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30.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worksheets/sheet8.xml" ContentType="application/vnd.openxmlformats-officedocument.spreadsheetml.worksheet+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7.xml" ContentType="application/vnd.openxmlformats-officedocument.spreadsheetml.externalLink+xml"/>
  <Override PartName="/xl/externalLinks/externalLink225.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14.xml" ContentType="application/vnd.openxmlformats-officedocument.spreadsheetml.externalLink+xml"/>
  <Override PartName="/xl/externalLinks/externalLink232.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69.xml" ContentType="application/vnd.openxmlformats-officedocument.spreadsheetml.externalLink+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21.xml" ContentType="application/vnd.openxmlformats-officedocument.spreadsheetml.externalLink+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76.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37.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33.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238.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worksheets/sheet7.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20490" windowHeight="7455" tabRatio="764"/>
  </bookViews>
  <sheets>
    <sheet name="Cover" sheetId="8" r:id="rId1"/>
    <sheet name="001002" sheetId="66" r:id="rId2"/>
    <sheet name="003" sheetId="67" r:id="rId3"/>
    <sheet name="004" sheetId="68" r:id="rId4"/>
    <sheet name="005" sheetId="65" r:id="rId5"/>
    <sheet name="006007" sheetId="69" r:id="rId6"/>
    <sheet name="008" sheetId="70" r:id="rId7"/>
    <sheet name="009" sheetId="7" r:id="rId8"/>
    <sheet name="010" sheetId="9" r:id="rId9"/>
    <sheet name="0102" sheetId="51" r:id="rId10"/>
    <sheet name="03" sheetId="48" r:id="rId11"/>
    <sheet name="04" sheetId="49"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s>
  <definedNames>
    <definedName name="\A" localSheetId="9">#REF!</definedName>
    <definedName name="\A">#REF!</definedName>
    <definedName name="\B" localSheetId="9">'[1]My Worksheet'!#REF!</definedName>
    <definedName name="\B">'[1]My Worksheet'!#REF!</definedName>
    <definedName name="\BF" localSheetId="9">[2]GENERAL!#REF!</definedName>
    <definedName name="\BF">[2]GENERAL!#REF!</definedName>
    <definedName name="\C" localSheetId="9">#REF!</definedName>
    <definedName name="\C">#REF!</definedName>
    <definedName name="\D" localSheetId="9">'[1]My Worksheet'!#REF!</definedName>
    <definedName name="\D">'[1]My Worksheet'!#REF!</definedName>
    <definedName name="\E" localSheetId="9">#REF!</definedName>
    <definedName name="\E" localSheetId="10">'03'!$S$72:$S$72</definedName>
    <definedName name="\E">#REF!</definedName>
    <definedName name="\EGG" localSheetId="9">[2]GENERAL!#REF!</definedName>
    <definedName name="\EGG">[2]GENERAL!#REF!</definedName>
    <definedName name="\F">#REF!</definedName>
    <definedName name="\G" localSheetId="9">#REF!</definedName>
    <definedName name="\G" localSheetId="10">'03'!$AI$5:$AI$5</definedName>
    <definedName name="\G">#REF!</definedName>
    <definedName name="\J" localSheetId="9">#REF!</definedName>
    <definedName name="\J">#REF!</definedName>
    <definedName name="\K" localSheetId="9">'[3]PAGE 7'!#REF!</definedName>
    <definedName name="\K">'[4]PAGE 7'!#REF!</definedName>
    <definedName name="\L" localSheetId="2">'003'!$V$7:$AB$7</definedName>
    <definedName name="\L" localSheetId="9">#REF!</definedName>
    <definedName name="\L" localSheetId="10">#REF!</definedName>
    <definedName name="\L">#REF!</definedName>
    <definedName name="\M" localSheetId="2">'003'!$U$1:$U$1</definedName>
    <definedName name="\M" localSheetId="9">#REF!</definedName>
    <definedName name="\M" localSheetId="10">'03'!$AH$1:$AH$1</definedName>
    <definedName name="\M">#REF!</definedName>
    <definedName name="\N" localSheetId="9">#REF!</definedName>
    <definedName name="\N">#REF!</definedName>
    <definedName name="\O" localSheetId="9">#REF!</definedName>
    <definedName name="\O">#REF!</definedName>
    <definedName name="\P" localSheetId="9">#REF!</definedName>
    <definedName name="\P" localSheetId="11">#REF!</definedName>
    <definedName name="\P">#REF!</definedName>
    <definedName name="\R" localSheetId="9">#REF!</definedName>
    <definedName name="\R" localSheetId="10">'03'!$S$77:$S$77</definedName>
    <definedName name="\R">#REF!</definedName>
    <definedName name="\S" localSheetId="9">[5]Sides!#REF!</definedName>
    <definedName name="\S">[6]Sides!#REF!</definedName>
    <definedName name="\SALES" localSheetId="9">#REF!</definedName>
    <definedName name="\SALES">#REF!</definedName>
    <definedName name="\T" localSheetId="9">[7]CGA!#REF!</definedName>
    <definedName name="\T">#REF!</definedName>
    <definedName name="\V" localSheetId="9">'[8]Var. Anal.'!#REF!</definedName>
    <definedName name="\V">'[9]Var. Anal.'!#REF!</definedName>
    <definedName name="\W" localSheetId="9">#REF!</definedName>
    <definedName name="\W">#REF!</definedName>
    <definedName name="\WORK" localSheetId="9">[2]GENERAL!#REF!</definedName>
    <definedName name="\WORK">[2]GENERAL!#REF!</definedName>
    <definedName name="\Y">#REF!</definedName>
    <definedName name="\Z" localSheetId="9">#REF!</definedName>
    <definedName name="\Z">#REF!</definedName>
    <definedName name="__________________________BUV2" localSheetId="9">#REF!</definedName>
    <definedName name="__________________________BUV2">#REF!</definedName>
    <definedName name="__________________________SEG2" localSheetId="9">#REF!</definedName>
    <definedName name="__________________________SEG2">#REF!</definedName>
    <definedName name="_________________________BUV2" localSheetId="9">'[10]Reg BS'!#REF!</definedName>
    <definedName name="_________________________BUV2">'[10]Reg BS'!#REF!</definedName>
    <definedName name="_________________________SEG2" localSheetId="9">'[10]Reg BS'!#REF!</definedName>
    <definedName name="_________________________SEG2">'[10]Reg BS'!#REF!</definedName>
    <definedName name="________________________BUV2" localSheetId="9">'[11]6546 Oct'!#REF!</definedName>
    <definedName name="________________________BUV2">#REF!</definedName>
    <definedName name="________________________SEG2" localSheetId="9">'[11]6546 Oct'!#REF!</definedName>
    <definedName name="________________________SEG2">#REF!</definedName>
    <definedName name="_______________________BUV2" localSheetId="9">'[11]6545 Oct'!#REF!</definedName>
    <definedName name="_______________________BUV2">#REF!</definedName>
    <definedName name="_______________________SEG2" localSheetId="9">'[11]6545 Oct'!#REF!</definedName>
    <definedName name="_______________________SEG2">#REF!</definedName>
    <definedName name="______________________BUV2" localSheetId="9">'[12]Rpt 6256 as of Jan 11'!#REF!</definedName>
    <definedName name="______________________BUV2">'[13]Rpt 6256 as of Jan 11'!#REF!</definedName>
    <definedName name="______________________SEG2" localSheetId="9">'[12]Rpt 6256 as of Jan 11'!#REF!</definedName>
    <definedName name="______________________SEG2">'[13]Rpt 6256 as of Jan 11'!#REF!</definedName>
    <definedName name="_____________________BUV2" localSheetId="9">#REF!</definedName>
    <definedName name="_____________________BUV2">#REF!</definedName>
    <definedName name="_____________________SEG2" localSheetId="9">#REF!</definedName>
    <definedName name="_____________________SEG2">#REF!</definedName>
    <definedName name="____________________BUV2" localSheetId="9">'[12]Rpt 6256 as of Jan 11'!#REF!</definedName>
    <definedName name="____________________BUV2">'[13]Rpt 6256 as of Jan 11'!#REF!</definedName>
    <definedName name="____________________SEG2" localSheetId="9">'[12]Rpt 6256 as of Jan 11'!#REF!</definedName>
    <definedName name="____________________SEG2">'[13]Rpt 6256 as of Jan 11'!#REF!</definedName>
    <definedName name="___________________BUV2" localSheetId="9">'[14]6865 June 2012'!#REF!</definedName>
    <definedName name="___________________BUV2">'[15]6865 June 2012'!#REF!</definedName>
    <definedName name="___________________SEG2" localSheetId="9">'[14]6865 June 2012'!#REF!</definedName>
    <definedName name="___________________SEG2">'[15]6865 June 2012'!#REF!</definedName>
    <definedName name="__________________BUV2" localSheetId="9">'[12]Rpt 6256 as of Jan 11'!#REF!</definedName>
    <definedName name="__________________BUV2">'[13]Rpt 6256 as of Jan 11'!#REF!</definedName>
    <definedName name="__________________SEG2" localSheetId="9">'[12]Rpt 6256 as of Jan 11'!#REF!</definedName>
    <definedName name="__________________SEG2">'[13]Rpt 6256 as of Jan 11'!#REF!</definedName>
    <definedName name="_________________BUV2" localSheetId="9">'[16]CN to CD check'!#REF!</definedName>
    <definedName name="_________________BUV2">'[17]CN to CD check'!#REF!</definedName>
    <definedName name="_________________SEG2" localSheetId="9">'[16]CN to CD check'!#REF!</definedName>
    <definedName name="_________________SEG2">'[17]CN to CD check'!#REF!</definedName>
    <definedName name="________________BUV2" localSheetId="9">#REF!</definedName>
    <definedName name="________________BUV2">#REF!</definedName>
    <definedName name="________________SEG2" localSheetId="9">#REF!</definedName>
    <definedName name="________________SEG2">#REF!</definedName>
    <definedName name="_______________BUV2" localSheetId="9">#REF!</definedName>
    <definedName name="_______________BUV2">#REF!</definedName>
    <definedName name="_______________SEG2" localSheetId="9">#REF!</definedName>
    <definedName name="_______________SEG2">#REF!</definedName>
    <definedName name="______________BUV2" localSheetId="9">'[18]PS 6200'!$C$341</definedName>
    <definedName name="______________BUV2">'[19]PS 6200'!$C$341</definedName>
    <definedName name="______________SEG2" localSheetId="9">'[18]PS 6200'!$B$342</definedName>
    <definedName name="______________SEG2">'[19]PS 6200'!$B$342</definedName>
    <definedName name="_____________BUV2" localSheetId="9">'[20]PS 6200 - MAR12'!$C$341</definedName>
    <definedName name="_____________BUV2">'[21]PS 6200 - MAR12'!$C$341</definedName>
    <definedName name="_____________SEG2" localSheetId="9">'[20]PS 6200 - MAR12'!$B$342</definedName>
    <definedName name="_____________SEG2">'[21]PS 6200 - MAR12'!$B$342</definedName>
    <definedName name="____________BUV2" localSheetId="9">'[22]BS 6865'!#REF!</definedName>
    <definedName name="____________BUV2">'[23]BS 6865'!#REF!</definedName>
    <definedName name="____________SEG2" localSheetId="9">'[22]BS 6865'!#REF!</definedName>
    <definedName name="____________SEG2">'[23]BS 6865'!#REF!</definedName>
    <definedName name="___________BUV2" localSheetId="9">'[24]CN to CD check'!#REF!</definedName>
    <definedName name="___________BUV2">'[25]CN to CD check'!#REF!</definedName>
    <definedName name="___________SEG2" localSheetId="9">'[24]CN to CD check'!#REF!</definedName>
    <definedName name="___________SEG2">'[25]CN to CD check'!#REF!</definedName>
    <definedName name="__________BUV2" localSheetId="9">#REF!</definedName>
    <definedName name="__________BUV2">#REF!</definedName>
    <definedName name="__________SEG2" localSheetId="9">#REF!</definedName>
    <definedName name="__________SEG2">#REF!</definedName>
    <definedName name="_________BUV2" localSheetId="9">#REF!</definedName>
    <definedName name="_________BUV2">#REF!</definedName>
    <definedName name="_________SEG2" localSheetId="9">#REF!</definedName>
    <definedName name="_________SEG2">#REF!</definedName>
    <definedName name="________BUV2" localSheetId="9">#REF!</definedName>
    <definedName name="________BUV2">#REF!</definedName>
    <definedName name="________SEG2" localSheetId="9">#REF!</definedName>
    <definedName name="________SEG2">#REF!</definedName>
    <definedName name="_______BUV2" localSheetId="9">'[26]6866 BS 03-31-12'!#REF!</definedName>
    <definedName name="_______BUV2">'[26]6866 BS 03-31-12'!#REF!</definedName>
    <definedName name="_______SEG2" localSheetId="9">'[26]6866 BS 03-31-12'!#REF!</definedName>
    <definedName name="_______SEG2">'[26]6866 BS 03-31-12'!#REF!</definedName>
    <definedName name="______BUV2" localSheetId="9">#REF!</definedName>
    <definedName name="______BUV2">#REF!</definedName>
    <definedName name="______FYR10">#REF!</definedName>
    <definedName name="______FYR11">#REF!</definedName>
    <definedName name="______FYR12">#REF!</definedName>
    <definedName name="______FYR2">#REF!</definedName>
    <definedName name="______FYR3">#REF!</definedName>
    <definedName name="______FYR4">#REF!</definedName>
    <definedName name="______FYR5">#REF!</definedName>
    <definedName name="______FYR6">#REF!</definedName>
    <definedName name="______FYR7">#REF!</definedName>
    <definedName name="______FYR8">#REF!</definedName>
    <definedName name="______FYR9">#REF!</definedName>
    <definedName name="______PC1">#REF!</definedName>
    <definedName name="______PC10">#REF!</definedName>
    <definedName name="______PC11">#REF!</definedName>
    <definedName name="______PC12">#REF!</definedName>
    <definedName name="______PC2">#REF!</definedName>
    <definedName name="______PC3">#REF!</definedName>
    <definedName name="______PC4">#REF!</definedName>
    <definedName name="______PC5">#REF!</definedName>
    <definedName name="______PC6">#REF!</definedName>
    <definedName name="______PC7">#REF!</definedName>
    <definedName name="______PC8">#REF!</definedName>
    <definedName name="______PC9">#REF!</definedName>
    <definedName name="______Per1" localSheetId="9">#REF!</definedName>
    <definedName name="______PER1">#REF!</definedName>
    <definedName name="______PER10">#REF!</definedName>
    <definedName name="______PER11">#REF!</definedName>
    <definedName name="______PER12">#REF!</definedName>
    <definedName name="______PER2" localSheetId="9">#REF!</definedName>
    <definedName name="______PER2">#REF!</definedName>
    <definedName name="______PER3" localSheetId="9">#REF!</definedName>
    <definedName name="______PER3">#REF!</definedName>
    <definedName name="______PER4" localSheetId="9">#REF!</definedName>
    <definedName name="______PER4">#REF!</definedName>
    <definedName name="______PER5" localSheetId="9">#REF!</definedName>
    <definedName name="______PER5">#REF!</definedName>
    <definedName name="______PER6" localSheetId="9">#REF!</definedName>
    <definedName name="______PER6">#REF!</definedName>
    <definedName name="______PER7" localSheetId="9">#REF!</definedName>
    <definedName name="______PER7">#REF!</definedName>
    <definedName name="______PER8" localSheetId="9">#REF!</definedName>
    <definedName name="______PER8">#REF!</definedName>
    <definedName name="______PER9" localSheetId="9">#REF!</definedName>
    <definedName name="______PER9">#REF!</definedName>
    <definedName name="______PRN203" localSheetId="9">#REF!</definedName>
    <definedName name="______PRN203">#REF!</definedName>
    <definedName name="______SEG2" localSheetId="9">#REF!</definedName>
    <definedName name="______SEG2">#REF!</definedName>
    <definedName name="_____BUV2" localSheetId="9">'[26]BS 6865 03-31-12'!#REF!</definedName>
    <definedName name="_____BUV2">'[26]BS 6865 03-31-12'!#REF!</definedName>
    <definedName name="_____end1">40008.1499768519</definedName>
    <definedName name="_____FYR10" localSheetId="9">[27]Bal_sht!#REF!</definedName>
    <definedName name="_____FYR10">#REF!</definedName>
    <definedName name="_____FYR11" localSheetId="9">[27]Bal_sht!#REF!</definedName>
    <definedName name="_____FYR11">#REF!</definedName>
    <definedName name="_____FYR12" localSheetId="9">[27]Bal_sht!#REF!</definedName>
    <definedName name="_____FYR12">#REF!</definedName>
    <definedName name="_____FYR2" localSheetId="9">[27]Bal_sht!#REF!</definedName>
    <definedName name="_____FYR2">#REF!</definedName>
    <definedName name="_____FYR3" localSheetId="9">[27]Bal_sht!#REF!</definedName>
    <definedName name="_____FYR3">#REF!</definedName>
    <definedName name="_____FYR4" localSheetId="9">[27]Bal_sht!#REF!</definedName>
    <definedName name="_____FYR4">#REF!</definedName>
    <definedName name="_____FYR5" localSheetId="9">[27]Bal_sht!#REF!</definedName>
    <definedName name="_____FYR5">#REF!</definedName>
    <definedName name="_____FYR6" localSheetId="9">[27]Bal_sht!#REF!</definedName>
    <definedName name="_____FYR6">#REF!</definedName>
    <definedName name="_____FYR7" localSheetId="9">[27]Bal_sht!#REF!</definedName>
    <definedName name="_____FYR7">#REF!</definedName>
    <definedName name="_____FYR8" localSheetId="9">[27]Bal_sht!#REF!</definedName>
    <definedName name="_____FYR8">#REF!</definedName>
    <definedName name="_____FYR9" localSheetId="9">[27]Bal_sht!#REF!</definedName>
    <definedName name="_____FYR9">#REF!</definedName>
    <definedName name="_____PC1" localSheetId="9">[27]Bal_sht!#REF!</definedName>
    <definedName name="_____PC1">#REF!</definedName>
    <definedName name="_____PC10" localSheetId="9">[27]Bal_sht!#REF!</definedName>
    <definedName name="_____PC10">#REF!</definedName>
    <definedName name="_____PC11" localSheetId="9">[27]Bal_sht!#REF!</definedName>
    <definedName name="_____PC11">#REF!</definedName>
    <definedName name="_____PC12" localSheetId="9">[27]Bal_sht!#REF!</definedName>
    <definedName name="_____PC12">#REF!</definedName>
    <definedName name="_____PC2" localSheetId="9">[27]Bal_sht!#REF!</definedName>
    <definedName name="_____PC2">#REF!</definedName>
    <definedName name="_____PC3" localSheetId="9">[27]Bal_sht!#REF!</definedName>
    <definedName name="_____PC3">#REF!</definedName>
    <definedName name="_____PC4" localSheetId="9">[27]Bal_sht!#REF!</definedName>
    <definedName name="_____PC4">#REF!</definedName>
    <definedName name="_____PC5" localSheetId="9">[27]Bal_sht!#REF!</definedName>
    <definedName name="_____PC5">#REF!</definedName>
    <definedName name="_____PC6" localSheetId="9">[27]Bal_sht!#REF!</definedName>
    <definedName name="_____PC6">#REF!</definedName>
    <definedName name="_____PC7" localSheetId="9">[27]Bal_sht!#REF!</definedName>
    <definedName name="_____PC7">#REF!</definedName>
    <definedName name="_____PC8" localSheetId="9">[27]Bal_sht!#REF!</definedName>
    <definedName name="_____PC8">#REF!</definedName>
    <definedName name="_____PC9" localSheetId="9">[27]Bal_sht!#REF!</definedName>
    <definedName name="_____PC9">#REF!</definedName>
    <definedName name="_____Per1" localSheetId="9">#REF!</definedName>
    <definedName name="_____PER1">#REF!</definedName>
    <definedName name="_____PER10" localSheetId="9">#REF!</definedName>
    <definedName name="_____PER10">#REF!</definedName>
    <definedName name="_____PER11" localSheetId="9">#REF!</definedName>
    <definedName name="_____PER11">#REF!</definedName>
    <definedName name="_____PER12" localSheetId="9">#REF!</definedName>
    <definedName name="_____PER12">#REF!</definedName>
    <definedName name="_____PER2" localSheetId="9">#REF!</definedName>
    <definedName name="_____PER2">#REF!</definedName>
    <definedName name="_____PER3" localSheetId="9">#REF!</definedName>
    <definedName name="_____PER3">#REF!</definedName>
    <definedName name="_____PER4" localSheetId="9">#REF!</definedName>
    <definedName name="_____PER4">#REF!</definedName>
    <definedName name="_____PER5" localSheetId="9">#REF!</definedName>
    <definedName name="_____PER5">#REF!</definedName>
    <definedName name="_____PER6" localSheetId="9">#REF!</definedName>
    <definedName name="_____PER6">#REF!</definedName>
    <definedName name="_____PER7" localSheetId="9">#REF!</definedName>
    <definedName name="_____PER7">#REF!</definedName>
    <definedName name="_____PER8" localSheetId="9">#REF!</definedName>
    <definedName name="_____PER8">#REF!</definedName>
    <definedName name="_____PER9" localSheetId="9">#REF!</definedName>
    <definedName name="_____PER9">#REF!</definedName>
    <definedName name="_____PG1">'[28]1'!#REF!</definedName>
    <definedName name="_____PG29" localSheetId="9">'[29]2829'!#REF!</definedName>
    <definedName name="_____PG29">'[29]2829'!#REF!</definedName>
    <definedName name="_____PRN203" localSheetId="9">#REF!</definedName>
    <definedName name="_____PRN203">#REF!</definedName>
    <definedName name="_____SEG2" localSheetId="9">'[26]BS 6865 03-31-12'!#REF!</definedName>
    <definedName name="_____SEG2">'[26]BS 6865 03-31-12'!#REF!</definedName>
    <definedName name="____110" localSheetId="9">#REF!</definedName>
    <definedName name="____110">#REF!</definedName>
    <definedName name="____111" localSheetId="9">#REF!</definedName>
    <definedName name="____111">#REF!</definedName>
    <definedName name="____112" localSheetId="9">#REF!</definedName>
    <definedName name="____112">#REF!</definedName>
    <definedName name="____113" localSheetId="9">#REF!</definedName>
    <definedName name="____113">#REF!</definedName>
    <definedName name="____114" localSheetId="9">#REF!</definedName>
    <definedName name="____114">#REF!</definedName>
    <definedName name="____117" localSheetId="9">#REF!</definedName>
    <definedName name="____117">#REF!</definedName>
    <definedName name="____118" localSheetId="9">#REF!</definedName>
    <definedName name="____118">#REF!</definedName>
    <definedName name="____119" localSheetId="9">#REF!</definedName>
    <definedName name="____119">#REF!</definedName>
    <definedName name="____200" localSheetId="9">#REF!</definedName>
    <definedName name="____200">#REF!</definedName>
    <definedName name="____5" localSheetId="9">#REF!</definedName>
    <definedName name="____5">#REF!</definedName>
    <definedName name="____5A" localSheetId="9">#REF!</definedName>
    <definedName name="____5A">#REF!</definedName>
    <definedName name="____5B" localSheetId="9">#REF!</definedName>
    <definedName name="____5B">#REF!</definedName>
    <definedName name="____5C" localSheetId="9">#REF!</definedName>
    <definedName name="____5C">#REF!</definedName>
    <definedName name="____BUV2" localSheetId="9">'[26]BS 6865 12-31-11'!#REF!</definedName>
    <definedName name="____BUV2">'[26]BS 6865 12-31-11'!#REF!</definedName>
    <definedName name="____Cat1" localSheetId="9">#REF!</definedName>
    <definedName name="____Cat1">#REF!</definedName>
    <definedName name="____end1">40008.1499768519</definedName>
    <definedName name="____FYR10" localSheetId="9">[27]Bal_sht!#REF!</definedName>
    <definedName name="____FYR10">[30]Bal_sht!#REF!</definedName>
    <definedName name="____FYR11" localSheetId="9">[27]Bal_sht!#REF!</definedName>
    <definedName name="____FYR11">[30]Bal_sht!#REF!</definedName>
    <definedName name="____FYR12" localSheetId="9">[27]Bal_sht!#REF!</definedName>
    <definedName name="____FYR12">[30]Bal_sht!#REF!</definedName>
    <definedName name="____FYR2" localSheetId="9">[27]Bal_sht!#REF!</definedName>
    <definedName name="____FYR2">[30]Bal_sht!#REF!</definedName>
    <definedName name="____FYR3" localSheetId="9">[27]Bal_sht!#REF!</definedName>
    <definedName name="____FYR3">[30]Bal_sht!#REF!</definedName>
    <definedName name="____FYR4" localSheetId="9">[27]Bal_sht!#REF!</definedName>
    <definedName name="____FYR4">[30]Bal_sht!#REF!</definedName>
    <definedName name="____FYR5" localSheetId="9">[27]Bal_sht!#REF!</definedName>
    <definedName name="____FYR5">[30]Bal_sht!#REF!</definedName>
    <definedName name="____FYR6" localSheetId="9">[27]Bal_sht!#REF!</definedName>
    <definedName name="____FYR6">[30]Bal_sht!#REF!</definedName>
    <definedName name="____FYR7" localSheetId="9">[27]Bal_sht!#REF!</definedName>
    <definedName name="____FYR7">[30]Bal_sht!#REF!</definedName>
    <definedName name="____FYR8" localSheetId="9">[27]Bal_sht!#REF!</definedName>
    <definedName name="____FYR8">[30]Bal_sht!#REF!</definedName>
    <definedName name="____FYR9" localSheetId="9">[27]Bal_sht!#REF!</definedName>
    <definedName name="____FYR9">[30]Bal_sht!#REF!</definedName>
    <definedName name="____PC1" localSheetId="9">[27]Bal_sht!#REF!</definedName>
    <definedName name="____PC1">[30]Bal_sht!#REF!</definedName>
    <definedName name="____PC10" localSheetId="9">[27]Bal_sht!#REF!</definedName>
    <definedName name="____PC10">[30]Bal_sht!#REF!</definedName>
    <definedName name="____PC11" localSheetId="9">[27]Bal_sht!#REF!</definedName>
    <definedName name="____PC11">[30]Bal_sht!#REF!</definedName>
    <definedName name="____PC12" localSheetId="9">[27]Bal_sht!#REF!</definedName>
    <definedName name="____PC12">[30]Bal_sht!#REF!</definedName>
    <definedName name="____PC2" localSheetId="9">[27]Bal_sht!#REF!</definedName>
    <definedName name="____PC2">[30]Bal_sht!#REF!</definedName>
    <definedName name="____PC3" localSheetId="9">[27]Bal_sht!#REF!</definedName>
    <definedName name="____PC3">[30]Bal_sht!#REF!</definedName>
    <definedName name="____PC4" localSheetId="9">[27]Bal_sht!#REF!</definedName>
    <definedName name="____PC4">[30]Bal_sht!#REF!</definedName>
    <definedName name="____PC5" localSheetId="9">[27]Bal_sht!#REF!</definedName>
    <definedName name="____PC5">[30]Bal_sht!#REF!</definedName>
    <definedName name="____PC6" localSheetId="9">[27]Bal_sht!#REF!</definedName>
    <definedName name="____PC6">[30]Bal_sht!#REF!</definedName>
    <definedName name="____PC7" localSheetId="9">[27]Bal_sht!#REF!</definedName>
    <definedName name="____PC7">[30]Bal_sht!#REF!</definedName>
    <definedName name="____PC8" localSheetId="9">[27]Bal_sht!#REF!</definedName>
    <definedName name="____PC8">[30]Bal_sht!#REF!</definedName>
    <definedName name="____PC9" localSheetId="9">[27]Bal_sht!#REF!</definedName>
    <definedName name="____PC9">[30]Bal_sht!#REF!</definedName>
    <definedName name="____Per1" localSheetId="9">#REF!</definedName>
    <definedName name="____Per1">#REF!</definedName>
    <definedName name="____PER10" localSheetId="9">#REF!</definedName>
    <definedName name="____PER10">#REF!</definedName>
    <definedName name="____PER11" localSheetId="9">#REF!</definedName>
    <definedName name="____PER11">#REF!</definedName>
    <definedName name="____PER12" localSheetId="9">#REF!</definedName>
    <definedName name="____PER12">#REF!</definedName>
    <definedName name="____PER2" localSheetId="9">#REF!</definedName>
    <definedName name="____PER2">#REF!</definedName>
    <definedName name="____PER3" localSheetId="9">#REF!</definedName>
    <definedName name="____PER3">#REF!</definedName>
    <definedName name="____PER4" localSheetId="9">#REF!</definedName>
    <definedName name="____PER4">#REF!</definedName>
    <definedName name="____PER5" localSheetId="9">#REF!</definedName>
    <definedName name="____PER5">#REF!</definedName>
    <definedName name="____PER6" localSheetId="9">#REF!</definedName>
    <definedName name="____PER6">#REF!</definedName>
    <definedName name="____PER7" localSheetId="9">#REF!</definedName>
    <definedName name="____PER7">#REF!</definedName>
    <definedName name="____PER8" localSheetId="9">#REF!</definedName>
    <definedName name="____PER8">#REF!</definedName>
    <definedName name="____PER9" localSheetId="9">#REF!</definedName>
    <definedName name="____PER9">#REF!</definedName>
    <definedName name="____PG1" localSheetId="9">#REF!</definedName>
    <definedName name="____PG1">'[28]1'!#REF!</definedName>
    <definedName name="____PG29" localSheetId="9">'[29]2829'!#REF!</definedName>
    <definedName name="____PG29">'[28]2829'!#REF!</definedName>
    <definedName name="____PRN203" localSheetId="9">#REF!</definedName>
    <definedName name="____PRN203">#REF!</definedName>
    <definedName name="____SEG2" localSheetId="9">'[26]BS 6865 12-31-11'!#REF!</definedName>
    <definedName name="____SEG2">'[26]BS 6865 12-31-11'!#REF!</definedName>
    <definedName name="____seg3" localSheetId="9">'[31]2nd qtr'!$B$710</definedName>
    <definedName name="____seg3">'[32]2nd qtr'!$B$710</definedName>
    <definedName name="___110" localSheetId="9">#REF!</definedName>
    <definedName name="___110">#REF!</definedName>
    <definedName name="___111" localSheetId="9">#REF!</definedName>
    <definedName name="___111">#REF!</definedName>
    <definedName name="___112" localSheetId="9">#REF!</definedName>
    <definedName name="___112">#REF!</definedName>
    <definedName name="___113" localSheetId="9">#REF!</definedName>
    <definedName name="___113">#REF!</definedName>
    <definedName name="___114" localSheetId="9">#REF!</definedName>
    <definedName name="___114">#REF!</definedName>
    <definedName name="___117" localSheetId="9">#REF!</definedName>
    <definedName name="___117">#REF!</definedName>
    <definedName name="___118" localSheetId="9">#REF!</definedName>
    <definedName name="___118">#REF!</definedName>
    <definedName name="___119" localSheetId="9">#REF!</definedName>
    <definedName name="___119">#REF!</definedName>
    <definedName name="___200" localSheetId="9">#REF!</definedName>
    <definedName name="___200">#REF!</definedName>
    <definedName name="___5" localSheetId="9">#REF!</definedName>
    <definedName name="___5">#REF!</definedName>
    <definedName name="___5A" localSheetId="9">#REF!</definedName>
    <definedName name="___5A">#REF!</definedName>
    <definedName name="___5B" localSheetId="9">#REF!</definedName>
    <definedName name="___5B">#REF!</definedName>
    <definedName name="___5C" localSheetId="9">#REF!</definedName>
    <definedName name="___5C">#REF!</definedName>
    <definedName name="___BUV2" localSheetId="9">#REF!</definedName>
    <definedName name="___BUV2">#REF!</definedName>
    <definedName name="___Cat1" localSheetId="9">#REF!</definedName>
    <definedName name="___Cat1">#REF!</definedName>
    <definedName name="___end1">40008.1499768519</definedName>
    <definedName name="___FYR10" localSheetId="9">#REF!</definedName>
    <definedName name="___FYR10">#REF!</definedName>
    <definedName name="___FYR11" localSheetId="9">#REF!</definedName>
    <definedName name="___FYR11">#REF!</definedName>
    <definedName name="___FYR12" localSheetId="9">#REF!</definedName>
    <definedName name="___FYR12">#REF!</definedName>
    <definedName name="___FYR2" localSheetId="9">#REF!</definedName>
    <definedName name="___FYR2">#REF!</definedName>
    <definedName name="___FYR3" localSheetId="9">#REF!</definedName>
    <definedName name="___FYR3">#REF!</definedName>
    <definedName name="___FYR4" localSheetId="9">#REF!</definedName>
    <definedName name="___FYR4">#REF!</definedName>
    <definedName name="___FYR5" localSheetId="9">#REF!</definedName>
    <definedName name="___FYR5">#REF!</definedName>
    <definedName name="___FYR6" localSheetId="9">#REF!</definedName>
    <definedName name="___FYR6">#REF!</definedName>
    <definedName name="___FYR7" localSheetId="9">#REF!</definedName>
    <definedName name="___FYR7">#REF!</definedName>
    <definedName name="___FYR8" localSheetId="9">#REF!</definedName>
    <definedName name="___FYR8">#REF!</definedName>
    <definedName name="___FYR9" localSheetId="9">#REF!</definedName>
    <definedName name="___FYR9">#REF!</definedName>
    <definedName name="___PC1" localSheetId="9">#REF!</definedName>
    <definedName name="___PC1">#REF!</definedName>
    <definedName name="___PC10" localSheetId="9">#REF!</definedName>
    <definedName name="___PC10">#REF!</definedName>
    <definedName name="___PC11" localSheetId="9">#REF!</definedName>
    <definedName name="___PC11">#REF!</definedName>
    <definedName name="___PC12" localSheetId="9">#REF!</definedName>
    <definedName name="___PC12">#REF!</definedName>
    <definedName name="___PC2" localSheetId="9">#REF!</definedName>
    <definedName name="___PC2">#REF!</definedName>
    <definedName name="___PC3" localSheetId="9">#REF!</definedName>
    <definedName name="___PC3">#REF!</definedName>
    <definedName name="___PC4" localSheetId="9">#REF!</definedName>
    <definedName name="___PC4">#REF!</definedName>
    <definedName name="___PC5" localSheetId="9">#REF!</definedName>
    <definedName name="___PC5">#REF!</definedName>
    <definedName name="___PC6" localSheetId="9">#REF!</definedName>
    <definedName name="___PC6">#REF!</definedName>
    <definedName name="___PC7" localSheetId="9">#REF!</definedName>
    <definedName name="___PC7">#REF!</definedName>
    <definedName name="___PC8" localSheetId="9">#REF!</definedName>
    <definedName name="___PC8">#REF!</definedName>
    <definedName name="___PC9" localSheetId="9">#REF!</definedName>
    <definedName name="___PC9">#REF!</definedName>
    <definedName name="___PER1" localSheetId="9">#REF!</definedName>
    <definedName name="___PER1">#REF!</definedName>
    <definedName name="___PER10" localSheetId="9">#REF!</definedName>
    <definedName name="___PER10">#REF!</definedName>
    <definedName name="___PER11" localSheetId="9">#REF!</definedName>
    <definedName name="___PER11">#REF!</definedName>
    <definedName name="___PER12" localSheetId="9">#REF!</definedName>
    <definedName name="___PER12">#REF!</definedName>
    <definedName name="___PER2" localSheetId="9">#REF!</definedName>
    <definedName name="___PER2">#REF!</definedName>
    <definedName name="___PER3" localSheetId="9">#REF!</definedName>
    <definedName name="___PER3">#REF!</definedName>
    <definedName name="___PER4" localSheetId="9">#REF!</definedName>
    <definedName name="___PER4">#REF!</definedName>
    <definedName name="___PER5" localSheetId="9">#REF!</definedName>
    <definedName name="___PER5">#REF!</definedName>
    <definedName name="___PER6" localSheetId="9">#REF!</definedName>
    <definedName name="___PER6">#REF!</definedName>
    <definedName name="___PER7" localSheetId="9">#REF!</definedName>
    <definedName name="___PER7">#REF!</definedName>
    <definedName name="___PER8" localSheetId="9">#REF!</definedName>
    <definedName name="___PER8">#REF!</definedName>
    <definedName name="___PER9" localSheetId="9">#REF!</definedName>
    <definedName name="___PER9">#REF!</definedName>
    <definedName name="___PG1" localSheetId="9">'[29]1'!#REF!</definedName>
    <definedName name="___PG1">'[33]1'!#REF!</definedName>
    <definedName name="___PG29" localSheetId="9">'[29]2829'!#REF!</definedName>
    <definedName name="___PG29">'[33]2829'!#REF!</definedName>
    <definedName name="___PRN203" localSheetId="9">#REF!</definedName>
    <definedName name="___PRN203">#REF!</definedName>
    <definedName name="___SEG2" localSheetId="9">#REF!</definedName>
    <definedName name="___SEG2">#REF!</definedName>
    <definedName name="___seg3" localSheetId="9">'[31]2nd qtr'!$B$710</definedName>
    <definedName name="___seg3">'[32]2nd qtr'!$B$710</definedName>
    <definedName name="__110" localSheetId="9">#REF!</definedName>
    <definedName name="__110">#REF!</definedName>
    <definedName name="__111" localSheetId="9">#REF!</definedName>
    <definedName name="__111">#REF!</definedName>
    <definedName name="__112" localSheetId="9">#REF!</definedName>
    <definedName name="__112">#REF!</definedName>
    <definedName name="__113" localSheetId="9">#REF!</definedName>
    <definedName name="__113">#REF!</definedName>
    <definedName name="__114" localSheetId="9">#REF!</definedName>
    <definedName name="__114">#REF!</definedName>
    <definedName name="__117" localSheetId="9">#REF!</definedName>
    <definedName name="__117">#REF!</definedName>
    <definedName name="__118" localSheetId="9">#REF!</definedName>
    <definedName name="__118">#REF!</definedName>
    <definedName name="__119" localSheetId="9">#REF!</definedName>
    <definedName name="__119">#REF!</definedName>
    <definedName name="__123Graph_A" localSheetId="9" hidden="1">[34]NEP!#REF!</definedName>
    <definedName name="__123Graph_A" hidden="1">[34]NEP!#REF!</definedName>
    <definedName name="__123Graph_ACITYGATE" hidden="1">[35]A!$D$246:$J$246</definedName>
    <definedName name="__123Graph_ACNG" hidden="1">[35]A!$D$434:$J$434</definedName>
    <definedName name="__123Graph_AGRAPH2" hidden="1">[35]A!$BB$258:$BB$264</definedName>
    <definedName name="__123Graph_AMARGIN" hidden="1">[35]A!$D$385:$K$385</definedName>
    <definedName name="__123Graph_AMINBD" hidden="1">[35]A!$D$241:$K$241</definedName>
    <definedName name="__123Graph_AMINTAKE" hidden="1">[35]A!$D$381:$K$381</definedName>
    <definedName name="__123Graph_ASTORE" hidden="1">[35]A!$D$276:$K$276</definedName>
    <definedName name="__123Graph_ASTOREBD" hidden="1">[35]A!$D$431:$J$431</definedName>
    <definedName name="__123Graph_ATENN" hidden="1">[35]A!$D$433:$J$433</definedName>
    <definedName name="__123Graph_ATETCO" hidden="1">[35]A!$D$432:$J$432</definedName>
    <definedName name="__123Graph_ATOTAL" hidden="1">[35]A!$O$264:$V$264</definedName>
    <definedName name="__123Graph_ATRANSCO" hidden="1">[35]A!$D$431:$J$431</definedName>
    <definedName name="__123Graph_B" localSheetId="9" hidden="1">[34]NEP!#REF!</definedName>
    <definedName name="__123Graph_B" hidden="1">[34]NEP!#REF!</definedName>
    <definedName name="__123Graph_BCITYGATE" hidden="1">[35]A!$D$247:$J$247</definedName>
    <definedName name="__123Graph_BCNG" hidden="1">[35]A!$N$440:$T$440</definedName>
    <definedName name="__123Graph_BGRAPH2" hidden="1">[35]A!$BC$258:$BC$264</definedName>
    <definedName name="__123Graph_BSTOREBD" hidden="1">[35]A!$D$432:$J$432</definedName>
    <definedName name="__123Graph_BTENN" hidden="1">[35]A!$N$439:$T$439</definedName>
    <definedName name="__123Graph_BTETCO" hidden="1">[35]A!$N$438:$T$438</definedName>
    <definedName name="__123Graph_BTOTAL" hidden="1">[35]A!$D$276:$K$276</definedName>
    <definedName name="__123Graph_BTRANSCO" hidden="1">[35]A!$N$437:$T$437</definedName>
    <definedName name="__123Graph_C" localSheetId="9" hidden="1">[34]NEP!#REF!</definedName>
    <definedName name="__123Graph_C" hidden="1">[34]NEP!#REF!</definedName>
    <definedName name="__123Graph_CCITYGATE" hidden="1">[35]A!$D$248:$J$248</definedName>
    <definedName name="__123Graph_CGRAPH2" hidden="1">[35]A!$BD$258:$BD$264</definedName>
    <definedName name="__123Graph_CMINBD" hidden="1">[35]A!$D$240:$K$240</definedName>
    <definedName name="__123Graph_CSTOREBD" hidden="1">[35]A!$D$433:$J$433</definedName>
    <definedName name="__123Graph_D" localSheetId="9" hidden="1">[34]NEP!#REF!</definedName>
    <definedName name="__123Graph_D" hidden="1">[34]NEP!#REF!</definedName>
    <definedName name="__123Graph_DCITYGATE" hidden="1">[35]A!$O$259:$U$259</definedName>
    <definedName name="__123Graph_DSTOREBD" hidden="1">[35]A!$D$434:$J$434</definedName>
    <definedName name="__123Graph_ECITYGATE" hidden="1">[35]A!$O$260:$U$260</definedName>
    <definedName name="__123Graph_X" hidden="1">[35]A!$BA$258:$BA$264</definedName>
    <definedName name="__123Graph_XCITYGATE" hidden="1">[35]A!$D$244:$J$244</definedName>
    <definedName name="__123Graph_XCNG" hidden="1">[35]A!$D$244:$J$244</definedName>
    <definedName name="__123Graph_XGRAPH2" hidden="1">[35]A!$BA$258:$BA$264</definedName>
    <definedName name="__123Graph_XMARGIN" hidden="1">[35]A!$D$244:$K$244</definedName>
    <definedName name="__123Graph_XMINBD" hidden="1">[35]A!$D$244:$K$244</definedName>
    <definedName name="__123Graph_XMINTAKE" hidden="1">[35]A!$D$244:$K$244</definedName>
    <definedName name="__123Graph_XSTORE" hidden="1">[35]A!$D$244:$K$244</definedName>
    <definedName name="__123Graph_XSTOREBD" hidden="1">[35]A!$D$244:$J$244</definedName>
    <definedName name="__123Graph_XTENN" hidden="1">[35]A!$D$244:$J$244</definedName>
    <definedName name="__123Graph_XTETCO" hidden="1">[35]A!$D$244:$J$244</definedName>
    <definedName name="__123Graph_XTOTAL" hidden="1">[35]A!$D$244:$K$244</definedName>
    <definedName name="__123Graph_XTRANSCO" hidden="1">[35]A!$D$244:$J$244</definedName>
    <definedName name="__1B" localSheetId="9">#REF!</definedName>
    <definedName name="__1B">#REF!</definedName>
    <definedName name="__200" localSheetId="9">#REF!</definedName>
    <definedName name="__200">#REF!</definedName>
    <definedName name="__5" localSheetId="9">#REF!</definedName>
    <definedName name="__5">#REF!</definedName>
    <definedName name="__5A" localSheetId="9">#REF!</definedName>
    <definedName name="__5A">#REF!</definedName>
    <definedName name="__5B" localSheetId="9">#REF!</definedName>
    <definedName name="__5B">#REF!</definedName>
    <definedName name="__5C" localSheetId="9">#REF!</definedName>
    <definedName name="__5C">#REF!</definedName>
    <definedName name="__BUN2" localSheetId="9">#REF!</definedName>
    <definedName name="__BUN2">#REF!</definedName>
    <definedName name="__BUV2" localSheetId="9">'[36]Balance sheet as of 4.22.10'!#REF!</definedName>
    <definedName name="__BUV2">'[36]Balance sheet as of 4.22.10'!#REF!</definedName>
    <definedName name="__Cat1" localSheetId="9">#REF!</definedName>
    <definedName name="__Cat1">#REF!</definedName>
    <definedName name="__end1">40008.1499768519</definedName>
    <definedName name="__FDS_HYPERLINK_TOGGLE_STATE__" hidden="1">"ON"</definedName>
    <definedName name="__FYR10" localSheetId="9">#REF!</definedName>
    <definedName name="__FYR10">#REF!</definedName>
    <definedName name="__FYR11" localSheetId="9">#REF!</definedName>
    <definedName name="__FYR11">#REF!</definedName>
    <definedName name="__FYR12" localSheetId="9">#REF!</definedName>
    <definedName name="__FYR12">#REF!</definedName>
    <definedName name="__FYR2" localSheetId="9">#REF!</definedName>
    <definedName name="__FYR2">#REF!</definedName>
    <definedName name="__FYR3" localSheetId="9">#REF!</definedName>
    <definedName name="__FYR3">#REF!</definedName>
    <definedName name="__FYR4" localSheetId="9">#REF!</definedName>
    <definedName name="__FYR4">#REF!</definedName>
    <definedName name="__FYR5" localSheetId="9">#REF!</definedName>
    <definedName name="__FYR5">#REF!</definedName>
    <definedName name="__FYR6" localSheetId="9">#REF!</definedName>
    <definedName name="__FYR6">#REF!</definedName>
    <definedName name="__FYR7" localSheetId="9">#REF!</definedName>
    <definedName name="__FYR7">#REF!</definedName>
    <definedName name="__FYR8" localSheetId="9">#REF!</definedName>
    <definedName name="__FYR8">#REF!</definedName>
    <definedName name="__FYR9" localSheetId="9">#REF!</definedName>
    <definedName name="__FYR9">#REF!</definedName>
    <definedName name="__IntlFixup" hidden="1">TRUE</definedName>
    <definedName name="__mon1" localSheetId="9">#REF!</definedName>
    <definedName name="__mon1">#REF!</definedName>
    <definedName name="__MSG4" localSheetId="9">#REF!</definedName>
    <definedName name="__MSG4">#REF!</definedName>
    <definedName name="__PC1" localSheetId="9">#REF!</definedName>
    <definedName name="__PC1">#REF!</definedName>
    <definedName name="__PC10" localSheetId="9">#REF!</definedName>
    <definedName name="__PC10">#REF!</definedName>
    <definedName name="__PC11" localSheetId="9">#REF!</definedName>
    <definedName name="__PC11">#REF!</definedName>
    <definedName name="__PC12" localSheetId="9">#REF!</definedName>
    <definedName name="__PC12">#REF!</definedName>
    <definedName name="__PC2" localSheetId="9">#REF!</definedName>
    <definedName name="__PC2">#REF!</definedName>
    <definedName name="__PC3" localSheetId="9">#REF!</definedName>
    <definedName name="__PC3">#REF!</definedName>
    <definedName name="__PC4" localSheetId="9">#REF!</definedName>
    <definedName name="__PC4">#REF!</definedName>
    <definedName name="__PC5" localSheetId="9">#REF!</definedName>
    <definedName name="__PC5">#REF!</definedName>
    <definedName name="__PC6" localSheetId="9">#REF!</definedName>
    <definedName name="__PC6">#REF!</definedName>
    <definedName name="__PC7" localSheetId="9">#REF!</definedName>
    <definedName name="__PC7">#REF!</definedName>
    <definedName name="__PC8" localSheetId="9">#REF!</definedName>
    <definedName name="__PC8">#REF!</definedName>
    <definedName name="__PC9" localSheetId="9">#REF!</definedName>
    <definedName name="__PC9">#REF!</definedName>
    <definedName name="__PER1" localSheetId="9">#REF!</definedName>
    <definedName name="__PER1">#REF!</definedName>
    <definedName name="__PER10" localSheetId="9">#REF!</definedName>
    <definedName name="__PER10">#REF!</definedName>
    <definedName name="__PER11" localSheetId="9">#REF!</definedName>
    <definedName name="__PER11">#REF!</definedName>
    <definedName name="__PER12" localSheetId="9">#REF!</definedName>
    <definedName name="__PER12">#REF!</definedName>
    <definedName name="__PER2" localSheetId="9">#REF!</definedName>
    <definedName name="__PER2">#REF!</definedName>
    <definedName name="__PER3" localSheetId="9">#REF!</definedName>
    <definedName name="__PER3">#REF!</definedName>
    <definedName name="__PER4" localSheetId="9">#REF!</definedName>
    <definedName name="__PER4">#REF!</definedName>
    <definedName name="__PER5" localSheetId="9">#REF!</definedName>
    <definedName name="__PER5">#REF!</definedName>
    <definedName name="__PER6" localSheetId="9">#REF!</definedName>
    <definedName name="__PER6">#REF!</definedName>
    <definedName name="__PER7" localSheetId="9">#REF!</definedName>
    <definedName name="__PER7">#REF!</definedName>
    <definedName name="__PER8" localSheetId="9">#REF!</definedName>
    <definedName name="__PER8">#REF!</definedName>
    <definedName name="__PER9" localSheetId="9">#REF!</definedName>
    <definedName name="__PER9">#REF!</definedName>
    <definedName name="__PG1" localSheetId="9">'[37]1'!#REF!</definedName>
    <definedName name="__PG1">'[38]1'!#REF!</definedName>
    <definedName name="__PG18" localSheetId="9">#REF!</definedName>
    <definedName name="__PG18">#REF!</definedName>
    <definedName name="__PG24" localSheetId="9">#REF!</definedName>
    <definedName name="__PG24">#REF!</definedName>
    <definedName name="__PG25" localSheetId="9">#REF!</definedName>
    <definedName name="__PG25">#REF!</definedName>
    <definedName name="__PG29">'[28]2829'!#REF!</definedName>
    <definedName name="__PG63" localSheetId="9">#REF!</definedName>
    <definedName name="__PG63">#REF!</definedName>
    <definedName name="__PG72" localSheetId="9">#REF!</definedName>
    <definedName name="__PG72">#REF!</definedName>
    <definedName name="__PG7277" localSheetId="9">#REF!</definedName>
    <definedName name="__PG7277">#REF!</definedName>
    <definedName name="__PG73" localSheetId="9">#REF!</definedName>
    <definedName name="__PG73">#REF!</definedName>
    <definedName name="__PG74" localSheetId="9">#REF!</definedName>
    <definedName name="__PG74">#REF!</definedName>
    <definedName name="__PG75" localSheetId="9">#REF!</definedName>
    <definedName name="__PG75">#REF!</definedName>
    <definedName name="__PG76" localSheetId="9">#REF!</definedName>
    <definedName name="__PG76">#REF!</definedName>
    <definedName name="__PG77" localSheetId="9">#REF!</definedName>
    <definedName name="__PG77">#REF!</definedName>
    <definedName name="__PG81" localSheetId="9">#REF!</definedName>
    <definedName name="__PG81">#REF!</definedName>
    <definedName name="__PG83" localSheetId="9">#REF!</definedName>
    <definedName name="__PG83">#REF!</definedName>
    <definedName name="__PG84" localSheetId="9">#REF!</definedName>
    <definedName name="__PG84">#REF!</definedName>
    <definedName name="__PG85" localSheetId="9">#REF!</definedName>
    <definedName name="__PG85">#REF!</definedName>
    <definedName name="__PG89" localSheetId="9">#REF!</definedName>
    <definedName name="__PG89">#REF!</definedName>
    <definedName name="__PG90" localSheetId="9">#REF!</definedName>
    <definedName name="__PG90">#REF!</definedName>
    <definedName name="__PG91" localSheetId="9">#REF!</definedName>
    <definedName name="__PG91">#REF!</definedName>
    <definedName name="__PG92" localSheetId="9">#REF!</definedName>
    <definedName name="__PG92">#REF!</definedName>
    <definedName name="__PG93" localSheetId="9">#REF!</definedName>
    <definedName name="__PG93">#REF!</definedName>
    <definedName name="__PRN203" localSheetId="9">#REF!</definedName>
    <definedName name="__PRN203">#REF!</definedName>
    <definedName name="__qtr2">[39]FY2000!$BS$122:$CF$172</definedName>
    <definedName name="__SCH9">'[40]Sch 9 - Capex - Net Strat'!$A$1:$J$83</definedName>
    <definedName name="__SEG2" localSheetId="9">'[36]Balance sheet as of 4.22.10'!#REF!</definedName>
    <definedName name="__SEG2">'[36]Balance sheet as of 4.22.10'!#REF!</definedName>
    <definedName name="__seg3" localSheetId="9">'[31]2nd qtr'!$B$710</definedName>
    <definedName name="__seg3">'[32]2nd qtr'!$B$710</definedName>
    <definedName name="_1_10_340_ENTRY" localSheetId="9">#REF!</definedName>
    <definedName name="_1_10_340_ENTRY">#REF!</definedName>
    <definedName name="_1_5" localSheetId="9">#REF!</definedName>
    <definedName name="_1_5">#REF!</definedName>
    <definedName name="_10_110" localSheetId="9">#REF!</definedName>
    <definedName name="_10_110">#REF!</definedName>
    <definedName name="_10_113" localSheetId="9">#REF!</definedName>
    <definedName name="_10_113">#REF!</definedName>
    <definedName name="_10_200" localSheetId="9">#REF!</definedName>
    <definedName name="_10_200">#REF!</definedName>
    <definedName name="_103PM" localSheetId="9">'[41]103'!#REF!</definedName>
    <definedName name="_103PM">'[42]103'!#REF!</definedName>
    <definedName name="_108109PM" localSheetId="9">'[43]108109'!#REF!</definedName>
    <definedName name="_108109PM">'[43]108109'!#REF!</definedName>
    <definedName name="_10PAGE_8" localSheetId="9">#REF!</definedName>
    <definedName name="_10PAGE_8">#REF!</definedName>
    <definedName name="_10PREPARED_BY" localSheetId="9">'[44]Start Balance'!$C$15</definedName>
    <definedName name="_10PREPARED_BY">'[45]Start Balance'!$C$15</definedName>
    <definedName name="_10Q_1ST_QTR" localSheetId="9">#REF!</definedName>
    <definedName name="_10Q_1ST_QTR">#REF!</definedName>
    <definedName name="_10Q_1ST_QTR_CF" localSheetId="9">#REF!</definedName>
    <definedName name="_10Q_1ST_QTR_CF">#REF!</definedName>
    <definedName name="_10Q_BS" localSheetId="9">#REF!</definedName>
    <definedName name="_10Q_BS">#REF!</definedName>
    <definedName name="_10Q_CF" localSheetId="9">#REF!</definedName>
    <definedName name="_10Q_CF">#REF!</definedName>
    <definedName name="_10Q_IS_1ST_ONL" localSheetId="9">#REF!</definedName>
    <definedName name="_10Q_IS_1ST_ONL">#REF!</definedName>
    <definedName name="_10Q_QTR_IS" localSheetId="9">#REF!</definedName>
    <definedName name="_10Q_QTR_IS">#REF!</definedName>
    <definedName name="_10Q_YTD_IS" localSheetId="9">#REF!</definedName>
    <definedName name="_10Q_YTD_IS">#REF!</definedName>
    <definedName name="_10Q1_ONLY_IS" localSheetId="9">#REF!</definedName>
    <definedName name="_10Q1_ONLY_IS">#REF!</definedName>
    <definedName name="_11_112" localSheetId="9">#REF!</definedName>
    <definedName name="_11_112">#REF!</definedName>
    <definedName name="_11_5" localSheetId="9">#REF!</definedName>
    <definedName name="_11_5">#REF!</definedName>
    <definedName name="_110" localSheetId="9">#REF!</definedName>
    <definedName name="_110">#REF!</definedName>
    <definedName name="_110113" localSheetId="9">#REF!</definedName>
    <definedName name="_110113">#REF!</definedName>
    <definedName name="_110113PM" localSheetId="9">#REF!</definedName>
    <definedName name="_110113PM">#REF!</definedName>
    <definedName name="_111" localSheetId="9">#REF!</definedName>
    <definedName name="_111">#REF!</definedName>
    <definedName name="_112" localSheetId="9">#REF!</definedName>
    <definedName name="_112">#REF!</definedName>
    <definedName name="_113" localSheetId="9">#REF!</definedName>
    <definedName name="_113">#REF!</definedName>
    <definedName name="_114" localSheetId="9">#REF!</definedName>
    <definedName name="_114">#REF!</definedName>
    <definedName name="_114117">'[46]Income Statement'!$A$1</definedName>
    <definedName name="_114117PM">'[46]Income Statement'!$B$127:$B$141</definedName>
    <definedName name="_117" localSheetId="9">#REF!</definedName>
    <definedName name="_117">#REF!</definedName>
    <definedName name="_118" localSheetId="9">#REF!</definedName>
    <definedName name="_118">#REF!</definedName>
    <definedName name="_119" localSheetId="9">#REF!</definedName>
    <definedName name="_119">#REF!</definedName>
    <definedName name="_11PRINT_AREA" localSheetId="9">#REF!</definedName>
    <definedName name="_11PRINT_AREA">#REF!</definedName>
    <definedName name="_12_112" localSheetId="9">#REF!</definedName>
    <definedName name="_12_112">#REF!</definedName>
    <definedName name="_12_114" localSheetId="9">#REF!</definedName>
    <definedName name="_12_114">#REF!</definedName>
    <definedName name="_12_5A" localSheetId="9">#REF!</definedName>
    <definedName name="_12_5A">#REF!</definedName>
    <definedName name="_12_MTD_IS" localSheetId="9">#REF!</definedName>
    <definedName name="_12_MTD_IS">#REF!</definedName>
    <definedName name="_120121" localSheetId="9">#REF!</definedName>
    <definedName name="_120121">#REF!</definedName>
    <definedName name="_120121PM" localSheetId="9">#REF!</definedName>
    <definedName name="_120121PM">#REF!</definedName>
    <definedName name="_12ACCESS_RECON" localSheetId="9">'[47]Basic-Default'!#REF!</definedName>
    <definedName name="_12ACCESS_RECON">'[48]Basic-Default'!#REF!</definedName>
    <definedName name="_12MTD_I_S" localSheetId="9">#REF!</definedName>
    <definedName name="_12MTD_I_S">#REF!</definedName>
    <definedName name="_12PRINT_AREA1" localSheetId="9">#REF!</definedName>
    <definedName name="_12PRINT_AREA1">#REF!</definedName>
    <definedName name="_13_5B" localSheetId="9">#REF!</definedName>
    <definedName name="_13_5B">#REF!</definedName>
    <definedName name="_13FIXED_TRUE_UP" localSheetId="9">#REF!</definedName>
    <definedName name="_13FIXED_TRUE_UP">#REF!</definedName>
    <definedName name="_13PSC_CASH_STMT" localSheetId="9">#REF!</definedName>
    <definedName name="_13PSC_CASH_STMT">#REF!</definedName>
    <definedName name="_14_113" localSheetId="9">#REF!</definedName>
    <definedName name="_14_113">#REF!</definedName>
    <definedName name="_14_117" localSheetId="9">#REF!</definedName>
    <definedName name="_14_117">#REF!</definedName>
    <definedName name="_14_5C" localSheetId="9">#REF!</definedName>
    <definedName name="_14_5C">#REF!</definedName>
    <definedName name="_14KWH_ENTRY" localSheetId="9">#REF!</definedName>
    <definedName name="_14KWH_ENTRY">#REF!</definedName>
    <definedName name="_14PSC_PAGE_1" localSheetId="1">'001002'!$A$1:$G$65</definedName>
    <definedName name="_14PSC_PAGE_1" localSheetId="9">#REF!</definedName>
    <definedName name="_14PSC_PAGE_1">#REF!</definedName>
    <definedName name="_15_111" localSheetId="9">#REF!</definedName>
    <definedName name="_15_111">#REF!</definedName>
    <definedName name="_15_113" localSheetId="9">#REF!</definedName>
    <definedName name="_15_113">#REF!</definedName>
    <definedName name="_15ACCESS_RECON" localSheetId="9">'[47]Basic-Default'!#REF!</definedName>
    <definedName name="_15ACCESS_RECON">'[48]Basic-Default'!#REF!</definedName>
    <definedName name="_15PAGE_3" localSheetId="9">#REF!</definedName>
    <definedName name="_15PAGE_3">#REF!</definedName>
    <definedName name="_15PSC_PAGE_2" localSheetId="9">#REF!</definedName>
    <definedName name="_15PSC_PAGE_2">#REF!</definedName>
    <definedName name="_16_118" localSheetId="9">#REF!</definedName>
    <definedName name="_16_118">#REF!</definedName>
    <definedName name="_16ACCESS_RECON" localSheetId="9">'[47]Basic-Default'!#REF!</definedName>
    <definedName name="_16ACCESS_RECON">'[48]Basic-Default'!#REF!</definedName>
    <definedName name="_16BALANCE_SHEET" localSheetId="9">#REF!</definedName>
    <definedName name="_16BALANCE_SHEET">#REF!</definedName>
    <definedName name="_16PSC_PAGE_2" localSheetId="1">'001002'!$A$66:$G$137</definedName>
    <definedName name="_16RETAIN_EARN_SCH" localSheetId="9">#REF!</definedName>
    <definedName name="_16RETAIN_EARN_SCH">#REF!</definedName>
    <definedName name="_17_114" localSheetId="9">#REF!</definedName>
    <definedName name="_17_114">#REF!</definedName>
    <definedName name="_17BALANCE_SHEET" localSheetId="9">#REF!</definedName>
    <definedName name="_17BALANCE_SHEET">#REF!</definedName>
    <definedName name="_17CASH_FLOW" localSheetId="9">#REF!</definedName>
    <definedName name="_17CASH_FLOW">#REF!</definedName>
    <definedName name="_17RETAINED_EARN" localSheetId="9">#REF!</definedName>
    <definedName name="_17RETAINED_EARN">#REF!</definedName>
    <definedName name="_17TRANS_RECON" localSheetId="9">[49]trans!#REF!</definedName>
    <definedName name="_17TRANS_RECON">[50]trans!#REF!</definedName>
    <definedName name="_18_114" localSheetId="9">#REF!</definedName>
    <definedName name="_18_114">#REF!</definedName>
    <definedName name="_18_119" localSheetId="9">#REF!</definedName>
    <definedName name="_18_119">#REF!</definedName>
    <definedName name="_188" localSheetId="9">#REF!</definedName>
    <definedName name="_188">#REF!</definedName>
    <definedName name="_18CASH_FLOW" localSheetId="9">#REF!</definedName>
    <definedName name="_18CASH_FLOW">#REF!</definedName>
    <definedName name="_18DETAIL_CASHFLOW" localSheetId="9">#REF!</definedName>
    <definedName name="_18DETAIL_CASHFLOW">#REF!</definedName>
    <definedName name="_19DETAIL_CASHFLOW" localSheetId="9">#REF!</definedName>
    <definedName name="_19DETAIL_CASHFLOW">#REF!</definedName>
    <definedName name="_19FIXED_TRUE_UP" localSheetId="9">#REF!</definedName>
    <definedName name="_19FIXED_TRUE_UP">#REF!</definedName>
    <definedName name="_1A" localSheetId="9">#REF!</definedName>
    <definedName name="_1A">#REF!</definedName>
    <definedName name="_1ACCESS_RECON" localSheetId="9">'[51]Basic-Default'!#REF!</definedName>
    <definedName name="_1ACCESS_RECON">'[51]Basic-Default'!#REF!</definedName>
    <definedName name="_1B" localSheetId="9">#REF!</definedName>
    <definedName name="_1B">#REF!</definedName>
    <definedName name="_1PRINT_AREA">#REF!</definedName>
    <definedName name="_1TRANS_RECON" localSheetId="9">[49]trans!#REF!</definedName>
    <definedName name="_1TRANS_RECON">[50]trans!#REF!</definedName>
    <definedName name="_2" localSheetId="9">#REF!</definedName>
    <definedName name="_2">#REF!</definedName>
    <definedName name="_2_10_340_ENTRY" localSheetId="9">#REF!</definedName>
    <definedName name="_2_10_340_ENTRY">#REF!</definedName>
    <definedName name="_2_110" localSheetId="9">#REF!</definedName>
    <definedName name="_2_110">#REF!</definedName>
    <definedName name="_2_5A" localSheetId="9">#REF!</definedName>
    <definedName name="_2_5A">#REF!</definedName>
    <definedName name="_20_112" localSheetId="9">#REF!</definedName>
    <definedName name="_20_112">#REF!</definedName>
    <definedName name="_20_117" localSheetId="9">#REF!</definedName>
    <definedName name="_20_117">#REF!</definedName>
    <definedName name="_20_200" localSheetId="9">#REF!</definedName>
    <definedName name="_20_200">#REF!</definedName>
    <definedName name="_200" localSheetId="9">#REF!</definedName>
    <definedName name="_200">#REF!</definedName>
    <definedName name="_200201" localSheetId="9">#REF!</definedName>
    <definedName name="_200201">#REF!</definedName>
    <definedName name="_200201PM" localSheetId="9">#REF!</definedName>
    <definedName name="_200201PM">#REF!</definedName>
    <definedName name="_203" localSheetId="9">#REF!</definedName>
    <definedName name="_203">#REF!</definedName>
    <definedName name="_203A" localSheetId="9">#REF!</definedName>
    <definedName name="_203A">#REF!</definedName>
    <definedName name="_203B" localSheetId="9">#REF!</definedName>
    <definedName name="_203B">#REF!</definedName>
    <definedName name="_204207" localSheetId="9">#REF!</definedName>
    <definedName name="_204207">#REF!</definedName>
    <definedName name="_204207PM" localSheetId="9">#REF!</definedName>
    <definedName name="_204207PM">#REF!</definedName>
    <definedName name="_20FIXED_TRUE_UP" localSheetId="9">#REF!</definedName>
    <definedName name="_20FIXED_TRUE_UP">#REF!</definedName>
    <definedName name="_20HEDGING_INVEST" localSheetId="9">#REF!</definedName>
    <definedName name="_20HEDGING_INVEST">#REF!</definedName>
    <definedName name="_21_117" localSheetId="9">#REF!</definedName>
    <definedName name="_21_117">#REF!</definedName>
    <definedName name="_213" localSheetId="9">#REF!</definedName>
    <definedName name="_213">#REF!</definedName>
    <definedName name="_213PM" localSheetId="9">#REF!</definedName>
    <definedName name="_213PM">#REF!</definedName>
    <definedName name="_214" localSheetId="9">#REF!</definedName>
    <definedName name="_214">#REF!</definedName>
    <definedName name="_214PM" localSheetId="9">#REF!</definedName>
    <definedName name="_214PM">#REF!</definedName>
    <definedName name="_216" localSheetId="9">#REF!</definedName>
    <definedName name="_216">#REF!</definedName>
    <definedName name="_216PM" localSheetId="9">#REF!</definedName>
    <definedName name="_216PM">#REF!</definedName>
    <definedName name="_217" localSheetId="9">#REF!</definedName>
    <definedName name="_217">#REF!</definedName>
    <definedName name="_217PM" localSheetId="9">#REF!</definedName>
    <definedName name="_217PM">#REF!</definedName>
    <definedName name="_218" localSheetId="9">#REF!</definedName>
    <definedName name="_218">#REF!</definedName>
    <definedName name="_218PM" localSheetId="9">'[43]218'!#REF!</definedName>
    <definedName name="_218PM">'[43]218'!#REF!</definedName>
    <definedName name="_219" localSheetId="9">#REF!</definedName>
    <definedName name="_219">#REF!</definedName>
    <definedName name="_219PM" localSheetId="9">#REF!</definedName>
    <definedName name="_219PM">#REF!</definedName>
    <definedName name="_21HEDGING_INVEST" localSheetId="9">#REF!</definedName>
    <definedName name="_21HEDGING_INVEST">#REF!</definedName>
    <definedName name="_21INCOME_STMT" localSheetId="9">#REF!</definedName>
    <definedName name="_21INCOME_STMT">#REF!</definedName>
    <definedName name="_22_118" localSheetId="9">#REF!</definedName>
    <definedName name="_22_118">#REF!</definedName>
    <definedName name="_221" localSheetId="9">#REF!</definedName>
    <definedName name="_221">#REF!</definedName>
    <definedName name="_221PM" localSheetId="9">#REF!</definedName>
    <definedName name="_221PM">#REF!</definedName>
    <definedName name="_224225PM" localSheetId="9">'[43]224225'!#REF!</definedName>
    <definedName name="_224225PM">'[43]224225'!#REF!</definedName>
    <definedName name="_22ACCESS_RECON" localSheetId="9">'[52]Basic-Default'!#REF!</definedName>
    <definedName name="_22ACCESS_RECON">'[53]Basic-Default'!#REF!</definedName>
    <definedName name="_22INCOME_STMT" localSheetId="9">#REF!</definedName>
    <definedName name="_22INCOME_STMT">#REF!</definedName>
    <definedName name="_22KWH_ENTRY" localSheetId="9">#REF!</definedName>
    <definedName name="_22KWH_ENTRY">#REF!</definedName>
    <definedName name="_232PM" localSheetId="9">'[43]232'!#REF!</definedName>
    <definedName name="_232PM">'[43]232'!#REF!</definedName>
    <definedName name="_233PM" localSheetId="9">'[43]233'!#REF!</definedName>
    <definedName name="_233PM">'[43]233'!#REF!</definedName>
    <definedName name="_234" localSheetId="9">#REF!</definedName>
    <definedName name="_234">#REF!</definedName>
    <definedName name="_234PM" localSheetId="9">'[43]234'!#REF!</definedName>
    <definedName name="_234PM">'[43]234'!#REF!</definedName>
    <definedName name="_23ACCESS_RECON" localSheetId="9">'[47]Basic-Default'!#REF!</definedName>
    <definedName name="_23ACCESS_RECON">'[47]Basic-Default'!#REF!</definedName>
    <definedName name="_23KWH_ENTRY" localSheetId="9">#REF!</definedName>
    <definedName name="_23KWH_ENTRY">#REF!</definedName>
    <definedName name="_23PAGE_3" localSheetId="9">#REF!</definedName>
    <definedName name="_23PAGE_3">#REF!</definedName>
    <definedName name="_24_118" localSheetId="9">#REF!</definedName>
    <definedName name="_24_118">#REF!</definedName>
    <definedName name="_24ACCESS_RECON" localSheetId="9">'[52]Basic-Default'!#REF!</definedName>
    <definedName name="_24ACCESS_RECON">'[53]Basic-Default'!#REF!</definedName>
    <definedName name="_24FIXED_TRUE_UP" localSheetId="9">#REF!</definedName>
    <definedName name="_24FIXED_TRUE_UP">#REF!</definedName>
    <definedName name="_24PAGE_3" localSheetId="9">#REF!</definedName>
    <definedName name="_24PAGE_3">#REF!</definedName>
    <definedName name="_24PAGE_8" localSheetId="9">#REF!</definedName>
    <definedName name="_24PAGE_8">#REF!</definedName>
    <definedName name="_25_113" localSheetId="9">#REF!</definedName>
    <definedName name="_25_113">#REF!</definedName>
    <definedName name="_25_119" localSheetId="9">#REF!</definedName>
    <definedName name="_25_119">#REF!</definedName>
    <definedName name="_250251PM" localSheetId="9">'[43]250251'!#REF!</definedName>
    <definedName name="_250251PM">'[43]250251'!#REF!</definedName>
    <definedName name="_252" localSheetId="9">#REF!</definedName>
    <definedName name="_252">#REF!</definedName>
    <definedName name="_252PM" localSheetId="9">'[43]252'!#REF!</definedName>
    <definedName name="_252PM">'[43]252'!#REF!</definedName>
    <definedName name="_254PM" localSheetId="9">'[43]254'!#REF!</definedName>
    <definedName name="_254PM">'[43]254'!#REF!</definedName>
    <definedName name="_256257PM" localSheetId="9">'[43]256257'!#REF!</definedName>
    <definedName name="_256257PM">'[43]256257'!#REF!</definedName>
    <definedName name="_25FIXED_TRUE_UP" localSheetId="9">#REF!</definedName>
    <definedName name="_25FIXED_TRUE_UP">#REF!</definedName>
    <definedName name="_25PAGE_8" localSheetId="9">#REF!</definedName>
    <definedName name="_25PAGE_8">#REF!</definedName>
    <definedName name="_25PRINT_AREA" localSheetId="9">#REF!</definedName>
    <definedName name="_25PRINT_AREA">#REF!</definedName>
    <definedName name="_261" localSheetId="9">#REF!</definedName>
    <definedName name="_261">#REF!</definedName>
    <definedName name="_261PM" localSheetId="9">'[43]261'!#REF!</definedName>
    <definedName name="_261PM">'[43]261'!#REF!</definedName>
    <definedName name="_262263">'[54]262263'!$A$1</definedName>
    <definedName name="_262263PM">'[54]262263'!$B$133:$B$143</definedName>
    <definedName name="_266267">'[54]262263'!$A$1</definedName>
    <definedName name="_266267PM" localSheetId="9">'[43]266267'!#REF!</definedName>
    <definedName name="_266267PM">'[43]266267'!#REF!</definedName>
    <definedName name="_269PM" localSheetId="9">'[43]269'!#REF!</definedName>
    <definedName name="_269PM">'[43]269'!#REF!</definedName>
    <definedName name="_26FIXED_TRUE_UP" localSheetId="9">#REF!</definedName>
    <definedName name="_26FIXED_TRUE_UP">#REF!</definedName>
    <definedName name="_26KWH_ENTRY" localSheetId="9">#REF!</definedName>
    <definedName name="_26KWH_ENTRY">#REF!</definedName>
    <definedName name="_26PRINT_AREA" localSheetId="9">#REF!</definedName>
    <definedName name="_26PRINT_AREA">#REF!</definedName>
    <definedName name="_26PRINT_AREA1" localSheetId="9">#REF!</definedName>
    <definedName name="_26PRINT_AREA1">#REF!</definedName>
    <definedName name="_27_119" localSheetId="9">#REF!</definedName>
    <definedName name="_27_119">#REF!</definedName>
    <definedName name="_272273" localSheetId="9">#REF!</definedName>
    <definedName name="_272273">#REF!</definedName>
    <definedName name="_272273PM" localSheetId="9">'[43]272273'!#REF!</definedName>
    <definedName name="_272273PM">'[43]272273'!#REF!</definedName>
    <definedName name="_274275" localSheetId="9">#REF!</definedName>
    <definedName name="_274275">#REF!</definedName>
    <definedName name="_274275PM" localSheetId="9">'[43]274275'!#REF!</definedName>
    <definedName name="_274275PM">'[43]274275'!#REF!</definedName>
    <definedName name="_275" localSheetId="9">#REF!</definedName>
    <definedName name="_275">#REF!</definedName>
    <definedName name="_276277" localSheetId="9">#REF!</definedName>
    <definedName name="_276277">#REF!</definedName>
    <definedName name="_276277PM" localSheetId="9">'[43]276277'!#REF!</definedName>
    <definedName name="_276277PM">'[43]276277'!#REF!</definedName>
    <definedName name="_278PM" localSheetId="9">'[43]278'!#REF!</definedName>
    <definedName name="_278PM">'[43]278'!#REF!</definedName>
    <definedName name="_27KWH_ENTRY" localSheetId="9">#REF!</definedName>
    <definedName name="_27KWH_ENTRY">#REF!</definedName>
    <definedName name="_27PRINT_AREA1" localSheetId="9">#REF!</definedName>
    <definedName name="_27PRINT_AREA1">#REF!</definedName>
    <definedName name="_27PSC_CASH_STMT" localSheetId="9">#REF!</definedName>
    <definedName name="_27PSC_CASH_STMT">#REF!</definedName>
    <definedName name="_28_200" localSheetId="9">#REF!</definedName>
    <definedName name="_28_200">#REF!</definedName>
    <definedName name="_28KWH_ENTRY" localSheetId="9">#REF!</definedName>
    <definedName name="_28KWH_ENTRY">#REF!</definedName>
    <definedName name="_28PAGE_3" localSheetId="9">#REF!</definedName>
    <definedName name="_28PAGE_3">#REF!</definedName>
    <definedName name="_28PSC_CASH_STMT" localSheetId="9">#REF!</definedName>
    <definedName name="_28PSC_CASH_STMT">#REF!</definedName>
    <definedName name="_28PSC_PAGE_1" localSheetId="9">#REF!</definedName>
    <definedName name="_28PSC_PAGE_1">#REF!</definedName>
    <definedName name="_29PSC_PAGE_2" localSheetId="9">#REF!</definedName>
    <definedName name="_29PSC_PAGE_2">#REF!</definedName>
    <definedName name="_2EH" localSheetId="9">#REF!</definedName>
    <definedName name="_2EH">#REF!</definedName>
    <definedName name="_2EI" localSheetId="9">#REF!</definedName>
    <definedName name="_2EI">#REF!</definedName>
    <definedName name="_2ENH" localSheetId="9">#REF!</definedName>
    <definedName name="_2ENH">#REF!</definedName>
    <definedName name="_2FINAL_CALC" localSheetId="9">#REF!</definedName>
    <definedName name="_2FINAL_CALC">#REF!</definedName>
    <definedName name="_2H" localSheetId="9">#REF!</definedName>
    <definedName name="_2H">#REF!</definedName>
    <definedName name="_2I" localSheetId="9">#REF!</definedName>
    <definedName name="_2I">#REF!</definedName>
    <definedName name="_2NH" localSheetId="9">#REF!</definedName>
    <definedName name="_2NH">#REF!</definedName>
    <definedName name="_2PAGE_3" localSheetId="9">#REF!</definedName>
    <definedName name="_2PAGE_3">#REF!</definedName>
    <definedName name="_3_10_340_ENTRY" localSheetId="9">#REF!</definedName>
    <definedName name="_3_10_340_ENTRY">#REF!</definedName>
    <definedName name="_3_111" localSheetId="9">#REF!</definedName>
    <definedName name="_3_111">#REF!</definedName>
    <definedName name="_3_5B" localSheetId="9">#REF!</definedName>
    <definedName name="_3_5B">#REF!</definedName>
    <definedName name="_30_114" localSheetId="9">#REF!</definedName>
    <definedName name="_30_114">#REF!</definedName>
    <definedName name="_30_200" localSheetId="9">#REF!</definedName>
    <definedName name="_30_200">#REF!</definedName>
    <definedName name="_304PM" localSheetId="9">'[41]304'!#REF!</definedName>
    <definedName name="_304PM">'[42]304'!#REF!</definedName>
    <definedName name="_30PAGE_3" localSheetId="9">#REF!</definedName>
    <definedName name="_30PAGE_3">#REF!</definedName>
    <definedName name="_30PSC_PAGE_1" localSheetId="9">#REF!</definedName>
    <definedName name="_30PSC_PAGE_1">#REF!</definedName>
    <definedName name="_30RETAIN_EARN_SCH" localSheetId="9">#REF!</definedName>
    <definedName name="_30RETAIN_EARN_SCH">#REF!</definedName>
    <definedName name="_30TRANS_RECON" localSheetId="9">[55]trans!#REF!</definedName>
    <definedName name="_30TRANS_RECON">[56]trans!#REF!</definedName>
    <definedName name="_310311PM" localSheetId="9">'[41]310311'!#REF!</definedName>
    <definedName name="_310311PM">'[42]310311'!#REF!</definedName>
    <definedName name="_311" localSheetId="9">#REF!</definedName>
    <definedName name="_311">#REF!</definedName>
    <definedName name="_31RETAINED_EARN" localSheetId="9">#REF!</definedName>
    <definedName name="_31RETAINED_EARN">#REF!</definedName>
    <definedName name="_328330">'[57]328330'!$A$1</definedName>
    <definedName name="_328330PM">'[57]328330'!$B$61:$B$71</definedName>
    <definedName name="_32PSC_PAGE_2" localSheetId="9">#REF!</definedName>
    <definedName name="_32PSC_PAGE_2">#REF!</definedName>
    <definedName name="_32TRANS_RECON" localSheetId="9">[49]trans!#REF!</definedName>
    <definedName name="_32TRANS_RECON">[50]trans!#REF!</definedName>
    <definedName name="_332" localSheetId="9">#REF!</definedName>
    <definedName name="_332">#REF!</definedName>
    <definedName name="_332PM" localSheetId="9">#REF!</definedName>
    <definedName name="_332PM">#REF!</definedName>
    <definedName name="_335PM" localSheetId="9">'[41]335'!#REF!</definedName>
    <definedName name="_335PM">'[42]335'!#REF!</definedName>
    <definedName name="_336" localSheetId="9">#REF!</definedName>
    <definedName name="_336">#REF!</definedName>
    <definedName name="_336PM" localSheetId="9">#REF!</definedName>
    <definedName name="_336PM">#REF!</definedName>
    <definedName name="_337" localSheetId="9">#REF!</definedName>
    <definedName name="_337">#REF!</definedName>
    <definedName name="_337PM" localSheetId="9">#REF!</definedName>
    <definedName name="_337PM">#REF!</definedName>
    <definedName name="_33RETAIN_EARN_SCH" localSheetId="9">#REF!</definedName>
    <definedName name="_33RETAIN_EARN_SCH">#REF!</definedName>
    <definedName name="_340" localSheetId="9">#REF!</definedName>
    <definedName name="_340">#REF!</definedName>
    <definedName name="_340PM" localSheetId="9">#REF!</definedName>
    <definedName name="_340PM">#REF!</definedName>
    <definedName name="_34ACCESS_RECON" localSheetId="9">'[47]Basic-Default'!#REF!</definedName>
    <definedName name="_34ACCESS_RECON">'[47]Basic-Default'!#REF!</definedName>
    <definedName name="_34RETAINED_EARN" localSheetId="9">#REF!</definedName>
    <definedName name="_34RETAINED_EARN">#REF!</definedName>
    <definedName name="_34TRANS_RECON" localSheetId="9">[55]trans!#REF!</definedName>
    <definedName name="_34TRANS_RECON">[56]trans!#REF!</definedName>
    <definedName name="_35_117" localSheetId="9">#REF!</definedName>
    <definedName name="_35_117">#REF!</definedName>
    <definedName name="_352353PM" localSheetId="9">'[58]352353'!#REF!</definedName>
    <definedName name="_352353PM">'[58]352353'!#REF!</definedName>
    <definedName name="_356" localSheetId="9">#REF!</definedName>
    <definedName name="_356">#REF!</definedName>
    <definedName name="_356PM" localSheetId="9">#REF!</definedName>
    <definedName name="_356PM">#REF!</definedName>
    <definedName name="_35ACCESS_RECON" localSheetId="9">'[59]Basic-Default'!#REF!</definedName>
    <definedName name="_35ACCESS_RECON">'[59]Basic-Default'!#REF!</definedName>
    <definedName name="_36TRANS_RECON" localSheetId="9">[49]trans!#REF!</definedName>
    <definedName name="_36TRANS_RECON">[50]trans!#REF!</definedName>
    <definedName name="_37FIXED_TRUE_UP" localSheetId="9">#REF!</definedName>
    <definedName name="_37FIXED_TRUE_UP">#REF!</definedName>
    <definedName name="_39KWH_ENTRY" localSheetId="9">#REF!</definedName>
    <definedName name="_39KWH_ENTRY">#REF!</definedName>
    <definedName name="_3FIXED_TRUE_UP" localSheetId="9">#REF!</definedName>
    <definedName name="_3FIXED_TRUE_UP">#REF!</definedName>
    <definedName name="_3PREPARED_BY">'[60]Start Balance'!$C$15</definedName>
    <definedName name="_4_110" localSheetId="9">#REF!</definedName>
    <definedName name="_4_110">#REF!</definedName>
    <definedName name="_4_112" localSheetId="9">#REF!</definedName>
    <definedName name="_4_112">#REF!</definedName>
    <definedName name="_4_5C" localSheetId="9">#REF!</definedName>
    <definedName name="_4_5C">#REF!</definedName>
    <definedName name="_4_7_14" localSheetId="9">#REF!</definedName>
    <definedName name="_4_7_14">#REF!</definedName>
    <definedName name="_40_118" localSheetId="9">#REF!</definedName>
    <definedName name="_40_118">#REF!</definedName>
    <definedName name="_40KWH_ENTRY" localSheetId="9">#REF!</definedName>
    <definedName name="_40KWH_ENTRY">#REF!</definedName>
    <definedName name="_410411" localSheetId="9">#REF!</definedName>
    <definedName name="_410411">#REF!</definedName>
    <definedName name="_410411PM" localSheetId="9">#REF!</definedName>
    <definedName name="_410411PM">#REF!</definedName>
    <definedName name="_4150K" localSheetId="9">[61]summary!#REF!</definedName>
    <definedName name="_4150K">[61]summary!#REF!</definedName>
    <definedName name="_422423" localSheetId="9">#REF!</definedName>
    <definedName name="_422423">#REF!</definedName>
    <definedName name="_422423PM" localSheetId="9">#REF!</definedName>
    <definedName name="_422423PM">#REF!</definedName>
    <definedName name="_426427" localSheetId="9">#REF!</definedName>
    <definedName name="_426427">#REF!</definedName>
    <definedName name="_426427PM" localSheetId="9">#REF!</definedName>
    <definedName name="_426427PM">#REF!</definedName>
    <definedName name="_429" localSheetId="9">#REF!</definedName>
    <definedName name="_429">#REF!</definedName>
    <definedName name="_429PM" localSheetId="9">#REF!</definedName>
    <definedName name="_429PM">#REF!</definedName>
    <definedName name="_42PAGE_3" localSheetId="9">#REF!</definedName>
    <definedName name="_42PAGE_3">#REF!</definedName>
    <definedName name="_430" localSheetId="9">#REF!</definedName>
    <definedName name="_430">#REF!</definedName>
    <definedName name="_430PM" localSheetId="9">#REF!</definedName>
    <definedName name="_430PM">#REF!</definedName>
    <definedName name="_431" localSheetId="9">#REF!</definedName>
    <definedName name="_431">#REF!</definedName>
    <definedName name="_431PM" localSheetId="9">#REF!</definedName>
    <definedName name="_431PM">#REF!</definedName>
    <definedName name="_43PAGE_3" localSheetId="9">#REF!</definedName>
    <definedName name="_43PAGE_3">#REF!</definedName>
    <definedName name="_45_119" localSheetId="9">#REF!</definedName>
    <definedName name="_45_119">#REF!</definedName>
    <definedName name="_450PM" localSheetId="9">'[43]450'!#REF!</definedName>
    <definedName name="_450PM">'[43]450'!#REF!</definedName>
    <definedName name="_47TRANS_RECON" localSheetId="9">[49]trans!#REF!</definedName>
    <definedName name="_47TRANS_RECON">[49]trans!#REF!</definedName>
    <definedName name="_49TRANS_RECON" localSheetId="9">[62]trans!#REF!</definedName>
    <definedName name="_49TRANS_RECON">[62]trans!#REF!</definedName>
    <definedName name="_4A" localSheetId="9">#REF!</definedName>
    <definedName name="_4A">#REF!</definedName>
    <definedName name="_4B" localSheetId="9">#REF!</definedName>
    <definedName name="_4B">#REF!</definedName>
    <definedName name="_4KWH_ENTRY" localSheetId="9">#REF!</definedName>
    <definedName name="_4KWH_ENTRY">#REF!</definedName>
    <definedName name="_4TRANS_RECON" localSheetId="9">[63]trans!#REF!</definedName>
    <definedName name="_4TRANS_RECON">[63]trans!#REF!</definedName>
    <definedName name="_5" localSheetId="9">#REF!</definedName>
    <definedName name="_5">#REF!</definedName>
    <definedName name="_5_10_340_ENTRY" localSheetId="9">#REF!</definedName>
    <definedName name="_5_10_340_ENTRY">#REF!</definedName>
    <definedName name="_5_110" localSheetId="9">#REF!</definedName>
    <definedName name="_5_110">#REF!</definedName>
    <definedName name="_5_113" localSheetId="9">#REF!</definedName>
    <definedName name="_5_113">#REF!</definedName>
    <definedName name="_50_200" localSheetId="9">#REF!</definedName>
    <definedName name="_50_200">#REF!</definedName>
    <definedName name="_53ACCESS_RECON" localSheetId="9">'[64]Basic-Default'!#REF!</definedName>
    <definedName name="_53ACCESS_RECON">'[64]Basic-Default'!#REF!</definedName>
    <definedName name="_58FIXED_TRUE_UP" localSheetId="9">#REF!</definedName>
    <definedName name="_58FIXED_TRUE_UP">#REF!</definedName>
    <definedName name="_5A" localSheetId="9">#REF!</definedName>
    <definedName name="_5A">#REF!</definedName>
    <definedName name="_5B" localSheetId="9">#REF!</definedName>
    <definedName name="_5B">#REF!</definedName>
    <definedName name="_5BALANCE_SHEET" localSheetId="9">#REF!</definedName>
    <definedName name="_5BALANCE_SHEET">#REF!</definedName>
    <definedName name="_5C" localSheetId="9">#REF!</definedName>
    <definedName name="_5C">#REF!</definedName>
    <definedName name="_5NvsInstSpec7_ė____̒⍘̒__⍴̒_________耀_____NvsInstSpec8_ė__䅥lC_\Document">","</definedName>
    <definedName name="_6_110" localSheetId="9">#REF!</definedName>
    <definedName name="_6_110">#REF!</definedName>
    <definedName name="_6_111" localSheetId="9">#REF!</definedName>
    <definedName name="_6_111">#REF!</definedName>
    <definedName name="_6_114" localSheetId="9">#REF!</definedName>
    <definedName name="_6_114">#REF!</definedName>
    <definedName name="_617" localSheetId="9">#REF!</definedName>
    <definedName name="_617">#REF!</definedName>
    <definedName name="_621" localSheetId="9">#REF!</definedName>
    <definedName name="_621">#REF!</definedName>
    <definedName name="_63KWH_ENTRY" localSheetId="9">#REF!</definedName>
    <definedName name="_63KWH_ENTRY">#REF!</definedName>
    <definedName name="_68PAGE_3" localSheetId="9">#REF!</definedName>
    <definedName name="_68PAGE_3">#REF!</definedName>
    <definedName name="_6B" localSheetId="9">#REF!</definedName>
    <definedName name="_6B">#REF!</definedName>
    <definedName name="_6CASH_FLOW" localSheetId="9">#REF!</definedName>
    <definedName name="_6CASH_FLOW">#REF!</definedName>
    <definedName name="_7" localSheetId="9">#REF!</definedName>
    <definedName name="_7">#REF!</definedName>
    <definedName name="_7_117" localSheetId="9">#REF!</definedName>
    <definedName name="_7_117">#REF!</definedName>
    <definedName name="_700" localSheetId="9">#REF!</definedName>
    <definedName name="_700">#REF!</definedName>
    <definedName name="_71TRANS_RECON" localSheetId="9">[65]trans!#REF!</definedName>
    <definedName name="_71TRANS_RECON">[65]trans!#REF!</definedName>
    <definedName name="_722" localSheetId="9">#REF!</definedName>
    <definedName name="_722">#REF!</definedName>
    <definedName name="_740" localSheetId="9">#REF!</definedName>
    <definedName name="_740">#REF!</definedName>
    <definedName name="_7DETAIL_CASHFLOW" localSheetId="9">#REF!</definedName>
    <definedName name="_7DETAIL_CASHFLOW">#REF!</definedName>
    <definedName name="_7PREPARED_BY">'[66]Start Balance'!$C$15</definedName>
    <definedName name="_8_111" localSheetId="9">#REF!</definedName>
    <definedName name="_8_111">#REF!</definedName>
    <definedName name="_8_112" localSheetId="9">#REF!</definedName>
    <definedName name="_8_112">#REF!</definedName>
    <definedName name="_8_118" localSheetId="9">#REF!</definedName>
    <definedName name="_8_118">#REF!</definedName>
    <definedName name="_8HEDGING_INVEST" localSheetId="9">#REF!</definedName>
    <definedName name="_8HEDGING_INVEST">#REF!</definedName>
    <definedName name="_9_111" localSheetId="9">#REF!</definedName>
    <definedName name="_9_111">#REF!</definedName>
    <definedName name="_9_119" localSheetId="9">#REF!</definedName>
    <definedName name="_9_119">#REF!</definedName>
    <definedName name="_94AVGUSE" localSheetId="9">#REF!</definedName>
    <definedName name="_94AVGUSE">#REF!</definedName>
    <definedName name="_94CUST" localSheetId="9">#REF!</definedName>
    <definedName name="_94CUST">#REF!</definedName>
    <definedName name="_94NORMAR" localSheetId="9">#REF!</definedName>
    <definedName name="_94NORMAR">#REF!</definedName>
    <definedName name="_94NORMARNOCC" localSheetId="9">#REF!</definedName>
    <definedName name="_94NORMARNOCC">#REF!</definedName>
    <definedName name="_94NORVOL" localSheetId="9">#REF!</definedName>
    <definedName name="_94NORVOL">#REF!</definedName>
    <definedName name="_94RTNOCC" localSheetId="9">#REF!</definedName>
    <definedName name="_94RTNOCC">#REF!</definedName>
    <definedName name="_94RTWCC" localSheetId="9">#REF!</definedName>
    <definedName name="_94RTWCC">#REF!</definedName>
    <definedName name="_94WTHRT" localSheetId="9">#REF!</definedName>
    <definedName name="_94WTHRT">#REF!</definedName>
    <definedName name="_95AVGUSE" localSheetId="9">#REF!</definedName>
    <definedName name="_95AVGUSE">#REF!</definedName>
    <definedName name="_95BDAY" localSheetId="9">#REF!</definedName>
    <definedName name="_95BDAY">#REF!</definedName>
    <definedName name="_95BDAYRTCL" localSheetId="9">#REF!</definedName>
    <definedName name="_95BDAYRTCL">#REF!</definedName>
    <definedName name="_95CUST" localSheetId="9">#REF!</definedName>
    <definedName name="_95CUST">#REF!</definedName>
    <definedName name="_95NORMAR" localSheetId="9">#REF!</definedName>
    <definedName name="_95NORMAR">#REF!</definedName>
    <definedName name="_95NORMARNOCC" localSheetId="9">#REF!</definedName>
    <definedName name="_95NORMARNOCC">#REF!</definedName>
    <definedName name="_95NORVOL" localSheetId="9">#REF!</definedName>
    <definedName name="_95NORVOL">#REF!</definedName>
    <definedName name="_95RTNOCC" localSheetId="9">#REF!</definedName>
    <definedName name="_95RTNOCC">#REF!</definedName>
    <definedName name="_95RTWCC" localSheetId="9">#REF!</definedName>
    <definedName name="_95RTWCC">#REF!</definedName>
    <definedName name="_96BDAY" localSheetId="9">#REF!</definedName>
    <definedName name="_96BDAY">#REF!</definedName>
    <definedName name="_96BDAYRTCL" localSheetId="9">#REF!</definedName>
    <definedName name="_96BDAYRTCL">#REF!</definedName>
    <definedName name="_97VOL" localSheetId="9">#REF!</definedName>
    <definedName name="_97VOL">#REF!</definedName>
    <definedName name="_9INCOME_STMT" localSheetId="9">#REF!</definedName>
    <definedName name="_9INCOME_STMT">#REF!</definedName>
    <definedName name="_AMY1" localSheetId="9">#REF!</definedName>
    <definedName name="_AMY1">#REF!</definedName>
    <definedName name="_ASD1" localSheetId="9">'[67]KS Jan 2011'!#REF!</definedName>
    <definedName name="_ASD1">'[67]KS Jan 2011'!#REF!</definedName>
    <definedName name="_BUN1" localSheetId="9">'[67]KS Jan 2011'!#REF!</definedName>
    <definedName name="_BUN1">'[67]KS Jan 2011'!#REF!</definedName>
    <definedName name="_BUV2" localSheetId="9">'[68]6865 BS'!#REF!</definedName>
    <definedName name="_BUV2">'[68]6865 BS'!#REF!</definedName>
    <definedName name="_BUV21" localSheetId="9">'[67]KS Jan 2011'!#REF!</definedName>
    <definedName name="_BUV21">'[67]KS Jan 2011'!#REF!</definedName>
    <definedName name="_C" localSheetId="9">#REF!</definedName>
    <definedName name="_C">#REF!</definedName>
    <definedName name="_Cat1" localSheetId="9">#REF!</definedName>
    <definedName name="_Cat1">#REF!</definedName>
    <definedName name="_CNG1">[35]A!$Q$70:$AY$97</definedName>
    <definedName name="_Co49" localSheetId="9">'[69]Liabilities Rec List'!#REF!</definedName>
    <definedName name="_Co49">'[69]Liabilities Rec List'!#REF!</definedName>
    <definedName name="_end1">40008.1499768519</definedName>
    <definedName name="_Fill" localSheetId="9" hidden="1">#REF!</definedName>
    <definedName name="_Fill" hidden="1">#REF!</definedName>
    <definedName name="_FYR10" localSheetId="9">#REF!</definedName>
    <definedName name="_FYR10">#REF!</definedName>
    <definedName name="_FYR11" localSheetId="9">#REF!</definedName>
    <definedName name="_FYR11">#REF!</definedName>
    <definedName name="_FYR12" localSheetId="9">#REF!</definedName>
    <definedName name="_FYR12">#REF!</definedName>
    <definedName name="_FYR2" localSheetId="9">#REF!</definedName>
    <definedName name="_FYR2">#REF!</definedName>
    <definedName name="_FYR3" localSheetId="9">#REF!</definedName>
    <definedName name="_FYR3">#REF!</definedName>
    <definedName name="_FYR4" localSheetId="9">#REF!</definedName>
    <definedName name="_FYR4">#REF!</definedName>
    <definedName name="_FYR5" localSheetId="9">#REF!</definedName>
    <definedName name="_FYR5">#REF!</definedName>
    <definedName name="_FYR6" localSheetId="9">#REF!</definedName>
    <definedName name="_FYR6">#REF!</definedName>
    <definedName name="_FYR7" localSheetId="9">#REF!</definedName>
    <definedName name="_FYR7">#REF!</definedName>
    <definedName name="_FYR8" localSheetId="9">#REF!</definedName>
    <definedName name="_FYR8">#REF!</definedName>
    <definedName name="_FYR9" localSheetId="9">#REF!</definedName>
    <definedName name="_FYR9">#REF!</definedName>
    <definedName name="_je1" localSheetId="9">'[70]MTA Rates'!#REF!</definedName>
    <definedName name="_je1">'[70]MTA Rates'!#REF!</definedName>
    <definedName name="_JE103103">[71]JE10310X!$A$1:$B$161</definedName>
    <definedName name="_Key1" localSheetId="9" hidden="1">#REF!</definedName>
    <definedName name="_Key1" hidden="1">#REF!</definedName>
    <definedName name="_KEY2" localSheetId="9">#REF!</definedName>
    <definedName name="_KEY2">#REF!</definedName>
    <definedName name="_KEY3" localSheetId="9">#REF!</definedName>
    <definedName name="_KEY3">#REF!</definedName>
    <definedName name="_KEY4" localSheetId="9">#REF!</definedName>
    <definedName name="_KEY4">#REF!</definedName>
    <definedName name="_Mar1" localSheetId="9" hidden="1">[72]Apr!#REF!</definedName>
    <definedName name="_Mar1" hidden="1">[73]Apr!#REF!</definedName>
    <definedName name="_mon1" localSheetId="9">#REF!</definedName>
    <definedName name="_mon1">#REF!</definedName>
    <definedName name="_MSG1" localSheetId="9">#REF!</definedName>
    <definedName name="_MSG1">#REF!</definedName>
    <definedName name="_MSG4" localSheetId="9">#REF!</definedName>
    <definedName name="_MSG4">#REF!</definedName>
    <definedName name="_OPP1" localSheetId="9">#REF!</definedName>
    <definedName name="_OPP1">#REF!</definedName>
    <definedName name="_opp2" localSheetId="9">#REF!</definedName>
    <definedName name="_opp2">#REF!</definedName>
    <definedName name="_Order1" hidden="1">255</definedName>
    <definedName name="_Order2" hidden="1">0</definedName>
    <definedName name="_P" localSheetId="9">#REF!</definedName>
    <definedName name="_P">#REF!</definedName>
    <definedName name="_PC1" localSheetId="9">#REF!</definedName>
    <definedName name="_PC1">#REF!</definedName>
    <definedName name="_PC10" localSheetId="9">#REF!</definedName>
    <definedName name="_PC10">#REF!</definedName>
    <definedName name="_PC11" localSheetId="9">#REF!</definedName>
    <definedName name="_PC11">#REF!</definedName>
    <definedName name="_PC12" localSheetId="9">#REF!</definedName>
    <definedName name="_PC12">#REF!</definedName>
    <definedName name="_PC2" localSheetId="9">#REF!</definedName>
    <definedName name="_PC2">#REF!</definedName>
    <definedName name="_PC3" localSheetId="9">#REF!</definedName>
    <definedName name="_PC3">#REF!</definedName>
    <definedName name="_PC4" localSheetId="9">#REF!</definedName>
    <definedName name="_PC4">#REF!</definedName>
    <definedName name="_PC5" localSheetId="9">#REF!</definedName>
    <definedName name="_PC5">#REF!</definedName>
    <definedName name="_PC6" localSheetId="9">#REF!</definedName>
    <definedName name="_PC6">#REF!</definedName>
    <definedName name="_PC7" localSheetId="9">#REF!</definedName>
    <definedName name="_PC7">#REF!</definedName>
    <definedName name="_PC8" localSheetId="9">#REF!</definedName>
    <definedName name="_PC8">#REF!</definedName>
    <definedName name="_PC9" localSheetId="9">#REF!</definedName>
    <definedName name="_PC9">#REF!</definedName>
    <definedName name="_PER1" localSheetId="9">#REF!</definedName>
    <definedName name="_PER1">#REF!</definedName>
    <definedName name="_PER10" localSheetId="9">#REF!</definedName>
    <definedName name="_PER10">#REF!</definedName>
    <definedName name="_PER11" localSheetId="9">#REF!</definedName>
    <definedName name="_PER11">#REF!</definedName>
    <definedName name="_PER12" localSheetId="9">#REF!</definedName>
    <definedName name="_PER12">#REF!</definedName>
    <definedName name="_PER2" localSheetId="9">#REF!</definedName>
    <definedName name="_PER2">#REF!</definedName>
    <definedName name="_PER3" localSheetId="9">#REF!</definedName>
    <definedName name="_PER3">#REF!</definedName>
    <definedName name="_PER4" localSheetId="9">#REF!</definedName>
    <definedName name="_PER4">#REF!</definedName>
    <definedName name="_PER5" localSheetId="9">#REF!</definedName>
    <definedName name="_PER5">#REF!</definedName>
    <definedName name="_PER6" localSheetId="9">#REF!</definedName>
    <definedName name="_PER6">#REF!</definedName>
    <definedName name="_PER7" localSheetId="9">#REF!</definedName>
    <definedName name="_PER7">#REF!</definedName>
    <definedName name="_PER8" localSheetId="9">#REF!</definedName>
    <definedName name="_PER8">#REF!</definedName>
    <definedName name="_PER9" localSheetId="9">#REF!</definedName>
    <definedName name="_PER9">#REF!</definedName>
    <definedName name="_PG1" localSheetId="9">'[74]1'!#REF!</definedName>
    <definedName name="_PG1">'[28]1'!#REF!</definedName>
    <definedName name="_PG10" localSheetId="9">#REF!</definedName>
    <definedName name="_PG10">#REF!</definedName>
    <definedName name="_PG11" localSheetId="9">#REF!</definedName>
    <definedName name="_PG11">#REF!</definedName>
    <definedName name="_PG12" localSheetId="9">#REF!</definedName>
    <definedName name="_PG12">#REF!</definedName>
    <definedName name="_PG13" localSheetId="9">#REF!</definedName>
    <definedName name="_PG13">#REF!</definedName>
    <definedName name="_PG14" localSheetId="9">#REF!</definedName>
    <definedName name="_PG14">#REF!</definedName>
    <definedName name="_PG15" localSheetId="9">#REF!</definedName>
    <definedName name="_PG15">#REF!</definedName>
    <definedName name="_PG16" localSheetId="9">#REF!</definedName>
    <definedName name="_PG16">#REF!</definedName>
    <definedName name="_PG17" localSheetId="9">#REF!</definedName>
    <definedName name="_PG17">#REF!</definedName>
    <definedName name="_PG18" localSheetId="9">#REF!</definedName>
    <definedName name="_PG18">#REF!</definedName>
    <definedName name="_PG19" localSheetId="9">#REF!</definedName>
    <definedName name="_PG19">#REF!</definedName>
    <definedName name="_PG2" localSheetId="9">#REF!</definedName>
    <definedName name="_PG2">#REF!</definedName>
    <definedName name="_PG20" localSheetId="9">#REF!</definedName>
    <definedName name="_PG20">#REF!</definedName>
    <definedName name="_PG21" localSheetId="9">#REF!</definedName>
    <definedName name="_PG21">#REF!</definedName>
    <definedName name="_PG22" localSheetId="9">#REF!</definedName>
    <definedName name="_PG22">#REF!</definedName>
    <definedName name="_PG23" localSheetId="9">#REF!</definedName>
    <definedName name="_PG23">#REF!</definedName>
    <definedName name="_PG24" localSheetId="9">#REF!</definedName>
    <definedName name="_PG24">#REF!</definedName>
    <definedName name="_PG25" localSheetId="9">#REF!</definedName>
    <definedName name="_PG25">#REF!</definedName>
    <definedName name="_PG29" localSheetId="9">'[28]2829'!#REF!</definedName>
    <definedName name="_PG29">'[28]2829'!#REF!</definedName>
    <definedName name="_PG40" localSheetId="9">#REF!</definedName>
    <definedName name="_PG40">#REF!</definedName>
    <definedName name="_PG41" localSheetId="9">#REF!</definedName>
    <definedName name="_PG41">#REF!</definedName>
    <definedName name="_PG42" localSheetId="9">#REF!</definedName>
    <definedName name="_PG42">#REF!</definedName>
    <definedName name="_PG43" localSheetId="9">#REF!</definedName>
    <definedName name="_PG43">#REF!</definedName>
    <definedName name="_PG44" localSheetId="9">#REF!</definedName>
    <definedName name="_PG44">#REF!</definedName>
    <definedName name="_PG45" localSheetId="9">#REF!</definedName>
    <definedName name="_PG45">#REF!</definedName>
    <definedName name="_PG46" localSheetId="9">#REF!</definedName>
    <definedName name="_PG46">#REF!</definedName>
    <definedName name="_PG47" localSheetId="9">#REF!</definedName>
    <definedName name="_PG47">#REF!</definedName>
    <definedName name="_PG60" localSheetId="9">#REF!</definedName>
    <definedName name="_PG60">#REF!</definedName>
    <definedName name="_PG61" localSheetId="9">#REF!</definedName>
    <definedName name="_PG61">#REF!</definedName>
    <definedName name="_PG62" localSheetId="9">#REF!</definedName>
    <definedName name="_PG62">#REF!</definedName>
    <definedName name="_PG63" localSheetId="9">#REF!</definedName>
    <definedName name="_PG63">#REF!</definedName>
    <definedName name="_PG64" localSheetId="9">#REF!</definedName>
    <definedName name="_PG64">#REF!</definedName>
    <definedName name="_PG65" localSheetId="9">#REF!</definedName>
    <definedName name="_PG65">#REF!</definedName>
    <definedName name="_PG66" localSheetId="9">#REF!</definedName>
    <definedName name="_PG66">#REF!</definedName>
    <definedName name="_PG67" localSheetId="9">#REF!</definedName>
    <definedName name="_PG67">#REF!</definedName>
    <definedName name="_PG68" localSheetId="9">#REF!</definedName>
    <definedName name="_PG68">#REF!</definedName>
    <definedName name="_PG69" localSheetId="9">#REF!</definedName>
    <definedName name="_PG69">#REF!</definedName>
    <definedName name="_PG70" localSheetId="9">#REF!</definedName>
    <definedName name="_PG70">#REF!</definedName>
    <definedName name="_PG71" localSheetId="9">#REF!</definedName>
    <definedName name="_PG71">#REF!</definedName>
    <definedName name="_PG72" localSheetId="9">#REF!</definedName>
    <definedName name="_PG72">#REF!</definedName>
    <definedName name="_PG7277" localSheetId="9">#REF!</definedName>
    <definedName name="_PG7277">#REF!</definedName>
    <definedName name="_PG73" localSheetId="9">#REF!</definedName>
    <definedName name="_PG73">#REF!</definedName>
    <definedName name="_PG74" localSheetId="9">#REF!</definedName>
    <definedName name="_PG74">#REF!</definedName>
    <definedName name="_PG75" localSheetId="9">#REF!</definedName>
    <definedName name="_PG75">#REF!</definedName>
    <definedName name="_PG76" localSheetId="9">#REF!</definedName>
    <definedName name="_PG76">#REF!</definedName>
    <definedName name="_PG77" localSheetId="9">#REF!</definedName>
    <definedName name="_PG77">#REF!</definedName>
    <definedName name="_PG78" localSheetId="9">#REF!</definedName>
    <definedName name="_PG78">#REF!</definedName>
    <definedName name="_PG79" localSheetId="9">#REF!</definedName>
    <definedName name="_PG79">#REF!</definedName>
    <definedName name="_PG80" localSheetId="9">#REF!</definedName>
    <definedName name="_PG80">#REF!</definedName>
    <definedName name="_PG82" localSheetId="9">#REF!</definedName>
    <definedName name="_PG82">#REF!</definedName>
    <definedName name="_PG83" localSheetId="9">#REF!</definedName>
    <definedName name="_PG83">#REF!</definedName>
    <definedName name="_PG84" localSheetId="9">#REF!</definedName>
    <definedName name="_PG84">#REF!</definedName>
    <definedName name="_PG85" localSheetId="9">#REF!</definedName>
    <definedName name="_PG85">#REF!</definedName>
    <definedName name="_PG86" localSheetId="9">#REF!</definedName>
    <definedName name="_PG86">#REF!</definedName>
    <definedName name="_PG87" localSheetId="9">#REF!</definedName>
    <definedName name="_PG87">#REF!</definedName>
    <definedName name="_PG88" localSheetId="9">#REF!</definedName>
    <definedName name="_PG88">#REF!</definedName>
    <definedName name="_PG89" localSheetId="9">#REF!</definedName>
    <definedName name="_PG89">#REF!</definedName>
    <definedName name="_PG9" localSheetId="9">#REF!</definedName>
    <definedName name="_PG9">#REF!</definedName>
    <definedName name="_PG90" localSheetId="9">#REF!</definedName>
    <definedName name="_PG90">#REF!</definedName>
    <definedName name="_PG91" localSheetId="9">#REF!</definedName>
    <definedName name="_PG91">#REF!</definedName>
    <definedName name="_PG92" localSheetId="9">#REF!</definedName>
    <definedName name="_PG92">#REF!</definedName>
    <definedName name="_PG93" localSheetId="9">'[75]93'!$A$1:$J$48</definedName>
    <definedName name="_PG93">'[76]93'!$A$1:$J$48</definedName>
    <definedName name="_PG94" localSheetId="9">#REF!</definedName>
    <definedName name="_PG94">#REF!</definedName>
    <definedName name="_PRN203" localSheetId="9">#REF!</definedName>
    <definedName name="_PRN203">#REF!</definedName>
    <definedName name="_q">#REF!</definedName>
    <definedName name="_qtr1">[39]FY2000!$BS$70:$CF$119</definedName>
    <definedName name="_qtr2">[39]FY2000!$BS$122:$CF$172</definedName>
    <definedName name="_R1OLDCC" localSheetId="9">'[77]Rate Table'!#REF!</definedName>
    <definedName name="_R1OLDCC">'[78]Rate Table'!#REF!</definedName>
    <definedName name="_R1OLDCCOP" localSheetId="9">'[77]Rate Table'!#REF!</definedName>
    <definedName name="_R1OLDCCOP">'[78]Rate Table'!#REF!</definedName>
    <definedName name="_R1OLDOPHB" localSheetId="9">'[77]Rate Table'!#REF!</definedName>
    <definedName name="_R1OLDOPHB">'[78]Rate Table'!#REF!</definedName>
    <definedName name="_R1OLDOPTB" localSheetId="9">'[77]Rate Table'!#REF!</definedName>
    <definedName name="_R1OLDOPTB">'[78]Rate Table'!#REF!</definedName>
    <definedName name="_R1OLDPHB" localSheetId="9">'[77]Rate Table'!#REF!</definedName>
    <definedName name="_R1OLDPHB">'[78]Rate Table'!#REF!</definedName>
    <definedName name="_R1OLDPTB" localSheetId="9">'[77]Rate Table'!#REF!</definedName>
    <definedName name="_R1OLDPTB">'[78]Rate Table'!#REF!</definedName>
    <definedName name="_R2OLDCC" localSheetId="9">'[77]Rate Table'!#REF!</definedName>
    <definedName name="_R2OLDCC">'[78]Rate Table'!#REF!</definedName>
    <definedName name="_R2OLDCCOP" localSheetId="9">'[77]Rate Table'!#REF!</definedName>
    <definedName name="_R2OLDCCOP">'[78]Rate Table'!#REF!</definedName>
    <definedName name="_R2OLDOPHB" localSheetId="9">'[77]Rate Table'!#REF!</definedName>
    <definedName name="_R2OLDOPHB">'[78]Rate Table'!#REF!</definedName>
    <definedName name="_R2OLDOPTB" localSheetId="9">'[77]Rate Table'!#REF!</definedName>
    <definedName name="_R2OLDOPTB">'[78]Rate Table'!#REF!</definedName>
    <definedName name="_R2OLDPHB" localSheetId="9">'[77]Rate Table'!#REF!</definedName>
    <definedName name="_R2OLDPHB">'[78]Rate Table'!#REF!</definedName>
    <definedName name="_R2OLDPTB" localSheetId="9">'[77]Rate Table'!#REF!</definedName>
    <definedName name="_R2OLDPTB">'[78]Rate Table'!#REF!</definedName>
    <definedName name="_R3OLDCC" localSheetId="9">'[77]Rate Table'!#REF!</definedName>
    <definedName name="_R3OLDCC">'[78]Rate Table'!#REF!</definedName>
    <definedName name="_R3OLDCCOP" localSheetId="9">'[77]Rate Table'!#REF!</definedName>
    <definedName name="_R3OLDCCOP">'[78]Rate Table'!#REF!</definedName>
    <definedName name="_R3OLDOPHB" localSheetId="9">'[77]Rate Table'!#REF!</definedName>
    <definedName name="_R3OLDOPHB">'[78]Rate Table'!#REF!</definedName>
    <definedName name="_R3OLDOPTB" localSheetId="9">'[77]Rate Table'!#REF!</definedName>
    <definedName name="_R3OLDOPTB">'[78]Rate Table'!#REF!</definedName>
    <definedName name="_R3OLDPHB" localSheetId="9">'[77]Rate Table'!#REF!</definedName>
    <definedName name="_R3OLDPHB">'[78]Rate Table'!#REF!</definedName>
    <definedName name="_R3OLDPTB" localSheetId="9">'[77]Rate Table'!#REF!</definedName>
    <definedName name="_R3OLDPTB">'[78]Rate Table'!#REF!</definedName>
    <definedName name="_R4OLDCC" localSheetId="9">'[77]Rate Table'!#REF!</definedName>
    <definedName name="_R4OLDCC">'[78]Rate Table'!#REF!</definedName>
    <definedName name="_R4OLDCCOP" localSheetId="9">'[77]Rate Table'!#REF!</definedName>
    <definedName name="_R4OLDCCOP">'[78]Rate Table'!#REF!</definedName>
    <definedName name="_R4OLDOPHB" localSheetId="9">'[77]Rate Table'!#REF!</definedName>
    <definedName name="_R4OLDOPHB">'[78]Rate Table'!#REF!</definedName>
    <definedName name="_R4OLDOPTB" localSheetId="9">'[77]Rate Table'!#REF!</definedName>
    <definedName name="_R4OLDOPTB">'[78]Rate Table'!#REF!</definedName>
    <definedName name="_R4OLDPHB" localSheetId="9">'[77]Rate Table'!#REF!</definedName>
    <definedName name="_R4OLDPHB">'[78]Rate Table'!#REF!</definedName>
    <definedName name="_R4OLDPTB" localSheetId="9">'[77]Rate Table'!#REF!</definedName>
    <definedName name="_R4OLDPTB">'[78]Rate Table'!#REF!</definedName>
    <definedName name="_Rad1" localSheetId="9">#REF!</definedName>
    <definedName name="_Rad1">#REF!</definedName>
    <definedName name="_Rad2" localSheetId="9">#REF!</definedName>
    <definedName name="_Rad2">#REF!</definedName>
    <definedName name="_SC7" localSheetId="9">#REF!</definedName>
    <definedName name="_SC7">#REF!</definedName>
    <definedName name="_SCH9">'[40]Sch 9 - Capex - Net Strat'!$A$1:$J$83</definedName>
    <definedName name="_SCN1" localSheetId="9">'[67]KS Jan 2011'!#REF!</definedName>
    <definedName name="_SCN1">'[67]KS Jan 2011'!#REF!</definedName>
    <definedName name="_SEG1" localSheetId="9">'[67]KS Jan 2011'!#REF!</definedName>
    <definedName name="_SEG1">'[67]KS Jan 2011'!#REF!</definedName>
    <definedName name="_SEG11" localSheetId="9">'[67]KS Jan 2011'!#REF!</definedName>
    <definedName name="_SEG11">'[67]KS Jan 2011'!#REF!</definedName>
    <definedName name="_SEG2" localSheetId="9">'[68]6865 BS'!#REF!</definedName>
    <definedName name="_SEG2">'[68]6865 BS'!#REF!</definedName>
    <definedName name="_seg3" localSheetId="9">'[31]2nd qtr'!$B$710</definedName>
    <definedName name="_seg3">'[32]2nd qtr'!$B$710</definedName>
    <definedName name="_SET1" localSheetId="9">'[79]Apr 00'!#REF!</definedName>
    <definedName name="_SET1">'[79]Apr 00'!#REF!</definedName>
    <definedName name="_SET2">'[79]Apr 00'!$A$2:$H$61</definedName>
    <definedName name="_SET3" localSheetId="9">'[79]Apr 00'!#REF!</definedName>
    <definedName name="_SET3">'[79]Apr 00'!#REF!</definedName>
    <definedName name="_SFV1" localSheetId="9">'[67]KS Jan 2011'!#REF!</definedName>
    <definedName name="_SFV1">'[67]KS Jan 2011'!#REF!</definedName>
    <definedName name="_Sort" localSheetId="9" hidden="1">#REF!</definedName>
    <definedName name="_Sort" hidden="1">#REF!</definedName>
    <definedName name="_STA65" localSheetId="9">[80]Indicies!$E$9</definedName>
    <definedName name="_STA65">[81]Indicies!$E$9</definedName>
    <definedName name="_SUM3" localSheetId="9">#REF!</definedName>
    <definedName name="_SUM3">#REF!</definedName>
    <definedName name="_tc0492" localSheetId="9">#REF!</definedName>
    <definedName name="_tc0492">#REF!</definedName>
    <definedName name="_var2" localSheetId="9">'[82]Var. Anal.'!#REF!</definedName>
    <definedName name="_var2">'[83]Var. Anal.'!#REF!</definedName>
    <definedName name="_var3" localSheetId="9">'[82]Var. Anal.'!#REF!</definedName>
    <definedName name="_var3">'[83]Var. Anal.'!#REF!</definedName>
    <definedName name="_ZN1" localSheetId="9">[84]Indicies!$E$16</definedName>
    <definedName name="_ZN1">[85]Indicies!$E$16</definedName>
    <definedName name="A" localSheetId="9">#REF!</definedName>
    <definedName name="A">#REF!</definedName>
    <definedName name="aaaa" localSheetId="9">'[86]P&amp;L (do not use)'!#REF!</definedName>
    <definedName name="aaaa">'[86]P&amp;L (do not use)'!#REF!</definedName>
    <definedName name="aaaaaa" localSheetId="9">'[86]P&amp;L (do not use)'!#REF!</definedName>
    <definedName name="aaaaaa">'[86]P&amp;L (do not use)'!#REF!</definedName>
    <definedName name="abc" localSheetId="9">#REF!</definedName>
    <definedName name="abc">#REF!</definedName>
    <definedName name="Above_Mkt_Purch_Power" localSheetId="9">#REF!</definedName>
    <definedName name="Above_Mkt_Purch_Power">#REF!</definedName>
    <definedName name="abs_roic">'[87]ABS (Adjusted)'!$Z$82:$AF$84</definedName>
    <definedName name="abs_rtree">'[87]ABS (2)'!$B$637:$L$652</definedName>
    <definedName name="abs_rtree3">'[87]ABS (2)'!$B$657:$N$672</definedName>
    <definedName name="abs_sales">[87]ABS!$B$14:$R$14</definedName>
    <definedName name="abs_tree">[87]ABS!$B$636:$L$651</definedName>
    <definedName name="abs_wacc">[87]ABS!$B$595:$R$607</definedName>
    <definedName name="abs3_roic">'[87]ABS (Adjusted)'!$Z$82:$AI$84</definedName>
    <definedName name="ACC_INT_EXP" localSheetId="9">#REF!</definedName>
    <definedName name="ACC_INT_EXP">#REF!</definedName>
    <definedName name="AccessDatabase" hidden="1">"C:\DATA\KEVIN\MODELS\Model 0218.mdb"</definedName>
    <definedName name="ACCOUNT">[88]List!$M$2:$M$34</definedName>
    <definedName name="accounts" localSheetId="9">#REF!</definedName>
    <definedName name="accounts">#REF!</definedName>
    <definedName name="Acct" localSheetId="9">'[89]Account Map'!$A$2:$C$43</definedName>
    <definedName name="Acct">'[90]Account Map'!$A$2:$C$43</definedName>
    <definedName name="Acct_Type">'[91]Drop Downs'!$J$2:$J$4</definedName>
    <definedName name="Accts" localSheetId="9">#REF!</definedName>
    <definedName name="Accts">#REF!</definedName>
    <definedName name="Act" localSheetId="9">'[89]Activity Map'!$A$4:$D$110</definedName>
    <definedName name="Act">'[90]Activity Map'!$A$4:$D$110</definedName>
    <definedName name="ActFcst1b">[92]UK!$E$13:$E$72,[92]UK!$K$13:$K$72,[92]UK!$S$13:$S$72</definedName>
    <definedName name="ActFcst1c">'[93]Summ CF'!$E$10:$E$59,'[93]Summ CF'!$K$10:$K$59,'[93]Summ CF'!$S$10:$S$48</definedName>
    <definedName name="ActFcst4a">'[94]Transmission Fully Allocated'!$B$11:$B$43,'[94]Transmission Fully Allocated'!$H$11:$H$43,'[94]Transmission Fully Allocated'!$P$11:$P$43</definedName>
    <definedName name="ActFcst4b">'[94]TO Fully Allocated'!$B$11:$B$46,'[94]TO Fully Allocated'!$H$11:$H$46,'[94]TO Fully Allocated'!$P$11:$P$46</definedName>
    <definedName name="ActFcst4c">'[94]ETO Fully All'!$B$12:$B$31,'[94]ETO Fully All'!$H$12:$H$31,'[94]ETO Fully All'!$P$12:$P$31</definedName>
    <definedName name="ActFcst4d">'[94]ETO Cont'!$B$11:$B$40,'[94]ETO Cont'!$H$11:$H$40,'[94]ETO Cont'!$P$11:$P$40</definedName>
    <definedName name="ActFcst4e">'[94]ETO Alls'!$B$11:$B$45,'[94]ETO Alls'!$H$11:$H$45,'[94]ETO Alls'!$P$11:$P$45</definedName>
    <definedName name="ActFcst4f">'[94]GTO Fully All '!$B$11:$B$30,'[94]GTO Fully All '!$H$11:$H$30,'[94]GTO Fully All '!$P$11:$P$30</definedName>
    <definedName name="ActFcst4g">'[94]GTO Cont '!$B$11:$B$40,'[94]GTO Cont '!$H$11:$H$40,'[94]GTO Cont '!$P$11:$P$40</definedName>
    <definedName name="ActFcst4h">'[94]GTO Alls'!$B$11:$B$45,'[94]GTO Alls'!$H$11:$H$45,'[94]GTO Alls'!$P$11:$P$45</definedName>
    <definedName name="ActFcst4i">'[94]SO Fully Allocated '!$B$11:$B$46,'[94]SO Fully Allocated '!$H$11:$H$46,'[94]SO Fully Allocated '!$P$11:$P$46</definedName>
    <definedName name="ActFcst4j">'[94]ESO Fully All '!$B$11:$B$30,'[94]ESO Fully All '!$H$11:$H$30,'[94]ESO Fully All '!$P$11:$P$30</definedName>
    <definedName name="ActFcst4k">'[94]ESO Cont'!$B$11:$B$42,'[94]ESO Cont'!$H$11:$H$42,'[94]ESO Cont'!$P$11:$P$42</definedName>
    <definedName name="ActFcst4l">'[94]ESO Alls'!$B$11:$B$45,'[94]ESO Alls'!$H$11:$H$45,'[94]ESO Alls'!$P$11:$P$45</definedName>
    <definedName name="ActFcst4m">'[94]GSO Fully All '!$B$11:$B$30,'[94]GSO Fully All '!$H$11:$H$30,'[94]GSO Fully All '!$P$11:$P$30</definedName>
    <definedName name="ActFcst4n">'[94]GSO Cont '!$B$11:$B$40,'[94]GSO Cont '!$H$11:$H$40,'[94]GSO Cont '!$P$11:$P$40</definedName>
    <definedName name="ActFcst4o">'[94]GSO Alls'!$B$11:$B$45,'[94]GSO Alls'!$H$11:$H$45,'[94]GSO Alls'!$P$11:$P$45</definedName>
    <definedName name="ActFcst4p">'[94]Total Alls'!$B$11:$B$45,'[94]Total Alls'!$H$11:$H$45,'[94]Total Alls'!$P$11:$P$45</definedName>
    <definedName name="ActFcst4q">'[94]IS total'!$B$12:$B$44,'[94]IS total'!$H$12:$H$44,'[94]IS total'!$T$12:$T$44</definedName>
    <definedName name="ActFcst8a2">[95]BS!$D$10:$D$27,[95]BS!$L$10:$L$27</definedName>
    <definedName name="ActFcst8a3">[95]CF!$G$16:$G$36,[95]CF!$M$16:$M$36,[95]CF!$U$16:$U$36</definedName>
    <definedName name="ActFcst8b1">'[96]P&amp;L'!$D$12:$D$25,'[96]P&amp;L'!$J$12:$J$25,'[96]P&amp;L'!$Q$12:$Q$25</definedName>
    <definedName name="ActFcst8b2">[96]BS!$E$10:$E$26,[96]BS!$M$10:$M$26</definedName>
    <definedName name="ActFcst8b3">[96]CF!$F$12:$F$32,[96]CF!$L$12:$L$32,[96]CF!$T$12:$T$32</definedName>
    <definedName name="Activity" localSheetId="9">#REF!</definedName>
    <definedName name="Activity">#REF!</definedName>
    <definedName name="ActualCategory">[97]Settings!$C$5</definedName>
    <definedName name="actv" localSheetId="9">'[34]GL Activity'!#REF!</definedName>
    <definedName name="actv">'[34]GL Activity'!#REF!</definedName>
    <definedName name="addsintang" localSheetId="9">#REF!</definedName>
    <definedName name="addsintang">#REF!</definedName>
    <definedName name="addslease" localSheetId="9">#REF!</definedName>
    <definedName name="addslease">#REF!</definedName>
    <definedName name="addslse" localSheetId="9">#REF!</definedName>
    <definedName name="addslse">#REF!</definedName>
    <definedName name="addsplant" localSheetId="9">#REF!</definedName>
    <definedName name="addsplant">#REF!</definedName>
    <definedName name="ADJ" localSheetId="9">#REF!</definedName>
    <definedName name="ADJ">#REF!</definedName>
    <definedName name="ADJUST" localSheetId="9">#REF!</definedName>
    <definedName name="ADJUST">#REF!</definedName>
    <definedName name="ADJUSTMENTS" localSheetId="9">#REF!</definedName>
    <definedName name="ADJUSTMENTS">#REF!</definedName>
    <definedName name="AE_AA">OFFSET('[98]ROE Tree'!$B$33,0,5,,'[98]ROE Tree'!$AI$7)</definedName>
    <definedName name="Aging">'[91]Drop Downs'!$H$2:$H$6</definedName>
    <definedName name="AGL_OR">OFFSET('[98]ROE Tree'!$N$38,0,5,,'[98]ROE Tree'!$AI$7)</definedName>
    <definedName name="AGSS_OR">OFFSET('[98]ROE Tree'!$N$40,0,5,,'[98]ROE Tree'!$AI$7)</definedName>
    <definedName name="ahmy_roic">'[87]AHMY (Adjusted)'!$Z$82:$AF$84</definedName>
    <definedName name="ahmy_rtree">'[87]AHMY (2)'!$B$637:$L$652</definedName>
    <definedName name="ahmy_rtree3">'[87]AHMY (2)'!$B$655:$N$672</definedName>
    <definedName name="ahmy_sales">[87]AHMY!$B$14:$R$14</definedName>
    <definedName name="ahmy_wacc">[87]AHMY!$B$595:$R$607</definedName>
    <definedName name="ahmy2_roic">'[87]AHMY (Adjusted)'!$Z$82:$AI$84</definedName>
    <definedName name="AirCanada_WACC">'[99]Air Canada'!$B$595:$M$608</definedName>
    <definedName name="AirFrance_WACC">'[99]Air France'!$B$595:$M$608</definedName>
    <definedName name="AirTran_WACC">[99]AirTran!$B$595:$M$608</definedName>
    <definedName name="Alaska_WACC">[99]Alaska!$B$595:$M$608</definedName>
    <definedName name="Alitalia_WACC">[99]Alitalia!$B$595:$M$608</definedName>
    <definedName name="ALL" localSheetId="9">#REF!</definedName>
    <definedName name="ALL">#REF!</definedName>
    <definedName name="ALL_PRICING_INFORMATION" localSheetId="9">#REF!</definedName>
    <definedName name="ALL_PRICING_INFORMATION">#REF!</definedName>
    <definedName name="all_Rates" localSheetId="9">#REF!</definedName>
    <definedName name="all_Rates">#REF!</definedName>
    <definedName name="American_WACC">[99]American!$B$595:$M$608</definedName>
    <definedName name="AmericanAirlines_WACC">[99]American!$B$595:$M$608</definedName>
    <definedName name="AmericaWest_WACC">'[99]America West'!$B$595:$M$608</definedName>
    <definedName name="ANE_BOUNDARY_CITYGATE_BACKUP" localSheetId="9">'[100]3-01 Revised NY Fixed $'!#REF!</definedName>
    <definedName name="ANE_BOUNDARY_CITYGATE_BACKUP">'[101]3-01 Revised NY Fixed $'!#REF!</definedName>
    <definedName name="ANE_KEY" localSheetId="9">'[102]ANE Deals'!$B$2:$B$120</definedName>
    <definedName name="ANE_KEY">'[103]ANE Deals'!$B$2:$B$120</definedName>
    <definedName name="ANE_MONTH" localSheetId="9">'[102]ANE Deals'!$H$2:$H$120</definedName>
    <definedName name="ANE_MONTH">'[103]ANE Deals'!$H$2:$H$120</definedName>
    <definedName name="ANE_PL" localSheetId="9">'[102]ANE Deals'!$AF$2:$AF$120</definedName>
    <definedName name="ANE_PL">'[103]ANE Deals'!$AF$2:$AF$120</definedName>
    <definedName name="AOG_OR">OFFSET('[98]ROE Tree'!$N$41,0,5,,'[98]ROE Tree'!$AI$7)</definedName>
    <definedName name="app" localSheetId="9">#REF!</definedName>
    <definedName name="app">#REF!</definedName>
    <definedName name="Application">[97]Settings!$C$19</definedName>
    <definedName name="apr">[39]FY2000!$W$137:$AG$177</definedName>
    <definedName name="Apr_2004_MCG" localSheetId="9">#REF!</definedName>
    <definedName name="Apr_2004_MCG">#REF!</definedName>
    <definedName name="Apr_30_2008" localSheetId="9">#REF!</definedName>
    <definedName name="Apr_30_2008">#REF!</definedName>
    <definedName name="APRIL" localSheetId="9">#REF!</definedName>
    <definedName name="APRIL">#REF!</definedName>
    <definedName name="APRIL_2003_MCG" localSheetId="9">#REF!</definedName>
    <definedName name="APRIL_2003_MCG">#REF!</definedName>
    <definedName name="APRINPUT" localSheetId="9">#REF!</definedName>
    <definedName name="APRINPUT">#REF!</definedName>
    <definedName name="AS2DocOpenMode" hidden="1">"AS2DocumentEdit"</definedName>
    <definedName name="ASD" localSheetId="9">#REF!</definedName>
    <definedName name="ASD">#REF!</definedName>
    <definedName name="asdasdadad">40975.0845486111</definedName>
    <definedName name="ASDD" localSheetId="9">#REF!</definedName>
    <definedName name="ASDD">#REF!</definedName>
    <definedName name="asndasda">0.0013425925935735</definedName>
    <definedName name="asof" localSheetId="9">#REF!</definedName>
    <definedName name="asof">#REF!</definedName>
    <definedName name="Asset">'[104]Blnk Type Charts'!$B$474:$Q$518</definedName>
    <definedName name="ASSETS" localSheetId="9">#REF!</definedName>
    <definedName name="ASSETS">#REF!</definedName>
    <definedName name="ASSETS_B_S" localSheetId="9">#REF!</definedName>
    <definedName name="ASSETS_B_S">#REF!</definedName>
    <definedName name="associates">'[105]11,11a'!$A$1:$AK$89</definedName>
    <definedName name="AtlanticCoast_WACC">'[99]Atlantic Coast'!$B$595:$M$608</definedName>
    <definedName name="AttName">[106]Increase!$J$1</definedName>
    <definedName name="aug">[39]FY2000!$W$311:$AG$351</definedName>
    <definedName name="AUG_2003_MCG" localSheetId="9">#REF!</definedName>
    <definedName name="AUG_2003_MCG">#REF!</definedName>
    <definedName name="Aug_2004_MCG" localSheetId="9">#REF!</definedName>
    <definedName name="Aug_2004_MCG">#REF!</definedName>
    <definedName name="Aug_29_2008" localSheetId="9">#REF!</definedName>
    <definedName name="Aug_29_2008">#REF!</definedName>
    <definedName name="Aventis2">[107]Aventis!$B$601:$M$614</definedName>
    <definedName name="average" localSheetId="9">#REF!</definedName>
    <definedName name="average">#REF!</definedName>
    <definedName name="AVG_RATE" localSheetId="9">'[82]Data EntryS&amp;T'!#REF!</definedName>
    <definedName name="AVG_RATE">'[83]Data EntryS&amp;T'!#REF!</definedName>
    <definedName name="AvgCap">[108]Operate!$E$13</definedName>
    <definedName name="AVGCOG" localSheetId="9">#REF!</definedName>
    <definedName name="AVGCOG">#REF!</definedName>
    <definedName name="awfewfw">"V2003-11-05"</definedName>
    <definedName name="B" localSheetId="9">#REF!</definedName>
    <definedName name="B">#REF!</definedName>
    <definedName name="B_S_FLUX" localSheetId="9">#REF!</definedName>
    <definedName name="B_S_FLUX">#REF!</definedName>
    <definedName name="BACKHAUL" localSheetId="9">#REF!</definedName>
    <definedName name="BACKHAUL">#REF!</definedName>
    <definedName name="BACKUP" localSheetId="9">#REF!</definedName>
    <definedName name="BACKUP">#REF!</definedName>
    <definedName name="BadCash">[108]Operate!$E$9</definedName>
    <definedName name="BALANCE_SHEET" localSheetId="5">'006007'!$P$1</definedName>
    <definedName name="BALANCE_SHEET" localSheetId="9">#REF!</definedName>
    <definedName name="BALANCE_SHEET">#REF!</definedName>
    <definedName name="balancesheet" localSheetId="9">#REF!</definedName>
    <definedName name="balancesheet">#REF!</definedName>
    <definedName name="balancesheet_junfcst">[109]OctQPR!$B$194:$O$224</definedName>
    <definedName name="Barra">OFFSET([110]FV!$B$2,0,0,COUNTA([110]FV!$B$1:$B$65536)-1)</definedName>
    <definedName name="BASIS_MONTH" localSheetId="9">'[111]Basis Data 03312008'!$C$2:$C$4888</definedName>
    <definedName name="BASIS_MONTH">'[112]Basis Data 03312008'!$C$2:$C$4888</definedName>
    <definedName name="BASIS_POINT" localSheetId="9">'[111]Basis Data 03312008'!$A$2:$A$4888</definedName>
    <definedName name="BASIS_POINT">'[112]Basis Data 03312008'!$A$2:$A$4888</definedName>
    <definedName name="Bayer2">[107]Bayer!$B$601:$M$614</definedName>
    <definedName name="BidAsk" localSheetId="9">[102]GasActivity!$X$2:$X$312</definedName>
    <definedName name="BidAsk">[103]GasActivity!$X$2:$X$312</definedName>
    <definedName name="Billed_Fuel_Rev" localSheetId="9">[113]GcaSummary!$A$16:$DK$79</definedName>
    <definedName name="Billed_Fuel_Rev">[114]GcaSummary!$A$16:$DK$79</definedName>
    <definedName name="Billed_Net_Margin_Rev" localSheetId="9">[113]MarginSummary!$A$19:$DK$82</definedName>
    <definedName name="Billed_Net_Margin_Rev">[114]MarginSummary!$A$19:$DK$82</definedName>
    <definedName name="bj_roic">'[87]BJ (Adjusted)'!$Z$82:$AF$84</definedName>
    <definedName name="bj_rtree">'[87]BJ (2)'!$B$637:$L$652</definedName>
    <definedName name="bj_rtree3">'[87]BJ (2)'!$B$654:$N$672</definedName>
    <definedName name="bj_sales">[87]BJ!$B$14:$L$14</definedName>
    <definedName name="bj_wacc">[87]BJ!$B$595:$R$607</definedName>
    <definedName name="bj2_roic">'[87]BJ (Adjusted)'!$Z$82:$AI$84</definedName>
    <definedName name="BLPH21" hidden="1">'[87]Risk-Free Rate'!$AQ$15</definedName>
    <definedName name="BLPH22" hidden="1">'[87]Risk-Free Rate'!$AN$15</definedName>
    <definedName name="BLPH23" hidden="1">'[87]Risk-Free Rate'!$AK$15</definedName>
    <definedName name="BLPH24" hidden="1">'[87]Risk-Free Rate'!$AH$15</definedName>
    <definedName name="BLPH25" hidden="1">'[87]Risk-Free Rate'!$AE$15</definedName>
    <definedName name="BLPH26" hidden="1">'[87]Risk-Free Rate'!$AB$15</definedName>
    <definedName name="BLPH27" hidden="1">'[87]Risk-Free Rate'!$Y$15</definedName>
    <definedName name="BLPH28" hidden="1">'[87]Risk-Free Rate'!$V$15</definedName>
    <definedName name="BLPH29" hidden="1">'[87]Risk-Free Rate'!$S$15</definedName>
    <definedName name="BLPH30" hidden="1">'[87]Risk-Free Rate'!$P$15</definedName>
    <definedName name="BLPH31" hidden="1">'[87]Risk-Free Rate'!$M$15</definedName>
    <definedName name="BLPH32" hidden="1">'[87]Risk-Free Rate'!$J$15</definedName>
    <definedName name="BLPH33" hidden="1">'[87]Risk-Free Rate'!$G$15</definedName>
    <definedName name="BLPH34" hidden="1">'[87]Risk-Free Rate'!$D$15</definedName>
    <definedName name="BLPH35" hidden="1">'[87]Risk-Free Rate'!$A$15</definedName>
    <definedName name="BMENU" localSheetId="9">#REF!</definedName>
    <definedName name="BMENU">#REF!</definedName>
    <definedName name="BNY" localSheetId="9">#REF!</definedName>
    <definedName name="BNY">#REF!</definedName>
    <definedName name="BNYTOTALS" localSheetId="9">#REF!</definedName>
    <definedName name="BNYTOTALS">#REF!</definedName>
    <definedName name="BOOK" localSheetId="9">#REF!</definedName>
    <definedName name="BOOK">#REF!</definedName>
    <definedName name="BritishAirways_WACC">'[99]British Airways'!$B$595:$M$608</definedName>
    <definedName name="BROKER" localSheetId="9">'[115]Nucleus Trade Detail_Futures'!$B$2:$B$268</definedName>
    <definedName name="BROKER">'[116]Nucleus Trade Detail_Futures'!$B$2:$B$268</definedName>
    <definedName name="BS_ASSETS_INPUT" localSheetId="9">#REF!</definedName>
    <definedName name="BS_ASSETS_INPUT">#REF!</definedName>
    <definedName name="BS_LIAB_INPUT" localSheetId="9">#REF!</definedName>
    <definedName name="BS_LIAB_INPUT">#REF!</definedName>
    <definedName name="BSWTotGraphs">'[104]Total Blnk Chart'!$C$38:$Q$81</definedName>
    <definedName name="BU" localSheetId="9">'[117]Business Unit'!$A$1:$B$79</definedName>
    <definedName name="BU">'[118]Business Unit'!$A$1:$B$79</definedName>
    <definedName name="BUG_GE_TxSummary" localSheetId="9">[119]BUG_GE!#REF!</definedName>
    <definedName name="BUG_GE_TxSummary">[119]BUG_GE!#REF!</definedName>
    <definedName name="BUN" localSheetId="9">#REF!</definedName>
    <definedName name="BUN">#REF!</definedName>
    <definedName name="BUV" localSheetId="9">#REF!</definedName>
    <definedName name="BUV">#REF!</definedName>
    <definedName name="C_" localSheetId="9">#REF!</definedName>
    <definedName name="C_">#REF!</definedName>
    <definedName name="C_F_OTHER_INVES" localSheetId="9">#REF!</definedName>
    <definedName name="C_F_OTHER_INVES">#REF!</definedName>
    <definedName name="Capex_Comp">[120]Sheet1!$A$1:$K$55</definedName>
    <definedName name="Capex_FOC">[120]Sheet1!$A$1:$P$29</definedName>
    <definedName name="CASH" localSheetId="9">#REF!</definedName>
    <definedName name="CASH">#REF!</definedName>
    <definedName name="Cash_Tax">OFFSET('[98]ROE Tree'!$B$17,0,5,,'[98]ROE Tree'!$AI$7)</definedName>
    <definedName name="CashNonop">[108]Operate!$E$4</definedName>
    <definedName name="cat" localSheetId="9">#REF!</definedName>
    <definedName name="cat">#REF!</definedName>
    <definedName name="CatAct">[121]Sheet1!$D$7</definedName>
    <definedName name="CatBud">[121]Sheet1!$D$8</definedName>
    <definedName name="CATEGORY" localSheetId="9">#REF!</definedName>
    <definedName name="CATEGORY">#REF!</definedName>
    <definedName name="categoryName" localSheetId="9">'[122]E Chin''s Extract'!#REF!</definedName>
    <definedName name="categoryName">'[122]E Chin''s Extract'!#REF!</definedName>
    <definedName name="CatFcst">[121]Sheet1!$D$9</definedName>
    <definedName name="CathayPacific_WACC">'[99]Cathay Pacific'!$B$595:$M$608</definedName>
    <definedName name="CatPFcst">[121]Sheet1!$D$10</definedName>
    <definedName name="caufm_roic">'[87]CAUFM (Adjusted) '!$Z$82:$AF$84</definedName>
    <definedName name="caufm_rtree">'[87]CAUFM (2)'!$B$637:$L$653</definedName>
    <definedName name="caufm_rtree3">'[87]CAUFM (2)'!$B$657:$N$672</definedName>
    <definedName name="caufm_sales">[87]CAUFM!$B$14:$R$14</definedName>
    <definedName name="caufm_wacc">[87]CAUFM!$B$595:$R$607</definedName>
    <definedName name="caufm2_roic">'[87]CAUFM (Adjusted) '!$Z$82:$AI$84</definedName>
    <definedName name="CB_OR">OFFSET('[98]ROE Tree'!$N$44,0,5,,'[98]ROE Tree'!$AI$7)</definedName>
    <definedName name="cbc" localSheetId="9">'[123]Adjusting Entries'!#REF!</definedName>
    <definedName name="cbc">'[124]Adjusting Entries'!#REF!</definedName>
    <definedName name="CC_MAPPING" localSheetId="9">#REF!</definedName>
    <definedName name="CC_MAPPING">#REF!</definedName>
    <definedName name="CCMGR1">'[40]Menu in Development'!$C$4</definedName>
    <definedName name="CELLTOUSE" localSheetId="9">#REF!</definedName>
    <definedName name="CELLTOUSE">#REF!</definedName>
    <definedName name="CELLTOUSE1" localSheetId="9">'[67]KS Jan 2011'!#REF!</definedName>
    <definedName name="CELLTOUSE1">'[67]KS Jan 2011'!#REF!</definedName>
    <definedName name="CentralMainRenew">'[125]Central Charts'!$A$215:$P$258</definedName>
    <definedName name="CentralNewMain">'[125]Central Charts'!$A$142:$P$185</definedName>
    <definedName name="CentralNewSvcs">'[125]Central Charts'!$A$70:$P$113</definedName>
    <definedName name="CentralSvcRenew">'[125]Central Charts'!$A$287:$P$330</definedName>
    <definedName name="CF__INV_FIN" localSheetId="9">#REF!</definedName>
    <definedName name="CF__INV_FIN">#REF!</definedName>
    <definedName name="CF__INV_FIN_ACT" localSheetId="9">#REF!</definedName>
    <definedName name="CF__INV_FIN_ACT">#REF!</definedName>
    <definedName name="CF__OPERAT_ACT" localSheetId="9">#REF!</definedName>
    <definedName name="CF__OPERAT_ACT">#REF!</definedName>
    <definedName name="CF__OTHER_INV" localSheetId="9">#REF!</definedName>
    <definedName name="CF__OTHER_INV">#REF!</definedName>
    <definedName name="CF__OTHER_NET" localSheetId="9">#REF!</definedName>
    <definedName name="CF__OTHER_NET">#REF!</definedName>
    <definedName name="CHANGE_ROW_HEIGHT" localSheetId="9">#REF!</definedName>
    <definedName name="CHANGE_ROW_HEIGHT">#REF!</definedName>
    <definedName name="CHANGE_ROW_HEIGHT_OTHER" localSheetId="9">#REF!</definedName>
    <definedName name="CHANGE_ROW_HEIGHT_OTHER">#REF!</definedName>
    <definedName name="chAprilMDQ" localSheetId="9">#REF!</definedName>
    <definedName name="chAprilMDQ">#REF!</definedName>
    <definedName name="ChinaSouthern_WACC">'[99]China Southern--JUNK'!$B$595:$M$607</definedName>
    <definedName name="CipNonop">[108]Operate!$E$6</definedName>
    <definedName name="CIS_v._Peoplesoft_Accounts_Receivable_Balances" localSheetId="9">#REF!</definedName>
    <definedName name="CIS_v._Peoplesoft_Accounts_Receivable_Balances">#REF!</definedName>
    <definedName name="CL_AE">OFFSET('[98]ROE Tree'!$B$23,0,5,,'[98]ROE Tree'!$AI$7)</definedName>
    <definedName name="CL_OR">OFFSET('[98]ROE Tree'!$N$27,0,5,,'[98]ROE Tree'!$AI$7)</definedName>
    <definedName name="CLOSED" localSheetId="9">#REF!</definedName>
    <definedName name="CLOSED">#REF!</definedName>
    <definedName name="closing" localSheetId="9">#REF!</definedName>
    <definedName name="closing">#REF!</definedName>
    <definedName name="Closing_Date">'[91]Drop Downs'!$D$2:$D$13</definedName>
    <definedName name="CMM" localSheetId="9">'[126]Rpt 6256 as of Jan 11'!#REF!</definedName>
    <definedName name="CMM">'[127]Rpt 6256 as of Jan 11'!#REF!</definedName>
    <definedName name="CNG_GSS_II__APEC__STORAGE__20" localSheetId="9">#REF!</definedName>
    <definedName name="CNG_GSS_II__APEC__STORAGE__20">#REF!</definedName>
    <definedName name="CO">'[128]Start Balance'!$C$13</definedName>
    <definedName name="Co." localSheetId="9">#REF!</definedName>
    <definedName name="Co.">#REF!</definedName>
    <definedName name="COGA" localSheetId="9">#REF!</definedName>
    <definedName name="COGA" localSheetId="11">'04'!$C$44:$C$44</definedName>
    <definedName name="COGA">#REF!</definedName>
    <definedName name="COGB" localSheetId="9">#REF!</definedName>
    <definedName name="COGB" localSheetId="11">'04'!$E$44:$E$44</definedName>
    <definedName name="COGB">#REF!</definedName>
    <definedName name="COGC" localSheetId="9">#REF!</definedName>
    <definedName name="COGC" localSheetId="11">'04'!$G$44:$G$44</definedName>
    <definedName name="COGC">#REF!</definedName>
    <definedName name="COGD" localSheetId="9">#REF!</definedName>
    <definedName name="COGD" localSheetId="11">'04'!$I$44:$I$44</definedName>
    <definedName name="COGD">#REF!</definedName>
    <definedName name="COGE" localSheetId="9">#REF!</definedName>
    <definedName name="COGE" localSheetId="11">'04'!$K$44:$K$44</definedName>
    <definedName name="COGE">#REF!</definedName>
    <definedName name="COGENTOTALS" localSheetId="9">#REF!</definedName>
    <definedName name="COGENTOTALS">#REF!</definedName>
    <definedName name="CombGross">[129]Verify!$B$66</definedName>
    <definedName name="COMM" localSheetId="9">#REF!</definedName>
    <definedName name="COMM">#REF!</definedName>
    <definedName name="Comment">[130]Data!$E$91:$E$104</definedName>
    <definedName name="Commercial">'[104]Blnk Type Charts'!$B$192:$Q$236</definedName>
    <definedName name="commerciala">'[125]Central Charts'!$A$164:$P$185</definedName>
    <definedName name="COMMLPAPER" localSheetId="9">#REF!</definedName>
    <definedName name="COMMLPAPER">#REF!</definedName>
    <definedName name="COMMODITY">[131]RawData!$H$1:$H$1131</definedName>
    <definedName name="COMMODITY_BACKUP_FOR_STORAGE_INJECTIONS" localSheetId="9">'[100]3-01 Revised NY Fixed $'!#REF!</definedName>
    <definedName name="COMMODITY_BACKUP_FOR_STORAGE_INJECTIONS">'[101]3-01 Revised NY Fixed $'!#REF!</definedName>
    <definedName name="Comp" localSheetId="9">#REF!</definedName>
    <definedName name="Comp">#REF!</definedName>
    <definedName name="Comp_Yr1" localSheetId="9">#REF!</definedName>
    <definedName name="Comp_Yr1">#REF!</definedName>
    <definedName name="COMP6" localSheetId="9">#REF!</definedName>
    <definedName name="COMP6">#REF!</definedName>
    <definedName name="Company" localSheetId="9">#REF!</definedName>
    <definedName name="Company">#REF!</definedName>
    <definedName name="Company_1">OFFSET('[98]Multiple Company Charts'!$B$2,0,0,'[98]Multiple Company Charts'!$S$3)</definedName>
    <definedName name="Company_new">OFFSET([132]FV!$B$2,0,0,COUNTA([132]FV!$B$1:$B$65536)-1)</definedName>
    <definedName name="Component" localSheetId="9">#REF!</definedName>
    <definedName name="Component">#REF!</definedName>
    <definedName name="CONAME" localSheetId="9">#REF!</definedName>
    <definedName name="CONAME">#REF!</definedName>
    <definedName name="CONTENTS" localSheetId="9">#REF!</definedName>
    <definedName name="CONTENTS">#REF!</definedName>
    <definedName name="Continental_WACC">[99]Continental!$B$595:$M$608</definedName>
    <definedName name="CONTRACT_BUYOUT" localSheetId="9">#REF!</definedName>
    <definedName name="CONTRACT_BUYOUT">#REF!</definedName>
    <definedName name="CONTRACTMONTH" localSheetId="9">'[115]Nucleus Trade Detail_Futures'!$D$2:$D$268</definedName>
    <definedName name="CONTRACTMONTH">'[116]Nucleus Trade Detail_Futures'!$D$2:$D$268</definedName>
    <definedName name="CONTRACTS" localSheetId="9">'[115]Nucleus Trade Detail_Futures'!$G$2:$G$268</definedName>
    <definedName name="CONTRACTS">'[116]Nucleus Trade Detail_Futures'!$G$2:$G$268</definedName>
    <definedName name="CONTROLTOTALS">'[133]Pivot Tbl'!$A$6:$F$107</definedName>
    <definedName name="CONUMBER" localSheetId="9">#REF!</definedName>
    <definedName name="CONUMBER">#REF!</definedName>
    <definedName name="CORE_ADJUST" localSheetId="9">#REF!</definedName>
    <definedName name="CORE_ADJUST">#REF!</definedName>
    <definedName name="CORRFACTOR" localSheetId="9">#REF!</definedName>
    <definedName name="CORRFACTOR">#REF!</definedName>
    <definedName name="COS_Sum">'[134]COS Sum'!$A$1:$H$54</definedName>
    <definedName name="cost_debt">'[87]Cost of Debt (Industrial)'!$B$5:$H$119</definedName>
    <definedName name="cost_roic">'[87]COST (Adjusted)'!$Z$82:$AF$84</definedName>
    <definedName name="cost_rtree">'[87]COST (2)'!$B$637:$L$653</definedName>
    <definedName name="cost_rtree3">'[87]COST (2)'!$B$657:$N$672</definedName>
    <definedName name="cost_sales">[87]COST!$B$14:$R$14</definedName>
    <definedName name="cost_wacc">[87]COST!$B$595:$R$607</definedName>
    <definedName name="cost2_roic">'[87]COST (Adjusted)'!$Z$82:$AI$84</definedName>
    <definedName name="CostCenters">'[135]Cost Centers'!$B$5:$B$1559</definedName>
    <definedName name="counterparty">[136]Data!$F$70:$F$295</definedName>
    <definedName name="COVER" localSheetId="9">#REF!</definedName>
    <definedName name="COVER">#REF!</definedName>
    <definedName name="CPI" localSheetId="9">#REF!</definedName>
    <definedName name="CPI">#REF!</definedName>
    <definedName name="CTE" localSheetId="9">'[70]MTA Rates'!#REF!</definedName>
    <definedName name="CTE">'[70]MTA Rates'!#REF!</definedName>
    <definedName name="Cum_Growth" localSheetId="9">#REF!</definedName>
    <definedName name="Cum_Growth">#REF!</definedName>
    <definedName name="Cum_Unusual_Loss_A_T">[108]Capital_Operating!$B$32:$I$33,[108]Capital_Operating!$B$26:$I$27,[108]Capital_Operating!$B$11:$I$11,[108]Capital_Operating!$B$9:$I$9,[108]Capital_Operating!$B$37:$I$38,[108]Capital_Operating!$B$41:$I$43</definedName>
    <definedName name="CUMDIFF" localSheetId="9">#REF!</definedName>
    <definedName name="CUMDIFF">#REF!</definedName>
    <definedName name="Curr">[108]Data!$D$6</definedName>
    <definedName name="Currency">'[91]Drop Downs'!$L$2:$L$4</definedName>
    <definedName name="CURRENT" localSheetId="9">#REF!</definedName>
    <definedName name="CURRENT">#REF!</definedName>
    <definedName name="Current_Deferred">[137]List!$H$2:$H$3</definedName>
    <definedName name="CURRENTQ_COM" localSheetId="9">'[138]CurrentQ_Derivatives Inventory'!$AU$2:$AU$2500</definedName>
    <definedName name="CURRENTQ_COM">'[139]CurrentQ_Derivatives Inventory'!$AU$2:$AU$2500</definedName>
    <definedName name="CURRENTQ_NEWDEAL" localSheetId="9">'[138]CurrentQ_Derivatives Inventory'!$AW$2:$AW$2500</definedName>
    <definedName name="CURRENTQ_NEWDEAL">'[139]CurrentQ_Derivatives Inventory'!$AW$2:$AW$2500</definedName>
    <definedName name="CURRENTQ_PNL" localSheetId="9">'[138]CurrentQ_Derivatives Inventory'!$AV$2:$AV$2500</definedName>
    <definedName name="CURRENTQ_PNL">'[139]CurrentQ_Derivatives Inventory'!$AV$2:$AV$2500</definedName>
    <definedName name="CurrentWACC">'[140]Adjusted Beta'!$C$10:$AB$30</definedName>
    <definedName name="CurrPer">[121]Sheet1!$D$11</definedName>
    <definedName name="CurrYr">[93]DATA!$D$5</definedName>
    <definedName name="CUSTCH" localSheetId="9">#REF!</definedName>
    <definedName name="CUSTCH">#REF!</definedName>
    <definedName name="Customer_Charges_Rev" localSheetId="9">[113]MarginSummary!$A$84:$DK$147</definedName>
    <definedName name="Customer_Charges_Rev">[114]MarginSummary!$A$84:$DK$147</definedName>
    <definedName name="CUSTOMERCHG" localSheetId="9">#REF!</definedName>
    <definedName name="CUSTOMERCHG">#REF!</definedName>
    <definedName name="Cwvu.Japan_Capers_Ed_Pub." localSheetId="9" hidden="1">[120]Sheet1!#REF!</definedName>
    <definedName name="Cwvu.Japan_Capers_Ed_Pub." hidden="1">[120]Sheet1!#REF!</definedName>
    <definedName name="CY_PY">[137]List!$G$2:$G$4</definedName>
    <definedName name="D" localSheetId="9">#REF!</definedName>
    <definedName name="D">#REF!</definedName>
    <definedName name="da">'[125]Central Charts'!$A$237:$P$258</definedName>
    <definedName name="Damage">'[104]Blnk Type Charts'!A1:P45</definedName>
    <definedName name="DATA" localSheetId="9">#REF!</definedName>
    <definedName name="DATA">#REF!</definedName>
    <definedName name="Data_1">OFFSET('[98]Multiple Company Charts'!$C$2,0,0,'[98]Multiple Company Charts'!$S$3)</definedName>
    <definedName name="data_items_new">'[141]Ind Bar Chart Inputs'!$J$24:$Q$170</definedName>
    <definedName name="Data_LI" localSheetId="9">#REF!</definedName>
    <definedName name="Data_LI">#REF!</definedName>
    <definedName name="Data_NE" localSheetId="9">#REF!</definedName>
    <definedName name="Data_NE">#REF!</definedName>
    <definedName name="Data_NY" localSheetId="9">[142]NY!$C$11:$DO$63</definedName>
    <definedName name="Data_NY">[143]NY!$C$11:$DO$63</definedName>
    <definedName name="DATA1" localSheetId="9">#REF!</definedName>
    <definedName name="DATA1">#REF!</definedName>
    <definedName name="DATA10" localSheetId="9">#REF!</definedName>
    <definedName name="DATA10">#REF!</definedName>
    <definedName name="DATA11" localSheetId="9">#REF!</definedName>
    <definedName name="DATA11">#REF!</definedName>
    <definedName name="DATA12" localSheetId="9">#REF!</definedName>
    <definedName name="DATA12">#REF!</definedName>
    <definedName name="DATA13" localSheetId="9">#REF!</definedName>
    <definedName name="DATA13">#REF!</definedName>
    <definedName name="DATA14" localSheetId="9">#REF!</definedName>
    <definedName name="DATA14">#REF!</definedName>
    <definedName name="DATA15" localSheetId="9">#REF!</definedName>
    <definedName name="DATA15">#REF!</definedName>
    <definedName name="DATA16" localSheetId="9">#REF!</definedName>
    <definedName name="DATA16">#REF!</definedName>
    <definedName name="Data2" localSheetId="9">#REF!</definedName>
    <definedName name="Data2">#REF!</definedName>
    <definedName name="data2004" localSheetId="9">#REF!</definedName>
    <definedName name="data2004">#REF!</definedName>
    <definedName name="DATA3" localSheetId="9">#REF!</definedName>
    <definedName name="DATA3">#REF!</definedName>
    <definedName name="DATA4" localSheetId="9">#REF!</definedName>
    <definedName name="DATA4">#REF!</definedName>
    <definedName name="DATA5" localSheetId="9">#REF!</definedName>
    <definedName name="DATA5">#REF!</definedName>
    <definedName name="DATA6" localSheetId="9">#REF!</definedName>
    <definedName name="DATA6">#REF!</definedName>
    <definedName name="DATA7" localSheetId="9">#REF!</definedName>
    <definedName name="DATA7">#REF!</definedName>
    <definedName name="DATA8" localSheetId="9">#REF!</definedName>
    <definedName name="DATA8">#REF!</definedName>
    <definedName name="DATA9" localSheetId="9">#REF!</definedName>
    <definedName name="DATA9">#REF!</definedName>
    <definedName name="_xlnm.Database">[40]Admin!$B$22:$E$22</definedName>
    <definedName name="DataCanvas" localSheetId="9">#REF!</definedName>
    <definedName name="DataCanvas">#REF!</definedName>
    <definedName name="DataColETO">[144]ETO_Other!$E$1:$E$65536,[144]ETO_Other!$G$1:$G$65536,[144]ETO_Other!$I$1:$I$65536,[144]ETO_Other!$K$1:$K$65536,[144]ETO_Other!$O$1:$O$65536,[144]ETO_Other!$Q$1:$Q$65536,[144]ETO_Other!$S$1:$S$65536,[144]ETO_Other!$U$1:$U$65536</definedName>
    <definedName name="DataColGAS">'[144]GAS Bus Services profit'!$E$1:$E$65536,'[144]GAS Bus Services profit'!$G$1:$G$65536,'[144]GAS Bus Services profit'!$I$1:$I$65536,'[144]GAS Bus Services profit'!$K$1:$K$65536,'[144]GAS Bus Services profit'!$O$1:$O$65536,'[144]GAS Bus Services profit'!$Q$1:$Q$65536,'[144]GAS Bus Services profit'!$S$1:$S$65536,'[144]GAS Bus Services profit'!$U$1:$U$65536</definedName>
    <definedName name="DataColGBSO">[145]GBSO!$E$1:$E$65536,[145]GBSO!$G$1:$G$65536,[145]GBSO!$I$1:$I$65536,[145]GBSO!$K$1:$K$65536,[145]GBSO!$O$1:$O$65536,[145]GBSO!$Q$1:$Q$65536,[145]GBSO!$S$1:$S$65536,[145]GBSO!$U$1:$U$65536</definedName>
    <definedName name="DataColGSO">'[144]GSO Income'!$E$1:$E$65536,'[144]GSO Income'!$G$1:$G$65536,'[144]GSO Income'!$I$1:$I$65536,'[144]GSO Income'!$K$1:$K$65536,'[144]GSO Income'!$O$1:$O$65536,'[144]GSO Income'!$Q$1:$Q$65536,'[144]GSO Income'!$S$1:$S$65536,'[144]GSO Income'!$U$1:$U$65536</definedName>
    <definedName name="DataColGTO">'[144]GTO Income'!$E$1:$E$65536,'[144]GTO Income'!$G$1:$G$65536,'[144]GTO Income'!$I$1:$I$65536,'[144]GTO Income'!$K$1:$K$65536,'[144]GTO Income'!$O$1:$O$65536,'[144]GTO Income'!$Q$1:$Q$65536,'[144]GTO Income'!$S$1:$S$65536,'[144]GTO Income'!$U$1:$U$65536</definedName>
    <definedName name="dataColPL">[146]PL!$G$1:$G$65536,[146]PL!$I$1:$I$65536,[146]PL!$K$1:$K$65536,[146]PL!$M$1:$M$65536,[146]PL!$Q$1:$Q$65536,[146]PL!$V$1:$V$65536,[146]PL!$X$1:$X$65536,[146]PL!$Z$1:$Z$65536</definedName>
    <definedName name="DataColPoV">'[144]GBSO  pvc'!$E$1:$E$65536,'[144]GBSO  pvc'!$G$1:$G$65536,'[144]GBSO  pvc'!$I$1:$I$65536,'[144]GBSO  pvc'!$K$1:$K$65536,'[144]GBSO  pvc'!$O$1:$O$65536,'[144]GBSO  pvc'!$Q$1:$Q$65536,'[144]GBSO  pvc'!$S$1:$S$65536,'[144]GBSO  pvc'!$U$1:$U$65536</definedName>
    <definedName name="DataColRPIx">'[144]GBSO RPI-x'!$E$1:$E$65536,'[144]GBSO RPI-x'!$G$1:$G$65536,'[144]GBSO RPI-x'!$I$1:$I$65536,'[144]GBSO RPI-x'!$K$1:$K$65536,'[144]GBSO RPI-x'!$O$1:$O$65536,'[144]GBSO RPI-x'!$Q$1:$Q$65536,'[144]GBSO RPI-x'!$S$1:$S$65536,'[144]GBSO RPI-x'!$U$1,'[144]GBSO RPI-x'!$U$1:$U$65536</definedName>
    <definedName name="datColCF">[146]CF!$H$1:$H$65536,[146]CF!$J$1:$J$65536,[146]CF!$L$1:$L$65536,[146]CF!$N$1:$N$65536,[146]CF!$R$1:$R$65536,[146]CF!$V$1:$V$65536,[146]CF!$X$1:$X$65536,[146]CF!$Z$1:$Z$65536</definedName>
    <definedName name="DATE" localSheetId="2">'003'!$J$1:$J$1</definedName>
    <definedName name="DATE" localSheetId="3">'004'!$J$1:$J$1</definedName>
    <definedName name="DATE" localSheetId="9">#REF!</definedName>
    <definedName name="DATE">#REF!</definedName>
    <definedName name="Date_new">OFFSET([132]TRS!$B$2,0,0,COUNTA([132]TRS!$B$1:$B$65536)-1)</definedName>
    <definedName name="date1base" localSheetId="9">#REF!</definedName>
    <definedName name="date1base">#REF!</definedName>
    <definedName name="date1contract" localSheetId="9">#REF!</definedName>
    <definedName name="date1contract">#REF!</definedName>
    <definedName name="date1posting" localSheetId="9">#REF!</definedName>
    <definedName name="date1posting">#REF!</definedName>
    <definedName name="date1wtd" localSheetId="9">#REF!</definedName>
    <definedName name="date1wtd">#REF!</definedName>
    <definedName name="date3base" localSheetId="9">#REF!</definedName>
    <definedName name="date3base">#REF!</definedName>
    <definedName name="date3contract" localSheetId="9">#REF!</definedName>
    <definedName name="date3contract">#REF!</definedName>
    <definedName name="date3posting" localSheetId="9">#REF!</definedName>
    <definedName name="date3posting">#REF!</definedName>
    <definedName name="date3wtd" localSheetId="9">#REF!</definedName>
    <definedName name="date3wtd">#REF!</definedName>
    <definedName name="date7base" localSheetId="9">#REF!</definedName>
    <definedName name="date7base">#REF!</definedName>
    <definedName name="date7contract" localSheetId="9">#REF!</definedName>
    <definedName name="date7contract">#REF!</definedName>
    <definedName name="date7posting" localSheetId="9">#REF!</definedName>
    <definedName name="date7posting">#REF!</definedName>
    <definedName name="date7wtd" localSheetId="9">#REF!</definedName>
    <definedName name="date7wtd">#REF!</definedName>
    <definedName name="DateBargeIC" localSheetId="9">#REF!</definedName>
    <definedName name="DateBargeIC">#REF!</definedName>
    <definedName name="DateBargeKero" localSheetId="9">#REF!</definedName>
    <definedName name="DateBargeKero">#REF!</definedName>
    <definedName name="DateIgnition" localSheetId="9">#REF!</definedName>
    <definedName name="DateIgnition">#REF!</definedName>
    <definedName name="DateStamp" localSheetId="9">[147]!DateStamp</definedName>
    <definedName name="DateStamp">[148]!DateStamp</definedName>
    <definedName name="DateTruckIC" localSheetId="9">#REF!</definedName>
    <definedName name="DateTruckIC">#REF!</definedName>
    <definedName name="DateTruckKero" localSheetId="9">#REF!</definedName>
    <definedName name="DateTruckKero">#REF!</definedName>
    <definedName name="DateTruckTax" localSheetId="9">#REF!</definedName>
    <definedName name="DateTruckTax">#REF!</definedName>
    <definedName name="DateTruckTaxIC" localSheetId="9">#REF!</definedName>
    <definedName name="DateTruckTaxIC">#REF!</definedName>
    <definedName name="DateTruckTaxKero" localSheetId="9">#REF!</definedName>
    <definedName name="DateTruckTaxKero">#REF!</definedName>
    <definedName name="David">[149]Summary!$A$8:$A$11</definedName>
    <definedName name="days" localSheetId="9">#REF!</definedName>
    <definedName name="days">#REF!</definedName>
    <definedName name="dccost" localSheetId="9">#REF!</definedName>
    <definedName name="dccost">#REF!</definedName>
    <definedName name="ddd" localSheetId="9">'[150]PS 6866'!#REF!</definedName>
    <definedName name="ddd">'[150]PS 6866'!#REF!</definedName>
    <definedName name="Deal">[131]RawData!$B$1:$B$1131</definedName>
    <definedName name="DEBT_EXP" localSheetId="9">#REF!</definedName>
    <definedName name="DEBT_EXP">#REF!</definedName>
    <definedName name="dec">[39]FY2000!$W$480:$AG$520</definedName>
    <definedName name="DEC_2003_MCG" localSheetId="9">#REF!</definedName>
    <definedName name="DEC_2003_MCG">#REF!</definedName>
    <definedName name="Dec_31_2008" localSheetId="9">#REF!</definedName>
    <definedName name="Dec_31_2008">#REF!</definedName>
    <definedName name="December_Activity" localSheetId="9">#REF!</definedName>
    <definedName name="December_Activity">#REF!</definedName>
    <definedName name="DECOM" localSheetId="9">#REF!</definedName>
    <definedName name="DECOM">#REF!</definedName>
    <definedName name="defi_roic">'[87]DEFI (Adjusted) '!$Z$82:$AF$84</definedName>
    <definedName name="defi_rtree">'[87]DEFI (2)'!$B$637:$L$653</definedName>
    <definedName name="defi_rtree3">'[87]DEFI (2)'!$B$657:$N$672</definedName>
    <definedName name="defi_sales">[87]DEFI!$B$14:$R$14</definedName>
    <definedName name="defi_wacc">[87]DEFI!$B$595:$R$607</definedName>
    <definedName name="defi2_roic">'[87]DEFI (Adjusted) '!$Z$82:$AI$84</definedName>
    <definedName name="Delta_WACC">[99]Delta!$B$595:$M$608</definedName>
    <definedName name="dept2">'[151]Department List'!$C$4:$F$103</definedName>
    <definedName name="Descp" localSheetId="9">[61]summary!#REF!</definedName>
    <definedName name="Descp">[61]summary!#REF!</definedName>
    <definedName name="detail" localSheetId="9">#REF!</definedName>
    <definedName name="detail">#REF!</definedName>
    <definedName name="Detail_EarningPlan" localSheetId="9">#REF!</definedName>
    <definedName name="Detail_EarningPlan">#REF!</definedName>
    <definedName name="dfdfgdfgh" localSheetId="9">#REF!</definedName>
    <definedName name="dfdfgdfgh">#REF!</definedName>
    <definedName name="DIR_BAL_SHT" localSheetId="9">#REF!</definedName>
    <definedName name="DIR_BAL_SHT">#REF!</definedName>
    <definedName name="DIR_BS" localSheetId="9">#REF!</definedName>
    <definedName name="DIR_BS">#REF!</definedName>
    <definedName name="DIR_INC_STMT" localSheetId="9">#REF!</definedName>
    <definedName name="DIR_INC_STMT">#REF!</definedName>
    <definedName name="DIR_IS" localSheetId="9">#REF!</definedName>
    <definedName name="DIR_IS">#REF!</definedName>
    <definedName name="DISBJE" localSheetId="9">#REF!</definedName>
    <definedName name="DISBJE">#REF!</definedName>
    <definedName name="DISBJE2" localSheetId="9">#REF!</definedName>
    <definedName name="DISBJE2">#REF!</definedName>
    <definedName name="Discount" localSheetId="9">#REF!</definedName>
    <definedName name="Discount">#REF!</definedName>
    <definedName name="DMD_COMPANY" localSheetId="9">'[152]Demand Charge List'!$D$2:$D$1970</definedName>
    <definedName name="DMD_COMPANY">'[153]Demand Charge List'!$D$2:$D$1970</definedName>
    <definedName name="DMD_CONTRACT_MONTH" localSheetId="9">'[152]Demand Charge List'!$C$2:$C$1970</definedName>
    <definedName name="DMD_CONTRACT_MONTH">'[153]Demand Charge List'!$C$2:$C$1970</definedName>
    <definedName name="DMD_DEALKEY" localSheetId="9">'[152]Demand Charge List'!$E$2:$E$1970</definedName>
    <definedName name="DMD_DEALKEY">'[153]Demand Charge List'!$E$2:$E$1970</definedName>
    <definedName name="DMD_DESCRIPTION" localSheetId="9">'[152]Demand Charge List'!$I$2:$I$1970</definedName>
    <definedName name="DMD_DESCRIPTION">'[153]Demand Charge List'!$I$2:$I$1970</definedName>
    <definedName name="DMD_DESIGNATION" localSheetId="9">'[152]Demand Charge List'!$Z$2:$Z$1970</definedName>
    <definedName name="DMD_DESIGNATION">'[153]Demand Charge List'!$Z$2:$Z$1970</definedName>
    <definedName name="DMD_TOTALCHARGE" localSheetId="9">'[152]Demand Charge List'!$AB$2:$AB$1970</definedName>
    <definedName name="DMD_TOTALCHARGE">'[153]Demand Charge List'!$AB$2:$AB$1970</definedName>
    <definedName name="DNE_Deal_Nom_Est_Detail" localSheetId="9">#REF!</definedName>
    <definedName name="DNE_Deal_Nom_Est_Detail">#REF!</definedName>
    <definedName name="Docket">[106]Increase!$J$2</definedName>
    <definedName name="dsfsdf" localSheetId="9">#REF!</definedName>
    <definedName name="dsfsdf">#REF!</definedName>
    <definedName name="DSM" localSheetId="9">#REF!</definedName>
    <definedName name="DSM">#REF!</definedName>
    <definedName name="DSMMAR" localSheetId="9">#REF!</definedName>
    <definedName name="DSMMAR">#REF!</definedName>
    <definedName name="DSMRTCL" localSheetId="9">#REF!</definedName>
    <definedName name="DSMRTCL">#REF!</definedName>
    <definedName name="dud">[121]Sheet1!$B$6</definedName>
    <definedName name="DYNAMIC_PIVOT">OFFSET('[154]2kee'!$A$1,0,0,COUNTA('[154]2kee'!$A$1:$A$65536),9)</definedName>
    <definedName name="E" localSheetId="9">#REF!</definedName>
    <definedName name="E">#REF!</definedName>
    <definedName name="EastMainRenew">'[104]GAS Detail Charts'!$B$217:$Q$260</definedName>
    <definedName name="EastNewMain">'[104]GAS Detail Charts'!$B$145:$Q$188</definedName>
    <definedName name="EastNewSvcs">'[104]GAS Detail Charts'!$B$72:$Q$116</definedName>
    <definedName name="EastSvcRenew">'[104]GAS Detail Charts'!$B$289:$Q$332</definedName>
    <definedName name="ELECMTA" localSheetId="9">#REF!</definedName>
    <definedName name="ELECMTA">#REF!</definedName>
    <definedName name="ELECPLANTS" localSheetId="9">#REF!</definedName>
    <definedName name="ELECPLANTS">#REF!</definedName>
    <definedName name="ElimIntercon">'[155]NE Elim - Intercon'!$D$38</definedName>
    <definedName name="ELS_Category">[137]List!$K$2:$K$19</definedName>
    <definedName name="end">"V2007-06-30"</definedName>
    <definedName name="end_1">"V2007-06-30"</definedName>
    <definedName name="EndPer">[121]Sheet1!$D$15</definedName>
    <definedName name="ENRON" localSheetId="9">'[100]3-01 Revised NY Fixed $'!#REF!</definedName>
    <definedName name="ENRON">'[101]3-01 Revised NY Fixed $'!#REF!</definedName>
    <definedName name="ent" localSheetId="9">#REF!</definedName>
    <definedName name="ent">#REF!</definedName>
    <definedName name="Entity" localSheetId="9">#REF!</definedName>
    <definedName name="Entity">#REF!</definedName>
    <definedName name="ENTITY_NUMBER">[137]List!$A$2:$A$115</definedName>
    <definedName name="ENTRY" localSheetId="9">#REF!</definedName>
    <definedName name="ENTRY">#REF!</definedName>
    <definedName name="ERASE1" localSheetId="9">#REF!</definedName>
    <definedName name="ERASE1">#REF!</definedName>
    <definedName name="ERASE3" localSheetId="9">#REF!</definedName>
    <definedName name="ERASE3">#REF!</definedName>
    <definedName name="ERASE5" localSheetId="9">#REF!</definedName>
    <definedName name="ERASE5">#REF!</definedName>
    <definedName name="EssLatest">"P1"</definedName>
    <definedName name="EssOptions">"A1110000000111000010001101000_01000"</definedName>
    <definedName name="esspassword">[40]Admin!$C$12</definedName>
    <definedName name="essuser">[40]Admin!$C$11</definedName>
    <definedName name="ESTIMATED_STORAGE_INJECTIONS_FOR_CITYGATE_BACKUP" localSheetId="9">'[100]3-01 Revised NY Fixed $'!#REF!</definedName>
    <definedName name="ESTIMATED_STORAGE_INJECTIONS_FOR_CITYGATE_BACKUP">'[101]3-01 Revised NY Fixed $'!#REF!</definedName>
    <definedName name="ESTTAX" localSheetId="9">#REF!</definedName>
    <definedName name="ESTTAX">#REF!</definedName>
    <definedName name="etete" localSheetId="9">#REF!</definedName>
    <definedName name="etete">#REF!</definedName>
    <definedName name="ETX" localSheetId="9">[84]Indicies!$E$12</definedName>
    <definedName name="ETX">[85]Indicies!$E$12</definedName>
    <definedName name="EV__EVCOM_OPTIONS__" hidden="1">8</definedName>
    <definedName name="EV__EXPOPTIONS__" hidden="1">0</definedName>
    <definedName name="EV__LASTREFTIME__" hidden="1">"(GMT-05:00)05/10/2013 1:19:45 PM"</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EVA_Capital_Financing">[108]Capital_Financing!$B$21:$I$21,[108]Capital_Financing!$B$32:$I$33,[108]Capital_Financing!$B$37:$I$44,[108]Capital_Financing!$B$53:$I$55</definedName>
    <definedName name="EVA_Capital_Operating">[108]Capital_Operating!$B$32:$I$33,[108]Capital_Operating!$B$26:$I$27,[108]Capital_Operating!$B$11:$I$11,[108]Capital_Operating!$B$9:$I$9,[108]Capital_Operating!$B$37:$I$38,[108]Capital_Operating!$B$41:$I$43</definedName>
    <definedName name="EVA_NOPAT_Financing">[108]NOPAT_Financing!$B$9:$I$10,[108]NOPAT_Financing!$B$14:$I$20,[108]NOPAT_Financing!$B$34:$I$36</definedName>
    <definedName name="EVA_NOPAT_Operating">[108]NOPAT_Operating!$B$14:$I$14,[108]NOPAT_Operating!$B$16:$I$21</definedName>
    <definedName name="EXCEL_EXTRACT" localSheetId="9">#REF!</definedName>
    <definedName name="EXCEL_EXTRACT">#REF!</definedName>
    <definedName name="EXCHANGESUPPLIES" localSheetId="9">#REF!</definedName>
    <definedName name="EXCHANGESUPPLIES">#REF!</definedName>
    <definedName name="Exh_Name">[156]Index!$C$5</definedName>
    <definedName name="Exp" localSheetId="9">'[89]Exp Type Map'!$A$4:$F$408</definedName>
    <definedName name="Exp">'[90]Exp Type Map'!$A$4:$F$408</definedName>
    <definedName name="Export_for_Submission" localSheetId="9">#REF!</definedName>
    <definedName name="Export_for_Submission">#REF!</definedName>
    <definedName name="EXTRA_STORAGE" localSheetId="9">'[79]Apr 00'!#REF!</definedName>
    <definedName name="EXTRA_STORAGE">'[79]Apr 00'!#REF!</definedName>
    <definedName name="ExtraCap">[108]Operate!$E$7</definedName>
    <definedName name="f" localSheetId="9">#REF!</definedName>
    <definedName name="f">#REF!</definedName>
    <definedName name="Factor">[157]DATA!$B$22</definedName>
    <definedName name="FCurrPer">[121]Sheet1!$D$13</definedName>
    <definedName name="fd" localSheetId="9">[158]LIIncSt!#REF!</definedName>
    <definedName name="fd">[158]LIIncSt!#REF!</definedName>
    <definedName name="feb">[39]FY2000!$W$49:$AG$89</definedName>
    <definedName name="FEB_2003_MCG" localSheetId="9">#REF!</definedName>
    <definedName name="FEB_2003_MCG">#REF!</definedName>
    <definedName name="Feb_2004_MCG" localSheetId="9">#REF!</definedName>
    <definedName name="Feb_2004_MCG">#REF!</definedName>
    <definedName name="Feb_29_2008" localSheetId="9">#REF!</definedName>
    <definedName name="Feb_29_2008">#REF!</definedName>
    <definedName name="FEBINPUT" localSheetId="9">#REF!</definedName>
    <definedName name="FEBINPUT">#REF!</definedName>
    <definedName name="FEBRUARY" localSheetId="9">#REF!</definedName>
    <definedName name="FEBRUARY">#REF!</definedName>
    <definedName name="FED_STATE">[159]List!$L$2:$L$3</definedName>
    <definedName name="FEI_OR">OFFSET('[98]ROE Tree'!$N$35,0,5,,'[98]ROE Tree'!$AI$7)</definedName>
    <definedName name="FEIN">[88]List!$E$2:$G$127</definedName>
    <definedName name="Fercorgaap" localSheetId="9">'[160]Adj. Entries'!#REF!</definedName>
    <definedName name="Fercorgaap">'[161]Adj. Entries'!#REF!</definedName>
    <definedName name="fgdg" localSheetId="9">#REF!</definedName>
    <definedName name="fgdg">#REF!</definedName>
    <definedName name="FILE">'[162]Start Balance'!$C$16</definedName>
    <definedName name="FileDate">[106]Increase!$J$3</definedName>
    <definedName name="FINA1_CITYGATE_BACKUP" localSheetId="9">'[100]3-01 Revised NY Fixed $'!#REF!</definedName>
    <definedName name="FINA1_CITYGATE_BACKUP">'[101]3-01 Revised NY Fixed $'!#REF!</definedName>
    <definedName name="FINA2_CITYGATE_BACKUP" localSheetId="9">'[100]3-01 Revised NY Fixed $'!#REF!</definedName>
    <definedName name="FINA2_CITYGATE_BACKUP">'[101]3-01 Revised NY Fixed $'!#REF!</definedName>
    <definedName name="FinancialPriceBase">[97]Settings!$G$15</definedName>
    <definedName name="findate">[163]Inputs!$G$10</definedName>
    <definedName name="Finnair_WACC">[99]Finnair!$B$595:$M$608</definedName>
    <definedName name="Firm_Base">[164]Mo_Thru_Put!$E$11:$R$16</definedName>
    <definedName name="Firm_Slope">[164]Mo_Thru_Put!$E$18:$R$23</definedName>
    <definedName name="For_the_YTD_period_ended___ASD" localSheetId="9">#REF!</definedName>
    <definedName name="For_the_YTD_period_ended___ASD">#REF!</definedName>
    <definedName name="ForecastCategory">[97]Settings!$C$3</definedName>
    <definedName name="Forecst" localSheetId="9">#REF!</definedName>
    <definedName name="Forecst">#REF!</definedName>
    <definedName name="ForG" localSheetId="9">'[160]Adj. Entries'!#REF!</definedName>
    <definedName name="ForG">'[161]Adj. Entries'!#REF!</definedName>
    <definedName name="Formatted" localSheetId="9">#REF!</definedName>
    <definedName name="Formatted">#REF!</definedName>
    <definedName name="FORMULAS" localSheetId="2">'003'!$AD$3:$AD$8</definedName>
    <definedName name="FORMULAS" localSheetId="9">#REF!</definedName>
    <definedName name="FORMULAS" localSheetId="10">'03'!$AR$4:$AR$20</definedName>
    <definedName name="FORMULAS" localSheetId="11">'04'!$AF$3:$AF$7</definedName>
    <definedName name="FORMULAS">#REF!</definedName>
    <definedName name="FPriorPer">[121]Sheet1!$D$14</definedName>
    <definedName name="FR_OR">OFFSET('[98]ROE Tree'!$N$50,0,5,,'[98]ROE Tree'!$AI$7)</definedName>
    <definedName name="FRAN" localSheetId="9">#REF!</definedName>
    <definedName name="FRAN">#REF!</definedName>
    <definedName name="freq" localSheetId="9">#REF!</definedName>
    <definedName name="freq">#REF!</definedName>
    <definedName name="Frontier">'[99]ROIC Trees'!$B$8:$BP$8</definedName>
    <definedName name="Frontier_WACC">[99]Frontier!$B$595:$M$608</definedName>
    <definedName name="FutRate" localSheetId="9">#REF!</definedName>
    <definedName name="FutRate">#REF!</definedName>
    <definedName name="FV">OFFSET([165]FV!$C$2,0,0,COUNTA([165]FV!$C$1:$C$65536)-1)</definedName>
    <definedName name="FYR" localSheetId="9">#REF!</definedName>
    <definedName name="FYR">#REF!</definedName>
    <definedName name="FYR10A" localSheetId="9">#REF!</definedName>
    <definedName name="FYR10A">#REF!</definedName>
    <definedName name="FYR10B" localSheetId="9">#REF!</definedName>
    <definedName name="FYR10B">#REF!</definedName>
    <definedName name="FYR11A" localSheetId="9">#REF!</definedName>
    <definedName name="FYR11A">#REF!</definedName>
    <definedName name="FYR11B" localSheetId="9">#REF!</definedName>
    <definedName name="FYR11B">#REF!</definedName>
    <definedName name="FYR12A" localSheetId="9">#REF!</definedName>
    <definedName name="FYR12A">#REF!</definedName>
    <definedName name="FYR12B" localSheetId="9">#REF!</definedName>
    <definedName name="FYR12B">#REF!</definedName>
    <definedName name="FYR8A" localSheetId="9">#REF!</definedName>
    <definedName name="FYR8A">#REF!</definedName>
    <definedName name="FYR8B" localSheetId="9">#REF!</definedName>
    <definedName name="FYR8B">#REF!</definedName>
    <definedName name="FYR9A" localSheetId="9">#REF!</definedName>
    <definedName name="FYR9A">#REF!</definedName>
    <definedName name="FYR9B" localSheetId="9">#REF!</definedName>
    <definedName name="FYR9B">#REF!</definedName>
    <definedName name="FZRPT" localSheetId="9">#REF!</definedName>
    <definedName name="FZRPT">#REF!</definedName>
    <definedName name="G" localSheetId="9">#REF!</definedName>
    <definedName name="G">#REF!</definedName>
    <definedName name="G41OLDCC" localSheetId="9">'[77]Rate Table'!#REF!</definedName>
    <definedName name="G41OLDCC">'[78]Rate Table'!#REF!</definedName>
    <definedName name="G41OLDCCOP" localSheetId="9">'[77]Rate Table'!#REF!</definedName>
    <definedName name="G41OLDCCOP">'[78]Rate Table'!#REF!</definedName>
    <definedName name="G41OLDOPHB" localSheetId="9">'[77]Rate Table'!#REF!</definedName>
    <definedName name="G41OLDOPHB">'[78]Rate Table'!#REF!</definedName>
    <definedName name="G41OLDOPTB" localSheetId="9">'[77]Rate Table'!#REF!</definedName>
    <definedName name="G41OLDOPTB">'[78]Rate Table'!#REF!</definedName>
    <definedName name="G41OLDPHB" localSheetId="9">'[77]Rate Table'!#REF!</definedName>
    <definedName name="G41OLDPHB">'[78]Rate Table'!#REF!</definedName>
    <definedName name="G41OLDPTB" localSheetId="9">'[77]Rate Table'!#REF!</definedName>
    <definedName name="G41OLDPTB">'[78]Rate Table'!#REF!</definedName>
    <definedName name="G42OLDCC" localSheetId="9">'[77]Rate Table'!#REF!</definedName>
    <definedName name="G42OLDCC">'[78]Rate Table'!#REF!</definedName>
    <definedName name="G42OLDCCOP" localSheetId="9">'[77]Rate Table'!#REF!</definedName>
    <definedName name="G42OLDCCOP">'[78]Rate Table'!#REF!</definedName>
    <definedName name="G42OLDOPHB" localSheetId="9">'[77]Rate Table'!#REF!</definedName>
    <definedName name="G42OLDOPHB">'[78]Rate Table'!#REF!</definedName>
    <definedName name="G42OLDOPTB" localSheetId="9">'[77]Rate Table'!#REF!</definedName>
    <definedName name="G42OLDOPTB">'[78]Rate Table'!#REF!</definedName>
    <definedName name="G42OLDPHB" localSheetId="9">'[77]Rate Table'!#REF!</definedName>
    <definedName name="G42OLDPHB">'[78]Rate Table'!#REF!</definedName>
    <definedName name="G42OLDPTB" localSheetId="9">'[77]Rate Table'!#REF!</definedName>
    <definedName name="G42OLDPTB">'[78]Rate Table'!#REF!</definedName>
    <definedName name="G43OLDCC" localSheetId="9">'[77]Rate Table'!#REF!</definedName>
    <definedName name="G43OLDCC">'[78]Rate Table'!#REF!</definedName>
    <definedName name="G43OLDCCOP" localSheetId="9">'[77]Rate Table'!#REF!</definedName>
    <definedName name="G43OLDCCOP">'[78]Rate Table'!#REF!</definedName>
    <definedName name="G43OLDOPHB" localSheetId="9">'[77]Rate Table'!#REF!</definedName>
    <definedName name="G43OLDOPHB">'[78]Rate Table'!#REF!</definedName>
    <definedName name="G43OLDOPTB" localSheetId="9">'[77]Rate Table'!#REF!</definedName>
    <definedName name="G43OLDOPTB">'[78]Rate Table'!#REF!</definedName>
    <definedName name="G43OLDPHB" localSheetId="9">'[77]Rate Table'!#REF!</definedName>
    <definedName name="G43OLDPHB">'[78]Rate Table'!#REF!</definedName>
    <definedName name="G43OLDPTB" localSheetId="9">'[77]Rate Table'!#REF!</definedName>
    <definedName name="G43OLDPTB">'[78]Rate Table'!#REF!</definedName>
    <definedName name="G51OLDCC" localSheetId="9">'[77]Rate Table'!#REF!</definedName>
    <definedName name="G51OLDCC">'[78]Rate Table'!#REF!</definedName>
    <definedName name="G51OLDCCOP" localSheetId="9">'[77]Rate Table'!#REF!</definedName>
    <definedName name="G51OLDCCOP">'[78]Rate Table'!#REF!</definedName>
    <definedName name="G51OLDOPHB" localSheetId="9">'[77]Rate Table'!#REF!</definedName>
    <definedName name="G51OLDOPHB">'[78]Rate Table'!#REF!</definedName>
    <definedName name="G51OLDOPTB" localSheetId="9">'[77]Rate Table'!#REF!</definedName>
    <definedName name="G51OLDOPTB">'[78]Rate Table'!#REF!</definedName>
    <definedName name="G51OLDPHB" localSheetId="9">'[77]Rate Table'!#REF!</definedName>
    <definedName name="G51OLDPHB">'[78]Rate Table'!#REF!</definedName>
    <definedName name="G51OLDPTB" localSheetId="9">'[77]Rate Table'!#REF!</definedName>
    <definedName name="G51OLDPTB">'[78]Rate Table'!#REF!</definedName>
    <definedName name="G52OLDCC" localSheetId="9">'[77]Rate Table'!#REF!</definedName>
    <definedName name="G52OLDCC">'[78]Rate Table'!#REF!</definedName>
    <definedName name="G52OLDCCOP" localSheetId="9">'[77]Rate Table'!#REF!</definedName>
    <definedName name="G52OLDCCOP">'[78]Rate Table'!#REF!</definedName>
    <definedName name="G52OLDOPHB" localSheetId="9">'[77]Rate Table'!#REF!</definedName>
    <definedName name="G52OLDOPHB">'[78]Rate Table'!#REF!</definedName>
    <definedName name="G52OLDOPTB" localSheetId="9">'[77]Rate Table'!#REF!</definedName>
    <definedName name="G52OLDOPTB">'[78]Rate Table'!#REF!</definedName>
    <definedName name="G52OLDPHB" localSheetId="9">'[77]Rate Table'!#REF!</definedName>
    <definedName name="G52OLDPHB">'[78]Rate Table'!#REF!</definedName>
    <definedName name="G52OLDPTB" localSheetId="9">'[77]Rate Table'!#REF!</definedName>
    <definedName name="G52OLDPTB">'[78]Rate Table'!#REF!</definedName>
    <definedName name="G53OLDCC" localSheetId="9">'[77]Rate Table'!#REF!</definedName>
    <definedName name="G53OLDCC">'[78]Rate Table'!#REF!</definedName>
    <definedName name="G53OLDCCOP" localSheetId="9">'[77]Rate Table'!#REF!</definedName>
    <definedName name="G53OLDCCOP">'[78]Rate Table'!#REF!</definedName>
    <definedName name="G53OLDOPHB" localSheetId="9">'[77]Rate Table'!#REF!</definedName>
    <definedName name="G53OLDOPHB">'[78]Rate Table'!#REF!</definedName>
    <definedName name="G53OLDOPTB" localSheetId="9">'[77]Rate Table'!#REF!</definedName>
    <definedName name="G53OLDOPTB">'[78]Rate Table'!#REF!</definedName>
    <definedName name="G53OLDPHB" localSheetId="9">'[77]Rate Table'!#REF!</definedName>
    <definedName name="G53OLDPHB">'[78]Rate Table'!#REF!</definedName>
    <definedName name="G53OLDPTB" localSheetId="9">'[77]Rate Table'!#REF!</definedName>
    <definedName name="G53OLDPTB">'[78]Rate Table'!#REF!</definedName>
    <definedName name="G61OLDCC" localSheetId="9">'[77]Rate Table'!#REF!</definedName>
    <definedName name="G61OLDCC">'[78]Rate Table'!#REF!</definedName>
    <definedName name="G61OLDCCOP" localSheetId="9">'[77]Rate Table'!#REF!</definedName>
    <definedName name="G61OLDCCOP">'[78]Rate Table'!#REF!</definedName>
    <definedName name="G61OLDOPHB" localSheetId="9">'[77]Rate Table'!#REF!</definedName>
    <definedName name="G61OLDOPHB">'[78]Rate Table'!#REF!</definedName>
    <definedName name="G61OLDOPTB" localSheetId="9">'[77]Rate Table'!#REF!</definedName>
    <definedName name="G61OLDOPTB">'[78]Rate Table'!#REF!</definedName>
    <definedName name="G61OLDPHB" localSheetId="9">'[77]Rate Table'!#REF!</definedName>
    <definedName name="G61OLDPHB">'[78]Rate Table'!#REF!</definedName>
    <definedName name="G61OLDPTB" localSheetId="9">'[77]Rate Table'!#REF!</definedName>
    <definedName name="G61OLDPTB">'[78]Rate Table'!#REF!</definedName>
    <definedName name="G62OLDCC" localSheetId="9">'[77]Rate Table'!#REF!</definedName>
    <definedName name="G62OLDCC">'[78]Rate Table'!#REF!</definedName>
    <definedName name="G62OLDCCOP" localSheetId="9">'[77]Rate Table'!#REF!</definedName>
    <definedName name="G62OLDCCOP">'[78]Rate Table'!#REF!</definedName>
    <definedName name="G62OLDOPHB" localSheetId="9">'[77]Rate Table'!#REF!</definedName>
    <definedName name="G62OLDOPHB">'[78]Rate Table'!#REF!</definedName>
    <definedName name="G62OLDOPTB" localSheetId="9">'[77]Rate Table'!#REF!</definedName>
    <definedName name="G62OLDOPTB">'[78]Rate Table'!#REF!</definedName>
    <definedName name="G62OLDPHB" localSheetId="9">'[77]Rate Table'!#REF!</definedName>
    <definedName name="G62OLDPHB">'[78]Rate Table'!#REF!</definedName>
    <definedName name="G62OLDPTB" localSheetId="9">'[77]Rate Table'!#REF!</definedName>
    <definedName name="G62OLDPTB">'[78]Rate Table'!#REF!</definedName>
    <definedName name="G63OLDCC" localSheetId="9">'[77]Rate Table'!#REF!</definedName>
    <definedName name="G63OLDCC">'[78]Rate Table'!#REF!</definedName>
    <definedName name="G63OLDCCOP" localSheetId="9">'[77]Rate Table'!#REF!</definedName>
    <definedName name="G63OLDCCOP">'[78]Rate Table'!#REF!</definedName>
    <definedName name="G63OLDOPHB" localSheetId="9">'[77]Rate Table'!#REF!</definedName>
    <definedName name="G63OLDOPHB">'[78]Rate Table'!#REF!</definedName>
    <definedName name="G63OLDOPTB" localSheetId="9">'[77]Rate Table'!#REF!</definedName>
    <definedName name="G63OLDOPTB">'[78]Rate Table'!#REF!</definedName>
    <definedName name="G63OLDPHB" localSheetId="9">'[77]Rate Table'!#REF!</definedName>
    <definedName name="G63OLDPHB">'[78]Rate Table'!#REF!</definedName>
    <definedName name="G63OLDPTB" localSheetId="9">'[77]Rate Table'!#REF!</definedName>
    <definedName name="G63OLDPTB">'[78]Rate Table'!#REF!</definedName>
    <definedName name="GACDATE" localSheetId="9">#REF!</definedName>
    <definedName name="GACDATE">#REF!</definedName>
    <definedName name="GAIN" localSheetId="9">#REF!</definedName>
    <definedName name="GAIN">#REF!</definedName>
    <definedName name="gap_roic">'[87]GAP (Adjusted) '!$Z$82:$AF$84</definedName>
    <definedName name="gap_rtree">'[87]GAP (2)'!$B$637:$L$653</definedName>
    <definedName name="gap_rtree3">'[87]GAP (2)'!$B$655:$N$672</definedName>
    <definedName name="gap_sales">[87]GAP!$B$14:$R$14</definedName>
    <definedName name="gap_wacc">[87]GAP!$B$595:$R$607</definedName>
    <definedName name="gap2_roic">'[87]GAP (Adjusted) '!$Z$82:$AI$84</definedName>
    <definedName name="GASCOST" localSheetId="9">#REF!</definedName>
    <definedName name="GASCOST">#REF!</definedName>
    <definedName name="GASCOSTSUM" localSheetId="9">#REF!</definedName>
    <definedName name="GASCOSTSUM">#REF!</definedName>
    <definedName name="GasHubs" localSheetId="9">[102]Hubs!$A$2:$B$30</definedName>
    <definedName name="GasHubs">[103]Hubs!$A$2:$B$30</definedName>
    <definedName name="GASMTA" localSheetId="9">#REF!</definedName>
    <definedName name="GASMTA">#REF!</definedName>
    <definedName name="GASPAYBACKS" localSheetId="9">#REF!</definedName>
    <definedName name="GASPAYBACKS">#REF!</definedName>
    <definedName name="GasSummary">'[166]NY GAS Total'!$C$1:$Z$53</definedName>
    <definedName name="GASSUPP" localSheetId="9">#REF!</definedName>
    <definedName name="GASSUPP">#REF!</definedName>
    <definedName name="GASSWAPS" localSheetId="9">#REF!</definedName>
    <definedName name="GASSWAPS">#REF!</definedName>
    <definedName name="GE" localSheetId="9">'[70]MTA Rates'!#REF!</definedName>
    <definedName name="GE">'[70]MTA Rates'!#REF!</definedName>
    <definedName name="GenFcst" localSheetId="9">#REF!</definedName>
    <definedName name="GenFcst">#REF!</definedName>
    <definedName name="GENINST" localSheetId="9">#REF!</definedName>
    <definedName name="GENINST">#REF!</definedName>
    <definedName name="GENINSTR" localSheetId="9">#REF!</definedName>
    <definedName name="GENINSTR">#REF!</definedName>
    <definedName name="ghhfh" localSheetId="9">#REF!</definedName>
    <definedName name="ghhfh">#REF!</definedName>
    <definedName name="GLData" localSheetId="9">#REF!</definedName>
    <definedName name="GLData">#REF!</definedName>
    <definedName name="goog" localSheetId="9">#REF!</definedName>
    <definedName name="goog">#REF!</definedName>
    <definedName name="govinda" localSheetId="9">#REF!</definedName>
    <definedName name="govinda">#REF!</definedName>
    <definedName name="GRAN" localSheetId="9">#REF!</definedName>
    <definedName name="GRAN">#REF!</definedName>
    <definedName name="GRAN_ST_ELEC" localSheetId="9">#REF!</definedName>
    <definedName name="GRAN_ST_ELEC">#REF!</definedName>
    <definedName name="GRAPH_DATA" localSheetId="9">'[79]Apr 00'!#REF!</definedName>
    <definedName name="GRAPH_DATA">'[79]Apr 00'!#REF!</definedName>
    <definedName name="GRAPHS" localSheetId="9">'[79]Apr 00'!#REF!</definedName>
    <definedName name="GRAPHS">'[79]Apr 00'!#REF!</definedName>
    <definedName name="GROSS" localSheetId="9">#REF!</definedName>
    <definedName name="GROSS">#REF!</definedName>
    <definedName name="GrossGrowthByClass" localSheetId="9">#REF!</definedName>
    <definedName name="GrossGrowthByClass">#REF!</definedName>
    <definedName name="GrossMarGrowthByClass" localSheetId="9">#REF!</definedName>
    <definedName name="GrossMarGrowthByClass">#REF!</definedName>
    <definedName name="GROUP" localSheetId="9">#REF!</definedName>
    <definedName name="GROUP">#REF!</definedName>
    <definedName name="GROVELAND" localSheetId="9">#REF!</definedName>
    <definedName name="GROVELAND">#REF!</definedName>
    <definedName name="GSCSTRCL" localSheetId="9">#REF!</definedName>
    <definedName name="GSCSTRCL">#REF!</definedName>
    <definedName name="GSDISPA" localSheetId="9">#REF!</definedName>
    <definedName name="GSDISPA" localSheetId="10">'03'!$I$34:$I$34</definedName>
    <definedName name="GSDISPA">#REF!</definedName>
    <definedName name="GSDISPB" localSheetId="9">#REF!</definedName>
    <definedName name="GSDISPB" localSheetId="10">'03'!$K$34:$K$34</definedName>
    <definedName name="GSDISPB">#REF!</definedName>
    <definedName name="GSDISPC" localSheetId="9">#REF!</definedName>
    <definedName name="GSDISPC" localSheetId="10">'03'!$M$34:$M$34</definedName>
    <definedName name="GSDISPC">#REF!</definedName>
    <definedName name="GSDISPD" localSheetId="9">#REF!</definedName>
    <definedName name="GSDISPD" localSheetId="10">'03'!$O$34:$O$34</definedName>
    <definedName name="GSDISPD">#REF!</definedName>
    <definedName name="GSDISPE" localSheetId="9">#REF!</definedName>
    <definedName name="GSDISPE" localSheetId="10">'03'!$Q$34:$Q$34</definedName>
    <definedName name="GSDISPE">#REF!</definedName>
    <definedName name="GWGross">[108]Operate!$E$10</definedName>
    <definedName name="H" localSheetId="9">#REF!</definedName>
    <definedName name="H">#REF!</definedName>
    <definedName name="HATT" localSheetId="9">#REF!</definedName>
    <definedName name="HATT">#REF!</definedName>
    <definedName name="HeadingDate" localSheetId="9">#REF!</definedName>
    <definedName name="HeadingDate">#REF!</definedName>
    <definedName name="HESS1_CITYGATE_BACKUP" localSheetId="9">'[100]3-01 Revised NY Fixed $'!#REF!</definedName>
    <definedName name="HESS1_CITYGATE_BACKUP">'[101]3-01 Revised NY Fixed $'!#REF!</definedName>
    <definedName name="HESS2_CITYGATE_BACKUP" localSheetId="9">'[100]3-01 Revised NY Fixed $'!#REF!</definedName>
    <definedName name="HESS2_CITYGATE_BACKUP">'[101]3-01 Revised NY Fixed $'!#REF!</definedName>
    <definedName name="HESS3_CITYGATE_BACKUP" localSheetId="9">'[100]3-01 Revised NY Fixed $'!#REF!</definedName>
    <definedName name="HESS3_CITYGATE_BACKUP">'[101]3-01 Revised NY Fixed $'!#REF!</definedName>
    <definedName name="HILOW" localSheetId="9">#REF!</definedName>
    <definedName name="HILOW">#REF!</definedName>
    <definedName name="holidays" localSheetId="9">#REF!</definedName>
    <definedName name="holidays">#REF!</definedName>
    <definedName name="home" localSheetId="9">#REF!</definedName>
    <definedName name="home">#REF!</definedName>
    <definedName name="HTML_CodePage" hidden="1">1252</definedName>
    <definedName name="HTML_Control" localSheetId="9" hidden="1">{"'summary2'!$A$1:$L$47"}</definedName>
    <definedName name="HTML_Control" hidden="1">{"'summary2'!$A$1:$L$47"}</definedName>
    <definedName name="HTML_Description" hidden="1">""</definedName>
    <definedName name="HTML_Email" hidden="1">""</definedName>
    <definedName name="HTML_Header" hidden="1">"Worksheet"</definedName>
    <definedName name="HTML_LastUpdate" hidden="1">"3/19/1999"</definedName>
    <definedName name="HTML_LineAfter" hidden="1">FALSE</definedName>
    <definedName name="HTML_LineBefore" hidden="1">FALSE</definedName>
    <definedName name="HTML_Name" hidden="1">"Al Kinne"</definedName>
    <definedName name="HTML_OBDlg2" hidden="1">TRUE</definedName>
    <definedName name="HTML_OBDlg4" hidden="1">TRUE</definedName>
    <definedName name="HTML_OS" hidden="1">0</definedName>
    <definedName name="HTML_PathFile" hidden="1">"N:\excel\work\MyHTML.htm"</definedName>
    <definedName name="HTML_Title" hidden="1">"Interconnection Rev's &amp; Purch's for 1999"</definedName>
    <definedName name="Hubs" localSheetId="9">[102]GasActivity!$C$1:$C$320</definedName>
    <definedName name="Hubs">[103]GasActivity!$C$1:$C$320</definedName>
    <definedName name="HVM" localSheetId="9">#REF!</definedName>
    <definedName name="HVM">#REF!</definedName>
    <definedName name="HydroFin">'[155]NEH Finance'!$D$38</definedName>
    <definedName name="I" localSheetId="9">#REF!</definedName>
    <definedName name="I">#REF!</definedName>
    <definedName name="I_S" localSheetId="9">#REF!</definedName>
    <definedName name="I_S">#REF!</definedName>
    <definedName name="I_S_INPUT" localSheetId="9">#REF!</definedName>
    <definedName name="I_S_INPUT">#REF!</definedName>
    <definedName name="ICC_CITYGATE_BACKUP" localSheetId="9">'[100]3-01 Revised NY Fixed $'!#REF!</definedName>
    <definedName name="ICC_CITYGATE_BACKUP">'[101]3-01 Revised NY Fixed $'!#REF!</definedName>
    <definedName name="ICNarrow" localSheetId="9">#REF!</definedName>
    <definedName name="ICNarrow">#REF!</definedName>
    <definedName name="ICWide" localSheetId="9">#REF!</definedName>
    <definedName name="ICWide">#REF!</definedName>
    <definedName name="IE_AA">OFFSET('[98]ROE Tree'!$B$38,0,5,,'[98]ROE Tree'!$AI$7)</definedName>
    <definedName name="IE_AE">OFFSET('[98]ROE Tree'!$B$27,0,5,,'[98]ROE Tree'!$AI$7)</definedName>
    <definedName name="IE_OR">OFFSET('[98]ROE Tree'!$N$31,0,5,,'[98]ROE Tree'!$AI$7)</definedName>
    <definedName name="iec" localSheetId="9">[167]FinPlanLI!#REF!</definedName>
    <definedName name="iec">[168]FinPlanLI!#REF!</definedName>
    <definedName name="II_AA">OFFSET('[98]ROE Tree'!$B$37,0,5,,'[98]ROE Tree'!$AI$7)</definedName>
    <definedName name="II_AE">OFFSET('[98]ROE Tree'!$B$26,0,5,,'[98]ROE Tree'!$AI$7)</definedName>
    <definedName name="II_OR">OFFSET('[98]ROE Tree'!$N$30,0,5,,'[98]ROE Tree'!$AI$7)</definedName>
    <definedName name="imkta_roic">'[87]IMKTA (Adjusted) '!$Z$82:$AF$84</definedName>
    <definedName name="imkta_rtree">'[87]IMKTA (2)'!$I$578:$N$578</definedName>
    <definedName name="imkta_rtree2">'[87]IMKTA (2)'!$B$636:$L$651</definedName>
    <definedName name="imkta_rtree3">'[87]IMKTA (2)'!$B$657:$N$672</definedName>
    <definedName name="imkta_sales">[87]IMKTA!$B$14:$R$14</definedName>
    <definedName name="imkta_wacc">[87]IMKTA!$B$595:$R$607</definedName>
    <definedName name="imkta2_roic">'[87]IMKTA (Adjusted) '!$Z$82:$AI$84</definedName>
    <definedName name="ImpliedLeaseValue">'[99]Operating Leases'!$D$22:$AE$26</definedName>
    <definedName name="Incentive_forecast">[120]Sheet1!$I$1:$AD$32</definedName>
    <definedName name="Incentive_Graphs">[120]Sheet1!$A$1:$T$40</definedName>
    <definedName name="Incentives_Print">[120]Sheet1!$I$1:$AE$31</definedName>
    <definedName name="INCEPTION" localSheetId="9">#REF!</definedName>
    <definedName name="INCEPTION">#REF!</definedName>
    <definedName name="Income_collected2">[120]Sheet1!$A$1:$I$45</definedName>
    <definedName name="Index">'[169]Error Check'!$A$4:$A$12</definedName>
    <definedName name="INDEXPM" localSheetId="9">#REF!</definedName>
    <definedName name="INDEXPM">#REF!</definedName>
    <definedName name="Inflation" localSheetId="9">#REF!</definedName>
    <definedName name="Inflation">#REF!</definedName>
    <definedName name="Inflation2" localSheetId="9">#REF!</definedName>
    <definedName name="Inflation2">#REF!</definedName>
    <definedName name="Info">[170]Lists!$H$2:$H$15</definedName>
    <definedName name="InitiativeCodes">OFFSET('[171]Initiatives and Savings'!$A$6,1,0,'[171]Initiatives and Savings'!$A$5,1)</definedName>
    <definedName name="inout">[137]List!$I$2:$I$4</definedName>
    <definedName name="INPUT" localSheetId="9">#REF!</definedName>
    <definedName name="INPUT">#REF!</definedName>
    <definedName name="INPUT_AREA" localSheetId="9">#REF!</definedName>
    <definedName name="INPUT_AREA">#REF!</definedName>
    <definedName name="INPUT_B_S_ASSET" localSheetId="9">#REF!</definedName>
    <definedName name="INPUT_B_S_ASSET">#REF!</definedName>
    <definedName name="INPUT_B_S_LIAB" localSheetId="9">#REF!</definedName>
    <definedName name="INPUT_B_S_LIAB">#REF!</definedName>
    <definedName name="INPUT_BS_ASSETS" localSheetId="9">#REF!</definedName>
    <definedName name="INPUT_BS_ASSETS">#REF!</definedName>
    <definedName name="INPUT_BS_LIAB" localSheetId="9">#REF!</definedName>
    <definedName name="INPUT_BS_LIAB">#REF!</definedName>
    <definedName name="INPUT_MTD_I_S" localSheetId="9">#REF!</definedName>
    <definedName name="INPUT_MTD_I_S">#REF!</definedName>
    <definedName name="inputadds" localSheetId="9">#REF!</definedName>
    <definedName name="inputadds">#REF!</definedName>
    <definedName name="INPUTS" localSheetId="9">#REF!</definedName>
    <definedName name="INPUTS">#REF!</definedName>
    <definedName name="INSTURCTIONS" localSheetId="9">#REF!</definedName>
    <definedName name="INSTURCTIONS">#REF!</definedName>
    <definedName name="INT" localSheetId="9">#REF!</definedName>
    <definedName name="INT">#REF!</definedName>
    <definedName name="Inventory_Storage_Costs" localSheetId="9">#REF!</definedName>
    <definedName name="Inventory_Storage_Costs">#REF!</definedName>
    <definedName name="InvFifo">[108]Operate!$E$8</definedName>
    <definedName name="Iroquois_EN" localSheetId="9">#REF!</definedName>
    <definedName name="Iroquois_EN">#REF!</definedName>
    <definedName name="IROQUOISFT" localSheetId="9">#REF!</definedName>
    <definedName name="IROQUOISFT">#REF!</definedName>
    <definedName name="IROQUOISIT" localSheetId="9">#REF!</definedName>
    <definedName name="IROQUOISIT">#REF!</definedName>
    <definedName name="IsAuto_Open" localSheetId="9">[172]Parameters!#REF!</definedName>
    <definedName name="IsAuto_Open">[172]Parameters!#REF!</definedName>
    <definedName name="isc" localSheetId="9">[167]FinPlanLI!#REF!</definedName>
    <definedName name="isc">[168]FinPlanLI!#REF!</definedName>
    <definedName name="Item">OFFSET([165]Benchmarking!$C$2,0,0,COUNTA([165]Benchmarking!$C$1:$C$65536)-1)</definedName>
    <definedName name="ITTHRES" localSheetId="9">#REF!</definedName>
    <definedName name="ITTHRES">#REF!</definedName>
    <definedName name="J" localSheetId="9">#REF!</definedName>
    <definedName name="J">#REF!</definedName>
    <definedName name="JAMCREDITOR">'[173]Manual input'!$C$19:$E$30</definedName>
    <definedName name="JAMPREPAYMENT">'[173]Manual input'!$C$6:$E$17</definedName>
    <definedName name="jan">[39]FY2000!$W$5:$AG$45</definedName>
    <definedName name="JAN_2003_MCG" localSheetId="9">#REF!</definedName>
    <definedName name="JAN_2003_MCG">#REF!</definedName>
    <definedName name="Jan_2004_MCG" localSheetId="9">#REF!</definedName>
    <definedName name="Jan_2004_MCG">#REF!</definedName>
    <definedName name="JANINPUT" localSheetId="9">#REF!</definedName>
    <definedName name="JANINPUT">#REF!</definedName>
    <definedName name="JANREV" localSheetId="9">[174]TRIGEN!#REF!</definedName>
    <definedName name="JANREV">[174]TRIGEN!#REF!</definedName>
    <definedName name="JANUARY" localSheetId="9">#REF!</definedName>
    <definedName name="JANUARY">#REF!</definedName>
    <definedName name="JapanAirlines_WACC">'[99]Japan Airlines'!$B$595:$M$608</definedName>
    <definedName name="JE">'[175]03-31-12 RTP Current'!$F$260:$EL$302</definedName>
    <definedName name="JJSForecast" localSheetId="9">#REF!</definedName>
    <definedName name="JJSForecast">#REF!</definedName>
    <definedName name="JOURNAL" localSheetId="9">#REF!</definedName>
    <definedName name="JOURNAL">#REF!</definedName>
    <definedName name="jul">[39]FY2000!$W$268:$AG$308</definedName>
    <definedName name="Jul_2004_MCG" localSheetId="9">#REF!</definedName>
    <definedName name="Jul_2004_MCG">#REF!</definedName>
    <definedName name="JULY_2003_MCG" localSheetId="9">#REF!</definedName>
    <definedName name="JULY_2003_MCG">#REF!</definedName>
    <definedName name="July_31_2008" localSheetId="9">#REF!</definedName>
    <definedName name="July_31_2008">#REF!</definedName>
    <definedName name="JulyPricing_ICTRUCK__List" localSheetId="9">#REF!</definedName>
    <definedName name="JulyPricing_ICTRUCK__List">#REF!</definedName>
    <definedName name="jun">[39]FY2000!$W$225:$AG$265</definedName>
    <definedName name="Jun_2004_MCG" localSheetId="9">#REF!</definedName>
    <definedName name="Jun_2004_MCG">#REF!</definedName>
    <definedName name="Jun_30_2008" localSheetId="9">#REF!</definedName>
    <definedName name="Jun_30_2008">#REF!</definedName>
    <definedName name="JUNE_2003_MCG" localSheetId="9">#REF!</definedName>
    <definedName name="JUNE_2003_MCG">#REF!</definedName>
    <definedName name="JURISDICTION" localSheetId="9">#REF!</definedName>
    <definedName name="JURISDICTION">#REF!</definedName>
    <definedName name="JV" localSheetId="9">#REF!</definedName>
    <definedName name="JV">#REF!</definedName>
    <definedName name="k" localSheetId="9">[27]Bal_sht!#REF!</definedName>
    <definedName name="k">[30]Bal_sht!#REF!</definedName>
    <definedName name="KCC_E" localSheetId="9">MarI18</definedName>
    <definedName name="KCC_E">MarI18</definedName>
    <definedName name="KCC_S" localSheetId="9">#REF!</definedName>
    <definedName name="KCC_S">#REF!</definedName>
    <definedName name="KEDLI" localSheetId="9">[176]GcaSummary!$A$16:$DK$79</definedName>
    <definedName name="KEDLI">[177]GcaSummary!$A$16:$DK$79</definedName>
    <definedName name="KLM_WACC">[99]KLM!$B$595:$M$608</definedName>
    <definedName name="km_roic">'[87]KM (Adjusted)'!$Z$82:$AF$84</definedName>
    <definedName name="km_rtree">'[87]KM (2)'!$B$637:$L$652</definedName>
    <definedName name="km_rtree3">'[87]KM (2)'!$B$657:$N$672</definedName>
    <definedName name="km_sales">[87]KM!$B$14:$R$14</definedName>
    <definedName name="km_wacc">[87]KM!$B$595:$R$607</definedName>
    <definedName name="km2_roic">'[87]KM (Adjusted)'!$Z$82:$AI$84</definedName>
    <definedName name="KMENU" localSheetId="9">#REF!</definedName>
    <definedName name="KMENU">#REF!</definedName>
    <definedName name="KoreanAir_WACC">'[99]Korean Air'!$B$595:$M$608</definedName>
    <definedName name="kr_roic">'[87]KR (Adjusted)'!$Z$82:$AF$84</definedName>
    <definedName name="kr_rtree">'[87]KR (2)'!$B$637:$L$653</definedName>
    <definedName name="kr_sales">[87]KR!$B$14:$R$14</definedName>
    <definedName name="kr_tree3">'[87]KR (2)'!$B$657:$N$672</definedName>
    <definedName name="kr_wacc">[87]KR!$B$594:$R$607</definedName>
    <definedName name="kr2_roic">'[87]KR (Adjusted)'!$Z$82:$AI$84</definedName>
    <definedName name="KS_PAYER">[88]List!$E$2:$E$77</definedName>
    <definedName name="L" localSheetId="9">#REF!</definedName>
    <definedName name="L">#REF!</definedName>
    <definedName name="Labels">OFFSET('[98]ROE Tree'!$AH$2,0,0,COUNTA('[98]ROE Tree'!$AH$1:$AH$6)-1)</definedName>
    <definedName name="LANChile_WACC">'[99]LAN Chile--JUNK'!$B$595:$M$607</definedName>
    <definedName name="LASTYEAR">'[162]Start Balance'!$C$10</definedName>
    <definedName name="LDGRTH" localSheetId="9">#REF!</definedName>
    <definedName name="LDGRTH">#REF!</definedName>
    <definedName name="LeasePayments">'[99]Operating Leases'!$D$5:$AE$9</definedName>
    <definedName name="LeaseRate">[108]Operate!$E$18</definedName>
    <definedName name="LeaseRateAmt">[108]Operate!$E$21</definedName>
    <definedName name="LI_Bill_Fuel_Com_Rev" localSheetId="9">#REF!</definedName>
    <definedName name="LI_Bill_Fuel_Com_Rev">#REF!</definedName>
    <definedName name="LI_Choice" localSheetId="9">#REF!</definedName>
    <definedName name="LI_Choice">#REF!</definedName>
    <definedName name="LIAB" localSheetId="9">#REF!</definedName>
    <definedName name="LIAB">#REF!</definedName>
    <definedName name="LIAB_B_S" localSheetId="9">#REF!</definedName>
    <definedName name="LIAB_B_S">#REF!</definedName>
    <definedName name="Likelihood___0">'[178]Look Up _ Pick List'!$O$5:$O$8</definedName>
    <definedName name="LINE13" localSheetId="9">#REF!</definedName>
    <definedName name="LINE13">#REF!</definedName>
    <definedName name="LINE14P4" localSheetId="9">#REF!</definedName>
    <definedName name="LINE14P4">#REF!</definedName>
    <definedName name="LINE14P7" localSheetId="2">'003'!$H$24:$H$24</definedName>
    <definedName name="LINE14P7" localSheetId="3">'004'!$H$24:$H$24</definedName>
    <definedName name="LINE14P7" localSheetId="9">#REF!</definedName>
    <definedName name="LINE14P7">#REF!</definedName>
    <definedName name="LINE15" localSheetId="9">#REF!</definedName>
    <definedName name="LINE15">#REF!</definedName>
    <definedName name="LINE28P7" localSheetId="2">'003'!$H$42:$H$42</definedName>
    <definedName name="LINE28P7" localSheetId="3">'004'!$H$42:$H$42</definedName>
    <definedName name="LINE28P7" localSheetId="9">#REF!</definedName>
    <definedName name="LINE28P7">#REF!</definedName>
    <definedName name="LINE2P7" localSheetId="2">'003'!$H$11:$H$11</definedName>
    <definedName name="LINE2P7" localSheetId="3">'004'!$H$11:$H$11</definedName>
    <definedName name="LINE2P7" localSheetId="9">#REF!</definedName>
    <definedName name="LINE2P7">#REF!</definedName>
    <definedName name="LINE30P7" localSheetId="2">'003'!$H$44:$H$44</definedName>
    <definedName name="LINE30P7" localSheetId="3">'004'!$H$44:$H$44</definedName>
    <definedName name="LINE30P7" localSheetId="9">#REF!</definedName>
    <definedName name="LINE30P7">#REF!</definedName>
    <definedName name="LINE33" localSheetId="9">#REF!</definedName>
    <definedName name="LINE33">#REF!</definedName>
    <definedName name="LINE41P7" localSheetId="2">'003'!$H$59:$H$59</definedName>
    <definedName name="LINE41P7" localSheetId="3">'004'!$H$59:$H$59</definedName>
    <definedName name="LINE41P7" localSheetId="9">#REF!</definedName>
    <definedName name="LINE41P7">#REF!</definedName>
    <definedName name="LINE57P7" localSheetId="2">'003'!$H$82:$H$82</definedName>
    <definedName name="LINE57P7" localSheetId="3">'004'!$H$82:$H$82</definedName>
    <definedName name="LINE57P7" localSheetId="9">#REF!</definedName>
    <definedName name="LINE57P7">#REF!</definedName>
    <definedName name="LINE64" localSheetId="9">#REF!</definedName>
    <definedName name="LINE64">#REF!</definedName>
    <definedName name="Liq" localSheetId="9">#REF!</definedName>
    <definedName name="Liq">#REF!</definedName>
    <definedName name="liquification" localSheetId="9">#REF!</definedName>
    <definedName name="liquification">#REF!</definedName>
    <definedName name="List">'[179]Area List'!$A:$IV</definedName>
    <definedName name="List_of_Adj">'[180]List of Adjustments'!$A$1:$A$132</definedName>
    <definedName name="ListOffset" hidden="1">1</definedName>
    <definedName name="LNG" localSheetId="9">#REF!</definedName>
    <definedName name="LNG">#REF!</definedName>
    <definedName name="Load">'[104]Blnk Type Charts'!$B$427:$Q$470</definedName>
    <definedName name="loadfac" localSheetId="9">'[181]Cost of Gas Calculation'!#REF!</definedName>
    <definedName name="loadfac">'[182]Cost of Gas Calculation'!#REF!</definedName>
    <definedName name="Locationact">'[183]East of England'!$B$7</definedName>
    <definedName name="Log_Gasday" localSheetId="9">[172]Parameters2!#REF!</definedName>
    <definedName name="Log_Gasday">[172]Parameters2!#REF!</definedName>
    <definedName name="Log_GasdayHour" localSheetId="9">[172]Parameters2!#REF!</definedName>
    <definedName name="Log_GasdayHour">[172]Parameters2!#REF!</definedName>
    <definedName name="Log_GasdayHourPoints" localSheetId="9">[172]Parameters2!#REF!</definedName>
    <definedName name="Log_GasdayHourPoints">[172]Parameters2!#REF!</definedName>
    <definedName name="logincheck">[40]Admin!$C$13</definedName>
    <definedName name="LOSS" localSheetId="9">#REF!</definedName>
    <definedName name="LOSS">#REF!</definedName>
    <definedName name="LossByClass" localSheetId="9">#REF!</definedName>
    <definedName name="LossByClass">#REF!</definedName>
    <definedName name="LossMarByClass" localSheetId="9">#REF!</definedName>
    <definedName name="LossMarByClass">#REF!</definedName>
    <definedName name="LR_COMPANY" localSheetId="9">'[152]Liquidity Reserve'!$C$2:$C$1200</definedName>
    <definedName name="LR_COMPANY">'[153]Liquidity Reserve'!$C$2:$C$1200</definedName>
    <definedName name="LR_CONTRACT_MONTH" localSheetId="9">'[152]Liquidity Reserve'!$B$2:$B$1200</definedName>
    <definedName name="LR_CONTRACT_MONTH">'[153]Liquidity Reserve'!$B$2:$B$1200</definedName>
    <definedName name="LR_DEALKEY" localSheetId="9">'[152]Liquidity Reserve'!$D$2:$D$1200</definedName>
    <definedName name="LR_DEALKEY">'[153]Liquidity Reserve'!$D$2:$D$1200</definedName>
    <definedName name="LR_DEALTYPE" localSheetId="9">'[152]Liquidity Reserve'!$E$2:$E$1200</definedName>
    <definedName name="LR_DEALTYPE">'[153]Liquidity Reserve'!$E$2:$E$1200</definedName>
    <definedName name="LR_DEALVOL" localSheetId="9">'[152]Liquidity Reserve'!$F$2:$F$1200</definedName>
    <definedName name="LR_DEALVOL">'[153]Liquidity Reserve'!$F$2:$F$1200</definedName>
    <definedName name="LR_DESCRIPTION" localSheetId="9">'[152]Liquidity Reserve'!$H$2:$H$1200</definedName>
    <definedName name="LR_DESCRIPTION">'[153]Liquidity Reserve'!$H$2:$H$1200</definedName>
    <definedName name="LR_DOLLARS" localSheetId="9">'[152]Liquidity Reserve'!$W$2:$W$1200</definedName>
    <definedName name="LR_DOLLARS">'[153]Liquidity Reserve'!$W$2:$W$1200</definedName>
    <definedName name="Lufthansa_WACC">[99]Lufthansa!$B$595:$M$608</definedName>
    <definedName name="LYR" localSheetId="9">#REF!</definedName>
    <definedName name="LYR">#REF!</definedName>
    <definedName name="MaCap">[108]Operate!$E$14</definedName>
    <definedName name="MaCapAmort">[108]Operate!$E$19</definedName>
    <definedName name="MAINMENU" localSheetId="9">#REF!</definedName>
    <definedName name="MAINMENU">#REF!</definedName>
    <definedName name="Malaysia_WACC">'[99]Malaysia--JUNK'!$B$595:$M$607</definedName>
    <definedName name="Manpower">[120]Sheet1!$A$1:$R$28</definedName>
    <definedName name="Manpower_Summary">[120]Sheet1!$A$1:$K$29</definedName>
    <definedName name="mar">[39]FY2000!$W$93:$AG$133</definedName>
    <definedName name="Mar_2004_MCG" localSheetId="9">#REF!</definedName>
    <definedName name="Mar_2004_MCG">#REF!</definedName>
    <definedName name="Mar_31_2008" localSheetId="9">#REF!</definedName>
    <definedName name="Mar_31_2008">#REF!</definedName>
    <definedName name="MarByRate" localSheetId="9">#REF!</definedName>
    <definedName name="MarByRate">#REF!</definedName>
    <definedName name="march" localSheetId="9">#REF!</definedName>
    <definedName name="march">#REF!</definedName>
    <definedName name="MARCH_2003_MCG" localSheetId="9">#REF!</definedName>
    <definedName name="MARCH_2003_MCG">#REF!</definedName>
    <definedName name="MARGIN" localSheetId="9">#REF!</definedName>
    <definedName name="MARGIN">#REF!</definedName>
    <definedName name="marginal_tax_rate">[184]Worldscope!$K$1476:$M$1496</definedName>
    <definedName name="Margins" localSheetId="9">#REF!</definedName>
    <definedName name="Margins">#REF!</definedName>
    <definedName name="MarginSummary" localSheetId="9">#REF!</definedName>
    <definedName name="MarginSummary">#REF!</definedName>
    <definedName name="MARGRTCL" localSheetId="9">#REF!</definedName>
    <definedName name="MARGRTCL">#REF!</definedName>
    <definedName name="MARINPUT" localSheetId="9">#REF!</definedName>
    <definedName name="MARINPUT">#REF!</definedName>
    <definedName name="MARKETER" localSheetId="9">#REF!</definedName>
    <definedName name="MARKETER">#REF!</definedName>
    <definedName name="MASS_ELEC_REC" localSheetId="9">#REF!</definedName>
    <definedName name="MASS_ELEC_REC">#REF!</definedName>
    <definedName name="max" localSheetId="9">#REF!</definedName>
    <definedName name="max">#REF!</definedName>
    <definedName name="MaxRows" localSheetId="9">[172]Parameters!#REF!</definedName>
    <definedName name="MaxRows">[172]Parameters!#REF!</definedName>
    <definedName name="may">[39]FY2000!$W$181:$AG$221</definedName>
    <definedName name="MAY_2003_MCG" localSheetId="9">#REF!</definedName>
    <definedName name="MAY_2003_MCG">#REF!</definedName>
    <definedName name="May_2004_MCG" localSheetId="9">#REF!</definedName>
    <definedName name="May_2004_MCG">#REF!</definedName>
    <definedName name="May_30_2008" localSheetId="9">#REF!</definedName>
    <definedName name="May_30_2008">#REF!</definedName>
    <definedName name="MAYINPUT" localSheetId="9">#REF!</definedName>
    <definedName name="MAYINPUT">#REF!</definedName>
    <definedName name="MCC_3var_bar">OFFSET('[98]Multiple Company Charts'!$K$80,0,0,1,'[98]Multiple Company Charts'!$G$46)</definedName>
    <definedName name="MCC_4var_bar">OFFSET('[98]Multiple Company Charts'!$K$99,0,0,5,'[98]Multiple Company Charts'!$G$46+1)</definedName>
    <definedName name="MCC_linechart">OFFSET('[98]Multiple Company Charts'!$K$49,0,0,'[98]Multiple Company Charts'!$G$46+1,6)</definedName>
    <definedName name="MCC_stack_company">OFFSET('[98]Multiple Company Charts'!$L$62,0,0,,'[98]Multiple Company Charts'!$G$46)</definedName>
    <definedName name="MCC_stack_var1">OFFSET('[98]Multiple Company Charts'!$L$63,0,0,,'[98]Multiple Company Charts'!$G$46)</definedName>
    <definedName name="MCC_stack_var2">OFFSET('[98]Multiple Company Charts'!$L$64,0,0,,'[98]Multiple Company Charts'!$G$46)</definedName>
    <definedName name="MDCQADJ" localSheetId="9">#REF!</definedName>
    <definedName name="MDCQADJ">#REF!</definedName>
    <definedName name="MEMO" localSheetId="9">#REF!</definedName>
    <definedName name="MEMO">#REF!</definedName>
    <definedName name="MENU" localSheetId="2">'003'!$U$4:$AA$7</definedName>
    <definedName name="MENU" localSheetId="9">#REF!</definedName>
    <definedName name="MENU" localSheetId="10">'03'!$AH$3:$AH$3</definedName>
    <definedName name="MENU" localSheetId="11">'04'!$W$3:$W$3</definedName>
    <definedName name="MENU">#REF!</definedName>
    <definedName name="MENU2" localSheetId="9">#REF!</definedName>
    <definedName name="MENU2">#REF!</definedName>
    <definedName name="MENU3" localSheetId="9">#REF!</definedName>
    <definedName name="MENU3">#REF!</definedName>
    <definedName name="MergeHead1" localSheetId="9">#REF!</definedName>
    <definedName name="MergeHead1">#REF!</definedName>
    <definedName name="MergeHead2" localSheetId="9">#REF!</definedName>
    <definedName name="MergeHead2">#REF!</definedName>
    <definedName name="MergeHead3" localSheetId="9">#REF!</definedName>
    <definedName name="MergeHead3">#REF!</definedName>
    <definedName name="MERRIMAC" localSheetId="9">#REF!</definedName>
    <definedName name="MERRIMAC">#REF!</definedName>
    <definedName name="metol_roic">'[87]METOL (Adjusted)'!$Z$82:$AF$84</definedName>
    <definedName name="metol_rtree">'[87]METOL (2)'!$B$637:$L$653</definedName>
    <definedName name="metol_rtree3">'[87]METOL (2)'!$B$657:$N$672</definedName>
    <definedName name="metol_sales">[87]METOL!$B$14:$M$14</definedName>
    <definedName name="metol_wacc">[87]METOL!$B$595:$R$607</definedName>
    <definedName name="metol2_roic">'[87]METOL (Adjusted)'!$Z$82:$AI$84</definedName>
    <definedName name="MinRunDays" localSheetId="9">#REF!</definedName>
    <definedName name="MinRunDays">#REF!</definedName>
    <definedName name="MISC" localSheetId="9">#REF!</definedName>
    <definedName name="MISC">#REF!</definedName>
    <definedName name="MktFcst" localSheetId="9">#REF!</definedName>
    <definedName name="MktFcst">#REF!</definedName>
    <definedName name="mnth">[93]DATA!$F$9</definedName>
    <definedName name="MOBIL1_CITYGATE_BACKUP" localSheetId="9">'[100]3-01 Revised NY Fixed $'!#REF!</definedName>
    <definedName name="MOBIL1_CITYGATE_BACKUP">'[101]3-01 Revised NY Fixed $'!#REF!</definedName>
    <definedName name="MOBIL2_CITYGATE_BACKUP" localSheetId="9">'[100]3-01 Revised NY Fixed $'!#REF!</definedName>
    <definedName name="MOBIL2_CITYGATE_BACKUP">'[101]3-01 Revised NY Fixed $'!#REF!</definedName>
    <definedName name="MODATE" localSheetId="9">#REF!</definedName>
    <definedName name="MODATE">#REF!</definedName>
    <definedName name="models">[40]Admin!$B$17:$E$19</definedName>
    <definedName name="Money_Pool_JE" localSheetId="9">#REF!</definedName>
    <definedName name="Money_Pool_JE">#REF!</definedName>
    <definedName name="month" localSheetId="9">#REF!</definedName>
    <definedName name="month">#REF!</definedName>
    <definedName name="MonthA">'[162]Start Balance'!$D$7</definedName>
    <definedName name="Monthly">[39]FY2000!$E$5:$P$105</definedName>
    <definedName name="monthno">'[40]Sch 9 - Capex - W Ahead'!$D$2</definedName>
    <definedName name="MONTHREMAIN">'[60]Start Balance'!$D$8</definedName>
    <definedName name="Monthx" localSheetId="9">[102]GasActivity!$F$1:$F$320</definedName>
    <definedName name="Monthx">[103]GasActivity!$F$1:$F$320</definedName>
    <definedName name="MOORE_ENERGY_CITYGATE_BACKUP" localSheetId="9">'[100]3-01 Revised NY Fixed $'!#REF!</definedName>
    <definedName name="MOORE_ENERGY_CITYGATE_BACKUP">'[101]3-01 Revised NY Fixed $'!#REF!</definedName>
    <definedName name="MR" localSheetId="9">#REF!</definedName>
    <definedName name="MR">#REF!</definedName>
    <definedName name="MRAA" localSheetId="9">[185]Sheet1!#REF!</definedName>
    <definedName name="MRAA">[185]Sheet1!#REF!</definedName>
    <definedName name="MRBA" localSheetId="9">[185]Sheet1!#REF!</definedName>
    <definedName name="MRBA">[185]Sheet1!#REF!</definedName>
    <definedName name="MRFA" localSheetId="9">[185]Sheet1!#REF!</definedName>
    <definedName name="MRFA">[185]Sheet1!#REF!</definedName>
    <definedName name="MRPFA" localSheetId="9">[185]Sheet1!#REF!</definedName>
    <definedName name="MRPFA">[185]Sheet1!#REF!</definedName>
    <definedName name="MS_SB" localSheetId="9">#REF!</definedName>
    <definedName name="MS_SB">#REF!</definedName>
    <definedName name="MS_SB_TO_GL" localSheetId="9">#REF!</definedName>
    <definedName name="MS_SB_TO_GL">#REF!</definedName>
    <definedName name="MsNonop">[108]Operate!$E$5</definedName>
    <definedName name="MTD_I_S" localSheetId="9">#REF!</definedName>
    <definedName name="MTD_I_S">#REF!</definedName>
    <definedName name="MTH" localSheetId="9">#REF!</definedName>
    <definedName name="MTH">#REF!</definedName>
    <definedName name="MTML">[131]RawData!$G$1:$G$1131</definedName>
    <definedName name="MvEq">[108]Operate!$E$15</definedName>
    <definedName name="MvSO">[108]Operate!$E$22</definedName>
    <definedName name="MyNextYear" localSheetId="9">IF(TaxYearEnd="","",TaxYearEnd+365)</definedName>
    <definedName name="MyNextYear">IF(TaxYearEnd="","",TaxYearEnd+365)</definedName>
    <definedName name="N.Unbilled_NonFuel_Rev" localSheetId="9">[113]MarginSummary!$A$149:$DK$212</definedName>
    <definedName name="N.Unbilled_NonFuel_Rev">[114]MarginSummary!$A$149:$DK$212</definedName>
    <definedName name="NAME" localSheetId="9">#REF!</definedName>
    <definedName name="NAME">#REF!</definedName>
    <definedName name="NAME1">[108]Data!$C$5</definedName>
    <definedName name="NARR_ELEC_REC" localSheetId="9">#REF!</definedName>
    <definedName name="NARR_ELEC_REC">#REF!</definedName>
    <definedName name="NatlFuel_EN" localSheetId="9">'[186]Pivot Table -12-31-06'!$B$7:$I$8</definedName>
    <definedName name="NatlFuel_EN">'[187]Pivot Table -12-31-06'!$B$7:$I$8</definedName>
    <definedName name="NATURALCHOICE" localSheetId="9">#REF!</definedName>
    <definedName name="NATURALCHOICE">#REF!</definedName>
    <definedName name="NCO_OR">OFFSET('[98]ROE Tree'!$N$49,0,5,,'[98]ROE Tree'!$AI$7)</definedName>
    <definedName name="NCP" localSheetId="9">#REF!</definedName>
    <definedName name="NCP">#REF!</definedName>
    <definedName name="NDEC" localSheetId="9">#REF!</definedName>
    <definedName name="NDEC">#REF!</definedName>
    <definedName name="NEES" localSheetId="9">#REF!</definedName>
    <definedName name="NEES">#REF!</definedName>
    <definedName name="NET" localSheetId="9">#REF!</definedName>
    <definedName name="NET">#REF!</definedName>
    <definedName name="Net_CO_AA">OFFSET('[98]ROE Tree'!$B$40,0,5,,'[98]ROE Tree'!$AI$7)</definedName>
    <definedName name="Net_II_AA">OFFSET('[98]ROE Tree'!$B$36,0,5,,'[98]ROE Tree'!$AI$7)</definedName>
    <definedName name="Net_II_AE">OFFSET('[98]ROE Tree'!$B$20,0,5,,'[98]ROE Tree'!$AI$7)</definedName>
    <definedName name="Net_II_OR">OFFSET('[98]ROE Tree'!$N$24,0,5,,'[98]ROE Tree'!$AI$7)</definedName>
    <definedName name="NetGrowthByClass" localSheetId="9">#REF!</definedName>
    <definedName name="NetGrowthByClass">#REF!</definedName>
    <definedName name="NetLockCust">[188]Input!$AS$9:$BL$116</definedName>
    <definedName name="NetMarGrowthByClass" localSheetId="9">#REF!</definedName>
    <definedName name="NetMarGrowthByClass">#REF!</definedName>
    <definedName name="NETWIA" localSheetId="9">#REF!</definedName>
    <definedName name="NETWIA" localSheetId="10">'03'!$I$49:$I$49</definedName>
    <definedName name="NETWIA">#REF!</definedName>
    <definedName name="NETWIB" localSheetId="9">#REF!</definedName>
    <definedName name="NETWIB" localSheetId="10">'03'!$K$49:$K$49</definedName>
    <definedName name="NETWIB">#REF!</definedName>
    <definedName name="NETWIC" localSheetId="9">#REF!</definedName>
    <definedName name="NETWIC" localSheetId="10">'03'!$M$49:$M$49</definedName>
    <definedName name="NETWIC">#REF!</definedName>
    <definedName name="NETWID" localSheetId="9">#REF!</definedName>
    <definedName name="NETWID" localSheetId="10">'03'!$O$49:$O$49</definedName>
    <definedName name="NETWID">#REF!</definedName>
    <definedName name="NETWIE" localSheetId="9">#REF!</definedName>
    <definedName name="NETWIE" localSheetId="10">'03'!$Q$49:$Q$49</definedName>
    <definedName name="NETWIE">#REF!</definedName>
    <definedName name="NEW" localSheetId="9">#REF!</definedName>
    <definedName name="NEW">#REF!</definedName>
    <definedName name="new_tab_name">[189]Def!$C$27</definedName>
    <definedName name="NG_PAYER">[88]List!$E$78:$E$125</definedName>
    <definedName name="NIMO_DEALTYPE" localSheetId="9">[190]Data!$A$2:$A$222</definedName>
    <definedName name="NIMO_DEALTYPE">[191]Data!$A$2:$A$222</definedName>
    <definedName name="NIMO_MONTH" localSheetId="9">[190]Data!$E$2:$E$222</definedName>
    <definedName name="NIMO_MONTH">[191]Data!$E$2:$E$222</definedName>
    <definedName name="NIMO_PNL" localSheetId="9">[190]Data!$N$2:$N$222</definedName>
    <definedName name="NIMO_PNL">[191]Data!$N$2:$N$222</definedName>
    <definedName name="Non_IE_AA">OFFSET('[98]ROE Tree'!$B$42,0,5,,'[98]ROE Tree'!$AI$7)</definedName>
    <definedName name="Non_IE_AE">OFFSET('[98]ROE Tree'!$B$22,0,5,,'[98]ROE Tree'!$AI$7)</definedName>
    <definedName name="Non_IE_OR">OFFSET('[98]ROE Tree'!$N$26,0,5,,'[98]ROE Tree'!$AI$7)</definedName>
    <definedName name="Non_II_AA">OFFSET('[98]ROE Tree'!$B$41,0,5,,'[98]ROE Tree'!$AI$7)</definedName>
    <definedName name="Non_II_AE">OFFSET('[98]ROE Tree'!$B$21,0,5,,'[98]ROE Tree'!$AI$7)</definedName>
    <definedName name="Non_II_OR">OFFSET('[98]ROE Tree'!$N$25,0,5,,'[98]ROE Tree'!$AI$7)</definedName>
    <definedName name="NOPBT_OR">OFFSET('[98]ROE Tree'!$N$20,0,5,,'[98]ROE Tree'!$AI$7)</definedName>
    <definedName name="NOPLAT_AA">OFFSET('[98]ROE Tree'!$B$34,0,5,,'[98]ROE Tree'!$AI$7)</definedName>
    <definedName name="Northwest_WACC">[99]Northwest!$B$595:$M$608</definedName>
    <definedName name="NORWOOD" localSheetId="9">#REF!</definedName>
    <definedName name="NORWOOD">#REF!</definedName>
    <definedName name="NOTE2" localSheetId="9">#REF!</definedName>
    <definedName name="NOTE2">#REF!</definedName>
    <definedName name="nov">[39]FY2000!$W$438:$AG$478</definedName>
    <definedName name="NOV_2003_MCG" localSheetId="9">#REF!</definedName>
    <definedName name="NOV_2003_MCG">#REF!</definedName>
    <definedName name="Nov_30_2008" localSheetId="9">#REF!</definedName>
    <definedName name="Nov_30_2008">#REF!</definedName>
    <definedName name="November_Activity" localSheetId="9">#REF!</definedName>
    <definedName name="November_Activity">#REF!</definedName>
    <definedName name="NPVDate" localSheetId="9">#REF!</definedName>
    <definedName name="NPVDate">#REF!</definedName>
    <definedName name="NPVRate" localSheetId="9">#REF!</definedName>
    <definedName name="NPVRate">#REF!</definedName>
    <definedName name="NPVRateC" localSheetId="9">[192]Input!#REF!</definedName>
    <definedName name="NPVRateC">[192]Input!#REF!</definedName>
    <definedName name="NU_DEAL_KEY" localSheetId="9">'[152]All Long Term Gas Deals'!$C$2:$C$1078</definedName>
    <definedName name="NU_DEAL_KEY">'[153]All Long Term Gas Deals'!$C$2:$C$1078</definedName>
    <definedName name="NUC_BUY_SELL_FLAG" localSheetId="9">'[152]All Long Term Gas Deals'!$A$2:$A$1078</definedName>
    <definedName name="NUC_BUY_SELL_FLAG">'[153]All Long Term Gas Deals'!$A$2:$A$1078</definedName>
    <definedName name="NUC_CO_NAME" localSheetId="9">'[152]All Long Term Gas Deals'!$D$2:$D$1078</definedName>
    <definedName name="NUC_CO_NAME">'[153]All Long Term Gas Deals'!$D$2:$D$1078</definedName>
    <definedName name="NUC_CONTRACT_MONTH" localSheetId="9">'[152]All Long Term Gas Deals'!$B$2:$B$1078</definedName>
    <definedName name="NUC_CONTRACT_MONTH">'[153]All Long Term Gas Deals'!$B$2:$B$1078</definedName>
    <definedName name="NUC_DEAL_TYPE" localSheetId="9">'[152]All Long Term Gas Deals'!$E$2:$E$1078</definedName>
    <definedName name="NUC_DEAL_TYPE">'[153]All Long Term Gas Deals'!$E$2:$E$1078</definedName>
    <definedName name="NUC_DEAL_VOL" localSheetId="9">'[152]All Long Term Gas Deals'!$F$2:$F$1078</definedName>
    <definedName name="NUC_DEAL_VOL">'[153]All Long Term Gas Deals'!$F$2:$F$1078</definedName>
    <definedName name="NUC_DEAL_VOL_2" localSheetId="9">'[152]All Long Term Gas Deals'!$AI$2:$AI$1078</definedName>
    <definedName name="NUC_DEAL_VOL_2">'[153]All Long Term Gas Deals'!$AI$2:$AI$1078</definedName>
    <definedName name="NUC_DESCRIPTION" localSheetId="9">'[152]All Long Term Gas Deals'!$H$2:$H$1078</definedName>
    <definedName name="NUC_DESCRIPTION">'[153]All Long Term Gas Deals'!$H$2:$H$1078</definedName>
    <definedName name="NUC_DESIGNATION" localSheetId="9">'[152]All Long Term Gas Deals'!$W$2:$W$1078</definedName>
    <definedName name="NUC_DESIGNATION">'[153]All Long Term Gas Deals'!$W$2:$W$1078</definedName>
    <definedName name="NUC_FAS157LEVEL" localSheetId="9">'[152]All Long Term Gas Deals'!$AM$2:$AM$1078</definedName>
    <definedName name="NUC_FAS157LEVEL">'[153]All Long Term Gas Deals'!$AM$2:$AM$1078</definedName>
    <definedName name="NUC_GAINLOSS_KEY" localSheetId="9">'[152]All Long Term Gas Deals'!$AQ$2:$AQ$1078</definedName>
    <definedName name="NUC_GAINLOSS_KEY">'[153]All Long Term Gas Deals'!$AQ$2:$AQ$1078</definedName>
    <definedName name="NUC_NETMONTH_PNL" localSheetId="9">'[152]All Long Term Gas Deals'!$AP$2:$AP$1078</definedName>
    <definedName name="NUC_NETMONTH_PNL">'[153]All Long Term Gas Deals'!$AP$2:$AP$1078</definedName>
    <definedName name="NUC_NOTIONAL_USD" localSheetId="9">'[152]All Long Term Gas Deals'!$AH$2:$AH$1078</definedName>
    <definedName name="NUC_NOTIONAL_USD">'[153]All Long Term Gas Deals'!$AH$2:$AH$1078</definedName>
    <definedName name="NUC_NOTIONAL_VOLUME" localSheetId="9">'[152]All Long Term Gas Deals'!$AK$2:$AK$1078</definedName>
    <definedName name="NUC_NOTIONAL_VOLUME">'[153]All Long Term Gas Deals'!$AK$2:$AK$1078</definedName>
    <definedName name="NUC_PNL" localSheetId="9">'[152]All Long Term Gas Deals'!$V$2:$V$1078</definedName>
    <definedName name="NUC_PNL">'[153]All Long Term Gas Deals'!$V$2:$V$1078</definedName>
    <definedName name="NUC_PRICE_2" localSheetId="9">'[152]All Long Term Gas Deals'!$AE$2:$AE$1078</definedName>
    <definedName name="NUC_PRICE_2">'[153]All Long Term Gas Deals'!$AE$2:$AE$1078</definedName>
    <definedName name="NvsASD">"V2009-12-31"</definedName>
    <definedName name="NvsASD_1">"V2009-12-31"</definedName>
    <definedName name="NvsAutoDrillOk">"VN"</definedName>
    <definedName name="NvsElapsedTime">0.000115740738692693</definedName>
    <definedName name="NvsElapsedTime_1">0.000115740738692693</definedName>
    <definedName name="NvsEndTime">40736.9916435185</definedName>
    <definedName name="NvsEndTime_1">40192.024212963</definedName>
    <definedName name="NvsEndTime1">40579.062199074</definedName>
    <definedName name="NvsInstanceHook">"NG_Delete_Cols"</definedName>
    <definedName name="NvsInstLang">"VENG"</definedName>
    <definedName name="NvsInstSpec">"%"</definedName>
    <definedName name="NvsInstSpec_1">"%"</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"%,X,RPF..,CZF.BUSINESS_UNIT."</definedName>
    <definedName name="NvsNplSpec_1">"%,X,RPF..,CZF.BUSINESS_UNIT."</definedName>
    <definedName name="NvsPanelBusUnit">"V"</definedName>
    <definedName name="NvsPanelBusUnit_1">"V"</definedName>
    <definedName name="NvsPanelEffdt">"V2003-11-14"</definedName>
    <definedName name="NvsPanelEffdt_1">"V2003-11-14"</definedName>
    <definedName name="NvsPanelSetid">"VSHARE"</definedName>
    <definedName name="NvsParentRef">"'[6865 REG CN BS-NGUSA.xls]Sheet1'!$J$721"</definedName>
    <definedName name="NvsReqBU">"VNVSDD"</definedName>
    <definedName name="NvsReqBUOnly">"VN"</definedName>
    <definedName name="NvsStyleNme">"NoFormat.xls"</definedName>
    <definedName name="NvsTransLed">"VN"</definedName>
    <definedName name="NvsTreeASD">"V2009-12-31"</definedName>
    <definedName name="NvsTreeASD_1">"V2009-12-31"</definedName>
    <definedName name="NvsTreeASD1">"V2007-03-31"</definedName>
    <definedName name="NvsValTbl.ACCOUNT">"GL_ACCOUNT_TBL"</definedName>
    <definedName name="NvsValTbl.AFFILIATE">"BUS_UNIT_TBL_GL"</definedName>
    <definedName name="NvsValTbl.AFFILIATE_INTRA1">"AFFINTRA1_VW"</definedName>
    <definedName name="NvsValTbl.BUSINESS_UNIT">"BUS_UNIT_TBL_FS"</definedName>
    <definedName name="NvsValTbl.CHARTFIELD2">"CHARTFIELD2_TBL"</definedName>
    <definedName name="NvsValTbl.CHARTFIELD3">"CHARTFIELD3_TBL"</definedName>
    <definedName name="NvsValTbl.OPERATING_UNIT">"OPER_UNIT_TBL"</definedName>
    <definedName name="NvsValTbl.PRODUCT">"PRODUCT_TBL"</definedName>
    <definedName name="NvsValTbl.PROGRAM_CODE">"PROGRAM_TBL"</definedName>
    <definedName name="NvsValTbl.SCENARIO">"BD_SCENARIO_TBL"</definedName>
    <definedName name="NY_Base">[193]Mo_Thru_Put_2!$E$14:$E$78</definedName>
    <definedName name="NY_FIRM_SLOPE">[193]Mo_Thru_Put_2!$F$14:$F$78</definedName>
    <definedName name="NY_TCBASE">[194]Mo_Thru_Put_2!$H$14:$H$78</definedName>
    <definedName name="NY_TCSLOPE">[194]Mo_Thru_Put_2!$I$14:$I$78</definedName>
    <definedName name="NYMEX" localSheetId="9">[84]Indicies!$E$5</definedName>
    <definedName name="NYMEX">[85]Indicies!$E$5</definedName>
    <definedName name="NYPA" localSheetId="9">#REF!</definedName>
    <definedName name="NYPA">#REF!</definedName>
    <definedName name="NYPAPILG" localSheetId="9">#REF!</definedName>
    <definedName name="NYPAPILG">#REF!</definedName>
    <definedName name="Oct">[39]FY2000!$W$396:$AG$436</definedName>
    <definedName name="OCT_2003_MCG" localSheetId="9">#REF!</definedName>
    <definedName name="OCT_2003_MCG">#REF!</definedName>
    <definedName name="Oct_31_2008" localSheetId="9">#REF!</definedName>
    <definedName name="Oct_31_2008">#REF!</definedName>
    <definedName name="Oct2004_MCG" localSheetId="9">#REF!</definedName>
    <definedName name="Oct2004_MCG">#REF!</definedName>
    <definedName name="OCTINPUT" localSheetId="9">[195]May!#REF!</definedName>
    <definedName name="OCTINPUT">[195]May!#REF!</definedName>
    <definedName name="OE_OR">OFFSET('[98]ROE Tree'!$N$45,0,5,,'[98]ROE Tree'!$AI$7)</definedName>
    <definedName name="OFFSYSTEMSALES" localSheetId="9">#REF!</definedName>
    <definedName name="OFFSYSTEMSALES">#REF!</definedName>
    <definedName name="OFFSYSTEMTRANSP" localSheetId="9">#REF!</definedName>
    <definedName name="OFFSYSTEMTRANSP">#REF!</definedName>
    <definedName name="OILPRICETBLE1" localSheetId="9">'[196]Oil Price Tble1'!$A$1:$T$105</definedName>
    <definedName name="OILPRICETBLE1">'[197]Oil Price Tble1'!$A$1:$T$105</definedName>
    <definedName name="ONE_OR">OFFSET('[98]ROE Tree'!$N$46,0,5,,'[98]ROE Tree'!$AI$7)</definedName>
    <definedName name="ONI_OR">OFFSET('[98]ROE Tree'!$N$39,0,5,,'[98]ROE Tree'!$AI$7)</definedName>
    <definedName name="oper_lease">'[87]Operating Leases'!$D$11:$I$498</definedName>
    <definedName name="oper_lease2">'[87]Operating Leases'!$F$11:$I$498</definedName>
    <definedName name="oper_lease6">'[87]Operating Leases'!$D$511:$H$628</definedName>
    <definedName name="oper_leases">'[87]Operating Leases'!$D$11:$I$498</definedName>
    <definedName name="Opex_FOC">[120]Sheet1!$A$1:$Y$75</definedName>
    <definedName name="Opex_Mth">[120]Sheet1!$A$1:$O$54</definedName>
    <definedName name="Opex_Obj">[120]Sheet1!$A$1:$O$55</definedName>
    <definedName name="Opex_Obj_Mth">[120]Sheet1!$A$1:$W$56</definedName>
    <definedName name="Opex_Sens">[120]Sheet1!$A$1:$K$50</definedName>
    <definedName name="Opex_Subj">[120]Sheet1!$A$1:$W$58</definedName>
    <definedName name="Opex_Subj_Mth">[120]Sheet1!$A$1:$S$50</definedName>
    <definedName name="Opex_Trend">[120]Sheet1!$A$1:$AE$80</definedName>
    <definedName name="OpLses">[108]Operate!$E$23</definedName>
    <definedName name="OR_AE">OFFSET('[98]ROE Tree'!$N$21,0,5,,'[98]ROE Tree'!$AI$7)</definedName>
    <definedName name="OUTCMP" localSheetId="9">'[82]Var. Anal.'!#REF!</definedName>
    <definedName name="OUTCMP">'[83]Var. Anal.'!#REF!</definedName>
    <definedName name="OUTPUT" localSheetId="9">#REF!</definedName>
    <definedName name="OUTPUT">#REF!</definedName>
    <definedName name="PAGE1" localSheetId="9">#REF!</definedName>
    <definedName name="PAGE1">#REF!</definedName>
    <definedName name="page10" localSheetId="9">#REF!</definedName>
    <definedName name="page10">#REF!</definedName>
    <definedName name="PAGE10A" localSheetId="9">#REF!</definedName>
    <definedName name="PAGE10A">#REF!</definedName>
    <definedName name="PAGE10B" localSheetId="9">#REF!</definedName>
    <definedName name="PAGE10B">#REF!</definedName>
    <definedName name="PAGE10BDUMP" localSheetId="9">#REF!</definedName>
    <definedName name="PAGE10BDUMP">#REF!</definedName>
    <definedName name="page11" localSheetId="9">#REF!</definedName>
    <definedName name="page11">#REF!</definedName>
    <definedName name="page12" localSheetId="9">#REF!</definedName>
    <definedName name="page12">#REF!</definedName>
    <definedName name="PAGE123" localSheetId="9">#REF!</definedName>
    <definedName name="PAGE123">#REF!</definedName>
    <definedName name="page13" localSheetId="9">#REF!</definedName>
    <definedName name="page13">#REF!</definedName>
    <definedName name="page14" localSheetId="9">#REF!</definedName>
    <definedName name="page14">#REF!</definedName>
    <definedName name="page15" localSheetId="9">#REF!</definedName>
    <definedName name="page15">#REF!</definedName>
    <definedName name="page16" localSheetId="9">#REF!</definedName>
    <definedName name="page16">#REF!</definedName>
    <definedName name="page17" localSheetId="9">#REF!</definedName>
    <definedName name="page17">#REF!</definedName>
    <definedName name="page18" localSheetId="9">#REF!</definedName>
    <definedName name="page18">#REF!</definedName>
    <definedName name="page19" localSheetId="9">#REF!</definedName>
    <definedName name="page19">#REF!</definedName>
    <definedName name="Page19a">'[198]19'!$B$1:$R$56</definedName>
    <definedName name="PAGE1A" localSheetId="9">#REF!</definedName>
    <definedName name="PAGE1A">#REF!</definedName>
    <definedName name="PAGE2" localSheetId="9">#REF!</definedName>
    <definedName name="PAGE2">#REF!</definedName>
    <definedName name="page20" localSheetId="9">#REF!</definedName>
    <definedName name="page20">#REF!</definedName>
    <definedName name="page21" localSheetId="9">#REF!</definedName>
    <definedName name="page21">#REF!</definedName>
    <definedName name="page22" localSheetId="9">#REF!</definedName>
    <definedName name="page22">#REF!</definedName>
    <definedName name="page23" localSheetId="9">#REF!</definedName>
    <definedName name="page23">#REF!</definedName>
    <definedName name="page24" localSheetId="9">#REF!</definedName>
    <definedName name="page24">#REF!</definedName>
    <definedName name="page25" localSheetId="9">#REF!</definedName>
    <definedName name="page25">#REF!</definedName>
    <definedName name="page26" localSheetId="9">#REF!</definedName>
    <definedName name="page26">#REF!</definedName>
    <definedName name="page27" localSheetId="9">#REF!</definedName>
    <definedName name="page27">#REF!</definedName>
    <definedName name="page28" localSheetId="9">#REF!</definedName>
    <definedName name="page28">#REF!</definedName>
    <definedName name="page29" localSheetId="9">#REF!</definedName>
    <definedName name="page29">#REF!</definedName>
    <definedName name="page3" localSheetId="9">#REF!</definedName>
    <definedName name="page3">#REF!</definedName>
    <definedName name="page30" localSheetId="9">#REF!</definedName>
    <definedName name="page30">#REF!</definedName>
    <definedName name="page31" localSheetId="9">#REF!</definedName>
    <definedName name="page31">#REF!</definedName>
    <definedName name="page32" localSheetId="9">#REF!</definedName>
    <definedName name="page32">#REF!</definedName>
    <definedName name="page33" localSheetId="9">#REF!</definedName>
    <definedName name="page33">#REF!</definedName>
    <definedName name="page34" localSheetId="9">#REF!</definedName>
    <definedName name="page34">#REF!</definedName>
    <definedName name="page35" localSheetId="9">#REF!</definedName>
    <definedName name="page35">#REF!</definedName>
    <definedName name="page36" localSheetId="9">#REF!</definedName>
    <definedName name="page36">#REF!</definedName>
    <definedName name="page37" localSheetId="9">#REF!</definedName>
    <definedName name="page37">#REF!</definedName>
    <definedName name="page38" localSheetId="9">#REF!</definedName>
    <definedName name="page38">#REF!</definedName>
    <definedName name="page39" localSheetId="9">#REF!</definedName>
    <definedName name="page39">#REF!</definedName>
    <definedName name="page4" localSheetId="9">#REF!</definedName>
    <definedName name="page4">#REF!</definedName>
    <definedName name="page40" localSheetId="9">#REF!</definedName>
    <definedName name="page40">#REF!</definedName>
    <definedName name="page41" localSheetId="9">#REF!</definedName>
    <definedName name="page41">#REF!</definedName>
    <definedName name="page42" localSheetId="9">#REF!</definedName>
    <definedName name="page42">#REF!</definedName>
    <definedName name="PAGE4DUMP" localSheetId="9">#REF!</definedName>
    <definedName name="PAGE4DUMP">#REF!</definedName>
    <definedName name="page5" localSheetId="9">#REF!</definedName>
    <definedName name="page5">#REF!</definedName>
    <definedName name="PAGE5A" localSheetId="9">#REF!</definedName>
    <definedName name="PAGE5A">#REF!</definedName>
    <definedName name="page6" localSheetId="9">#REF!</definedName>
    <definedName name="page6">#REF!</definedName>
    <definedName name="PAGE6OF7DUMP" localSheetId="9">#REF!</definedName>
    <definedName name="PAGE6OF7DUMP" localSheetId="10">'03'!$AP$1:$AQ$21</definedName>
    <definedName name="PAGE6OF7DUMP">#REF!</definedName>
    <definedName name="page7" localSheetId="9">#REF!</definedName>
    <definedName name="page7">#REF!</definedName>
    <definedName name="PAGE7DUMP" localSheetId="2">'003'!$AB$1:$AC$8</definedName>
    <definedName name="PAGE7DUMP" localSheetId="9">#REF!</definedName>
    <definedName name="PAGE7DUMP">#REF!</definedName>
    <definedName name="PAGE7OF7DUMP" localSheetId="9">#REF!</definedName>
    <definedName name="PAGE7OF7DUMP" localSheetId="11">'04'!$AD$1:$AE$7</definedName>
    <definedName name="PAGE7OF7DUMP">#REF!</definedName>
    <definedName name="page8" localSheetId="9">#REF!</definedName>
    <definedName name="page8">#REF!</definedName>
    <definedName name="PAGE8A" localSheetId="9">#REF!</definedName>
    <definedName name="PAGE8A">#REF!</definedName>
    <definedName name="page9" localSheetId="9">#REF!</definedName>
    <definedName name="page9">#REF!</definedName>
    <definedName name="PAGE9A" localSheetId="9">#REF!</definedName>
    <definedName name="PAGE9A">#REF!</definedName>
    <definedName name="pageg" localSheetId="9">#REF!</definedName>
    <definedName name="pageg">#REF!</definedName>
    <definedName name="PageI1" localSheetId="9">#REF!</definedName>
    <definedName name="PageI1">#REF!</definedName>
    <definedName name="PageI2" localSheetId="9">#REF!</definedName>
    <definedName name="PageI2">#REF!</definedName>
    <definedName name="PageI3" localSheetId="9">#REF!</definedName>
    <definedName name="PageI3">#REF!</definedName>
    <definedName name="PageI4" localSheetId="9">#REF!</definedName>
    <definedName name="PageI4">#REF!</definedName>
    <definedName name="PageI5" localSheetId="9">#REF!</definedName>
    <definedName name="PageI5">#REF!</definedName>
    <definedName name="PAPER_BASIS" localSheetId="9">'[111]Basis Data 03312008'!$D$2:$D$4888</definedName>
    <definedName name="PAPER_BASIS">'[112]Basis Data 03312008'!$D$2:$D$4888</definedName>
    <definedName name="PAYEE">[159]List!$I$2:$I$57</definedName>
    <definedName name="PAYMENT" localSheetId="9">#REF!</definedName>
    <definedName name="PAYMENT">#REF!</definedName>
    <definedName name="PBPG68" localSheetId="9">#REF!</definedName>
    <definedName name="PBPG68">#REF!</definedName>
    <definedName name="PC10A" localSheetId="9">#REF!</definedName>
    <definedName name="PC10A">#REF!</definedName>
    <definedName name="PC10B" localSheetId="9">#REF!</definedName>
    <definedName name="PC10B">#REF!</definedName>
    <definedName name="PC11A" localSheetId="9">#REF!</definedName>
    <definedName name="PC11A">#REF!</definedName>
    <definedName name="PC11B" localSheetId="9">#REF!</definedName>
    <definedName name="PC11B">#REF!</definedName>
    <definedName name="PC12A" localSheetId="9">#REF!</definedName>
    <definedName name="PC12A">#REF!</definedName>
    <definedName name="PC12B" localSheetId="9">#REF!</definedName>
    <definedName name="PC12B">#REF!</definedName>
    <definedName name="PC1A" localSheetId="9">#REF!</definedName>
    <definedName name="PC1A">#REF!</definedName>
    <definedName name="PC1B" localSheetId="9">#REF!</definedName>
    <definedName name="PC1B">#REF!</definedName>
    <definedName name="PC2A" localSheetId="9">#REF!</definedName>
    <definedName name="PC2A">#REF!</definedName>
    <definedName name="PC2B" localSheetId="9">#REF!</definedName>
    <definedName name="PC2B">#REF!</definedName>
    <definedName name="PC3A" localSheetId="9">#REF!</definedName>
    <definedName name="PC3A">#REF!</definedName>
    <definedName name="PC3B" localSheetId="9">#REF!</definedName>
    <definedName name="PC3B">#REF!</definedName>
    <definedName name="PC4A" localSheetId="9">#REF!</definedName>
    <definedName name="PC4A">#REF!</definedName>
    <definedName name="PC4B" localSheetId="9">#REF!</definedName>
    <definedName name="PC4B">#REF!</definedName>
    <definedName name="PC5A" localSheetId="9">#REF!</definedName>
    <definedName name="PC5A">#REF!</definedName>
    <definedName name="PC5B" localSheetId="9">#REF!</definedName>
    <definedName name="PC5B">#REF!</definedName>
    <definedName name="PC6A" localSheetId="9">#REF!</definedName>
    <definedName name="PC6A">#REF!</definedName>
    <definedName name="PC6B" localSheetId="9">#REF!</definedName>
    <definedName name="PC6B">#REF!</definedName>
    <definedName name="PC7A" localSheetId="9">#REF!</definedName>
    <definedName name="PC7A">#REF!</definedName>
    <definedName name="PC7B" localSheetId="9">#REF!</definedName>
    <definedName name="PC7B">#REF!</definedName>
    <definedName name="PC8A" localSheetId="9">#REF!</definedName>
    <definedName name="PC8A">#REF!</definedName>
    <definedName name="PC8B" localSheetId="9">#REF!</definedName>
    <definedName name="PC8B">#REF!</definedName>
    <definedName name="PC9A" localSheetId="9">#REF!</definedName>
    <definedName name="PC9A">#REF!</definedName>
    <definedName name="PC9B" localSheetId="9">#REF!</definedName>
    <definedName name="PC9B">#REF!</definedName>
    <definedName name="pdate1base" localSheetId="9">#REF!</definedName>
    <definedName name="pdate1base">#REF!</definedName>
    <definedName name="pdate1contract" localSheetId="9">#REF!</definedName>
    <definedName name="pdate1contract">#REF!</definedName>
    <definedName name="pdate1posting" localSheetId="9">#REF!</definedName>
    <definedName name="pdate1posting">#REF!</definedName>
    <definedName name="pdate3base" localSheetId="9">#REF!</definedName>
    <definedName name="pdate3base">#REF!</definedName>
    <definedName name="pdate3contract" localSheetId="9">#REF!</definedName>
    <definedName name="pdate3contract">#REF!</definedName>
    <definedName name="pdate3posting" localSheetId="9">#REF!</definedName>
    <definedName name="pdate3posting">#REF!</definedName>
    <definedName name="pdate7base" localSheetId="9">#REF!</definedName>
    <definedName name="pdate7base">#REF!</definedName>
    <definedName name="pdate7contract" localSheetId="9">#REF!</definedName>
    <definedName name="pdate7contract">#REF!</definedName>
    <definedName name="pdate7posting" localSheetId="9">#REF!</definedName>
    <definedName name="pdate7posting">#REF!</definedName>
    <definedName name="PdateBargeIC" localSheetId="9">#REF!</definedName>
    <definedName name="PdateBargeIC">#REF!</definedName>
    <definedName name="PdateBargeKero" localSheetId="9">#REF!</definedName>
    <definedName name="PdateBargeKero">#REF!</definedName>
    <definedName name="PdateIgnition" localSheetId="9">#REF!</definedName>
    <definedName name="PdateIgnition">#REF!</definedName>
    <definedName name="PdateTruckIC" localSheetId="9">#REF!</definedName>
    <definedName name="PdateTruckIC">#REF!</definedName>
    <definedName name="PdateTruckKero" localSheetId="9">#REF!</definedName>
    <definedName name="PdateTruckKero">#REF!</definedName>
    <definedName name="PdateTruckTaxIC" localSheetId="9">#REF!</definedName>
    <definedName name="PdateTruckTaxIC">#REF!</definedName>
    <definedName name="PdateTruckTaxKero" localSheetId="9">#REF!</definedName>
    <definedName name="PdateTruckTaxKero">#REF!</definedName>
    <definedName name="Peachtree" localSheetId="9">#REF!</definedName>
    <definedName name="Peachtree">#REF!</definedName>
    <definedName name="PeakAdjs">[164]PeakDay!$A$14:$C$79</definedName>
    <definedName name="PeakAdjs_LI">[199]PeakDay!$L$14:$O$79</definedName>
    <definedName name="PER" localSheetId="9">#REF!</definedName>
    <definedName name="PER">#REF!</definedName>
    <definedName name="PER10A" localSheetId="9">#REF!</definedName>
    <definedName name="PER10A">#REF!</definedName>
    <definedName name="PER10B" localSheetId="9">#REF!</definedName>
    <definedName name="PER10B">#REF!</definedName>
    <definedName name="PER11A" localSheetId="9">#REF!</definedName>
    <definedName name="PER11A">#REF!</definedName>
    <definedName name="PER11B" localSheetId="9">#REF!</definedName>
    <definedName name="PER11B">#REF!</definedName>
    <definedName name="PER12A" localSheetId="9">#REF!</definedName>
    <definedName name="PER12A">#REF!</definedName>
    <definedName name="PER12B" localSheetId="9">#REF!</definedName>
    <definedName name="PER12B">#REF!</definedName>
    <definedName name="PER1A" localSheetId="9">#REF!</definedName>
    <definedName name="PER1A">#REF!</definedName>
    <definedName name="PER1B" localSheetId="9">#REF!</definedName>
    <definedName name="PER1B">#REF!</definedName>
    <definedName name="PER2A" localSheetId="9">#REF!</definedName>
    <definedName name="PER2A">#REF!</definedName>
    <definedName name="PER2B" localSheetId="9">#REF!</definedName>
    <definedName name="PER2B">#REF!</definedName>
    <definedName name="PER3A" localSheetId="9">#REF!</definedName>
    <definedName name="PER3A">#REF!</definedName>
    <definedName name="PER3B" localSheetId="9">#REF!</definedName>
    <definedName name="PER3B">#REF!</definedName>
    <definedName name="PER4A" localSheetId="9">#REF!</definedName>
    <definedName name="PER4A">#REF!</definedName>
    <definedName name="PER4B" localSheetId="9">#REF!</definedName>
    <definedName name="PER4B">#REF!</definedName>
    <definedName name="PER5A" localSheetId="9">#REF!</definedName>
    <definedName name="PER5A">#REF!</definedName>
    <definedName name="PER5B" localSheetId="9">#REF!</definedName>
    <definedName name="PER5B">#REF!</definedName>
    <definedName name="PER6A" localSheetId="9">#REF!</definedName>
    <definedName name="PER6A">#REF!</definedName>
    <definedName name="PER6B" localSheetId="9">#REF!</definedName>
    <definedName name="PER6B">#REF!</definedName>
    <definedName name="PER7A" localSheetId="9">#REF!</definedName>
    <definedName name="PER7A">#REF!</definedName>
    <definedName name="PER7B" localSheetId="9">#REF!</definedName>
    <definedName name="PER7B">#REF!</definedName>
    <definedName name="PER8A" localSheetId="9">#REF!</definedName>
    <definedName name="PER8A">#REF!</definedName>
    <definedName name="PER8B" localSheetId="9">#REF!</definedName>
    <definedName name="PER8B">#REF!</definedName>
    <definedName name="PER9A" localSheetId="9">#REF!</definedName>
    <definedName name="PER9A">#REF!</definedName>
    <definedName name="PER9B" localSheetId="9">#REF!</definedName>
    <definedName name="PER9B">#REF!</definedName>
    <definedName name="PERIOD">[159]List!$J$2:$J$35</definedName>
    <definedName name="Period0405">[97]Settings!$C$7</definedName>
    <definedName name="Period0506">[97]Settings!$C$8</definedName>
    <definedName name="Period0607">[97]Settings!$C$9</definedName>
    <definedName name="Period0708">[97]Settings!$C$10</definedName>
    <definedName name="Period0809">[97]Settings!$C$11</definedName>
    <definedName name="Period0910">[97]Settings!$C$12</definedName>
    <definedName name="Period1011">[97]Settings!$C$13</definedName>
    <definedName name="Period1112">[97]Settings!$C$14</definedName>
    <definedName name="Period1213">[97]Settings!$C$15</definedName>
    <definedName name="PeriodA">[200]Start!$C$26</definedName>
    <definedName name="PG1A" localSheetId="9">#REF!</definedName>
    <definedName name="PG1A">#REF!</definedName>
    <definedName name="PG1B" localSheetId="9">#REF!</definedName>
    <definedName name="PG1B">#REF!</definedName>
    <definedName name="PG1C" localSheetId="9">#REF!</definedName>
    <definedName name="PG1C">#REF!</definedName>
    <definedName name="PG1D" localSheetId="9">#REF!</definedName>
    <definedName name="PG1D">#REF!</definedName>
    <definedName name="PG24A" localSheetId="9">#REF!</definedName>
    <definedName name="PG24A">#REF!</definedName>
    <definedName name="PG25A" localSheetId="9">#REF!</definedName>
    <definedName name="PG25A">#REF!</definedName>
    <definedName name="PG3_4" localSheetId="9">#REF!</definedName>
    <definedName name="PG3_4">#REF!</definedName>
    <definedName name="PG47A" localSheetId="9">#REF!</definedName>
    <definedName name="PG47A">#REF!</definedName>
    <definedName name="PG7_8" localSheetId="9">#REF!</definedName>
    <definedName name="PG7_8">#REF!</definedName>
    <definedName name="PG85A" localSheetId="9">#REF!</definedName>
    <definedName name="PG85A">#REF!</definedName>
    <definedName name="PGS10_11" localSheetId="9">#REF!</definedName>
    <definedName name="PGS10_11">#REF!</definedName>
    <definedName name="PILGRIM" localSheetId="9">'[195]other plans'!#REF!</definedName>
    <definedName name="PILGRIM">'[195]other plans'!#REF!</definedName>
    <definedName name="PILGRIMBUYOUT" localSheetId="9">#REF!</definedName>
    <definedName name="PILGRIMBUYOUT">#REF!</definedName>
    <definedName name="Pillar" localSheetId="9">#REF!</definedName>
    <definedName name="Pillar">#REF!</definedName>
    <definedName name="PILLAR1" localSheetId="9">#REF!</definedName>
    <definedName name="PILLAR1">#REF!</definedName>
    <definedName name="PILLAR2" localSheetId="9">#REF!</definedName>
    <definedName name="PILLAR2">#REF!</definedName>
    <definedName name="PILLAR3" localSheetId="9">#REF!</definedName>
    <definedName name="PILLAR3">#REF!</definedName>
    <definedName name="pipeline">[201]Data!$C$20:$C$32</definedName>
    <definedName name="PIVOTTABLE">'[133]Pivot Tbl'!$B$6:$F$107</definedName>
    <definedName name="PlanFrequency">[97]Settings!$C$17</definedName>
    <definedName name="PMPG1_1F" localSheetId="9">#REF!</definedName>
    <definedName name="PMPG1_1F">#REF!</definedName>
    <definedName name="PMPG10" localSheetId="9">'[74]10'!#REF!</definedName>
    <definedName name="PMPG10">'[28]10'!#REF!</definedName>
    <definedName name="PMPG11" localSheetId="9">#REF!</definedName>
    <definedName name="PMPG11">#REF!</definedName>
    <definedName name="PMPG12" localSheetId="9">'[37]12'!#REF!</definedName>
    <definedName name="PMPG12">'[38]12'!#REF!</definedName>
    <definedName name="PMPG13" localSheetId="9">#REF!</definedName>
    <definedName name="PMPG13">#REF!</definedName>
    <definedName name="PMPG14" localSheetId="9">#REF!</definedName>
    <definedName name="PMPG14">#REF!</definedName>
    <definedName name="PMPG15" localSheetId="9">#REF!</definedName>
    <definedName name="PMPG15">#REF!</definedName>
    <definedName name="PMPG16_17" localSheetId="9">#REF!</definedName>
    <definedName name="PMPG16_17">#REF!</definedName>
    <definedName name="PMPG18" localSheetId="9">#REF!</definedName>
    <definedName name="PMPG18">'[38]18'!#REF!</definedName>
    <definedName name="PMPG19" localSheetId="9">'[28]19'!#REF!</definedName>
    <definedName name="PMPG19">'[28]19'!#REF!</definedName>
    <definedName name="PMPG2" localSheetId="9">#REF!</definedName>
    <definedName name="PMPG2">#REF!</definedName>
    <definedName name="PMPG20" localSheetId="9">#REF!</definedName>
    <definedName name="PMPG20">#REF!</definedName>
    <definedName name="PMPG21" localSheetId="9">#REF!</definedName>
    <definedName name="PMPG21">#REF!</definedName>
    <definedName name="PMPG22" localSheetId="9">#REF!</definedName>
    <definedName name="PMPG22">#REF!</definedName>
    <definedName name="PMPG23" localSheetId="9">#REF!</definedName>
    <definedName name="PMPG23">#REF!</definedName>
    <definedName name="PMPG24" localSheetId="9">#REF!</definedName>
    <definedName name="PMPG24">'[28]24A'!#REF!</definedName>
    <definedName name="PMPG24A" localSheetId="9">#REF!</definedName>
    <definedName name="PMPG24A">#REF!</definedName>
    <definedName name="PMPG25" localSheetId="9">#REF!</definedName>
    <definedName name="PMPG25">#REF!</definedName>
    <definedName name="PMPG26" localSheetId="9">'[74]2627'!#REF!</definedName>
    <definedName name="PMPG26">'[28]2627'!#REF!</definedName>
    <definedName name="PMPG27" localSheetId="9">'[74]2627'!#REF!</definedName>
    <definedName name="PMPG27">'[28]2627'!#REF!</definedName>
    <definedName name="PMPG28" localSheetId="9">'[74]2829'!#REF!</definedName>
    <definedName name="PMPG28">'[28]2829'!#REF!</definedName>
    <definedName name="PMPG29" localSheetId="9">'[74]2829'!#REF!</definedName>
    <definedName name="PMPG29">'[28]2829'!#REF!</definedName>
    <definedName name="PMPG29.1" localSheetId="9">'[202]2829'!#REF!</definedName>
    <definedName name="PMPG29.1">'[203]2829'!#REF!</definedName>
    <definedName name="PMPG3_4" localSheetId="9">#REF!</definedName>
    <definedName name="PMPG3_4">#REF!</definedName>
    <definedName name="PMPG40" localSheetId="9">#REF!</definedName>
    <definedName name="PMPG40">#REF!</definedName>
    <definedName name="PMPG41" localSheetId="9">#REF!</definedName>
    <definedName name="PMPG41">#REF!</definedName>
    <definedName name="PMPG42" localSheetId="9">'[28]42'!#REF!</definedName>
    <definedName name="PMPG42">'[28]42'!#REF!</definedName>
    <definedName name="PMPG43" localSheetId="9">'[74]43'!#REF!</definedName>
    <definedName name="PMPG43">'[28]43'!#REF!</definedName>
    <definedName name="PMPG44" localSheetId="9">#REF!</definedName>
    <definedName name="PMPG44">#REF!</definedName>
    <definedName name="PMPG45" localSheetId="9">#REF!</definedName>
    <definedName name="PMPG45">#REF!</definedName>
    <definedName name="PMPG46" localSheetId="9">#REF!</definedName>
    <definedName name="PMPG46">#REF!</definedName>
    <definedName name="PMPG47" localSheetId="9">'[74]47'!#REF!</definedName>
    <definedName name="PMPG47">'[28]47'!#REF!</definedName>
    <definedName name="PMPG47A" localSheetId="9">#REF!</definedName>
    <definedName name="PMPG47A">#REF!</definedName>
    <definedName name="PMPG60_62" localSheetId="9">#REF!</definedName>
    <definedName name="PMPG60_62">#REF!</definedName>
    <definedName name="PMPG63" localSheetId="9">#REF!</definedName>
    <definedName name="PMPG63">#REF!</definedName>
    <definedName name="PMPG64" localSheetId="9">#REF!</definedName>
    <definedName name="PMPG64">#REF!</definedName>
    <definedName name="PMPG65_66" localSheetId="9">#REF!</definedName>
    <definedName name="PMPG65_66">#REF!</definedName>
    <definedName name="PMPG67" localSheetId="9">#REF!</definedName>
    <definedName name="PMPG67">#REF!</definedName>
    <definedName name="PMPG68" localSheetId="9">#REF!</definedName>
    <definedName name="PMPG68">#REF!</definedName>
    <definedName name="PMPG69" localSheetId="9">#REF!</definedName>
    <definedName name="PMPG69">#REF!</definedName>
    <definedName name="PMPG7_8" localSheetId="9">#REF!</definedName>
    <definedName name="PMPG7_8">#REF!</definedName>
    <definedName name="PMPG70_71" localSheetId="9">'[74]7071'!#REF!</definedName>
    <definedName name="PMPG70_71">'[28]7071'!#REF!</definedName>
    <definedName name="PMPG72_77" localSheetId="9">#REF!</definedName>
    <definedName name="PMPG72_77">#REF!</definedName>
    <definedName name="PMPG78_79" localSheetId="9">#REF!</definedName>
    <definedName name="PMPG78_79">#REF!</definedName>
    <definedName name="PMPG80" localSheetId="9">#REF!</definedName>
    <definedName name="PMPG80">#REF!</definedName>
    <definedName name="PMPG81" localSheetId="9">'[204]Page 81'!#REF!</definedName>
    <definedName name="PMPG81">'[205]P81-81A'!#REF!</definedName>
    <definedName name="PMPG82" localSheetId="9">#REF!</definedName>
    <definedName name="PMPG82">#REF!</definedName>
    <definedName name="PMPG83" localSheetId="9">#REF!</definedName>
    <definedName name="PMPG83">#REF!</definedName>
    <definedName name="PMPG84" localSheetId="9">#REF!</definedName>
    <definedName name="PMPG84">#REF!</definedName>
    <definedName name="PMPG85" localSheetId="9">'[74]85'!#REF!</definedName>
    <definedName name="PMPG85">'[28]85'!#REF!</definedName>
    <definedName name="PMPG85A" localSheetId="9">#REF!</definedName>
    <definedName name="PMPG85A">#REF!</definedName>
    <definedName name="PMPG86" localSheetId="9">'[74]86'!#REF!</definedName>
    <definedName name="PMPG86">'[28]86'!#REF!</definedName>
    <definedName name="PMPG87_88" localSheetId="9">#REF!</definedName>
    <definedName name="PMPG87_88">#REF!</definedName>
    <definedName name="PMPG89_90" localSheetId="9">#REF!</definedName>
    <definedName name="PMPG89_90">#REF!</definedName>
    <definedName name="PMPG9" localSheetId="9">#REF!</definedName>
    <definedName name="PMPG9">#REF!</definedName>
    <definedName name="PMPG91_92" localSheetId="9">#REF!</definedName>
    <definedName name="PMPG91_92">'[28]9192'!#REF!</definedName>
    <definedName name="PMPG93" localSheetId="9">'[75]93'!$C$53:$C$61</definedName>
    <definedName name="PMPG93">'[76]93'!$C$53:$C$61</definedName>
    <definedName name="PMREADME" localSheetId="9">#REF!</definedName>
    <definedName name="PMREADME">#REF!</definedName>
    <definedName name="PMTABLE" localSheetId="9">#REF!</definedName>
    <definedName name="PMTABLE">#REF!</definedName>
    <definedName name="PNL" localSheetId="9">'[115]Nucleus Trade Detail_Futures'!$L$2:$L$268</definedName>
    <definedName name="PNL">'[116]Nucleus Trade Detail_Futures'!$L$2:$L$268</definedName>
    <definedName name="pnymex" localSheetId="9">#REF!</definedName>
    <definedName name="pnymex">#REF!</definedName>
    <definedName name="point">[201]Data!$D$34:$D$96</definedName>
    <definedName name="pointNameHeader" localSheetId="9">#REF!</definedName>
    <definedName name="pointNameHeader">#REF!</definedName>
    <definedName name="Pool_Codes">[206]Points!$C$2:$C$27</definedName>
    <definedName name="PositionIDs">[207]PositionIDs!$C$7:$C$7309</definedName>
    <definedName name="PPData" localSheetId="9">#REF!</definedName>
    <definedName name="PPData">#REF!</definedName>
    <definedName name="PPData2" localSheetId="9">#REF!</definedName>
    <definedName name="PPData2">#REF!</definedName>
    <definedName name="PPIaccel" localSheetId="9">#REF!</definedName>
    <definedName name="PPIaccel">#REF!</definedName>
    <definedName name="PRad1" localSheetId="9">#REF!</definedName>
    <definedName name="PRad1">#REF!</definedName>
    <definedName name="PRad2" localSheetId="9">#REF!</definedName>
    <definedName name="PRad2">#REF!</definedName>
    <definedName name="PRad2Tax" localSheetId="9">#REF!</definedName>
    <definedName name="PRad2Tax">#REF!</definedName>
    <definedName name="PRadIgnition" localSheetId="9">#REF!</definedName>
    <definedName name="PRadIgnition">#REF!</definedName>
    <definedName name="PRCLOSED" localSheetId="9">#REF!</definedName>
    <definedName name="PRCLOSED">#REF!</definedName>
    <definedName name="PRCOMMLPAPER" localSheetId="9">#REF!</definedName>
    <definedName name="PRCOMMLPAPER">#REF!</definedName>
    <definedName name="PRDISBJE" localSheetId="9">#REF!</definedName>
    <definedName name="PRDISBJE">#REF!</definedName>
    <definedName name="PRDISBJE2" localSheetId="9">#REF!</definedName>
    <definedName name="PRDISBJE2">#REF!</definedName>
    <definedName name="Pre_Tax_ROE">OFFSET('[98]ROE Tree'!$B$16,0,5,,'[98]ROE Tree'!$AI$7)</definedName>
    <definedName name="prevmnth">[93]DATA!$F$10</definedName>
    <definedName name="PREVQ_COM">'[208]PrevQ_Derivative Inventory'!$AU$2:$AU$2500</definedName>
    <definedName name="PREVQ_DMD_CONTRACT_MONTH" localSheetId="9">'[152]Previous Qtr Demand Charge List'!$C$2:$C$1500</definedName>
    <definedName name="PREVQ_DMD_CONTRACT_MONTH">'[153]Previous Qtr Demand Charge List'!$C$2:$C$1500</definedName>
    <definedName name="PREVQ_DMD_DEAL_KEY" localSheetId="9">'[152]Previous Qtr Demand Charge List'!$E$2:$E$1500</definedName>
    <definedName name="PREVQ_DMD_DEAL_KEY">'[153]Previous Qtr Demand Charge List'!$E$2:$E$1500</definedName>
    <definedName name="PREVQ_DMD_DESIGNATION" localSheetId="9">'[152]Previous Qtr Demand Charge List'!$Z$2:$Z$1500</definedName>
    <definedName name="PREVQ_DMD_DESIGNATION">'[153]Previous Qtr Demand Charge List'!$Z$2:$Z$1500</definedName>
    <definedName name="PREVQ_DMD_TOTAL_CHARGE" localSheetId="9">'[152]Previous Qtr Demand Charge List'!$Y$2:$Y$1500</definedName>
    <definedName name="PREVQ_DMD_TOTAL_CHARGE">'[153]Previous Qtr Demand Charge List'!$Y$2:$Y$1500</definedName>
    <definedName name="PREVQ_LR_DEALKEY" localSheetId="9">'[152]Prev. Qtr. Liq. Reserve'!$D$2:$D$1500</definedName>
    <definedName name="PREVQ_LR_DEALKEY">'[153]Prev. Qtr. Liq. Reserve'!$D$2:$D$1500</definedName>
    <definedName name="PREVQ_LR_MONTH" localSheetId="9">'[152]Prev. Qtr. Liq. Reserve'!$B$2:$B$1500</definedName>
    <definedName name="PREVQ_LR_MONTH">'[153]Prev. Qtr. Liq. Reserve'!$B$2:$B$1500</definedName>
    <definedName name="PREVQ_LRDOLLARS" localSheetId="9">'[152]Prev. Qtr. Liq. Reserve'!$W$2:$W$1500</definedName>
    <definedName name="PREVQ_LRDOLLARS">'[153]Prev. Qtr. Liq. Reserve'!$W$2:$W$1500</definedName>
    <definedName name="PREVQ_NUC_CONTRACT_MONTH" localSheetId="9">'[152]Previous Qtr. Nuc Physicals'!$B$2:$B$1500</definedName>
    <definedName name="PREVQ_NUC_CONTRACT_MONTH">'[153]Previous Qtr. Nuc Physicals'!$B$2:$B$1500</definedName>
    <definedName name="PREVQ_NUC_DEAL_KEY" localSheetId="9">'[152]Previous Qtr. Nuc Physicals'!$C$2:$C$1500</definedName>
    <definedName name="PREVQ_NUC_DEAL_KEY">'[153]Previous Qtr. Nuc Physicals'!$C$2:$C$1500</definedName>
    <definedName name="PREVQ_NUC_DEALVOL" localSheetId="9">'[152]Previous Qtr. Nuc Physicals'!$F$2:$F$1500</definedName>
    <definedName name="PREVQ_NUC_DEALVOL">'[153]Previous Qtr. Nuc Physicals'!$F$2:$F$1500</definedName>
    <definedName name="PREVQ_NUC_LEVEL" localSheetId="9">'[152]Previous Qtr. Nuc Physicals'!$AM$2:$AM$1500</definedName>
    <definedName name="PREVQ_NUC_LEVEL">'[153]Previous Qtr. Nuc Physicals'!$AM$2:$AM$1500</definedName>
    <definedName name="PREVQ_NUC_NETMONTHPNL" localSheetId="9">'[152]Previous Qtr. Nuc Physicals'!$AP$2:$AP$1500</definedName>
    <definedName name="PREVQ_NUC_NETMONTHPNL">'[153]Previous Qtr. Nuc Physicals'!$AP$2:$AP$1500</definedName>
    <definedName name="PREVQ_PROFIT_LOSS" localSheetId="9">'[152]Previous Qtr. Nuc Physicals'!$V$2:$V$1500</definedName>
    <definedName name="PREVQ_PROFIT_LOSS">'[153]Previous Qtr. Nuc Physicals'!$V$2:$V$1500</definedName>
    <definedName name="PrevYr">[93]DATA!$D$11</definedName>
    <definedName name="PRFLEET" localSheetId="9">#REF!</definedName>
    <definedName name="PRFLEET">#REF!</definedName>
    <definedName name="PRGENLFUNDS" localSheetId="9">#REF!</definedName>
    <definedName name="PRGENLFUNDS">#REF!</definedName>
    <definedName name="PRI" localSheetId="9">#REF!</definedName>
    <definedName name="PRI">#REF!</definedName>
    <definedName name="PRINT" localSheetId="9">#REF!</definedName>
    <definedName name="PRINT">#REF!</definedName>
    <definedName name="_xlnm.Print_Area" localSheetId="1">'001002'!$A$1:$H$137</definedName>
    <definedName name="_xlnm.Print_Area" localSheetId="2">'003'!$A$1:$L$85</definedName>
    <definedName name="_xlnm.Print_Area" localSheetId="3">'004'!$A$1:$L$85</definedName>
    <definedName name="_xlnm.Print_Area" localSheetId="4">'005'!$A$1:$G$52</definedName>
    <definedName name="_xlnm.Print_Area" localSheetId="5">'006007'!$A$1:$L$168</definedName>
    <definedName name="_xlnm.Print_Area" localSheetId="6">'008'!$A$1:$F$72</definedName>
    <definedName name="_xlnm.Print_Area" localSheetId="7">'009'!$A$1:$H$64</definedName>
    <definedName name="_xlnm.Print_Area" localSheetId="8">'010'!$A$1:$O$55</definedName>
    <definedName name="_xlnm.Print_Area" localSheetId="9">'0102'!$A$1:$L$148</definedName>
    <definedName name="_xlnm.Print_Area" localSheetId="10">'03'!$A$1:$T$53</definedName>
    <definedName name="_xlnm.Print_Area" localSheetId="11">'04'!$A$1:$Q$46</definedName>
    <definedName name="_xlnm.Print_Area" localSheetId="0">Cover!$A$1:$O$56</definedName>
    <definedName name="_xlnm.Print_Area">#REF!</definedName>
    <definedName name="Print_Area_MI">'[79]Apr 00'!$K$1:$L$34</definedName>
    <definedName name="Print_Area2" localSheetId="9">#REF!</definedName>
    <definedName name="Print_Area2">#REF!</definedName>
    <definedName name="Print_Area3" localSheetId="9">#REF!</definedName>
    <definedName name="Print_Area3">#REF!</definedName>
    <definedName name="_xlnm.Print_Titles">#N/A</definedName>
    <definedName name="print1" localSheetId="9">#REF!</definedName>
    <definedName name="print1">#REF!</definedName>
    <definedName name="PRINT2" localSheetId="9">#REF!</definedName>
    <definedName name="PRINT2">#REF!</definedName>
    <definedName name="PRINT3" localSheetId="9">#REF!</definedName>
    <definedName name="PRINT3">#REF!</definedName>
    <definedName name="PRINT5" localSheetId="9">#REF!</definedName>
    <definedName name="PRINT5">#REF!</definedName>
    <definedName name="printsummary" localSheetId="9">#REF!</definedName>
    <definedName name="printsummary">#REF!</definedName>
    <definedName name="printwesummary" localSheetId="9">#REF!</definedName>
    <definedName name="printwesummary">#REF!</definedName>
    <definedName name="PriorVol" localSheetId="9">#REF!</definedName>
    <definedName name="PriorVol">#REF!</definedName>
    <definedName name="PRJOURNAL" localSheetId="9">#REF!</definedName>
    <definedName name="PRJOURNAL">#REF!</definedName>
    <definedName name="PRLOCAL" localSheetId="9">#REF!</definedName>
    <definedName name="PRLOCAL">#REF!</definedName>
    <definedName name="PRLOCKBOX" localSheetId="9">#REF!</definedName>
    <definedName name="PRLOCKBOX">#REF!</definedName>
    <definedName name="prompt_buybacks">[120]Sheet1!$A$10:$K$21</definedName>
    <definedName name="PRRECEIPTS" localSheetId="9">#REF!</definedName>
    <definedName name="PRRECEIPTS">#REF!</definedName>
    <definedName name="PRRECON" localSheetId="9">#REF!</definedName>
    <definedName name="PRRECON">#REF!</definedName>
    <definedName name="PRVENDORCKS" localSheetId="9">#REF!</definedName>
    <definedName name="PRVENDORCKS">#REF!</definedName>
    <definedName name="PS_New_Name">[209]PS_Uk_Account_Tree_12_21_03_Ver!$A$1:$U$674</definedName>
    <definedName name="PSCAS" localSheetId="9">#REF!</definedName>
    <definedName name="PSCAS">#REF!</definedName>
    <definedName name="PSCP4" localSheetId="9">#REF!</definedName>
    <definedName name="PSCP4">#REF!</definedName>
    <definedName name="PSCP7" localSheetId="2">'003'!$A$1:$M$85</definedName>
    <definedName name="PSCP7" localSheetId="3">'004'!$A$1:$M$85</definedName>
    <definedName name="PSCP7" localSheetId="9">#REF!</definedName>
    <definedName name="PSCP7">#REF!</definedName>
    <definedName name="PSDATA" localSheetId="9">#REF!</definedName>
    <definedName name="PSDATA">#REF!</definedName>
    <definedName name="pswaps" localSheetId="9">#REF!</definedName>
    <definedName name="pswaps">#REF!</definedName>
    <definedName name="Public">'[104]Blnk Type Charts'!$B$334:$Q$377</definedName>
    <definedName name="PURCHASES" localSheetId="9">#REF!</definedName>
    <definedName name="PURCHASES">#REF!</definedName>
    <definedName name="PURPWR" localSheetId="9">#REF!</definedName>
    <definedName name="PURPWR">#REF!</definedName>
    <definedName name="push_roic">'[87]PUSH (Adjusted)'!$Z$82:$AF$84</definedName>
    <definedName name="push_rtree">'[87]PUSH (2)'!$B$636:$L$652</definedName>
    <definedName name="push_rtree3">'[87]PUSH (2)'!$B$657:$N$672</definedName>
    <definedName name="push_sales">[87]PUSH!$B$14:$K$14</definedName>
    <definedName name="push_wacc">[87]PUSH!$B$595:$S$607</definedName>
    <definedName name="push2_roic">'[87]PUSH (Adjusted)'!$Z$82:$AI$84</definedName>
    <definedName name="PYE" localSheetId="9">#REF!</definedName>
    <definedName name="PYE">#REF!</definedName>
    <definedName name="Q2_CY13">#REF!</definedName>
    <definedName name="Qantas_WACC">[99]Qantas!$B$595:$M$608</definedName>
    <definedName name="qtr">[163]Inputs!$G$8</definedName>
    <definedName name="QTR_C_F" localSheetId="9">#REF!</definedName>
    <definedName name="QTR_C_F">#REF!</definedName>
    <definedName name="QTR_I_S" localSheetId="9">#REF!</definedName>
    <definedName name="QTR_I_S">#REF!</definedName>
    <definedName name="QTR_IS" localSheetId="9">#REF!</definedName>
    <definedName name="QTR_IS">#REF!</definedName>
    <definedName name="QUARCMP" localSheetId="9">'[82]Var. Anal.'!#REF!</definedName>
    <definedName name="QUARCMP">'[83]Var. Anal.'!#REF!</definedName>
    <definedName name="Rad1Tax" localSheetId="9">#REF!</definedName>
    <definedName name="Rad1Tax">#REF!</definedName>
    <definedName name="Rad2Tax" localSheetId="9">#REF!</definedName>
    <definedName name="Rad2Tax">#REF!</definedName>
    <definedName name="RadIgnition" localSheetId="9">#REF!</definedName>
    <definedName name="RadIgnition">#REF!</definedName>
    <definedName name="rama" localSheetId="9">#REF!</definedName>
    <definedName name="rama">#REF!</definedName>
    <definedName name="RANGE2">'[79]Apr 00'!$K$1:$L$42</definedName>
    <definedName name="Rate" localSheetId="9">#REF!</definedName>
    <definedName name="Rate">#REF!</definedName>
    <definedName name="rate_1a" localSheetId="9">'[210]NY Statement 1A,1B'!$A$10:$I$78</definedName>
    <definedName name="rate_1a">'[211]NY Statement 1A,1B'!$A$10:$I$78</definedName>
    <definedName name="Rate_1b" localSheetId="9">#REF!</definedName>
    <definedName name="Rate_1b">#REF!</definedName>
    <definedName name="RATE6" localSheetId="9">#REF!</definedName>
    <definedName name="RATE6">#REF!</definedName>
    <definedName name="Raw_Data" localSheetId="9">#REF!</definedName>
    <definedName name="Raw_Data">#REF!</definedName>
    <definedName name="RdCap">[108]Operate!$E$12</definedName>
    <definedName name="RdCapAmort">[108]Operate!$E$20</definedName>
    <definedName name="rdk_r2tree">'[87]RDK (2)'!$B$637:$L$652</definedName>
    <definedName name="rdk_roic">'[87]RDK (Adjusted)'!$Z$82:$AF$84</definedName>
    <definedName name="rdk_rtree">'[87]RDK (2)'!$I$578:$N$578</definedName>
    <definedName name="rdk_rtree3">'[87]RDK (2)'!$B$657:$N$672</definedName>
    <definedName name="rdk_sales">[87]RDK!$B$14:$R$14</definedName>
    <definedName name="rdk_wacc">[87]RDK!$B$595:$R$605</definedName>
    <definedName name="rdk2_roic">'[87]RDK (Adjusted)'!$Z$82:$AI$84</definedName>
    <definedName name="rdk2_wacc">[87]RDK!$B$595:$R$607</definedName>
    <definedName name="RDMNYC_DETAIL" localSheetId="9">#REF!</definedName>
    <definedName name="RDMNYC_DETAIL">#REF!</definedName>
    <definedName name="README" localSheetId="9">#REF!</definedName>
    <definedName name="README">#REF!</definedName>
    <definedName name="REC" localSheetId="9">#REF!</definedName>
    <definedName name="REC">#REF!</definedName>
    <definedName name="RECEIPTS" localSheetId="9">#REF!</definedName>
    <definedName name="RECEIPTS">#REF!</definedName>
    <definedName name="RECONACCT" localSheetId="9">#REF!</definedName>
    <definedName name="RECONACCT">#REF!</definedName>
    <definedName name="RECONCILIATION" localSheetId="9">#REF!</definedName>
    <definedName name="RECONCILIATION">#REF!</definedName>
    <definedName name="records_no">[212]Def!$C$39</definedName>
    <definedName name="RECS" localSheetId="9">#REF!</definedName>
    <definedName name="RECS">#REF!</definedName>
    <definedName name="Reliability">'[104]Blnk Type Charts'!$B$380:$Q$423</definedName>
    <definedName name="res">'[125]Central Charts'!$A$92:$P$113</definedName>
    <definedName name="Resid" localSheetId="9">#REF!</definedName>
    <definedName name="Resid">#REF!</definedName>
    <definedName name="Residential">'[104]Blnk Type Charts'!$B$147:$Q$189</definedName>
    <definedName name="retireinput" localSheetId="9">#REF!</definedName>
    <definedName name="retireinput">#REF!</definedName>
    <definedName name="Revenue" localSheetId="9">#REF!</definedName>
    <definedName name="Revenue">#REF!</definedName>
    <definedName name="REVSUM" localSheetId="9">#REF!</definedName>
    <definedName name="REVSUM">#REF!</definedName>
    <definedName name="RevTax" localSheetId="9">#REF!</definedName>
    <definedName name="RevTax">#REF!</definedName>
    <definedName name="RevTot">[213]Oracle!$C$1:$G$65536</definedName>
    <definedName name="rFuncTitle">[129]Functions!$B$1:$B$65536</definedName>
    <definedName name="RH_1">[156]Index!$C$1</definedName>
    <definedName name="RH_2">[156]Index!$C$2</definedName>
    <definedName name="RH_3">[156]Index!$C$3</definedName>
    <definedName name="Risk">[120]Sheet1!$A$1:$L$45</definedName>
    <definedName name="rLast">[156]Index!$G$61</definedName>
    <definedName name="rlo">'[214]COS p1'!$R$8</definedName>
    <definedName name="ROE">OFFSET('[98]ROE Tree'!$B$15,0,5,,'[98]ROE Tree'!$AI$7)</definedName>
    <definedName name="ROLLING_I_S" localSheetId="9">#REF!</definedName>
    <definedName name="ROLLING_I_S">#REF!</definedName>
    <definedName name="rPages">[215]Index!$G$6:$H$16</definedName>
    <definedName name="rrr">[86]Data!$C$5</definedName>
    <definedName name="RWE">'[216]LI Contracts Data Inputs'!$B$35:$N$39</definedName>
    <definedName name="Ryanair_WACC">[99]Ryanair!$B$595:$M$608</definedName>
    <definedName name="sagfo_roic">'[87]SAGFO (Adjusted) '!$Z$82:$AF$84</definedName>
    <definedName name="sagfo_rtree">'[87]SAGFO (2)'!$B$637:$L$652</definedName>
    <definedName name="sagfo_rtree3">'[87]SAGFO (2)'!$B$657:$N$672</definedName>
    <definedName name="sagfo_sales">[87]SAGFO!$B$14:$R$14</definedName>
    <definedName name="sagfo_wacc">[87]SAGFO!$B$594:$R$607</definedName>
    <definedName name="sagfo2_roic">'[87]SAGFO (Adjusted) '!$Z$82:$AI$84</definedName>
    <definedName name="SALES" localSheetId="9">#REF!</definedName>
    <definedName name="SALES">#REF!</definedName>
    <definedName name="SALES2" localSheetId="9">#REF!</definedName>
    <definedName name="SALES2">#REF!</definedName>
    <definedName name="SALESSUMMARY" localSheetId="9">#REF!</definedName>
    <definedName name="SALESSUMMARY">#REF!</definedName>
    <definedName name="SAP">'[175]03-31-12 RTP Current'!$F$260:$EL$260</definedName>
    <definedName name="SAP_ACC">'[175]03-31-12 RTP Current'!$F$260:$F$302</definedName>
    <definedName name="SAS_WACC">'[99]SAS--JUNK'!$B$595:$M$607</definedName>
    <definedName name="SCD_OR">OFFSET('[98]ROE Tree'!$N$37,0,5,,'[98]ROE Tree'!$AI$7)</definedName>
    <definedName name="SCHEDULEA" localSheetId="9">#REF!</definedName>
    <definedName name="SCHEDULEA">#REF!</definedName>
    <definedName name="SCN" localSheetId="9">#REF!</definedName>
    <definedName name="SCN">#REF!</definedName>
    <definedName name="SDDISPA" localSheetId="9">#REF!</definedName>
    <definedName name="SDDISPA" localSheetId="10">'03'!$I$17:$I$17</definedName>
    <definedName name="SDDISPA">#REF!</definedName>
    <definedName name="SDDISPB" localSheetId="9">#REF!</definedName>
    <definedName name="SDDISPB" localSheetId="10">'03'!$K$17:$K$17</definedName>
    <definedName name="SDDISPB">#REF!</definedName>
    <definedName name="SDDISPC" localSheetId="9">#REF!</definedName>
    <definedName name="SDDISPC" localSheetId="10">'03'!$M$17:$M$17</definedName>
    <definedName name="SDDISPC">#REF!</definedName>
    <definedName name="SDDISPD" localSheetId="9">#REF!</definedName>
    <definedName name="SDDISPD" localSheetId="10">'03'!$O$17:$O$17</definedName>
    <definedName name="SDDISPD">#REF!</definedName>
    <definedName name="SDDISPE" localSheetId="9">#REF!</definedName>
    <definedName name="SDDISPE" localSheetId="10">'03'!$Q$17:$Q$17</definedName>
    <definedName name="SDDISPE">#REF!</definedName>
    <definedName name="sefkms" localSheetId="9">#REF!</definedName>
    <definedName name="sefkms">#REF!</definedName>
    <definedName name="SEG" localSheetId="9">#REF!</definedName>
    <definedName name="SEG">#REF!</definedName>
    <definedName name="SEGNAME" localSheetId="9">#REF!</definedName>
    <definedName name="SEGNAME">#REF!</definedName>
    <definedName name="SEGNAME1" localSheetId="9">'[67]KS Jan 2011'!#REF!</definedName>
    <definedName name="SEGNAME1">'[67]KS Jan 2011'!#REF!</definedName>
    <definedName name="segname2" localSheetId="9">'[31]2nd qtr'!$C$711</definedName>
    <definedName name="segname2">'[32]2nd qtr'!$C$711</definedName>
    <definedName name="SENDOUT" localSheetId="9">#REF!</definedName>
    <definedName name="SENDOUT">#REF!</definedName>
    <definedName name="sens">'[217]Int Model'!$C$1</definedName>
    <definedName name="Sensitivity">[121]Sheet1!$F$72</definedName>
    <definedName name="sep">[39]FY2000!$W$354:$AG$394</definedName>
    <definedName name="Sep2004_MCG" localSheetId="9">#REF!</definedName>
    <definedName name="Sep2004_MCG">#REF!</definedName>
    <definedName name="SEPINPUT" localSheetId="9">#REF!</definedName>
    <definedName name="SEPINPUT">#REF!</definedName>
    <definedName name="SEPT_2003_MCG" localSheetId="9">#REF!</definedName>
    <definedName name="SEPT_2003_MCG">#REF!</definedName>
    <definedName name="server">[40]Admin!$C$14</definedName>
    <definedName name="Set">" "</definedName>
    <definedName name="Settle_Date" localSheetId="9">#REF!</definedName>
    <definedName name="Settle_Date">#REF!</definedName>
    <definedName name="SFV" localSheetId="9">#REF!</definedName>
    <definedName name="SFV">#REF!</definedName>
    <definedName name="SH_Rng1">[108]NOPAT_Operating!$A$14:$A$21</definedName>
    <definedName name="SH_Rng2">[108]NOPAT_Financing!$A$9:$A$36</definedName>
    <definedName name="SH_Rng3">[108]Operating_Taxes!$A$9:$A$24</definedName>
    <definedName name="SH_Rng4">[108]Capital_Operating!$A$9:$A$43</definedName>
    <definedName name="SH_Rng5">[108]Capital_Financing!$A$20:$A$58</definedName>
    <definedName name="sharaon">[121]Sheet1!$R$4:$AG$42</definedName>
    <definedName name="sharon">[121]Sheet1!$B$4</definedName>
    <definedName name="sheet1" localSheetId="9">#REF!</definedName>
    <definedName name="sheet1">#REF!</definedName>
    <definedName name="sheetno27" localSheetId="9">#REF!</definedName>
    <definedName name="sheetno27">#REF!</definedName>
    <definedName name="sheetpasswords">[40]Admin!$C$8</definedName>
    <definedName name="SHELL1_CITYGATE_BACKUP" localSheetId="9">'[100]3-01 Revised NY Fixed $'!#REF!</definedName>
    <definedName name="SHELL1_CITYGATE_BACKUP">'[101]3-01 Revised NY Fixed $'!#REF!</definedName>
    <definedName name="SHELL2_CITYGATE_BACKUP" localSheetId="9">'[100]3-01 Revised NY Fixed $'!#REF!</definedName>
    <definedName name="SHELL2_CITYGATE_BACKUP">'[101]3-01 Revised NY Fixed $'!#REF!</definedName>
    <definedName name="SIDES2" localSheetId="9">#REF!</definedName>
    <definedName name="SIDES2">#REF!</definedName>
    <definedName name="Silver" localSheetId="9">#REF!</definedName>
    <definedName name="Silver">#REF!</definedName>
    <definedName name="Singapore_WACC">[99]Singapore!$B$595:$M$608</definedName>
    <definedName name="SkyWest_WACC">[99]SkyWest!$B$595:$M$608</definedName>
    <definedName name="SL" localSheetId="9">#REF!</definedName>
    <definedName name="SL">#REF!</definedName>
    <definedName name="Slide2" localSheetId="9">#REF!</definedName>
    <definedName name="Slide2">#REF!</definedName>
    <definedName name="Slide4" localSheetId="9">#REF!</definedName>
    <definedName name="Slide4">#REF!</definedName>
    <definedName name="Southwest_WACC">[99]Southwest!$B$595:$M$608</definedName>
    <definedName name="Specific_Issue">[137]List!$L$2:$L$107</definedName>
    <definedName name="SPOT_FIRM_ON_TEXAS_GAS" localSheetId="9">'[100]3-01 Revised NY Fixed $'!#REF!</definedName>
    <definedName name="SPOT_FIRM_ON_TEXAS_GAS">'[101]3-01 Revised NY Fixed $'!#REF!</definedName>
    <definedName name="SPP_ANE_BOUNDARY_CITYGATE" localSheetId="9">#REF!</definedName>
    <definedName name="SPP_ANE_BOUNDARY_CITYGATE">#REF!</definedName>
    <definedName name="SPP_ANE_BOUNDARY_SUMMARY" localSheetId="9">#REF!</definedName>
    <definedName name="SPP_ANE_BOUNDARY_SUMMARY">#REF!</definedName>
    <definedName name="spread">[87]Spread!$A$52:$Q$75</definedName>
    <definedName name="SPWS_WBID">"0A364783-6728-11D5-A438-99D762EF948E"</definedName>
    <definedName name="ssss" localSheetId="9">#REF!</definedName>
    <definedName name="ssss">#REF!</definedName>
    <definedName name="Start25">'[218]Variances '!$A$1</definedName>
    <definedName name="Start40">[109]OctQPR!$A$1</definedName>
    <definedName name="startdate" localSheetId="9">#REF!</definedName>
    <definedName name="startdate">#REF!</definedName>
    <definedName name="STATE_RATE" localSheetId="9">#REF!</definedName>
    <definedName name="STATE_RATE">#REF!</definedName>
    <definedName name="STCUTOFF" localSheetId="9">'[219]NUCLEUS GAS PHYSICALS (NGP)'!$L$1</definedName>
    <definedName name="STCUTOFF">'[220]NUCLEUS GAS PHYSICALS (NGP)'!$L$1</definedName>
    <definedName name="STE" localSheetId="9">'[70]MTA Rates'!#REF!</definedName>
    <definedName name="STE">'[70]MTA Rates'!#REF!</definedName>
    <definedName name="STEVE">OFFSET([221]FV!$B$2,0,0,COUNTA([221]FV!$B$1:$B$65536)-1)</definedName>
    <definedName name="STMT" localSheetId="9">#REF!</definedName>
    <definedName name="STMT">#REF!</definedName>
    <definedName name="stor1" localSheetId="9">#REF!</definedName>
    <definedName name="stor1">#REF!</definedName>
    <definedName name="stor10" localSheetId="9">#REF!</definedName>
    <definedName name="stor10">#REF!</definedName>
    <definedName name="stor11" localSheetId="9">#REF!</definedName>
    <definedName name="stor11">#REF!</definedName>
    <definedName name="stor12" localSheetId="9">#REF!</definedName>
    <definedName name="stor12">#REF!</definedName>
    <definedName name="stor13" localSheetId="9">#REF!</definedName>
    <definedName name="stor13">#REF!</definedName>
    <definedName name="stor14" localSheetId="9">#REF!</definedName>
    <definedName name="stor14">#REF!</definedName>
    <definedName name="stor15" localSheetId="9">#REF!</definedName>
    <definedName name="stor15">#REF!</definedName>
    <definedName name="stor16" localSheetId="9">#REF!</definedName>
    <definedName name="stor16">#REF!</definedName>
    <definedName name="stor17" localSheetId="9">#REF!</definedName>
    <definedName name="stor17">#REF!</definedName>
    <definedName name="stor18" localSheetId="9">#REF!</definedName>
    <definedName name="stor18">#REF!</definedName>
    <definedName name="stor19" localSheetId="9">#REF!</definedName>
    <definedName name="stor19">#REF!</definedName>
    <definedName name="stor2" localSheetId="9">#REF!</definedName>
    <definedName name="stor2">#REF!</definedName>
    <definedName name="stor20" localSheetId="9">#REF!</definedName>
    <definedName name="stor20">#REF!</definedName>
    <definedName name="stor21" localSheetId="9">#REF!</definedName>
    <definedName name="stor21">#REF!</definedName>
    <definedName name="stor22" localSheetId="9">#REF!</definedName>
    <definedName name="stor22">#REF!</definedName>
    <definedName name="stor23" localSheetId="9">#REF!</definedName>
    <definedName name="stor23">#REF!</definedName>
    <definedName name="stor24" localSheetId="9">#REF!</definedName>
    <definedName name="stor24">#REF!</definedName>
    <definedName name="stor25" localSheetId="9">#REF!</definedName>
    <definedName name="stor25">#REF!</definedName>
    <definedName name="stor26" localSheetId="9">#REF!</definedName>
    <definedName name="stor26">#REF!</definedName>
    <definedName name="stor27" localSheetId="9">#REF!</definedName>
    <definedName name="stor27">#REF!</definedName>
    <definedName name="stor28" localSheetId="9">#REF!</definedName>
    <definedName name="stor28">#REF!</definedName>
    <definedName name="stor3" localSheetId="9">#REF!</definedName>
    <definedName name="stor3">#REF!</definedName>
    <definedName name="stor4" localSheetId="9">#REF!</definedName>
    <definedName name="stor4">#REF!</definedName>
    <definedName name="stor5" localSheetId="9">#REF!</definedName>
    <definedName name="stor5">#REF!</definedName>
    <definedName name="stor6" localSheetId="9">#REF!</definedName>
    <definedName name="stor6">#REF!</definedName>
    <definedName name="stor7" localSheetId="9">#REF!</definedName>
    <definedName name="stor7">#REF!</definedName>
    <definedName name="stor8" localSheetId="9">#REF!</definedName>
    <definedName name="stor8">#REF!</definedName>
    <definedName name="stor9" localSheetId="9">#REF!</definedName>
    <definedName name="stor9">#REF!</definedName>
    <definedName name="STORAGE_DEMAND_AND_SPACE_CHARGE_CITYGATE_BACKUP" localSheetId="9">'[100]3-01 Revised NY Fixed $'!#REF!</definedName>
    <definedName name="STORAGE_DEMAND_AND_SPACE_CHARGE_CITYGATE_BACKUP">'[101]3-01 Revised NY Fixed $'!#REF!</definedName>
    <definedName name="STORAGE_SPOT" localSheetId="9">'[79]Apr 00'!#REF!</definedName>
    <definedName name="STORAGE_SPOT">'[79]Apr 00'!#REF!</definedName>
    <definedName name="STORAGEINJECT" localSheetId="9">#REF!</definedName>
    <definedName name="STORAGEINJECT">#REF!</definedName>
    <definedName name="STORAGEWITHDR" localSheetId="9">#REF!</definedName>
    <definedName name="STORAGEWITHDR">#REF!</definedName>
    <definedName name="str">'[125]Central Charts'!$A$309:$P$330</definedName>
    <definedName name="STRATEGY">[35]A!$M$250:$V$332</definedName>
    <definedName name="Street">'[104]Blnk Type Charts'!$B$286:$Q$330</definedName>
    <definedName name="SubLiab">[108]Operate!$E$17</definedName>
    <definedName name="SUBSIDIARIES" localSheetId="9">#REF!</definedName>
    <definedName name="SUBSIDIARIES">#REF!</definedName>
    <definedName name="SUM_SCHED">[35]A!$B$255:$L$365</definedName>
    <definedName name="SUM_SENDOUT">[35]A!$C$142:$L$191</definedName>
    <definedName name="SUMMARIES" localSheetId="9">#REF!</definedName>
    <definedName name="SUMMARIES">#REF!</definedName>
    <definedName name="summary" localSheetId="9">#REF!</definedName>
    <definedName name="summary">#REF!</definedName>
    <definedName name="SUMMARY_PAGE" localSheetId="9">#REF!</definedName>
    <definedName name="SUMMARY_PAGE">#REF!</definedName>
    <definedName name="SUMMARY2" localSheetId="9">#REF!</definedName>
    <definedName name="SUMMARY2">#REF!</definedName>
    <definedName name="Summaryfigures">[140]Index!$A$3:$P$25</definedName>
    <definedName name="SUMVAR" localSheetId="9">#REF!</definedName>
    <definedName name="SUMVAR">#REF!</definedName>
    <definedName name="Surcharge_Yr1" localSheetId="9">[222]Tax!#REF!</definedName>
    <definedName name="Surcharge_Yr1">[223]Tax!#REF!</definedName>
    <definedName name="SurchargeSummary" localSheetId="9">#REF!</definedName>
    <definedName name="SurchargeSummary">#REF!</definedName>
    <definedName name="SUSAN" localSheetId="9">#REF!</definedName>
    <definedName name="SUSAN">#REF!</definedName>
    <definedName name="svu_roic">'[87]SVU (Adjusted)'!$Z$82:$AF$84</definedName>
    <definedName name="svu_rtree">'[87]SVU (2)'!$B$637:$L$652</definedName>
    <definedName name="svu_rtree3">'[87]SVU (2)'!$B$657:$N$672</definedName>
    <definedName name="svu_sales">[87]SVU!$B$14:$R$14</definedName>
    <definedName name="svu_wacc">[87]SVU!$B$595:$R$607</definedName>
    <definedName name="svu2_roic">'[87]SVU (Adjusted)'!$Z$82:$AI$84</definedName>
    <definedName name="swy_noplat">'[87]SWY (Adjusted)'!$AD$13:$AI$13</definedName>
    <definedName name="swy_roic">'[87]SWY (Adjusted)'!$Z$82:$AF$84</definedName>
    <definedName name="swy_rtree">'[87]SWY (2)'!$I$578:$N$578</definedName>
    <definedName name="swy_rtree3">'[87]SWY (2)'!$B$657:$N$672</definedName>
    <definedName name="swy_sales">[87]SWY!$B$14:$R$14</definedName>
    <definedName name="swy_wacc">[87]SWY!$B$595:$R$607</definedName>
    <definedName name="swy2_roic">'[87]SWY (Adjusted)'!$Z$82:$AI$84</definedName>
    <definedName name="swy2_rtree">'[87]SWY (2)'!$B$637:$L$652</definedName>
    <definedName name="t" hidden="1">{#N/A,#N/A,FALSE,"Summary";#N/A,#N/A,FALSE,"PSA Incentive";#N/A,#N/A,FALSE,"LI Steam F.O. Lost MWHRs";#N/A,#N/A,FALSE,"LI IC F.O.F. ";#N/A,#N/A,FALSE,"LI Accident Reduction";#N/A,#N/A,FALSE,"RavIC FOF";#N/A,#N/A,FALSE,"Rav Steam EFOR";#N/A,#N/A,FALSE,"RavIC Summer DMNC";#N/A,#N/A,FALSE,"Rav OSHA Lost Time Accid"}</definedName>
    <definedName name="TABLE" localSheetId="9">#REF!</definedName>
    <definedName name="TABLE">#REF!</definedName>
    <definedName name="table1" localSheetId="9">#REF!</definedName>
    <definedName name="table1">#REF!</definedName>
    <definedName name="table2" localSheetId="9">#REF!</definedName>
    <definedName name="table2">#REF!</definedName>
    <definedName name="tableHeaderLoc" localSheetId="9">#REF!</definedName>
    <definedName name="tableHeaderLoc">#REF!</definedName>
    <definedName name="TABLEPM" localSheetId="9">#REF!</definedName>
    <definedName name="TABLEPM">#REF!</definedName>
    <definedName name="tablerates">'[224]Rate Sheet'!$A$2:$O$15</definedName>
    <definedName name="TAI_OR">OFFSET('[98]ROE Tree'!$N$34,0,5,,'[98]ROE Tree'!$AI$7)</definedName>
    <definedName name="TARGETGRT">[129]Verify!$E$63</definedName>
    <definedName name="TaxCash">[108]Operate!$E$11</definedName>
    <definedName name="TB_Dol" localSheetId="9">#REF!</definedName>
    <definedName name="TB_Dol">#REF!</definedName>
    <definedName name="TBG" localSheetId="9">#REF!</definedName>
    <definedName name="TBG">#REF!</definedName>
    <definedName name="TBillRate" localSheetId="9">[192]Input!#REF!</definedName>
    <definedName name="TBillRate">[192]Input!#REF!</definedName>
    <definedName name="TC_Base">[164]Mo_Thru_Put!$E$90:$R$95</definedName>
    <definedName name="TC_Forecast" localSheetId="9">#REF!</definedName>
    <definedName name="TC_Forecast">#REF!</definedName>
    <definedName name="TC_Pricing_Table_NY___per_Dekatherm" localSheetId="9">#REF!</definedName>
    <definedName name="TC_Pricing_Table_NY___per_Dekatherm">#REF!</definedName>
    <definedName name="TC_Slope">[164]Mo_Thru_Put!$E$98:$R$103</definedName>
    <definedName name="Temp" localSheetId="9">[225]BS!#REF!</definedName>
    <definedName name="Temp">[225]BS!#REF!</definedName>
    <definedName name="Temp5" localSheetId="9">#REF!</definedName>
    <definedName name="Temp5">#REF!</definedName>
    <definedName name="temporary" localSheetId="9" hidden="1">'[226]Nov 02'!#REF!</definedName>
    <definedName name="temporary" hidden="1">'[227]Nov 02'!#REF!</definedName>
    <definedName name="temporary2" localSheetId="9" hidden="1">'[226]Nov 02'!#REF!</definedName>
    <definedName name="temporary2" hidden="1">'[227]Nov 02'!#REF!</definedName>
    <definedName name="Tender_OT0n">[120]Sheet1!$L$25:$V$36</definedName>
    <definedName name="Tenders_Capacity_FT0n">[120]Sheet1!$A$7:$K$18</definedName>
    <definedName name="Tenders_Capacity_OT0n">[120]Sheet1!$L$7:$V$18</definedName>
    <definedName name="Tenders_FT0n">[120]Sheet1!$A$25:$K$37</definedName>
    <definedName name="TENN1">[35]A!$S$171:$AU$208</definedName>
    <definedName name="TENNESSEEFT" localSheetId="9">#REF!</definedName>
    <definedName name="TENNESSEEFT">#REF!</definedName>
    <definedName name="TENNESSEEIT" localSheetId="9">#REF!</definedName>
    <definedName name="TENNESSEEIT">#REF!</definedName>
    <definedName name="teph_roic">'[87]TEPH (Adjusted) '!$Z$82:$AF$84</definedName>
    <definedName name="teph_rtree">'[87]TEPH (2)'!$B$637:$L$652</definedName>
    <definedName name="teph_rtree3">'[87]TEPH (2)'!$B$657:$N$672</definedName>
    <definedName name="teph_sales">[87]TEPH!$B$14:$R$14</definedName>
    <definedName name="teph_wacc">[87]TEPH!$B$595:$R$607</definedName>
    <definedName name="teph2_roic">'[87]TEPH (Adjusted) '!$Z$82:$AI$84</definedName>
    <definedName name="test" localSheetId="9">#REF!</definedName>
    <definedName name="test">#REF!</definedName>
    <definedName name="test_base" localSheetId="9">#REF!</definedName>
    <definedName name="test_base">#REF!</definedName>
    <definedName name="TEST0" localSheetId="9">#REF!</definedName>
    <definedName name="TEST0">#REF!</definedName>
    <definedName name="TESTHKEY" localSheetId="9">#REF!</definedName>
    <definedName name="TESTHKEY">#REF!</definedName>
    <definedName name="TESTKEYS" localSheetId="9">#REF!</definedName>
    <definedName name="TESTKEYS">#REF!</definedName>
    <definedName name="TESTVKEY" localSheetId="9">#REF!</definedName>
    <definedName name="TESTVKEY">#REF!</definedName>
    <definedName name="TETCO1">[35]A!$Q$100:$AU$132</definedName>
    <definedName name="TETCOFT" localSheetId="9">#REF!</definedName>
    <definedName name="TETCOFT">#REF!</definedName>
    <definedName name="TETCOIT" localSheetId="9">#REF!</definedName>
    <definedName name="TETCOIT">#REF!</definedName>
    <definedName name="TGP_Col" localSheetId="9">[228]PivotTable!$C$37:$I$43</definedName>
    <definedName name="TGP_Col">[229]PivotTable!$C$37:$I$43</definedName>
    <definedName name="TGP_EN" localSheetId="9">'[186]Pivot Table -12-31-06'!$B$12:$I$19</definedName>
    <definedName name="TGP_EN">'[187]Pivot Table -12-31-06'!$B$12:$I$19</definedName>
    <definedName name="TGSA" localSheetId="9">#REF!</definedName>
    <definedName name="TGSA" localSheetId="10">'03'!$I$25:$I$25</definedName>
    <definedName name="TGSA">#REF!</definedName>
    <definedName name="TGSB" localSheetId="9">#REF!</definedName>
    <definedName name="TGSB" localSheetId="10">'03'!$K$25:$K$25</definedName>
    <definedName name="TGSB">#REF!</definedName>
    <definedName name="TGSC" localSheetId="9">#REF!</definedName>
    <definedName name="TGSC" localSheetId="10">'03'!$M$25:$M$25</definedName>
    <definedName name="TGSC">#REF!</definedName>
    <definedName name="TGSD" localSheetId="9">#REF!</definedName>
    <definedName name="TGSD" localSheetId="10">'03'!$O$25:$O$25</definedName>
    <definedName name="TGSD">#REF!</definedName>
    <definedName name="TGSE" localSheetId="9">#REF!</definedName>
    <definedName name="TGSE" localSheetId="10">'03'!$Q$25:$Q$25</definedName>
    <definedName name="TGSE">#REF!</definedName>
    <definedName name="Thai_WACC">[99]Thai!$B$595:$M$608</definedName>
    <definedName name="Ticker">[108]Operate!$E$27</definedName>
    <definedName name="Tier1teamsa">[230]Support!$C$5:$C$14</definedName>
    <definedName name="title">[163]Cover!$A$1</definedName>
    <definedName name="Title_RY">[106]Increase!$C$7</definedName>
    <definedName name="Title_TY">'[156]Known Adj'!$B$9</definedName>
    <definedName name="Today">[192]Input!$L$1</definedName>
    <definedName name="TOP" localSheetId="9">#REF!</definedName>
    <definedName name="TOP">#REF!</definedName>
    <definedName name="TOT" localSheetId="9">#REF!</definedName>
    <definedName name="TOT">#REF!</definedName>
    <definedName name="Tr_Comm" localSheetId="9">#REF!</definedName>
    <definedName name="Tr_Comm">#REF!</definedName>
    <definedName name="TR_OR">OFFSET('[98]ROE Tree'!$N$36,0,5,,'[98]ROE Tree'!$AI$7)</definedName>
    <definedName name="TRAN1">[35]A!$Q$12:$AU$63</definedName>
    <definedName name="TranAdj">[108]Operate!$E$16</definedName>
    <definedName name="trans_type">[201]Data!$A$2:$A$6</definedName>
    <definedName name="TRANSCO" localSheetId="9">#REF!</definedName>
    <definedName name="TRANSCO">#REF!</definedName>
    <definedName name="TRANSCO_FS_CITYGATE_BACKUP" localSheetId="9">'[100]3-01 Revised NY Fixed $'!#REF!</definedName>
    <definedName name="TRANSCO_FS_CITYGATE_BACKUP">'[101]3-01 Revised NY Fixed $'!#REF!</definedName>
    <definedName name="TRANSCOFT" localSheetId="9">#REF!</definedName>
    <definedName name="TRANSCOFT">#REF!</definedName>
    <definedName name="TRANSCOIT" localSheetId="9">#REF!</definedName>
    <definedName name="TRANSCOIT">#REF!</definedName>
    <definedName name="TranscoS2Fuel">'[231]Lookup Tables, Misc.'!$E$6:$H$10</definedName>
    <definedName name="TRANSM_SUPPORT" localSheetId="9">#REF!</definedName>
    <definedName name="TRANSM_SUPPORT">#REF!</definedName>
    <definedName name="TRS_Lookup14">'[169]Error Check'!$A$4:$A$12</definedName>
    <definedName name="trucking" localSheetId="9">#REF!</definedName>
    <definedName name="trucking">#REF!</definedName>
    <definedName name="Two_Year_History" localSheetId="9">#REF!</definedName>
    <definedName name="Two_Year_History">#REF!</definedName>
    <definedName name="tyhdxrthdrcthdcrtf">0.00167824074742384</definedName>
    <definedName name="tykjukjyuyukuyk">'[232]DTA (DTL) State Tax'!$L$141:$U$141,'[232]DTA (DTL) State Tax'!$Y$141</definedName>
    <definedName name="Type" localSheetId="9">'[160]Adj. Entries'!#REF!</definedName>
    <definedName name="Type">'[161]Adj. Entries'!#REF!</definedName>
    <definedName name="Type_Code_Map">'[233]Type Code Map Table'!$A$4:$D$136</definedName>
    <definedName name="typee" localSheetId="9">[234]ADJ!#REF!</definedName>
    <definedName name="typee">[234]ADJ!#REF!</definedName>
    <definedName name="UIR_Details" localSheetId="9">#REF!</definedName>
    <definedName name="UIR_Details">#REF!</definedName>
    <definedName name="UIR_Summary" localSheetId="9">#REF!</definedName>
    <definedName name="UIR_Summary">#REF!</definedName>
    <definedName name="UKAcct" localSheetId="9">[117]MAP!$A$2:$C$42</definedName>
    <definedName name="UKAcct">[118]MAP!$A$2:$C$42</definedName>
    <definedName name="UNBILLED" localSheetId="9">#REF!</definedName>
    <definedName name="UNBILLED">#REF!</definedName>
    <definedName name="Unbilled_Fuel_Rev" localSheetId="9">[113]GcaSummary!$A$81:$DK$144</definedName>
    <definedName name="Unbilled_Fuel_Rev">[114]GcaSummary!$A$81:$DK$144</definedName>
    <definedName name="unidentified" localSheetId="9">#REF!</definedName>
    <definedName name="unidentified">#REF!</definedName>
    <definedName name="United_WACC">[99]United!$B$595:$M$608</definedName>
    <definedName name="Unrealized" localSheetId="9">#REF!</definedName>
    <definedName name="Unrealized">#REF!</definedName>
    <definedName name="Untitled" localSheetId="9">#REF!</definedName>
    <definedName name="Untitled">#REF!</definedName>
    <definedName name="USAirways_WACC">'[99]US Airways'!$B$595:$M$608</definedName>
    <definedName name="USDEOM" localSheetId="9">#REF!</definedName>
    <definedName name="USDEOM">#REF!</definedName>
    <definedName name="USSales">'[107]Geo with Acqusitions'!$A$1:$M$25</definedName>
    <definedName name="valdate" localSheetId="9">'[235]Discount Factors'!#REF!</definedName>
    <definedName name="valdate">'[236]Discount Factors'!#REF!</definedName>
    <definedName name="VALUES" localSheetId="2">'003'!$AC$3:$AC$8</definedName>
    <definedName name="VALUES" localSheetId="9">#REF!</definedName>
    <definedName name="VALUES" localSheetId="10">'03'!$AQ$4:$AQ$20</definedName>
    <definedName name="VALUES" localSheetId="11">'04'!$AE$3:$AE$7</definedName>
    <definedName name="VALUES">#REF!</definedName>
    <definedName name="vaporization" localSheetId="9">#REF!</definedName>
    <definedName name="vaporization">#REF!</definedName>
    <definedName name="VARIABLES" localSheetId="9">'[237]CY2002 Actual'!#REF!</definedName>
    <definedName name="VARIABLES">'[237]CY2002 Actual'!#REF!</definedName>
    <definedName name="Vars1b">[92]UK!$G$13:$G$72,[92]UK!$I$13:$I$72,[92]UK!$M$13:$M$72,[92]UK!$O$13:$O$72,[92]UK!$U$13:$U$72,[92]UK!$W$13:$W$72,[92]UK!$Y$13:$Y$72</definedName>
    <definedName name="Vars1c">'[93]Summ CF'!$G$10:$G$59,'[93]Summ CF'!$I$10:$I$59,'[93]Summ CF'!$M$10:$M$59,'[93]Summ CF'!$O$10:$O$59,'[93]Summ CF'!$U$10:$U$59,'[93]Summ CF'!$W$10:$W$59,'[93]Summ CF'!$Y$10:$Y$59</definedName>
    <definedName name="Vars4a">'[94]Transmission Fully Allocated'!$D$11:$D$43,'[94]Transmission Fully Allocated'!$J$11:$J$43,'[94]Transmission Fully Allocated'!$R$11:$R$43,'[94]Transmission Fully Allocated'!$T$11:$T$43,'[94]Transmission Fully Allocated'!$V$11:$V$43,'[94]Transmission Fully Allocated'!$F$11:$F$43,'[94]Transmission Fully Allocated'!$L$11:$L$43</definedName>
    <definedName name="Vars4b">'[94]TO Fully Allocated'!$D$11:$D$46,'[94]TO Fully Allocated'!$F$11:$F$46,'[94]TO Fully Allocated'!$J$11:$J$46,'[94]TO Fully Allocated'!$L$11:$L$46</definedName>
    <definedName name="Vars4c">'[94]ETO Fully All'!$D$12:$D$31,'[94]ETO Fully All'!$F$12:$F$31,'[94]ETO Fully All'!$J$12:$J$31,'[94]ETO Fully All'!$L$12:$L$31,'[94]ETO Fully All'!$R$12:$R$31,'[94]ETO Fully All'!$T$12:$T$31,'[94]ETO Fully All'!$V$12:$V$31</definedName>
    <definedName name="Vars4d">'[94]ETO Cont'!$D$11:$D$40,'[94]ETO Cont'!$F$11:$F$40,'[94]ETO Cont'!$J$11:$J$40,'[94]ETO Cont'!$L$11:$L$40,'[94]ETO Cont'!$R$11:$R$40,'[94]ETO Cont'!$T$11:$T$40,'[94]ETO Cont'!$V$11:$V$40</definedName>
    <definedName name="Vars4e">'[94]ETO Alls'!$D$11:$D$45,'[94]ETO Alls'!$F$11:$F$45,'[94]ETO Alls'!$J$11:$J$45,'[94]ETO Alls'!$L$11:$L$45,'[94]ETO Alls'!$R$11:$R$45,'[94]ETO Alls'!$T$11:$T$45,'[94]ETO Alls'!$V$11:$V$45</definedName>
    <definedName name="Vars4f">'[94]GTO Fully All '!$D$11:$D$30,'[94]GTO Fully All '!$F$11:$F$30,'[94]GTO Fully All '!$J$11:$J$30,'[94]GTO Fully All '!$L$11:$L$30,'[94]GTO Fully All '!$R$11:$R$30,'[94]GTO Fully All '!$T$11:$T$30,'[94]GTO Fully All '!$V$11:$V$30</definedName>
    <definedName name="Vars4g">'[94]GTO Cont '!$R$12:$R$40,'[94]GTO Cont '!$T$12:$T$40,'[94]GTO Cont '!$V$12:$V$40,'[94]GTO Cont '!$D$11:$D$40,'[94]GTO Cont '!$F$11:$F$40,'[94]GTO Cont '!$J$11:$J$40,'[94]GTO Cont '!$L$11:$L$40,'[94]GTO Cont '!$R$11:$R$40,'[94]GTO Cont '!$T$11:$T$40,'[94]GTO Cont '!$V$11:$V$40</definedName>
    <definedName name="Vars4h">'[94]GTO Alls'!$D$11:$D$45,'[94]GTO Alls'!$F$11:$F$45,'[94]GTO Alls'!$J$11:$J$45,'[94]GTO Alls'!$L$11:$L$45,'[94]GTO Alls'!$R$11:$R$45,'[94]GTO Alls'!$T$11:$T$45,'[94]GTO Alls'!$V$11:$V$45</definedName>
    <definedName name="Vars4i">'[94]SO Fully Allocated '!$D$11:$D$46,'[94]SO Fully Allocated '!$F$11:$F$46,'[94]SO Fully Allocated '!$J$11:$J$46,'[94]SO Fully Allocated '!$L$11:$L$46,'[94]SO Fully Allocated '!$R$11:$R$46,'[94]SO Fully Allocated '!$T$11:$T$46,'[94]SO Fully Allocated '!$V$11:$V$46</definedName>
    <definedName name="Vars4j">'[94]ESO Fully All '!$D$11:$D$30,'[94]ESO Fully All '!$F$11:$F$30,'[94]ESO Fully All '!$J$11:$J$30,'[94]ESO Fully All '!$L$11:$L$30,'[94]ESO Fully All '!$R$11:$R$30,'[94]ESO Fully All '!$T$11:$T$30,'[94]ESO Fully All '!$V$11:$V$30</definedName>
    <definedName name="Vars4k">'[94]ESO Cont'!$D$11:$D$42,'[94]ESO Cont'!$F$11:$F$42,'[94]ESO Cont'!$J$11:$J$42,'[94]ESO Cont'!$L$11:$L$42,'[94]ESO Cont'!$R$11:$R$42,'[94]ESO Cont'!$T$11:$T$42,'[94]ESO Cont'!$V$11:$V$42</definedName>
    <definedName name="Vars4l">'[94]ESO Alls'!$D$11:$D$45,'[94]ESO Alls'!$F$11:$F$45,'[94]ESO Alls'!$J$11:$J$45,'[94]ESO Alls'!$L$11:$L$45,'[94]ESO Alls'!$R$11:$R$45,'[94]ESO Alls'!$T$11:$T$45,'[94]ESO Alls'!$V$11:$V$45</definedName>
    <definedName name="Vars4m">'[94]GSO Fully All '!$D$11:$D$30,'[94]GSO Fully All '!$F$11:$F$30,'[94]GSO Fully All '!$J$11:$J$30,'[94]GSO Fully All '!$L$11:$L$30,'[94]GSO Fully All '!$R$11:$R$30,'[94]GSO Fully All '!$T$11:$T$30,'[94]GSO Fully All '!$V$11:$V$30</definedName>
    <definedName name="Vars4n">'[94]GSO Cont '!$D$11:$D$40,'[94]GSO Cont '!$F$11:$F$40,'[94]GSO Cont '!$J$11:$J$40,'[94]GSO Cont '!$L$11:$L$40,'[94]GSO Cont '!$R$11:$R$40,'[94]GSO Cont '!$T$11:$T$40,'[94]GSO Cont '!$V$11:$V$40</definedName>
    <definedName name="Vars4o">'[94]GSO Alls'!$D$11:$D$45,'[94]GSO Alls'!$F$11:$F$45,'[94]GSO Alls'!$J$11:$J$45,'[94]GSO Alls'!$L$11:$L$45,'[94]GSO Alls'!$R$11:$R$45,'[94]GSO Alls'!$T$11:$T$45,'[94]GSO Alls'!$V$11:$V$45</definedName>
    <definedName name="Vars4p">'[94]Total Alls'!$D$11:$D$45,'[94]Total Alls'!$F$11:$F$45,'[94]Total Alls'!$J$11:$J$45,'[94]Total Alls'!$L$11:$L$45,'[94]Total Alls'!$R$11:$R$45,'[94]Total Alls'!$T$11:$T$45,'[94]Total Alls'!$V$11:$V$45</definedName>
    <definedName name="Vars4q">'[94]IS total'!$D$12:$D$44,'[94]IS total'!$F$12:$F$44,'[94]IS total'!$J$12:$J$44,'[94]IS total'!$L$12:$L$44,'[94]IS total'!$V$12:$V$44,'[94]IS total'!$X$12:$X$44,'[94]IS total'!$Z$12:$Z$44</definedName>
    <definedName name="Vars8a2">[95]BS!$F$10:$F$27,[95]BS!$N$10:$N$27,[95]BS!$P$10:$P$27,[95]BS!$R$10:$R$27,[95]BS!$H$10:$H$27</definedName>
    <definedName name="Vars8a3">[95]CF!$I$16:$I$36,[95]CF!$O$16:$O$36,[95]CF!$W$16:$W$36,[95]CF!$Y$16:$Y$36,[95]CF!$AA$16:$AA$36,[95]CF!$Q$16:$Q$36,[95]CF!$K$16:$K$36</definedName>
    <definedName name="Vars8b1">'[96]P&amp;L'!$F$11:$F$25,'[96]P&amp;L'!$H$11:$H$25,'[96]P&amp;L'!$L$11:$L$25,'[96]P&amp;L'!$N$11:$N$25,'[96]P&amp;L'!$S$11:$S$25,'[96]P&amp;L'!$U$11:$U$25,'[96]P&amp;L'!$W$11:$W$25</definedName>
    <definedName name="Vars8b2">[96]BS!$G$9:$G$26,[96]BS!$I$9:$I$26,[96]BS!$O$9:$O$26,[96]BS!$Q$9:$Q$26,[96]BS!$S$9:$S$26</definedName>
    <definedName name="Vars8b3">[96]CF!$H$11:$H$32,[96]CF!$J$11:$J$32,[96]CF!$N$11:$N$32,[96]CF!$P$11:$P$32,[96]CF!$V$11:$V$32,[96]CF!$X$11:$X$32,[96]CF!$Z$11:$Z$32</definedName>
    <definedName name="VERIFY" localSheetId="9">#REF!</definedName>
    <definedName name="VERIFY">#REF!</definedName>
    <definedName name="VERIFYPM" localSheetId="9">#REF!</definedName>
    <definedName name="VERIFYPM">#REF!</definedName>
    <definedName name="VirginExpress_WACC">'[99]Virgin Express'!$B$595:$M$609</definedName>
    <definedName name="VolByRate" localSheetId="9">#REF!</definedName>
    <definedName name="VolByRate">#REF!</definedName>
    <definedName name="VOLRTCL" localSheetId="9">#REF!</definedName>
    <definedName name="VOLRTCL">#REF!</definedName>
    <definedName name="VOLUME" localSheetId="9">#REF!</definedName>
    <definedName name="VOLUME">#REF!</definedName>
    <definedName name="volumes" localSheetId="9">#REF!,#REF!,#REF!,#REF!,#REF!,#REF!,#REF!,#REF!,#REF!,#REF!,#REF!,#REF!,#REF!,#REF!,#REF!,#REF!,#REF!,#REF!,#REF!</definedName>
    <definedName name="volumes">#REF!,#REF!,#REF!,#REF!,#REF!,#REF!,#REF!,#REF!,#REF!,#REF!,#REF!,#REF!,#REF!,#REF!,#REF!,#REF!,#REF!,#REF!,#REF!</definedName>
    <definedName name="VON_COMPANY" localSheetId="9">'[152]Valued outside Nuc_Netting Brkd'!$A$6:$A$54</definedName>
    <definedName name="VON_COMPANY">'[153]Valued outside Nuc_Netting Brkd'!$A$6:$A$54</definedName>
    <definedName name="VON_DESC" localSheetId="9">'[152]Valued outside Nuc_Netting Brkd'!$C$6:$C$54</definedName>
    <definedName name="VON_DESC">'[153]Valued outside Nuc_Netting Brkd'!$C$6:$C$54</definedName>
    <definedName name="VON_PNL" localSheetId="9">'[152]Valued outside Nuc_Netting Brkd'!$D$6:$D$54</definedName>
    <definedName name="VON_PNL">'[153]Valued outside Nuc_Netting Brkd'!$D$6:$D$54</definedName>
    <definedName name="VT_YANKEE" localSheetId="9">#REF!</definedName>
    <definedName name="VT_YANKEE">#REF!</definedName>
    <definedName name="w">41016.7584953704</definedName>
    <definedName name="WACC" localSheetId="9">#REF!</definedName>
    <definedName name="WACC">#REF!</definedName>
    <definedName name="WACC1999">'[140]Adjusted Beta'!$C$76:$AB$96</definedName>
    <definedName name="WACC2000">'[140]Adjusted Beta'!$C$54:$AB$74</definedName>
    <definedName name="WACC2001">'[140]Adjusted Beta'!$C$32:$AB$52</definedName>
    <definedName name="WDA" localSheetId="9">#REF!</definedName>
    <definedName name="WDA" localSheetId="10">'03'!$I$16:$I$16</definedName>
    <definedName name="WDA">#REF!</definedName>
    <definedName name="WDB" localSheetId="9">#REF!</definedName>
    <definedName name="WDB" localSheetId="10">'03'!$K$16:$K$16</definedName>
    <definedName name="WDB">#REF!</definedName>
    <definedName name="WDC" localSheetId="9">#REF!</definedName>
    <definedName name="WDC" localSheetId="10">'03'!$M$16:$M$16</definedName>
    <definedName name="WDC">#REF!</definedName>
    <definedName name="WDD" localSheetId="9">#REF!</definedName>
    <definedName name="WDD" localSheetId="10">'03'!$O$16:$O$16</definedName>
    <definedName name="WDD">#REF!</definedName>
    <definedName name="WDE" localSheetId="9">#REF!</definedName>
    <definedName name="WDE" localSheetId="10">'03'!$Q$16:$Q$16</definedName>
    <definedName name="WDE">#REF!</definedName>
    <definedName name="WEATHER" localSheetId="9">#REF!</definedName>
    <definedName name="WEATHER">#REF!</definedName>
    <definedName name="WEATHERVOL" localSheetId="9">'[82]Ld. Grth:Weather'!$B$2:$G$34</definedName>
    <definedName name="WEATHERVOL">'[83]Ld. Grth:Weather'!$B$2:$G$34</definedName>
    <definedName name="week" localSheetId="9">#REF!</definedName>
    <definedName name="week">#REF!</definedName>
    <definedName name="WESCO" localSheetId="9">'[238]Lookup Tables, Misc.'!#REF!</definedName>
    <definedName name="WESCO">'[238]Lookup Tables, Misc.'!#REF!</definedName>
    <definedName name="wewew" localSheetId="9">#REF!</definedName>
    <definedName name="wewew">#REF!</definedName>
    <definedName name="win_roic">'[87]WIN (Adjusted)'!$Z$82:$AF$84</definedName>
    <definedName name="win_rtree">'[87]WIN (2)'!$B$637:$L$652</definedName>
    <definedName name="win_rtree3">'[87]WIN (2)'!$B$657:$N$672</definedName>
    <definedName name="win_sales">[87]WIN!$B$14:$R$14</definedName>
    <definedName name="win_wacc">[87]WIN!$B$595:$R$607</definedName>
    <definedName name="win2_roic">'[87]WIN (Adjusted)'!$Z$82:$AI$84</definedName>
    <definedName name="wmk_roic">'[87]WMK (Adjusted)'!$Z$82:$AF$84</definedName>
    <definedName name="wmk_rtree">'[87]WMK (2)'!$B$637:$L$652</definedName>
    <definedName name="wmk_rtree3">'[87]WMK (2)'!$B$657:$N$672</definedName>
    <definedName name="wmk_sales">[87]WMK!$B$14:$R$14</definedName>
    <definedName name="wmk_wacc">[87]WMK!$B$595:$R$607</definedName>
    <definedName name="wmk2_roic">'[87]WMK (Adjusted)'!$Z$82:$AI$84</definedName>
    <definedName name="wmt_roic">'[87]WMT (Adjusted)'!$Z$82:$AF$84</definedName>
    <definedName name="wmt_rtree">'[87]WMT (2)'!$B$637:$L$652</definedName>
    <definedName name="wmt_rtree3">'[87]WMT (2)'!$B$657:$N$672</definedName>
    <definedName name="wmt_sales">[87]WMT!$B$14:$R$14</definedName>
    <definedName name="wmt_wacc">[87]WMT!$B$595:$R$607</definedName>
    <definedName name="wmt2_roic">'[87]ABS (Adjusted)'!$Z$82:$AI$84</definedName>
    <definedName name="wmt3_roic">'[87]WMT (Adjusted)'!$Z$82:$AI$84</definedName>
    <definedName name="work">'[183]East of England'!$A$4:$AZ$26</definedName>
    <definedName name="workload">'[183]East of England'!$A$4:$AZ$26</definedName>
    <definedName name="wq" localSheetId="9">[158]LIIncSt!#REF!</definedName>
    <definedName name="wq">[158]LIIncSt!#REF!</definedName>
    <definedName name="wrn.2005." hidden="1">{#N/A,#N/A,FALSE,"Jan2005";#N/A,#N/A,FALSE,"Feb2005";#N/A,#N/A,FALSE,"Mar2005";#N/A,#N/A,FALSE,"Apr2005";#N/A,#N/A,FALSE,"May2005";#N/A,#N/A,FALSE,"Jun2005";#N/A,#N/A,FALSE,"Jul2005";#N/A,#N/A,FALSE,"Aug2005";#N/A,#N/A,FALSE,"Sep2005";#N/A,#N/A,FALSE,"Oct2005";#N/A,#N/A,FALSE,"Nov2005";#N/A,#N/A,FALSE,"Dec2005"}</definedName>
    <definedName name="wrn.2006." hidden="1">{#N/A,#N/A,FALSE,"Jan2006";#N/A,#N/A,FALSE,"Feb2006";#N/A,#N/A,FALSE,"Mar2006";#N/A,#N/A,FALSE,"Apr2006";#N/A,#N/A,FALSE,"May2006";#N/A,#N/A,FALSE,"Jun2006";#N/A,#N/A,FALSE,"Jul2006";#N/A,#N/A,FALSE,"Aug2006";#N/A,#N/A,FALSE,"Sep2006";#N/A,#N/A,FALSE,"Oct2006";#N/A,#N/A,FALSE,"Nov2006";#N/A,#N/A,FALSE,"Dec2006"}</definedName>
    <definedName name="wrn.2007." hidden="1">{#N/A,#N/A,FALSE,"Jan2007";#N/A,#N/A,FALSE,"Feb2007";#N/A,#N/A,FALSE,"Mar2007";#N/A,#N/A,FALSE,"Apr2007";#N/A,#N/A,FALSE,"May2007";#N/A,#N/A,FALSE,"Jun2007";#N/A,#N/A,FALSE,"Jul2007";#N/A,#N/A,FALSE,"Aug2007";#N/A,#N/A,FALSE,"Sept2007";#N/A,#N/A,FALSE,"Oct2007"}</definedName>
    <definedName name="wrn.All._.Sheets."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Full._.Report." localSheetId="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Print._.Report." hidden="1">{#N/A,#N/A,FALSE,"COG Reco";#N/A,#N/A,FALSE,"Gas Cost Accrual Analysis";#N/A,#N/A,FALSE,"Analysis of Unbilled Adjustment"}</definedName>
    <definedName name="wrn.psc._.quarterly." localSheetId="9"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Storage." hidden="1">{"Storage",#N/A,FALSE,"Storage"}</definedName>
    <definedName name="wrn.test." localSheetId="9" hidden="1">{"Page 5",#N/A,TRUE,"Page 5"}</definedName>
    <definedName name="wrn.test." hidden="1">{"Page 5",#N/A,TRUE,"Page 5"}</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SS" localSheetId="9">#REF!</definedName>
    <definedName name="WSS">#REF!</definedName>
    <definedName name="WSS_FS" localSheetId="9">'[79]Apr 00'!#REF!</definedName>
    <definedName name="WSS_FS">'[79]Apr 00'!#REF!</definedName>
    <definedName name="x" localSheetId="9">#REF!</definedName>
    <definedName name="x">#REF!</definedName>
    <definedName name="Xaxix_new">'[141]Ind Bar Chart Inputs'!$D$22</definedName>
    <definedName name="xdskh" localSheetId="9">#REF!</definedName>
    <definedName name="xdskh">#REF!</definedName>
    <definedName name="xfghfghygjytj">40269.094375</definedName>
    <definedName name="xxx">[239]Input!$AK$9:$BD$134</definedName>
    <definedName name="yAxix_new">'[141]Ind Bar Chart Inputs'!$E$22</definedName>
    <definedName name="YEAR">'[162]Start Balance'!$C$9</definedName>
    <definedName name="YEPMAR" localSheetId="9">#REF!</definedName>
    <definedName name="YEPMAR">#REF!</definedName>
    <definedName name="YEPVOL" localSheetId="9">#REF!</definedName>
    <definedName name="YEPVOL">#REF!</definedName>
    <definedName name="yjuyyukyukyukuk">"V2010-03-31"</definedName>
    <definedName name="yjyujuyjfuyjf">"V00005"</definedName>
    <definedName name="yrtodate">[39]FY2000!$BS$5:$CE$58</definedName>
    <definedName name="YTD" localSheetId="9">#REF!</definedName>
    <definedName name="YTD">#REF!</definedName>
    <definedName name="ytd1" localSheetId="9">#REF!</definedName>
    <definedName name="ytd1">#REF!</definedName>
    <definedName name="ytd2" localSheetId="9">#REF!</definedName>
    <definedName name="ytd2">#REF!</definedName>
    <definedName name="YTDTotal" localSheetId="9">#REF!</definedName>
    <definedName name="YTDTotal">#REF!</definedName>
    <definedName name="ytjtyjtyjytj">"V2003-07-01"</definedName>
    <definedName name="Z_382BF773_8B3E_4DBD_AEEE_2DD541B0C597_.wvu.PrintArea" localSheetId="5">'006007'!$A$1:$L$77,'006007'!$A$91:$L$167</definedName>
    <definedName name="Z_A96C2D2B_8CAD_4039_A826_68CCB24B07C6_.wvu.PrintArea" localSheetId="5">'006007'!$A$1:$L$77,'006007'!$A$91:$L$167</definedName>
    <definedName name="Z_CB94A105_50BE_11D3_889E_0000F67CA5ED_.wvu.PrintArea" localSheetId="1">'001002'!$A$66:$G$137</definedName>
    <definedName name="Z_CB94A106_50BE_11D3_889E_0000F67CA5ED_.wvu.PrintArea" localSheetId="1">'001002'!$A$66:$G$137</definedName>
    <definedName name="Z_CB94A107_50BE_11D3_889E_0000F67CA5ED_.wvu.PrintArea" localSheetId="1">'001002'!$A$66:$G$137</definedName>
    <definedName name="Z_CB94A108_50BE_11D3_889E_0000F67CA5ED_.wvu.PrintArea" localSheetId="1">'001002'!$A$66:$G$137</definedName>
    <definedName name="Z_CB94A109_50BE_11D3_889E_0000F67CA5ED_.wvu.PrintArea" localSheetId="1">'001002'!$A$66:$G$137</definedName>
    <definedName name="Z_CB94A10A_50BE_11D3_889E_0000F67CA5ED_.wvu.PrintArea" localSheetId="1">'001002'!$A$66:$G$137</definedName>
    <definedName name="Z_CB94A10B_50BE_11D3_889E_0000F67CA5ED_.wvu.PrintArea" localSheetId="1">'001002'!$A$66:$G$137</definedName>
    <definedName name="Z_CB94A10C_50BE_11D3_889E_0000F67CA5ED_.wvu.PrintArea" localSheetId="1">'001002'!$A$66:$G$137</definedName>
    <definedName name="Z_CB94A10D_50BE_11D3_889E_0000F67CA5ED_.wvu.PrintArea" localSheetId="1">'001002'!$A$66:$G$137</definedName>
    <definedName name="ZAKKI" localSheetId="9">#REF!</definedName>
    <definedName name="ZAKKI">#REF!</definedName>
    <definedName name="ZN0" localSheetId="9">[84]Indicies!$E$15</definedName>
    <definedName name="ZN0">[85]Indicies!$E$15</definedName>
    <definedName name="zs" localSheetId="9">#REF!</definedName>
    <definedName name="zs">#REF!</definedName>
  </definedNames>
  <calcPr calcId="152511"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46" i="51"/>
  <c r="M146"/>
  <c r="E35" i="65"/>
  <c r="A35"/>
  <c r="E130" i="66"/>
  <c r="E27" i="65"/>
  <c r="E37" i="66"/>
  <c r="C58" i="70"/>
  <c r="C52"/>
  <c r="Q153" i="69"/>
  <c r="K151"/>
  <c r="I146"/>
  <c r="K141"/>
  <c r="K139"/>
  <c r="K138"/>
  <c r="K130"/>
  <c r="Q146"/>
  <c r="K125"/>
  <c r="G146"/>
  <c r="B102"/>
  <c r="B104" s="1"/>
  <c r="B106" s="1"/>
  <c r="B109" s="1"/>
  <c r="B110" s="1"/>
  <c r="B112" s="1"/>
  <c r="B113" s="1"/>
  <c r="B115" s="1"/>
  <c r="B116" s="1"/>
  <c r="B117" s="1"/>
  <c r="B119" s="1"/>
  <c r="B125" s="1"/>
  <c r="B126" s="1"/>
  <c r="B127" s="1"/>
  <c r="B128" s="1"/>
  <c r="B129" s="1"/>
  <c r="B131" s="1"/>
  <c r="B134" s="1"/>
  <c r="B135" s="1"/>
  <c r="B136" s="1"/>
  <c r="B138" s="1"/>
  <c r="B139" s="1"/>
  <c r="B141" s="1"/>
  <c r="B143" s="1"/>
  <c r="B144" s="1"/>
  <c r="B146" s="1"/>
  <c r="B149" s="1"/>
  <c r="B151" s="1"/>
  <c r="B153" s="1"/>
  <c r="K91"/>
  <c r="I70"/>
  <c r="I119" s="1"/>
  <c r="G70"/>
  <c r="G119" s="1"/>
  <c r="K68"/>
  <c r="K67"/>
  <c r="Q70"/>
  <c r="Q119" s="1"/>
  <c r="K55"/>
  <c r="K70" s="1"/>
  <c r="K119" s="1"/>
  <c r="K40"/>
  <c r="K39"/>
  <c r="K37"/>
  <c r="K34"/>
  <c r="K31"/>
  <c r="K30"/>
  <c r="K29"/>
  <c r="K27"/>
  <c r="K26"/>
  <c r="K24"/>
  <c r="K23"/>
  <c r="K21"/>
  <c r="K19"/>
  <c r="K17"/>
  <c r="G42"/>
  <c r="G44" s="1"/>
  <c r="B17"/>
  <c r="B18" s="1"/>
  <c r="B20" s="1"/>
  <c r="B22" s="1"/>
  <c r="B24" s="1"/>
  <c r="B25" s="1"/>
  <c r="B27" s="1"/>
  <c r="B28" s="1"/>
  <c r="B30" s="1"/>
  <c r="B31" s="1"/>
  <c r="B32" s="1"/>
  <c r="B36" s="1"/>
  <c r="B37" s="1"/>
  <c r="B42" s="1"/>
  <c r="B44" s="1"/>
  <c r="B50" s="1"/>
  <c r="B51" s="1"/>
  <c r="B52" s="1"/>
  <c r="B53" s="1"/>
  <c r="B54" s="1"/>
  <c r="B55" s="1"/>
  <c r="B56" s="1"/>
  <c r="B57" s="1"/>
  <c r="B58" s="1"/>
  <c r="B59" s="1"/>
  <c r="B62" s="1"/>
  <c r="B64" s="1"/>
  <c r="B66" s="1"/>
  <c r="B67" s="1"/>
  <c r="B68" s="1"/>
  <c r="B70" s="1"/>
  <c r="K16"/>
  <c r="K42" s="1"/>
  <c r="B16"/>
  <c r="K12"/>
  <c r="H79" i="68"/>
  <c r="H78"/>
  <c r="D72"/>
  <c r="H70"/>
  <c r="H69"/>
  <c r="D69"/>
  <c r="H68"/>
  <c r="C72"/>
  <c r="H66"/>
  <c r="D61"/>
  <c r="H59"/>
  <c r="H58"/>
  <c r="H61" s="1"/>
  <c r="H53"/>
  <c r="D53"/>
  <c r="D55" s="1"/>
  <c r="C55"/>
  <c r="H51"/>
  <c r="D48"/>
  <c r="H46"/>
  <c r="H45"/>
  <c r="H44"/>
  <c r="D44"/>
  <c r="H43"/>
  <c r="H42"/>
  <c r="H41"/>
  <c r="H40"/>
  <c r="H39"/>
  <c r="H33"/>
  <c r="H32"/>
  <c r="H31"/>
  <c r="D30"/>
  <c r="D35" s="1"/>
  <c r="D28"/>
  <c r="H26"/>
  <c r="H25"/>
  <c r="H24"/>
  <c r="D24"/>
  <c r="H23"/>
  <c r="H22"/>
  <c r="H21"/>
  <c r="H20"/>
  <c r="H19"/>
  <c r="H18"/>
  <c r="H17"/>
  <c r="H16"/>
  <c r="H15"/>
  <c r="H14"/>
  <c r="H13"/>
  <c r="D13"/>
  <c r="H11"/>
  <c r="H79" i="67"/>
  <c r="H78"/>
  <c r="H77"/>
  <c r="H70"/>
  <c r="D69"/>
  <c r="D72" s="1"/>
  <c r="H69"/>
  <c r="H68"/>
  <c r="H66"/>
  <c r="D63"/>
  <c r="D61"/>
  <c r="H59"/>
  <c r="H58"/>
  <c r="H61" s="1"/>
  <c r="D55"/>
  <c r="H53"/>
  <c r="D53"/>
  <c r="H51"/>
  <c r="D48"/>
  <c r="H46"/>
  <c r="H45"/>
  <c r="D44"/>
  <c r="H44"/>
  <c r="H43"/>
  <c r="D43"/>
  <c r="H42"/>
  <c r="AD5" s="1"/>
  <c r="H41"/>
  <c r="H40"/>
  <c r="H39"/>
  <c r="H48" s="1"/>
  <c r="H33"/>
  <c r="H32"/>
  <c r="H31"/>
  <c r="H26"/>
  <c r="H25"/>
  <c r="H24"/>
  <c r="D24"/>
  <c r="D28" s="1"/>
  <c r="D30" s="1"/>
  <c r="D35" s="1"/>
  <c r="D74" s="1"/>
  <c r="D82" s="1"/>
  <c r="D89" s="1"/>
  <c r="H23"/>
  <c r="H22"/>
  <c r="H21"/>
  <c r="H20"/>
  <c r="H19"/>
  <c r="H18"/>
  <c r="H17"/>
  <c r="H16"/>
  <c r="H15"/>
  <c r="H14"/>
  <c r="D13"/>
  <c r="H11"/>
  <c r="AD7"/>
  <c r="AD6"/>
  <c r="AD4"/>
  <c r="AD3"/>
  <c r="L1"/>
  <c r="K1"/>
  <c r="F132" i="66"/>
  <c r="F131"/>
  <c r="D133"/>
  <c r="F125"/>
  <c r="F123"/>
  <c r="F122"/>
  <c r="F121"/>
  <c r="F120"/>
  <c r="E126"/>
  <c r="F114"/>
  <c r="F113"/>
  <c r="F111"/>
  <c r="F110"/>
  <c r="F109"/>
  <c r="F107"/>
  <c r="F106"/>
  <c r="F105"/>
  <c r="D115"/>
  <c r="F103"/>
  <c r="F99"/>
  <c r="F97"/>
  <c r="F96"/>
  <c r="E100"/>
  <c r="F90"/>
  <c r="F89"/>
  <c r="F88"/>
  <c r="A29" i="65"/>
  <c r="A12"/>
  <c r="F86" i="66"/>
  <c r="F85"/>
  <c r="F83"/>
  <c r="F82"/>
  <c r="F81"/>
  <c r="F79"/>
  <c r="D91"/>
  <c r="E91"/>
  <c r="F66"/>
  <c r="F60"/>
  <c r="F59"/>
  <c r="F58"/>
  <c r="F57"/>
  <c r="F55"/>
  <c r="F54"/>
  <c r="F53"/>
  <c r="D61"/>
  <c r="F48"/>
  <c r="F47"/>
  <c r="F46"/>
  <c r="F45"/>
  <c r="F44"/>
  <c r="F43"/>
  <c r="F41"/>
  <c r="F40"/>
  <c r="F39"/>
  <c r="F37"/>
  <c r="F36"/>
  <c r="F35"/>
  <c r="F33"/>
  <c r="F32"/>
  <c r="F31"/>
  <c r="D49"/>
  <c r="F26"/>
  <c r="F25"/>
  <c r="F23"/>
  <c r="F22"/>
  <c r="F21"/>
  <c r="D27"/>
  <c r="F19"/>
  <c r="E27"/>
  <c r="F15"/>
  <c r="D16"/>
  <c r="K33" i="65"/>
  <c r="F33"/>
  <c r="E33"/>
  <c r="F30"/>
  <c r="I35"/>
  <c r="E30"/>
  <c r="A30"/>
  <c r="B29"/>
  <c r="K22"/>
  <c r="F18"/>
  <c r="B18"/>
  <c r="I33"/>
  <c r="B33" s="1"/>
  <c r="F15"/>
  <c r="B15"/>
  <c r="A15"/>
  <c r="A33" s="1"/>
  <c r="I22"/>
  <c r="I24" s="1"/>
  <c r="F12"/>
  <c r="G149" i="69" l="1"/>
  <c r="G153" s="1"/>
  <c r="H72" i="68"/>
  <c r="D63" i="66"/>
  <c r="E49"/>
  <c r="F30"/>
  <c r="E133"/>
  <c r="E135" s="1"/>
  <c r="F130"/>
  <c r="C28" i="67"/>
  <c r="C30" s="1"/>
  <c r="C35" s="1"/>
  <c r="H13"/>
  <c r="H28" s="1"/>
  <c r="H30" s="1"/>
  <c r="H35" s="1"/>
  <c r="D63" i="68"/>
  <c r="B12" i="65"/>
  <c r="K24"/>
  <c r="F29"/>
  <c r="F35" s="1"/>
  <c r="B30"/>
  <c r="B35" s="1"/>
  <c r="F13" i="66"/>
  <c r="F16" s="1"/>
  <c r="E16"/>
  <c r="E63" s="1"/>
  <c r="F42"/>
  <c r="F56"/>
  <c r="F78"/>
  <c r="F84"/>
  <c r="D100"/>
  <c r="F95"/>
  <c r="F98"/>
  <c r="F112"/>
  <c r="C72" i="67"/>
  <c r="H67"/>
  <c r="H72" s="1"/>
  <c r="H28" i="68"/>
  <c r="H30" s="1"/>
  <c r="H35" s="1"/>
  <c r="K44" i="69"/>
  <c r="K35" i="65"/>
  <c r="F24" i="66"/>
  <c r="F38"/>
  <c r="F52"/>
  <c r="E61"/>
  <c r="F80"/>
  <c r="F87"/>
  <c r="F94"/>
  <c r="F108"/>
  <c r="D126"/>
  <c r="D135" s="1"/>
  <c r="F119"/>
  <c r="F124"/>
  <c r="F129"/>
  <c r="C48" i="67"/>
  <c r="C55"/>
  <c r="H52"/>
  <c r="H55" s="1"/>
  <c r="H63" s="1"/>
  <c r="D74" i="68"/>
  <c r="D82" s="1"/>
  <c r="D88" s="1"/>
  <c r="D90" s="1"/>
  <c r="H48"/>
  <c r="I42" i="69"/>
  <c r="I44" s="1"/>
  <c r="F20" i="66"/>
  <c r="F27" s="1"/>
  <c r="F34"/>
  <c r="E115"/>
  <c r="F104"/>
  <c r="F115" s="1"/>
  <c r="F118"/>
  <c r="F126" s="1"/>
  <c r="C61" i="67"/>
  <c r="H80"/>
  <c r="C28" i="68"/>
  <c r="C30" s="1"/>
  <c r="C35" s="1"/>
  <c r="C48"/>
  <c r="C63" s="1"/>
  <c r="C80"/>
  <c r="H80" s="1"/>
  <c r="H77"/>
  <c r="Q42" i="69"/>
  <c r="Q44" s="1"/>
  <c r="K126"/>
  <c r="K146" s="1"/>
  <c r="K149" s="1"/>
  <c r="K153" s="1"/>
  <c r="C80" i="67"/>
  <c r="C61" i="68"/>
  <c r="H52"/>
  <c r="H55" s="1"/>
  <c r="H67"/>
  <c r="F133" i="66" l="1"/>
  <c r="E138"/>
  <c r="H63" i="68"/>
  <c r="H74" s="1"/>
  <c r="H82" s="1"/>
  <c r="H74" i="67"/>
  <c r="H82" s="1"/>
  <c r="AD8" s="1"/>
  <c r="C74" i="68"/>
  <c r="C82" s="1"/>
  <c r="C63" i="67"/>
  <c r="F91" i="66"/>
  <c r="F135" s="1"/>
  <c r="F63"/>
  <c r="C74" i="67"/>
  <c r="C82" s="1"/>
  <c r="F49" i="66"/>
  <c r="I149" i="69"/>
  <c r="I153" s="1"/>
  <c r="N153" s="1"/>
  <c r="N154" s="1"/>
  <c r="N155" s="1"/>
  <c r="F100" i="66"/>
  <c r="F61"/>
  <c r="D138"/>
  <c r="F138" l="1"/>
  <c r="E14" i="65"/>
  <c r="A14"/>
  <c r="B14" l="1"/>
  <c r="B22" s="1"/>
  <c r="B24" s="1"/>
  <c r="B27" s="1"/>
  <c r="A22"/>
  <c r="A24" s="1"/>
  <c r="A27" s="1"/>
  <c r="E22"/>
  <c r="E24" s="1"/>
  <c r="F14"/>
  <c r="F22" s="1"/>
  <c r="F24" s="1"/>
  <c r="F27" s="1"/>
  <c r="L143" i="51" l="1"/>
  <c r="L144" l="1"/>
  <c r="K144"/>
  <c r="J144"/>
  <c r="H144"/>
  <c r="G144"/>
  <c r="F144"/>
  <c r="K143"/>
  <c r="H143"/>
  <c r="L142"/>
  <c r="K142"/>
  <c r="H142"/>
  <c r="L141"/>
  <c r="K141"/>
  <c r="J141"/>
  <c r="H141"/>
  <c r="L140"/>
  <c r="K140"/>
  <c r="L139"/>
  <c r="K139"/>
  <c r="F136"/>
  <c r="F146" s="1"/>
  <c r="L135"/>
  <c r="L134"/>
  <c r="K134"/>
  <c r="K132"/>
  <c r="K136" s="1"/>
  <c r="K146" s="1"/>
  <c r="G132"/>
  <c r="G136" s="1"/>
  <c r="G146" s="1"/>
  <c r="F132"/>
  <c r="L131"/>
  <c r="K131"/>
  <c r="J131"/>
  <c r="L130"/>
  <c r="K130"/>
  <c r="J130"/>
  <c r="H130"/>
  <c r="L127"/>
  <c r="K127"/>
  <c r="J127"/>
  <c r="H127"/>
  <c r="G127"/>
  <c r="F127"/>
  <c r="L126"/>
  <c r="K126"/>
  <c r="J126"/>
  <c r="H126"/>
  <c r="L125"/>
  <c r="K125"/>
  <c r="J125"/>
  <c r="L124"/>
  <c r="K124"/>
  <c r="J124"/>
  <c r="L123"/>
  <c r="K123"/>
  <c r="J123"/>
  <c r="L122"/>
  <c r="K122"/>
  <c r="J122"/>
  <c r="L121"/>
  <c r="K121"/>
  <c r="J121"/>
  <c r="L120"/>
  <c r="K120"/>
  <c r="J120"/>
  <c r="L119"/>
  <c r="K119"/>
  <c r="J119"/>
  <c r="L118"/>
  <c r="K118"/>
  <c r="J118"/>
  <c r="L117"/>
  <c r="K117"/>
  <c r="J117"/>
  <c r="L114"/>
  <c r="K114"/>
  <c r="J114"/>
  <c r="H114"/>
  <c r="G114"/>
  <c r="F114"/>
  <c r="L113"/>
  <c r="K113"/>
  <c r="J113"/>
  <c r="L112"/>
  <c r="K112"/>
  <c r="J112"/>
  <c r="L111"/>
  <c r="K111"/>
  <c r="J111"/>
  <c r="L110"/>
  <c r="K110"/>
  <c r="J110"/>
  <c r="L109"/>
  <c r="K109"/>
  <c r="J109"/>
  <c r="L108"/>
  <c r="K108"/>
  <c r="J108"/>
  <c r="L107"/>
  <c r="K107"/>
  <c r="J107"/>
  <c r="L103"/>
  <c r="K103"/>
  <c r="J103"/>
  <c r="H103"/>
  <c r="H132" s="1"/>
  <c r="H136" s="1"/>
  <c r="H146" s="1"/>
  <c r="G103"/>
  <c r="F103"/>
  <c r="L102"/>
  <c r="K102"/>
  <c r="J102"/>
  <c r="L101"/>
  <c r="K101"/>
  <c r="J101"/>
  <c r="L100"/>
  <c r="K100"/>
  <c r="J100"/>
  <c r="L99"/>
  <c r="K99"/>
  <c r="J99"/>
  <c r="L98"/>
  <c r="K98"/>
  <c r="J98"/>
  <c r="L97"/>
  <c r="K97"/>
  <c r="J97"/>
  <c r="L96"/>
  <c r="K96"/>
  <c r="J96"/>
  <c r="H96"/>
  <c r="L92"/>
  <c r="L132" s="1"/>
  <c r="L136" s="1"/>
  <c r="L146" s="1"/>
  <c r="K92"/>
  <c r="J92"/>
  <c r="J132" s="1"/>
  <c r="J146" s="1"/>
  <c r="H92"/>
  <c r="G92"/>
  <c r="F92"/>
  <c r="L91"/>
  <c r="K91"/>
  <c r="J91"/>
  <c r="L90"/>
  <c r="K90"/>
  <c r="J90"/>
  <c r="L89"/>
  <c r="K89"/>
  <c r="J89"/>
  <c r="L88"/>
  <c r="K88"/>
  <c r="J88"/>
  <c r="L87"/>
  <c r="K87"/>
  <c r="J87"/>
  <c r="H87"/>
  <c r="L86"/>
  <c r="K86"/>
  <c r="J86"/>
  <c r="A79"/>
  <c r="L71"/>
  <c r="K71"/>
  <c r="J71"/>
  <c r="H71"/>
  <c r="G71"/>
  <c r="F71"/>
  <c r="L70"/>
  <c r="K70"/>
  <c r="H70"/>
  <c r="G70"/>
  <c r="K63"/>
  <c r="K73" s="1"/>
  <c r="J63"/>
  <c r="J73" s="1"/>
  <c r="F63"/>
  <c r="F73" s="1"/>
  <c r="L59"/>
  <c r="L63" s="1"/>
  <c r="L73" s="1"/>
  <c r="K59"/>
  <c r="J59"/>
  <c r="H59"/>
  <c r="H63" s="1"/>
  <c r="H73" s="1"/>
  <c r="G59"/>
  <c r="G63" s="1"/>
  <c r="G73" s="1"/>
  <c r="F59"/>
  <c r="L54"/>
  <c r="K54"/>
  <c r="J54"/>
  <c r="H54"/>
  <c r="G54"/>
  <c r="F54"/>
  <c r="L40"/>
  <c r="K40"/>
  <c r="J40"/>
  <c r="H40"/>
  <c r="G40"/>
  <c r="F40"/>
  <c r="L29"/>
  <c r="K29"/>
  <c r="J29"/>
  <c r="H29"/>
  <c r="G29"/>
  <c r="F29"/>
  <c r="L18"/>
  <c r="K18"/>
  <c r="J18"/>
  <c r="H18"/>
  <c r="G18"/>
  <c r="F18"/>
  <c r="N1"/>
  <c r="K14" i="49" l="1"/>
  <c r="E19"/>
  <c r="E34" s="1"/>
  <c r="E38" s="1"/>
  <c r="E44" s="1"/>
  <c r="AF4" s="1"/>
  <c r="G19"/>
  <c r="I22"/>
  <c r="K22" s="1"/>
  <c r="K54" s="1"/>
  <c r="I24"/>
  <c r="K24"/>
  <c r="I26"/>
  <c r="K26" s="1"/>
  <c r="I28"/>
  <c r="K28"/>
  <c r="C30"/>
  <c r="I30" s="1"/>
  <c r="K30" s="1"/>
  <c r="I32"/>
  <c r="K32"/>
  <c r="G34"/>
  <c r="O34"/>
  <c r="P34"/>
  <c r="I36"/>
  <c r="O38"/>
  <c r="P38"/>
  <c r="I40"/>
  <c r="K40" s="1"/>
  <c r="I42"/>
  <c r="K42" s="1"/>
  <c r="O44"/>
  <c r="P44"/>
  <c r="Q9" i="48"/>
  <c r="M17"/>
  <c r="O15"/>
  <c r="Q15" s="1"/>
  <c r="O16"/>
  <c r="I17"/>
  <c r="AR13" s="1"/>
  <c r="R17"/>
  <c r="T17"/>
  <c r="AR18"/>
  <c r="I22"/>
  <c r="I25" s="1"/>
  <c r="O21"/>
  <c r="Q21" s="1"/>
  <c r="M22"/>
  <c r="M25" s="1"/>
  <c r="AR15" s="1"/>
  <c r="R22"/>
  <c r="R25" s="1"/>
  <c r="R34" s="1"/>
  <c r="T22"/>
  <c r="T25" s="1"/>
  <c r="O23"/>
  <c r="Q23" s="1"/>
  <c r="O28"/>
  <c r="Q28" s="1"/>
  <c r="I29"/>
  <c r="R29"/>
  <c r="T29"/>
  <c r="O32"/>
  <c r="Q32" s="1"/>
  <c r="O33"/>
  <c r="Q33" s="1"/>
  <c r="O38"/>
  <c r="Q38" s="1"/>
  <c r="O39"/>
  <c r="R42"/>
  <c r="T42"/>
  <c r="T49" s="1"/>
  <c r="I48"/>
  <c r="O45"/>
  <c r="Q45" s="1"/>
  <c r="R48"/>
  <c r="T48"/>
  <c r="R49"/>
  <c r="K36" i="49" l="1"/>
  <c r="G38"/>
  <c r="G44" s="1"/>
  <c r="AF5" s="1"/>
  <c r="C19"/>
  <c r="C34" s="1"/>
  <c r="C38" s="1"/>
  <c r="C44" s="1"/>
  <c r="AF3" s="1"/>
  <c r="O44" i="48"/>
  <c r="O40"/>
  <c r="Q40" s="1"/>
  <c r="K29"/>
  <c r="O20"/>
  <c r="O22" s="1"/>
  <c r="O25" s="1"/>
  <c r="AR16" s="1"/>
  <c r="AR17"/>
  <c r="K17"/>
  <c r="K48"/>
  <c r="I42"/>
  <c r="I49" s="1"/>
  <c r="AR9" s="1"/>
  <c r="O46"/>
  <c r="Q46" s="1"/>
  <c r="O41"/>
  <c r="Q41" s="1"/>
  <c r="K42"/>
  <c r="K49" s="1"/>
  <c r="O31"/>
  <c r="Q31" s="1"/>
  <c r="T34"/>
  <c r="K22"/>
  <c r="K25" s="1"/>
  <c r="AR14" s="1"/>
  <c r="O14"/>
  <c r="I34"/>
  <c r="AR4" s="1"/>
  <c r="O27"/>
  <c r="Q27" s="1"/>
  <c r="Q29" s="1"/>
  <c r="O24"/>
  <c r="Q24" s="1"/>
  <c r="O29"/>
  <c r="Q39"/>
  <c r="O42"/>
  <c r="Q44"/>
  <c r="K34"/>
  <c r="AR5" s="1"/>
  <c r="O17"/>
  <c r="Q14"/>
  <c r="AR19"/>
  <c r="Q16"/>
  <c r="AR20" s="1"/>
  <c r="M42"/>
  <c r="M49" s="1"/>
  <c r="AR10" s="1"/>
  <c r="M48"/>
  <c r="O47"/>
  <c r="Q47" s="1"/>
  <c r="M29"/>
  <c r="M34" s="1"/>
  <c r="AR6" s="1"/>
  <c r="I19" i="49" l="1"/>
  <c r="O34" i="48"/>
  <c r="AR7" s="1"/>
  <c r="Q20"/>
  <c r="Q22" s="1"/>
  <c r="Q25" s="1"/>
  <c r="Q34" s="1"/>
  <c r="AR8" s="1"/>
  <c r="Q42"/>
  <c r="O48"/>
  <c r="O49" s="1"/>
  <c r="AR11" s="1"/>
  <c r="Q48"/>
  <c r="Q49" s="1"/>
  <c r="AR12" s="1"/>
  <c r="Q17"/>
  <c r="I34" i="49" l="1"/>
  <c r="I38" s="1"/>
  <c r="I44" s="1"/>
  <c r="AF6" s="1"/>
  <c r="K19"/>
  <c r="K34" s="1"/>
  <c r="K38" s="1"/>
  <c r="K44" s="1"/>
  <c r="AF7" s="1"/>
  <c r="C110" i="7" l="1"/>
  <c r="B65"/>
  <c r="B172" s="1"/>
  <c r="B2"/>
  <c r="B112" l="1"/>
</calcChain>
</file>

<file path=xl/comments1.xml><?xml version="1.0" encoding="utf-8"?>
<comments xmlns="http://schemas.openxmlformats.org/spreadsheetml/2006/main">
  <authors>
    <author>rburnett</author>
  </authors>
  <commentList>
    <comment ref="L57" authorId="0">
      <text>
        <r>
          <rPr>
            <b/>
            <sz val="8"/>
            <color indexed="81"/>
            <rFont val="Tahoma"/>
            <family val="2"/>
          </rPr>
          <t>rburnett:</t>
        </r>
        <r>
          <rPr>
            <sz val="8"/>
            <color indexed="81"/>
            <rFont val="Tahoma"/>
            <family val="2"/>
          </rPr>
          <t xml:space="preserve">
I/S  4830K  005182</t>
        </r>
      </text>
    </comment>
    <comment ref="K58" authorId="0">
      <text>
        <r>
          <rPr>
            <b/>
            <sz val="8"/>
            <color indexed="81"/>
            <rFont val="Tahoma"/>
            <family val="2"/>
          </rPr>
          <t>rburnett:</t>
        </r>
        <r>
          <rPr>
            <sz val="8"/>
            <color indexed="81"/>
            <rFont val="Tahoma"/>
            <family val="2"/>
          </rPr>
          <t xml:space="preserve">
KETS OSS report or enter the # that appears on the sales summary.  The volume s/b OSS minus the allocated NJN for NY.</t>
        </r>
      </text>
    </comment>
    <comment ref="L58" authorId="0">
      <text>
        <r>
          <rPr>
            <b/>
            <sz val="8"/>
            <color indexed="81"/>
            <rFont val="Tahoma"/>
            <family val="2"/>
          </rPr>
          <t>rburnett:</t>
        </r>
        <r>
          <rPr>
            <sz val="8"/>
            <color indexed="81"/>
            <rFont val="Tahoma"/>
            <family val="2"/>
          </rPr>
          <t xml:space="preserve">
I/S 4830K 005181</t>
        </r>
      </text>
    </comment>
    <comment ref="F86" authorId="0">
      <text>
        <r>
          <rPr>
            <b/>
            <sz val="8"/>
            <color indexed="81"/>
            <rFont val="Tahoma"/>
            <family val="2"/>
          </rPr>
          <t>rburnett:</t>
        </r>
        <r>
          <rPr>
            <sz val="8"/>
            <color indexed="81"/>
            <rFont val="Tahoma"/>
            <family val="2"/>
          </rPr>
          <t xml:space="preserve">
Meter Volume email from K. Leddy titled "PSC Page - MMMM/YYYY" by rate plus add on the special ledger # of customers from Mark Palmer.</t>
        </r>
      </text>
    </comment>
    <comment ref="H86" authorId="0">
      <text>
        <r>
          <rPr>
            <b/>
            <sz val="8"/>
            <color indexed="81"/>
            <rFont val="Tahoma"/>
            <family val="2"/>
          </rPr>
          <t>rburnett:</t>
        </r>
        <r>
          <rPr>
            <sz val="8"/>
            <color indexed="81"/>
            <rFont val="Tahoma"/>
            <family val="2"/>
          </rPr>
          <t xml:space="preserve">
PSC Combined Sales - DW:  4800K rates 080, 085.</t>
        </r>
      </text>
    </comment>
    <comment ref="F87" authorId="0">
      <text>
        <r>
          <rPr>
            <b/>
            <sz val="8"/>
            <color indexed="81"/>
            <rFont val="Tahoma"/>
            <family val="2"/>
          </rPr>
          <t>rburnett:</t>
        </r>
        <r>
          <rPr>
            <sz val="8"/>
            <color indexed="81"/>
            <rFont val="Tahoma"/>
            <family val="2"/>
          </rPr>
          <t xml:space="preserve">
K. Leddy titled "PSC Page - MMMM/YYYY" by rate plus add on the special ledger # of customers from Mark Palmer.</t>
        </r>
      </text>
    </comment>
    <comment ref="H87" authorId="0">
      <text>
        <r>
          <rPr>
            <b/>
            <sz val="8"/>
            <color indexed="81"/>
            <rFont val="Tahoma"/>
            <family val="2"/>
          </rPr>
          <t>rburnett:</t>
        </r>
        <r>
          <rPr>
            <sz val="8"/>
            <color indexed="81"/>
            <rFont val="Tahoma"/>
            <family val="2"/>
          </rPr>
          <t xml:space="preserve">
PSC Combined Sales - DW:  4800K resi rates 10,15, 18.  Plus deduct the sales allowance 4800K-004804.</t>
        </r>
      </text>
    </comment>
    <comment ref="H91" authorId="0">
      <text>
        <r>
          <rPr>
            <b/>
            <sz val="8"/>
            <color indexed="81"/>
            <rFont val="Tahoma"/>
            <family val="2"/>
          </rPr>
          <t>rburnett:</t>
        </r>
        <r>
          <rPr>
            <sz val="8"/>
            <color indexed="81"/>
            <rFont val="Tahoma"/>
            <family val="2"/>
          </rPr>
          <t xml:space="preserve">
PSC Combined Sales - DW:  4800K multi resi rates 361-363, 561-563, 663, 664</t>
        </r>
      </text>
    </comment>
  </commentList>
</comments>
</file>

<file path=xl/sharedStrings.xml><?xml version="1.0" encoding="utf-8"?>
<sst xmlns="http://schemas.openxmlformats.org/spreadsheetml/2006/main" count="974" uniqueCount="663">
  <si>
    <t xml:space="preserve">Quarter Ended </t>
  </si>
  <si>
    <t>COMPARATIVE BALANCE SHEET</t>
  </si>
  <si>
    <t>Assets and Other Debits</t>
  </si>
  <si>
    <t>Balance at</t>
  </si>
  <si>
    <t>Beginning of</t>
  </si>
  <si>
    <t>Increase</t>
  </si>
  <si>
    <t>Twelve-month</t>
  </si>
  <si>
    <t>End of</t>
  </si>
  <si>
    <t>or</t>
  </si>
  <si>
    <t>Line</t>
  </si>
  <si>
    <t>Account Title</t>
  </si>
  <si>
    <t>Period*</t>
  </si>
  <si>
    <t>Quarter</t>
  </si>
  <si>
    <t>No.</t>
  </si>
  <si>
    <t>[a]</t>
  </si>
  <si>
    <t>[b] 01</t>
  </si>
  <si>
    <t>[c] 02</t>
  </si>
  <si>
    <t>[d] 03</t>
  </si>
  <si>
    <t>UTILITY PLANT</t>
  </si>
  <si>
    <t>Utility Plant (101-107,114,117,118.1,118.2,120)</t>
  </si>
  <si>
    <t>Less Accumulated Provision for Depr., Amort.,</t>
  </si>
  <si>
    <t xml:space="preserve">    and Depletion (108-113,115,119.1,119.2,120.5)</t>
  </si>
  <si>
    <t>Total Net Utility Plant</t>
  </si>
  <si>
    <t>OTHER PROPERTY AND INVESTMENTS</t>
  </si>
  <si>
    <t>Nonutility Property (121)</t>
  </si>
  <si>
    <t xml:space="preserve">     Less: Accum. Prov. for Depr. &amp; Amort.(122)</t>
  </si>
  <si>
    <t>Investment in Associated Companies (123)</t>
  </si>
  <si>
    <t>Investment in Subsidiary Companies (123.1,.2)</t>
  </si>
  <si>
    <t>Other Investments (124)</t>
  </si>
  <si>
    <t>Sinking Funds (125)</t>
  </si>
  <si>
    <t>Depreciation Fund (126)</t>
  </si>
  <si>
    <t>Other Special Funds (128)</t>
  </si>
  <si>
    <t>Total Other Property and Investments</t>
  </si>
  <si>
    <t>CURRENT AND ACCRUED ASSETS</t>
  </si>
  <si>
    <t>Cash (131)</t>
  </si>
  <si>
    <t>Interest Special Deposits (132)</t>
  </si>
  <si>
    <t>Dividend Special Deposits (133)</t>
  </si>
  <si>
    <t>Other Special Deposits (134)</t>
  </si>
  <si>
    <t>Working Funds (135)</t>
  </si>
  <si>
    <t>Temporary Cash Investments (136)</t>
  </si>
  <si>
    <t>Notes Receivable (141)</t>
  </si>
  <si>
    <t>Accounts Receivable (142,143)</t>
  </si>
  <si>
    <t xml:space="preserve">     Less: Accum. Prov. for Uncoll. Accts.-Cr.(144)</t>
  </si>
  <si>
    <t>Notes Receivable from Associated Companies (145)</t>
  </si>
  <si>
    <t>Accounts Receivable from Associated Companies (146)</t>
  </si>
  <si>
    <t>Materials and Supplies (150)</t>
  </si>
  <si>
    <t>Gas Stored Underground - Current (164.1)</t>
  </si>
  <si>
    <t>Liquefied Natural Gas in Storage (164.2)</t>
  </si>
  <si>
    <t>Prepayments (165)</t>
  </si>
  <si>
    <t>Interest and Dividends Receivable (171)</t>
  </si>
  <si>
    <t>Rents Receivable (172)</t>
  </si>
  <si>
    <t>Accrued Utility Revenues (173)</t>
  </si>
  <si>
    <t>Miscellaneous Current and Accrued Assets (174)</t>
  </si>
  <si>
    <t>Total Current and Accrued Assets</t>
  </si>
  <si>
    <t>DEFERRED DEBITS</t>
  </si>
  <si>
    <t>Unamort. Debt Expense (181)</t>
  </si>
  <si>
    <t>Other Regulatory Assets (182)</t>
  </si>
  <si>
    <t>Prelim.Survey and Investigation Charges (183)</t>
  </si>
  <si>
    <t>Clearing Accounts (184)</t>
  </si>
  <si>
    <t>Temporary Facilities (185)</t>
  </si>
  <si>
    <t xml:space="preserve">Miscellaneous Deferred Debits (186)  </t>
  </si>
  <si>
    <t>Deferred Losses from Disposition of Utility Plant (187)</t>
  </si>
  <si>
    <t>Investment in Research and Development (188)</t>
  </si>
  <si>
    <t>Accumulated Deferred Income Taxes (190)</t>
  </si>
  <si>
    <t>Total Assets and Other Debits</t>
  </si>
  <si>
    <t>* Beginning balance twelve months prior to the end  of the quarter for which the report is made.</t>
  </si>
  <si>
    <t xml:space="preserve"> </t>
  </si>
  <si>
    <t>-1-</t>
  </si>
  <si>
    <t>Form No. 106-81</t>
  </si>
  <si>
    <t>Liabilities and Other Credits</t>
  </si>
  <si>
    <t>PROPRIETARY CAPITAL</t>
  </si>
  <si>
    <t>Common Stock Issued (201)</t>
  </si>
  <si>
    <t>Preferred Stock Issued (204)</t>
  </si>
  <si>
    <t>Capital Stock Subscribed (202, 205)</t>
  </si>
  <si>
    <t>Stock Liability for Conversion (203, 206)</t>
  </si>
  <si>
    <t>Premium on Capital Stock (207)</t>
  </si>
  <si>
    <t>Other Paid-in-Capital (208-211)</t>
  </si>
  <si>
    <t>Installments Received on Capital Stock (212)</t>
  </si>
  <si>
    <t>Capital Stock Expense (214)</t>
  </si>
  <si>
    <t>Appropriated Retained Earnings (215)</t>
  </si>
  <si>
    <t>Unappropriated Retained Earnings (216)</t>
  </si>
  <si>
    <t>Unappropriated Undistributed Subsidiary Earnings (216.1)</t>
  </si>
  <si>
    <t>Reacquired Capital Stock (217)</t>
  </si>
  <si>
    <t>Accumulated Other Comprehensive Income (219)</t>
  </si>
  <si>
    <t>Total Proprietary Capital</t>
  </si>
  <si>
    <t>LONG TERM DEBT</t>
  </si>
  <si>
    <t>Bonds (221)</t>
  </si>
  <si>
    <t>Reacquired Bonds (222)</t>
  </si>
  <si>
    <t>Advances from Assoc. Companies (223)</t>
  </si>
  <si>
    <t>Other Long Term Debt (224)</t>
  </si>
  <si>
    <t>Unamortized Premium on Long Term Debt (225)</t>
  </si>
  <si>
    <t>Unamortized Premium on Long Term Debt - Debit (226)</t>
  </si>
  <si>
    <t>Total Long Term Debt</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</si>
  <si>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</si>
  <si>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</si>
  <si>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</si>
  <si>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</si>
  <si>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</si>
  <si>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</si>
  <si>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</si>
  <si>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</si>
  <si>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</si>
  <si>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 term Debt (239)</t>
  </si>
  <si>
    <t>Matured Interest (240)</t>
  </si>
  <si>
    <t>Tax Collections Payable (241)</t>
  </si>
  <si>
    <t>Misc. Current and Accrued Liabilities (242)</t>
  </si>
  <si>
    <t>Total Current and Accrued Liabilities</t>
  </si>
  <si>
    <t>DEFERRED CREDITS</t>
  </si>
  <si>
    <t>Customer Advances for Construction (252)</t>
  </si>
  <si>
    <t>Other Deferred Credits (253)</t>
  </si>
  <si>
    <t>Accumulated Deferred Investment Tax Credits (255)</t>
  </si>
  <si>
    <t>Other Regulatory Liabilities (254)</t>
  </si>
  <si>
    <t>Accumulated Deferred Income Taxes:</t>
  </si>
  <si>
    <t xml:space="preserve">     Accelerated Amortization (281)</t>
  </si>
  <si>
    <t xml:space="preserve">     Liberalized Depreciation (282)</t>
  </si>
  <si>
    <t xml:space="preserve">     Other (283)</t>
  </si>
  <si>
    <t>Total Deferred Credits</t>
  </si>
  <si>
    <t>OPERATING RESERVES</t>
  </si>
  <si>
    <t>Property Insurance Reserve (261)</t>
  </si>
  <si>
    <t>Injuries and Damages Reserve (262, 228)</t>
  </si>
  <si>
    <t>Pensions and Benefits Reserve (263)</t>
  </si>
  <si>
    <t>Miscellaneous Operating Reserves (265)</t>
  </si>
  <si>
    <t>Total Operating Reserves</t>
  </si>
  <si>
    <t>Total Liabilities and Other Credits</t>
  </si>
  <si>
    <t>-2-</t>
  </si>
  <si>
    <t>Check</t>
  </si>
  <si>
    <t>/xmmenu~</t>
  </si>
  <si>
    <t>PAGE7DUMP:</t>
  </si>
  <si>
    <t xml:space="preserve"> STATEMENT OF INCOME (Continued)</t>
  </si>
  <si>
    <t>Sch: 604</t>
  </si>
  <si>
    <t>LINE2</t>
  </si>
  <si>
    <t>PROPRINTER</t>
  </si>
  <si>
    <t>LASER</t>
  </si>
  <si>
    <t>LINE14</t>
  </si>
  <si>
    <t>FOR THE CURRENT QUARTER</t>
  </si>
  <si>
    <t>PRINT</t>
  </si>
  <si>
    <t>LINE28</t>
  </si>
  <si>
    <t>/ppra1.l86~omr240~s{ESC}\015\027\048~ouqgq</t>
  </si>
  <si>
    <t>/RVFORMULAS~VALUES~</t>
  </si>
  <si>
    <t>LINE30</t>
  </si>
  <si>
    <t>Total</t>
  </si>
  <si>
    <t>Electric</t>
  </si>
  <si>
    <t>Gas</t>
  </si>
  <si>
    <t xml:space="preserve">  .......</t>
  </si>
  <si>
    <t>/ppcara1..l86~omr240~ml15~p89~s\027E\027&amp;l5.39C\027&amp;k2S~ouqagpq</t>
  </si>
  <si>
    <t>LINE41</t>
  </si>
  <si>
    <t xml:space="preserve"> No.</t>
  </si>
  <si>
    <t xml:space="preserve">      (f)  05</t>
  </si>
  <si>
    <t xml:space="preserve">   (g)  06</t>
  </si>
  <si>
    <t xml:space="preserve">      (h)  07</t>
  </si>
  <si>
    <t xml:space="preserve">  (i)  08</t>
  </si>
  <si>
    <t>/fs~r</t>
  </si>
  <si>
    <t>LINE57</t>
  </si>
  <si>
    <t>UTILITY OPERATING INCOME</t>
  </si>
  <si>
    <t>NOTES TO STATEMENT OF</t>
  </si>
  <si>
    <t xml:space="preserve">   Operating Revenues (400)</t>
  </si>
  <si>
    <t>INCOME:</t>
  </si>
  <si>
    <t xml:space="preserve">   Operating Expenses:</t>
  </si>
  <si>
    <t>1. In columns (b) through (d)</t>
  </si>
  <si>
    <t xml:space="preserve">   Operation Expense (401)</t>
  </si>
  <si>
    <t xml:space="preserve">show the Departmental </t>
  </si>
  <si>
    <t xml:space="preserve">   Maintenance Expenses (402)</t>
  </si>
  <si>
    <t>Distribution of all amounts</t>
  </si>
  <si>
    <t xml:space="preserve">   Joint Expenses (402.1)</t>
  </si>
  <si>
    <t>-</t>
  </si>
  <si>
    <t>reported on lines 2 through 57</t>
  </si>
  <si>
    <t xml:space="preserve">   Depreciation Expense (403)</t>
  </si>
  <si>
    <t>in column (a).</t>
  </si>
  <si>
    <t xml:space="preserve">   Amortization and Depletion of Utility Plant (404)</t>
  </si>
  <si>
    <t xml:space="preserve">   Amortization of Other Utility Plant (405)</t>
  </si>
  <si>
    <t>2. In columns (g) through (i)</t>
  </si>
  <si>
    <t xml:space="preserve">   Amortization of Utility Plant Acq. Adj. (406)</t>
  </si>
  <si>
    <t xml:space="preserve">   Amort. of Property Losses (Elec. 407, Gas 407.1)</t>
  </si>
  <si>
    <t xml:space="preserve">   Amortization of Conversion Expenses (Gas 407.2)</t>
  </si>
  <si>
    <t xml:space="preserve">   Amortization of Regulatory Debits ( 407.3)</t>
  </si>
  <si>
    <t xml:space="preserve">   Taxes Other Than Income Taxes (408.1)</t>
  </si>
  <si>
    <t>in column (f).</t>
  </si>
  <si>
    <t xml:space="preserve">   Income Taxes (409.1, 410.1,411.1,411.4,411.8)</t>
  </si>
  <si>
    <t xml:space="preserve">   Gains from Disposition of Utility Plant (411.6)</t>
  </si>
  <si>
    <t xml:space="preserve">   Losses from Disposition of Utility Plant (411.7)</t>
  </si>
  <si>
    <t xml:space="preserve">      Total Operating Expenses</t>
  </si>
  <si>
    <t xml:space="preserve">      Net Operating Revenues</t>
  </si>
  <si>
    <t>Revenues from Utility Plant Leased to Others (412)</t>
  </si>
  <si>
    <t>Expenses of Utility Plant Leased to Others (413)</t>
  </si>
  <si>
    <t>Other Utility Operating Income (414)</t>
  </si>
  <si>
    <t xml:space="preserve">      Total Utility Operating Income</t>
  </si>
  <si>
    <t xml:space="preserve">                                                                                  </t>
  </si>
  <si>
    <t xml:space="preserve">             OTHER INCOME</t>
  </si>
  <si>
    <t>Income from Merchandising, Jobbing, and</t>
  </si>
  <si>
    <t xml:space="preserve">  Contract Work (415,416)</t>
  </si>
  <si>
    <t>Income from Nonutility Operations (417,417.1)</t>
  </si>
  <si>
    <t>Nonoperating Rental Income (418)</t>
  </si>
  <si>
    <t>Equity in Earnings of Subsidiary Companies (418.1)</t>
  </si>
  <si>
    <t>Interest and Dividend Income (419)</t>
  </si>
  <si>
    <t>Allowance for Funds Used During Construction (419.1)</t>
  </si>
  <si>
    <t>Miscellaneous Nonoperating Income (421)</t>
  </si>
  <si>
    <t>Gain on Disposition of Property (421.1)</t>
  </si>
  <si>
    <t xml:space="preserve">      Total Other Income</t>
  </si>
  <si>
    <t xml:space="preserve">      OTHER INCOME DEDUCTIONS</t>
  </si>
  <si>
    <t>Loss on Disposition of Property (421.2)</t>
  </si>
  <si>
    <t>Miscellaneous Amortization (425)</t>
  </si>
  <si>
    <t>Miscellaneous Income Deductions (426)</t>
  </si>
  <si>
    <t xml:space="preserve">       Total Other Income Deductions</t>
  </si>
  <si>
    <t>TAXES-OTHER INCOME AND DEDUCTIONS</t>
  </si>
  <si>
    <t>Taxes Other Than Income Taxes (408.2)</t>
  </si>
  <si>
    <t>Income Taxes (409.2,410.2,411.2,411.5,420)</t>
  </si>
  <si>
    <t xml:space="preserve">      Total Taxes-Other Income and Deductions</t>
  </si>
  <si>
    <t xml:space="preserve">      Net Other Income and Deductions</t>
  </si>
  <si>
    <t xml:space="preserve">           INTEREST CHARGES</t>
  </si>
  <si>
    <t>Interest on Long Term Debt (427)</t>
  </si>
  <si>
    <t>Amortization of Debt Disc. and Expense (428)</t>
  </si>
  <si>
    <t>Amortization of Premium on Debt-Credit (429)</t>
  </si>
  <si>
    <t>Interest on Debt to Associated Companies (430)</t>
  </si>
  <si>
    <t>Other Interest Expense (431)</t>
  </si>
  <si>
    <t xml:space="preserve">       Total Interest Charges</t>
  </si>
  <si>
    <t>Income Before Extraordinary Items</t>
  </si>
  <si>
    <t xml:space="preserve">        EXTRAORDINARY ITEMS</t>
  </si>
  <si>
    <t>Extraordinary Income (434)</t>
  </si>
  <si>
    <t>Extraordinary Deductions (435)</t>
  </si>
  <si>
    <t>Income Taxes, Extraordinary Items (409.3)</t>
  </si>
  <si>
    <t xml:space="preserve">      Net Extraordinary Items</t>
  </si>
  <si>
    <t>Net Income</t>
  </si>
  <si>
    <t>Page 3</t>
  </si>
  <si>
    <t>Operating Revenues (400)</t>
  </si>
  <si>
    <t>Operating Expenses:</t>
  </si>
  <si>
    <t>Page 4</t>
  </si>
  <si>
    <t>4</t>
  </si>
  <si>
    <t>STATEMENT OF RETAINED EARNINGS</t>
  </si>
  <si>
    <t>For The Twelve-Month Period</t>
  </si>
  <si>
    <t>For the Quarter</t>
  </si>
  <si>
    <t>to the End of The Quarter</t>
  </si>
  <si>
    <t>Incr (Decr)</t>
  </si>
  <si>
    <t>Current</t>
  </si>
  <si>
    <t>from same period</t>
  </si>
  <si>
    <t>Year</t>
  </si>
  <si>
    <t>in preceding year</t>
  </si>
  <si>
    <t>ACCOUNT</t>
  </si>
  <si>
    <t>Revised</t>
  </si>
  <si>
    <t>(a)</t>
  </si>
  <si>
    <t>(b)</t>
  </si>
  <si>
    <t>(c)</t>
  </si>
  <si>
    <t>(d)</t>
  </si>
  <si>
    <t>(e)</t>
  </si>
  <si>
    <t>YTD</t>
  </si>
  <si>
    <t>QTR</t>
  </si>
  <si>
    <t>Unappropriated Retained Earnings (beg. of period)(216)</t>
  </si>
  <si>
    <t>Balance transferred from Income (433)------------------------------</t>
  </si>
  <si>
    <t>Liquidation and Transfer of Subsidiaries--------------------------------</t>
  </si>
  <si>
    <t>Appropriations of Retained Earnings (436)------------------------</t>
  </si>
  <si>
    <t>Dividends declared- Preferred Stock (437)------------------------</t>
  </si>
  <si>
    <t>Dividends declared- Common Stock (438)-------------------------</t>
  </si>
  <si>
    <t>Adjustments to Retained Earnings (439)-----------------------------</t>
  </si>
  <si>
    <t>Preferred Stock Redemption (216)-------------------------------------</t>
  </si>
  <si>
    <t>Net Change to Unappropriated Retained Earnings-------------</t>
  </si>
  <si>
    <t>Unappropriated Retained Earnings (end of period)(216)</t>
  </si>
  <si>
    <t>Appropriated Retained (end of period)(215)------------------------</t>
  </si>
  <si>
    <t xml:space="preserve">     Total Retained Earnings (215,216)-----------------------------------</t>
  </si>
  <si>
    <t>Unappropriated Undistributed Subsidiary Earnings (beg.of period)(216)</t>
  </si>
  <si>
    <t>Other Charges</t>
  </si>
  <si>
    <t>Unappropriated Undistributed Subsidiary Earnings (end of period)(216)</t>
  </si>
  <si>
    <t>Form No.    106-81</t>
  </si>
  <si>
    <t xml:space="preserve">-5-    </t>
  </si>
  <si>
    <t>NOTES TO INCOME AND RETAINED EARNINGS STATEMENTS</t>
  </si>
  <si>
    <t xml:space="preserve">                                 VI. STATEMENT OF CASH FLOWS</t>
  </si>
  <si>
    <t xml:space="preserve">         For the Twelve-Month Period to</t>
  </si>
  <si>
    <t xml:space="preserve">              the End of the Quarter</t>
  </si>
  <si>
    <t>For the</t>
  </si>
  <si>
    <t xml:space="preserve">           Items</t>
  </si>
  <si>
    <t>Current Quarter</t>
  </si>
  <si>
    <t>Current Year</t>
  </si>
  <si>
    <t>Increase or (decrease)</t>
  </si>
  <si>
    <t xml:space="preserve">            (a)</t>
  </si>
  <si>
    <t>Cash Flows from operating activities:</t>
  </si>
  <si>
    <t xml:space="preserve">  Net Income</t>
  </si>
  <si>
    <t xml:space="preserve">  Adjustments to reconcile net income to net cash</t>
  </si>
  <si>
    <t xml:space="preserve">   provided by (used in) operating activities:</t>
  </si>
  <si>
    <t xml:space="preserve">   Depreciation and depletion</t>
  </si>
  <si>
    <t xml:space="preserve">   Amortizations (includes cost of issuing and redeeming securities)</t>
  </si>
  <si>
    <t xml:space="preserve">   Increase (decrease) in deferred taxes and</t>
  </si>
  <si>
    <t xml:space="preserve">    investment tax credits - net</t>
  </si>
  <si>
    <t xml:space="preserve">   Capitalized allowance for equity funds used </t>
  </si>
  <si>
    <t xml:space="preserve">    during construction (AFUDC)</t>
  </si>
  <si>
    <t xml:space="preserve">   Decrease (Increase) in receivables related to</t>
  </si>
  <si>
    <t xml:space="preserve">    operations excluding unbilled revenues</t>
  </si>
  <si>
    <t xml:space="preserve">   Decrease (Increase) in inventory related to  operations</t>
  </si>
  <si>
    <t xml:space="preserve">   Increase (Decrease) in accrued expenses and</t>
  </si>
  <si>
    <t xml:space="preserve">    accounts payable related to operations</t>
  </si>
  <si>
    <t xml:space="preserve">   Change In Unbilled Revenues</t>
  </si>
  <si>
    <t xml:space="preserve">   Increase (Decrease) in current income taxes</t>
  </si>
  <si>
    <t xml:space="preserve">    and other taxes payable</t>
  </si>
  <si>
    <t xml:space="preserve">   Increase (Decrease) in interest payable</t>
  </si>
  <si>
    <t xml:space="preserve">   Equity in loss (earnings) of affiliates</t>
  </si>
  <si>
    <t xml:space="preserve">   Dividends received from associated and sub-</t>
  </si>
  <si>
    <t xml:space="preserve">    sidiary companies accounted for under the</t>
  </si>
  <si>
    <t xml:space="preserve">     equity method</t>
  </si>
  <si>
    <t xml:space="preserve">   Other adjustments:</t>
  </si>
  <si>
    <t xml:space="preserve">        Other</t>
  </si>
  <si>
    <t xml:space="preserve">        Net Change in Regulatory Assets</t>
  </si>
  <si>
    <t xml:space="preserve">        Net Change in Regulatory Liabilities</t>
  </si>
  <si>
    <t xml:space="preserve">      Total Adjustments</t>
  </si>
  <si>
    <t>Net cash provided by (used in) operating activities</t>
  </si>
  <si>
    <t>Cash flows from investing activities:</t>
  </si>
  <si>
    <t xml:space="preserve">  Cash outflows for construction:</t>
  </si>
  <si>
    <t xml:space="preserve">    Gross additions to:</t>
  </si>
  <si>
    <t xml:space="preserve">      Telephone plant (include capital leases)</t>
  </si>
  <si>
    <t xml:space="preserve">      Water plant</t>
  </si>
  <si>
    <t xml:space="preserve">      Electric plant</t>
  </si>
  <si>
    <t xml:space="preserve">      Nuclear plant</t>
  </si>
  <si>
    <t xml:space="preserve">      Nuclear fuel</t>
  </si>
  <si>
    <t xml:space="preserve">      Gas plant</t>
  </si>
  <si>
    <t xml:space="preserve">      Steam plant</t>
  </si>
  <si>
    <t xml:space="preserve">      Common plant</t>
  </si>
  <si>
    <t xml:space="preserve">      Non-utility plant</t>
  </si>
  <si>
    <t xml:space="preserve">      Other plant</t>
  </si>
  <si>
    <t xml:space="preserve">    Adjustments to gross additions:</t>
  </si>
  <si>
    <t xml:space="preserve">      Increase (Decrease) in payables related to </t>
  </si>
  <si>
    <t xml:space="preserve">       construction</t>
  </si>
  <si>
    <t xml:space="preserve">      Decrease (Increase) in inventory related to</t>
  </si>
  <si>
    <t xml:space="preserve">      Capital leases (Telephone only)</t>
  </si>
  <si>
    <t xml:space="preserve">      Equity AFUDC</t>
  </si>
  <si>
    <t xml:space="preserve">      Other adjustments for construction</t>
  </si>
  <si>
    <t xml:space="preserve">  Total cash outflows for construction</t>
  </si>
  <si>
    <t xml:space="preserve"> Form No. 106-89</t>
  </si>
  <si>
    <t xml:space="preserve">          6</t>
  </si>
  <si>
    <t xml:space="preserve">                            VI. STATEMENT OF CASH FLOWS (cont'd)</t>
  </si>
  <si>
    <t xml:space="preserve">  Aquisition of other non-current assets (5)(d)</t>
  </si>
  <si>
    <t xml:space="preserve">  Payments for the acquisition of other debt and </t>
  </si>
  <si>
    <t xml:space="preserve">   equity securities (5)(a)</t>
  </si>
  <si>
    <t xml:space="preserve">  Investments in and advances to subsidiary and</t>
  </si>
  <si>
    <t xml:space="preserve">   associated companies</t>
  </si>
  <si>
    <t xml:space="preserve">  Repayments of advances by associated and sub-</t>
  </si>
  <si>
    <t xml:space="preserve">   sidiary companies</t>
  </si>
  <si>
    <t xml:space="preserve">  Net proceeds from the sale or disposition of:</t>
  </si>
  <si>
    <t xml:space="preserve">     Property, plant and equipment</t>
  </si>
  <si>
    <t xml:space="preserve">     Investments in subsidiariary and associated </t>
  </si>
  <si>
    <t xml:space="preserve">      companies</t>
  </si>
  <si>
    <t xml:space="preserve">     Other debt and equity investments</t>
  </si>
  <si>
    <t xml:space="preserve">     Other non-current assets</t>
  </si>
  <si>
    <t xml:space="preserve">  Other:                Investments</t>
  </si>
  <si>
    <t xml:space="preserve">     Deferred Debit</t>
  </si>
  <si>
    <t xml:space="preserve">     Other</t>
  </si>
  <si>
    <t>Net cash provided by (used in) investing activities</t>
  </si>
  <si>
    <t>Cash flows from financing activities:</t>
  </si>
  <si>
    <t xml:space="preserve">  Proceeds from issuing:</t>
  </si>
  <si>
    <t xml:space="preserve">     Long-term debt (5)(b)</t>
  </si>
  <si>
    <t xml:space="preserve">     Common Stock</t>
  </si>
  <si>
    <t xml:space="preserve">     Preferred stock</t>
  </si>
  <si>
    <t xml:space="preserve">     Capital Stock Subscribed</t>
  </si>
  <si>
    <t xml:space="preserve">  Net change in short-term debt (5)(c)</t>
  </si>
  <si>
    <t xml:space="preserve">  Contributions and advances from subsidiary and</t>
  </si>
  <si>
    <t xml:space="preserve">  Principal payments under capital leases </t>
  </si>
  <si>
    <t xml:space="preserve">   (Telephone only)</t>
  </si>
  <si>
    <t xml:space="preserve">  Payments for retirement of:</t>
  </si>
  <si>
    <t xml:space="preserve">     Common stock</t>
  </si>
  <si>
    <t xml:space="preserve">  Dividends paid on:</t>
  </si>
  <si>
    <t>Other :  Unamortized Premium on Long Term Debt</t>
  </si>
  <si>
    <t xml:space="preserve">                Money Pool</t>
  </si>
  <si>
    <t xml:space="preserve">  Dividends Payable &amp; Financing Costs </t>
  </si>
  <si>
    <t xml:space="preserve">  Trust Funds, Utility Construction/ Hedging</t>
  </si>
  <si>
    <t>Net cash provided by (used in) financing activities</t>
  </si>
  <si>
    <t>Net increase (decrease) in cash and cash eqivalents</t>
  </si>
  <si>
    <t>Cash and cash equivalents at the beginning of the year</t>
  </si>
  <si>
    <t>Cash and cash equivalents at the end of the year</t>
  </si>
  <si>
    <t xml:space="preserve">          7</t>
  </si>
  <si>
    <t>STATEMENT OF CASH FLOWS</t>
  </si>
  <si>
    <t>INSTRUCTIONS</t>
  </si>
  <si>
    <t>If the notes to the cash flow statement in the respondent's</t>
  </si>
  <si>
    <t>report to stockholders are applicable to this statement, such</t>
  </si>
  <si>
    <t>notes should be attached below.   Information about non-cash</t>
  </si>
  <si>
    <t>investing and financing activities should be provided below.</t>
  </si>
  <si>
    <t>Also provide below a reconciliation between "Cash and Cash</t>
  </si>
  <si>
    <t>Codes used:</t>
  </si>
  <si>
    <t>Equivalents at End of Year" with related accounts on the</t>
  </si>
  <si>
    <t xml:space="preserve">     (a)   Net proceeds or payments.</t>
  </si>
  <si>
    <t>balance sheet.</t>
  </si>
  <si>
    <t xml:space="preserve">     (b)   Bonds, debentures and other long-term debt.</t>
  </si>
  <si>
    <t xml:space="preserve">     (c)   Include commercial paper</t>
  </si>
  <si>
    <t xml:space="preserve">     (d)   Identify separately in space below such items as</t>
  </si>
  <si>
    <t>"Other adjustments" in operating activities should include</t>
  </si>
  <si>
    <t xml:space="preserve">              investments, fixed assets, intangibles, etc.</t>
  </si>
  <si>
    <t>net changes in deferred debits and credits.   In all activities</t>
  </si>
  <si>
    <t xml:space="preserve">      (e)  Show separately, by issue, financing expenses</t>
  </si>
  <si>
    <t>companies should specify significant amounts and group</t>
  </si>
  <si>
    <t xml:space="preserve">              related to issuance and gains or losses resulting</t>
  </si>
  <si>
    <t>others.</t>
  </si>
  <si>
    <t xml:space="preserve">              from redemptions.</t>
  </si>
  <si>
    <t>Operating activities - other:   Exclude gains and losses from</t>
  </si>
  <si>
    <t>Companies with more than $50 million in annual revenues</t>
  </si>
  <si>
    <t>investing and financing activities on lines 14 through 16.</t>
  </si>
  <si>
    <t>may report cash flow statement amounts to the nearest</t>
  </si>
  <si>
    <t>Include these gains or losses in the appropiate investing or</t>
  </si>
  <si>
    <t xml:space="preserve">thousand dollars.   Companies so doing should note this </t>
  </si>
  <si>
    <t>financing activities section.   Show below the amounts of</t>
  </si>
  <si>
    <t>below.</t>
  </si>
  <si>
    <t>interest paid ( net of amounts capitalized) and income taxes</t>
  </si>
  <si>
    <t>paid.</t>
  </si>
  <si>
    <t>Increase or (decrease) in colum (d) should show the increase</t>
  </si>
  <si>
    <t>or decrease for the twelve-month period to the end of the</t>
  </si>
  <si>
    <t xml:space="preserve">Investing activities - Include at "Other" line 43 the net cash </t>
  </si>
  <si>
    <t>quarter of the preceding year.</t>
  </si>
  <si>
    <t>flow to acquire other companies that are not associated or</t>
  </si>
  <si>
    <t>Note 1</t>
  </si>
  <si>
    <t>Other Adjustments - Operating Activities</t>
  </si>
  <si>
    <t>Utility Plant</t>
  </si>
  <si>
    <t>Accumulated depreciation</t>
  </si>
  <si>
    <t>Prepayments</t>
  </si>
  <si>
    <t>Customer deposits</t>
  </si>
  <si>
    <t>Other deferred credits</t>
  </si>
  <si>
    <t>Note 2</t>
  </si>
  <si>
    <t>III.  IMPORTANT  CHANGES  DURING  THE  QUARTER</t>
  </si>
  <si>
    <t>Report important changes of the type listed.  Except as otherwise indicated data furnished should apply to the same period the report covers.  Answers should be numbered in accordance with the inquiries;  and if  "none"  states the fact it should be used.</t>
  </si>
  <si>
    <t>1.</t>
  </si>
  <si>
    <t xml:space="preserve">   Changes in Franchise Rights                                                                   5.   Wage Changes</t>
  </si>
  <si>
    <t>2.</t>
  </si>
  <si>
    <t>3.</t>
  </si>
  <si>
    <t>4.</t>
  </si>
  <si>
    <t>Changes in Franchise Rights :</t>
  </si>
  <si>
    <t>None</t>
  </si>
  <si>
    <t>Information on consolidations, mergers, and reorganizations :</t>
  </si>
  <si>
    <t>Securities issued :</t>
  </si>
  <si>
    <t>Rate Changes :</t>
  </si>
  <si>
    <t>5.</t>
  </si>
  <si>
    <t>Wage Changes :</t>
  </si>
  <si>
    <t>6.</t>
  </si>
  <si>
    <t>Changes in Articles of Incorporation :</t>
  </si>
  <si>
    <t>7.</t>
  </si>
  <si>
    <t>Changes in General Officers :</t>
  </si>
  <si>
    <t>8.</t>
  </si>
  <si>
    <t>Other Important Changes :</t>
  </si>
  <si>
    <t>Form No.  106-81</t>
  </si>
  <si>
    <t>continuation of Important Changes from page 8 :</t>
  </si>
  <si>
    <t>Refer to Page 7 - Notes to Financial Statements - Note 2 - Rates and Regulatory and Note 6 - Commitments and Contingencies</t>
  </si>
  <si>
    <t>8-A</t>
  </si>
  <si>
    <t>continuation of Important Changes from page 8-A :</t>
  </si>
  <si>
    <t>8-B</t>
  </si>
  <si>
    <t>continuation of Important Changes from page 8-B :</t>
  </si>
  <si>
    <t>8-C</t>
  </si>
  <si>
    <t>QUARTERLY FINANCIAL REPORT</t>
  </si>
  <si>
    <t>ELECTRIC AND/OR GAS CORPORATIONS - CLASSES  A  AND  B</t>
  </si>
  <si>
    <t>TO THE</t>
  </si>
  <si>
    <t>STATE OF NEW YORK</t>
  </si>
  <si>
    <t>PUBLIC SERVICE COMMISSION</t>
  </si>
  <si>
    <t xml:space="preserve">1.  Every electric and every gas corporation in classes A and B shall file one copy, and such </t>
  </si>
  <si>
    <t>additional copies as shall be requested, of this report for the three months' period ended</t>
  </si>
  <si>
    <t xml:space="preserve">March 31, 1984 and for each three month's period thereafter.  The filing of a </t>
  </si>
  <si>
    <t>corporation's PSC annual report satisfies the filing requirement to file the fourth quarter</t>
  </si>
  <si>
    <t>PSC quarterly financial report.</t>
  </si>
  <si>
    <t>2.  The report must be filed not later than 45 days after the end of the quarterly period to</t>
  </si>
  <si>
    <t>which it relates.</t>
  </si>
  <si>
    <t>3.  All accounting terms and phrases used in this report are to be interpreted in</t>
  </si>
  <si>
    <t>accordance with the effective applicable Uniform System of Accounts prescribed by this</t>
  </si>
  <si>
    <t xml:space="preserve"> Commission.</t>
  </si>
  <si>
    <t>4.  Throughout the report cents may be omitted and items shown to the nearest dollar.</t>
  </si>
  <si>
    <t>5.   The filing of the Securities and Exchange Commission's (SEC) 10-Q satisfies the filing</t>
  </si>
  <si>
    <t>requirement for the PSC's Quarterly Financial Report's Balance Sheet, Income and</t>
  </si>
  <si>
    <t>Retained Earnings Statement, Cash Flow Statement, and Notes to the Financial</t>
  </si>
  <si>
    <t>Statements for Corporations that file, with the SEC, a New York State specific 10-Q.</t>
  </si>
  <si>
    <t>106-96</t>
  </si>
  <si>
    <t>VERIFICATION</t>
  </si>
  <si>
    <t>(Oath to be made by officer in charge of the accounts,</t>
  </si>
  <si>
    <t>records, and memoranda of the reporting operation.)</t>
  </si>
  <si>
    <t>State of</t>
  </si>
  <si>
    <t>New York</t>
  </si>
  <si>
    <t>ss:</t>
  </si>
  <si>
    <t>County of</t>
  </si>
  <si>
    <t>Brooklyn</t>
  </si>
  <si>
    <t>Charles V. DeRosa</t>
  </si>
  <si>
    <t xml:space="preserve">  makes oath and says:      I am the </t>
  </si>
  <si>
    <t>Vice President, US Controller &amp; Tax</t>
  </si>
  <si>
    <t>(Here insert the official title of the deponent.)</t>
  </si>
  <si>
    <t>of</t>
  </si>
  <si>
    <t>(Here insert the exact name of the reporting company)</t>
  </si>
  <si>
    <t>I am familiar with the preparation of the foregoing report and know generally the contents thereof.  The said report is true and</t>
  </si>
  <si>
    <t>and correct to the best of my knowledge and belief.  As to matters not actually stated upon my knowledge, the sources of my</t>
  </si>
  <si>
    <t>information and the grounds for my belief are as follows:</t>
  </si>
  <si>
    <t xml:space="preserve">  The books and records of the Company and</t>
  </si>
  <si>
    <t>statements made by responsible employees thereof.</t>
  </si>
  <si>
    <t>Signature</t>
  </si>
  <si>
    <t>Subscribed to and sworn before me a</t>
  </si>
  <si>
    <t>Notary Public</t>
  </si>
  <si>
    <t>This  _______  day of  ________________________  20 ___</t>
  </si>
  <si>
    <t>(Signature of officer authorized to administer oaths)</t>
  </si>
  <si>
    <t>FORM NO. 106-84</t>
  </si>
  <si>
    <t>10</t>
  </si>
  <si>
    <t>Page 3 of 4</t>
  </si>
  <si>
    <t>12 Months Ended</t>
  </si>
  <si>
    <t>Page 4 of 4</t>
  </si>
  <si>
    <t>Operating Data</t>
  </si>
  <si>
    <t>Quarter Ended</t>
  </si>
  <si>
    <t>Particulars</t>
  </si>
  <si>
    <t>E-1 CONTINUED</t>
  </si>
  <si>
    <t>GAS PURCHASES AND TRANSPORTATION ($M)</t>
  </si>
  <si>
    <t xml:space="preserve">Gas Purchased </t>
  </si>
  <si>
    <t xml:space="preserve">   Pipeline :</t>
  </si>
  <si>
    <t xml:space="preserve">     Transco</t>
  </si>
  <si>
    <t xml:space="preserve">     Texas Eastern</t>
  </si>
  <si>
    <t xml:space="preserve">     Tennessee</t>
  </si>
  <si>
    <t xml:space="preserve">     CNG</t>
  </si>
  <si>
    <t xml:space="preserve">      Total purchased for resale</t>
  </si>
  <si>
    <t xml:space="preserve">  Plus: Withdrawals (Injections)</t>
  </si>
  <si>
    <t xml:space="preserve">     Total excl. all credits &amp; GAC adj</t>
  </si>
  <si>
    <t xml:space="preserve">      Total adjusted cost of gas</t>
  </si>
  <si>
    <t xml:space="preserve">   Securities issued                                                                                    7.   Changes in general officers</t>
  </si>
  <si>
    <t xml:space="preserve">   Rate changes                                                                                         8.   Other important changes</t>
  </si>
  <si>
    <t xml:space="preserve">   Information on consolidations, merger and reorganization                           6.   Changes in articles of incorporation</t>
  </si>
  <si>
    <t>COGE</t>
  </si>
  <si>
    <t>COGD</t>
  </si>
  <si>
    <t>COGC</t>
  </si>
  <si>
    <t>COGB</t>
  </si>
  <si>
    <t>COGA</t>
  </si>
  <si>
    <t>PAGE7OF7 DUMP:</t>
  </si>
  <si>
    <t>Report of The Brooklyn Union Gas Company D/B/A National Grid NY</t>
  </si>
  <si>
    <t>FOR THE QUARTER ENDED JUNE 30, 2013</t>
  </si>
  <si>
    <t>Decrease</t>
  </si>
  <si>
    <t>Sch.: 601</t>
  </si>
  <si>
    <t>Quarterly Report of The Brooklyn Union Gas Company D/B/A National Grid NY</t>
  </si>
  <si>
    <t>Total deferred Debits</t>
  </si>
  <si>
    <t>FOR THE TWELVE MONTHS ENDED JUNE 30, 2013</t>
  </si>
  <si>
    <t xml:space="preserve">            Quarter Ended June 30, 2013</t>
  </si>
  <si>
    <t>Quarterly Report of The Brooklyn Union Gas Company d/b/a National Grid NY</t>
  </si>
  <si>
    <t>Jun-12 Cash Flow</t>
  </si>
  <si>
    <t xml:space="preserve">                   Quarter Ended June 30, 2013</t>
  </si>
  <si>
    <t>Jun-12 Balance</t>
  </si>
  <si>
    <t>Quarter Ended June 30, 2013</t>
  </si>
  <si>
    <t>Quarterly Report of The Brooklyn Union Gas D/B/A National Grid NY</t>
  </si>
  <si>
    <t>of preparing the PSC Quarterly Report. This treatment does not conform to GAAP.</t>
  </si>
  <si>
    <t xml:space="preserve">                                       Quarter Ended June 30, 2013</t>
  </si>
  <si>
    <t>The Brooklyn Union Gas Co D/B/A National Grid NY</t>
  </si>
  <si>
    <t xml:space="preserve">  Quarter Ended June 30, 2013</t>
  </si>
  <si>
    <t>{edit},0)~{home}@round(~</t>
  </si>
  <si>
    <t>/xc\e~</t>
  </si>
  <si>
    <t>{down}</t>
  </si>
  <si>
    <t xml:space="preserve">Note: Volume diff between this page and the pbc is balancing service  </t>
  </si>
  <si>
    <t>Net Withdrawals (Injections)</t>
  </si>
  <si>
    <t>Total Injections</t>
  </si>
  <si>
    <t>Holder</t>
  </si>
  <si>
    <t>Gas Stored Underground</t>
  </si>
  <si>
    <t>LNG</t>
  </si>
  <si>
    <t>Pipeline Storage</t>
  </si>
  <si>
    <t>Injections</t>
  </si>
  <si>
    <t>Total Withdrawals</t>
  </si>
  <si>
    <t>Withdrawals</t>
  </si>
  <si>
    <t>ANALYSIS OF WITHDRAWALS &amp; INJECTIONS</t>
  </si>
  <si>
    <t>*</t>
  </si>
  <si>
    <t>Total Dispatched</t>
  </si>
  <si>
    <t>Other Dispositions</t>
  </si>
  <si>
    <t>Off System Balancing Services</t>
  </si>
  <si>
    <t>Off System Transportation</t>
  </si>
  <si>
    <t>Total Transportation Services</t>
  </si>
  <si>
    <t>Interruptible</t>
  </si>
  <si>
    <t>Firm</t>
  </si>
  <si>
    <t>Transportation Services</t>
  </si>
  <si>
    <t>Total Gas Sales</t>
  </si>
  <si>
    <t xml:space="preserve">     Off System Sales</t>
  </si>
  <si>
    <t xml:space="preserve">      Interruptible</t>
  </si>
  <si>
    <t>Total Firm &amp; T.C.</t>
  </si>
  <si>
    <t xml:space="preserve">          - T.C.</t>
  </si>
  <si>
    <t>WDE</t>
  </si>
  <si>
    <t>Gas Sales - Firm</t>
  </si>
  <si>
    <t>WDD</t>
  </si>
  <si>
    <t>ANALYSIS OF GAS DISPATCHED &amp; OFF SYSTEM SALES</t>
  </si>
  <si>
    <t>WDC</t>
  </si>
  <si>
    <t>WDA</t>
  </si>
  <si>
    <t>TGSD</t>
  </si>
  <si>
    <t>Plus: Withdrawals (Injections)</t>
  </si>
  <si>
    <t>TGSC</t>
  </si>
  <si>
    <t>Enduser (Third Party Gas)</t>
  </si>
  <si>
    <t>TGSB</t>
  </si>
  <si>
    <t xml:space="preserve">   Total Procured</t>
  </si>
  <si>
    <t>SDDISPA</t>
  </si>
  <si>
    <t>NETWIE</t>
  </si>
  <si>
    <t>SOURCE AND DISPOSITION OF GAS (MDTH)</t>
  </si>
  <si>
    <t>NETWID</t>
  </si>
  <si>
    <t>NETWIC</t>
  </si>
  <si>
    <t>E-1</t>
  </si>
  <si>
    <t>NETWIA</t>
  </si>
  <si>
    <t>September 30,2012</t>
  </si>
  <si>
    <t>March 30,2013</t>
  </si>
  <si>
    <t>June 30,2013</t>
  </si>
  <si>
    <t>GSDISPE</t>
  </si>
  <si>
    <t>GSDISPD</t>
  </si>
  <si>
    <t>GSDISPC</t>
  </si>
  <si>
    <t>/ppcarPRINT AREA1~omr240~s\027E\027&amp;l5.39C\027&amp;k2S~ouqagpq</t>
  </si>
  <si>
    <t>GSDISPB</t>
  </si>
  <si>
    <t>/ppcargas sales input~omr240~ml10~s\027E\027&amp;l5.39C\027&amp;k2S~ouqagpq</t>
  </si>
  <si>
    <t>For the Quarter and 12 Months Ended June 30, 2013</t>
  </si>
  <si>
    <t>GSDISPA</t>
  </si>
  <si>
    <t>INPUT AREA</t>
  </si>
  <si>
    <t>PAGE 6 OF 7</t>
  </si>
  <si>
    <t>BROOKLYN UNION GAS  COMPANY d/b/a NATIONAL GRID NEW YORK</t>
  </si>
  <si>
    <t>PSC6OF7 DUMP:</t>
  </si>
  <si>
    <t xml:space="preserve">   GAC adjustments</t>
  </si>
  <si>
    <t xml:space="preserve">   Pipeline refund credits</t>
  </si>
  <si>
    <t xml:space="preserve">Central NY Oil &amp; Gas </t>
  </si>
  <si>
    <t xml:space="preserve">     Hattiesburg </t>
  </si>
  <si>
    <t>For the Quarter and 12 Months Ended  June 30, 2013</t>
  </si>
  <si>
    <t xml:space="preserve">   Total Other:  Page 6 Line 15 Column (c)</t>
  </si>
  <si>
    <t>Miscellaneous deferred debits</t>
  </si>
  <si>
    <t xml:space="preserve">Property insurance reserve </t>
  </si>
  <si>
    <t>Accumulated misc. operating provisions</t>
  </si>
  <si>
    <t>Misc. current and accrued assets</t>
  </si>
  <si>
    <t>Research and Development</t>
  </si>
  <si>
    <t>check other</t>
  </si>
  <si>
    <t>Other Adjustments - Investing Activities</t>
  </si>
  <si>
    <t>Cost of Removal</t>
  </si>
  <si>
    <t>Issurance proceeds applied to capital expenditures</t>
  </si>
  <si>
    <t xml:space="preserve">   Total Other:  Page 6 Line 32 Column (c)</t>
  </si>
  <si>
    <t>THE BROOKLYN UNION GAS COMPANY D/B/A NATIONAL GRID NY</t>
  </si>
  <si>
    <t>Gas Operating Revenues For The</t>
  </si>
  <si>
    <t>Page 1 of 4</t>
  </si>
  <si>
    <t>APRIL</t>
  </si>
  <si>
    <t>May</t>
  </si>
  <si>
    <t>CUST</t>
  </si>
  <si>
    <t>DTH</t>
  </si>
  <si>
    <t>REVENUE</t>
  </si>
  <si>
    <t>RESIDENTIAL SALES</t>
  </si>
  <si>
    <t xml:space="preserve">     Residential - Non-Heating</t>
  </si>
  <si>
    <t xml:space="preserve">     Residential - Heating</t>
  </si>
  <si>
    <t xml:space="preserve">     Residential (Multifamily)</t>
  </si>
  <si>
    <t xml:space="preserve">     Interruptible-Large Volume </t>
  </si>
  <si>
    <t xml:space="preserve">     Seasonal Off-Peak</t>
  </si>
  <si>
    <t xml:space="preserve">     Temperature Control (Multifamily )</t>
  </si>
  <si>
    <t xml:space="preserve">          Total</t>
  </si>
  <si>
    <t>COMMERCIAL  SALES</t>
  </si>
  <si>
    <t xml:space="preserve">     General</t>
  </si>
  <si>
    <t xml:space="preserve">     Year Round Air-Conditioning</t>
  </si>
  <si>
    <t xml:space="preserve">     Co-Generation</t>
  </si>
  <si>
    <t xml:space="preserve">     Compressed Natural Gas</t>
  </si>
  <si>
    <t xml:space="preserve">     Temperature Control (Commercial)</t>
  </si>
  <si>
    <t>INDUSTRIAL SALES</t>
  </si>
  <si>
    <t>OTHER SALES TO PUBLIC AUTHORITIES</t>
  </si>
  <si>
    <t xml:space="preserve">     Residential (Housing Authority)</t>
  </si>
  <si>
    <t xml:space="preserve">     Year Round Air Conditioning</t>
  </si>
  <si>
    <t xml:space="preserve">     Interruptible-Large Volume</t>
  </si>
  <si>
    <t xml:space="preserve">     Temperature Control (Government )</t>
  </si>
  <si>
    <t>SALES FOR RESALE</t>
  </si>
  <si>
    <t xml:space="preserve">     Marketers Gas Sales</t>
  </si>
  <si>
    <t xml:space="preserve">          TOTAL BILLED SALES</t>
  </si>
  <si>
    <t>UNBILLED GAS ADJUSTMENT</t>
  </si>
  <si>
    <t>G.A.C.  ADJUSTMENTS</t>
  </si>
  <si>
    <t xml:space="preserve">          TOTAL GAS REVENUES</t>
  </si>
  <si>
    <t>OTHER GAS REVENUES</t>
  </si>
  <si>
    <t xml:space="preserve">     Unbilled Transportation &amp; Interruptible Transport. Revenues</t>
  </si>
  <si>
    <t xml:space="preserve">     Miscellaneous Gas Revenues</t>
  </si>
  <si>
    <t xml:space="preserve">     Transportation Revenues</t>
  </si>
  <si>
    <t xml:space="preserve">     Rent from Gas Property</t>
  </si>
  <si>
    <t xml:space="preserve">     Other Gas Revenues</t>
  </si>
  <si>
    <t xml:space="preserve">          TOTAL OTHER GAS REVENUES</t>
  </si>
  <si>
    <t>TOTAL</t>
  </si>
  <si>
    <t>JUNE</t>
  </si>
  <si>
    <t>QUARTER ENDED</t>
  </si>
  <si>
    <t xml:space="preserve">      Interruptible Large Volume</t>
  </si>
  <si>
    <t xml:space="preserve">      Seasonal Off-Peak</t>
  </si>
  <si>
    <t xml:space="preserve">The Company has removed goodwill of $1 billion at June 30, 2013 and reduced Other Paid in Capital solely for the purpose </t>
  </si>
  <si>
    <t>Equity in Earnings for period-------------------------------------------------</t>
  </si>
  <si>
    <t>Dividends Received------------------------------------------------------------</t>
  </si>
  <si>
    <t>subsidiaries.   Provide a reconciliation of assets acquired with</t>
  </si>
  <si>
    <t>liabilities assumed below.</t>
  </si>
  <si>
    <t>Investment in Associated Companies</t>
  </si>
  <si>
    <t>Other investments</t>
  </si>
  <si>
    <t>Other Paid In Capital/Other Comprehensive Income</t>
  </si>
  <si>
    <t>Hedging</t>
  </si>
  <si>
    <t>Special Deposits</t>
  </si>
</sst>
</file>

<file path=xl/styles.xml><?xml version="1.0" encoding="utf-8"?>
<styleSheet xmlns="http://schemas.openxmlformats.org/spreadsheetml/2006/main">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409]mmmm\ d\,\ yyyy;@"/>
    <numFmt numFmtId="166" formatCode="&quot;$&quot;#,##0"/>
    <numFmt numFmtId="167" formatCode="_(* #,##0_);_(* \(#,##0\);_(* &quot;-&quot;??_);_(@_)"/>
    <numFmt numFmtId="168" formatCode="&quot;$&quot;#,##0.00"/>
    <numFmt numFmtId="169" formatCode="#,##0.0_);\(#,##0.0\)"/>
    <numFmt numFmtId="170" formatCode="mmmm\-yy"/>
    <numFmt numFmtId="171" formatCode="#,##0.000_);\(#,##0.000\)"/>
    <numFmt numFmtId="172" formatCode="[$-409]mmmm\-yy;@"/>
    <numFmt numFmtId="173" formatCode="0_)"/>
    <numFmt numFmtId="174" formatCode="#,##0.0_);[Red]\(#,##0.0\)"/>
    <numFmt numFmtId="175" formatCode="_(&quot;$&quot;* #,##0_);_(&quot;$&quot;* \(#,##0\);_(&quot;$&quot;* &quot;-&quot;??_);_(@_)"/>
  </numFmts>
  <fonts count="52">
    <font>
      <sz val="12"/>
      <name val="Arial"/>
      <family val="2"/>
    </font>
    <font>
      <sz val="11"/>
      <color theme="1"/>
      <name val="Calibri"/>
      <family val="2"/>
      <scheme val="minor"/>
    </font>
    <font>
      <sz val="12"/>
      <name val="Arial"/>
      <family val="2"/>
    </font>
    <font>
      <sz val="10"/>
      <name val="Arial"/>
      <family val="2"/>
    </font>
    <font>
      <sz val="8"/>
      <name val="Arial"/>
      <family val="2"/>
    </font>
    <font>
      <sz val="11"/>
      <name val="Arial"/>
      <family val="2"/>
    </font>
    <font>
      <u/>
      <sz val="11"/>
      <name val="Arial"/>
      <family val="2"/>
    </font>
    <font>
      <b/>
      <sz val="11"/>
      <name val="Arial"/>
      <family val="2"/>
    </font>
    <font>
      <b/>
      <sz val="12"/>
      <name val="Arial"/>
      <family val="2"/>
    </font>
    <font>
      <b/>
      <sz val="12"/>
      <color indexed="10"/>
      <name val="Arial"/>
      <family val="2"/>
    </font>
    <font>
      <b/>
      <sz val="10"/>
      <color indexed="10"/>
      <name val="Arial"/>
      <family val="2"/>
    </font>
    <font>
      <b/>
      <sz val="10"/>
      <name val="Arial"/>
      <family val="2"/>
    </font>
    <font>
      <sz val="12"/>
      <color indexed="8"/>
      <name val="Arial"/>
      <family val="2"/>
    </font>
    <font>
      <u/>
      <sz val="12"/>
      <name val="Arial"/>
      <family val="2"/>
    </font>
    <font>
      <sz val="10"/>
      <color indexed="12"/>
      <name val="Courier"/>
      <family val="3"/>
    </font>
    <font>
      <b/>
      <sz val="10"/>
      <color indexed="12"/>
      <name val="Courier"/>
      <family val="3"/>
    </font>
    <font>
      <sz val="10"/>
      <name val="Courier"/>
      <family val="3"/>
    </font>
    <font>
      <sz val="8"/>
      <color indexed="8"/>
      <name val="Arial"/>
      <family val="2"/>
    </font>
    <font>
      <sz val="12"/>
      <name val="SWISS"/>
    </font>
    <font>
      <b/>
      <u/>
      <sz val="12"/>
      <name val="Arial"/>
      <family val="2"/>
    </font>
    <font>
      <b/>
      <u/>
      <sz val="12"/>
      <name val="SWISS"/>
    </font>
    <font>
      <b/>
      <sz val="24"/>
      <name val="Arial"/>
      <family val="2"/>
    </font>
    <font>
      <b/>
      <sz val="14"/>
      <name val="Arial Rounded MT Bold"/>
      <family val="2"/>
    </font>
    <font>
      <b/>
      <sz val="14"/>
      <name val="SWISS"/>
    </font>
    <font>
      <sz val="18"/>
      <name val="Arial"/>
      <family val="2"/>
    </font>
    <font>
      <b/>
      <sz val="12"/>
      <name val="SWISS"/>
    </font>
    <font>
      <b/>
      <i/>
      <sz val="24"/>
      <name val="Arial"/>
      <family val="2"/>
    </font>
    <font>
      <b/>
      <u/>
      <sz val="18"/>
      <name val="Arial"/>
      <family val="2"/>
    </font>
    <font>
      <b/>
      <u/>
      <sz val="14"/>
      <name val="Arial Rounded MT Bold"/>
      <family val="2"/>
    </font>
    <font>
      <sz val="14"/>
      <name val="SWISS"/>
    </font>
    <font>
      <sz val="10"/>
      <name val="SWISS"/>
    </font>
    <font>
      <sz val="10"/>
      <color indexed="12"/>
      <name val="Arial"/>
      <family val="2"/>
    </font>
    <font>
      <sz val="10"/>
      <color indexed="12"/>
      <name val="SWISS"/>
    </font>
    <font>
      <b/>
      <sz val="12"/>
      <name val="Courier New"/>
      <family val="3"/>
    </font>
    <font>
      <b/>
      <sz val="10"/>
      <name val="Courier New"/>
      <family val="3"/>
    </font>
    <font>
      <b/>
      <sz val="10"/>
      <name val="SWISS"/>
    </font>
    <font>
      <sz val="12"/>
      <name val="Arial MT"/>
    </font>
    <font>
      <sz val="10"/>
      <color indexed="12"/>
      <name val="Courier"/>
    </font>
    <font>
      <sz val="12"/>
      <name val="Arial"/>
      <family val="2"/>
    </font>
    <font>
      <sz val="12"/>
      <color indexed="53"/>
      <name val="Arial MT"/>
    </font>
    <font>
      <sz val="12"/>
      <color indexed="52"/>
      <name val="Arial MT"/>
    </font>
    <font>
      <sz val="12"/>
      <name val="Arial"/>
      <family val="2"/>
    </font>
    <font>
      <sz val="12"/>
      <color indexed="12"/>
      <name val="Courier"/>
      <family val="3"/>
    </font>
    <font>
      <b/>
      <sz val="12"/>
      <name val="Arial MT"/>
    </font>
    <font>
      <sz val="12"/>
      <color indexed="12"/>
      <name val="Arial"/>
      <family val="2"/>
    </font>
    <font>
      <sz val="11"/>
      <color indexed="12"/>
      <name val="Arial"/>
      <family val="2"/>
    </font>
    <font>
      <sz val="12"/>
      <color indexed="40"/>
      <name val="Arial"/>
      <family val="2"/>
    </font>
    <font>
      <b/>
      <sz val="12"/>
      <color indexed="8"/>
      <name val="Arial"/>
      <family val="2"/>
    </font>
    <font>
      <sz val="10"/>
      <color indexed="48"/>
      <name val="Arial"/>
      <family val="2"/>
    </font>
    <font>
      <b/>
      <sz val="8"/>
      <color indexed="81"/>
      <name val="Tahoma"/>
      <family val="2"/>
    </font>
    <font>
      <sz val="8"/>
      <color indexed="81"/>
      <name val="Tahoma"/>
      <family val="2"/>
    </font>
    <font>
      <sz val="12"/>
      <name val="Arial"/>
    </font>
  </fonts>
  <fills count="6">
    <fill>
      <patternFill patternType="none"/>
    </fill>
    <fill>
      <patternFill patternType="gray125"/>
    </fill>
    <fill>
      <patternFill patternType="solid">
        <fgColor indexed="9"/>
      </patternFill>
    </fill>
    <fill>
      <patternFill patternType="solid">
        <fgColor indexed="9"/>
        <bgColor indexed="64"/>
      </patternFill>
    </fill>
    <fill>
      <patternFill patternType="solid">
        <fgColor indexed="13"/>
        <bgColor indexed="64"/>
      </patternFill>
    </fill>
    <fill>
      <patternFill patternType="solid">
        <fgColor indexed="13"/>
        <bgColor indexed="13"/>
      </patternFill>
    </fill>
  </fills>
  <borders count="95">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right/>
      <top style="thin">
        <color indexed="8"/>
      </top>
      <bottom/>
      <diagonal/>
    </border>
    <border>
      <left/>
      <right/>
      <top style="thin">
        <color indexed="64"/>
      </top>
      <bottom style="double">
        <color indexed="64"/>
      </bottom>
      <diagonal/>
    </border>
    <border>
      <left/>
      <right/>
      <top style="thin">
        <color indexed="8"/>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8"/>
      </top>
      <bottom/>
      <diagonal/>
    </border>
    <border>
      <left style="thin">
        <color indexed="8"/>
      </left>
      <right/>
      <top style="thin">
        <color indexed="8"/>
      </top>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style="double">
        <color indexed="8"/>
      </right>
      <top style="thin">
        <color indexed="8"/>
      </top>
      <bottom/>
      <diagonal/>
    </border>
    <border>
      <left style="thin">
        <color indexed="8"/>
      </left>
      <right style="double">
        <color indexed="8"/>
      </right>
      <top/>
      <bottom/>
      <diagonal/>
    </border>
    <border>
      <left style="double">
        <color indexed="8"/>
      </left>
      <right/>
      <top/>
      <bottom style="double">
        <color indexed="64"/>
      </bottom>
      <diagonal/>
    </border>
    <border>
      <left style="thin">
        <color indexed="8"/>
      </left>
      <right/>
      <top/>
      <bottom style="double">
        <color indexed="64"/>
      </bottom>
      <diagonal/>
    </border>
    <border>
      <left style="thin">
        <color indexed="8"/>
      </left>
      <right style="double">
        <color indexed="8"/>
      </right>
      <top/>
      <bottom style="double">
        <color indexed="64"/>
      </bottom>
      <diagonal/>
    </border>
    <border>
      <left style="double">
        <color indexed="8"/>
      </left>
      <right style="thin">
        <color indexed="64"/>
      </right>
      <top/>
      <bottom/>
      <diagonal/>
    </border>
    <border>
      <left style="thin">
        <color indexed="64"/>
      </left>
      <right style="thin">
        <color indexed="64"/>
      </right>
      <top/>
      <bottom/>
      <diagonal/>
    </border>
    <border>
      <left style="double">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64"/>
      </left>
      <right style="thin">
        <color indexed="64"/>
      </right>
      <top/>
      <bottom/>
      <diagonal/>
    </border>
    <border>
      <left style="double">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style="double">
        <color indexed="8"/>
      </right>
      <top style="thin">
        <color indexed="64"/>
      </top>
      <bottom/>
      <diagonal/>
    </border>
    <border>
      <left style="thin">
        <color indexed="64"/>
      </left>
      <right style="double">
        <color indexed="8"/>
      </right>
      <top/>
      <bottom/>
      <diagonal/>
    </border>
    <border>
      <left style="thin">
        <color indexed="64"/>
      </left>
      <right style="double">
        <color indexed="8"/>
      </right>
      <top/>
      <bottom style="thin">
        <color indexed="64"/>
      </bottom>
      <diagonal/>
    </border>
    <border>
      <left style="double">
        <color indexed="8"/>
      </left>
      <right style="thin">
        <color indexed="8"/>
      </right>
      <top style="thin">
        <color indexed="64"/>
      </top>
      <bottom style="thin">
        <color indexed="64"/>
      </bottom>
      <diagonal/>
    </border>
    <border>
      <left style="double">
        <color indexed="8"/>
      </left>
      <right style="thin">
        <color indexed="64"/>
      </right>
      <top style="thin">
        <color indexed="64"/>
      </top>
      <bottom/>
      <diagonal/>
    </border>
    <border>
      <left style="double">
        <color indexed="8"/>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8"/>
      </left>
      <right/>
      <top style="thin">
        <color indexed="8"/>
      </top>
      <bottom style="double">
        <color indexed="64"/>
      </bottom>
      <diagonal/>
    </border>
    <border>
      <left style="thin">
        <color indexed="8"/>
      </left>
      <right style="double">
        <color indexed="8"/>
      </right>
      <top style="thin">
        <color indexed="8"/>
      </top>
      <bottom style="double">
        <color indexed="64"/>
      </bottom>
      <diagonal/>
    </border>
    <border>
      <left style="double">
        <color indexed="8"/>
      </left>
      <right/>
      <top style="thin">
        <color indexed="64"/>
      </top>
      <bottom style="double">
        <color indexed="8"/>
      </bottom>
      <diagonal/>
    </border>
    <border>
      <left/>
      <right/>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8"/>
      </bottom>
      <diagonal/>
    </border>
    <border>
      <left style="thin">
        <color indexed="64"/>
      </left>
      <right/>
      <top/>
      <bottom style="thin">
        <color indexed="8"/>
      </bottom>
      <diagonal/>
    </border>
    <border>
      <left style="thin">
        <color indexed="64"/>
      </left>
      <right/>
      <top/>
      <bottom style="double">
        <color indexed="8"/>
      </bottom>
      <diagonal/>
    </border>
    <border>
      <left/>
      <right style="thin">
        <color indexed="64"/>
      </right>
      <top/>
      <bottom style="double">
        <color indexed="8"/>
      </bottom>
      <diagonal/>
    </border>
    <border>
      <left style="thin">
        <color indexed="8"/>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s>
  <cellStyleXfs count="16">
    <xf numFmtId="0" fontId="0" fillId="0" borderId="0"/>
    <xf numFmtId="0" fontId="3" fillId="0" borderId="0"/>
    <xf numFmtId="5" fontId="18" fillId="0" borderId="0"/>
    <xf numFmtId="0" fontId="18" fillId="0" borderId="0"/>
    <xf numFmtId="169" fontId="3" fillId="0" borderId="0"/>
    <xf numFmtId="9" fontId="3" fillId="0" borderId="0" applyFont="0" applyFill="0" applyBorder="0" applyAlignment="0" applyProtection="0"/>
    <xf numFmtId="37" fontId="36" fillId="2" borderId="0"/>
    <xf numFmtId="44" fontId="3" fillId="0" borderId="0" applyFont="0" applyFill="0" applyBorder="0" applyAlignment="0" applyProtection="0"/>
    <xf numFmtId="0" fontId="38" fillId="0" borderId="0"/>
    <xf numFmtId="0" fontId="1" fillId="0" borderId="0"/>
    <xf numFmtId="0" fontId="41" fillId="0" borderId="0"/>
    <xf numFmtId="0" fontId="36" fillId="2" borderId="0"/>
    <xf numFmtId="0" fontId="3" fillId="0" borderId="0"/>
    <xf numFmtId="43" fontId="3" fillId="0" borderId="0" applyFont="0" applyFill="0" applyBorder="0" applyAlignment="0" applyProtection="0"/>
    <xf numFmtId="39" fontId="2" fillId="2" borderId="0"/>
    <xf numFmtId="0" fontId="51" fillId="0" borderId="0"/>
  </cellStyleXfs>
  <cellXfs count="740">
    <xf numFmtId="0" fontId="0" fillId="0" borderId="0" xfId="0"/>
    <xf numFmtId="0" fontId="3" fillId="0" borderId="0" xfId="1" applyFont="1"/>
    <xf numFmtId="5" fontId="2" fillId="0" borderId="0" xfId="2" applyFont="1"/>
    <xf numFmtId="5" fontId="2" fillId="0" borderId="71" xfId="2" applyFont="1" applyBorder="1"/>
    <xf numFmtId="5" fontId="2" fillId="0" borderId="72" xfId="2" applyFont="1" applyBorder="1"/>
    <xf numFmtId="5" fontId="2" fillId="0" borderId="73" xfId="2" applyFont="1" applyBorder="1"/>
    <xf numFmtId="5" fontId="2" fillId="0" borderId="74" xfId="2" applyFont="1" applyBorder="1"/>
    <xf numFmtId="5" fontId="2" fillId="0" borderId="0" xfId="2" applyFont="1" applyBorder="1"/>
    <xf numFmtId="5" fontId="8" fillId="0" borderId="0" xfId="2" applyFont="1" applyBorder="1" applyAlignment="1">
      <alignment horizontal="center"/>
    </xf>
    <xf numFmtId="5" fontId="2" fillId="0" borderId="75" xfId="2" applyFont="1" applyBorder="1"/>
    <xf numFmtId="5" fontId="2" fillId="0" borderId="0" xfId="2" applyFont="1" applyBorder="1" applyAlignment="1">
      <alignment wrapText="1"/>
    </xf>
    <xf numFmtId="5" fontId="2" fillId="0" borderId="74" xfId="2" quotePrefix="1" applyFont="1" applyBorder="1" applyAlignment="1">
      <alignment horizontal="center"/>
    </xf>
    <xf numFmtId="5" fontId="2" fillId="0" borderId="0" xfId="2" applyFont="1" applyBorder="1" applyAlignment="1">
      <alignment horizontal="left"/>
    </xf>
    <xf numFmtId="5" fontId="2" fillId="0" borderId="75" xfId="2" applyFont="1" applyBorder="1" applyAlignment="1">
      <alignment horizontal="left"/>
    </xf>
    <xf numFmtId="5" fontId="2" fillId="0" borderId="74" xfId="2" applyFont="1" applyBorder="1" applyAlignment="1">
      <alignment horizontal="center"/>
    </xf>
    <xf numFmtId="5" fontId="13" fillId="0" borderId="0" xfId="2" applyFont="1" applyBorder="1" applyAlignment="1">
      <alignment horizontal="left"/>
    </xf>
    <xf numFmtId="5" fontId="11" fillId="0" borderId="0" xfId="2" applyFont="1"/>
    <xf numFmtId="5" fontId="2" fillId="0" borderId="0" xfId="2" applyFont="1" applyFill="1" applyBorder="1" applyAlignment="1">
      <alignment horizontal="justify" vertical="top" wrapText="1"/>
    </xf>
    <xf numFmtId="5" fontId="3" fillId="0" borderId="0" xfId="2" applyFont="1"/>
    <xf numFmtId="5" fontId="2" fillId="0" borderId="0" xfId="2" quotePrefix="1" applyFont="1" applyBorder="1" applyAlignment="1">
      <alignment horizontal="right"/>
    </xf>
    <xf numFmtId="5" fontId="2" fillId="0" borderId="0" xfId="2" applyFont="1" applyBorder="1" applyAlignment="1">
      <alignment horizontal="justify" vertical="top" wrapText="1"/>
    </xf>
    <xf numFmtId="5" fontId="2" fillId="0" borderId="0" xfId="2" applyFont="1" applyBorder="1" applyAlignment="1"/>
    <xf numFmtId="5" fontId="13" fillId="0" borderId="0" xfId="2" applyFont="1" applyBorder="1"/>
    <xf numFmtId="5" fontId="2" fillId="0" borderId="0" xfId="2" applyFont="1" applyBorder="1" applyAlignment="1">
      <alignment vertical="top"/>
    </xf>
    <xf numFmtId="5" fontId="2" fillId="0" borderId="0" xfId="2" applyFont="1" applyFill="1" applyBorder="1"/>
    <xf numFmtId="5" fontId="2" fillId="0" borderId="74" xfId="2" quotePrefix="1" applyFont="1" applyFill="1" applyBorder="1"/>
    <xf numFmtId="5" fontId="13" fillId="0" borderId="0" xfId="2" applyFont="1" applyFill="1" applyBorder="1"/>
    <xf numFmtId="5" fontId="18" fillId="0" borderId="0" xfId="2" applyFont="1" applyFill="1" applyAlignment="1">
      <alignment horizontal="justify" vertical="top"/>
    </xf>
    <xf numFmtId="5" fontId="2" fillId="0" borderId="74" xfId="2" applyFont="1" applyFill="1" applyBorder="1"/>
    <xf numFmtId="5" fontId="18" fillId="0" borderId="0" xfId="2" applyFill="1" applyAlignment="1">
      <alignment horizontal="justify" vertical="top"/>
    </xf>
    <xf numFmtId="5" fontId="2" fillId="0" borderId="0" xfId="2" applyFont="1" applyFill="1" applyBorder="1" applyAlignment="1">
      <alignment horizontal="left"/>
    </xf>
    <xf numFmtId="5" fontId="2" fillId="0" borderId="75" xfId="2" applyFont="1" applyFill="1" applyBorder="1" applyAlignment="1">
      <alignment horizontal="left"/>
    </xf>
    <xf numFmtId="5" fontId="2" fillId="0" borderId="0" xfId="2" applyFont="1" applyFill="1"/>
    <xf numFmtId="5" fontId="18" fillId="0" borderId="0" xfId="2" applyFont="1" applyAlignment="1">
      <alignment horizontal="justify" vertical="top"/>
    </xf>
    <xf numFmtId="5" fontId="13" fillId="0" borderId="74" xfId="2" applyFont="1" applyFill="1" applyBorder="1"/>
    <xf numFmtId="5" fontId="2" fillId="0" borderId="74" xfId="2" quotePrefix="1" applyFont="1" applyBorder="1"/>
    <xf numFmtId="5" fontId="8" fillId="0" borderId="0" xfId="2" applyFont="1" applyBorder="1" applyAlignment="1">
      <alignment horizontal="justify" vertical="top"/>
    </xf>
    <xf numFmtId="5" fontId="2" fillId="0" borderId="0" xfId="2" applyFont="1" applyFill="1" applyBorder="1" applyAlignment="1">
      <alignment horizontal="justify" vertical="top"/>
    </xf>
    <xf numFmtId="5" fontId="13" fillId="0" borderId="74" xfId="2" applyFont="1" applyBorder="1"/>
    <xf numFmtId="5" fontId="19" fillId="0" borderId="0" xfId="2" applyFont="1" applyBorder="1" applyAlignment="1">
      <alignment horizontal="justify" vertical="top"/>
    </xf>
    <xf numFmtId="5" fontId="13" fillId="0" borderId="0" xfId="2" applyFont="1" applyFill="1" applyBorder="1" applyAlignment="1">
      <alignment horizontal="justify" vertical="top"/>
    </xf>
    <xf numFmtId="5" fontId="2" fillId="0" borderId="76" xfId="2" applyFont="1" applyBorder="1" applyAlignment="1">
      <alignment horizontal="center"/>
    </xf>
    <xf numFmtId="5" fontId="2" fillId="0" borderId="77" xfId="2" applyFont="1" applyBorder="1" applyAlignment="1">
      <alignment horizontal="left"/>
    </xf>
    <xf numFmtId="5" fontId="2" fillId="0" borderId="78" xfId="2" applyFont="1" applyBorder="1" applyAlignment="1">
      <alignment horizontal="left"/>
    </xf>
    <xf numFmtId="5" fontId="2" fillId="0" borderId="0" xfId="2" applyFont="1" applyBorder="1" applyAlignment="1">
      <alignment horizontal="justify" vertical="top"/>
    </xf>
    <xf numFmtId="5" fontId="19" fillId="0" borderId="0" xfId="2" applyFont="1" applyBorder="1" applyAlignment="1">
      <alignment horizontal="justify" vertical="top" wrapText="1"/>
    </xf>
    <xf numFmtId="5" fontId="20" fillId="0" borderId="0" xfId="2" applyFont="1" applyAlignment="1">
      <alignment horizontal="justify" vertical="top"/>
    </xf>
    <xf numFmtId="5" fontId="2" fillId="0" borderId="76" xfId="2" applyFont="1" applyBorder="1"/>
    <xf numFmtId="5" fontId="2" fillId="0" borderId="77" xfId="2" applyFont="1" applyBorder="1"/>
    <xf numFmtId="5" fontId="18" fillId="0" borderId="77" xfId="2" applyFont="1" applyBorder="1" applyAlignment="1">
      <alignment horizontal="justify" vertical="top"/>
    </xf>
    <xf numFmtId="5" fontId="2" fillId="0" borderId="78" xfId="2" applyFont="1" applyBorder="1"/>
    <xf numFmtId="5" fontId="18" fillId="0" borderId="72" xfId="2" applyFont="1" applyBorder="1" applyAlignment="1">
      <alignment horizontal="justify" vertical="top"/>
    </xf>
    <xf numFmtId="5" fontId="18" fillId="0" borderId="0" xfId="2" applyFont="1" applyBorder="1" applyAlignment="1">
      <alignment horizontal="justify" vertical="top"/>
    </xf>
    <xf numFmtId="5" fontId="8" fillId="0" borderId="0" xfId="2" applyFont="1" applyBorder="1"/>
    <xf numFmtId="5" fontId="2" fillId="0" borderId="0" xfId="2" applyFont="1" applyBorder="1" applyAlignment="1">
      <alignment vertical="center"/>
    </xf>
    <xf numFmtId="5" fontId="5" fillId="0" borderId="0" xfId="2" applyFont="1" applyAlignment="1">
      <alignment horizontal="justify" vertical="top" wrapText="1"/>
    </xf>
    <xf numFmtId="5" fontId="2" fillId="0" borderId="0" xfId="2" applyFont="1" applyAlignment="1">
      <alignment vertical="center"/>
    </xf>
    <xf numFmtId="5" fontId="2" fillId="0" borderId="0" xfId="2" applyFont="1" applyAlignment="1">
      <alignment horizontal="justify" vertical="top" wrapText="1"/>
    </xf>
    <xf numFmtId="5" fontId="2" fillId="0" borderId="0" xfId="2" quotePrefix="1" applyFont="1" applyBorder="1" applyAlignment="1">
      <alignment horizontal="center" vertical="top"/>
    </xf>
    <xf numFmtId="5" fontId="2" fillId="0" borderId="0" xfId="2" applyFont="1" applyBorder="1" applyAlignment="1">
      <alignment horizontal="left" wrapText="1"/>
    </xf>
    <xf numFmtId="5" fontId="2" fillId="0" borderId="0" xfId="2" applyFont="1" applyAlignment="1">
      <alignment horizontal="left" indent="3"/>
    </xf>
    <xf numFmtId="5" fontId="2" fillId="0" borderId="0" xfId="2" applyFont="1" applyBorder="1" applyAlignment="1">
      <alignment horizontal="justify" vertical="center" wrapText="1"/>
    </xf>
    <xf numFmtId="5" fontId="2" fillId="0" borderId="75" xfId="2" applyFont="1" applyBorder="1" applyAlignment="1">
      <alignment horizontal="justify" vertical="center" wrapText="1"/>
    </xf>
    <xf numFmtId="5" fontId="2" fillId="0" borderId="77" xfId="2" applyFont="1" applyBorder="1" applyAlignment="1"/>
    <xf numFmtId="5" fontId="2" fillId="0" borderId="0" xfId="2" applyFont="1" applyAlignment="1"/>
    <xf numFmtId="0" fontId="18" fillId="0" borderId="0" xfId="3"/>
    <xf numFmtId="0" fontId="18" fillId="0" borderId="71" xfId="3" applyBorder="1" applyProtection="1"/>
    <xf numFmtId="0" fontId="18" fillId="0" borderId="72" xfId="3" applyBorder="1" applyProtection="1"/>
    <xf numFmtId="0" fontId="18" fillId="0" borderId="73" xfId="3" applyBorder="1" applyProtection="1"/>
    <xf numFmtId="0" fontId="21" fillId="0" borderId="74" xfId="3" applyFont="1" applyBorder="1" applyAlignment="1" applyProtection="1">
      <alignment horizontal="centerContinuous"/>
    </xf>
    <xf numFmtId="0" fontId="22" fillId="0" borderId="0" xfId="3" applyFont="1" applyAlignment="1" applyProtection="1">
      <alignment horizontal="centerContinuous"/>
    </xf>
    <xf numFmtId="0" fontId="23" fillId="0" borderId="0" xfId="3" applyFont="1" applyAlignment="1" applyProtection="1">
      <alignment horizontal="centerContinuous"/>
    </xf>
    <xf numFmtId="0" fontId="23" fillId="0" borderId="75" xfId="3" applyFont="1" applyBorder="1" applyAlignment="1" applyProtection="1">
      <alignment horizontal="centerContinuous"/>
    </xf>
    <xf numFmtId="0" fontId="23" fillId="0" borderId="74" xfId="3" applyFont="1" applyBorder="1" applyAlignment="1" applyProtection="1">
      <alignment horizontal="centerContinuous"/>
    </xf>
    <xf numFmtId="0" fontId="24" fillId="0" borderId="74" xfId="3" applyFont="1" applyBorder="1" applyAlignment="1" applyProtection="1">
      <alignment horizontal="centerContinuous"/>
    </xf>
    <xf numFmtId="0" fontId="25" fillId="0" borderId="74" xfId="3" applyFont="1" applyBorder="1" applyAlignment="1" applyProtection="1">
      <alignment horizontal="centerContinuous"/>
    </xf>
    <xf numFmtId="0" fontId="25" fillId="0" borderId="0" xfId="3" applyFont="1" applyAlignment="1" applyProtection="1">
      <alignment horizontal="centerContinuous"/>
    </xf>
    <xf numFmtId="0" fontId="25" fillId="0" borderId="75" xfId="3" applyFont="1" applyBorder="1" applyAlignment="1" applyProtection="1">
      <alignment horizontal="centerContinuous"/>
    </xf>
    <xf numFmtId="0" fontId="18" fillId="0" borderId="74" xfId="3" applyBorder="1" applyProtection="1"/>
    <xf numFmtId="0" fontId="18" fillId="0" borderId="0" xfId="3" applyProtection="1"/>
    <xf numFmtId="0" fontId="25" fillId="0" borderId="0" xfId="3" applyFont="1" applyProtection="1"/>
    <xf numFmtId="0" fontId="18" fillId="0" borderId="75" xfId="3" applyBorder="1" applyProtection="1"/>
    <xf numFmtId="0" fontId="26" fillId="0" borderId="74" xfId="3" applyFont="1" applyBorder="1" applyAlignment="1" applyProtection="1">
      <alignment horizontal="centerContinuous"/>
    </xf>
    <xf numFmtId="0" fontId="26" fillId="0" borderId="0" xfId="3" applyFont="1" applyBorder="1" applyAlignment="1" applyProtection="1">
      <alignment horizontal="centerContinuous"/>
    </xf>
    <xf numFmtId="0" fontId="26" fillId="0" borderId="75" xfId="3" applyFont="1" applyBorder="1" applyAlignment="1" applyProtection="1">
      <alignment horizontal="centerContinuous"/>
    </xf>
    <xf numFmtId="0" fontId="18" fillId="0" borderId="0" xfId="3" applyAlignment="1" applyProtection="1">
      <alignment horizontal="centerContinuous"/>
    </xf>
    <xf numFmtId="0" fontId="26" fillId="0" borderId="0" xfId="3" applyFont="1" applyAlignment="1" applyProtection="1">
      <alignment horizontal="centerContinuous"/>
    </xf>
    <xf numFmtId="0" fontId="18" fillId="0" borderId="75" xfId="3" applyBorder="1" applyAlignment="1" applyProtection="1">
      <alignment horizontal="centerContinuous"/>
    </xf>
    <xf numFmtId="0" fontId="27" fillId="0" borderId="74" xfId="3" applyFont="1" applyBorder="1" applyAlignment="1" applyProtection="1">
      <alignment horizontal="centerContinuous"/>
    </xf>
    <xf numFmtId="0" fontId="28" fillId="0" borderId="0" xfId="3" applyFont="1" applyAlignment="1" applyProtection="1">
      <alignment horizontal="centerContinuous"/>
    </xf>
    <xf numFmtId="0" fontId="25" fillId="0" borderId="74" xfId="3" applyFont="1" applyBorder="1" applyProtection="1"/>
    <xf numFmtId="0" fontId="24" fillId="0" borderId="0" xfId="3" applyFont="1" applyProtection="1"/>
    <xf numFmtId="0" fontId="28" fillId="0" borderId="74" xfId="3" applyFont="1" applyBorder="1" applyAlignment="1" applyProtection="1">
      <alignment horizontal="centerContinuous"/>
    </xf>
    <xf numFmtId="0" fontId="24" fillId="0" borderId="0" xfId="3" applyFont="1" applyAlignment="1" applyProtection="1">
      <alignment horizontal="centerContinuous"/>
    </xf>
    <xf numFmtId="0" fontId="29" fillId="0" borderId="0" xfId="3" applyFont="1" applyProtection="1"/>
    <xf numFmtId="0" fontId="18" fillId="0" borderId="76" xfId="3" applyBorder="1" applyProtection="1"/>
    <xf numFmtId="0" fontId="18" fillId="0" borderId="77" xfId="3" applyBorder="1" applyProtection="1"/>
    <xf numFmtId="0" fontId="18" fillId="0" borderId="78" xfId="3" applyBorder="1" applyProtection="1"/>
    <xf numFmtId="0" fontId="22" fillId="0" borderId="4" xfId="3" applyFont="1" applyBorder="1" applyAlignment="1" applyProtection="1">
      <alignment horizontal="left"/>
    </xf>
    <xf numFmtId="0" fontId="25" fillId="0" borderId="4" xfId="3" applyFont="1" applyBorder="1" applyAlignment="1" applyProtection="1">
      <alignment horizontal="centerContinuous"/>
    </xf>
    <xf numFmtId="0" fontId="18" fillId="0" borderId="4" xfId="3" applyBorder="1" applyAlignment="1" applyProtection="1">
      <alignment horizontal="centerContinuous"/>
    </xf>
    <xf numFmtId="0" fontId="30" fillId="0" borderId="0" xfId="0" applyFont="1" applyProtection="1"/>
    <xf numFmtId="0" fontId="30" fillId="0" borderId="0" xfId="0" applyFont="1" applyAlignment="1" applyProtection="1">
      <alignment horizontal="right"/>
    </xf>
    <xf numFmtId="0" fontId="30" fillId="0" borderId="0" xfId="0" applyFont="1" applyAlignment="1" applyProtection="1">
      <alignment horizontal="centerContinuous"/>
    </xf>
    <xf numFmtId="0" fontId="31" fillId="0" borderId="0" xfId="0" applyFont="1" applyAlignment="1" applyProtection="1">
      <alignment horizontal="centerContinuous"/>
    </xf>
    <xf numFmtId="0" fontId="32" fillId="0" borderId="0" xfId="0" applyFont="1" applyAlignment="1" applyProtection="1">
      <alignment horizontal="centerContinuous"/>
    </xf>
    <xf numFmtId="0" fontId="2" fillId="0" borderId="0" xfId="0" applyFont="1"/>
    <xf numFmtId="0" fontId="3" fillId="0" borderId="71" xfId="0" applyFont="1" applyBorder="1" applyProtection="1"/>
    <xf numFmtId="0" fontId="3" fillId="0" borderId="72" xfId="0" applyFont="1" applyBorder="1" applyProtection="1"/>
    <xf numFmtId="0" fontId="3" fillId="0" borderId="73" xfId="0" applyFont="1" applyBorder="1" applyProtection="1"/>
    <xf numFmtId="0" fontId="8" fillId="0" borderId="74" xfId="0" applyFont="1" applyBorder="1" applyAlignment="1" applyProtection="1">
      <alignment horizontal="centerContinuous"/>
    </xf>
    <xf numFmtId="0" fontId="3" fillId="0" borderId="0" xfId="0" applyFont="1" applyAlignment="1" applyProtection="1">
      <alignment horizontal="centerContinuous"/>
    </xf>
    <xf numFmtId="0" fontId="3" fillId="0" borderId="75" xfId="0" applyFont="1" applyBorder="1" applyAlignment="1" applyProtection="1">
      <alignment horizontal="centerContinuous"/>
    </xf>
    <xf numFmtId="0" fontId="3" fillId="0" borderId="74" xfId="0" applyFont="1" applyBorder="1" applyProtection="1"/>
    <xf numFmtId="0" fontId="3" fillId="0" borderId="0" xfId="0" applyFont="1" applyProtection="1"/>
    <xf numFmtId="0" fontId="3" fillId="0" borderId="75" xfId="0" applyFont="1" applyBorder="1" applyProtection="1"/>
    <xf numFmtId="0" fontId="3" fillId="0" borderId="74" xfId="0" applyFont="1" applyBorder="1" applyAlignment="1" applyProtection="1">
      <alignment horizontal="centerContinuous"/>
    </xf>
    <xf numFmtId="0" fontId="33" fillId="0" borderId="51" xfId="0" applyFont="1" applyBorder="1" applyAlignment="1" applyProtection="1">
      <alignment horizontal="centerContinuous"/>
    </xf>
    <xf numFmtId="0" fontId="34" fillId="0" borderId="51" xfId="0" applyFont="1" applyBorder="1" applyAlignment="1" applyProtection="1">
      <alignment horizontal="centerContinuous"/>
    </xf>
    <xf numFmtId="0" fontId="3" fillId="0" borderId="0" xfId="0" applyFont="1" applyAlignment="1" applyProtection="1">
      <alignment horizontal="right"/>
    </xf>
    <xf numFmtId="0" fontId="3" fillId="0" borderId="0" xfId="0" applyFont="1" applyAlignment="1" applyProtection="1">
      <alignment horizontal="centerContinuous" vertical="center"/>
    </xf>
    <xf numFmtId="0" fontId="3" fillId="0" borderId="51" xfId="0" applyFont="1" applyBorder="1" applyProtection="1"/>
    <xf numFmtId="0" fontId="35" fillId="0" borderId="74" xfId="0" applyFont="1" applyBorder="1" applyAlignment="1" applyProtection="1">
      <alignment horizontal="centerContinuous"/>
    </xf>
    <xf numFmtId="0" fontId="35" fillId="0" borderId="0" xfId="0" applyFont="1" applyAlignment="1" applyProtection="1">
      <alignment horizontal="centerContinuous"/>
    </xf>
    <xf numFmtId="0" fontId="35" fillId="0" borderId="75" xfId="0" applyFont="1" applyBorder="1" applyAlignment="1" applyProtection="1">
      <alignment horizontal="centerContinuous"/>
    </xf>
    <xf numFmtId="0" fontId="33" fillId="0" borderId="51" xfId="0" applyFont="1" applyBorder="1" applyProtection="1"/>
    <xf numFmtId="0" fontId="34" fillId="0" borderId="51" xfId="0" applyFont="1" applyBorder="1" applyProtection="1"/>
    <xf numFmtId="0" fontId="3" fillId="0" borderId="0" xfId="0" applyFont="1" applyAlignment="1" applyProtection="1">
      <alignment horizontal="centerContinuous" vertical="top"/>
    </xf>
    <xf numFmtId="0" fontId="3" fillId="0" borderId="76" xfId="0" applyFont="1" applyBorder="1" applyProtection="1"/>
    <xf numFmtId="0" fontId="3" fillId="0" borderId="77" xfId="0" applyFont="1" applyBorder="1" applyProtection="1"/>
    <xf numFmtId="0" fontId="3" fillId="0" borderId="78" xfId="0" applyFont="1" applyBorder="1" applyProtection="1"/>
    <xf numFmtId="0" fontId="11" fillId="0" borderId="0" xfId="0" applyFont="1" applyAlignment="1" applyProtection="1">
      <alignment horizontal="centerContinuous"/>
    </xf>
    <xf numFmtId="0" fontId="3" fillId="0" borderId="0" xfId="0" applyFont="1"/>
    <xf numFmtId="37" fontId="36" fillId="2" borderId="0" xfId="6" applyNumberFormat="1"/>
    <xf numFmtId="37" fontId="36" fillId="2" borderId="0" xfId="6" applyNumberFormat="1" applyAlignment="1">
      <alignment horizontal="right"/>
    </xf>
    <xf numFmtId="37" fontId="36" fillId="2" borderId="0" xfId="6" applyNumberFormat="1" applyAlignment="1">
      <alignment horizontal="centerContinuous"/>
    </xf>
    <xf numFmtId="37" fontId="36" fillId="2" borderId="0" xfId="6" applyNumberFormat="1" applyAlignment="1" applyProtection="1">
      <alignment horizontal="centerContinuous"/>
      <protection locked="0"/>
    </xf>
    <xf numFmtId="37" fontId="36" fillId="2" borderId="51" xfId="6" applyNumberFormat="1" applyBorder="1" applyAlignment="1">
      <alignment horizontal="center"/>
    </xf>
    <xf numFmtId="164" fontId="36" fillId="2" borderId="51" xfId="6" applyNumberFormat="1" applyFont="1" applyBorder="1" applyAlignment="1" applyProtection="1">
      <alignment horizontal="center"/>
      <protection locked="0"/>
    </xf>
    <xf numFmtId="37" fontId="36" fillId="2" borderId="0" xfId="6" applyNumberFormat="1" applyProtection="1">
      <protection locked="0"/>
    </xf>
    <xf numFmtId="37" fontId="36" fillId="2" borderId="0" xfId="6" applyNumberFormat="1" applyBorder="1" applyProtection="1">
      <protection locked="0"/>
    </xf>
    <xf numFmtId="37" fontId="36" fillId="2" borderId="0" xfId="6" applyProtection="1"/>
    <xf numFmtId="37" fontId="37" fillId="2" borderId="0" xfId="6" applyFont="1" applyProtection="1">
      <protection locked="0"/>
    </xf>
    <xf numFmtId="37" fontId="36" fillId="2" borderId="0" xfId="6"/>
    <xf numFmtId="5" fontId="0" fillId="0" borderId="0" xfId="2" applyFont="1" applyFill="1"/>
    <xf numFmtId="5" fontId="0" fillId="0" borderId="0" xfId="2" applyFont="1" applyBorder="1" applyAlignment="1">
      <alignment horizontal="left"/>
    </xf>
    <xf numFmtId="5" fontId="0" fillId="0" borderId="0" xfId="2" applyFont="1" applyFill="1" applyBorder="1" applyAlignment="1">
      <alignment horizontal="justify" vertical="top"/>
    </xf>
    <xf numFmtId="5" fontId="0" fillId="0" borderId="0" xfId="2" applyFont="1" applyAlignment="1">
      <alignment horizontal="right"/>
    </xf>
    <xf numFmtId="37" fontId="36" fillId="2" borderId="43" xfId="6" applyBorder="1" applyProtection="1"/>
    <xf numFmtId="37" fontId="36" fillId="5" borderId="0" xfId="6" applyFill="1" applyAlignment="1" applyProtection="1">
      <alignment horizontal="center"/>
    </xf>
    <xf numFmtId="37" fontId="39" fillId="2" borderId="0" xfId="6" applyNumberFormat="1" applyFont="1" applyProtection="1">
      <protection locked="0"/>
    </xf>
    <xf numFmtId="37" fontId="40" fillId="2" borderId="0" xfId="6" applyNumberFormat="1" applyFont="1" applyProtection="1">
      <protection locked="0"/>
    </xf>
    <xf numFmtId="0" fontId="36" fillId="2" borderId="0" xfId="11" applyNumberFormat="1"/>
    <xf numFmtId="37" fontId="36" fillId="2" borderId="0" xfId="11" applyNumberFormat="1"/>
    <xf numFmtId="37" fontId="36" fillId="2" borderId="0" xfId="11" applyNumberFormat="1" applyProtection="1">
      <protection locked="0"/>
    </xf>
    <xf numFmtId="10" fontId="36" fillId="2" borderId="0" xfId="11" applyNumberFormat="1"/>
    <xf numFmtId="37" fontId="36" fillId="2" borderId="51" xfId="11" applyNumberFormat="1" applyFont="1" applyBorder="1" applyProtection="1">
      <protection locked="0"/>
    </xf>
    <xf numFmtId="37" fontId="36" fillId="2" borderId="0" xfId="11" applyNumberFormat="1" applyFont="1" applyProtection="1">
      <protection locked="0"/>
    </xf>
    <xf numFmtId="0" fontId="36" fillId="2" borderId="0" xfId="11" applyNumberFormat="1" applyAlignment="1">
      <alignment horizontal="center"/>
    </xf>
    <xf numFmtId="37" fontId="43" fillId="2" borderId="79" xfId="11" applyNumberFormat="1" applyFont="1" applyBorder="1"/>
    <xf numFmtId="37" fontId="43" fillId="2" borderId="43" xfId="11" applyNumberFormat="1" applyFont="1" applyBorder="1"/>
    <xf numFmtId="37" fontId="43" fillId="2" borderId="0" xfId="11" applyNumberFormat="1" applyFont="1"/>
    <xf numFmtId="37" fontId="43" fillId="3" borderId="43" xfId="11" applyNumberFormat="1" applyFont="1" applyFill="1" applyBorder="1"/>
    <xf numFmtId="37" fontId="36" fillId="2" borderId="0" xfId="11" applyNumberFormat="1" applyAlignment="1">
      <alignment horizontal="center"/>
    </xf>
    <xf numFmtId="14" fontId="36" fillId="2" borderId="0" xfId="11" applyNumberFormat="1" applyAlignment="1">
      <alignment horizontal="center"/>
    </xf>
    <xf numFmtId="18" fontId="36" fillId="2" borderId="0" xfId="11" applyNumberFormat="1" applyAlignment="1">
      <alignment horizontal="center"/>
    </xf>
    <xf numFmtId="0" fontId="36" fillId="2" borderId="51" xfId="11" applyNumberFormat="1" applyFont="1" applyBorder="1" applyAlignment="1" applyProtection="1">
      <alignment horizontal="center"/>
      <protection locked="0"/>
    </xf>
    <xf numFmtId="0" fontId="36" fillId="2" borderId="51" xfId="11" applyNumberFormat="1" applyBorder="1" applyAlignment="1">
      <alignment horizontal="center"/>
    </xf>
    <xf numFmtId="171" fontId="36" fillId="2" borderId="0" xfId="11" applyNumberFormat="1" applyProtection="1">
      <protection locked="0"/>
    </xf>
    <xf numFmtId="0" fontId="36" fillId="2" borderId="0" xfId="11" applyNumberFormat="1" applyAlignment="1">
      <alignment horizontal="right"/>
    </xf>
    <xf numFmtId="0" fontId="36" fillId="2" borderId="0" xfId="11" applyNumberFormat="1" applyAlignment="1">
      <alignment horizontal="centerContinuous"/>
    </xf>
    <xf numFmtId="0" fontId="36" fillId="2" borderId="0" xfId="11" applyNumberFormat="1" applyAlignment="1" applyProtection="1">
      <alignment horizontal="centerContinuous"/>
      <protection locked="0"/>
    </xf>
    <xf numFmtId="16" fontId="36" fillId="2" borderId="0" xfId="11" applyNumberFormat="1"/>
    <xf numFmtId="17" fontId="36" fillId="2" borderId="51" xfId="11" applyNumberFormat="1" applyFont="1" applyBorder="1" applyAlignment="1" applyProtection="1">
      <alignment horizontal="center"/>
      <protection locked="0"/>
    </xf>
    <xf numFmtId="0" fontId="36" fillId="2" borderId="0" xfId="11" applyNumberFormat="1" applyFont="1"/>
    <xf numFmtId="0" fontId="36" fillId="2" borderId="0" xfId="11" applyNumberFormat="1" applyFont="1" applyAlignment="1" applyProtection="1">
      <alignment horizontal="center"/>
      <protection locked="0"/>
    </xf>
    <xf numFmtId="0" fontId="36" fillId="2" borderId="0" xfId="11" applyNumberFormat="1" applyFont="1" applyAlignment="1">
      <alignment horizontal="center"/>
    </xf>
    <xf numFmtId="165" fontId="36" fillId="2" borderId="51" xfId="11" applyNumberFormat="1" applyFont="1" applyBorder="1" applyAlignment="1" applyProtection="1">
      <alignment horizontal="center"/>
      <protection locked="0"/>
    </xf>
    <xf numFmtId="37" fontId="36" fillId="2" borderId="0" xfId="11" applyNumberFormat="1" applyFont="1"/>
    <xf numFmtId="37" fontId="36" fillId="3" borderId="0" xfId="11" applyNumberFormat="1" applyFont="1" applyFill="1" applyProtection="1">
      <protection locked="0"/>
    </xf>
    <xf numFmtId="37" fontId="36" fillId="2" borderId="51" xfId="11" applyNumberFormat="1" applyFont="1" applyBorder="1"/>
    <xf numFmtId="37" fontId="36" fillId="2" borderId="7" xfId="11" applyNumberFormat="1" applyFont="1" applyBorder="1"/>
    <xf numFmtId="37" fontId="36" fillId="3" borderId="0" xfId="11" applyNumberFormat="1" applyFont="1" applyFill="1"/>
    <xf numFmtId="39" fontId="36" fillId="2" borderId="0" xfId="11" applyNumberFormat="1" applyFont="1" applyProtection="1">
      <protection locked="0"/>
    </xf>
    <xf numFmtId="39" fontId="36" fillId="2" borderId="0" xfId="11" applyNumberFormat="1" applyFont="1"/>
    <xf numFmtId="37" fontId="36" fillId="2" borderId="43" xfId="11" applyNumberFormat="1" applyFont="1" applyBorder="1"/>
    <xf numFmtId="37" fontId="36" fillId="2" borderId="79" xfId="11" applyNumberFormat="1" applyFont="1" applyBorder="1"/>
    <xf numFmtId="37" fontId="36" fillId="2" borderId="0" xfId="6" applyNumberFormat="1" applyFont="1"/>
    <xf numFmtId="37" fontId="36" fillId="2" borderId="0" xfId="6" applyNumberFormat="1" applyFont="1" applyAlignment="1">
      <alignment horizontal="center"/>
    </xf>
    <xf numFmtId="0" fontId="36" fillId="2" borderId="0" xfId="6" applyNumberFormat="1" applyAlignment="1">
      <alignment horizontal="centerContinuous"/>
    </xf>
    <xf numFmtId="170" fontId="36" fillId="2" borderId="51" xfId="6" applyNumberFormat="1" applyFont="1" applyBorder="1" applyAlignment="1" applyProtection="1">
      <alignment horizontal="center"/>
      <protection locked="0"/>
    </xf>
    <xf numFmtId="170" fontId="36" fillId="2" borderId="0" xfId="6" applyNumberFormat="1" applyFont="1" applyAlignment="1" applyProtection="1">
      <alignment horizontal="center"/>
      <protection locked="0"/>
    </xf>
    <xf numFmtId="170" fontId="36" fillId="2" borderId="0" xfId="6" applyNumberFormat="1" applyFont="1" applyAlignment="1">
      <alignment horizontal="center"/>
    </xf>
    <xf numFmtId="37" fontId="36" fillId="2" borderId="0" xfId="6" applyNumberFormat="1" applyFont="1" applyProtection="1">
      <protection locked="0"/>
    </xf>
    <xf numFmtId="37" fontId="36" fillId="2" borderId="7" xfId="6" applyNumberFormat="1" applyFont="1" applyBorder="1" applyProtection="1">
      <protection locked="0"/>
    </xf>
    <xf numFmtId="37" fontId="36" fillId="2" borderId="69" xfId="6" applyNumberFormat="1" applyFont="1" applyBorder="1" applyAlignment="1" applyProtection="1">
      <alignment horizontal="right"/>
      <protection locked="0"/>
    </xf>
    <xf numFmtId="37" fontId="36" fillId="2" borderId="4" xfId="6" applyNumberFormat="1" applyFont="1" applyBorder="1"/>
    <xf numFmtId="37" fontId="36" fillId="2" borderId="0" xfId="6" applyNumberFormat="1" applyFont="1" applyAlignment="1" applyProtection="1">
      <alignment horizontal="center"/>
      <protection locked="0"/>
    </xf>
    <xf numFmtId="37" fontId="36" fillId="2" borderId="4" xfId="6" applyNumberFormat="1" applyFont="1" applyBorder="1" applyAlignment="1">
      <alignment horizontal="right"/>
    </xf>
    <xf numFmtId="37" fontId="36" fillId="2" borderId="51" xfId="6" applyNumberFormat="1" applyFont="1" applyBorder="1" applyAlignment="1" applyProtection="1">
      <alignment horizontal="right"/>
      <protection locked="0"/>
    </xf>
    <xf numFmtId="37" fontId="36" fillId="2" borderId="51" xfId="6" applyNumberFormat="1" applyFont="1" applyBorder="1" applyAlignment="1">
      <alignment horizontal="right"/>
    </xf>
    <xf numFmtId="37" fontId="36" fillId="2" borderId="7" xfId="6" applyNumberFormat="1" applyFont="1" applyBorder="1"/>
    <xf numFmtId="37" fontId="36" fillId="2" borderId="51" xfId="6" applyNumberFormat="1" applyFont="1" applyBorder="1" applyProtection="1">
      <protection locked="0"/>
    </xf>
    <xf numFmtId="37" fontId="36" fillId="2" borderId="51" xfId="6" applyNumberFormat="1" applyFont="1" applyBorder="1"/>
    <xf numFmtId="37" fontId="36" fillId="2" borderId="43" xfId="6" applyNumberFormat="1" applyFont="1" applyBorder="1"/>
    <xf numFmtId="172" fontId="36" fillId="2" borderId="51" xfId="6" applyNumberFormat="1" applyFont="1" applyBorder="1" applyAlignment="1" applyProtection="1">
      <alignment horizontal="center"/>
      <protection locked="0"/>
    </xf>
    <xf numFmtId="17" fontId="36" fillId="2" borderId="0" xfId="6" applyNumberFormat="1" applyFont="1" applyAlignment="1" applyProtection="1">
      <alignment horizontal="center"/>
      <protection locked="0"/>
    </xf>
    <xf numFmtId="37" fontId="36" fillId="2" borderId="4" xfId="6" applyNumberFormat="1" applyFont="1" applyBorder="1" applyAlignment="1" applyProtection="1">
      <alignment horizontal="right"/>
      <protection locked="0"/>
    </xf>
    <xf numFmtId="37" fontId="36" fillId="2" borderId="69" xfId="6" applyNumberFormat="1" applyFont="1" applyBorder="1" applyProtection="1">
      <protection locked="0"/>
    </xf>
    <xf numFmtId="173" fontId="44" fillId="0" borderId="0" xfId="12" applyNumberFormat="1" applyFont="1" applyFill="1" applyBorder="1" applyProtection="1">
      <protection locked="0"/>
    </xf>
    <xf numFmtId="0" fontId="3" fillId="0" borderId="0" xfId="12" applyFill="1" applyBorder="1"/>
    <xf numFmtId="37" fontId="2" fillId="0" borderId="0" xfId="12" applyNumberFormat="1" applyFont="1" applyFill="1" applyBorder="1" applyProtection="1"/>
    <xf numFmtId="169" fontId="2" fillId="0" borderId="0" xfId="12" applyNumberFormat="1" applyFont="1" applyFill="1" applyBorder="1" applyProtection="1"/>
    <xf numFmtId="37" fontId="44" fillId="0" borderId="0" xfId="12" applyNumberFormat="1" applyFont="1" applyFill="1" applyBorder="1" applyProtection="1">
      <protection locked="0"/>
    </xf>
    <xf numFmtId="169" fontId="44" fillId="0" borderId="0" xfId="12" applyNumberFormat="1" applyFont="1" applyFill="1" applyBorder="1" applyProtection="1">
      <protection locked="0"/>
    </xf>
    <xf numFmtId="167" fontId="44" fillId="0" borderId="0" xfId="13" applyNumberFormat="1" applyFont="1" applyFill="1" applyBorder="1" applyProtection="1">
      <protection locked="0"/>
    </xf>
    <xf numFmtId="37" fontId="3" fillId="0" borderId="0" xfId="12" applyNumberFormat="1" applyFill="1" applyBorder="1" applyAlignment="1">
      <alignment horizontal="left"/>
    </xf>
    <xf numFmtId="37" fontId="3" fillId="0" borderId="0" xfId="12" applyNumberFormat="1" applyFill="1" applyBorder="1"/>
    <xf numFmtId="0" fontId="3" fillId="0" borderId="0" xfId="12" applyFill="1"/>
    <xf numFmtId="173" fontId="5" fillId="0" borderId="0" xfId="12" applyNumberFormat="1" applyFont="1" applyFill="1" applyAlignment="1" applyProtection="1">
      <alignment horizontal="left"/>
    </xf>
    <xf numFmtId="0" fontId="3" fillId="0" borderId="0" xfId="12" applyFill="1" applyBorder="1" applyAlignment="1">
      <alignment horizontal="left"/>
    </xf>
    <xf numFmtId="173" fontId="45" fillId="0" borderId="0" xfId="12" applyNumberFormat="1" applyFont="1" applyFill="1" applyAlignment="1" applyProtection="1">
      <alignment horizontal="left"/>
      <protection locked="0"/>
    </xf>
    <xf numFmtId="0" fontId="5" fillId="0" borderId="0" xfId="12" applyFont="1" applyFill="1"/>
    <xf numFmtId="173" fontId="5" fillId="0" borderId="0" xfId="12" applyNumberFormat="1" applyFont="1" applyFill="1" applyProtection="1"/>
    <xf numFmtId="0" fontId="45" fillId="0" borderId="0" xfId="12" applyFont="1" applyFill="1" applyAlignment="1">
      <alignment horizontal="left"/>
    </xf>
    <xf numFmtId="0" fontId="5" fillId="0" borderId="0" xfId="12" applyFont="1" applyFill="1" applyBorder="1"/>
    <xf numFmtId="0" fontId="6" fillId="0" borderId="0" xfId="12" applyFont="1" applyFill="1"/>
    <xf numFmtId="173" fontId="44" fillId="0" borderId="80" xfId="12" applyNumberFormat="1" applyFont="1" applyFill="1" applyBorder="1" applyProtection="1">
      <protection locked="0"/>
    </xf>
    <xf numFmtId="173" fontId="46" fillId="0" borderId="69" xfId="12" applyNumberFormat="1" applyFont="1" applyFill="1" applyBorder="1" applyAlignment="1" applyProtection="1">
      <alignment horizontal="center"/>
      <protection locked="0"/>
    </xf>
    <xf numFmtId="167" fontId="2" fillId="0" borderId="81" xfId="13" applyNumberFormat="1" applyFont="1" applyFill="1" applyBorder="1"/>
    <xf numFmtId="0" fontId="2" fillId="0" borderId="0" xfId="12" applyFont="1" applyFill="1" applyBorder="1"/>
    <xf numFmtId="0" fontId="2" fillId="0" borderId="82" xfId="12" applyFont="1" applyFill="1" applyBorder="1"/>
    <xf numFmtId="167" fontId="2" fillId="0" borderId="83" xfId="13" applyNumberFormat="1" applyFont="1" applyFill="1" applyBorder="1"/>
    <xf numFmtId="173" fontId="2" fillId="0" borderId="82" xfId="12" applyNumberFormat="1" applyFont="1" applyFill="1" applyBorder="1" applyAlignment="1" applyProtection="1">
      <alignment horizontal="center"/>
    </xf>
    <xf numFmtId="173" fontId="2" fillId="0" borderId="0" xfId="12" applyNumberFormat="1" applyFont="1" applyFill="1" applyBorder="1" applyAlignment="1" applyProtection="1">
      <alignment horizontal="center"/>
    </xf>
    <xf numFmtId="167" fontId="2" fillId="0" borderId="83" xfId="13" applyNumberFormat="1" applyFont="1" applyFill="1" applyBorder="1" applyAlignment="1" applyProtection="1">
      <alignment horizontal="center"/>
    </xf>
    <xf numFmtId="173" fontId="2" fillId="0" borderId="83" xfId="12" applyNumberFormat="1" applyFont="1" applyFill="1" applyBorder="1" applyAlignment="1" applyProtection="1">
      <alignment horizontal="center"/>
    </xf>
    <xf numFmtId="37" fontId="31" fillId="0" borderId="15" xfId="12" applyNumberFormat="1" applyFont="1" applyFill="1" applyBorder="1"/>
    <xf numFmtId="37" fontId="31" fillId="0" borderId="0" xfId="12" applyNumberFormat="1" applyFont="1" applyFill="1"/>
    <xf numFmtId="42" fontId="31" fillId="0" borderId="49" xfId="12" applyNumberFormat="1" applyFont="1" applyFill="1" applyBorder="1" applyProtection="1">
      <protection locked="0"/>
    </xf>
    <xf numFmtId="37" fontId="3" fillId="0" borderId="0" xfId="12" applyNumberFormat="1" applyFont="1" applyFill="1"/>
    <xf numFmtId="174" fontId="3" fillId="0" borderId="0" xfId="12" applyNumberFormat="1" applyFont="1" applyFill="1"/>
    <xf numFmtId="43" fontId="3" fillId="0" borderId="83" xfId="7" applyNumberFormat="1" applyFont="1" applyFill="1" applyBorder="1" applyProtection="1">
      <protection locked="0"/>
    </xf>
    <xf numFmtId="37" fontId="31" fillId="0" borderId="49" xfId="12" applyNumberFormat="1" applyFont="1" applyFill="1" applyBorder="1" applyProtection="1">
      <protection locked="0"/>
    </xf>
    <xf numFmtId="37" fontId="3" fillId="0" borderId="82" xfId="12" applyNumberFormat="1" applyFont="1" applyFill="1" applyBorder="1"/>
    <xf numFmtId="174" fontId="31" fillId="0" borderId="83" xfId="12" applyNumberFormat="1" applyFont="1" applyFill="1" applyBorder="1"/>
    <xf numFmtId="174" fontId="3" fillId="0" borderId="83" xfId="12" applyNumberFormat="1" applyFont="1" applyFill="1" applyBorder="1"/>
    <xf numFmtId="174" fontId="3" fillId="0" borderId="83" xfId="12" applyNumberFormat="1" applyFill="1" applyBorder="1"/>
    <xf numFmtId="37" fontId="31" fillId="0" borderId="56" xfId="12" applyNumberFormat="1" applyFont="1" applyFill="1" applyBorder="1" applyProtection="1">
      <protection locked="0"/>
    </xf>
    <xf numFmtId="37" fontId="31" fillId="0" borderId="51" xfId="12" applyNumberFormat="1" applyFont="1" applyFill="1" applyBorder="1" applyProtection="1">
      <protection locked="0"/>
    </xf>
    <xf numFmtId="37" fontId="31" fillId="0" borderId="52" xfId="12" applyNumberFormat="1" applyFont="1" applyFill="1" applyBorder="1" applyProtection="1">
      <protection locked="0"/>
    </xf>
    <xf numFmtId="37" fontId="3" fillId="0" borderId="84" xfId="12" applyNumberFormat="1" applyFont="1" applyFill="1" applyBorder="1"/>
    <xf numFmtId="174" fontId="3" fillId="0" borderId="7" xfId="12" applyNumberFormat="1" applyFont="1" applyFill="1" applyBorder="1"/>
    <xf numFmtId="174" fontId="3" fillId="0" borderId="85" xfId="12" applyNumberFormat="1" applyFont="1" applyFill="1" applyBorder="1" applyProtection="1">
      <protection locked="0"/>
    </xf>
    <xf numFmtId="37" fontId="12" fillId="0" borderId="26" xfId="12" applyNumberFormat="1" applyFont="1" applyFill="1" applyBorder="1" applyAlignment="1" applyProtection="1">
      <alignment horizontal="right"/>
      <protection locked="0"/>
    </xf>
    <xf numFmtId="37" fontId="12" fillId="0" borderId="8" xfId="12" applyNumberFormat="1" applyFont="1" applyFill="1" applyBorder="1" applyAlignment="1" applyProtection="1">
      <alignment horizontal="right"/>
      <protection locked="0"/>
    </xf>
    <xf numFmtId="175" fontId="12" fillId="0" borderId="86" xfId="7" applyNumberFormat="1" applyFont="1" applyFill="1" applyBorder="1" applyProtection="1">
      <protection locked="0"/>
    </xf>
    <xf numFmtId="37" fontId="3" fillId="0" borderId="15" xfId="12" applyNumberFormat="1" applyFont="1" applyFill="1" applyBorder="1" applyProtection="1"/>
    <xf numFmtId="37" fontId="3" fillId="0" borderId="0" xfId="12" applyNumberFormat="1" applyFont="1" applyFill="1" applyProtection="1"/>
    <xf numFmtId="37" fontId="3" fillId="0" borderId="49" xfId="12" applyNumberFormat="1" applyFont="1" applyFill="1" applyBorder="1" applyProtection="1"/>
    <xf numFmtId="37" fontId="3" fillId="0" borderId="83" xfId="12" applyNumberFormat="1" applyFont="1" applyFill="1" applyBorder="1" applyProtection="1"/>
    <xf numFmtId="0" fontId="3" fillId="0" borderId="15" xfId="12" applyFont="1" applyFill="1" applyBorder="1"/>
    <xf numFmtId="37" fontId="31" fillId="0" borderId="0" xfId="12" applyNumberFormat="1" applyFont="1" applyFill="1" applyProtection="1">
      <protection locked="0"/>
    </xf>
    <xf numFmtId="42" fontId="31" fillId="0" borderId="49" xfId="12" applyNumberFormat="1" applyFont="1" applyFill="1" applyBorder="1" applyProtection="1"/>
    <xf numFmtId="42" fontId="31" fillId="0" borderId="83" xfId="12" applyNumberFormat="1" applyFont="1" applyFill="1" applyBorder="1" applyProtection="1"/>
    <xf numFmtId="37" fontId="31" fillId="0" borderId="15" xfId="12" applyNumberFormat="1" applyFont="1" applyFill="1" applyBorder="1" applyProtection="1">
      <protection locked="0"/>
    </xf>
    <xf numFmtId="37" fontId="31" fillId="0" borderId="49" xfId="12" applyNumberFormat="1" applyFont="1" applyFill="1" applyBorder="1" applyProtection="1"/>
    <xf numFmtId="37" fontId="31" fillId="0" borderId="83" xfId="12" applyNumberFormat="1" applyFont="1" applyFill="1" applyBorder="1" applyProtection="1"/>
    <xf numFmtId="37" fontId="31" fillId="0" borderId="83" xfId="12" applyNumberFormat="1" applyFont="1" applyFill="1" applyBorder="1" applyProtection="1">
      <protection locked="0"/>
    </xf>
    <xf numFmtId="37" fontId="31" fillId="0" borderId="87" xfId="12" applyNumberFormat="1" applyFont="1" applyFill="1" applyBorder="1" applyProtection="1">
      <protection locked="0"/>
    </xf>
    <xf numFmtId="0" fontId="13" fillId="0" borderId="0" xfId="12" applyFont="1" applyFill="1"/>
    <xf numFmtId="40" fontId="3" fillId="0" borderId="0" xfId="12" applyNumberFormat="1" applyFill="1"/>
    <xf numFmtId="0" fontId="3" fillId="0" borderId="0" xfId="12" applyFont="1" applyFill="1"/>
    <xf numFmtId="0" fontId="3" fillId="0" borderId="49" xfId="12" applyFont="1" applyFill="1" applyBorder="1"/>
    <xf numFmtId="0" fontId="3" fillId="0" borderId="83" xfId="12" applyFont="1" applyFill="1" applyBorder="1"/>
    <xf numFmtId="0" fontId="8" fillId="0" borderId="0" xfId="12" applyFont="1" applyFill="1" applyBorder="1"/>
    <xf numFmtId="37" fontId="3" fillId="0" borderId="82" xfId="12" applyNumberFormat="1" applyFont="1" applyFill="1" applyBorder="1" applyProtection="1"/>
    <xf numFmtId="0" fontId="2" fillId="0" borderId="0" xfId="12" applyFont="1" applyFill="1"/>
    <xf numFmtId="41" fontId="31" fillId="0" borderId="15" xfId="12" applyNumberFormat="1" applyFont="1" applyFill="1" applyBorder="1" applyAlignment="1" applyProtection="1">
      <alignment horizontal="right"/>
    </xf>
    <xf numFmtId="41" fontId="31" fillId="0" borderId="0" xfId="12" applyNumberFormat="1" applyFont="1" applyFill="1" applyBorder="1" applyAlignment="1" applyProtection="1">
      <alignment horizontal="right"/>
    </xf>
    <xf numFmtId="37" fontId="31" fillId="0" borderId="82" xfId="12" applyNumberFormat="1" applyFont="1" applyFill="1" applyBorder="1" applyAlignment="1" applyProtection="1">
      <alignment horizontal="right"/>
    </xf>
    <xf numFmtId="37" fontId="31" fillId="0" borderId="0" xfId="12" applyNumberFormat="1" applyFont="1" applyFill="1" applyProtection="1"/>
    <xf numFmtId="0" fontId="44" fillId="0" borderId="0" xfId="12" applyFont="1" applyFill="1" applyBorder="1" applyProtection="1">
      <protection locked="0"/>
    </xf>
    <xf numFmtId="37" fontId="31" fillId="0" borderId="88" xfId="12" applyNumberFormat="1" applyFont="1" applyFill="1" applyBorder="1" applyProtection="1">
      <protection locked="0"/>
    </xf>
    <xf numFmtId="40" fontId="31" fillId="0" borderId="52" xfId="14" applyNumberFormat="1" applyFont="1" applyFill="1" applyBorder="1"/>
    <xf numFmtId="0" fontId="5" fillId="0" borderId="0" xfId="12" applyFont="1" applyFill="1" applyProtection="1"/>
    <xf numFmtId="37" fontId="31" fillId="0" borderId="0" xfId="12" applyNumberFormat="1" applyFont="1" applyFill="1" applyBorder="1" applyProtection="1">
      <protection locked="0"/>
    </xf>
    <xf numFmtId="0" fontId="6" fillId="0" borderId="0" xfId="12" applyFont="1" applyFill="1" applyProtection="1"/>
    <xf numFmtId="37" fontId="31" fillId="0" borderId="0" xfId="12" applyNumberFormat="1" applyFont="1" applyFill="1" applyBorder="1" applyAlignment="1" applyProtection="1">
      <alignment horizontal="right"/>
    </xf>
    <xf numFmtId="0" fontId="3" fillId="0" borderId="0" xfId="12" applyFill="1" applyAlignment="1">
      <alignment horizontal="left"/>
    </xf>
    <xf numFmtId="41" fontId="31" fillId="0" borderId="56" xfId="12" applyNumberFormat="1" applyFont="1" applyFill="1" applyBorder="1" applyAlignment="1" applyProtection="1">
      <alignment horizontal="right"/>
    </xf>
    <xf numFmtId="37" fontId="31" fillId="0" borderId="51" xfId="12" applyNumberFormat="1" applyFont="1" applyFill="1" applyBorder="1" applyAlignment="1" applyProtection="1">
      <alignment horizontal="right"/>
    </xf>
    <xf numFmtId="37" fontId="31" fillId="0" borderId="52" xfId="12" applyNumberFormat="1" applyFont="1" applyFill="1" applyBorder="1" applyAlignment="1" applyProtection="1">
      <alignment horizontal="right"/>
    </xf>
    <xf numFmtId="37" fontId="31" fillId="0" borderId="87" xfId="12" applyNumberFormat="1" applyFont="1" applyFill="1" applyBorder="1" applyAlignment="1" applyProtection="1">
      <alignment horizontal="right"/>
    </xf>
    <xf numFmtId="42" fontId="31" fillId="0" borderId="49" xfId="12" applyNumberFormat="1" applyFont="1" applyFill="1" applyBorder="1" applyAlignment="1" applyProtection="1">
      <alignment horizontal="right"/>
    </xf>
    <xf numFmtId="37" fontId="31" fillId="0" borderId="15" xfId="12" applyNumberFormat="1" applyFont="1" applyFill="1" applyBorder="1" applyAlignment="1" applyProtection="1">
      <alignment horizontal="right"/>
    </xf>
    <xf numFmtId="37" fontId="31" fillId="0" borderId="49" xfId="12" applyNumberFormat="1" applyFont="1" applyFill="1" applyBorder="1" applyAlignment="1" applyProtection="1">
      <alignment horizontal="right"/>
    </xf>
    <xf numFmtId="37" fontId="31" fillId="0" borderId="83" xfId="12" applyNumberFormat="1" applyFont="1" applyFill="1" applyBorder="1" applyAlignment="1" applyProtection="1">
      <alignment horizontal="right"/>
    </xf>
    <xf numFmtId="37" fontId="31" fillId="0" borderId="56" xfId="12" applyNumberFormat="1" applyFont="1" applyFill="1" applyBorder="1" applyAlignment="1" applyProtection="1">
      <alignment horizontal="right"/>
    </xf>
    <xf numFmtId="41" fontId="31" fillId="0" borderId="51" xfId="12" applyNumberFormat="1" applyFont="1" applyFill="1" applyBorder="1" applyAlignment="1" applyProtection="1">
      <alignment horizontal="right"/>
    </xf>
    <xf numFmtId="0" fontId="7" fillId="0" borderId="0" xfId="12" applyFont="1" applyFill="1" applyBorder="1"/>
    <xf numFmtId="37" fontId="47" fillId="0" borderId="89" xfId="12" applyNumberFormat="1" applyFont="1" applyFill="1" applyBorder="1" applyAlignment="1" applyProtection="1">
      <alignment horizontal="right"/>
      <protection locked="0"/>
    </xf>
    <xf numFmtId="37" fontId="47" fillId="0" borderId="43" xfId="12" applyNumberFormat="1" applyFont="1" applyFill="1" applyBorder="1" applyAlignment="1" applyProtection="1">
      <alignment horizontal="right"/>
      <protection locked="0"/>
    </xf>
    <xf numFmtId="175" fontId="47" fillId="0" borderId="90" xfId="7" applyNumberFormat="1" applyFont="1" applyFill="1" applyBorder="1" applyProtection="1">
      <protection locked="0"/>
    </xf>
    <xf numFmtId="173" fontId="45" fillId="0" borderId="0" xfId="12" applyNumberFormat="1" applyFont="1" applyFill="1" applyBorder="1" applyProtection="1">
      <protection locked="0"/>
    </xf>
    <xf numFmtId="37" fontId="31" fillId="0" borderId="2" xfId="12" applyNumberFormat="1" applyFont="1" applyFill="1" applyBorder="1" applyProtection="1">
      <protection locked="0"/>
    </xf>
    <xf numFmtId="175" fontId="31" fillId="0" borderId="2" xfId="7" applyNumberFormat="1" applyFont="1" applyFill="1" applyBorder="1" applyProtection="1"/>
    <xf numFmtId="37" fontId="44" fillId="0" borderId="2" xfId="12" applyNumberFormat="1" applyFont="1" applyFill="1" applyBorder="1" applyProtection="1">
      <protection locked="0"/>
    </xf>
    <xf numFmtId="169" fontId="44" fillId="0" borderId="2" xfId="12" applyNumberFormat="1" applyFont="1" applyFill="1" applyBorder="1" applyProtection="1">
      <protection locked="0"/>
    </xf>
    <xf numFmtId="173" fontId="2" fillId="0" borderId="0" xfId="12" applyNumberFormat="1" applyFont="1" applyFill="1" applyProtection="1"/>
    <xf numFmtId="173" fontId="44" fillId="0" borderId="0" xfId="12" applyNumberFormat="1" applyFont="1" applyFill="1" applyAlignment="1" applyProtection="1">
      <alignment horizontal="left"/>
      <protection locked="0"/>
    </xf>
    <xf numFmtId="0" fontId="2" fillId="0" borderId="0" xfId="12" applyFont="1" applyFill="1" applyAlignment="1">
      <alignment horizontal="left"/>
    </xf>
    <xf numFmtId="0" fontId="2" fillId="0" borderId="7" xfId="12" applyFont="1" applyFill="1" applyBorder="1"/>
    <xf numFmtId="173" fontId="44" fillId="0" borderId="69" xfId="12" applyNumberFormat="1" applyFont="1" applyFill="1" applyBorder="1" applyAlignment="1" applyProtection="1">
      <alignment horizontal="center"/>
      <protection locked="0"/>
    </xf>
    <xf numFmtId="0" fontId="2" fillId="0" borderId="0" xfId="12" applyFont="1" applyFill="1" applyBorder="1" applyAlignment="1">
      <alignment horizontal="center"/>
    </xf>
    <xf numFmtId="173" fontId="2" fillId="0" borderId="15" xfId="12" applyNumberFormat="1" applyFont="1" applyFill="1" applyBorder="1" applyAlignment="1" applyProtection="1">
      <alignment horizontal="center"/>
    </xf>
    <xf numFmtId="37" fontId="48" fillId="0" borderId="82" xfId="12" applyNumberFormat="1" applyFont="1" applyFill="1" applyBorder="1"/>
    <xf numFmtId="169" fontId="48" fillId="0" borderId="0" xfId="12" applyNumberFormat="1" applyFont="1" applyFill="1"/>
    <xf numFmtId="42" fontId="48" fillId="0" borderId="83" xfId="12" applyNumberFormat="1" applyFont="1" applyFill="1" applyBorder="1" applyProtection="1">
      <protection locked="0"/>
    </xf>
    <xf numFmtId="37" fontId="31" fillId="0" borderId="82" xfId="12" applyNumberFormat="1" applyFont="1" applyFill="1" applyBorder="1" applyProtection="1">
      <protection locked="0"/>
    </xf>
    <xf numFmtId="175" fontId="31" fillId="0" borderId="83" xfId="7" applyNumberFormat="1" applyFont="1" applyFill="1" applyBorder="1" applyProtection="1"/>
    <xf numFmtId="37" fontId="3" fillId="0" borderId="0" xfId="12" applyNumberFormat="1" applyFill="1"/>
    <xf numFmtId="37" fontId="48" fillId="0" borderId="83" xfId="12" applyNumberFormat="1" applyFont="1" applyFill="1" applyBorder="1" applyProtection="1">
      <protection locked="0"/>
    </xf>
    <xf numFmtId="4" fontId="48" fillId="0" borderId="83" xfId="12" applyNumberFormat="1" applyFont="1" applyFill="1" applyBorder="1"/>
    <xf numFmtId="37" fontId="48" fillId="0" borderId="84" xfId="12" applyNumberFormat="1" applyFont="1" applyFill="1" applyBorder="1" applyProtection="1">
      <protection locked="0"/>
    </xf>
    <xf numFmtId="169" fontId="48" fillId="0" borderId="51" xfId="12" applyNumberFormat="1" applyFont="1" applyFill="1" applyBorder="1" applyProtection="1">
      <protection locked="0"/>
    </xf>
    <xf numFmtId="37" fontId="48" fillId="0" borderId="85" xfId="12" applyNumberFormat="1" applyFont="1" applyFill="1" applyBorder="1" applyProtection="1">
      <protection locked="0"/>
    </xf>
    <xf numFmtId="37" fontId="3" fillId="0" borderId="0" xfId="12" applyNumberFormat="1" applyFont="1" applyFill="1" applyBorder="1" applyProtection="1"/>
    <xf numFmtId="175" fontId="3" fillId="0" borderId="0" xfId="12" applyNumberFormat="1" applyFill="1" applyAlignment="1">
      <alignment horizontal="left"/>
    </xf>
    <xf numFmtId="169" fontId="48" fillId="0" borderId="0" xfId="12" applyNumberFormat="1" applyFont="1" applyFill="1" applyProtection="1">
      <protection locked="0"/>
    </xf>
    <xf numFmtId="42" fontId="48" fillId="0" borderId="83" xfId="12" applyNumberFormat="1" applyFont="1" applyFill="1" applyBorder="1" applyProtection="1"/>
    <xf numFmtId="37" fontId="48" fillId="0" borderId="82" xfId="12" applyNumberFormat="1" applyFont="1" applyFill="1" applyBorder="1" applyProtection="1">
      <protection locked="0"/>
    </xf>
    <xf numFmtId="37" fontId="48" fillId="0" borderId="83" xfId="12" applyNumberFormat="1" applyFont="1" applyFill="1" applyBorder="1" applyProtection="1"/>
    <xf numFmtId="41" fontId="31" fillId="0" borderId="82" xfId="12" applyNumberFormat="1" applyFont="1" applyFill="1" applyBorder="1" applyProtection="1">
      <protection locked="0"/>
    </xf>
    <xf numFmtId="41" fontId="31" fillId="0" borderId="0" xfId="12" applyNumberFormat="1" applyFont="1" applyFill="1" applyBorder="1" applyProtection="1">
      <protection locked="0"/>
    </xf>
    <xf numFmtId="41" fontId="31" fillId="0" borderId="83" xfId="12" applyNumberFormat="1" applyFont="1" applyFill="1" applyBorder="1" applyProtection="1"/>
    <xf numFmtId="37" fontId="3" fillId="0" borderId="0" xfId="12" applyNumberFormat="1" applyFont="1" applyFill="1" applyProtection="1">
      <protection locked="0"/>
    </xf>
    <xf numFmtId="37" fontId="3" fillId="0" borderId="91" xfId="12" applyNumberFormat="1" applyFont="1" applyFill="1" applyBorder="1" applyProtection="1">
      <protection locked="0"/>
    </xf>
    <xf numFmtId="37" fontId="3" fillId="0" borderId="0" xfId="12" applyNumberFormat="1" applyFont="1" applyFill="1" applyBorder="1" applyProtection="1">
      <protection locked="0"/>
    </xf>
    <xf numFmtId="37" fontId="31" fillId="0" borderId="84" xfId="12" applyNumberFormat="1" applyFont="1" applyFill="1" applyBorder="1" applyProtection="1">
      <protection locked="0"/>
    </xf>
    <xf numFmtId="37" fontId="31" fillId="0" borderId="7" xfId="12" applyNumberFormat="1" applyFont="1" applyFill="1" applyBorder="1" applyProtection="1">
      <protection locked="0"/>
    </xf>
    <xf numFmtId="37" fontId="31" fillId="0" borderId="85" xfId="12" applyNumberFormat="1" applyFont="1" applyFill="1" applyBorder="1" applyProtection="1"/>
    <xf numFmtId="0" fontId="2" fillId="0" borderId="0" xfId="12" applyFont="1" applyFill="1" applyProtection="1"/>
    <xf numFmtId="42" fontId="3" fillId="0" borderId="0" xfId="12" applyNumberFormat="1" applyFill="1" applyAlignment="1">
      <alignment horizontal="left"/>
    </xf>
    <xf numFmtId="0" fontId="13" fillId="0" borderId="0" xfId="12" applyFont="1" applyFill="1" applyProtection="1"/>
    <xf numFmtId="37" fontId="31" fillId="0" borderId="0" xfId="12" applyNumberFormat="1" applyFont="1" applyFill="1" applyBorder="1" applyAlignment="1" applyProtection="1">
      <alignment horizontal="right"/>
      <protection locked="0"/>
    </xf>
    <xf numFmtId="0" fontId="2" fillId="0" borderId="84" xfId="12" applyFont="1" applyFill="1" applyBorder="1"/>
    <xf numFmtId="37" fontId="31" fillId="0" borderId="7" xfId="12" applyNumberFormat="1" applyFont="1" applyFill="1" applyBorder="1" applyAlignment="1" applyProtection="1">
      <alignment horizontal="right"/>
      <protection locked="0"/>
    </xf>
    <xf numFmtId="37" fontId="2" fillId="0" borderId="82" xfId="12" applyNumberFormat="1" applyFont="1" applyFill="1" applyBorder="1" applyProtection="1"/>
    <xf numFmtId="0" fontId="31" fillId="0" borderId="0" xfId="12" applyNumberFormat="1" applyFont="1" applyFill="1" applyBorder="1" applyProtection="1">
      <protection locked="0"/>
    </xf>
    <xf numFmtId="37" fontId="8" fillId="0" borderId="92" xfId="12" applyNumberFormat="1" applyFont="1" applyFill="1" applyBorder="1" applyProtection="1"/>
    <xf numFmtId="169" fontId="8" fillId="0" borderId="93" xfId="12" applyNumberFormat="1" applyFont="1" applyFill="1" applyBorder="1" applyProtection="1"/>
    <xf numFmtId="175" fontId="8" fillId="0" borderId="90" xfId="7" applyNumberFormat="1" applyFont="1" applyFill="1" applyBorder="1" applyProtection="1"/>
    <xf numFmtId="43" fontId="3" fillId="0" borderId="0" xfId="12" applyNumberFormat="1" applyFill="1" applyAlignment="1">
      <alignment horizontal="left"/>
    </xf>
    <xf numFmtId="175" fontId="3" fillId="0" borderId="0" xfId="12" applyNumberFormat="1" applyFill="1"/>
    <xf numFmtId="37" fontId="44" fillId="0" borderId="94" xfId="12" applyNumberFormat="1" applyFont="1" applyFill="1" applyBorder="1" applyProtection="1">
      <protection locked="0"/>
    </xf>
    <xf numFmtId="41" fontId="12" fillId="0" borderId="0" xfId="0" applyNumberFormat="1" applyFont="1" applyFill="1" applyBorder="1" applyProtection="1"/>
    <xf numFmtId="41" fontId="2" fillId="0" borderId="0" xfId="0" applyNumberFormat="1" applyFont="1" applyFill="1"/>
    <xf numFmtId="0" fontId="2" fillId="0" borderId="0" xfId="0" applyNumberFormat="1" applyFont="1" applyAlignment="1">
      <alignment horizontal="centerContinuous"/>
    </xf>
    <xf numFmtId="0" fontId="0" fillId="0" borderId="0" xfId="0" applyAlignment="1"/>
    <xf numFmtId="0" fontId="3" fillId="0" borderId="0" xfId="0" applyNumberFormat="1" applyFont="1" applyAlignment="1"/>
    <xf numFmtId="0" fontId="0" fillId="0" borderId="0" xfId="0" applyFill="1" applyAlignment="1"/>
    <xf numFmtId="0" fontId="3" fillId="0" borderId="0" xfId="0" applyNumberFormat="1" applyFont="1" applyFill="1" applyAlignment="1">
      <alignment horizontal="right"/>
    </xf>
    <xf numFmtId="164" fontId="3" fillId="0" borderId="0" xfId="0" applyNumberFormat="1" applyFont="1" applyAlignment="1"/>
    <xf numFmtId="0" fontId="0" fillId="0" borderId="1" xfId="0" applyBorder="1"/>
    <xf numFmtId="0" fontId="4" fillId="0" borderId="2" xfId="0" applyNumberFormat="1" applyFont="1" applyBorder="1" applyAlignment="1"/>
    <xf numFmtId="0" fontId="0" fillId="0" borderId="2" xfId="0" applyFill="1" applyBorder="1"/>
    <xf numFmtId="0" fontId="0" fillId="0" borderId="2" xfId="0" applyBorder="1"/>
    <xf numFmtId="0" fontId="0" fillId="0" borderId="3" xfId="0" applyBorder="1"/>
    <xf numFmtId="0" fontId="2" fillId="0" borderId="3" xfId="0" applyNumberFormat="1" applyFont="1" applyBorder="1" applyAlignment="1">
      <alignment horizontal="centerContinuous"/>
    </xf>
    <xf numFmtId="0" fontId="2" fillId="0" borderId="0" xfId="0" applyNumberFormat="1" applyFont="1" applyFill="1" applyAlignment="1">
      <alignment horizontal="centerContinuous"/>
    </xf>
    <xf numFmtId="0" fontId="3" fillId="0" borderId="3" xfId="0" applyNumberFormat="1" applyFont="1" applyBorder="1" applyAlignment="1">
      <alignment horizontal="centerContinuous"/>
    </xf>
    <xf numFmtId="0" fontId="3" fillId="0" borderId="0" xfId="0" applyNumberFormat="1" applyFont="1" applyAlignment="1">
      <alignment horizontal="centerContinuous"/>
    </xf>
    <xf numFmtId="0" fontId="3" fillId="0" borderId="0" xfId="0" applyNumberFormat="1" applyFont="1" applyFill="1" applyAlignment="1">
      <alignment horizontal="centerContinuous"/>
    </xf>
    <xf numFmtId="0" fontId="3" fillId="0" borderId="1" xfId="0" applyFont="1" applyBorder="1" applyAlignment="1">
      <alignment horizontal="center"/>
    </xf>
    <xf numFmtId="0" fontId="3" fillId="0" borderId="2" xfId="0" applyFont="1" applyBorder="1" applyAlignment="1">
      <alignment horizontal="center"/>
    </xf>
    <xf numFmtId="0" fontId="3" fillId="0" borderId="2" xfId="0" applyNumberFormat="1" applyFont="1" applyFill="1" applyBorder="1" applyAlignment="1">
      <alignment horizontal="center"/>
    </xf>
    <xf numFmtId="0" fontId="3" fillId="0" borderId="2" xfId="0" applyFont="1" applyBorder="1" applyAlignment="1"/>
    <xf numFmtId="0" fontId="3" fillId="0" borderId="3" xfId="0" applyFont="1" applyBorder="1" applyAlignment="1">
      <alignment horizontal="center"/>
    </xf>
    <xf numFmtId="0" fontId="3" fillId="0" borderId="0" xfId="0" applyFont="1" applyAlignment="1">
      <alignment horizontal="center"/>
    </xf>
    <xf numFmtId="0" fontId="3" fillId="0" borderId="0" xfId="0" applyNumberFormat="1" applyFont="1" applyFill="1" applyAlignment="1">
      <alignment horizontal="center"/>
    </xf>
    <xf numFmtId="0" fontId="3" fillId="0" borderId="0" xfId="0" applyNumberFormat="1" applyFont="1" applyAlignment="1">
      <alignment horizontal="center"/>
    </xf>
    <xf numFmtId="0" fontId="3" fillId="0" borderId="0" xfId="0" applyFont="1" applyAlignment="1"/>
    <xf numFmtId="0" fontId="3" fillId="0" borderId="3" xfId="0" applyNumberFormat="1" applyFont="1" applyBorder="1" applyAlignment="1">
      <alignment horizontal="center"/>
    </xf>
    <xf numFmtId="0" fontId="3" fillId="0" borderId="1" xfId="0" applyNumberFormat="1" applyFont="1" applyBorder="1" applyAlignment="1">
      <alignment horizontal="center"/>
    </xf>
    <xf numFmtId="0" fontId="5" fillId="0" borderId="2" xfId="0" applyNumberFormat="1" applyFont="1" applyBorder="1" applyAlignment="1">
      <alignment horizontal="center"/>
    </xf>
    <xf numFmtId="0" fontId="3" fillId="0" borderId="2" xfId="0" applyNumberFormat="1" applyFont="1" applyBorder="1" applyAlignment="1">
      <alignment horizontal="center"/>
    </xf>
    <xf numFmtId="0" fontId="4" fillId="0" borderId="3" xfId="0" applyNumberFormat="1" applyFont="1" applyBorder="1" applyAlignment="1">
      <alignment horizontal="center"/>
    </xf>
    <xf numFmtId="0" fontId="6" fillId="0" borderId="0" xfId="0" applyNumberFormat="1" applyFont="1" applyAlignment="1">
      <alignment horizontal="center"/>
    </xf>
    <xf numFmtId="0" fontId="5" fillId="0" borderId="0" xfId="0" applyNumberFormat="1" applyFont="1" applyFill="1" applyAlignment="1"/>
    <xf numFmtId="166" fontId="0" fillId="0" borderId="0" xfId="0" applyNumberFormat="1" applyFill="1"/>
    <xf numFmtId="166" fontId="0" fillId="0" borderId="0" xfId="0" applyNumberFormat="1"/>
    <xf numFmtId="43" fontId="0" fillId="0" borderId="0" xfId="0" applyNumberFormat="1" applyAlignment="1"/>
    <xf numFmtId="3" fontId="0" fillId="0" borderId="0" xfId="0" applyNumberFormat="1" applyFill="1"/>
    <xf numFmtId="3" fontId="0" fillId="0" borderId="0" xfId="0" applyNumberFormat="1"/>
    <xf numFmtId="37" fontId="0" fillId="0" borderId="0" xfId="0" applyNumberFormat="1" applyFill="1"/>
    <xf numFmtId="37" fontId="0" fillId="0" borderId="0" xfId="0" applyNumberFormat="1"/>
    <xf numFmtId="0" fontId="7" fillId="0" borderId="0" xfId="0" applyNumberFormat="1" applyFont="1" applyFill="1" applyAlignment="1"/>
    <xf numFmtId="3" fontId="0" fillId="0" borderId="4" xfId="0" applyNumberFormat="1" applyFill="1" applyBorder="1"/>
    <xf numFmtId="4" fontId="0" fillId="0" borderId="0" xfId="0" applyNumberFormat="1" applyAlignment="1"/>
    <xf numFmtId="0" fontId="4" fillId="0" borderId="3" xfId="0" applyFont="1" applyBorder="1" applyAlignment="1">
      <alignment horizontal="center"/>
    </xf>
    <xf numFmtId="0" fontId="6" fillId="0" borderId="0" xfId="0" applyNumberFormat="1" applyFont="1" applyFill="1" applyAlignment="1">
      <alignment horizontal="center"/>
    </xf>
    <xf numFmtId="41" fontId="0" fillId="0" borderId="0" xfId="0" applyNumberFormat="1" applyFill="1"/>
    <xf numFmtId="37" fontId="0" fillId="0" borderId="4" xfId="0" applyNumberFormat="1" applyBorder="1"/>
    <xf numFmtId="3" fontId="0" fillId="0" borderId="4" xfId="0" applyNumberFormat="1" applyBorder="1"/>
    <xf numFmtId="39" fontId="0" fillId="0" borderId="0" xfId="0" applyNumberFormat="1" applyFill="1"/>
    <xf numFmtId="37" fontId="2" fillId="0" borderId="0" xfId="0" applyNumberFormat="1" applyFont="1" applyFill="1"/>
    <xf numFmtId="41" fontId="0" fillId="0" borderId="4" xfId="0" applyNumberFormat="1" applyBorder="1"/>
    <xf numFmtId="166" fontId="0" fillId="0" borderId="5" xfId="0" applyNumberFormat="1" applyFill="1" applyBorder="1"/>
    <xf numFmtId="166" fontId="0" fillId="0" borderId="4" xfId="0" applyNumberFormat="1" applyFill="1" applyBorder="1"/>
    <xf numFmtId="0" fontId="4" fillId="0" borderId="3" xfId="0" applyNumberFormat="1" applyFont="1" applyBorder="1" applyAlignment="1"/>
    <xf numFmtId="0" fontId="0" fillId="0" borderId="0" xfId="0" applyNumberFormat="1" applyFill="1" applyBorder="1"/>
    <xf numFmtId="3" fontId="0" fillId="0" borderId="2" xfId="0" applyNumberFormat="1" applyFill="1" applyBorder="1"/>
    <xf numFmtId="3" fontId="4" fillId="0" borderId="2" xfId="0" applyNumberFormat="1" applyFont="1" applyBorder="1" applyAlignment="1">
      <alignment horizontal="right"/>
    </xf>
    <xf numFmtId="3" fontId="8" fillId="0" borderId="2" xfId="0" applyNumberFormat="1" applyFont="1" applyBorder="1" applyAlignment="1">
      <alignment horizontal="centerContinuous"/>
    </xf>
    <xf numFmtId="0" fontId="2" fillId="0" borderId="2" xfId="0" applyNumberFormat="1" applyFont="1" applyFill="1" applyBorder="1" applyAlignment="1">
      <alignment horizontal="centerContinuous"/>
    </xf>
    <xf numFmtId="3" fontId="8" fillId="0" borderId="2" xfId="0" applyNumberFormat="1" applyFont="1" applyFill="1" applyBorder="1" applyAlignment="1">
      <alignment horizontal="centerContinuous"/>
    </xf>
    <xf numFmtId="3" fontId="4" fillId="0" borderId="2" xfId="0" applyNumberFormat="1" applyFont="1" applyBorder="1" applyAlignment="1">
      <alignment horizontal="right" vertical="center"/>
    </xf>
    <xf numFmtId="0" fontId="2" fillId="0" borderId="2" xfId="0" applyNumberFormat="1" applyFont="1" applyBorder="1" applyAlignment="1">
      <alignment horizontal="centerContinuous"/>
    </xf>
    <xf numFmtId="0" fontId="3" fillId="0" borderId="0" xfId="0" applyNumberFormat="1" applyFont="1" applyFill="1" applyAlignment="1"/>
    <xf numFmtId="0" fontId="4" fillId="0" borderId="2" xfId="0" applyNumberFormat="1" applyFont="1" applyFill="1" applyBorder="1" applyAlignment="1"/>
    <xf numFmtId="0" fontId="0" fillId="0" borderId="2" xfId="0" applyNumberFormat="1" applyFill="1" applyBorder="1"/>
    <xf numFmtId="0" fontId="0" fillId="0" borderId="2" xfId="0" applyNumberFormat="1" applyBorder="1"/>
    <xf numFmtId="0" fontId="3" fillId="0" borderId="2" xfId="0" applyFont="1" applyFill="1" applyBorder="1" applyAlignment="1">
      <alignment horizontal="center"/>
    </xf>
    <xf numFmtId="0" fontId="3" fillId="0" borderId="0" xfId="0" applyFont="1" applyFill="1" applyAlignment="1">
      <alignment horizontal="center"/>
    </xf>
    <xf numFmtId="0" fontId="4" fillId="0" borderId="1" xfId="0" applyFont="1" applyBorder="1" applyAlignment="1">
      <alignment horizontal="center"/>
    </xf>
    <xf numFmtId="0" fontId="5" fillId="0" borderId="2" xfId="0" applyNumberFormat="1" applyFont="1" applyFill="1" applyBorder="1" applyAlignment="1"/>
    <xf numFmtId="3" fontId="0" fillId="0" borderId="2" xfId="0" applyNumberFormat="1" applyBorder="1"/>
    <xf numFmtId="0" fontId="5" fillId="0" borderId="0" xfId="0" quotePrefix="1" applyNumberFormat="1" applyFont="1" applyFill="1" applyAlignment="1">
      <alignment horizontal="left"/>
    </xf>
    <xf numFmtId="0" fontId="5" fillId="0" borderId="0" xfId="0" applyNumberFormat="1" applyFont="1" applyFill="1" applyAlignment="1">
      <alignment horizontal="left"/>
    </xf>
    <xf numFmtId="37" fontId="0" fillId="0" borderId="4" xfId="0" applyNumberFormat="1" applyFill="1" applyBorder="1"/>
    <xf numFmtId="37" fontId="0" fillId="0" borderId="6" xfId="0" applyNumberFormat="1" applyBorder="1"/>
    <xf numFmtId="37" fontId="0" fillId="0" borderId="2" xfId="0" applyNumberFormat="1" applyFill="1" applyBorder="1"/>
    <xf numFmtId="3" fontId="2" fillId="0" borderId="2" xfId="0" applyNumberFormat="1" applyFont="1" applyFill="1" applyBorder="1" applyAlignment="1">
      <alignment horizontal="centerContinuous"/>
    </xf>
    <xf numFmtId="0" fontId="9" fillId="0" borderId="0" xfId="0" applyNumberFormat="1" applyFont="1"/>
    <xf numFmtId="3" fontId="9" fillId="0" borderId="0" xfId="0" applyNumberFormat="1" applyFont="1" applyFill="1"/>
    <xf numFmtId="41" fontId="0" fillId="0" borderId="0" xfId="0" applyNumberFormat="1"/>
    <xf numFmtId="0" fontId="3" fillId="2" borderId="7" xfId="0" quotePrefix="1" applyNumberFormat="1" applyFont="1" applyFill="1" applyBorder="1" applyAlignment="1">
      <alignment horizontal="left"/>
    </xf>
    <xf numFmtId="0" fontId="3" fillId="2" borderId="7" xfId="0" applyNumberFormat="1" applyFont="1" applyFill="1" applyBorder="1"/>
    <xf numFmtId="0" fontId="3" fillId="2" borderId="7" xfId="0" quotePrefix="1" applyNumberFormat="1" applyFont="1" applyFill="1" applyBorder="1" applyAlignment="1" applyProtection="1">
      <alignment horizontal="left"/>
      <protection locked="0"/>
    </xf>
    <xf numFmtId="165" fontId="3" fillId="2" borderId="7" xfId="0" quotePrefix="1" applyNumberFormat="1" applyFont="1" applyFill="1" applyBorder="1" applyAlignment="1" applyProtection="1">
      <alignment horizontal="right"/>
      <protection locked="0"/>
    </xf>
    <xf numFmtId="0" fontId="3" fillId="2" borderId="0" xfId="0" applyNumberFormat="1" applyFont="1" applyFill="1"/>
    <xf numFmtId="0" fontId="3" fillId="2" borderId="0" xfId="0" applyNumberFormat="1" applyFont="1" applyFill="1" applyBorder="1" applyAlignment="1">
      <alignment horizontal="fill"/>
    </xf>
    <xf numFmtId="0" fontId="3" fillId="2" borderId="0" xfId="0" applyNumberFormat="1" applyFont="1" applyFill="1" applyBorder="1"/>
    <xf numFmtId="0" fontId="3" fillId="2" borderId="7" xfId="0" applyNumberFormat="1" applyFont="1" applyFill="1" applyBorder="1" applyAlignment="1">
      <alignment horizontal="right"/>
    </xf>
    <xf numFmtId="37" fontId="3" fillId="2" borderId="0" xfId="0" applyNumberFormat="1" applyFont="1" applyFill="1"/>
    <xf numFmtId="0" fontId="3" fillId="2" borderId="0" xfId="0" applyNumberFormat="1" applyFont="1" applyFill="1" applyAlignment="1">
      <alignment horizontal="center"/>
    </xf>
    <xf numFmtId="0" fontId="3" fillId="2" borderId="0" xfId="0" applyNumberFormat="1" applyFont="1" applyFill="1" applyAlignment="1">
      <alignment horizontal="fill"/>
    </xf>
    <xf numFmtId="0" fontId="3" fillId="2" borderId="0" xfId="0" quotePrefix="1" applyNumberFormat="1" applyFont="1" applyFill="1" applyAlignment="1">
      <alignment horizontal="left"/>
    </xf>
    <xf numFmtId="42" fontId="3" fillId="2" borderId="0" xfId="0" applyNumberFormat="1" applyFont="1" applyFill="1"/>
    <xf numFmtId="41" fontId="3" fillId="2" borderId="0" xfId="0" applyNumberFormat="1" applyFont="1" applyFill="1"/>
    <xf numFmtId="41" fontId="3" fillId="3" borderId="0" xfId="0" applyNumberFormat="1" applyFont="1" applyFill="1" applyBorder="1"/>
    <xf numFmtId="42" fontId="3" fillId="2" borderId="0" xfId="0" applyNumberFormat="1" applyFont="1" applyFill="1" applyProtection="1">
      <protection locked="0"/>
    </xf>
    <xf numFmtId="41" fontId="3" fillId="0" borderId="0" xfId="0" applyNumberFormat="1" applyFont="1" applyFill="1"/>
    <xf numFmtId="41" fontId="3" fillId="4" borderId="0" xfId="0" applyNumberFormat="1" applyFont="1" applyFill="1"/>
    <xf numFmtId="41" fontId="3" fillId="2" borderId="0" xfId="0" applyNumberFormat="1" applyFont="1" applyFill="1" applyProtection="1">
      <protection locked="0"/>
    </xf>
    <xf numFmtId="41" fontId="3" fillId="2" borderId="0" xfId="0" applyNumberFormat="1" applyFont="1" applyFill="1" applyAlignment="1">
      <alignment horizontal="right"/>
    </xf>
    <xf numFmtId="41" fontId="3" fillId="2" borderId="0" xfId="0" applyNumberFormat="1" applyFont="1" applyFill="1" applyAlignment="1" applyProtection="1">
      <alignment horizontal="right"/>
      <protection locked="0"/>
    </xf>
    <xf numFmtId="41" fontId="3" fillId="2" borderId="8" xfId="0" applyNumberFormat="1" applyFont="1" applyFill="1" applyBorder="1"/>
    <xf numFmtId="39" fontId="3" fillId="2" borderId="0" xfId="0" applyNumberFormat="1" applyFont="1" applyFill="1"/>
    <xf numFmtId="41" fontId="3" fillId="0" borderId="8" xfId="0" applyNumberFormat="1" applyFont="1" applyFill="1" applyBorder="1"/>
    <xf numFmtId="37" fontId="3" fillId="2" borderId="0" xfId="0" applyNumberFormat="1" applyFont="1" applyFill="1" applyProtection="1">
      <protection locked="0"/>
    </xf>
    <xf numFmtId="41" fontId="3" fillId="0" borderId="0" xfId="0" applyNumberFormat="1" applyFont="1" applyFill="1" applyBorder="1"/>
    <xf numFmtId="41" fontId="3" fillId="2" borderId="0" xfId="0" applyNumberFormat="1" applyFont="1" applyFill="1" applyBorder="1"/>
    <xf numFmtId="41" fontId="3" fillId="2" borderId="7" xfId="0" applyNumberFormat="1" applyFont="1" applyFill="1" applyBorder="1"/>
    <xf numFmtId="0" fontId="2" fillId="2" borderId="0" xfId="0" applyNumberFormat="1" applyFont="1" applyFill="1"/>
    <xf numFmtId="41" fontId="3" fillId="2" borderId="0" xfId="0" applyNumberFormat="1" applyFont="1" applyFill="1" applyBorder="1" applyProtection="1">
      <protection locked="0"/>
    </xf>
    <xf numFmtId="41" fontId="3" fillId="2" borderId="8" xfId="0" applyNumberFormat="1" applyFont="1" applyFill="1" applyBorder="1" applyAlignment="1">
      <alignment horizontal="right"/>
    </xf>
    <xf numFmtId="41" fontId="3" fillId="2" borderId="5" xfId="0" applyNumberFormat="1" applyFont="1" applyFill="1" applyBorder="1"/>
    <xf numFmtId="41" fontId="10" fillId="2" borderId="0" xfId="0" applyNumberFormat="1" applyFont="1" applyFill="1"/>
    <xf numFmtId="0" fontId="3" fillId="3" borderId="0" xfId="0" applyNumberFormat="1" applyFont="1" applyFill="1"/>
    <xf numFmtId="0" fontId="3" fillId="2" borderId="7" xfId="0" applyNumberFormat="1" applyFont="1" applyFill="1" applyBorder="1" applyAlignment="1">
      <alignment horizontal="fill"/>
    </xf>
    <xf numFmtId="0" fontId="3" fillId="3" borderId="7" xfId="0" applyNumberFormat="1" applyFont="1" applyFill="1" applyBorder="1" applyAlignment="1">
      <alignment horizontal="fill"/>
    </xf>
    <xf numFmtId="0" fontId="3" fillId="2" borderId="0" xfId="0" applyNumberFormat="1" applyFont="1" applyFill="1" applyAlignment="1">
      <alignment horizontal="right"/>
    </xf>
    <xf numFmtId="5" fontId="3" fillId="2" borderId="0" xfId="0" applyNumberFormat="1" applyFont="1" applyFill="1"/>
    <xf numFmtId="37" fontId="3" fillId="2" borderId="7" xfId="0" applyNumberFormat="1" applyFont="1" applyFill="1" applyBorder="1"/>
    <xf numFmtId="0" fontId="3" fillId="2" borderId="7" xfId="0" quotePrefix="1" applyNumberFormat="1" applyFont="1" applyFill="1" applyBorder="1" applyAlignment="1" applyProtection="1">
      <alignment horizontal="right"/>
      <protection locked="0"/>
    </xf>
    <xf numFmtId="37" fontId="3" fillId="2" borderId="0" xfId="0" applyNumberFormat="1" applyFont="1" applyFill="1" applyBorder="1" applyAlignment="1">
      <alignment horizontal="fill"/>
    </xf>
    <xf numFmtId="0" fontId="3" fillId="2" borderId="0" xfId="0" quotePrefix="1" applyFont="1" applyFill="1" applyBorder="1" applyAlignment="1" applyProtection="1">
      <alignment horizontal="left"/>
    </xf>
    <xf numFmtId="37" fontId="3" fillId="2" borderId="0" xfId="0" applyNumberFormat="1" applyFont="1" applyFill="1" applyAlignment="1">
      <alignment horizontal="center"/>
    </xf>
    <xf numFmtId="37" fontId="3" fillId="2" borderId="0" xfId="0" applyNumberFormat="1" applyFont="1" applyFill="1" applyAlignment="1">
      <alignment horizontal="fill"/>
    </xf>
    <xf numFmtId="42" fontId="3" fillId="3" borderId="0" xfId="0" applyNumberFormat="1" applyFont="1" applyFill="1"/>
    <xf numFmtId="41" fontId="3" fillId="3" borderId="0" xfId="0" applyNumberFormat="1" applyFont="1" applyFill="1"/>
    <xf numFmtId="41" fontId="3" fillId="3" borderId="0" xfId="0" applyNumberFormat="1" applyFont="1" applyFill="1" applyAlignment="1">
      <alignment horizontal="right"/>
    </xf>
    <xf numFmtId="41" fontId="3" fillId="4" borderId="0" xfId="0" applyNumberFormat="1" applyFont="1" applyFill="1" applyAlignment="1">
      <alignment horizontal="right"/>
    </xf>
    <xf numFmtId="41" fontId="3" fillId="3" borderId="8" xfId="0" applyNumberFormat="1" applyFont="1" applyFill="1" applyBorder="1"/>
    <xf numFmtId="41" fontId="11" fillId="2" borderId="0" xfId="0" applyNumberFormat="1" applyFont="1" applyFill="1" applyAlignment="1">
      <alignment horizontal="right"/>
    </xf>
    <xf numFmtId="41" fontId="3" fillId="2" borderId="0" xfId="0" applyNumberFormat="1" applyFont="1" applyFill="1" applyBorder="1" applyAlignment="1">
      <alignment horizontal="right"/>
    </xf>
    <xf numFmtId="41" fontId="11" fillId="2" borderId="0" xfId="0" applyNumberFormat="1" applyFont="1" applyFill="1"/>
    <xf numFmtId="42" fontId="3" fillId="2" borderId="5" xfId="0" applyNumberFormat="1" applyFont="1" applyFill="1" applyBorder="1"/>
    <xf numFmtId="37" fontId="3" fillId="2" borderId="7" xfId="0" applyNumberFormat="1" applyFont="1" applyFill="1" applyBorder="1" applyAlignment="1">
      <alignment horizontal="fill"/>
    </xf>
    <xf numFmtId="0" fontId="0" fillId="0" borderId="0" xfId="0" applyBorder="1"/>
    <xf numFmtId="0" fontId="0" fillId="0" borderId="46" xfId="0" applyBorder="1"/>
    <xf numFmtId="0" fontId="0" fillId="0" borderId="4" xfId="0" applyBorder="1"/>
    <xf numFmtId="0" fontId="2" fillId="0" borderId="47" xfId="0" quotePrefix="1" applyFont="1" applyBorder="1" applyAlignment="1">
      <alignment horizontal="right"/>
    </xf>
    <xf numFmtId="41" fontId="0" fillId="0" borderId="0" xfId="0" applyNumberFormat="1" applyBorder="1" applyAlignment="1"/>
    <xf numFmtId="0" fontId="14" fillId="0" borderId="0" xfId="0" applyFont="1" applyBorder="1" applyProtection="1">
      <protection locked="0"/>
    </xf>
    <xf numFmtId="0" fontId="0" fillId="0" borderId="0" xfId="0" applyBorder="1" applyAlignment="1">
      <alignment horizontal="fill"/>
    </xf>
    <xf numFmtId="0" fontId="0" fillId="0" borderId="48" xfId="0" applyBorder="1" applyAlignment="1">
      <alignment horizontal="fill"/>
    </xf>
    <xf numFmtId="0" fontId="0" fillId="0" borderId="49" xfId="0" applyBorder="1" applyAlignment="1">
      <alignment horizontal="fill"/>
    </xf>
    <xf numFmtId="0" fontId="0" fillId="0" borderId="50" xfId="0" applyBorder="1"/>
    <xf numFmtId="0" fontId="0" fillId="0" borderId="51" xfId="0" applyBorder="1"/>
    <xf numFmtId="0" fontId="0" fillId="0" borderId="52" xfId="0" applyBorder="1"/>
    <xf numFmtId="0" fontId="0" fillId="0" borderId="0" xfId="0" applyAlignment="1">
      <alignment horizontal="fill"/>
    </xf>
    <xf numFmtId="0" fontId="0" fillId="0" borderId="48" xfId="0" applyBorder="1"/>
    <xf numFmtId="0" fontId="0" fillId="0" borderId="0" xfId="0" applyAlignment="1">
      <alignment horizontal="right"/>
    </xf>
    <xf numFmtId="0" fontId="0" fillId="0" borderId="49" xfId="0" applyBorder="1"/>
    <xf numFmtId="0" fontId="0" fillId="0" borderId="51" xfId="0" applyBorder="1" applyAlignment="1">
      <alignment horizontal="fill"/>
    </xf>
    <xf numFmtId="0" fontId="0" fillId="0" borderId="0" xfId="0" applyAlignment="1">
      <alignment horizontal="center"/>
    </xf>
    <xf numFmtId="0" fontId="0" fillId="0" borderId="46" xfId="0" applyBorder="1" applyAlignment="1">
      <alignment horizontal="center"/>
    </xf>
    <xf numFmtId="0" fontId="0" fillId="0" borderId="47" xfId="0" applyBorder="1" applyAlignment="1">
      <alignment horizontal="fill"/>
    </xf>
    <xf numFmtId="0" fontId="0" fillId="0" borderId="4" xfId="0" applyBorder="1" applyAlignment="1">
      <alignment horizontal="fill"/>
    </xf>
    <xf numFmtId="0" fontId="0" fillId="0" borderId="0" xfId="0" applyBorder="1" applyAlignment="1">
      <alignment horizontal="center"/>
    </xf>
    <xf numFmtId="41" fontId="0" fillId="0" borderId="0" xfId="0" applyNumberFormat="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0" xfId="0" applyFont="1" applyBorder="1" applyAlignment="1">
      <alignment horizontal="center"/>
    </xf>
    <xf numFmtId="41" fontId="0" fillId="0" borderId="0" xfId="0" applyNumberFormat="1" applyFill="1" applyBorder="1" applyAlignment="1"/>
    <xf numFmtId="0" fontId="0" fillId="0" borderId="0" xfId="0" applyFont="1" applyBorder="1"/>
    <xf numFmtId="0" fontId="0" fillId="0" borderId="50" xfId="0" applyBorder="1" applyAlignment="1">
      <alignment horizontal="fill"/>
    </xf>
    <xf numFmtId="0" fontId="0" fillId="0" borderId="52" xfId="0" applyBorder="1" applyAlignment="1">
      <alignment horizontal="fill"/>
    </xf>
    <xf numFmtId="0" fontId="0" fillId="0" borderId="0" xfId="0" applyBorder="1" applyAlignment="1">
      <alignment horizontal="right"/>
    </xf>
    <xf numFmtId="37" fontId="2" fillId="0" borderId="48" xfId="0" applyNumberFormat="1" applyFont="1" applyBorder="1" applyProtection="1"/>
    <xf numFmtId="37" fontId="0" fillId="0" borderId="0" xfId="0" applyNumberFormat="1" applyProtection="1"/>
    <xf numFmtId="37" fontId="2" fillId="0" borderId="49" xfId="0" applyNumberFormat="1" applyFont="1" applyBorder="1" applyProtection="1"/>
    <xf numFmtId="37" fontId="0" fillId="0" borderId="49" xfId="0" applyNumberFormat="1" applyBorder="1" applyProtection="1"/>
    <xf numFmtId="37" fontId="42" fillId="0" borderId="0" xfId="0" applyNumberFormat="1" applyFont="1" applyBorder="1" applyProtection="1">
      <protection locked="0"/>
    </xf>
    <xf numFmtId="37" fontId="14" fillId="0" borderId="0" xfId="0" applyNumberFormat="1" applyFont="1" applyBorder="1" applyProtection="1">
      <protection locked="0"/>
    </xf>
    <xf numFmtId="37" fontId="0" fillId="0" borderId="0" xfId="0" applyNumberFormat="1" applyBorder="1"/>
    <xf numFmtId="37" fontId="8" fillId="0" borderId="48" xfId="0" applyNumberFormat="1" applyFont="1" applyBorder="1" applyProtection="1"/>
    <xf numFmtId="37" fontId="0" fillId="0" borderId="0" xfId="0" applyNumberFormat="1" applyBorder="1" applyProtection="1"/>
    <xf numFmtId="5" fontId="0" fillId="0" borderId="0" xfId="0" applyNumberFormat="1" applyBorder="1" applyProtection="1"/>
    <xf numFmtId="37" fontId="8" fillId="0" borderId="49" xfId="0" applyNumberFormat="1" applyFont="1" applyBorder="1" applyProtection="1"/>
    <xf numFmtId="37" fontId="14" fillId="0" borderId="0" xfId="0" applyNumberFormat="1" applyFont="1" applyBorder="1" applyAlignment="1" applyProtection="1">
      <alignment horizontal="right"/>
      <protection locked="0"/>
    </xf>
    <xf numFmtId="37" fontId="0" fillId="0" borderId="0" xfId="0" applyNumberFormat="1" applyBorder="1" applyAlignment="1" applyProtection="1">
      <alignment horizontal="right"/>
    </xf>
    <xf numFmtId="0" fontId="0" fillId="0" borderId="0" xfId="0" applyFill="1"/>
    <xf numFmtId="37" fontId="2" fillId="0" borderId="48" xfId="0" applyNumberFormat="1" applyFont="1" applyFill="1" applyBorder="1" applyProtection="1"/>
    <xf numFmtId="37" fontId="0" fillId="0" borderId="0" xfId="0" applyNumberFormat="1" applyFill="1" applyProtection="1"/>
    <xf numFmtId="37" fontId="0" fillId="0" borderId="49" xfId="0" applyNumberFormat="1" applyFill="1" applyBorder="1" applyProtection="1"/>
    <xf numFmtId="37" fontId="2" fillId="0" borderId="49" xfId="0" applyNumberFormat="1" applyFont="1" applyFill="1" applyBorder="1" applyProtection="1"/>
    <xf numFmtId="37" fontId="2" fillId="0" borderId="0" xfId="0" applyNumberFormat="1" applyFont="1" applyProtection="1"/>
    <xf numFmtId="167" fontId="2" fillId="0" borderId="0" xfId="0" applyNumberFormat="1" applyFont="1" applyBorder="1"/>
    <xf numFmtId="37" fontId="0" fillId="0" borderId="48" xfId="0" applyNumberFormat="1" applyBorder="1" applyAlignment="1" applyProtection="1">
      <alignment horizontal="fill"/>
    </xf>
    <xf numFmtId="37" fontId="0" fillId="0" borderId="49" xfId="0" applyNumberFormat="1" applyBorder="1" applyAlignment="1" applyProtection="1">
      <alignment horizontal="fill"/>
    </xf>
    <xf numFmtId="37" fontId="0" fillId="0" borderId="0" xfId="0" applyNumberFormat="1" applyBorder="1" applyAlignment="1" applyProtection="1">
      <alignment horizontal="fill"/>
    </xf>
    <xf numFmtId="37" fontId="0" fillId="0" borderId="53" xfId="0" applyNumberFormat="1" applyBorder="1" applyProtection="1"/>
    <xf numFmtId="37" fontId="0" fillId="0" borderId="54" xfId="0" applyNumberFormat="1" applyBorder="1" applyProtection="1"/>
    <xf numFmtId="37" fontId="0" fillId="0" borderId="55" xfId="0" applyNumberFormat="1" applyBorder="1" applyProtection="1"/>
    <xf numFmtId="37" fontId="0" fillId="0" borderId="55" xfId="0" applyNumberFormat="1" applyFill="1" applyBorder="1" applyProtection="1"/>
    <xf numFmtId="37" fontId="0" fillId="0" borderId="0" xfId="0" applyNumberFormat="1" applyFont="1" applyBorder="1" applyAlignment="1" applyProtection="1">
      <alignment horizontal="fill"/>
    </xf>
    <xf numFmtId="37" fontId="0" fillId="0" borderId="50" xfId="0" applyNumberFormat="1" applyBorder="1" applyProtection="1"/>
    <xf numFmtId="37" fontId="0" fillId="0" borderId="51" xfId="0" applyNumberFormat="1" applyBorder="1" applyProtection="1"/>
    <xf numFmtId="37" fontId="0" fillId="0" borderId="52" xfId="0" applyNumberFormat="1" applyBorder="1" applyProtection="1"/>
    <xf numFmtId="0" fontId="0" fillId="0" borderId="0" xfId="0" applyFont="1" applyBorder="1" applyAlignment="1">
      <alignment horizontal="fill"/>
    </xf>
    <xf numFmtId="0" fontId="14" fillId="0" borderId="48" xfId="0" applyFont="1" applyBorder="1" applyProtection="1">
      <protection locked="0"/>
    </xf>
    <xf numFmtId="37" fontId="14" fillId="0" borderId="48" xfId="0" applyNumberFormat="1" applyFont="1" applyBorder="1" applyProtection="1">
      <protection locked="0"/>
    </xf>
    <xf numFmtId="1" fontId="14" fillId="0" borderId="48" xfId="0" applyNumberFormat="1" applyFont="1" applyBorder="1" applyProtection="1">
      <protection locked="0"/>
    </xf>
    <xf numFmtId="37" fontId="15" fillId="0" borderId="48" xfId="0" applyNumberFormat="1" applyFont="1" applyBorder="1" applyProtection="1">
      <protection locked="0"/>
    </xf>
    <xf numFmtId="37" fontId="0" fillId="0" borderId="48" xfId="0" applyNumberFormat="1" applyBorder="1"/>
    <xf numFmtId="37" fontId="0" fillId="0" borderId="49" xfId="0" applyNumberFormat="1" applyBorder="1"/>
    <xf numFmtId="0" fontId="0" fillId="0" borderId="13" xfId="0" applyBorder="1"/>
    <xf numFmtId="0" fontId="0" fillId="0" borderId="47" xfId="0" applyBorder="1"/>
    <xf numFmtId="0" fontId="0" fillId="0" borderId="15" xfId="0" applyBorder="1"/>
    <xf numFmtId="0" fontId="0" fillId="0" borderId="49" xfId="0" applyBorder="1" applyAlignment="1">
      <alignment horizontal="right"/>
    </xf>
    <xf numFmtId="0" fontId="0" fillId="0" borderId="15" xfId="0" applyBorder="1" applyAlignment="1">
      <alignment horizontal="fill"/>
    </xf>
    <xf numFmtId="0" fontId="0" fillId="0" borderId="56" xfId="0" applyBorder="1"/>
    <xf numFmtId="0" fontId="0" fillId="0" borderId="47" xfId="0" applyBorder="1" applyAlignment="1">
      <alignment horizontal="center"/>
    </xf>
    <xf numFmtId="37" fontId="0" fillId="0" borderId="0" xfId="0" applyNumberFormat="1" applyFont="1" applyBorder="1" applyProtection="1"/>
    <xf numFmtId="37" fontId="16" fillId="0" borderId="49" xfId="0" applyNumberFormat="1" applyFont="1" applyBorder="1" applyProtection="1">
      <protection locked="0"/>
    </xf>
    <xf numFmtId="37" fontId="14" fillId="0" borderId="49" xfId="0" applyNumberFormat="1" applyFont="1" applyBorder="1" applyProtection="1">
      <protection locked="0"/>
    </xf>
    <xf numFmtId="37" fontId="14" fillId="0" borderId="0" xfId="0" applyNumberFormat="1" applyFont="1" applyBorder="1" applyAlignment="1" applyProtection="1">
      <alignment horizontal="center"/>
      <protection locked="0"/>
    </xf>
    <xf numFmtId="37" fontId="15" fillId="0" borderId="49" xfId="0" applyNumberFormat="1" applyFont="1" applyBorder="1" applyProtection="1">
      <protection locked="0"/>
    </xf>
    <xf numFmtId="0" fontId="0" fillId="0" borderId="57" xfId="0" applyBorder="1"/>
    <xf numFmtId="41" fontId="0" fillId="0" borderId="49" xfId="0" applyNumberFormat="1" applyBorder="1"/>
    <xf numFmtId="0" fontId="0" fillId="0" borderId="49" xfId="0" applyFill="1" applyBorder="1"/>
    <xf numFmtId="37" fontId="0" fillId="0" borderId="52" xfId="0" applyNumberFormat="1" applyBorder="1" applyAlignment="1" applyProtection="1">
      <alignment horizontal="fill"/>
    </xf>
    <xf numFmtId="37" fontId="0" fillId="0" borderId="52" xfId="0" applyNumberFormat="1" applyBorder="1" applyAlignment="1" applyProtection="1"/>
    <xf numFmtId="167" fontId="0" fillId="0" borderId="0" xfId="0" applyNumberFormat="1" applyFont="1" applyBorder="1" applyAlignment="1" applyProtection="1">
      <alignment horizontal="fill"/>
    </xf>
    <xf numFmtId="43" fontId="0" fillId="0" borderId="0" xfId="0" applyNumberFormat="1" applyFont="1" applyBorder="1"/>
    <xf numFmtId="167" fontId="2" fillId="0" borderId="49" xfId="0" applyNumberFormat="1" applyFont="1" applyBorder="1"/>
    <xf numFmtId="0" fontId="0" fillId="0" borderId="56" xfId="0" applyBorder="1" applyAlignment="1">
      <alignment horizontal="fill"/>
    </xf>
    <xf numFmtId="41" fontId="0" fillId="0" borderId="0" xfId="0" applyNumberFormat="1" applyAlignment="1"/>
    <xf numFmtId="0" fontId="3" fillId="0" borderId="58" xfId="0" applyFont="1" applyBorder="1"/>
    <xf numFmtId="0" fontId="11" fillId="0" borderId="59" xfId="0" applyFont="1" applyBorder="1" applyAlignment="1">
      <alignment horizontal="centerContinuous"/>
    </xf>
    <xf numFmtId="0" fontId="3" fillId="0" borderId="59" xfId="0" applyFont="1" applyBorder="1" applyAlignment="1">
      <alignment horizontal="centerContinuous"/>
    </xf>
    <xf numFmtId="0" fontId="3" fillId="0" borderId="60" xfId="0" applyFont="1" applyBorder="1" applyAlignment="1">
      <alignment horizontal="centerContinuous"/>
    </xf>
    <xf numFmtId="0" fontId="3" fillId="0" borderId="61" xfId="0" applyFont="1" applyBorder="1"/>
    <xf numFmtId="0" fontId="3" fillId="0" borderId="62" xfId="0" applyFont="1" applyBorder="1"/>
    <xf numFmtId="0" fontId="3" fillId="0" borderId="63" xfId="0" applyFont="1" applyBorder="1"/>
    <xf numFmtId="0" fontId="3" fillId="0" borderId="59" xfId="0" applyFont="1" applyBorder="1"/>
    <xf numFmtId="0" fontId="3" fillId="0" borderId="60" xfId="0" applyFont="1" applyBorder="1"/>
    <xf numFmtId="0" fontId="3" fillId="0" borderId="64" xfId="0" applyFont="1" applyBorder="1"/>
    <xf numFmtId="0" fontId="11" fillId="0" borderId="0" xfId="0" applyFont="1" applyBorder="1" applyAlignment="1">
      <alignment horizontal="centerContinuous"/>
    </xf>
    <xf numFmtId="0" fontId="3" fillId="0" borderId="0" xfId="0" applyFont="1" applyBorder="1" applyAlignment="1">
      <alignment horizontal="centerContinuous"/>
    </xf>
    <xf numFmtId="0" fontId="3" fillId="0" borderId="65" xfId="0" applyFont="1" applyBorder="1" applyAlignment="1">
      <alignment horizontal="centerContinuous"/>
    </xf>
    <xf numFmtId="0" fontId="3" fillId="0" borderId="0" xfId="0" applyFont="1" applyBorder="1"/>
    <xf numFmtId="0" fontId="3" fillId="0" borderId="65" xfId="0" applyFont="1" applyBorder="1"/>
    <xf numFmtId="49" fontId="3" fillId="0" borderId="65" xfId="0" applyNumberFormat="1" applyFont="1" applyBorder="1"/>
    <xf numFmtId="0" fontId="3" fillId="0" borderId="66" xfId="0" applyFont="1" applyBorder="1"/>
    <xf numFmtId="0" fontId="3" fillId="0" borderId="7" xfId="0" applyFont="1" applyBorder="1"/>
    <xf numFmtId="0" fontId="3" fillId="0" borderId="67" xfId="0" applyFont="1" applyBorder="1"/>
    <xf numFmtId="0" fontId="3" fillId="0" borderId="68" xfId="0" applyFont="1" applyBorder="1"/>
    <xf numFmtId="0" fontId="3" fillId="0" borderId="69" xfId="0" applyFont="1" applyBorder="1"/>
    <xf numFmtId="0" fontId="3" fillId="0" borderId="70" xfId="0" applyFont="1" applyBorder="1"/>
    <xf numFmtId="167" fontId="3" fillId="0" borderId="0" xfId="0" applyNumberFormat="1" applyFont="1" applyBorder="1"/>
    <xf numFmtId="41" fontId="3" fillId="0" borderId="65" xfId="0" applyNumberFormat="1" applyFont="1" applyBorder="1"/>
    <xf numFmtId="43" fontId="3" fillId="0" borderId="0" xfId="0" applyNumberFormat="1" applyFont="1"/>
    <xf numFmtId="0" fontId="3" fillId="0" borderId="0" xfId="0" applyFont="1" applyFill="1" applyBorder="1"/>
    <xf numFmtId="167" fontId="3" fillId="0" borderId="0" xfId="0" applyNumberFormat="1" applyFont="1" applyFill="1" applyBorder="1"/>
    <xf numFmtId="167" fontId="3" fillId="0" borderId="5" xfId="0" applyNumberFormat="1" applyFont="1" applyBorder="1"/>
    <xf numFmtId="37" fontId="3" fillId="0" borderId="65" xfId="0" applyNumberFormat="1" applyFont="1" applyBorder="1"/>
    <xf numFmtId="167" fontId="10" fillId="0" borderId="0" xfId="0" applyNumberFormat="1" applyFont="1"/>
    <xf numFmtId="0" fontId="10" fillId="0" borderId="0" xfId="0" applyFont="1"/>
    <xf numFmtId="0" fontId="4" fillId="0" borderId="0" xfId="0" applyFont="1" applyBorder="1" applyAlignment="1">
      <alignment horizontal="left"/>
    </xf>
    <xf numFmtId="43" fontId="4" fillId="0" borderId="65" xfId="0" applyNumberFormat="1" applyFont="1" applyBorder="1" applyAlignment="1">
      <alignment horizontal="left"/>
    </xf>
    <xf numFmtId="0" fontId="17" fillId="0" borderId="0" xfId="0" applyFont="1" applyBorder="1" applyProtection="1"/>
    <xf numFmtId="37" fontId="17" fillId="0" borderId="0" xfId="0" applyNumberFormat="1" applyFont="1" applyBorder="1" applyProtection="1"/>
    <xf numFmtId="41" fontId="3" fillId="0" borderId="0" xfId="0" applyNumberFormat="1" applyFont="1" applyBorder="1"/>
    <xf numFmtId="0" fontId="17" fillId="0" borderId="0" xfId="0" applyFont="1" applyBorder="1" applyAlignment="1" applyProtection="1">
      <alignment horizontal="centerContinuous"/>
    </xf>
    <xf numFmtId="0" fontId="17" fillId="0" borderId="65" xfId="0" applyFont="1" applyBorder="1" applyAlignment="1" applyProtection="1">
      <alignment horizontal="centerContinuous"/>
    </xf>
    <xf numFmtId="0" fontId="2" fillId="0" borderId="0" xfId="0" applyNumberFormat="1" applyFont="1" applyFill="1" applyAlignment="1">
      <alignment horizontal="left"/>
    </xf>
    <xf numFmtId="0" fontId="2" fillId="0" borderId="0" xfId="0" quotePrefix="1" applyNumberFormat="1" applyFont="1" applyFill="1" applyAlignment="1">
      <alignment horizontal="right"/>
    </xf>
    <xf numFmtId="0" fontId="12" fillId="0" borderId="0" xfId="0" applyFont="1" applyFill="1" applyProtection="1"/>
    <xf numFmtId="0" fontId="2" fillId="0" borderId="0" xfId="0" applyFont="1" applyFill="1"/>
    <xf numFmtId="0" fontId="12" fillId="0" borderId="0" xfId="0" applyFont="1" applyFill="1" applyBorder="1" applyProtection="1"/>
    <xf numFmtId="0" fontId="2" fillId="0" borderId="12" xfId="0" applyNumberFormat="1" applyFont="1" applyFill="1" applyBorder="1" applyAlignment="1">
      <alignment horizontal="left"/>
    </xf>
    <xf numFmtId="0" fontId="2" fillId="0" borderId="4" xfId="0" applyNumberFormat="1" applyFont="1" applyFill="1" applyBorder="1" applyAlignment="1">
      <alignment horizontal="left"/>
    </xf>
    <xf numFmtId="0" fontId="2" fillId="0" borderId="13" xfId="0" applyNumberFormat="1" applyFont="1" applyFill="1" applyBorder="1" applyAlignment="1">
      <alignment horizontal="left"/>
    </xf>
    <xf numFmtId="0" fontId="2" fillId="0" borderId="14" xfId="0" applyNumberFormat="1" applyFont="1" applyFill="1" applyBorder="1" applyAlignment="1">
      <alignment horizontal="left"/>
    </xf>
    <xf numFmtId="0" fontId="2" fillId="0" borderId="3" xfId="0" applyNumberFormat="1" applyFont="1" applyFill="1" applyBorder="1" applyAlignment="1">
      <alignment horizontal="left"/>
    </xf>
    <xf numFmtId="0" fontId="2" fillId="0" borderId="0" xfId="0" applyNumberFormat="1" applyFont="1" applyFill="1" applyBorder="1" applyAlignment="1">
      <alignment horizontal="left"/>
    </xf>
    <xf numFmtId="0" fontId="2" fillId="0" borderId="15" xfId="0" applyNumberFormat="1" applyFont="1" applyFill="1" applyBorder="1" applyAlignment="1">
      <alignment horizontal="left"/>
    </xf>
    <xf numFmtId="0" fontId="2" fillId="0" borderId="16" xfId="0" applyNumberFormat="1" applyFont="1" applyFill="1" applyBorder="1" applyAlignment="1">
      <alignment horizontal="left"/>
    </xf>
    <xf numFmtId="0" fontId="2" fillId="0" borderId="12" xfId="0" applyNumberFormat="1" applyFont="1" applyFill="1" applyBorder="1" applyAlignment="1">
      <alignment horizontal="right"/>
    </xf>
    <xf numFmtId="0" fontId="2" fillId="0" borderId="13" xfId="0" applyNumberFormat="1" applyFont="1" applyFill="1" applyBorder="1" applyAlignment="1">
      <alignment horizontal="right"/>
    </xf>
    <xf numFmtId="0" fontId="2" fillId="0" borderId="13" xfId="0" applyNumberFormat="1" applyFont="1" applyFill="1" applyBorder="1" applyAlignment="1"/>
    <xf numFmtId="0" fontId="2" fillId="0" borderId="17" xfId="0" applyNumberFormat="1" applyFont="1" applyFill="1" applyBorder="1" applyAlignment="1">
      <alignment horizontal="right"/>
    </xf>
    <xf numFmtId="0" fontId="2" fillId="0" borderId="3" xfId="0" applyNumberFormat="1" applyFont="1" applyFill="1" applyBorder="1" applyAlignment="1">
      <alignment horizontal="right"/>
    </xf>
    <xf numFmtId="0" fontId="2" fillId="0" borderId="15" xfId="0" applyNumberFormat="1" applyFont="1" applyFill="1" applyBorder="1" applyAlignment="1">
      <alignment horizontal="center"/>
    </xf>
    <xf numFmtId="0" fontId="2" fillId="0" borderId="15" xfId="0" applyNumberFormat="1" applyFont="1" applyFill="1" applyBorder="1" applyAlignment="1"/>
    <xf numFmtId="0" fontId="2" fillId="0" borderId="15" xfId="0" applyNumberFormat="1" applyFont="1" applyFill="1" applyBorder="1" applyAlignment="1">
      <alignment horizontal="right"/>
    </xf>
    <xf numFmtId="0" fontId="2" fillId="0" borderId="18" xfId="0" applyNumberFormat="1" applyFont="1" applyFill="1" applyBorder="1" applyAlignment="1">
      <alignment horizontal="right"/>
    </xf>
    <xf numFmtId="0" fontId="2" fillId="0" borderId="3" xfId="0" applyNumberFormat="1" applyFont="1" applyFill="1" applyBorder="1" applyAlignment="1">
      <alignment horizontal="center"/>
    </xf>
    <xf numFmtId="0" fontId="2" fillId="0" borderId="18" xfId="0" applyNumberFormat="1" applyFont="1" applyFill="1" applyBorder="1" applyAlignment="1">
      <alignment horizontal="center"/>
    </xf>
    <xf numFmtId="0" fontId="12" fillId="0" borderId="0" xfId="0" applyFont="1" applyFill="1" applyBorder="1" applyAlignment="1" applyProtection="1">
      <alignment horizontal="center"/>
    </xf>
    <xf numFmtId="14" fontId="12" fillId="0" borderId="0" xfId="0" applyNumberFormat="1" applyFont="1" applyFill="1" applyBorder="1" applyAlignment="1" applyProtection="1">
      <alignment horizontal="center"/>
    </xf>
    <xf numFmtId="1" fontId="12" fillId="0" borderId="0" xfId="0" applyNumberFormat="1" applyFont="1" applyFill="1" applyBorder="1" applyAlignment="1" applyProtection="1">
      <alignment horizontal="center"/>
    </xf>
    <xf numFmtId="0" fontId="2" fillId="0" borderId="19" xfId="0" applyNumberFormat="1" applyFont="1" applyFill="1" applyBorder="1" applyAlignment="1">
      <alignment horizontal="right"/>
    </xf>
    <xf numFmtId="0" fontId="2" fillId="0" borderId="20" xfId="0" applyNumberFormat="1" applyFont="1" applyFill="1" applyBorder="1" applyAlignment="1">
      <alignment horizontal="right"/>
    </xf>
    <xf numFmtId="0" fontId="2" fillId="0" borderId="20" xfId="0" applyNumberFormat="1" applyFont="1" applyFill="1" applyBorder="1" applyAlignment="1"/>
    <xf numFmtId="0" fontId="2" fillId="0" borderId="21" xfId="0" applyNumberFormat="1" applyFont="1" applyFill="1" applyBorder="1" applyAlignment="1">
      <alignment horizontal="right"/>
    </xf>
    <xf numFmtId="0" fontId="2" fillId="0" borderId="0" xfId="0" applyFont="1" applyFill="1" applyAlignment="1">
      <alignment horizontal="center"/>
    </xf>
    <xf numFmtId="0" fontId="2" fillId="0" borderId="22" xfId="0" applyNumberFormat="1" applyFont="1" applyFill="1" applyBorder="1" applyAlignment="1">
      <alignment horizontal="right"/>
    </xf>
    <xf numFmtId="0" fontId="2" fillId="0" borderId="23" xfId="0" applyNumberFormat="1" applyFont="1" applyFill="1" applyBorder="1" applyAlignment="1">
      <alignment horizontal="right"/>
    </xf>
    <xf numFmtId="0" fontId="2" fillId="0" borderId="0" xfId="0" applyNumberFormat="1" applyFont="1" applyFill="1" applyBorder="1" applyAlignment="1"/>
    <xf numFmtId="37" fontId="12" fillId="0" borderId="0" xfId="0" applyNumberFormat="1" applyFont="1" applyFill="1" applyBorder="1" applyProtection="1"/>
    <xf numFmtId="42" fontId="2" fillId="0" borderId="24" xfId="0" applyNumberFormat="1" applyFont="1" applyFill="1" applyBorder="1" applyAlignment="1">
      <alignment horizontal="right"/>
    </xf>
    <xf numFmtId="42" fontId="2" fillId="0" borderId="25" xfId="0" applyNumberFormat="1" applyFont="1" applyFill="1" applyBorder="1" applyAlignment="1">
      <alignment horizontal="right"/>
    </xf>
    <xf numFmtId="0" fontId="2" fillId="0" borderId="0" xfId="0" applyNumberFormat="1" applyFont="1" applyFill="1" applyBorder="1" applyAlignment="1">
      <alignment horizontal="center"/>
    </xf>
    <xf numFmtId="5" fontId="2" fillId="0" borderId="27" xfId="0" applyNumberFormat="1" applyFont="1" applyFill="1" applyBorder="1" applyAlignment="1">
      <alignment horizontal="right"/>
    </xf>
    <xf numFmtId="3" fontId="2" fillId="0" borderId="22" xfId="0" applyNumberFormat="1" applyFont="1" applyFill="1" applyBorder="1" applyAlignment="1">
      <alignment horizontal="right"/>
    </xf>
    <xf numFmtId="3" fontId="2" fillId="0" borderId="23" xfId="0" applyNumberFormat="1" applyFont="1" applyFill="1" applyBorder="1" applyAlignment="1">
      <alignment horizontal="right"/>
    </xf>
    <xf numFmtId="3" fontId="2" fillId="0" borderId="15" xfId="0" applyNumberFormat="1" applyFont="1" applyFill="1" applyBorder="1" applyAlignment="1">
      <alignment horizontal="right"/>
    </xf>
    <xf numFmtId="3" fontId="2" fillId="0" borderId="18" xfId="0" applyNumberFormat="1" applyFont="1" applyFill="1" applyBorder="1" applyAlignment="1">
      <alignment horizontal="right"/>
    </xf>
    <xf numFmtId="166" fontId="2" fillId="0" borderId="0" xfId="0" applyNumberFormat="1" applyFont="1" applyFill="1"/>
    <xf numFmtId="37" fontId="2" fillId="0" borderId="22" xfId="0" applyNumberFormat="1" applyFont="1" applyFill="1" applyBorder="1" applyAlignment="1">
      <alignment horizontal="right"/>
    </xf>
    <xf numFmtId="37" fontId="2" fillId="0" borderId="23" xfId="0" applyNumberFormat="1" applyFont="1" applyFill="1" applyBorder="1" applyAlignment="1">
      <alignment horizontal="right"/>
    </xf>
    <xf numFmtId="37" fontId="2" fillId="0" borderId="15" xfId="0" applyNumberFormat="1" applyFont="1" applyFill="1" applyBorder="1" applyAlignment="1">
      <alignment horizontal="right"/>
    </xf>
    <xf numFmtId="37" fontId="2" fillId="0" borderId="18" xfId="0" applyNumberFormat="1" applyFont="1" applyFill="1" applyBorder="1" applyAlignment="1">
      <alignment horizontal="right"/>
    </xf>
    <xf numFmtId="41" fontId="2" fillId="0" borderId="28" xfId="0" applyNumberFormat="1" applyFont="1" applyFill="1" applyBorder="1" applyAlignment="1">
      <alignment horizontal="right"/>
    </xf>
    <xf numFmtId="167" fontId="2" fillId="0" borderId="18" xfId="0" applyNumberFormat="1" applyFont="1" applyFill="1" applyBorder="1" applyAlignment="1">
      <alignment horizontal="right"/>
    </xf>
    <xf numFmtId="43" fontId="2" fillId="0" borderId="23" xfId="0" applyNumberFormat="1" applyFont="1" applyFill="1" applyBorder="1" applyAlignment="1">
      <alignment horizontal="right"/>
    </xf>
    <xf numFmtId="43" fontId="2" fillId="0" borderId="18" xfId="0" applyNumberFormat="1" applyFont="1" applyFill="1" applyBorder="1" applyAlignment="1">
      <alignment horizontal="right"/>
    </xf>
    <xf numFmtId="41" fontId="2" fillId="0" borderId="15" xfId="0" applyNumberFormat="1" applyFont="1" applyFill="1" applyBorder="1" applyAlignment="1">
      <alignment horizontal="right"/>
    </xf>
    <xf numFmtId="167" fontId="2" fillId="0" borderId="23" xfId="0" applyNumberFormat="1" applyFont="1" applyFill="1" applyBorder="1" applyAlignment="1">
      <alignment horizontal="right"/>
    </xf>
    <xf numFmtId="41" fontId="2" fillId="0" borderId="18" xfId="0" applyNumberFormat="1" applyFont="1" applyFill="1" applyBorder="1" applyAlignment="1">
      <alignment horizontal="right"/>
    </xf>
    <xf numFmtId="3" fontId="2" fillId="0" borderId="29" xfId="0" applyNumberFormat="1" applyFont="1" applyFill="1" applyBorder="1" applyAlignment="1">
      <alignment horizontal="right"/>
    </xf>
    <xf numFmtId="3" fontId="2" fillId="0" borderId="30" xfId="0" applyNumberFormat="1" applyFont="1" applyFill="1" applyBorder="1" applyAlignment="1">
      <alignment horizontal="right"/>
    </xf>
    <xf numFmtId="3" fontId="2" fillId="0" borderId="31" xfId="0" applyNumberFormat="1" applyFont="1" applyFill="1" applyBorder="1" applyAlignment="1">
      <alignment horizontal="right"/>
    </xf>
    <xf numFmtId="5" fontId="2" fillId="0" borderId="24" xfId="0" applyNumberFormat="1" applyFont="1" applyFill="1" applyBorder="1" applyAlignment="1">
      <alignment horizontal="right"/>
    </xf>
    <xf numFmtId="5" fontId="2" fillId="0" borderId="25" xfId="0" applyNumberFormat="1" applyFont="1" applyFill="1" applyBorder="1" applyAlignment="1">
      <alignment horizontal="right"/>
    </xf>
    <xf numFmtId="5" fontId="2" fillId="0" borderId="17" xfId="0" applyNumberFormat="1" applyFont="1" applyFill="1" applyBorder="1" applyAlignment="1">
      <alignment horizontal="right"/>
    </xf>
    <xf numFmtId="3" fontId="2" fillId="0" borderId="32" xfId="0" applyNumberFormat="1" applyFont="1" applyFill="1" applyBorder="1" applyAlignment="1">
      <alignment horizontal="right"/>
    </xf>
    <xf numFmtId="3" fontId="2" fillId="0" borderId="33" xfId="0" applyNumberFormat="1" applyFont="1" applyFill="1" applyBorder="1" applyAlignment="1">
      <alignment horizontal="right"/>
    </xf>
    <xf numFmtId="37" fontId="2" fillId="0" borderId="34" xfId="0" applyNumberFormat="1" applyFont="1" applyFill="1" applyBorder="1" applyAlignment="1">
      <alignment horizontal="right"/>
    </xf>
    <xf numFmtId="43" fontId="2" fillId="0" borderId="22" xfId="0" applyNumberFormat="1" applyFont="1" applyFill="1" applyBorder="1" applyAlignment="1">
      <alignment horizontal="right"/>
    </xf>
    <xf numFmtId="43" fontId="2" fillId="0" borderId="34" xfId="0" applyNumberFormat="1" applyFont="1" applyFill="1" applyBorder="1" applyAlignment="1">
      <alignment horizontal="right"/>
    </xf>
    <xf numFmtId="3" fontId="2" fillId="0" borderId="35" xfId="0" applyNumberFormat="1" applyFont="1" applyFill="1" applyBorder="1" applyAlignment="1">
      <alignment horizontal="right"/>
    </xf>
    <xf numFmtId="166" fontId="2" fillId="0" borderId="36" xfId="0" applyNumberFormat="1" applyFont="1" applyFill="1" applyBorder="1" applyAlignment="1">
      <alignment horizontal="right"/>
    </xf>
    <xf numFmtId="5" fontId="2" fillId="0" borderId="15" xfId="0" applyNumberFormat="1" applyFont="1" applyFill="1" applyBorder="1" applyAlignment="1">
      <alignment horizontal="right"/>
    </xf>
    <xf numFmtId="5" fontId="2" fillId="0" borderId="18" xfId="0" applyNumberFormat="1" applyFont="1" applyFill="1" applyBorder="1" applyAlignment="1">
      <alignment horizontal="right"/>
    </xf>
    <xf numFmtId="167" fontId="9" fillId="0" borderId="37" xfId="0" applyNumberFormat="1" applyFont="1" applyFill="1" applyBorder="1" applyAlignment="1">
      <alignment horizontal="center"/>
    </xf>
    <xf numFmtId="167" fontId="9" fillId="0" borderId="13" xfId="0" applyNumberFormat="1" applyFont="1" applyFill="1" applyBorder="1" applyAlignment="1">
      <alignment horizontal="center"/>
    </xf>
    <xf numFmtId="3" fontId="2" fillId="0" borderId="17" xfId="0" applyNumberFormat="1" applyFont="1" applyFill="1" applyBorder="1" applyAlignment="1">
      <alignment horizontal="right"/>
    </xf>
    <xf numFmtId="43" fontId="2" fillId="0" borderId="0" xfId="0" applyNumberFormat="1" applyFont="1" applyFill="1"/>
    <xf numFmtId="41" fontId="2" fillId="0" borderId="22" xfId="0" applyNumberFormat="1" applyFont="1" applyFill="1" applyBorder="1" applyAlignment="1">
      <alignment horizontal="right"/>
    </xf>
    <xf numFmtId="3" fontId="2" fillId="0" borderId="0" xfId="0" applyNumberFormat="1" applyFont="1" applyFill="1"/>
    <xf numFmtId="41" fontId="2" fillId="0" borderId="23" xfId="0" applyNumberFormat="1" applyFont="1" applyFill="1" applyBorder="1" applyAlignment="1">
      <alignment horizontal="right"/>
    </xf>
    <xf numFmtId="37" fontId="12" fillId="0" borderId="0" xfId="0" applyNumberFormat="1" applyFont="1" applyFill="1" applyProtection="1"/>
    <xf numFmtId="5" fontId="2" fillId="0" borderId="39" xfId="0" applyNumberFormat="1" applyFont="1" applyFill="1" applyBorder="1" applyAlignment="1">
      <alignment horizontal="right"/>
    </xf>
    <xf numFmtId="5" fontId="2" fillId="0" borderId="41" xfId="0" applyNumberFormat="1" applyFont="1" applyFill="1" applyBorder="1" applyAlignment="1">
      <alignment horizontal="right"/>
    </xf>
    <xf numFmtId="43" fontId="9" fillId="0" borderId="29" xfId="0" applyNumberFormat="1" applyFont="1" applyFill="1" applyBorder="1" applyAlignment="1">
      <alignment horizontal="center"/>
    </xf>
    <xf numFmtId="0" fontId="2" fillId="0" borderId="42" xfId="0" applyNumberFormat="1" applyFont="1" applyFill="1" applyBorder="1" applyAlignment="1">
      <alignment horizontal="right"/>
    </xf>
    <xf numFmtId="3" fontId="2" fillId="0" borderId="43" xfId="0" applyNumberFormat="1" applyFont="1" applyFill="1" applyBorder="1" applyAlignment="1">
      <alignment horizontal="right"/>
    </xf>
    <xf numFmtId="0" fontId="2" fillId="0" borderId="44" xfId="0" applyNumberFormat="1" applyFont="1" applyFill="1" applyBorder="1" applyAlignment="1"/>
    <xf numFmtId="0" fontId="2" fillId="0" borderId="44" xfId="0" applyNumberFormat="1" applyFont="1" applyFill="1" applyBorder="1" applyAlignment="1">
      <alignment horizontal="right"/>
    </xf>
    <xf numFmtId="0" fontId="2" fillId="0" borderId="45" xfId="0" applyNumberFormat="1" applyFont="1" applyFill="1" applyBorder="1" applyAlignment="1">
      <alignment horizontal="right"/>
    </xf>
    <xf numFmtId="3" fontId="2" fillId="0" borderId="2" xfId="0" applyNumberFormat="1" applyFont="1" applyFill="1" applyBorder="1" applyAlignment="1">
      <alignment horizontal="right"/>
    </xf>
    <xf numFmtId="0" fontId="2" fillId="0" borderId="2" xfId="0" applyNumberFormat="1" applyFont="1" applyFill="1" applyBorder="1" applyAlignment="1"/>
    <xf numFmtId="0" fontId="8" fillId="0" borderId="2" xfId="0" applyNumberFormat="1" applyFont="1" applyFill="1" applyBorder="1" applyAlignment="1">
      <alignment horizontal="center"/>
    </xf>
    <xf numFmtId="0" fontId="2" fillId="0" borderId="2" xfId="0" applyNumberFormat="1" applyFont="1" applyFill="1" applyBorder="1" applyAlignment="1">
      <alignment horizontal="right"/>
    </xf>
    <xf numFmtId="166" fontId="2" fillId="0" borderId="0" xfId="0" applyNumberFormat="1" applyFont="1" applyFill="1" applyAlignment="1">
      <alignment horizontal="right"/>
    </xf>
    <xf numFmtId="3" fontId="2" fillId="0" borderId="0" xfId="0" applyNumberFormat="1" applyFont="1" applyFill="1" applyAlignment="1">
      <alignment horizontal="right"/>
    </xf>
    <xf numFmtId="168" fontId="12" fillId="0" borderId="0" xfId="0" applyNumberFormat="1" applyFont="1" applyFill="1" applyProtection="1"/>
    <xf numFmtId="43" fontId="2" fillId="0" borderId="0" xfId="0" applyNumberFormat="1" applyFont="1" applyFill="1" applyAlignment="1">
      <alignment horizontal="right"/>
    </xf>
    <xf numFmtId="37" fontId="2" fillId="0" borderId="0" xfId="0" applyNumberFormat="1" applyFont="1" applyFill="1" applyAlignment="1">
      <alignment horizontal="right"/>
    </xf>
    <xf numFmtId="0" fontId="2" fillId="0" borderId="0" xfId="0" applyFont="1" applyFill="1" applyAlignment="1">
      <alignment horizontal="right"/>
    </xf>
    <xf numFmtId="5" fontId="2" fillId="0" borderId="0" xfId="0" applyNumberFormat="1" applyFont="1" applyFill="1" applyAlignment="1">
      <alignment horizontal="right"/>
    </xf>
    <xf numFmtId="166" fontId="0" fillId="0" borderId="26" xfId="0" applyNumberFormat="1" applyFont="1" applyFill="1" applyBorder="1" applyAlignment="1">
      <alignment horizontal="right"/>
    </xf>
    <xf numFmtId="41" fontId="0" fillId="0" borderId="15" xfId="0" applyNumberFormat="1" applyFont="1" applyFill="1" applyBorder="1" applyAlignment="1">
      <alignment horizontal="right"/>
    </xf>
    <xf numFmtId="0" fontId="0" fillId="0" borderId="15" xfId="0" applyFill="1" applyBorder="1"/>
    <xf numFmtId="37" fontId="42" fillId="0" borderId="0" xfId="0" applyNumberFormat="1" applyFont="1" applyFill="1" applyBorder="1" applyProtection="1">
      <protection locked="0"/>
    </xf>
    <xf numFmtId="0" fontId="0" fillId="0" borderId="0" xfId="0" applyFill="1" applyBorder="1"/>
    <xf numFmtId="37" fontId="0" fillId="0" borderId="0" xfId="0" applyNumberFormat="1" applyFill="1" applyBorder="1"/>
    <xf numFmtId="37" fontId="14" fillId="0" borderId="0" xfId="0" applyNumberFormat="1" applyFont="1" applyFill="1" applyBorder="1" applyProtection="1">
      <protection locked="0"/>
    </xf>
    <xf numFmtId="37" fontId="0" fillId="0" borderId="0" xfId="0" applyNumberFormat="1" applyFill="1" applyBorder="1" applyProtection="1"/>
    <xf numFmtId="0" fontId="0" fillId="0" borderId="48" xfId="0" applyFill="1" applyBorder="1"/>
    <xf numFmtId="37" fontId="0" fillId="0" borderId="48" xfId="0" applyNumberFormat="1" applyFill="1" applyBorder="1" applyProtection="1"/>
    <xf numFmtId="41" fontId="2" fillId="0" borderId="38" xfId="0" applyNumberFormat="1" applyFont="1" applyFill="1" applyBorder="1" applyAlignment="1">
      <alignment horizontal="right"/>
    </xf>
    <xf numFmtId="41" fontId="2" fillId="0" borderId="40" xfId="0" applyNumberFormat="1" applyFont="1" applyFill="1" applyBorder="1" applyAlignment="1">
      <alignment horizontal="right"/>
    </xf>
    <xf numFmtId="0" fontId="2" fillId="0" borderId="9" xfId="0" applyNumberFormat="1" applyFont="1" applyFill="1" applyBorder="1" applyAlignment="1">
      <alignment horizontal="center"/>
    </xf>
    <xf numFmtId="0" fontId="2" fillId="0" borderId="10" xfId="0" applyNumberFormat="1" applyFont="1" applyFill="1" applyBorder="1" applyAlignment="1">
      <alignment horizontal="center"/>
    </xf>
    <xf numFmtId="0" fontId="2" fillId="0" borderId="11" xfId="0" applyNumberFormat="1" applyFont="1" applyFill="1" applyBorder="1" applyAlignment="1">
      <alignment horizontal="center"/>
    </xf>
    <xf numFmtId="0" fontId="13" fillId="0" borderId="0" xfId="0" applyNumberFormat="1" applyFont="1" applyFill="1" applyAlignment="1">
      <alignment horizontal="center"/>
    </xf>
    <xf numFmtId="1" fontId="2" fillId="0" borderId="0" xfId="2" quotePrefix="1" applyNumberFormat="1" applyFont="1" applyBorder="1" applyAlignment="1">
      <alignment horizontal="center"/>
    </xf>
    <xf numFmtId="1" fontId="2" fillId="0" borderId="0" xfId="2" applyNumberFormat="1" applyFont="1" applyBorder="1" applyAlignment="1">
      <alignment horizontal="center"/>
    </xf>
    <xf numFmtId="5" fontId="2" fillId="0" borderId="0" xfId="2" applyFont="1" applyBorder="1" applyAlignment="1">
      <alignment horizontal="center"/>
    </xf>
    <xf numFmtId="0" fontId="33" fillId="0" borderId="51" xfId="0" applyFont="1" applyFill="1" applyBorder="1" applyAlignment="1" applyProtection="1">
      <alignment horizontal="center"/>
    </xf>
    <xf numFmtId="0" fontId="33" fillId="0" borderId="51" xfId="0" applyFont="1" applyFill="1" applyBorder="1" applyAlignment="1" applyProtection="1">
      <alignment horizontal="left" wrapText="1"/>
    </xf>
    <xf numFmtId="0" fontId="33" fillId="0" borderId="51" xfId="0" applyFont="1" applyBorder="1" applyAlignment="1" applyProtection="1">
      <alignment horizontal="center"/>
    </xf>
  </cellXfs>
  <cellStyles count="16">
    <cellStyle name="Comma 2" xfId="13"/>
    <cellStyle name="Currency 2" xfId="7"/>
    <cellStyle name="Normal" xfId="0" builtinId="0"/>
    <cellStyle name="Normal 2" xfId="2"/>
    <cellStyle name="Normal 2 2" xfId="12"/>
    <cellStyle name="Normal 3" xfId="3"/>
    <cellStyle name="Normal 4" xfId="4"/>
    <cellStyle name="Normal 5" xfId="6"/>
    <cellStyle name="Normal 6" xfId="8"/>
    <cellStyle name="Normal 7" xfId="9"/>
    <cellStyle name="Normal 8" xfId="10"/>
    <cellStyle name="Normal 8 2" xfId="15"/>
    <cellStyle name="Normal 9" xfId="11"/>
    <cellStyle name="Normal_page8NY 0309" xfId="1"/>
    <cellStyle name="Normal_Sales Summary" xfId="14"/>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91" Type="http://schemas.openxmlformats.org/officeDocument/2006/relationships/externalLink" Target="externalLinks/externalLink179.xml"/><Relationship Id="rId205" Type="http://schemas.openxmlformats.org/officeDocument/2006/relationships/externalLink" Target="externalLinks/externalLink193.xml"/><Relationship Id="rId226" Type="http://schemas.openxmlformats.org/officeDocument/2006/relationships/externalLink" Target="externalLinks/externalLink214.xml"/><Relationship Id="rId247" Type="http://schemas.openxmlformats.org/officeDocument/2006/relationships/externalLink" Target="externalLinks/externalLink235.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81" Type="http://schemas.openxmlformats.org/officeDocument/2006/relationships/externalLink" Target="externalLinks/externalLink169.xml"/><Relationship Id="rId216" Type="http://schemas.openxmlformats.org/officeDocument/2006/relationships/externalLink" Target="externalLinks/externalLink204.xml"/><Relationship Id="rId237" Type="http://schemas.openxmlformats.org/officeDocument/2006/relationships/externalLink" Target="externalLinks/externalLink225.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71" Type="http://schemas.openxmlformats.org/officeDocument/2006/relationships/externalLink" Target="externalLinks/externalLink159.xml"/><Relationship Id="rId192" Type="http://schemas.openxmlformats.org/officeDocument/2006/relationships/externalLink" Target="externalLinks/externalLink180.xml"/><Relationship Id="rId206" Type="http://schemas.openxmlformats.org/officeDocument/2006/relationships/externalLink" Target="externalLinks/externalLink194.xml"/><Relationship Id="rId227" Type="http://schemas.openxmlformats.org/officeDocument/2006/relationships/externalLink" Target="externalLinks/externalLink215.xml"/><Relationship Id="rId248" Type="http://schemas.openxmlformats.org/officeDocument/2006/relationships/externalLink" Target="externalLinks/externalLink236.xml"/><Relationship Id="rId12" Type="http://schemas.openxmlformats.org/officeDocument/2006/relationships/worksheet" Target="worksheets/sheet12.xml"/><Relationship Id="rId33" Type="http://schemas.openxmlformats.org/officeDocument/2006/relationships/externalLink" Target="externalLinks/externalLink21.xml"/><Relationship Id="rId108" Type="http://schemas.openxmlformats.org/officeDocument/2006/relationships/externalLink" Target="externalLinks/externalLink96.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45" Type="http://schemas.openxmlformats.org/officeDocument/2006/relationships/externalLink" Target="externalLinks/externalLink133.xml"/><Relationship Id="rId161" Type="http://schemas.openxmlformats.org/officeDocument/2006/relationships/externalLink" Target="externalLinks/externalLink149.xml"/><Relationship Id="rId166" Type="http://schemas.openxmlformats.org/officeDocument/2006/relationships/externalLink" Target="externalLinks/externalLink154.xml"/><Relationship Id="rId182" Type="http://schemas.openxmlformats.org/officeDocument/2006/relationships/externalLink" Target="externalLinks/externalLink170.xml"/><Relationship Id="rId187" Type="http://schemas.openxmlformats.org/officeDocument/2006/relationships/externalLink" Target="externalLinks/externalLink175.xml"/><Relationship Id="rId217" Type="http://schemas.openxmlformats.org/officeDocument/2006/relationships/externalLink" Target="externalLinks/externalLink205.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0.xml"/><Relationship Id="rId233" Type="http://schemas.openxmlformats.org/officeDocument/2006/relationships/externalLink" Target="externalLinks/externalLink221.xml"/><Relationship Id="rId238" Type="http://schemas.openxmlformats.org/officeDocument/2006/relationships/externalLink" Target="externalLinks/externalLink226.xml"/><Relationship Id="rId254" Type="http://schemas.openxmlformats.org/officeDocument/2006/relationships/sharedStrings" Target="sharedStrings.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51" Type="http://schemas.openxmlformats.org/officeDocument/2006/relationships/externalLink" Target="externalLinks/externalLink139.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2" Type="http://schemas.openxmlformats.org/officeDocument/2006/relationships/externalLink" Target="externalLinks/externalLink190.xml"/><Relationship Id="rId207" Type="http://schemas.openxmlformats.org/officeDocument/2006/relationships/externalLink" Target="externalLinks/externalLink195.xml"/><Relationship Id="rId223" Type="http://schemas.openxmlformats.org/officeDocument/2006/relationships/externalLink" Target="externalLinks/externalLink211.xml"/><Relationship Id="rId228" Type="http://schemas.openxmlformats.org/officeDocument/2006/relationships/externalLink" Target="externalLinks/externalLink216.xml"/><Relationship Id="rId244" Type="http://schemas.openxmlformats.org/officeDocument/2006/relationships/externalLink" Target="externalLinks/externalLink232.xml"/><Relationship Id="rId249" Type="http://schemas.openxmlformats.org/officeDocument/2006/relationships/externalLink" Target="externalLinks/externalLink237.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13" Type="http://schemas.openxmlformats.org/officeDocument/2006/relationships/externalLink" Target="externalLinks/externalLink201.xml"/><Relationship Id="rId218" Type="http://schemas.openxmlformats.org/officeDocument/2006/relationships/externalLink" Target="externalLinks/externalLink206.xml"/><Relationship Id="rId234" Type="http://schemas.openxmlformats.org/officeDocument/2006/relationships/externalLink" Target="externalLinks/externalLink222.xml"/><Relationship Id="rId239" Type="http://schemas.openxmlformats.org/officeDocument/2006/relationships/externalLink" Target="externalLinks/externalLink227.xml"/><Relationship Id="rId2" Type="http://schemas.openxmlformats.org/officeDocument/2006/relationships/worksheet" Target="worksheets/sheet2.xml"/><Relationship Id="rId29" Type="http://schemas.openxmlformats.org/officeDocument/2006/relationships/externalLink" Target="externalLinks/externalLink17.xml"/><Relationship Id="rId250" Type="http://schemas.openxmlformats.org/officeDocument/2006/relationships/externalLink" Target="externalLinks/externalLink238.xml"/><Relationship Id="rId255" Type="http://schemas.openxmlformats.org/officeDocument/2006/relationships/calcChain" Target="calcChain.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199" Type="http://schemas.openxmlformats.org/officeDocument/2006/relationships/externalLink" Target="externalLinks/externalLink187.xml"/><Relationship Id="rId203" Type="http://schemas.openxmlformats.org/officeDocument/2006/relationships/externalLink" Target="externalLinks/externalLink191.xml"/><Relationship Id="rId208" Type="http://schemas.openxmlformats.org/officeDocument/2006/relationships/externalLink" Target="externalLinks/externalLink196.xml"/><Relationship Id="rId229" Type="http://schemas.openxmlformats.org/officeDocument/2006/relationships/externalLink" Target="externalLinks/externalLink217.xml"/><Relationship Id="rId19" Type="http://schemas.openxmlformats.org/officeDocument/2006/relationships/externalLink" Target="externalLinks/externalLink7.xml"/><Relationship Id="rId224" Type="http://schemas.openxmlformats.org/officeDocument/2006/relationships/externalLink" Target="externalLinks/externalLink212.xml"/><Relationship Id="rId240" Type="http://schemas.openxmlformats.org/officeDocument/2006/relationships/externalLink" Target="externalLinks/externalLink228.xml"/><Relationship Id="rId245" Type="http://schemas.openxmlformats.org/officeDocument/2006/relationships/externalLink" Target="externalLinks/externalLink233.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189" Type="http://schemas.openxmlformats.org/officeDocument/2006/relationships/externalLink" Target="externalLinks/externalLink177.xml"/><Relationship Id="rId219" Type="http://schemas.openxmlformats.org/officeDocument/2006/relationships/externalLink" Target="externalLinks/externalLink207.xml"/><Relationship Id="rId3" Type="http://schemas.openxmlformats.org/officeDocument/2006/relationships/worksheet" Target="worksheets/sheet3.xml"/><Relationship Id="rId214" Type="http://schemas.openxmlformats.org/officeDocument/2006/relationships/externalLink" Target="externalLinks/externalLink202.xml"/><Relationship Id="rId230" Type="http://schemas.openxmlformats.org/officeDocument/2006/relationships/externalLink" Target="externalLinks/externalLink218.xml"/><Relationship Id="rId235" Type="http://schemas.openxmlformats.org/officeDocument/2006/relationships/externalLink" Target="externalLinks/externalLink223.xml"/><Relationship Id="rId251" Type="http://schemas.openxmlformats.org/officeDocument/2006/relationships/externalLink" Target="externalLinks/externalLink239.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79" Type="http://schemas.openxmlformats.org/officeDocument/2006/relationships/externalLink" Target="externalLinks/externalLink167.xml"/><Relationship Id="rId195" Type="http://schemas.openxmlformats.org/officeDocument/2006/relationships/externalLink" Target="externalLinks/externalLink183.xml"/><Relationship Id="rId209" Type="http://schemas.openxmlformats.org/officeDocument/2006/relationships/externalLink" Target="externalLinks/externalLink197.xml"/><Relationship Id="rId190" Type="http://schemas.openxmlformats.org/officeDocument/2006/relationships/externalLink" Target="externalLinks/externalLink178.xml"/><Relationship Id="rId204" Type="http://schemas.openxmlformats.org/officeDocument/2006/relationships/externalLink" Target="externalLinks/externalLink192.xml"/><Relationship Id="rId220" Type="http://schemas.openxmlformats.org/officeDocument/2006/relationships/externalLink" Target="externalLinks/externalLink208.xml"/><Relationship Id="rId225" Type="http://schemas.openxmlformats.org/officeDocument/2006/relationships/externalLink" Target="externalLinks/externalLink213.xml"/><Relationship Id="rId241" Type="http://schemas.openxmlformats.org/officeDocument/2006/relationships/externalLink" Target="externalLinks/externalLink229.xml"/><Relationship Id="rId246" Type="http://schemas.openxmlformats.org/officeDocument/2006/relationships/externalLink" Target="externalLinks/externalLink234.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externalLink" Target="externalLinks/externalLink152.xml"/><Relationship Id="rId169" Type="http://schemas.openxmlformats.org/officeDocument/2006/relationships/externalLink" Target="externalLinks/externalLink157.xml"/><Relationship Id="rId185" Type="http://schemas.openxmlformats.org/officeDocument/2006/relationships/externalLink" Target="externalLinks/externalLink17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8.xml"/><Relationship Id="rId210" Type="http://schemas.openxmlformats.org/officeDocument/2006/relationships/externalLink" Target="externalLinks/externalLink198.xml"/><Relationship Id="rId215" Type="http://schemas.openxmlformats.org/officeDocument/2006/relationships/externalLink" Target="externalLinks/externalLink203.xml"/><Relationship Id="rId236" Type="http://schemas.openxmlformats.org/officeDocument/2006/relationships/externalLink" Target="externalLinks/externalLink224.xml"/><Relationship Id="rId26" Type="http://schemas.openxmlformats.org/officeDocument/2006/relationships/externalLink" Target="externalLinks/externalLink14.xml"/><Relationship Id="rId231" Type="http://schemas.openxmlformats.org/officeDocument/2006/relationships/externalLink" Target="externalLinks/externalLink219.xml"/><Relationship Id="rId252" Type="http://schemas.openxmlformats.org/officeDocument/2006/relationships/theme" Target="theme/theme1.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221" Type="http://schemas.openxmlformats.org/officeDocument/2006/relationships/externalLink" Target="externalLinks/externalLink209.xml"/><Relationship Id="rId242" Type="http://schemas.openxmlformats.org/officeDocument/2006/relationships/externalLink" Target="externalLinks/externalLink230.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 Id="rId211" Type="http://schemas.openxmlformats.org/officeDocument/2006/relationships/externalLink" Target="externalLinks/externalLink199.xml"/><Relationship Id="rId232" Type="http://schemas.openxmlformats.org/officeDocument/2006/relationships/externalLink" Target="externalLinks/externalLink220.xml"/><Relationship Id="rId253" Type="http://schemas.openxmlformats.org/officeDocument/2006/relationships/styles" Target="styles.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97" Type="http://schemas.openxmlformats.org/officeDocument/2006/relationships/externalLink" Target="externalLinks/externalLink185.xml"/><Relationship Id="rId201" Type="http://schemas.openxmlformats.org/officeDocument/2006/relationships/externalLink" Target="externalLinks/externalLink189.xml"/><Relationship Id="rId222" Type="http://schemas.openxmlformats.org/officeDocument/2006/relationships/externalLink" Target="externalLinks/externalLink210.xml"/><Relationship Id="rId243" Type="http://schemas.openxmlformats.org/officeDocument/2006/relationships/externalLink" Target="externalLinks/externalLink231.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wbrfsv03\nep\NEP\Ellen\JOURNALS\Direct%20Journals\2005\direct%20jv%20%2011-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01%20External%20Reporting\2.0%20GAAP%20Financials\FY%202014\Q1%20Jun%202013%20GAAP%20Reporting\Final\KEDNY\Support\March%20Mapping%20File%202013\Cash%20Flow\PPE%20Rollforward\5220%20Cost%20and%20Reserve%20PPE%20Rollforward.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PLANNING\STRATEGY\02%20winter\Marketer%20Program\Prelim%20Plan%20-%20Min%20Month%20rev.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PLANNING/STRATEGY/02%20winter/Marketer%20Program/Prelim%20Plan%20-%20Min%20Month%20re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frdata\2009%20Quarter%20End%20Reports\Sep%2030,%202009\Gas%20Deals\Long%20Term%20Gas%20Deals%2009302009.v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rdata/2009%20Quarter%20End%20Reports/Sep%2030,%202009/Gas%20Deals/Long%20Term%20Gas%20Deals%2009302009.v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awbrfsv04\FYNECO\Documents%20and%20Settings\sharro\Local%20Settings\Temporary%20Internet%20Files\OLK2A\NY%20EAST.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11,11a"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yhixnas02\sharedfinance\Documents%20and%20Settings\Bob\My%20Documents\Excel\B&amp;V\Natl%20Grid%20MA%20Elec\MECO_COS_200904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Documents%20and%20Settings\DRCotter\My%20Documents\Desktop\Shareholder%20Value%20Diagnostic\Aventis%20Astra%20Consolidated%20Factset%20with%20ADRs%20v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DOCUME~1\ostergmk\LOCALS~1\Temp\~280239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GTSRV31H003.uk.corporg.net\Prem.Gabbi\Metering%20Finance\Financial%20Accounting%20Team\Y2005-06\P08\Forecast\Summary%20vs%20Budget%20P08%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huetherr\My%20Documents\jan%202013\Cash%20Flow%20March\March%202013%20Cash%20Flow%206-4-13.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OCUME~1\DAVID_~1\LOCALS~1\Temp\111902_Hyundai_Factset_v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frdata\2008%20QuarterEnd%20Reports\Mar%2031,%202008%20Close\Summary\Breakdown%20by%20Fiscal%20Year\03312008%20Valuation%20Summary.(with%20Notionals%20for%20IFR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rdata/2008%20QuarterEnd%20Reports/Mar%2031,%202008%20Close/Summary/Breakdown%20by%20Fiscal%20Year/03312008%20Valuation%20Summary.(with%20Notionals%20for%20IFR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RATES_&amp;_REGULAT\library\Ss\2006\Forecast\NY\RateCase\Ref_R19\BaseCase\01nygrm\MSV_gca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ATES_&amp;_REGULAT/library/Ss/2006/Forecast/NY/RateCase/Ref_R19/BaseCase/01nygrm/MSV_gca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GCA\NIMO\April%202009\NIMO%20Estimated%20Gain(Loss)%20for%20Apr%202009%20as%20of%2003252009%20Clos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GCA/NIMO/April%202009/NIMO%20Estimated%20Gain(Loss)%20for%20Apr%202009%20as%20of%2003252009%20Clos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NGRID%20Trans%20Team\IFRS\FY%202010\July%202009\CurrentCORReclass7-2009%20fin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NGRID%20Trans%20Team/IFRS/FY%202010/July%202009/CurrentCORReclass7-2009%20fina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Sally\JV74\JV74_2004\Revised%20Aug%2004%20Gas%20East%20and%20Gas%20West%20Tax%20Sav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nts%20and%20Settings\alleja\Local%20Settings\Temporary%20Internet%20Files\OLK10B\FY12%20FAS106%20Rollforward%200611%20(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yhixnas02\sharedfinance\EXECFIN\FINPLAN\Monthly%20Reporting\0607\04%20-%20Jul\Report%20Schedules\Test.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yhixnas02\sharedfinance\EXECFIN\FINPLAN\Monthly%20Reporting\0607\05%20-%20Aug\Report%20Schedules\Test.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YMELAPP26V\library\DOCUME~1\KSUTTON\LOCALS~1\TEMP\PSC\Winter%20Filings\05-06%20Winter\Backup\2000-2004%20KEDLI%20Hist%20Elec%20Balancing%20Need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frdata\FERC\FERC%20suppl%2003.12\NANT\04_NANT_03%2031%2011_FERC%20SUPPLE%20MAPI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rdata/FERC/FERC%20suppl%2003.12/NANT/04_NANT_03%2031%2011_FERC%20SUPPLE%20MAPING.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awbrfsv04\FYNECO\Documents%20and%20Settings\sharro\Local%20Settings\Temporary%20Internet%20Files\OLK2A\GAS%20Detai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Process%20&amp;%20Controls%20Improvement%20Program\Account%20Reconciliations\Next%20Steps\Templates\Rollout%20Templates%20By%20Owner\Recos%20Reviewed\FY12%20FAS106%20Rollforward%20061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rocess%20&amp;%20Controls%20Improvement%20Program/Account%20Reconciliations/Next%20Steps/Templates/Rollout%20Templates%20By%20Owner/Recos%20Reviewed/FY12%20FAS106%20Rollforward%20061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AWbrfsv03\Fund%20Balance%202006\Granite\Jan_NH_06_.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YMELAPP26V\library\DOCUME~1\MOGRADY\LOCALS~1\TEMP\LI%20Models\KED_LI_2005_Rudden_JT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alleja/Local%20Settings/Temporary%20Internet%20Files/OLK10B/FY12%20FAS106%20Rollforward%200611%2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L:\Exclusions\SUPPLY\Transaction%20Tickets\2006\07%20Jul\Transaction%20Ticket%20Daily%2007030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Exclusions\Accounting\Final%20Hedging%20Reports\2009\Qtr%20Ending%20March%202009\FINANCIALS\Position%20Summary%2003_31_2009%20by%20Mike%20W%20Apr%2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Documents%20and%20Settings\DRCotter\My%20Documents\Desktop\Other%20M&amp;A%20projects\Toys%20R%20Us\YUM%20QSR%20Factset%20Consolidation%20v9b.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yhixnas02\sharedfinance\Metering%20Finance\Financial%20Accounting%20Team\Y2005-06\P06\P06%20REPOR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COS%20Labor%20before%20Mgmnt%20Adjustments%2003-28-1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yhixnas02\sharedfinance\Finance%20Coordinators\Binders\Finance%20Binder\Completed%20Staffing%20and%20Savings%20Output\20070409%20FIN%20Template%20E&amp;F.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YMELAPP26V\library\Aaron\Incremental%20Spot%20Gas%20Purchases\D3%20NYMEX%20Deals\2005\0905%20GAC\Transaction%20Ticket%20Baseload%20Sept%200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2013%20Fiscal%20Tax%20Year\Financial%20Reporting\Actual%20Calculations\03-31-13%20Year%20End%20Calculations\Discrete%20Summary\Discrete%20Summary%2003-31-2013%20as%20of%204-7-13.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frdata\2009%20Quarter%20End%20Reports\Jun%2030,%202009%20Close\Summary\Qtr%20on%20Qtr%20comparison_Position%20Summary.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rdata/2009%20Quarter%20End%20Reports/Jun%2030,%202009%20Close/Summary/Qtr%20on%20Qtr%20comparison_Position%20Summ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1\sacchz\LOCALS~1\Temp\Temporary%20Directory%201%20for%20Legacy%20NGrid%20Companies%20-%20Cash%20Flows%20-%20Q1%20FY2013%20(3%20mos%20ended%20June%202012)%20(2).zip\Legacy%20NGrid%20Companies%20-%20Cash%20Flows%20-%20Q1%20FY2013%20(3%20mos%20ended%20June%20201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Documents%20and%20Settings\DRCotter\My%20Documents\Desktop\Shareholder%20Value%20Diagnostic\Aventis%20Astra%20Consolidated%20Factset%20with%20ADRs%20v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M:\Documents%20and%20Settings\Shishir\My%20Documents\accenture\six%20continents\6C_031003_v5a\6C_SVA_030703_v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RATES_&amp;_REGULAT\library\Ss\2008\NetMgnRpt\Temp\NY_Data.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RATES_&amp;_REGULAT/library/Ss/2008/NetMgnRpt/Temp/NY_Data.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ohqfs02\group$\EXECFIN\FINPLAN\Monthly%20Reporting\0708\5%20-%20August\Report%20Schedules\02%20-%20Collected%20Income\Summary%20Incomeau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ohqfs02\group$\EXECFIN\FINPLAN\Monthly%20Reporting\0708\6%20-%20Sept\Report%20Schedules\02%20-%20Collected%20Income\Summary%20Incom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ohqfs02\group$\EXECFIN\FINPLAN\Monthly%20Reporting\0708\9%20-%20Dec\half%20year%20workings%20-%20emma%20dec%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Gas\ECONOMIC\KEN\Earnings%20Plan\1999\99IncSumm%20Forecas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Gas/ECONOMIC/KEN/Earnings%20Plan/1999/99IncSumm%20Forecas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Documents%20and%20Settings\BVanGra\My%20Documents\Projects\BMS\BMS%20SVA,%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sacchz/LOCALS~1/Temp/Temporary%20Directory%201%20for%20Legacy%20NGrid%20Companies%20-%20Cash%20Flows%20-%20Q1%20FY2013%20(3%20mos%20ended%20June%202012)%20(2).zip/Legacy%20NGrid%20Companies%20-%20Cash%20Flows%20-%20Q1%20FY2013%20(3%20mos%20ended%20June%20201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Documents%20and%20Settings\changl\Local%20Settings\Temporary%20Internet%20Files\OLK1F\Current%20Reg%20Assets%20and%20Liabiltiies%20Disclosure%20-%20September%20201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nyhixnas02\sharedfinance\Documents%20and%20Settings\dingy\My%20Documents\Mercer\National%20Grid\Gas%20Operations\Gas%20Operations%20Budget%20and%20Savings\Reference%20Inputs\NEG%20Capital%20vs%20OM%20labor%2020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frdata\2011%20Quarter%20End%20Reports\March%2031,%202011\Summary\03312011%20Valuation%20Summary.(Total)_Notional,%20FAS%20157%20and%20Fiscal%20Year%20Breakout.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rdata/2011%20Quarter%20End%20Reports/March%2031,%202011/Summary/03312011%20Valuation%20Summary.(Total)_Notional,%20FAS%20157%20and%20Fiscal%20Year%20Breakou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yhixnas02\sharedfinance\Metering%20Finance\Financial%20Accounting%20Team\Y2005-06\P08\P08%20Report%20v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nyhixnas02\sharedfinance\Server%20Shares\Appsyr16\TRANSFIN\BusPlan\2010-2014\Interconnectors\Forecast%20Info%20for%20NU\HVDC%20update%20Info%20Feb%202009\Phase%20II%20meeting%204-24-09\Intercon%20FY10-FY14%20file%20w-updates%20for%20participants%20v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nyhixnas02\sharedfinance\RADATA1\2011%20meco\RCS%20Analysis\Copy%20of%20MECO_NANT%20COS%20PER%20ORDER.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Data\EMMA\HY%20CAPEX.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DOCUME~1\ADINKEL\LOCALS~1\TEMP\DPS%20Staff%20Appendix%203%20KEDLI%206-29-07-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2013%20March%20GAAP%20Reporting\Support\NG%20-%20MECO\Cash%20Flow\Suplemental%20Information\U%20S%20%20Tax%20Payments%20Control%20Schedule%20-%20Mar%20YT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martca\Local%20Settings\Temporary%20Internet%20Files\OLK3C\PeopleSoft%20Reports\CTL6%20RUN%20CHECKS%20-%20June%20201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Users\jongwjung\Documents\Audit\National%20Grid%20Project\WP\KEDLI%20PSC%20Quarterly%20Report\KEDLI_03.31.12_v7.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chinc/Desktop/KEDLI%20PSC%20Quarterly%20Report/KEDLI_03.31.12_v7.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AWbrfsv03\Documents%20and%20Settings\pellet\Local%20Settings\Temporary%20Internet%20Files\OLKF6\MECO%20Jan_200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TEEG_NT_SERVER1\SPP_LAN\PLANNING\DATA\REQMNTS\FORE20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Documents%20and%20Settings\sarah.maloney\My%20Documents\Models\KSE%20SVA%20Analysis%20v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awbrfsv04\FYNECO\FY07%20Capital%20Budget\SRAC%20Reports\Capex%20Reporting%20GAS.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RATES_&amp;_REGULAT\library\Ss\2005\Forecast\LI\012605_GCA-2005-2009-earnings-pla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RATES_&amp;_REGULAT/library/Ss/2005/Forecast/LI/012605_GCA-2005-2009-earnings-pla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ocuments%20and%20Settings\scotthm\My%20Documents\data\SVA%20Work\Ford\Analysis\Week%202%20Analysis\FordPeers_Factset_v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martca/Local%20Settings/Temporary%20Internet%20Files/OLK3C/PeopleSoft%20Reports/CTL6%20RUN%20CHECKS%20-%20June%20201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2011%20Fiscal%20Tax%20Year\Financial%20Reporting\FIN48\Workbooks\Legacy%20Grid\00001-TES%2003-31-201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nyhixnas02\sharedfinance\DOCUME~1\JLEE\LOCALS~1\TEMP\Gas%20Detail%20Savings%20&amp;%20Capita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YMELAPP26V\library\DOCUME~1\KSUTTON\LOCALS~1\TEMP\DOCUME~1\mreges\LOCALS~1\Temp\OASyS\xos_elements\reports\custom\CGS_viewCollectValues_EGC.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nyhixnas02\sharedfinance\Metering%20Finance\Financial%20Accounting%20Team\Y2005-06\P05\P02\P01%20-%20BALANCE%20SHEET%20&amp;%20CASH%20FLOW%20-%20hardcoded.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YMELAPP26V\library\DOCUME~1\KSUTTON\LOCALS~1\TEMP\Exclusions\Accounting\Gas\2006\Jan2006\OSJAN06%20Fuel%20Mgmt%20Rev-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Documents%20and%20Settings\palenv\Desktop\FREEZE%20CLS%20-%20RTP%20KS%20&amp;%20NG%2003-31-12%20Federal%20RTP.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DOCUME~1\JFEINS~1\LOCALS~1\TEMP\RATES_&amp;_REGULAT\library\Ss\2006\Forecast\NY\RateCase\Ref_R19\BaseCase\01nygrm\MSV_gca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DOCUME~1/JFEINS~1/LOCALS~1/TEMP/RATES_&amp;_REGULAT/library/Ss/2006/Forecast/NY/RateCase/Ref_R19/BaseCase/01nygrm/MSV_gca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nyhixnas02\sharedfinance\Documents%20and%20Settings\hughess\Local%20Settings\Temporary%20Internet%20Files\OLKD\FY%2006%20Capital%20Plan%20V1%20Submission%20101504%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yhixnas02\sharedfinance\EXECFIN\FINPLAN\Monthly%20Reporting\0506\10-%20Jan\Report%20Schedules\05%20-%20Allocations\Workings\P09%20December%20Summary%20Report%200601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01%20External%20Reporting\3.0%20FERC%20Financials\Form%201s%2012%2012\MECO\Final%20Mapping%20Files\5310_MECO_FERC%2012-31-12%20Mapping%20File%20FINA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yhixnas02\sharedfinance\2008%20Tax%20Year\Financial%20Reporting\Provision\Closing\2008-12\Legacy%20Grid%20Provisions\Business%20Objects%20Reports\Business%20Object%20Report%20with%20M%20Adjustments%2011_30_0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PLANNING\Gac%20&amp;%20Forecasted%20$\FIXED$\LI%20GAC-De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PLANNING/Gac%20&amp;%20Forecasted%20$/FIXED$/LI%20GAC-Dem$.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Finance%20Distribution%20MI\Way%20Ahead%20Reporting\Operations\P9%20December\EMS%20workload.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M:\Documents%20and%20Settings\scotthm\My%20Documents\data\SVA%20Work\Rail%20Industry\Analysis\Factset%20Data\BNI_Factset%20SVA%20Template%20v45.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c-fin01\finrep\Documents%20and%20Settings\perryc\Desktop\CP%20Files\04%20vs%200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Exclusions\Accounting\NE%20Gas\2006\December\Energy%20North-Dec%2006%20Commodity%20and%20Deman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Exclusions/Accounting/NE%20Gas/2006/December/Energy%20North-Dec%2006%20Commodity%20and%20Demand.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YMELAPP26V\library\RATES_&amp;_REGULAT\library\Ss\2008\Temp\Test_NY_SalesFor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yhixnas02\sharedfinance\Documents%20and%20Settings\wuj\My%20Documents\Actual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20External%20Reporting/3.0%20FERC%20Financials/Form%201s%2012%2012/MECO/Final%20Mapping%20Files/5310_MECO_FERC%2012-31-12%20Mapping%20File%20FINA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GCA\NIMO\Forecast\Forecast%20June%2009\NIMO%20MTM%20Summary%20as%20of%20052820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GCA/NIMO/Forecast/Forecast%20June%2009/NIMO%20MTM%20Summary%20as%20of%200528200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nyhixnas02\sharedfinance\Documents%20and%20Settings\Riordo\Local%20Settings\Temporary%20Internet%20Files\OLK174\NEP%20Contract%20MTM%20v7d.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Teeg_nt_server1\spp_lan\Diane\NY_2003_DESIGN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eeg_nt_server1\spp_lan\PLANNING\DATA\REQMNTS\A%20Jenkins%20rev%203-1-03%20N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awbrfsv03\GALOTUS\GASVCCO\HLTHCARE\fiscal2006\healthcare200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FG\Bill%20Impact\Forecast\Forecast%20Feb2004\LI_Bill_Calc_Actual_RTN_%200304vs0203.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G/Bill%20Impact/Forecast/Forecast%20Feb2004/LI_Bill_Calc_Actual_RTN_%200304vs0203.xls" TargetMode="External"/></Relationships>
</file>

<file path=xl/externalLinks/_rels/externalLink198.xml.rels><?xml version="1.0" encoding="UTF-8" standalone="yes"?>
<Relationships xmlns="http://schemas.openxmlformats.org/package/2006/relationships"><Relationship Id="rId1" Type="http://schemas.microsoft.com/office/2006/relationships/xlExternalLinkPath/xlPathMissing" Target="19"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NYMELAPP26V\library\PLANNING\DATA\REQMNTS\02-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ally\JV74\JV74_2005\JV05%202005\JV7405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2012%20March%20GAAP%20Reporting\Support\NG-MECO\PS%206200%20-%20for%20Q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AWbrfsv03\RETAIL\BS%20Reconciliations\DSM\MECO\MECO%20DSM%20Fund%20Balance%2012%202006%20NEW%20-%20V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L:\Exclusions\SUPPLY\Transaction%20Tickets\Transaction%20Ticket%20Daily.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Fin\HelterM\PSC%20Annual-FERC%20Form%201\PSCNIMO-200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n/HelterM/PSC%20Annual-FERC%20Form%201/PSCNIMO-200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Revenue%20Accounting%20-%20Closing/KEDNY%20-%20Gas/PSC%20Pages/KEDNY%20PSC%20ANNUAL%20FINANCIALS%20-%20Dec13_Draft19.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learyd/AppData/Local/Microsoft/Windows/Temporary%20Internet%20Files/Content.Outlook/W6J73SGH/KEDLI%20PSC%20ANNUAL%20FINANCIALS%20-%20Dec13%20-Draft7.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L:\Exclusions\Schedule\Nom%20Set%20Up%20sheets\2008\04%20Apr\Dominion%20-%20NIMO%20-%20April%2008.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nyhixnas02\sharedfinance\Finance%20Coordinators\Binders\Shared%20Services%20Binder\Financial%20Services\20070314%20E&amp;F%20Transfer%20of%20FIN%20to%20SS%20-%20less%20HR.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PrevQ_Derivative%20Inventory"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nyhixnas02\sharedfinance\Documents%20and%20Settings\wuj\My%20Documents\n-Vision%20Mgmt%20Repor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12%20March%20GAAP%20Reporting/Support/NG-MECO/PS%206200%20-%20for%20Q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PLANNING\SPECIAL\Combine%20GACs\GAC%20Exampl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PLANNING/SPECIAL/Combine%20GACs/GAC%20Example.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Shared\FFCAST\PS%20Project%20Testing\Actual8.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AR%20-%20Tax\BUG%20Rev%20Tax\BUG%20GRT%202010\2010%20BUG%20YTD%20Rev%20Tax.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nyhixnas02\sharedfinance\Documents%20and%20Settings\Bob\My%20Documents\Excel\B&amp;V\Natl%20Grid%20RI%20Elec\2005_COS_Project.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nyhixnas02\sharedfinance\Documents%20and%20Settings\gor44862\My%20Documents\NGrid-%20MA%20Nantucket\MECO_NANT%20Allocator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090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nyhixnas02\sharedfinance\GROUP\Busplan\2008-2012%20Business%20Plan\Interest\Treasury%20Databook%20080307.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nyhixnas02\sharedfinance\Work\SpreadSh\P08%20-%20Performance%20Monito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frdata\2009%20Quarter%20End%20Reports\Sep%2030,%202009\Summary\09302009%20Valuation%20Summary.(Total).V2_New%20Forma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nts%20and%20Settings\harkovan\Local%20Settings\Temporary%20Internet%20Files\OLK16B\MECO%2005%20Fixed%20Asset%20Cash%20Flow%20Analysi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rdata/2009%20Quarter%20End%20Reports/Sep%2030,%202009/Summary/09302009%20Valuation%20Summary.(Total).V2_New%20Forma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Documents%20and%20Settings\scotthm\My%20Documents\data\SVA%20Work\Rail%20Industry\1-15%20NS%20Client%20Meeting%20Prep\NS_SVA_v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GAC\Statements\2008\KGEC%20GAC%20Statement%202008%2012-Dec.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GAC/Statements/2008/KGEC%20GAC%20Statement%202008%2012-Dec.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D:\Users\zsharief\Documents\CDP%20Issue\28.a.%20New%20Recon%20-%20Jun%204th\1.%20Nov-Dec\5.%20JE%20Labor%20&amp;%20Burden\2.%20Burdens\CDP%20Burden_Summary&amp;JE_Entry_NovDec_v1_WORKFILE_TillK_2.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nyhixnas02\sharedfinance\Documents%20and%20Settings\changl\Desktop\FERC%20PS%20to%20FERC%20mapping.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D:\PSC\Winter%20Filings\05-06%20Winter\Backup\Electric%20Study%2002-04.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PSC/Winter%20Filings/05-06%20Winter/Backup/Electric%20Study%2002-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Exclusions\Accounting\NE%20Gas\2006\December\GASUPPLY\Acctg%2003_04\Monthly%20Summary\Aug%2004\ColonialAug.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Exclusions/Accounting/NE%20Gas/2006/December/GASUPPLY/Acctg%2003_04/Monthly%20Summary/Aug%2004/ColonialAu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harkovan/Local%20Settings/Temporary%20Internet%20Files/OLK16B/MECO%2005%20Fixed%20Asset%20Cash%20Flow%20Analysi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nyhixnas02\sharedfinance\Documents%20and%20Settings\cjones6.KEYSPANENERGY\My%20Documents\_GBU\Dargan\Gas%20Binder\Template%20E%20and%20F%20-%20Labor%20and%20Non-Labor%20(NG%20and%20KS).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1003.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D:\2010%20Fiscal%20Tax%20Year\Financial%20Reporting\Actual%20Calculations\03-31-10%20Year%20End%20Calculations\00001%20ELS%2003-31-1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nyhixnas02\sharedfinance\Documents%20and%20Settings\luodav\Desktop\Active\NEG\Monthly\2006%20Budget%20Upload%20Mapped%20to%20N%20%20Grid.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N:\NEP\5410_NEP_FERC%20Form%201_12.31.2012_v3.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frdata\Credit%20Ops\Credit%20Reserve%20Calcs\2009\Credit%20Reserve%20KETS%20063008%20Reformat.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rdata/Credit%20Ops/Credit%20Reserve%20Calcs/2009/Credit%20Reserve%20KETS%20063008%20Reformat.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awbrfsv03\corpacct\Documents%20and%20Settings\maddet\Local%20Settings\Temporary%20Internet%20Files\OLK3D\RE%20Taxes%202003-2008%20Forecast%20-%20kjb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c-kus-2\SPP_LAN\Citygate\New%20Citygate%20Memos\NEW_Rt090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NYMELAPP26V\library\RATES_&amp;_REGULAT\library\Ss\2009\Forecast\NY\DataSet\NY_SalesVolFore(S7d_w.MkgGrowth,NetLock&amp;Con)_Sherr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2012%20March%20GAAP%20Reporting\Peoplesoft%20Reports\MECO\CTL6%20RUN%20CHECKS_04-29%20-%20March%20201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012%20March%20GAAP%20Reporting/Peoplesoft%20Reports/MECO/CTL6%20RUN%20CHECKS_04-29%20-%20March%2020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2012%20PWC\FY%202012\Updated%20CWIP%20%20Plant%20Rollforwards%2003-31-12%20(NGKS)-%20updated%2004-20-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nts%20and%20Settings\jsongco\Desktop\Folder\Excel\FERC\20092Q_CY\GSE_2Q09_p.120_1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wbrfsv03\corpacct\Fin\HelterM\PSC%20Annual-FERC%20Form%201\PSCNIMO-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orpacct\Fin\HelterM\PSC%20Annual-FERC%20Form%201\PSCNIMO-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Khalsu\Desktop\Copy%20of%20KEDLI%202008%20GAC%20IMBALANCE%20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jsongco/Desktop/Folder/Excel/FERC/20092Q_CY/GSE_2Q09_p.120_1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NEP\Ellen\Form%201%202007\NEP\p%20278%20-%20%20YE%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NEP/Ellen/Form%201%202007/NEP/p%20278%20-%20%20YE%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rpacct/Fin/HelterM/PSC%20Annual-FERC%20Form%201/PSCNIMO-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SUM00BU.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Documents%20and%20Settings\MROCVIL001\Desktop\CWIP%20Rollforward%20schedule%20as%20of%20jan%202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TEMP\LIPSCSUP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TEMP/LIPSCSUP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c-mkt\library\Ss\2003\NetMgnAnalysis\Temp_Ytd-Apr03-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Khalsu/Desktop/Copy%20of%20KEDLI%202008%20GAC%20IMBALANCE%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Shared\TWAI02\Teamdata\TEAM_REPORTING\2007-8%20Accounts\06%20September\Blue%20Book\Financial%20Performance%20Statement%20-%20Capex%20P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Documents%20and%20Settings\wilders\Local%20Settings\Temporary%20Internet%20Files\OLK86\NIM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wilders/Local%20Settings/Temporary%20Internet%20Files/OLK86/NIM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wbrfsv03\corpacct\HelterM\PSC%20Annual-FERC%20Form%201\NIM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RETAIL\BS%20Reconciliations\DSM\NH%20Fund%20Balance%2012%2031%202006%20from%20Rate%20Dep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TAIL/BS%20Reconciliations/DSM/NH%20Fund%20Balance%2012%2031%202006%20from%20Rate%20Dep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Restatemen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RETAIL\BS%20Reconciliations\Nant\FY2007\August%202006\OverUnder\FY06\0505basic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TAIL/BS%20Reconciliations/Nant/FY2007/August%202006/OverUnder/FY06/0505basic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149\1Monthly\beforeclosing\overunders\2001-200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HYDRO\ENTRIES\JE08\2003\08-04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49/1Monthly/beforeclosing/overunders/2001-200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RETAIL\Monthly\NANTUCKET\1Monthly\Before%20Closing\OverUnder\FY06\0505basic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frdata\RETAIL\BS%20Reconciliations\Nant\FY2007\August%202006\OverUnder\FY06\0505basic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rdata/RETAIL/BS%20Reconciliations/Nant/FY2007/August%202006/OverUnder/FY06/0505basic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frdata\149\1Monthly\beforeclosing\overunders\2001-2002\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rdata/149/1Monthly/beforeclosing/overunders/2001-2002/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Sally\PSC\LIFERCFORM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wbrfsv03\frdata\RETAIL\BS%20Reconciliations\Nant\FY2007\August%202006\OverUnder\FY06\0505basi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ixnas02\Sharedfinance\HYDRO\ENTRIES\JE08\2003\08-04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Wbrfsv03\RETAIL\BS%20Reconciliations\DSM\NH%20Fund%20Balance%2012%2031%202006%20from%20Rate%20Dep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Sally\LIPA%20Rev%20Tax%202003\LIPA%202003%20YTD%20Rev%20Tax%2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wbrfsv03\frdata\149\1Monthly\beforeclosing\overunders\2001-2002\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wbrfsv03\shared\149\1Monthly\beforeclosing\overunders\2001-2002\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RETAIL\BS%20Reconciliations\Nant\FY2007\August%202006\OverUnder\FY06\0505basic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149\1Monthly\beforeclosing\overunders\2001-200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yhixnas02\sharedfinance\RETAIL\BS%20Reconciliations\DSM\NH%20Fund%20Balance%2012%2031%202006%20from%20Rate%20Dep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2\AF\7e49d087-7b4a-4d6b-806a-804ffa6a7cd2000000000000002048242240\7e49d0877b4a4d6b806a804ffa6a7cd2.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7\AF\8f2b803d-9f4f-482f-a534-eaa7d4d6aa5b000000000000003055055207\Grid%202012\PP&amp;E\Client%20Reports\NGrid%20-Utility%20Plant%209-30-11%20Rollforward.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wbrfsv03\shared\RETAIL\BS%20Reconciliations\BS%20Recs%20-%20std%20format\Dec%2005%20Co%2049%20Blank%20Reconciliations%20-%20Liabiliti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oston\0205%20Gascost%20Bos%20CR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R%20-%20Tax\B%20U%20G\BUG%20GRT%202008\MTA\BUG%20MTA%20YTD%2020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TEMP\Exclusions\Schedule\Storage\WSS-BU%20%202005%20Storage%20Activit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TEMP/Exclusions/Schedule/Storage/WSS-BU%20%202005%20Storage%20Activit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isazae/AppData/Local/Microsoft/Windows/Temporary%20Internet%20Files/Content.Outlook/VLZPFI06/Documents%20and%20Settings/campanan/Desktop/Copy%20of%20BUPSCSUPP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nts%20and%20Settings\wilders\Local%20Settings\Temporary%20Internet%20Files\OLK86\page%209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nts%20and%20Settings/wilders/Local%20Settings/Temporary%20Internet%20Files/OLK86/page%209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EnergyNorth\0105%20Opp%20EnergyNorth.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EnergyNorth/0105%20Opp%20EnergyNorth.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GAC\2000%20Monthly%20GAC%20Plan%20for%20BUre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sex\0105%20opp%20esse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Gas\SUPPLY\PRICING\SHEETS\1998\June%20Price%20Shee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Gas/SUPPLY/PRICING/SHEETS/1998/June%20Price%20Sheet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Boston\0105%20Boston%20OP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Boston/0105%20Boston%20OP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Gas\SUPPLY\PRICING\SHEETS\1998\March%20Price%20Shee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Gas/SUPPLY/PRICING/SHEETS/1998/March%20Price%20Sheet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ohqfs02\group$\EXECFIN\FINPLAN\Monthly%20Reporting\0506\10-%20Jan\Report%20Schedules\11%20-%20LNG%20&amp;%20Interconnectors\LN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DOCUME~1\byrnespj\LOCALS~1\Temp\Beta%20Retail%20Exampl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etpowertax\TAX\NGrid%20Sox\Income%20Tax\U.S.Tax%20Payments%20Control%20Schedul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IFRS%20Monthly%20Entries\Keyspan%20IFRS%20Cost%20Type%20COR%20-%20PL%2018\CY%202010\May%202010\Keyspan%20IFRS%20Cost%20Type%20COR%20May%2010%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ssex/0105%20opp%20esse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IFRS%20Monthly%20Entries/Keyspan%20IFRS%20Cost%20Type%20COR%20-%20PL%2018/CY%202010/May%202010/Keyspan%20IFRS%20Cost%20Type%20COR%20May%2010%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montanom\Local%20Settings\Temporary%20Internet%20Files\OLK491\Recon%20Coversheet%20-%20Group%20Recon.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yhixnas02\sharedfinance\Monthly%20Reporting\0809\Half%20Year%20End\Schedules\Profit%20Summar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hqfs02\group$\EXECFIN\FINPLAN\Monthly%20Reporting\0809\Revised%20Blue%20Book%20workings\Summary%20UK%20&amp;%20US%20-%20new%20workboo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ohqfs02\group$\EXECFIN\FINPLAN\Monthly%20Reporting\0809\02_May\Report%20Schedules\04%20-%20TO%20&amp;%20SO%20Controllable%20Costs\T0%20&amp;%20SO%20controllable%20cost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ohqfs02\group$\EXECFIN\FINPLAN\Monthly%20Reporting\0809\Revised%20Blue%20Book%20workings\Interconnectors%20-%20new%20workbook.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ohqfs02\group$\EXECFIN\FINPLAN\Monthly%20Reporting\0809\Revised%20Blue%20Book%20workings\LNG%20-%20new%20workbook.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yhixnas02\sharedfinance\Busplan\2007-2011%20Business%20Plan\Ofgem%20submission\Appendix%202%20-%20The%20tables%20-%20NGG%20Only%20-%20Ent%20Linked%20NGTPLAN05%20v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Documents%20and%20Settings\Karen_A_Lindgren\My%20Documents\Nat%20City%20Project\consolidated%20tool%20021003%20kal%20Rev.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Documents%20and%20Settings\david.r.cotterman\Desktop\Other%20M&amp;A%20projects\Airlines\Consildated%20Factset%20Templates,%20v1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y Worksheet"/>
      <sheetName val="PS JV"/>
      <sheetName val="Module1"/>
      <sheetName val="Adjusting Entries"/>
      <sheetName val="SAP BS 5-31"/>
      <sheetName val="Presentation Reclasses"/>
      <sheetName val="SAP IS 5-31"/>
      <sheetName val="Drop Down Lists"/>
      <sheetName val="Unit of Measur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5220 Cash Flow Summary"/>
      <sheetName val="5220 Cash Flow"/>
      <sheetName val="SAP IS"/>
      <sheetName val="Reserve Pivot"/>
      <sheetName val="Sheet11"/>
      <sheetName val="SAP BS"/>
      <sheetName val="Reg BS"/>
      <sheetName val="COR Spend"/>
      <sheetName val="6545 Oct"/>
      <sheetName val="Cost Pivot"/>
      <sheetName val="C1082134 Query"/>
    </sheetNames>
    <sheetDataSet>
      <sheetData sheetId="0" refreshError="1"/>
      <sheetData sheetId="1">
        <row r="7">
          <cell r="B7">
            <v>3554627614.7399998</v>
          </cell>
        </row>
      </sheetData>
      <sheetData sheetId="2" refreshError="1"/>
      <sheetData sheetId="3" refreshError="1"/>
      <sheetData sheetId="4" refreshError="1"/>
      <sheetData sheetId="5" refreshError="1"/>
      <sheetData sheetId="6">
        <row r="32">
          <cell r="J32">
            <v>2413310017.75</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hart KEDLI Marketer Program"/>
      <sheetName val="Chart KEDNY Marketer Program"/>
      <sheetName val="Chart KSE Marketer Program"/>
      <sheetName val="NY vs LI Releases"/>
      <sheetName val="CASE 1 @ Current Level "/>
      <sheetName val="CASE 1 Fixed + Variable Costs"/>
      <sheetName val="CASE 1 Opportunity Costs"/>
      <sheetName val="CASE 2 @ 30% Migration"/>
      <sheetName val="CASE 3 @ 50% Migration"/>
      <sheetName val="CASE 4 @ 75% Migration"/>
      <sheetName val="CASE 5 @ 100% Migration"/>
      <sheetName val="Proj 2001-02 New York City"/>
      <sheetName val="Proj 2001-02 Long Island"/>
      <sheetName val="NY Rev %"/>
      <sheetName val="LI Rev %"/>
      <sheetName val="WACOG"/>
      <sheetName val=" 9-00 NY Fixed $ in GAC"/>
      <sheetName val="3-01 Revised NY Fixed $"/>
      <sheetName val="3-01 LI Fixed $"/>
      <sheetName val="Canadian Commodity Cost"/>
      <sheetName val="Domestic Commodty Cost"/>
      <sheetName val="BU Norm Firm &amp; TC Thrupt Format"/>
      <sheetName val="LI Normal Summary by Meliss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Chart KEDLI Marketer Program"/>
      <sheetName val="Chart KEDNY Marketer Program"/>
      <sheetName val="Chart KSE Marketer Program"/>
      <sheetName val="NY vs LI Releases"/>
      <sheetName val="CASE 1 @ Current Level "/>
      <sheetName val="CASE 1 Fixed + Variable Costs"/>
      <sheetName val="CASE 1 Opportunity Costs"/>
      <sheetName val="CASE 2 @ 30% Migration"/>
      <sheetName val="CASE 3 @ 50% Migration"/>
      <sheetName val="CASE 4 @ 75% Migration"/>
      <sheetName val="CASE 5 @ 100% Migration"/>
      <sheetName val="Proj 2001-02 New York City"/>
      <sheetName val="Proj 2001-02 Long Island"/>
      <sheetName val="NY Rev %"/>
      <sheetName val="LI Rev %"/>
      <sheetName val="WACOG"/>
      <sheetName val=" 9-00 NY Fixed $ in GAC"/>
      <sheetName val="3-01 Revised NY Fixed $"/>
      <sheetName val="3-01 LI Fixed $"/>
      <sheetName val="Canadian Commodity Cost"/>
      <sheetName val="Domestic Commodty Cost"/>
      <sheetName val="BU Norm Firm &amp; TC Thrupt Format"/>
      <sheetName val="LI Normal Summary by Meliss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1104741.4138256083</v>
          </cell>
        </row>
        <row r="3">
          <cell r="B3">
            <v>67030</v>
          </cell>
          <cell r="H3">
            <v>200911</v>
          </cell>
          <cell r="AF3">
            <v>812632.84952179564</v>
          </cell>
        </row>
        <row r="4">
          <cell r="B4">
            <v>67030</v>
          </cell>
          <cell r="H4">
            <v>200912</v>
          </cell>
          <cell r="AF4">
            <v>996768.73420288763</v>
          </cell>
        </row>
        <row r="5">
          <cell r="B5">
            <v>67030</v>
          </cell>
          <cell r="H5">
            <v>201001</v>
          </cell>
          <cell r="AF5">
            <v>1147730.7498516815</v>
          </cell>
        </row>
        <row r="6">
          <cell r="B6">
            <v>67030</v>
          </cell>
          <cell r="H6">
            <v>201002</v>
          </cell>
          <cell r="AF6">
            <v>1036871.7954849646</v>
          </cell>
        </row>
        <row r="7">
          <cell r="B7">
            <v>67030</v>
          </cell>
          <cell r="H7">
            <v>201003</v>
          </cell>
          <cell r="AF7">
            <v>1151120.3995026732</v>
          </cell>
        </row>
        <row r="8">
          <cell r="B8">
            <v>67030</v>
          </cell>
          <cell r="H8">
            <v>201004</v>
          </cell>
          <cell r="AF8">
            <v>852125.30820391478</v>
          </cell>
        </row>
        <row r="9">
          <cell r="B9">
            <v>67030</v>
          </cell>
          <cell r="H9">
            <v>201005</v>
          </cell>
          <cell r="AF9">
            <v>905518.01590948831</v>
          </cell>
        </row>
        <row r="10">
          <cell r="B10">
            <v>67030</v>
          </cell>
          <cell r="H10">
            <v>201006</v>
          </cell>
          <cell r="AF10">
            <v>920650.41024936282</v>
          </cell>
        </row>
        <row r="11">
          <cell r="B11">
            <v>67030</v>
          </cell>
          <cell r="H11">
            <v>201007</v>
          </cell>
          <cell r="AF11">
            <v>967270.96928156237</v>
          </cell>
        </row>
        <row r="12">
          <cell r="B12">
            <v>67030</v>
          </cell>
          <cell r="H12">
            <v>201008</v>
          </cell>
          <cell r="AF12">
            <v>941631.3301438815</v>
          </cell>
        </row>
        <row r="13">
          <cell r="B13">
            <v>67030</v>
          </cell>
          <cell r="H13">
            <v>201009</v>
          </cell>
          <cell r="AF13">
            <v>894969.74643212184</v>
          </cell>
        </row>
        <row r="14">
          <cell r="B14">
            <v>67030</v>
          </cell>
          <cell r="H14">
            <v>201010</v>
          </cell>
          <cell r="AF14">
            <v>912598.46141685382</v>
          </cell>
        </row>
        <row r="15">
          <cell r="B15">
            <v>67035</v>
          </cell>
          <cell r="H15">
            <v>200910</v>
          </cell>
          <cell r="AF15">
            <v>1104741.4138256083</v>
          </cell>
        </row>
        <row r="16">
          <cell r="B16">
            <v>67035</v>
          </cell>
          <cell r="H16">
            <v>200911</v>
          </cell>
          <cell r="AF16">
            <v>812632.84952179564</v>
          </cell>
        </row>
        <row r="17">
          <cell r="B17">
            <v>67035</v>
          </cell>
          <cell r="H17">
            <v>200912</v>
          </cell>
          <cell r="AF17">
            <v>996768.73420288763</v>
          </cell>
        </row>
        <row r="18">
          <cell r="B18">
            <v>67035</v>
          </cell>
          <cell r="H18">
            <v>201001</v>
          </cell>
          <cell r="AF18">
            <v>1147730.7498516815</v>
          </cell>
        </row>
        <row r="19">
          <cell r="B19">
            <v>67035</v>
          </cell>
          <cell r="H19">
            <v>201002</v>
          </cell>
          <cell r="AF19">
            <v>1036871.7954849646</v>
          </cell>
        </row>
        <row r="20">
          <cell r="B20">
            <v>67035</v>
          </cell>
          <cell r="H20">
            <v>201003</v>
          </cell>
          <cell r="AF20">
            <v>1151120.3995026732</v>
          </cell>
        </row>
        <row r="21">
          <cell r="B21">
            <v>67035</v>
          </cell>
          <cell r="H21">
            <v>201004</v>
          </cell>
          <cell r="AF21">
            <v>852125.30820391478</v>
          </cell>
        </row>
        <row r="22">
          <cell r="B22">
            <v>67035</v>
          </cell>
          <cell r="H22">
            <v>201005</v>
          </cell>
          <cell r="AF22">
            <v>905518.01590948831</v>
          </cell>
        </row>
        <row r="23">
          <cell r="B23">
            <v>67035</v>
          </cell>
          <cell r="H23">
            <v>201006</v>
          </cell>
          <cell r="AF23">
            <v>920650.41024936282</v>
          </cell>
        </row>
        <row r="24">
          <cell r="B24">
            <v>67035</v>
          </cell>
          <cell r="H24">
            <v>201007</v>
          </cell>
          <cell r="AF24">
            <v>967270.96928156237</v>
          </cell>
        </row>
        <row r="25">
          <cell r="B25">
            <v>67035</v>
          </cell>
          <cell r="H25">
            <v>201008</v>
          </cell>
          <cell r="AF25">
            <v>941631.3301438815</v>
          </cell>
        </row>
        <row r="26">
          <cell r="B26">
            <v>67035</v>
          </cell>
          <cell r="H26">
            <v>201009</v>
          </cell>
          <cell r="AF26">
            <v>894969.74643212184</v>
          </cell>
        </row>
        <row r="27">
          <cell r="B27">
            <v>67035</v>
          </cell>
          <cell r="H27">
            <v>201010</v>
          </cell>
          <cell r="AF27">
            <v>912598.46141685382</v>
          </cell>
        </row>
        <row r="28">
          <cell r="B28">
            <v>67038</v>
          </cell>
          <cell r="H28">
            <v>200910</v>
          </cell>
          <cell r="AF28">
            <v>264134.45561927173</v>
          </cell>
        </row>
        <row r="29">
          <cell r="B29">
            <v>67038</v>
          </cell>
          <cell r="H29">
            <v>200911</v>
          </cell>
          <cell r="AF29">
            <v>199723.1171181564</v>
          </cell>
        </row>
        <row r="30">
          <cell r="B30">
            <v>67038</v>
          </cell>
          <cell r="H30">
            <v>200912</v>
          </cell>
          <cell r="AF30">
            <v>240586.15679925622</v>
          </cell>
        </row>
        <row r="31">
          <cell r="B31">
            <v>67038</v>
          </cell>
          <cell r="H31">
            <v>201001</v>
          </cell>
          <cell r="AF31">
            <v>273468.54606510856</v>
          </cell>
        </row>
        <row r="32">
          <cell r="B32">
            <v>67038</v>
          </cell>
          <cell r="H32">
            <v>201002</v>
          </cell>
          <cell r="AF32">
            <v>247021.068257657</v>
          </cell>
        </row>
        <row r="33">
          <cell r="B33">
            <v>67038</v>
          </cell>
          <cell r="H33">
            <v>201003</v>
          </cell>
          <cell r="AF33">
            <v>274140.25924659229</v>
          </cell>
        </row>
        <row r="34">
          <cell r="B34">
            <v>67038</v>
          </cell>
          <cell r="H34">
            <v>201004</v>
          </cell>
          <cell r="AF34">
            <v>208203.25071699987</v>
          </cell>
        </row>
        <row r="35">
          <cell r="B35">
            <v>67038</v>
          </cell>
          <cell r="H35">
            <v>201005</v>
          </cell>
          <cell r="AF35">
            <v>220540.59110098099</v>
          </cell>
        </row>
        <row r="36">
          <cell r="B36">
            <v>67038</v>
          </cell>
          <cell r="H36">
            <v>201006</v>
          </cell>
          <cell r="AF36">
            <v>223041.86031055494</v>
          </cell>
        </row>
        <row r="37">
          <cell r="B37">
            <v>67038</v>
          </cell>
          <cell r="H37">
            <v>201007</v>
          </cell>
          <cell r="AF37">
            <v>233888.52616175654</v>
          </cell>
        </row>
        <row r="38">
          <cell r="B38">
            <v>67038</v>
          </cell>
          <cell r="H38">
            <v>201008</v>
          </cell>
          <cell r="AF38">
            <v>228235.4463791778</v>
          </cell>
        </row>
        <row r="39">
          <cell r="B39">
            <v>67038</v>
          </cell>
          <cell r="H39">
            <v>201009</v>
          </cell>
          <cell r="AF39">
            <v>217260.91719525674</v>
          </cell>
        </row>
        <row r="40">
          <cell r="B40">
            <v>67038</v>
          </cell>
          <cell r="H40">
            <v>201010</v>
          </cell>
          <cell r="AF40">
            <v>221799.716419798</v>
          </cell>
        </row>
        <row r="41">
          <cell r="B41">
            <v>67038</v>
          </cell>
          <cell r="H41">
            <v>201011</v>
          </cell>
          <cell r="AF41">
            <v>288510.24835768814</v>
          </cell>
        </row>
        <row r="42">
          <cell r="B42">
            <v>67038</v>
          </cell>
          <cell r="H42">
            <v>201012</v>
          </cell>
          <cell r="AF42">
            <v>314282.08571553277</v>
          </cell>
        </row>
        <row r="43">
          <cell r="B43">
            <v>67038</v>
          </cell>
          <cell r="H43">
            <v>201101</v>
          </cell>
          <cell r="AF43">
            <v>291298.39325850905</v>
          </cell>
        </row>
        <row r="44">
          <cell r="B44">
            <v>67038</v>
          </cell>
          <cell r="H44">
            <v>201102</v>
          </cell>
          <cell r="AF44">
            <v>250772.6988955361</v>
          </cell>
        </row>
        <row r="45">
          <cell r="B45">
            <v>67038</v>
          </cell>
          <cell r="H45">
            <v>201103</v>
          </cell>
          <cell r="AF45">
            <v>291588.87937037327</v>
          </cell>
        </row>
        <row r="46">
          <cell r="B46">
            <v>67038</v>
          </cell>
          <cell r="H46">
            <v>201104</v>
          </cell>
          <cell r="AF46">
            <v>211638.30684234184</v>
          </cell>
        </row>
        <row r="47">
          <cell r="B47">
            <v>67038</v>
          </cell>
          <cell r="H47">
            <v>201105</v>
          </cell>
          <cell r="AF47">
            <v>221224.12223987788</v>
          </cell>
        </row>
        <row r="48">
          <cell r="B48">
            <v>67038</v>
          </cell>
          <cell r="H48">
            <v>201106</v>
          </cell>
          <cell r="AF48">
            <v>213287.45703317961</v>
          </cell>
        </row>
        <row r="49">
          <cell r="B49">
            <v>67038</v>
          </cell>
          <cell r="H49">
            <v>201107</v>
          </cell>
          <cell r="AF49">
            <v>210787.48537498058</v>
          </cell>
        </row>
        <row r="50">
          <cell r="B50">
            <v>67038</v>
          </cell>
          <cell r="H50">
            <v>201108</v>
          </cell>
          <cell r="AF50">
            <v>204745.73021355533</v>
          </cell>
        </row>
        <row r="51">
          <cell r="B51">
            <v>67038</v>
          </cell>
          <cell r="H51">
            <v>201109</v>
          </cell>
          <cell r="AF51">
            <v>186436.47303763553</v>
          </cell>
        </row>
        <row r="52">
          <cell r="B52">
            <v>67038</v>
          </cell>
          <cell r="H52">
            <v>201110</v>
          </cell>
          <cell r="AF52">
            <v>228510.83008423902</v>
          </cell>
        </row>
        <row r="53">
          <cell r="B53">
            <v>67039</v>
          </cell>
          <cell r="H53">
            <v>200910</v>
          </cell>
          <cell r="AF53">
            <v>258043.40157335406</v>
          </cell>
        </row>
        <row r="54">
          <cell r="B54">
            <v>67039</v>
          </cell>
          <cell r="H54">
            <v>200911</v>
          </cell>
          <cell r="AF54">
            <v>195116.62337131039</v>
          </cell>
        </row>
        <row r="55">
          <cell r="B55">
            <v>67039</v>
          </cell>
          <cell r="H55">
            <v>200912</v>
          </cell>
          <cell r="AF55">
            <v>235035.70788128537</v>
          </cell>
        </row>
        <row r="56">
          <cell r="B56">
            <v>67039</v>
          </cell>
          <cell r="H56">
            <v>201001</v>
          </cell>
          <cell r="AF56">
            <v>267156.16711647232</v>
          </cell>
        </row>
        <row r="57">
          <cell r="B57">
            <v>67039</v>
          </cell>
          <cell r="H57">
            <v>201002</v>
          </cell>
          <cell r="AF57">
            <v>241326.8526203481</v>
          </cell>
        </row>
        <row r="58">
          <cell r="B58">
            <v>67039</v>
          </cell>
          <cell r="H58">
            <v>201003</v>
          </cell>
          <cell r="AF58">
            <v>267814.40812293766</v>
          </cell>
        </row>
        <row r="59">
          <cell r="B59">
            <v>67039</v>
          </cell>
          <cell r="H59">
            <v>201004</v>
          </cell>
          <cell r="AF59">
            <v>203394.05419245129</v>
          </cell>
        </row>
        <row r="60">
          <cell r="B60">
            <v>67039</v>
          </cell>
          <cell r="H60">
            <v>201005</v>
          </cell>
          <cell r="AF60">
            <v>215449.1786596629</v>
          </cell>
        </row>
        <row r="61">
          <cell r="B61">
            <v>67039</v>
          </cell>
          <cell r="H61">
            <v>201006</v>
          </cell>
          <cell r="AF61">
            <v>217896.37989114143</v>
          </cell>
        </row>
        <row r="62">
          <cell r="B62">
            <v>67039</v>
          </cell>
          <cell r="H62">
            <v>201007</v>
          </cell>
          <cell r="AF62">
            <v>228493.39983605643</v>
          </cell>
        </row>
        <row r="63">
          <cell r="B63">
            <v>67039</v>
          </cell>
          <cell r="H63">
            <v>201008</v>
          </cell>
          <cell r="AF63">
            <v>222971.7323644243</v>
          </cell>
        </row>
        <row r="64">
          <cell r="B64">
            <v>67039</v>
          </cell>
          <cell r="H64">
            <v>201009</v>
          </cell>
          <cell r="AF64">
            <v>212252.70724893361</v>
          </cell>
        </row>
        <row r="65">
          <cell r="B65">
            <v>67039</v>
          </cell>
          <cell r="H65">
            <v>201010</v>
          </cell>
          <cell r="AF65">
            <v>216679.29581297794</v>
          </cell>
        </row>
        <row r="66">
          <cell r="B66">
            <v>67039</v>
          </cell>
          <cell r="H66">
            <v>201011</v>
          </cell>
          <cell r="AF66">
            <v>281858.5247053107</v>
          </cell>
        </row>
        <row r="67">
          <cell r="B67">
            <v>67039</v>
          </cell>
          <cell r="H67">
            <v>201012</v>
          </cell>
          <cell r="AF67">
            <v>307039.7270224166</v>
          </cell>
        </row>
        <row r="68">
          <cell r="B68">
            <v>67039</v>
          </cell>
          <cell r="H68">
            <v>201101</v>
          </cell>
          <cell r="AF68">
            <v>284577.61681480304</v>
          </cell>
        </row>
        <row r="69">
          <cell r="B69">
            <v>67039</v>
          </cell>
          <cell r="H69">
            <v>201102</v>
          </cell>
          <cell r="AF69">
            <v>244990.48363795562</v>
          </cell>
        </row>
        <row r="70">
          <cell r="B70">
            <v>67039</v>
          </cell>
          <cell r="H70">
            <v>201103</v>
          </cell>
          <cell r="AF70">
            <v>284860.60463591502</v>
          </cell>
        </row>
        <row r="71">
          <cell r="B71">
            <v>67039</v>
          </cell>
          <cell r="H71">
            <v>201104</v>
          </cell>
          <cell r="AF71">
            <v>206751.87006055404</v>
          </cell>
        </row>
        <row r="72">
          <cell r="B72">
            <v>67039</v>
          </cell>
          <cell r="H72">
            <v>201105</v>
          </cell>
          <cell r="AF72">
            <v>216127.61152125223</v>
          </cell>
        </row>
        <row r="73">
          <cell r="B73">
            <v>67039</v>
          </cell>
          <cell r="H73">
            <v>201106</v>
          </cell>
          <cell r="AF73">
            <v>208371.95541395014</v>
          </cell>
        </row>
        <row r="74">
          <cell r="B74">
            <v>67039</v>
          </cell>
          <cell r="H74">
            <v>201107</v>
          </cell>
          <cell r="AF74">
            <v>205929.97888813098</v>
          </cell>
        </row>
        <row r="75">
          <cell r="B75">
            <v>67039</v>
          </cell>
          <cell r="H75">
            <v>201108</v>
          </cell>
          <cell r="AF75">
            <v>200022.38085591418</v>
          </cell>
        </row>
        <row r="76">
          <cell r="B76">
            <v>67039</v>
          </cell>
          <cell r="H76">
            <v>201109</v>
          </cell>
          <cell r="AF76">
            <v>182142.53323042922</v>
          </cell>
        </row>
        <row r="77">
          <cell r="B77">
            <v>67039</v>
          </cell>
          <cell r="H77">
            <v>201110</v>
          </cell>
          <cell r="AF77">
            <v>223242.71684348694</v>
          </cell>
        </row>
        <row r="78">
          <cell r="B78">
            <v>110518</v>
          </cell>
          <cell r="H78">
            <v>200910</v>
          </cell>
          <cell r="AF78">
            <v>29406.312288063349</v>
          </cell>
        </row>
        <row r="79">
          <cell r="B79">
            <v>110518</v>
          </cell>
          <cell r="H79">
            <v>200911</v>
          </cell>
          <cell r="AF79">
            <v>10234.893491919238</v>
          </cell>
        </row>
        <row r="80">
          <cell r="B80">
            <v>110518</v>
          </cell>
          <cell r="H80">
            <v>200912</v>
          </cell>
          <cell r="AF80">
            <v>16242.157336929293</v>
          </cell>
        </row>
        <row r="81">
          <cell r="B81">
            <v>110518</v>
          </cell>
          <cell r="H81">
            <v>201001</v>
          </cell>
          <cell r="AF81">
            <v>18955.641135083057</v>
          </cell>
        </row>
        <row r="82">
          <cell r="B82">
            <v>110518</v>
          </cell>
          <cell r="H82">
            <v>201002</v>
          </cell>
          <cell r="AF82">
            <v>16643.321918837217</v>
          </cell>
        </row>
        <row r="83">
          <cell r="B83">
            <v>110518</v>
          </cell>
          <cell r="H83">
            <v>201003</v>
          </cell>
          <cell r="AF83">
            <v>19116.471431157857</v>
          </cell>
        </row>
        <row r="84">
          <cell r="B84">
            <v>110518</v>
          </cell>
          <cell r="H84">
            <v>201004</v>
          </cell>
          <cell r="AF84">
            <v>21794.116164133862</v>
          </cell>
        </row>
        <row r="85">
          <cell r="B85">
            <v>110518</v>
          </cell>
          <cell r="H85">
            <v>201005</v>
          </cell>
          <cell r="AF85">
            <v>23270.980461573388</v>
          </cell>
        </row>
        <row r="86">
          <cell r="B86">
            <v>110518</v>
          </cell>
          <cell r="H86">
            <v>201006</v>
          </cell>
          <cell r="AF86">
            <v>23854.272025682028</v>
          </cell>
        </row>
        <row r="87">
          <cell r="B87">
            <v>110518</v>
          </cell>
          <cell r="H87">
            <v>201007</v>
          </cell>
          <cell r="AF87">
            <v>25143.204518509923</v>
          </cell>
        </row>
        <row r="88">
          <cell r="B88">
            <v>110518</v>
          </cell>
          <cell r="H88">
            <v>201008</v>
          </cell>
          <cell r="AF88">
            <v>24398.014160632993</v>
          </cell>
        </row>
        <row r="89">
          <cell r="B89">
            <v>110518</v>
          </cell>
          <cell r="H89">
            <v>201009</v>
          </cell>
          <cell r="AF89">
            <v>23149.920261549723</v>
          </cell>
        </row>
        <row r="90">
          <cell r="B90">
            <v>110518</v>
          </cell>
          <cell r="H90">
            <v>201010</v>
          </cell>
          <cell r="AF90">
            <v>23509.755699986341</v>
          </cell>
        </row>
      </sheetData>
      <sheetData sheetId="6" refreshError="1">
        <row r="1">
          <cell r="C1" t="str">
            <v>HUBS</v>
          </cell>
          <cell r="F1" t="str">
            <v>STRIP</v>
          </cell>
        </row>
        <row r="2">
          <cell r="C2" t="str">
            <v>AGT-CG</v>
          </cell>
          <cell r="F2">
            <v>200910</v>
          </cell>
          <cell r="X2">
            <v>1.5000000000000013E-2</v>
          </cell>
        </row>
        <row r="3">
          <cell r="C3" t="str">
            <v>TCO</v>
          </cell>
          <cell r="F3">
            <v>200910</v>
          </cell>
          <cell r="X3">
            <v>1.0000000000000002E-2</v>
          </cell>
        </row>
        <row r="4">
          <cell r="C4" t="str">
            <v>TCO</v>
          </cell>
          <cell r="F4">
            <v>200911</v>
          </cell>
          <cell r="X4">
            <v>0.03</v>
          </cell>
        </row>
        <row r="5">
          <cell r="C5" t="str">
            <v>TCO</v>
          </cell>
          <cell r="F5">
            <v>200912</v>
          </cell>
          <cell r="X5">
            <v>2.4999999999999994E-2</v>
          </cell>
        </row>
        <row r="6">
          <cell r="C6" t="str">
            <v>TCO</v>
          </cell>
          <cell r="F6">
            <v>200910</v>
          </cell>
          <cell r="X6">
            <v>4.9999999999999975E-3</v>
          </cell>
        </row>
        <row r="7">
          <cell r="C7" t="str">
            <v>TCO</v>
          </cell>
          <cell r="F7">
            <v>200910</v>
          </cell>
          <cell r="X7">
            <v>0.01</v>
          </cell>
        </row>
        <row r="8">
          <cell r="C8" t="str">
            <v>TCO</v>
          </cell>
          <cell r="F8">
            <v>200910</v>
          </cell>
          <cell r="X8">
            <v>0.01</v>
          </cell>
        </row>
        <row r="9">
          <cell r="C9" t="str">
            <v>Dominion-South</v>
          </cell>
          <cell r="F9">
            <v>200910</v>
          </cell>
          <cell r="X9">
            <v>2.0000000000000004E-2</v>
          </cell>
        </row>
        <row r="10">
          <cell r="C10" t="str">
            <v>Dominion-South</v>
          </cell>
          <cell r="F10">
            <v>200910</v>
          </cell>
          <cell r="X10">
            <v>5.0000000000000001E-3</v>
          </cell>
        </row>
        <row r="11">
          <cell r="C11" t="str">
            <v>Dominion-South</v>
          </cell>
          <cell r="F11">
            <v>200910</v>
          </cell>
          <cell r="X11">
            <v>1.0000000000000002E-2</v>
          </cell>
        </row>
        <row r="12">
          <cell r="C12" t="str">
            <v>Dominion-South</v>
          </cell>
          <cell r="F12">
            <v>200911</v>
          </cell>
          <cell r="X12">
            <v>0.06</v>
          </cell>
        </row>
        <row r="13">
          <cell r="C13" t="str">
            <v>Dominion-South</v>
          </cell>
          <cell r="F13">
            <v>200912</v>
          </cell>
          <cell r="X13">
            <v>0.1</v>
          </cell>
        </row>
        <row r="14">
          <cell r="C14" t="str">
            <v>TGP-Z0</v>
          </cell>
          <cell r="F14">
            <v>200910</v>
          </cell>
          <cell r="X14">
            <v>9.000000000000008E-3</v>
          </cell>
        </row>
        <row r="15">
          <cell r="C15" t="str">
            <v>TGP-Z0</v>
          </cell>
          <cell r="F15">
            <v>200910</v>
          </cell>
          <cell r="X15">
            <v>1.4999999999999986E-2</v>
          </cell>
        </row>
        <row r="16">
          <cell r="C16" t="str">
            <v>TGP-Z0</v>
          </cell>
          <cell r="F16">
            <v>200910</v>
          </cell>
          <cell r="X16">
            <v>7.4999999999999997E-3</v>
          </cell>
        </row>
        <row r="17">
          <cell r="C17" t="str">
            <v>TGP-Z0</v>
          </cell>
          <cell r="F17">
            <v>200910</v>
          </cell>
          <cell r="X17">
            <v>2.5000000000000001E-3</v>
          </cell>
        </row>
        <row r="18">
          <cell r="C18" t="str">
            <v>TGP-Z6 200L</v>
          </cell>
          <cell r="F18">
            <v>200910</v>
          </cell>
          <cell r="X18">
            <v>1.5000000000000013E-2</v>
          </cell>
        </row>
        <row r="19">
          <cell r="C19" t="str">
            <v>TGP-Z6 200L</v>
          </cell>
          <cell r="F19">
            <v>200911</v>
          </cell>
          <cell r="X19">
            <v>0.15000000000000008</v>
          </cell>
        </row>
        <row r="20">
          <cell r="C20" t="str">
            <v>TGP-Z6 200L</v>
          </cell>
          <cell r="F20">
            <v>200910</v>
          </cell>
          <cell r="X20">
            <v>0.01</v>
          </cell>
        </row>
        <row r="21">
          <cell r="C21" t="str">
            <v>TETCO-ETX</v>
          </cell>
          <cell r="F21">
            <v>200910</v>
          </cell>
          <cell r="X21">
            <v>5.0000000000000017E-2</v>
          </cell>
        </row>
        <row r="22">
          <cell r="C22" t="str">
            <v>TETCO-ETX</v>
          </cell>
          <cell r="F22">
            <v>200910</v>
          </cell>
          <cell r="X22">
            <v>0.02</v>
          </cell>
        </row>
        <row r="23">
          <cell r="C23" t="str">
            <v>Transco-30</v>
          </cell>
          <cell r="F23">
            <v>200910</v>
          </cell>
          <cell r="X23">
            <v>1.0000000000000009E-2</v>
          </cell>
        </row>
        <row r="24">
          <cell r="C24" t="str">
            <v>Transco-30</v>
          </cell>
          <cell r="F24">
            <v>200910</v>
          </cell>
          <cell r="X24">
            <v>0.01</v>
          </cell>
        </row>
        <row r="25">
          <cell r="C25" t="str">
            <v>Transco-45</v>
          </cell>
          <cell r="F25">
            <v>200910</v>
          </cell>
          <cell r="X25">
            <v>0.05</v>
          </cell>
        </row>
        <row r="26">
          <cell r="C26" t="str">
            <v>Transco-45</v>
          </cell>
          <cell r="F26">
            <v>200910</v>
          </cell>
          <cell r="X26">
            <v>1.4999999999999999E-2</v>
          </cell>
        </row>
        <row r="27">
          <cell r="C27" t="str">
            <v>Transco-45</v>
          </cell>
          <cell r="F27">
            <v>200910</v>
          </cell>
          <cell r="X27">
            <v>0.01</v>
          </cell>
        </row>
        <row r="28">
          <cell r="C28" t="str">
            <v>Transco-65</v>
          </cell>
          <cell r="F28">
            <v>200910</v>
          </cell>
          <cell r="X28">
            <v>4.9999999999999975E-3</v>
          </cell>
        </row>
        <row r="29">
          <cell r="C29" t="str">
            <v>Transco-65</v>
          </cell>
          <cell r="F29">
            <v>200910</v>
          </cell>
          <cell r="X29">
            <v>5.0000000000000001E-3</v>
          </cell>
        </row>
        <row r="30">
          <cell r="C30" t="str">
            <v>Transco-65</v>
          </cell>
          <cell r="F30">
            <v>200910</v>
          </cell>
          <cell r="X30">
            <v>4.9999999999999975E-3</v>
          </cell>
        </row>
        <row r="31">
          <cell r="C31" t="str">
            <v>Transco-65</v>
          </cell>
          <cell r="F31">
            <v>200910</v>
          </cell>
          <cell r="X31">
            <v>2.5000000000000001E-3</v>
          </cell>
        </row>
        <row r="32">
          <cell r="C32" t="str">
            <v>Transco-65</v>
          </cell>
          <cell r="F32">
            <v>200910</v>
          </cell>
          <cell r="X32">
            <v>7.4999999999999997E-3</v>
          </cell>
        </row>
        <row r="33">
          <cell r="C33" t="str">
            <v>Transco-Z6 (non-NY)</v>
          </cell>
          <cell r="F33">
            <v>200910</v>
          </cell>
          <cell r="X33">
            <v>2.4999999999999994E-2</v>
          </cell>
        </row>
        <row r="34">
          <cell r="C34" t="str">
            <v>Transco-Z6 (non-NY)</v>
          </cell>
          <cell r="F34">
            <v>200911</v>
          </cell>
          <cell r="X34">
            <v>0.15000000000000002</v>
          </cell>
        </row>
        <row r="35">
          <cell r="C35" t="str">
            <v>Transco-Z6 (NY)</v>
          </cell>
          <cell r="F35">
            <v>200910</v>
          </cell>
          <cell r="X35">
            <v>1.0000000000000009E-2</v>
          </cell>
        </row>
        <row r="36">
          <cell r="C36" t="str">
            <v>Transco-Z6 (NY)</v>
          </cell>
          <cell r="F36">
            <v>200911</v>
          </cell>
          <cell r="X36">
            <v>3.0000000000000027E-2</v>
          </cell>
        </row>
        <row r="37">
          <cell r="C37" t="str">
            <v>Transco-Z6 (NY)</v>
          </cell>
          <cell r="F37">
            <v>200912</v>
          </cell>
          <cell r="X37">
            <v>8.0000000000000071E-2</v>
          </cell>
        </row>
        <row r="38">
          <cell r="C38" t="str">
            <v>Transco-Z6 (NY)</v>
          </cell>
          <cell r="F38">
            <v>201003</v>
          </cell>
          <cell r="X38">
            <v>0.11749999999999994</v>
          </cell>
        </row>
        <row r="39">
          <cell r="C39" t="str">
            <v>Transco-Z6 (NY)</v>
          </cell>
          <cell r="F39">
            <v>201011</v>
          </cell>
          <cell r="X39">
            <v>0.21500000000000008</v>
          </cell>
        </row>
        <row r="40">
          <cell r="C40" t="str">
            <v>Transco-Z6 (NY)</v>
          </cell>
          <cell r="F40">
            <v>201012</v>
          </cell>
          <cell r="X40">
            <v>0.31999999999999984</v>
          </cell>
        </row>
        <row r="41">
          <cell r="C41" t="str">
            <v>Transco-Z6 (NY)</v>
          </cell>
          <cell r="F41">
            <v>200910</v>
          </cell>
          <cell r="X41">
            <v>1.4999999999999958E-2</v>
          </cell>
        </row>
        <row r="42">
          <cell r="C42" t="str">
            <v>TGT-Z1 (FT)</v>
          </cell>
          <cell r="F42">
            <v>200910</v>
          </cell>
          <cell r="X42">
            <v>1.2499999999999997E-2</v>
          </cell>
        </row>
        <row r="43">
          <cell r="C43" t="str">
            <v>TGT-Z1 (FT)</v>
          </cell>
          <cell r="F43">
            <v>200910</v>
          </cell>
          <cell r="X43">
            <v>2.5000000000000001E-3</v>
          </cell>
        </row>
        <row r="44">
          <cell r="C44" t="str">
            <v>TGT-SL (FT)</v>
          </cell>
          <cell r="F44">
            <v>200910</v>
          </cell>
          <cell r="X44">
            <v>7.4999999999999928E-3</v>
          </cell>
        </row>
        <row r="45">
          <cell r="C45" t="str">
            <v>TGT-SL (FT)</v>
          </cell>
          <cell r="F45">
            <v>200910</v>
          </cell>
          <cell r="X45">
            <v>7.5000000000000067E-3</v>
          </cell>
        </row>
        <row r="46">
          <cell r="C46" t="str">
            <v>TGT-SL (FT)</v>
          </cell>
          <cell r="F46">
            <v>200910</v>
          </cell>
          <cell r="X46">
            <v>5.0000000000000001E-3</v>
          </cell>
        </row>
        <row r="47">
          <cell r="C47" t="str">
            <v>TGT-SL (FT)</v>
          </cell>
          <cell r="F47">
            <v>200910</v>
          </cell>
          <cell r="X47">
            <v>2.5000000000000001E-3</v>
          </cell>
        </row>
        <row r="48">
          <cell r="C48" t="str">
            <v>TETCO-M3</v>
          </cell>
          <cell r="F48">
            <v>200910</v>
          </cell>
          <cell r="X48">
            <v>1.5000000000000013E-3</v>
          </cell>
        </row>
        <row r="49">
          <cell r="C49" t="str">
            <v>TETCO-M3</v>
          </cell>
          <cell r="F49">
            <v>200911</v>
          </cell>
          <cell r="X49">
            <v>2.0000000000000018E-2</v>
          </cell>
        </row>
        <row r="50">
          <cell r="C50" t="str">
            <v>TETCO-M3</v>
          </cell>
          <cell r="F50">
            <v>200912</v>
          </cell>
          <cell r="X50">
            <v>4.7500000000000098E-2</v>
          </cell>
        </row>
        <row r="51">
          <cell r="C51" t="str">
            <v>TETCO-M3</v>
          </cell>
          <cell r="F51">
            <v>201003</v>
          </cell>
          <cell r="X51">
            <v>3.9999999999999925E-2</v>
          </cell>
        </row>
        <row r="52">
          <cell r="C52" t="str">
            <v>TETCO-M3</v>
          </cell>
          <cell r="F52">
            <v>201012</v>
          </cell>
          <cell r="X52">
            <v>0.14999999999999991</v>
          </cell>
        </row>
        <row r="53">
          <cell r="C53" t="str">
            <v>TETCO-M3</v>
          </cell>
          <cell r="F53">
            <v>200910</v>
          </cell>
          <cell r="X53">
            <v>2.5000000000000001E-3</v>
          </cell>
        </row>
        <row r="54">
          <cell r="C54" t="str">
            <v>TETCO-M3</v>
          </cell>
          <cell r="F54">
            <v>200910</v>
          </cell>
          <cell r="X54">
            <v>0</v>
          </cell>
        </row>
        <row r="55">
          <cell r="C55" t="str">
            <v>TETCO-M3</v>
          </cell>
          <cell r="F55">
            <v>200910</v>
          </cell>
          <cell r="X55">
            <v>0</v>
          </cell>
        </row>
        <row r="56">
          <cell r="C56" t="str">
            <v>TGP-500L</v>
          </cell>
          <cell r="F56">
            <v>200910</v>
          </cell>
          <cell r="X56">
            <v>4.9999999999999906E-3</v>
          </cell>
        </row>
        <row r="57">
          <cell r="C57" t="str">
            <v>TGP-500L</v>
          </cell>
          <cell r="F57">
            <v>200911</v>
          </cell>
          <cell r="X57">
            <v>7.0000000000000007E-2</v>
          </cell>
        </row>
        <row r="58">
          <cell r="C58" t="str">
            <v>TGP-500L</v>
          </cell>
          <cell r="F58">
            <v>200910</v>
          </cell>
          <cell r="X58">
            <v>0.01</v>
          </cell>
        </row>
        <row r="59">
          <cell r="C59" t="str">
            <v>TGP-500L</v>
          </cell>
          <cell r="F59">
            <v>200910</v>
          </cell>
          <cell r="X59">
            <v>2.4999999999999883E-3</v>
          </cell>
        </row>
        <row r="60">
          <cell r="C60" t="str">
            <v>TGP-500L</v>
          </cell>
          <cell r="F60">
            <v>200910</v>
          </cell>
          <cell r="X60">
            <v>7.4999999999999997E-3</v>
          </cell>
        </row>
        <row r="61">
          <cell r="C61" t="str">
            <v>TGP-500L</v>
          </cell>
          <cell r="F61">
            <v>200910</v>
          </cell>
          <cell r="X61">
            <v>0</v>
          </cell>
        </row>
        <row r="62">
          <cell r="C62" t="str">
            <v>TGP-800L</v>
          </cell>
          <cell r="F62">
            <v>200910</v>
          </cell>
          <cell r="X62">
            <v>4.0000000000000008E-2</v>
          </cell>
        </row>
        <row r="63">
          <cell r="C63" t="str">
            <v>TGP-800L</v>
          </cell>
          <cell r="F63">
            <v>200910</v>
          </cell>
          <cell r="X63">
            <v>1.2499999999999997E-2</v>
          </cell>
        </row>
        <row r="64">
          <cell r="C64" t="str">
            <v>TETCO-STX</v>
          </cell>
          <cell r="F64">
            <v>200910</v>
          </cell>
          <cell r="X64">
            <v>2.4999999999999994E-2</v>
          </cell>
        </row>
        <row r="65">
          <cell r="C65" t="str">
            <v>TETCO-STX</v>
          </cell>
          <cell r="F65">
            <v>200910</v>
          </cell>
          <cell r="X65">
            <v>4.9999999999999992E-3</v>
          </cell>
        </row>
        <row r="66">
          <cell r="C66" t="str">
            <v>TETCO-STX</v>
          </cell>
          <cell r="F66">
            <v>200910</v>
          </cell>
          <cell r="X66">
            <v>1.4999999999999986E-2</v>
          </cell>
        </row>
        <row r="67">
          <cell r="C67" t="str">
            <v>TETCO-WLA</v>
          </cell>
          <cell r="F67">
            <v>200910</v>
          </cell>
          <cell r="X67">
            <v>9.999999999999995E-3</v>
          </cell>
        </row>
        <row r="68">
          <cell r="C68" t="str">
            <v>TETCO-WLA</v>
          </cell>
          <cell r="F68">
            <v>200910</v>
          </cell>
          <cell r="X68">
            <v>5.0000000000000001E-3</v>
          </cell>
        </row>
        <row r="69">
          <cell r="C69" t="str">
            <v>TETCO-ELA</v>
          </cell>
          <cell r="F69">
            <v>200910</v>
          </cell>
          <cell r="X69">
            <v>2.4999999999999953E-3</v>
          </cell>
        </row>
        <row r="70">
          <cell r="C70" t="str">
            <v>TETCO-ELA</v>
          </cell>
          <cell r="F70">
            <v>200910</v>
          </cell>
          <cell r="X70">
            <v>2.5000000000000001E-3</v>
          </cell>
        </row>
        <row r="71">
          <cell r="C71" t="str">
            <v>TETCO-ELA</v>
          </cell>
          <cell r="F71">
            <v>200910</v>
          </cell>
          <cell r="X71">
            <v>4.9999999999999992E-3</v>
          </cell>
        </row>
        <row r="72">
          <cell r="C72" t="str">
            <v>TETCO-ELA</v>
          </cell>
          <cell r="F72">
            <v>200910</v>
          </cell>
          <cell r="X72">
            <v>9.999999999999995E-3</v>
          </cell>
        </row>
        <row r="73">
          <cell r="C73" t="str">
            <v>AB-NIT</v>
          </cell>
          <cell r="F73">
            <v>200910</v>
          </cell>
          <cell r="X73">
            <v>0.12000000000000011</v>
          </cell>
        </row>
        <row r="74">
          <cell r="C74" t="str">
            <v>AB-NIT</v>
          </cell>
          <cell r="F74">
            <v>200911</v>
          </cell>
          <cell r="X74">
            <v>1.0000000000000009E-2</v>
          </cell>
        </row>
        <row r="75">
          <cell r="C75" t="str">
            <v>AB-NIT</v>
          </cell>
          <cell r="F75">
            <v>200912</v>
          </cell>
          <cell r="X75">
            <v>2.4999999999999967E-2</v>
          </cell>
        </row>
        <row r="76">
          <cell r="C76" t="str">
            <v>AB-NIT</v>
          </cell>
          <cell r="F76">
            <v>201001</v>
          </cell>
          <cell r="X76">
            <v>1.2499999999999956E-2</v>
          </cell>
        </row>
        <row r="77">
          <cell r="C77" t="str">
            <v>AB-NIT</v>
          </cell>
          <cell r="F77">
            <v>201002</v>
          </cell>
          <cell r="X77">
            <v>1.5000000000000013E-2</v>
          </cell>
        </row>
        <row r="78">
          <cell r="C78" t="str">
            <v>AB-NIT</v>
          </cell>
          <cell r="F78">
            <v>201003</v>
          </cell>
          <cell r="X78">
            <v>4.0000000000000036E-2</v>
          </cell>
        </row>
        <row r="79">
          <cell r="C79" t="str">
            <v>AB-NIT</v>
          </cell>
          <cell r="F79">
            <v>201004</v>
          </cell>
          <cell r="X79">
            <v>1.5000000000000013E-2</v>
          </cell>
        </row>
        <row r="80">
          <cell r="C80" t="str">
            <v>AB-NIT</v>
          </cell>
          <cell r="F80">
            <v>201005</v>
          </cell>
          <cell r="X80">
            <v>2.4999999999999911E-2</v>
          </cell>
        </row>
        <row r="81">
          <cell r="C81" t="str">
            <v>AB-NIT</v>
          </cell>
          <cell r="F81">
            <v>201006</v>
          </cell>
          <cell r="X81">
            <v>4.500000000000004E-2</v>
          </cell>
        </row>
        <row r="82">
          <cell r="C82" t="str">
            <v>AB-NIT</v>
          </cell>
          <cell r="F82">
            <v>201010</v>
          </cell>
          <cell r="X82">
            <v>3.499999999999992E-2</v>
          </cell>
        </row>
        <row r="83">
          <cell r="C83" t="str">
            <v>AB-NIT</v>
          </cell>
          <cell r="F83">
            <v>201011</v>
          </cell>
          <cell r="X83">
            <v>2.0000000000000018E-2</v>
          </cell>
        </row>
        <row r="84">
          <cell r="C84" t="str">
            <v>AB-NIT</v>
          </cell>
          <cell r="F84">
            <v>201012</v>
          </cell>
          <cell r="X84">
            <v>2.0000000000000018E-2</v>
          </cell>
        </row>
        <row r="85">
          <cell r="C85" t="str">
            <v>AGT-CG</v>
          </cell>
          <cell r="F85">
            <v>200910</v>
          </cell>
          <cell r="X85">
            <v>2.5000000000000022E-2</v>
          </cell>
        </row>
        <row r="86">
          <cell r="C86" t="str">
            <v>TCO</v>
          </cell>
          <cell r="F86">
            <v>200910</v>
          </cell>
          <cell r="X86">
            <v>1.3499999999999998E-2</v>
          </cell>
        </row>
        <row r="87">
          <cell r="C87" t="str">
            <v>TCO</v>
          </cell>
          <cell r="F87">
            <v>200911</v>
          </cell>
          <cell r="X87">
            <v>3.2500000000000001E-2</v>
          </cell>
        </row>
        <row r="88">
          <cell r="C88" t="str">
            <v>TCO</v>
          </cell>
          <cell r="F88">
            <v>200912</v>
          </cell>
          <cell r="X88">
            <v>2.4999999999999994E-2</v>
          </cell>
        </row>
        <row r="89">
          <cell r="C89" t="str">
            <v>TCO</v>
          </cell>
          <cell r="F89">
            <v>200910</v>
          </cell>
          <cell r="X89">
            <v>7.4999999999999997E-3</v>
          </cell>
        </row>
        <row r="90">
          <cell r="C90" t="str">
            <v>TCO</v>
          </cell>
          <cell r="F90">
            <v>200910</v>
          </cell>
          <cell r="X90">
            <v>9.999999999999995E-3</v>
          </cell>
        </row>
        <row r="91">
          <cell r="C91" t="str">
            <v>TCO</v>
          </cell>
          <cell r="F91">
            <v>200910</v>
          </cell>
          <cell r="X91">
            <v>5.0000000000000001E-3</v>
          </cell>
        </row>
        <row r="92">
          <cell r="C92" t="str">
            <v>TCO</v>
          </cell>
          <cell r="F92">
            <v>200910</v>
          </cell>
          <cell r="X92">
            <v>7.4999999999999997E-3</v>
          </cell>
        </row>
        <row r="93">
          <cell r="C93" t="str">
            <v>TCO</v>
          </cell>
          <cell r="F93">
            <v>200911</v>
          </cell>
          <cell r="X93">
            <v>1.4999999999999999E-2</v>
          </cell>
        </row>
        <row r="94">
          <cell r="C94" t="str">
            <v>Dominion-South</v>
          </cell>
          <cell r="F94">
            <v>200910</v>
          </cell>
          <cell r="X94">
            <v>4.9999999999999975E-3</v>
          </cell>
        </row>
        <row r="95">
          <cell r="C95" t="str">
            <v>Dominion-South</v>
          </cell>
          <cell r="F95">
            <v>200910</v>
          </cell>
          <cell r="X95">
            <v>5.0000000000000001E-3</v>
          </cell>
        </row>
        <row r="96">
          <cell r="C96" t="str">
            <v>Dominion-South</v>
          </cell>
          <cell r="F96">
            <v>200910</v>
          </cell>
          <cell r="X96">
            <v>2.5000000000000001E-3</v>
          </cell>
        </row>
        <row r="97">
          <cell r="C97" t="str">
            <v>Dominion-South</v>
          </cell>
          <cell r="F97">
            <v>200910</v>
          </cell>
          <cell r="X97">
            <v>4.9999999999999975E-3</v>
          </cell>
        </row>
        <row r="98">
          <cell r="C98" t="str">
            <v>Dominion-South</v>
          </cell>
          <cell r="F98">
            <v>200911</v>
          </cell>
          <cell r="X98">
            <v>4.0000000000000008E-2</v>
          </cell>
        </row>
        <row r="99">
          <cell r="C99" t="str">
            <v>Dominion-South</v>
          </cell>
          <cell r="F99">
            <v>200912</v>
          </cell>
          <cell r="X99">
            <v>2.9999999999999971E-2</v>
          </cell>
        </row>
        <row r="100">
          <cell r="C100" t="str">
            <v>TGP-Z0</v>
          </cell>
          <cell r="F100">
            <v>200910</v>
          </cell>
          <cell r="X100">
            <v>4.4999999999999984E-2</v>
          </cell>
        </row>
        <row r="101">
          <cell r="C101" t="str">
            <v>TGP-Z0</v>
          </cell>
          <cell r="F101">
            <v>200910</v>
          </cell>
          <cell r="X101">
            <v>1.4999999999999999E-2</v>
          </cell>
        </row>
        <row r="102">
          <cell r="C102" t="str">
            <v>TGP-Z0</v>
          </cell>
          <cell r="F102">
            <v>200910</v>
          </cell>
          <cell r="X102">
            <v>5.0000000000000001E-3</v>
          </cell>
        </row>
        <row r="103">
          <cell r="C103" t="str">
            <v>TGP-Z0</v>
          </cell>
          <cell r="F103">
            <v>200910</v>
          </cell>
          <cell r="X103">
            <v>5.0000000000000001E-3</v>
          </cell>
        </row>
        <row r="104">
          <cell r="C104" t="str">
            <v>TGP-Z6 200L</v>
          </cell>
          <cell r="F104">
            <v>200910</v>
          </cell>
          <cell r="X104">
            <v>1.0000000000000009E-2</v>
          </cell>
        </row>
        <row r="105">
          <cell r="C105" t="str">
            <v>TGP-Z6 200L</v>
          </cell>
          <cell r="F105">
            <v>200910</v>
          </cell>
          <cell r="X105">
            <v>5.0000000000000001E-3</v>
          </cell>
        </row>
        <row r="106">
          <cell r="C106" t="str">
            <v>TETCO-ETX</v>
          </cell>
          <cell r="F106">
            <v>200910</v>
          </cell>
          <cell r="X106">
            <v>4.7500000000000014E-2</v>
          </cell>
        </row>
        <row r="107">
          <cell r="C107" t="str">
            <v>TETCO-ETX</v>
          </cell>
          <cell r="F107">
            <v>200910</v>
          </cell>
          <cell r="X107">
            <v>5.0000000000000001E-3</v>
          </cell>
        </row>
        <row r="108">
          <cell r="C108" t="str">
            <v>Transco-30</v>
          </cell>
          <cell r="F108">
            <v>200910</v>
          </cell>
          <cell r="X108">
            <v>1.7500000000000002E-2</v>
          </cell>
        </row>
        <row r="109">
          <cell r="C109" t="str">
            <v>Transco-30</v>
          </cell>
          <cell r="F109">
            <v>200910</v>
          </cell>
          <cell r="X109">
            <v>0.02</v>
          </cell>
        </row>
        <row r="110">
          <cell r="C110" t="str">
            <v>Transco-30</v>
          </cell>
          <cell r="F110">
            <v>200910</v>
          </cell>
          <cell r="X110">
            <v>7.4999999999999997E-3</v>
          </cell>
        </row>
        <row r="111">
          <cell r="C111" t="str">
            <v>Transco-45</v>
          </cell>
          <cell r="F111">
            <v>200910</v>
          </cell>
          <cell r="X111">
            <v>7.4999999999999928E-3</v>
          </cell>
        </row>
        <row r="112">
          <cell r="C112" t="str">
            <v>Transco-45</v>
          </cell>
          <cell r="F112">
            <v>200910</v>
          </cell>
          <cell r="X112">
            <v>0.01</v>
          </cell>
        </row>
        <row r="113">
          <cell r="C113" t="str">
            <v>Transco-65</v>
          </cell>
          <cell r="F113">
            <v>200910</v>
          </cell>
          <cell r="X113">
            <v>1.0000000000000002E-2</v>
          </cell>
        </row>
        <row r="114">
          <cell r="C114" t="str">
            <v>Transco-65</v>
          </cell>
          <cell r="F114">
            <v>200910</v>
          </cell>
          <cell r="X114">
            <v>4.9999999999999975E-3</v>
          </cell>
        </row>
        <row r="115">
          <cell r="C115" t="str">
            <v>Transco-65</v>
          </cell>
          <cell r="F115">
            <v>200910</v>
          </cell>
          <cell r="X115">
            <v>2.5000000000000001E-3</v>
          </cell>
        </row>
        <row r="116">
          <cell r="C116" t="str">
            <v>Transco-65</v>
          </cell>
          <cell r="F116">
            <v>200910</v>
          </cell>
          <cell r="X116">
            <v>0.01</v>
          </cell>
        </row>
        <row r="117">
          <cell r="C117" t="str">
            <v>Transco-Z6 (non-NY)</v>
          </cell>
          <cell r="F117">
            <v>200910</v>
          </cell>
          <cell r="X117">
            <v>1.4999999999999986E-2</v>
          </cell>
        </row>
        <row r="118">
          <cell r="C118" t="str">
            <v>Transco-Z6 (non-NY)</v>
          </cell>
          <cell r="F118">
            <v>200911</v>
          </cell>
          <cell r="X118">
            <v>0.14000000000000007</v>
          </cell>
        </row>
        <row r="119">
          <cell r="C119" t="str">
            <v>Transco-Z6 (NY)</v>
          </cell>
          <cell r="F119">
            <v>200910</v>
          </cell>
          <cell r="X119">
            <v>6.9999999999999507E-3</v>
          </cell>
        </row>
        <row r="120">
          <cell r="C120" t="str">
            <v>Transco-Z6 (NY)</v>
          </cell>
          <cell r="F120">
            <v>200911</v>
          </cell>
          <cell r="X120">
            <v>3.5000000000000031E-2</v>
          </cell>
        </row>
        <row r="121">
          <cell r="C121" t="str">
            <v>Transco-Z6 (NY)</v>
          </cell>
          <cell r="F121">
            <v>200912</v>
          </cell>
          <cell r="X121">
            <v>6.0000000000000053E-2</v>
          </cell>
        </row>
        <row r="122">
          <cell r="C122" t="str">
            <v>Transco-Z6 (NY)</v>
          </cell>
          <cell r="F122">
            <v>201001</v>
          </cell>
          <cell r="X122">
            <v>1.7999999999999998</v>
          </cell>
        </row>
        <row r="123">
          <cell r="C123" t="str">
            <v>Transco-Z6 (NY)</v>
          </cell>
          <cell r="F123">
            <v>201003</v>
          </cell>
          <cell r="X123">
            <v>3.9999999999999813E-2</v>
          </cell>
        </row>
        <row r="124">
          <cell r="C124" t="str">
            <v>Transco-Z6 (NY)</v>
          </cell>
          <cell r="F124">
            <v>201012</v>
          </cell>
          <cell r="X124">
            <v>0.31499999999999972</v>
          </cell>
        </row>
        <row r="125">
          <cell r="C125" t="str">
            <v>Transco-Z6 (NY)</v>
          </cell>
          <cell r="F125">
            <v>200910</v>
          </cell>
          <cell r="X125">
            <v>1.0000000000000009E-2</v>
          </cell>
        </row>
        <row r="126">
          <cell r="C126" t="str">
            <v>Transco-Z6 (NY)</v>
          </cell>
          <cell r="F126">
            <v>200910</v>
          </cell>
          <cell r="X126">
            <v>1.4999999999999999E-2</v>
          </cell>
        </row>
        <row r="127">
          <cell r="C127" t="str">
            <v>TGT-Z1 (FT)</v>
          </cell>
          <cell r="F127">
            <v>200910</v>
          </cell>
          <cell r="X127">
            <v>9.999999999999995E-3</v>
          </cell>
        </row>
        <row r="128">
          <cell r="C128" t="str">
            <v>TGT-Z1 (FT)</v>
          </cell>
          <cell r="F128">
            <v>200910</v>
          </cell>
          <cell r="X128">
            <v>5.0000000000000001E-3</v>
          </cell>
        </row>
        <row r="129">
          <cell r="C129" t="str">
            <v>TGT-SL (FT)</v>
          </cell>
          <cell r="F129">
            <v>200910</v>
          </cell>
          <cell r="X129">
            <v>2.0000000000000004E-2</v>
          </cell>
        </row>
        <row r="130">
          <cell r="C130" t="str">
            <v>TGT-SL (FT)</v>
          </cell>
          <cell r="F130">
            <v>200911</v>
          </cell>
          <cell r="X130">
            <v>0.03</v>
          </cell>
        </row>
        <row r="131">
          <cell r="C131" t="str">
            <v>TGT-SL (FT)</v>
          </cell>
          <cell r="F131">
            <v>200910</v>
          </cell>
          <cell r="X131">
            <v>9.999999999999995E-3</v>
          </cell>
        </row>
        <row r="132">
          <cell r="C132" t="str">
            <v>TGT-SL (FT)</v>
          </cell>
          <cell r="F132">
            <v>200910</v>
          </cell>
          <cell r="X132">
            <v>2.5000000000000001E-3</v>
          </cell>
        </row>
        <row r="133">
          <cell r="C133" t="str">
            <v>TETCO-M3</v>
          </cell>
          <cell r="F133">
            <v>200910</v>
          </cell>
          <cell r="X133">
            <v>3.0000000000000027E-3</v>
          </cell>
        </row>
        <row r="134">
          <cell r="C134" t="str">
            <v>TETCO-M3</v>
          </cell>
          <cell r="F134">
            <v>200911</v>
          </cell>
          <cell r="X134">
            <v>2.0000000000000018E-2</v>
          </cell>
        </row>
        <row r="135">
          <cell r="C135" t="str">
            <v>TETCO-M3</v>
          </cell>
          <cell r="F135">
            <v>200912</v>
          </cell>
          <cell r="X135">
            <v>2.5000000000000133E-2</v>
          </cell>
        </row>
        <row r="136">
          <cell r="C136" t="str">
            <v>TETCO-M3</v>
          </cell>
          <cell r="F136">
            <v>201003</v>
          </cell>
          <cell r="X136">
            <v>3.9999999999999925E-2</v>
          </cell>
        </row>
        <row r="137">
          <cell r="C137" t="str">
            <v>TETCO-M3</v>
          </cell>
          <cell r="F137">
            <v>201012</v>
          </cell>
          <cell r="X137">
            <v>0.14999999999999991</v>
          </cell>
        </row>
        <row r="138">
          <cell r="C138" t="str">
            <v>TETCO-M3</v>
          </cell>
          <cell r="F138">
            <v>200910</v>
          </cell>
          <cell r="X138">
            <v>7.5000000000000067E-3</v>
          </cell>
        </row>
        <row r="139">
          <cell r="C139" t="str">
            <v>TETCO-M3</v>
          </cell>
          <cell r="F139">
            <v>200910</v>
          </cell>
          <cell r="X139">
            <v>2.5000000000000001E-3</v>
          </cell>
        </row>
        <row r="140">
          <cell r="C140" t="str">
            <v>TGP-500L</v>
          </cell>
          <cell r="F140">
            <v>200910</v>
          </cell>
          <cell r="X140">
            <v>9.5000000000000084E-3</v>
          </cell>
        </row>
        <row r="141">
          <cell r="C141" t="str">
            <v>TGP-500L</v>
          </cell>
          <cell r="F141">
            <v>200911</v>
          </cell>
          <cell r="X141">
            <v>7.0000000000000007E-2</v>
          </cell>
        </row>
        <row r="142">
          <cell r="C142" t="str">
            <v>TGP-500L</v>
          </cell>
          <cell r="F142">
            <v>200910</v>
          </cell>
          <cell r="X142">
            <v>7.5000000000000067E-3</v>
          </cell>
        </row>
        <row r="143">
          <cell r="C143" t="str">
            <v>TGP-500L</v>
          </cell>
          <cell r="F143">
            <v>200910</v>
          </cell>
          <cell r="X143">
            <v>2.5000000000000001E-3</v>
          </cell>
        </row>
        <row r="144">
          <cell r="C144" t="str">
            <v>TGP-800L</v>
          </cell>
          <cell r="F144">
            <v>200910</v>
          </cell>
          <cell r="X144">
            <v>9.999999999999995E-3</v>
          </cell>
        </row>
        <row r="145">
          <cell r="C145" t="str">
            <v>TETCO-STX</v>
          </cell>
          <cell r="F145">
            <v>200910</v>
          </cell>
          <cell r="X145">
            <v>0.03</v>
          </cell>
        </row>
        <row r="146">
          <cell r="C146" t="str">
            <v>TETCO-STX</v>
          </cell>
          <cell r="F146">
            <v>200910</v>
          </cell>
          <cell r="X146">
            <v>0.01</v>
          </cell>
        </row>
        <row r="147">
          <cell r="C147" t="str">
            <v>TETCO-STX</v>
          </cell>
          <cell r="F147">
            <v>200910</v>
          </cell>
          <cell r="X147">
            <v>1.4999999999999999E-2</v>
          </cell>
        </row>
        <row r="148">
          <cell r="C148" t="str">
            <v>TETCO-STX</v>
          </cell>
          <cell r="F148">
            <v>200910</v>
          </cell>
          <cell r="X148">
            <v>0.03</v>
          </cell>
        </row>
        <row r="149">
          <cell r="C149" t="str">
            <v>TETCO-WLA</v>
          </cell>
          <cell r="F149">
            <v>200910</v>
          </cell>
          <cell r="X149">
            <v>7.4999999999999928E-3</v>
          </cell>
        </row>
        <row r="150">
          <cell r="C150" t="str">
            <v>TETCO-WLA</v>
          </cell>
          <cell r="F150">
            <v>200910</v>
          </cell>
          <cell r="X150">
            <v>1.4999999999999999E-2</v>
          </cell>
        </row>
        <row r="151">
          <cell r="C151" t="str">
            <v>TETCO-ELA</v>
          </cell>
          <cell r="F151">
            <v>200910</v>
          </cell>
          <cell r="X151">
            <v>4.9999999999999975E-3</v>
          </cell>
        </row>
        <row r="152">
          <cell r="C152" t="str">
            <v>TETCO-ELA</v>
          </cell>
          <cell r="F152">
            <v>200910</v>
          </cell>
          <cell r="X152">
            <v>5.0000000000000001E-3</v>
          </cell>
        </row>
        <row r="153">
          <cell r="C153" t="str">
            <v>TETCO-ELA</v>
          </cell>
          <cell r="F153">
            <v>200910</v>
          </cell>
          <cell r="X153">
            <v>7.4999999999999997E-3</v>
          </cell>
        </row>
        <row r="154">
          <cell r="C154" t="str">
            <v>TETCO-ELA</v>
          </cell>
          <cell r="F154">
            <v>200910</v>
          </cell>
          <cell r="X154">
            <v>9.999999999999995E-3</v>
          </cell>
        </row>
        <row r="155">
          <cell r="C155" t="str">
            <v>AB-NIT</v>
          </cell>
          <cell r="F155">
            <v>200910</v>
          </cell>
          <cell r="X155">
            <v>0.13500000000000001</v>
          </cell>
        </row>
        <row r="156">
          <cell r="C156" t="str">
            <v>AB-NIT</v>
          </cell>
          <cell r="F156">
            <v>200911</v>
          </cell>
          <cell r="X156">
            <v>1.5000000000000013E-2</v>
          </cell>
        </row>
        <row r="157">
          <cell r="C157" t="str">
            <v>AB-NIT</v>
          </cell>
          <cell r="F157">
            <v>200912</v>
          </cell>
          <cell r="X157">
            <v>2.0000000000000018E-2</v>
          </cell>
        </row>
        <row r="158">
          <cell r="C158" t="str">
            <v>AB-NIT</v>
          </cell>
          <cell r="F158">
            <v>201001</v>
          </cell>
          <cell r="X158">
            <v>1.9999999999999907E-2</v>
          </cell>
        </row>
        <row r="159">
          <cell r="C159" t="str">
            <v>AB-NIT</v>
          </cell>
          <cell r="F159">
            <v>201002</v>
          </cell>
          <cell r="X159">
            <v>1.5000000000000013E-2</v>
          </cell>
        </row>
        <row r="160">
          <cell r="C160" t="str">
            <v>AB-NIT</v>
          </cell>
          <cell r="F160">
            <v>201003</v>
          </cell>
          <cell r="X160">
            <v>9.9999999999998979E-3</v>
          </cell>
        </row>
        <row r="161">
          <cell r="C161" t="str">
            <v>AB-NIT</v>
          </cell>
          <cell r="F161">
            <v>201004</v>
          </cell>
          <cell r="X161">
            <v>3.5000000000000031E-2</v>
          </cell>
        </row>
        <row r="162">
          <cell r="C162" t="str">
            <v>AB-NIT</v>
          </cell>
          <cell r="F162">
            <v>201006</v>
          </cell>
          <cell r="X162">
            <v>4.9999999999999933E-2</v>
          </cell>
        </row>
        <row r="163">
          <cell r="C163" t="str">
            <v>AB-NIT</v>
          </cell>
          <cell r="F163">
            <v>201009</v>
          </cell>
          <cell r="X163">
            <v>3.0000000000000027E-2</v>
          </cell>
        </row>
        <row r="164">
          <cell r="C164" t="str">
            <v>AB-NIT</v>
          </cell>
          <cell r="F164">
            <v>201010</v>
          </cell>
          <cell r="X164">
            <v>1.0000000000000009E-2</v>
          </cell>
        </row>
        <row r="165">
          <cell r="C165" t="str">
            <v>TCO</v>
          </cell>
          <cell r="F165">
            <v>200910</v>
          </cell>
          <cell r="X165">
            <v>1.2499999999999997E-2</v>
          </cell>
        </row>
        <row r="166">
          <cell r="C166" t="str">
            <v>TCO</v>
          </cell>
          <cell r="F166">
            <v>200912</v>
          </cell>
          <cell r="X166">
            <v>7.0000000000000007E-2</v>
          </cell>
        </row>
        <row r="167">
          <cell r="C167" t="str">
            <v>TCO</v>
          </cell>
          <cell r="F167">
            <v>201001</v>
          </cell>
          <cell r="X167">
            <v>2.4999999999999994E-2</v>
          </cell>
        </row>
        <row r="168">
          <cell r="C168" t="str">
            <v>TCO</v>
          </cell>
          <cell r="F168">
            <v>201002</v>
          </cell>
          <cell r="X168">
            <v>2.4999999999999994E-2</v>
          </cell>
        </row>
        <row r="169">
          <cell r="C169" t="str">
            <v>TCO</v>
          </cell>
          <cell r="F169">
            <v>200910</v>
          </cell>
          <cell r="X169">
            <v>5.0000000000000001E-3</v>
          </cell>
        </row>
        <row r="170">
          <cell r="C170" t="str">
            <v>TCO</v>
          </cell>
          <cell r="F170">
            <v>200910</v>
          </cell>
          <cell r="X170">
            <v>1.4999999999999999E-2</v>
          </cell>
        </row>
        <row r="171">
          <cell r="C171" t="str">
            <v>TCO</v>
          </cell>
          <cell r="F171">
            <v>200911</v>
          </cell>
          <cell r="X171">
            <v>1.2500000000000001E-2</v>
          </cell>
        </row>
        <row r="172">
          <cell r="C172" t="str">
            <v>Dominion-South</v>
          </cell>
          <cell r="F172">
            <v>200910</v>
          </cell>
          <cell r="X172">
            <v>0.03</v>
          </cell>
        </row>
        <row r="173">
          <cell r="C173" t="str">
            <v>Dominion-South</v>
          </cell>
          <cell r="F173">
            <v>200910</v>
          </cell>
          <cell r="X173">
            <v>5.0000000000000001E-3</v>
          </cell>
        </row>
        <row r="174">
          <cell r="C174" t="str">
            <v>Dominion-South</v>
          </cell>
          <cell r="F174">
            <v>200910</v>
          </cell>
          <cell r="X174">
            <v>1.5000000000000013E-3</v>
          </cell>
        </row>
        <row r="175">
          <cell r="C175" t="str">
            <v>TGP-Z0</v>
          </cell>
          <cell r="F175">
            <v>200910</v>
          </cell>
          <cell r="X175">
            <v>1.7500000000000002E-2</v>
          </cell>
        </row>
        <row r="176">
          <cell r="C176" t="str">
            <v>TGP-Z0</v>
          </cell>
          <cell r="F176">
            <v>200910</v>
          </cell>
          <cell r="X176">
            <v>0.16000000000000014</v>
          </cell>
        </row>
        <row r="177">
          <cell r="C177" t="str">
            <v>TGP-Z0</v>
          </cell>
          <cell r="F177">
            <v>200910</v>
          </cell>
          <cell r="X177">
            <v>7.4999999999999997E-3</v>
          </cell>
        </row>
        <row r="178">
          <cell r="C178" t="str">
            <v>TETCO-ETX</v>
          </cell>
          <cell r="F178">
            <v>200910</v>
          </cell>
          <cell r="X178">
            <v>2.2499999999999992E-2</v>
          </cell>
        </row>
        <row r="179">
          <cell r="C179" t="str">
            <v>TETCO-ETX</v>
          </cell>
          <cell r="F179">
            <v>200910</v>
          </cell>
          <cell r="X179">
            <v>1.4999999999999999E-2</v>
          </cell>
        </row>
        <row r="180">
          <cell r="C180" t="str">
            <v>Transco-30</v>
          </cell>
          <cell r="F180">
            <v>200910</v>
          </cell>
          <cell r="X180">
            <v>1.7500000000000002E-2</v>
          </cell>
        </row>
        <row r="181">
          <cell r="C181" t="str">
            <v>Transco-45</v>
          </cell>
          <cell r="F181">
            <v>200910</v>
          </cell>
          <cell r="X181">
            <v>3.4999999999999996E-2</v>
          </cell>
        </row>
        <row r="182">
          <cell r="C182" t="str">
            <v>Transco-65</v>
          </cell>
          <cell r="F182">
            <v>200910</v>
          </cell>
          <cell r="X182">
            <v>2.5000000000000001E-3</v>
          </cell>
        </row>
        <row r="183">
          <cell r="C183" t="str">
            <v>Transco-65</v>
          </cell>
          <cell r="F183">
            <v>200910</v>
          </cell>
          <cell r="X183">
            <v>1.2500000000000001E-2</v>
          </cell>
        </row>
        <row r="184">
          <cell r="C184" t="str">
            <v>Transco-Z6 (non-NY)</v>
          </cell>
          <cell r="F184">
            <v>200911</v>
          </cell>
          <cell r="X184">
            <v>9.9999999999999978E-2</v>
          </cell>
        </row>
        <row r="185">
          <cell r="C185" t="str">
            <v>Transco-Z6 (NY)</v>
          </cell>
          <cell r="F185">
            <v>200910</v>
          </cell>
          <cell r="X185">
            <v>6.9999999999999507E-3</v>
          </cell>
        </row>
        <row r="186">
          <cell r="C186" t="str">
            <v>Transco-Z6 (NY)</v>
          </cell>
          <cell r="F186">
            <v>200911</v>
          </cell>
          <cell r="X186">
            <v>3.0000000000000027E-2</v>
          </cell>
        </row>
        <row r="187">
          <cell r="C187" t="str">
            <v>Transco-Z6 (NY)</v>
          </cell>
          <cell r="F187">
            <v>200912</v>
          </cell>
          <cell r="X187">
            <v>5.0000000000000044E-2</v>
          </cell>
        </row>
        <row r="188">
          <cell r="C188" t="str">
            <v>Transco-Z6 (NY)</v>
          </cell>
          <cell r="F188">
            <v>201001</v>
          </cell>
          <cell r="X188">
            <v>2.7</v>
          </cell>
        </row>
        <row r="189">
          <cell r="C189" t="str">
            <v>Transco-Z6 (NY)</v>
          </cell>
          <cell r="F189">
            <v>201002</v>
          </cell>
          <cell r="X189">
            <v>2.4500000000000002</v>
          </cell>
        </row>
        <row r="190">
          <cell r="C190" t="str">
            <v>Transco-Z6 (NY)</v>
          </cell>
          <cell r="F190">
            <v>201003</v>
          </cell>
          <cell r="X190">
            <v>4.9999999999999822E-2</v>
          </cell>
        </row>
        <row r="191">
          <cell r="C191" t="str">
            <v>Transco-Z6 (NY)</v>
          </cell>
          <cell r="F191">
            <v>201011</v>
          </cell>
          <cell r="X191">
            <v>0.12</v>
          </cell>
        </row>
        <row r="192">
          <cell r="C192" t="str">
            <v>Transco-Z6 (NY)</v>
          </cell>
          <cell r="F192">
            <v>201012</v>
          </cell>
          <cell r="X192">
            <v>0.31499999999999972</v>
          </cell>
        </row>
        <row r="193">
          <cell r="C193" t="str">
            <v>Transco-Z6 (NY)</v>
          </cell>
          <cell r="F193">
            <v>200910</v>
          </cell>
          <cell r="X193">
            <v>3.5000000000000031E-2</v>
          </cell>
        </row>
        <row r="194">
          <cell r="C194" t="str">
            <v>Transco-Z6 (NY)</v>
          </cell>
          <cell r="F194">
            <v>200910</v>
          </cell>
          <cell r="X194">
            <v>5.0000000000000001E-3</v>
          </cell>
        </row>
        <row r="195">
          <cell r="C195" t="str">
            <v>TGT-Z1 (FT)</v>
          </cell>
          <cell r="F195">
            <v>200910</v>
          </cell>
          <cell r="X195">
            <v>2.0000000000000004E-2</v>
          </cell>
        </row>
        <row r="196">
          <cell r="C196" t="str">
            <v>TGT-Z1 (FT)</v>
          </cell>
          <cell r="F196">
            <v>200910</v>
          </cell>
          <cell r="X196">
            <v>0.35000000000000009</v>
          </cell>
        </row>
        <row r="197">
          <cell r="C197" t="str">
            <v>TGT-SL (FT)</v>
          </cell>
          <cell r="F197">
            <v>200910</v>
          </cell>
          <cell r="X197">
            <v>2.0000000000000004E-2</v>
          </cell>
        </row>
        <row r="198">
          <cell r="C198" t="str">
            <v>TETCO-M3</v>
          </cell>
          <cell r="F198">
            <v>200910</v>
          </cell>
          <cell r="X198">
            <v>7.5000000000000067E-3</v>
          </cell>
        </row>
        <row r="199">
          <cell r="C199" t="str">
            <v>TETCO-M3</v>
          </cell>
          <cell r="F199">
            <v>200911</v>
          </cell>
          <cell r="X199">
            <v>1.0000000000000009E-2</v>
          </cell>
        </row>
        <row r="200">
          <cell r="C200" t="str">
            <v>TETCO-M3</v>
          </cell>
          <cell r="F200">
            <v>200912</v>
          </cell>
          <cell r="X200">
            <v>3.0000000000000027E-2</v>
          </cell>
        </row>
        <row r="201">
          <cell r="C201" t="str">
            <v>TETCO-M3</v>
          </cell>
          <cell r="F201">
            <v>201003</v>
          </cell>
          <cell r="X201">
            <v>4.9999999999999933E-2</v>
          </cell>
        </row>
        <row r="202">
          <cell r="C202" t="str">
            <v>TETCO-M3</v>
          </cell>
          <cell r="F202">
            <v>201012</v>
          </cell>
          <cell r="X202">
            <v>0.14999999999999991</v>
          </cell>
        </row>
        <row r="203">
          <cell r="C203" t="str">
            <v>TETCO-M3</v>
          </cell>
          <cell r="F203">
            <v>200910</v>
          </cell>
          <cell r="X203">
            <v>5.0000000000000001E-3</v>
          </cell>
        </row>
        <row r="204">
          <cell r="C204" t="str">
            <v>TGP-500L</v>
          </cell>
          <cell r="F204">
            <v>200910</v>
          </cell>
          <cell r="X204">
            <v>5.0000000000000001E-3</v>
          </cell>
        </row>
        <row r="205">
          <cell r="C205" t="str">
            <v>TGP-800L</v>
          </cell>
          <cell r="F205">
            <v>200910</v>
          </cell>
          <cell r="X205">
            <v>2.5000000000000001E-3</v>
          </cell>
        </row>
        <row r="206">
          <cell r="C206" t="str">
            <v>TETCO-STX</v>
          </cell>
          <cell r="F206">
            <v>200910</v>
          </cell>
          <cell r="X206">
            <v>7.0000000000000284E-2</v>
          </cell>
        </row>
        <row r="207">
          <cell r="C207" t="str">
            <v>TETCO-STX</v>
          </cell>
          <cell r="F207">
            <v>200910</v>
          </cell>
          <cell r="X207">
            <v>0.01</v>
          </cell>
        </row>
        <row r="208">
          <cell r="C208" t="str">
            <v>TETCO-STX</v>
          </cell>
          <cell r="F208">
            <v>200910</v>
          </cell>
          <cell r="X208">
            <v>1.4999999999999986E-2</v>
          </cell>
        </row>
        <row r="209">
          <cell r="C209" t="str">
            <v>TETCO-ELA</v>
          </cell>
          <cell r="F209">
            <v>200910</v>
          </cell>
          <cell r="X209">
            <v>2.5000000000000001E-3</v>
          </cell>
        </row>
        <row r="210">
          <cell r="C210" t="str">
            <v>TETCO-ELA</v>
          </cell>
          <cell r="F210">
            <v>200910</v>
          </cell>
          <cell r="X210">
            <v>9.999999999999995E-3</v>
          </cell>
        </row>
        <row r="211">
          <cell r="C211" t="str">
            <v>AB-NIT</v>
          </cell>
          <cell r="F211">
            <v>200910</v>
          </cell>
          <cell r="X211">
            <v>7.0000000000000062E-2</v>
          </cell>
        </row>
        <row r="212">
          <cell r="C212" t="str">
            <v>AB-NIT</v>
          </cell>
          <cell r="F212">
            <v>200911</v>
          </cell>
          <cell r="X212">
            <v>1.5000000000000013E-2</v>
          </cell>
        </row>
        <row r="213">
          <cell r="C213" t="str">
            <v>AB-NIT</v>
          </cell>
          <cell r="F213">
            <v>200912</v>
          </cell>
          <cell r="X213">
            <v>1.9999999999999962E-2</v>
          </cell>
        </row>
        <row r="214">
          <cell r="C214" t="str">
            <v>AB-NIT</v>
          </cell>
          <cell r="F214">
            <v>201001</v>
          </cell>
          <cell r="X214">
            <v>2.0000000000000018E-2</v>
          </cell>
        </row>
        <row r="215">
          <cell r="C215" t="str">
            <v>AB-NIT</v>
          </cell>
          <cell r="F215">
            <v>201002</v>
          </cell>
          <cell r="X215">
            <v>1.5000000000000013E-2</v>
          </cell>
        </row>
        <row r="216">
          <cell r="C216" t="str">
            <v>AB-NIT</v>
          </cell>
          <cell r="F216">
            <v>201003</v>
          </cell>
          <cell r="X216">
            <v>2.5000000000000022E-2</v>
          </cell>
        </row>
        <row r="217">
          <cell r="C217" t="str">
            <v>AB-NIT</v>
          </cell>
          <cell r="F217">
            <v>201004</v>
          </cell>
          <cell r="X217">
            <v>1.0000000000000009E-2</v>
          </cell>
        </row>
        <row r="218">
          <cell r="C218" t="str">
            <v>AB-NIT</v>
          </cell>
          <cell r="F218">
            <v>201005</v>
          </cell>
          <cell r="X218">
            <v>1.5000000000000013E-2</v>
          </cell>
        </row>
        <row r="219">
          <cell r="C219" t="str">
            <v>AB-NIT</v>
          </cell>
          <cell r="F219">
            <v>201006</v>
          </cell>
          <cell r="X219">
            <v>2.5000000000000022E-2</v>
          </cell>
        </row>
        <row r="220">
          <cell r="C220" t="str">
            <v>AB-NIT</v>
          </cell>
          <cell r="F220">
            <v>201008</v>
          </cell>
          <cell r="X220">
            <v>5.9999999999999942E-2</v>
          </cell>
        </row>
        <row r="221">
          <cell r="C221" t="str">
            <v>AB-NIT</v>
          </cell>
          <cell r="F221">
            <v>201009</v>
          </cell>
          <cell r="X221">
            <v>4.500000000000004E-2</v>
          </cell>
        </row>
        <row r="222">
          <cell r="C222" t="str">
            <v>AB-NIT</v>
          </cell>
          <cell r="F222">
            <v>201010</v>
          </cell>
          <cell r="X222">
            <v>1.0000000000000009E-2</v>
          </cell>
        </row>
        <row r="223">
          <cell r="C223" t="str">
            <v>AGT-CG</v>
          </cell>
          <cell r="F223">
            <v>200911</v>
          </cell>
          <cell r="X223">
            <v>0.13999999999999996</v>
          </cell>
        </row>
        <row r="224">
          <cell r="C224" t="str">
            <v>TCO</v>
          </cell>
          <cell r="F224">
            <v>200910</v>
          </cell>
          <cell r="X224">
            <v>1.0000000000000002E-2</v>
          </cell>
        </row>
        <row r="225">
          <cell r="C225" t="str">
            <v>TCO</v>
          </cell>
          <cell r="F225">
            <v>200911</v>
          </cell>
          <cell r="X225">
            <v>2.0000000000000018E-2</v>
          </cell>
        </row>
        <row r="226">
          <cell r="C226" t="str">
            <v>TCO</v>
          </cell>
          <cell r="F226">
            <v>200912</v>
          </cell>
          <cell r="X226">
            <v>2.250000000000002E-2</v>
          </cell>
        </row>
        <row r="227">
          <cell r="C227" t="str">
            <v>TCO</v>
          </cell>
          <cell r="F227">
            <v>201001</v>
          </cell>
          <cell r="X227">
            <v>1.999999999999999E-2</v>
          </cell>
        </row>
        <row r="228">
          <cell r="C228" t="str">
            <v>TCO</v>
          </cell>
          <cell r="F228">
            <v>201002</v>
          </cell>
          <cell r="X228">
            <v>1.999999999999999E-2</v>
          </cell>
        </row>
        <row r="229">
          <cell r="C229" t="str">
            <v>TCO</v>
          </cell>
          <cell r="F229">
            <v>201003</v>
          </cell>
          <cell r="X229">
            <v>7.0000000000000007E-2</v>
          </cell>
        </row>
        <row r="230">
          <cell r="C230" t="str">
            <v>TCO</v>
          </cell>
          <cell r="F230">
            <v>200910</v>
          </cell>
          <cell r="X230">
            <v>1.399999999999979E-2</v>
          </cell>
        </row>
        <row r="231">
          <cell r="C231" t="str">
            <v>TCO</v>
          </cell>
          <cell r="F231">
            <v>200910</v>
          </cell>
          <cell r="X231">
            <v>0</v>
          </cell>
        </row>
        <row r="232">
          <cell r="C232" t="str">
            <v>Dominion-South</v>
          </cell>
          <cell r="F232">
            <v>200910</v>
          </cell>
          <cell r="X232">
            <v>3.0000000000000027E-3</v>
          </cell>
        </row>
        <row r="233">
          <cell r="C233" t="str">
            <v>TGP-Z0</v>
          </cell>
          <cell r="F233">
            <v>200910</v>
          </cell>
          <cell r="X233">
            <v>6.9000000000000006E-2</v>
          </cell>
        </row>
        <row r="234">
          <cell r="C234" t="str">
            <v>TGP-Z0</v>
          </cell>
          <cell r="F234">
            <v>200910</v>
          </cell>
          <cell r="X234">
            <v>0.13000000000000034</v>
          </cell>
        </row>
        <row r="235">
          <cell r="C235" t="str">
            <v>TGP-Z0</v>
          </cell>
          <cell r="F235">
            <v>200910</v>
          </cell>
          <cell r="X235">
            <v>7.4999999999999997E-3</v>
          </cell>
        </row>
        <row r="236">
          <cell r="C236" t="str">
            <v>TGP-Z6 200L</v>
          </cell>
          <cell r="F236">
            <v>200911</v>
          </cell>
          <cell r="X236">
            <v>0.16999999999999998</v>
          </cell>
        </row>
        <row r="237">
          <cell r="C237" t="str">
            <v>Transco-30</v>
          </cell>
          <cell r="F237">
            <v>200910</v>
          </cell>
          <cell r="X237">
            <v>8.0000000000000071E-2</v>
          </cell>
        </row>
        <row r="238">
          <cell r="C238" t="str">
            <v>Transco-30</v>
          </cell>
          <cell r="F238">
            <v>200910</v>
          </cell>
          <cell r="X238">
            <v>7.4999999999999997E-3</v>
          </cell>
        </row>
        <row r="239">
          <cell r="C239" t="str">
            <v>Transco-65</v>
          </cell>
          <cell r="F239">
            <v>200910</v>
          </cell>
          <cell r="X239">
            <v>1.4999999999999999E-2</v>
          </cell>
        </row>
        <row r="240">
          <cell r="C240" t="str">
            <v>Transco-65</v>
          </cell>
          <cell r="F240">
            <v>200910</v>
          </cell>
          <cell r="X240">
            <v>2.5000000000000001E-3</v>
          </cell>
        </row>
        <row r="241">
          <cell r="C241" t="str">
            <v>Transco-Z6 (non-NY)</v>
          </cell>
          <cell r="F241">
            <v>200911</v>
          </cell>
          <cell r="X241">
            <v>0.10000000000000003</v>
          </cell>
        </row>
        <row r="242">
          <cell r="C242" t="str">
            <v>Transco-Z6 (NY)</v>
          </cell>
          <cell r="F242">
            <v>200910</v>
          </cell>
          <cell r="X242">
            <v>5.0000000000000044E-3</v>
          </cell>
        </row>
        <row r="243">
          <cell r="C243" t="str">
            <v>Transco-Z6 (NY)</v>
          </cell>
          <cell r="F243">
            <v>200911</v>
          </cell>
          <cell r="X243">
            <v>1.0000000000000009E-2</v>
          </cell>
        </row>
        <row r="244">
          <cell r="C244" t="str">
            <v>Transco-Z6 (NY)</v>
          </cell>
          <cell r="F244">
            <v>200912</v>
          </cell>
          <cell r="X244">
            <v>2.5000000000000133E-2</v>
          </cell>
        </row>
        <row r="245">
          <cell r="C245" t="str">
            <v>Transco-Z6 (NY)</v>
          </cell>
          <cell r="F245">
            <v>201003</v>
          </cell>
          <cell r="X245">
            <v>2.0000000000000018E-2</v>
          </cell>
        </row>
        <row r="246">
          <cell r="C246" t="str">
            <v>Transco-Z6 (NY)</v>
          </cell>
          <cell r="F246">
            <v>201011</v>
          </cell>
          <cell r="X246">
            <v>0.20000000000000007</v>
          </cell>
        </row>
        <row r="247">
          <cell r="C247" t="str">
            <v>Transco-Z6 (NY)</v>
          </cell>
          <cell r="F247">
            <v>201012</v>
          </cell>
          <cell r="X247">
            <v>0.39999999999999991</v>
          </cell>
        </row>
        <row r="248">
          <cell r="C248" t="str">
            <v>Transco-Z6 (NY)</v>
          </cell>
          <cell r="F248">
            <v>200910</v>
          </cell>
          <cell r="X248">
            <v>2.5000000000000001E-3</v>
          </cell>
        </row>
        <row r="249">
          <cell r="C249" t="str">
            <v>TGT-Z1 (FT)</v>
          </cell>
          <cell r="F249">
            <v>200910</v>
          </cell>
          <cell r="X249">
            <v>2.5000000000000001E-3</v>
          </cell>
        </row>
        <row r="250">
          <cell r="C250" t="str">
            <v>TGT-SL (FT)</v>
          </cell>
          <cell r="F250">
            <v>200910</v>
          </cell>
          <cell r="X250">
            <v>0.01</v>
          </cell>
        </row>
        <row r="251">
          <cell r="C251" t="str">
            <v>TETCO-M3</v>
          </cell>
          <cell r="F251">
            <v>200910</v>
          </cell>
          <cell r="X251">
            <v>5.0000000000000044E-3</v>
          </cell>
        </row>
        <row r="252">
          <cell r="C252" t="str">
            <v>TETCO-M3</v>
          </cell>
          <cell r="F252">
            <v>200911</v>
          </cell>
          <cell r="X252">
            <v>2.0000000000000018E-2</v>
          </cell>
        </row>
        <row r="253">
          <cell r="C253" t="str">
            <v>TETCO-M3</v>
          </cell>
          <cell r="F253">
            <v>200912</v>
          </cell>
          <cell r="X253">
            <v>3.0000000000000027E-2</v>
          </cell>
        </row>
        <row r="254">
          <cell r="C254" t="str">
            <v>TETCO-M3</v>
          </cell>
          <cell r="F254">
            <v>201001</v>
          </cell>
          <cell r="X254">
            <v>0.20000000000000018</v>
          </cell>
        </row>
        <row r="255">
          <cell r="C255" t="str">
            <v>TETCO-M3</v>
          </cell>
          <cell r="F255">
            <v>201002</v>
          </cell>
          <cell r="X255">
            <v>3.499999999999992E-2</v>
          </cell>
        </row>
        <row r="256">
          <cell r="C256" t="str">
            <v>TETCO-M3</v>
          </cell>
          <cell r="F256">
            <v>201003</v>
          </cell>
          <cell r="X256">
            <v>3.9999999999999925E-2</v>
          </cell>
        </row>
        <row r="257">
          <cell r="C257" t="str">
            <v>TGP-500L</v>
          </cell>
          <cell r="F257">
            <v>200911</v>
          </cell>
          <cell r="X257">
            <v>2.4999999999999994E-2</v>
          </cell>
        </row>
        <row r="258">
          <cell r="C258" t="str">
            <v>TGP-500L</v>
          </cell>
          <cell r="F258">
            <v>200910</v>
          </cell>
          <cell r="X258">
            <v>0.39000000000000012</v>
          </cell>
        </row>
        <row r="259">
          <cell r="C259" t="str">
            <v>TGP-500L</v>
          </cell>
          <cell r="F259">
            <v>200910</v>
          </cell>
          <cell r="X259">
            <v>9.5000000000000195E-2</v>
          </cell>
        </row>
        <row r="260">
          <cell r="C260" t="str">
            <v>TGP-500L</v>
          </cell>
          <cell r="F260">
            <v>200910</v>
          </cell>
          <cell r="X260">
            <v>2.5000000000000001E-3</v>
          </cell>
        </row>
        <row r="261">
          <cell r="C261" t="str">
            <v>TGP-800L</v>
          </cell>
          <cell r="F261">
            <v>200911</v>
          </cell>
          <cell r="X261">
            <v>0.03</v>
          </cell>
        </row>
        <row r="262">
          <cell r="C262" t="str">
            <v>TGP-800L</v>
          </cell>
          <cell r="F262">
            <v>200910</v>
          </cell>
          <cell r="X262">
            <v>5.0000000000000001E-3</v>
          </cell>
        </row>
        <row r="263">
          <cell r="C263" t="str">
            <v>TETCO-STX</v>
          </cell>
          <cell r="F263">
            <v>200910</v>
          </cell>
          <cell r="X263">
            <v>0.01</v>
          </cell>
        </row>
        <row r="264">
          <cell r="C264" t="str">
            <v>TETCO-STX</v>
          </cell>
          <cell r="F264">
            <v>200910</v>
          </cell>
          <cell r="X264">
            <v>3.7500000000000006E-2</v>
          </cell>
        </row>
        <row r="265">
          <cell r="C265" t="str">
            <v>TETCO-ELA</v>
          </cell>
          <cell r="F265">
            <v>200910</v>
          </cell>
          <cell r="X265">
            <v>2.5000000000000001E-3</v>
          </cell>
        </row>
        <row r="266">
          <cell r="C266" t="str">
            <v>TETCO-ELA</v>
          </cell>
          <cell r="F266">
            <v>200910</v>
          </cell>
          <cell r="X266">
            <v>2.0000000000000004E-2</v>
          </cell>
        </row>
        <row r="267">
          <cell r="C267" t="str">
            <v>AB-NIT</v>
          </cell>
          <cell r="F267">
            <v>200910</v>
          </cell>
          <cell r="X267">
            <v>5.0000000000000044E-2</v>
          </cell>
        </row>
        <row r="268">
          <cell r="C268" t="str">
            <v>AB-NIT</v>
          </cell>
          <cell r="F268">
            <v>200911</v>
          </cell>
          <cell r="X268">
            <v>1.4999999999999986E-2</v>
          </cell>
        </row>
        <row r="269">
          <cell r="C269" t="str">
            <v>AB-NIT</v>
          </cell>
          <cell r="F269">
            <v>200912</v>
          </cell>
          <cell r="X269">
            <v>1.0000000000000009E-2</v>
          </cell>
        </row>
        <row r="270">
          <cell r="C270" t="str">
            <v>AB-NIT</v>
          </cell>
          <cell r="F270">
            <v>201001</v>
          </cell>
          <cell r="X270">
            <v>1.5000000000000013E-2</v>
          </cell>
        </row>
        <row r="271">
          <cell r="C271" t="str">
            <v>AB-NIT</v>
          </cell>
          <cell r="F271">
            <v>201002</v>
          </cell>
          <cell r="X271">
            <v>1.5000000000000013E-2</v>
          </cell>
        </row>
        <row r="272">
          <cell r="C272" t="str">
            <v>AB-NIT</v>
          </cell>
          <cell r="F272">
            <v>201003</v>
          </cell>
          <cell r="X272">
            <v>2.0000000000000018E-2</v>
          </cell>
        </row>
        <row r="273">
          <cell r="C273" t="str">
            <v>AB-NIT</v>
          </cell>
          <cell r="F273">
            <v>201004</v>
          </cell>
          <cell r="X273">
            <v>2.5000000000000022E-2</v>
          </cell>
        </row>
        <row r="274">
          <cell r="C274" t="str">
            <v>AB-NIT</v>
          </cell>
          <cell r="F274">
            <v>201005</v>
          </cell>
          <cell r="X274">
            <v>3.499999999999992E-2</v>
          </cell>
        </row>
        <row r="275">
          <cell r="C275" t="str">
            <v>AB-NIT</v>
          </cell>
          <cell r="F275">
            <v>201010</v>
          </cell>
          <cell r="X275">
            <v>3.0000000000000027E-2</v>
          </cell>
        </row>
        <row r="276">
          <cell r="C276" t="str">
            <v>AGT-CG</v>
          </cell>
          <cell r="F276">
            <v>200911</v>
          </cell>
          <cell r="X276">
            <v>0.13</v>
          </cell>
        </row>
        <row r="277">
          <cell r="C277" t="str">
            <v>TCO</v>
          </cell>
          <cell r="F277">
            <v>200910</v>
          </cell>
          <cell r="X277">
            <v>1.4999999999999999E-2</v>
          </cell>
        </row>
        <row r="278">
          <cell r="C278" t="str">
            <v>TCO</v>
          </cell>
          <cell r="F278">
            <v>200911</v>
          </cell>
          <cell r="X278">
            <v>4.0000000000000008E-2</v>
          </cell>
        </row>
        <row r="279">
          <cell r="C279" t="str">
            <v>TCO</v>
          </cell>
          <cell r="F279">
            <v>200912</v>
          </cell>
          <cell r="X279">
            <v>1.999999999999999E-2</v>
          </cell>
        </row>
        <row r="280">
          <cell r="C280" t="str">
            <v>TCO</v>
          </cell>
          <cell r="F280">
            <v>201001</v>
          </cell>
          <cell r="X280">
            <v>1.999999999999999E-2</v>
          </cell>
        </row>
        <row r="281">
          <cell r="C281" t="str">
            <v>TCO</v>
          </cell>
          <cell r="F281">
            <v>201002</v>
          </cell>
          <cell r="X281">
            <v>1.999999999999999E-2</v>
          </cell>
        </row>
        <row r="282">
          <cell r="C282" t="str">
            <v>Dominion-South</v>
          </cell>
          <cell r="F282">
            <v>200910</v>
          </cell>
          <cell r="X282">
            <v>7.4999999999999997E-3</v>
          </cell>
        </row>
        <row r="283">
          <cell r="C283" t="str">
            <v>Dominion-South</v>
          </cell>
          <cell r="F283">
            <v>200911</v>
          </cell>
          <cell r="X283">
            <v>5.2499999999999991E-2</v>
          </cell>
        </row>
        <row r="284">
          <cell r="C284" t="str">
            <v>Dominion-South</v>
          </cell>
          <cell r="F284">
            <v>200912</v>
          </cell>
          <cell r="X284">
            <v>7.999999999999996E-2</v>
          </cell>
        </row>
        <row r="285">
          <cell r="C285" t="str">
            <v>TGP-Z0</v>
          </cell>
          <cell r="F285">
            <v>200911</v>
          </cell>
          <cell r="X285">
            <v>6.0000000000000012E-2</v>
          </cell>
        </row>
        <row r="286">
          <cell r="C286" t="str">
            <v>Transco-Z6 (non-NY)</v>
          </cell>
          <cell r="F286">
            <v>200911</v>
          </cell>
          <cell r="X286">
            <v>0.06</v>
          </cell>
        </row>
        <row r="287">
          <cell r="C287" t="str">
            <v>Transco-Z6 (NY)</v>
          </cell>
          <cell r="F287">
            <v>200910</v>
          </cell>
          <cell r="X287">
            <v>8.9999999999999525E-3</v>
          </cell>
        </row>
        <row r="288">
          <cell r="C288" t="str">
            <v>Transco-Z6 (NY)</v>
          </cell>
          <cell r="F288">
            <v>200911</v>
          </cell>
          <cell r="X288">
            <v>2.0000000000000018E-2</v>
          </cell>
        </row>
        <row r="289">
          <cell r="C289" t="str">
            <v>Transco-Z6 (NY)</v>
          </cell>
          <cell r="F289">
            <v>200912</v>
          </cell>
          <cell r="X289">
            <v>3.0000000000000027E-2</v>
          </cell>
        </row>
        <row r="290">
          <cell r="C290" t="str">
            <v>Transco-Z6 (NY)</v>
          </cell>
          <cell r="F290">
            <v>201001</v>
          </cell>
          <cell r="X290">
            <v>4.0000000000000036E-2</v>
          </cell>
        </row>
        <row r="291">
          <cell r="C291" t="str">
            <v>Transco-Z6 (NY)</v>
          </cell>
          <cell r="F291">
            <v>201002</v>
          </cell>
          <cell r="X291">
            <v>0.16999999999999993</v>
          </cell>
        </row>
        <row r="292">
          <cell r="C292" t="str">
            <v>Transco-Z6 (NY)</v>
          </cell>
          <cell r="F292">
            <v>201003</v>
          </cell>
          <cell r="X292">
            <v>3.0000000000000027E-2</v>
          </cell>
        </row>
        <row r="293">
          <cell r="C293" t="str">
            <v>Transco-Z6 (NY)</v>
          </cell>
          <cell r="F293">
            <v>201012</v>
          </cell>
          <cell r="X293">
            <v>0.32499999999999973</v>
          </cell>
        </row>
        <row r="294">
          <cell r="C294" t="str">
            <v>Transco-Z6 (NY)</v>
          </cell>
          <cell r="F294">
            <v>201103</v>
          </cell>
          <cell r="X294">
            <v>0.27500000000000013</v>
          </cell>
        </row>
        <row r="295">
          <cell r="C295" t="str">
            <v>TETCO-M3</v>
          </cell>
          <cell r="F295">
            <v>200910</v>
          </cell>
          <cell r="X295">
            <v>7.5000000000000067E-3</v>
          </cell>
        </row>
        <row r="296">
          <cell r="C296" t="str">
            <v>TETCO-M3</v>
          </cell>
          <cell r="F296">
            <v>200911</v>
          </cell>
          <cell r="X296">
            <v>9.5000000000000084E-3</v>
          </cell>
        </row>
        <row r="297">
          <cell r="C297" t="str">
            <v>TETCO-M3</v>
          </cell>
          <cell r="F297">
            <v>200912</v>
          </cell>
          <cell r="X297">
            <v>2.4999999999999911E-2</v>
          </cell>
        </row>
        <row r="298">
          <cell r="C298" t="str">
            <v>TETCO-M3</v>
          </cell>
          <cell r="F298">
            <v>201001</v>
          </cell>
          <cell r="X298">
            <v>9.5000000000000195E-2</v>
          </cell>
        </row>
        <row r="299">
          <cell r="C299" t="str">
            <v>TETCO-M3</v>
          </cell>
          <cell r="F299">
            <v>201002</v>
          </cell>
          <cell r="X299">
            <v>7.0000000000000062E-2</v>
          </cell>
        </row>
        <row r="300">
          <cell r="C300" t="str">
            <v>TETCO-M3</v>
          </cell>
          <cell r="F300">
            <v>201003</v>
          </cell>
          <cell r="X300">
            <v>7.999999999999996E-2</v>
          </cell>
        </row>
        <row r="301">
          <cell r="C301" t="str">
            <v>TGP-800L</v>
          </cell>
          <cell r="F301">
            <v>200912</v>
          </cell>
          <cell r="X301">
            <v>1.4999999999999999E-2</v>
          </cell>
        </row>
        <row r="302">
          <cell r="C302" t="str">
            <v>AB-NIT</v>
          </cell>
          <cell r="F302">
            <v>200910</v>
          </cell>
          <cell r="X302">
            <v>5.0000000000000044E-2</v>
          </cell>
        </row>
        <row r="303">
          <cell r="C303" t="str">
            <v>AB-NIT</v>
          </cell>
          <cell r="F303">
            <v>200911</v>
          </cell>
          <cell r="X303">
            <v>9.999999999999995E-3</v>
          </cell>
        </row>
        <row r="304">
          <cell r="C304" t="str">
            <v>AB-NIT</v>
          </cell>
          <cell r="F304">
            <v>200912</v>
          </cell>
          <cell r="X304">
            <v>3.4999999999999976E-2</v>
          </cell>
        </row>
        <row r="305">
          <cell r="C305" t="str">
            <v>AB-NIT</v>
          </cell>
          <cell r="F305">
            <v>201001</v>
          </cell>
          <cell r="X305">
            <v>4.4999999999999984E-2</v>
          </cell>
        </row>
        <row r="306">
          <cell r="C306" t="str">
            <v>AB-NIT</v>
          </cell>
          <cell r="F306">
            <v>201002</v>
          </cell>
          <cell r="X306">
            <v>0.06</v>
          </cell>
        </row>
        <row r="307">
          <cell r="C307" t="str">
            <v>AB-NIT</v>
          </cell>
          <cell r="F307">
            <v>201003</v>
          </cell>
          <cell r="X307">
            <v>1.0000000000000009E-2</v>
          </cell>
        </row>
        <row r="308">
          <cell r="C308" t="str">
            <v>AB-NIT</v>
          </cell>
          <cell r="F308">
            <v>201004</v>
          </cell>
          <cell r="X308">
            <v>1.0000000000000009E-2</v>
          </cell>
        </row>
        <row r="309">
          <cell r="C309" t="str">
            <v>AB-NIT</v>
          </cell>
          <cell r="F309">
            <v>201005</v>
          </cell>
          <cell r="X309">
            <v>4.4999999999999929E-2</v>
          </cell>
        </row>
        <row r="310">
          <cell r="C310" t="str">
            <v>AB-NIT</v>
          </cell>
          <cell r="F310">
            <v>201006</v>
          </cell>
          <cell r="X310">
            <v>4.0000000000000036E-2</v>
          </cell>
        </row>
        <row r="311">
          <cell r="C311" t="str">
            <v>AB-NIT</v>
          </cell>
          <cell r="F311">
            <v>201007</v>
          </cell>
          <cell r="X311">
            <v>3.0000000000000027E-2</v>
          </cell>
        </row>
        <row r="312">
          <cell r="C312" t="str">
            <v>AB-NIT</v>
          </cell>
          <cell r="F312">
            <v>201008</v>
          </cell>
          <cell r="X312">
            <v>6.0000000000000053E-2</v>
          </cell>
        </row>
      </sheetData>
      <sheetData sheetId="7" refreshError="1">
        <row r="2">
          <cell r="A2" t="str">
            <v>AECO</v>
          </cell>
          <cell r="B2" t="str">
            <v>AB-NIT</v>
          </cell>
        </row>
        <row r="3">
          <cell r="A3" t="str">
            <v>Algonquin</v>
          </cell>
          <cell r="B3" t="str">
            <v>AGT-CG</v>
          </cell>
        </row>
        <row r="4">
          <cell r="A4" t="str">
            <v>TCO</v>
          </cell>
          <cell r="B4" t="str">
            <v>TCO</v>
          </cell>
        </row>
        <row r="5">
          <cell r="A5" t="str">
            <v>Dawn</v>
          </cell>
          <cell r="B5" t="str">
            <v>Union-Dawn</v>
          </cell>
        </row>
        <row r="6">
          <cell r="A6" t="str">
            <v>S. Point</v>
          </cell>
          <cell r="B6" t="str">
            <v>Dominion-South</v>
          </cell>
        </row>
        <row r="7">
          <cell r="A7" t="str">
            <v>Empress</v>
          </cell>
          <cell r="B7" t="str">
            <v>AB-EMP Trans</v>
          </cell>
        </row>
        <row r="8">
          <cell r="A8" t="str">
            <v>N. Point</v>
          </cell>
          <cell r="B8" t="str">
            <v>Dominion-North</v>
          </cell>
        </row>
        <row r="9">
          <cell r="A9" t="str">
            <v>Tenn Z0</v>
          </cell>
          <cell r="B9" t="str">
            <v>TGP-Z0</v>
          </cell>
        </row>
        <row r="10">
          <cell r="A10" t="str">
            <v>Tenn Z1</v>
          </cell>
          <cell r="B10" t="str">
            <v>TGP-Z1 (FT)</v>
          </cell>
        </row>
        <row r="11">
          <cell r="A11" t="str">
            <v>Tenn Z6</v>
          </cell>
          <cell r="B11" t="str">
            <v>TGP-Z6 200L</v>
          </cell>
        </row>
        <row r="12">
          <cell r="A12" t="str">
            <v>Tetco ETX</v>
          </cell>
          <cell r="B12" t="str">
            <v>TETCO-ETX</v>
          </cell>
        </row>
        <row r="13">
          <cell r="A13" t="str">
            <v>Transco Z1</v>
          </cell>
          <cell r="B13" t="str">
            <v>Transco-30</v>
          </cell>
        </row>
        <row r="14">
          <cell r="A14" t="str">
            <v>Transco Z2</v>
          </cell>
          <cell r="B14" t="str">
            <v>Transco-45</v>
          </cell>
        </row>
        <row r="15">
          <cell r="A15" t="str">
            <v>Transco Z3</v>
          </cell>
          <cell r="B15" t="str">
            <v>Transco-65</v>
          </cell>
        </row>
        <row r="16">
          <cell r="A16" t="str">
            <v>Transco Z6</v>
          </cell>
          <cell r="B16" t="str">
            <v>Transco-Z6 (non-NY)</v>
          </cell>
        </row>
        <row r="17">
          <cell r="A17" t="str">
            <v>Transco Z6 NY</v>
          </cell>
          <cell r="B17" t="str">
            <v>Transco-Z6 (NY)</v>
          </cell>
        </row>
        <row r="18">
          <cell r="A18" t="str">
            <v>TxG Zne 1</v>
          </cell>
          <cell r="B18" t="str">
            <v>TGT-Z1 (FT)</v>
          </cell>
        </row>
        <row r="19">
          <cell r="A19" t="str">
            <v>TxG Zone SL</v>
          </cell>
          <cell r="B19" t="str">
            <v>TGT-SL (FT)</v>
          </cell>
        </row>
        <row r="20">
          <cell r="A20" t="str">
            <v>Waddington</v>
          </cell>
          <cell r="B20" t="str">
            <v>TCPL-Waddington</v>
          </cell>
        </row>
        <row r="21">
          <cell r="A21" t="str">
            <v>Tetco M1</v>
          </cell>
          <cell r="B21" t="str">
            <v>TETCO-M1 30</v>
          </cell>
        </row>
        <row r="22">
          <cell r="A22" t="str">
            <v>Tetco M3</v>
          </cell>
          <cell r="B22" t="str">
            <v>TETCO-M3</v>
          </cell>
        </row>
        <row r="23">
          <cell r="A23" t="str">
            <v>Tenn ZL 500</v>
          </cell>
          <cell r="B23" t="str">
            <v>TGP-500L</v>
          </cell>
        </row>
        <row r="24">
          <cell r="A24" t="str">
            <v>Tenn ZL 800</v>
          </cell>
          <cell r="B24" t="str">
            <v>TGP-800L</v>
          </cell>
        </row>
        <row r="25">
          <cell r="A25" t="str">
            <v>Tetco STX</v>
          </cell>
          <cell r="B25" t="str">
            <v>TETCO-STX</v>
          </cell>
        </row>
        <row r="26">
          <cell r="A26" t="str">
            <v>Tetco WLA</v>
          </cell>
          <cell r="B26" t="str">
            <v>TETCO-WLA</v>
          </cell>
        </row>
        <row r="27">
          <cell r="A27" t="str">
            <v>Tetco ELA</v>
          </cell>
          <cell r="B27" t="str">
            <v>TETCO-ELA</v>
          </cell>
        </row>
        <row r="28">
          <cell r="A28" t="str">
            <v>HENRY/HUB</v>
          </cell>
          <cell r="B28" t="str">
            <v>HENRY/HUB</v>
          </cell>
        </row>
        <row r="29">
          <cell r="A29" t="str">
            <v>Transco Z4</v>
          </cell>
          <cell r="B29" t="str">
            <v>Transco-85</v>
          </cell>
        </row>
        <row r="30">
          <cell r="A30" t="str">
            <v>Iroquois Z2</v>
          </cell>
          <cell r="B30" t="str">
            <v>Iroquois-Z2</v>
          </cell>
        </row>
      </sheetData>
      <sheetData sheetId="8" refreshError="1"/>
      <sheetData sheetId="9"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Market Valuation"/>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1104741.4138256083</v>
          </cell>
        </row>
        <row r="3">
          <cell r="B3">
            <v>67030</v>
          </cell>
          <cell r="H3">
            <v>200911</v>
          </cell>
          <cell r="AF3">
            <v>812632.84952179564</v>
          </cell>
        </row>
        <row r="4">
          <cell r="B4">
            <v>67030</v>
          </cell>
          <cell r="H4">
            <v>200912</v>
          </cell>
          <cell r="AF4">
            <v>996768.73420288763</v>
          </cell>
        </row>
        <row r="5">
          <cell r="B5">
            <v>67030</v>
          </cell>
          <cell r="H5">
            <v>201001</v>
          </cell>
          <cell r="AF5">
            <v>1147730.7498516815</v>
          </cell>
        </row>
        <row r="6">
          <cell r="B6">
            <v>67030</v>
          </cell>
          <cell r="H6">
            <v>201002</v>
          </cell>
          <cell r="AF6">
            <v>1036871.7954849646</v>
          </cell>
        </row>
        <row r="7">
          <cell r="B7">
            <v>67030</v>
          </cell>
          <cell r="H7">
            <v>201003</v>
          </cell>
          <cell r="AF7">
            <v>1151120.3995026732</v>
          </cell>
        </row>
        <row r="8">
          <cell r="B8">
            <v>67030</v>
          </cell>
          <cell r="H8">
            <v>201004</v>
          </cell>
          <cell r="AF8">
            <v>852125.30820391478</v>
          </cell>
        </row>
        <row r="9">
          <cell r="B9">
            <v>67030</v>
          </cell>
          <cell r="H9">
            <v>201005</v>
          </cell>
          <cell r="AF9">
            <v>905518.01590948831</v>
          </cell>
        </row>
        <row r="10">
          <cell r="B10">
            <v>67030</v>
          </cell>
          <cell r="H10">
            <v>201006</v>
          </cell>
          <cell r="AF10">
            <v>920650.41024936282</v>
          </cell>
        </row>
        <row r="11">
          <cell r="B11">
            <v>67030</v>
          </cell>
          <cell r="H11">
            <v>201007</v>
          </cell>
          <cell r="AF11">
            <v>967270.96928156237</v>
          </cell>
        </row>
        <row r="12">
          <cell r="B12">
            <v>67030</v>
          </cell>
          <cell r="H12">
            <v>201008</v>
          </cell>
          <cell r="AF12">
            <v>941631.3301438815</v>
          </cell>
        </row>
        <row r="13">
          <cell r="B13">
            <v>67030</v>
          </cell>
          <cell r="H13">
            <v>201009</v>
          </cell>
          <cell r="AF13">
            <v>894969.74643212184</v>
          </cell>
        </row>
        <row r="14">
          <cell r="B14">
            <v>67030</v>
          </cell>
          <cell r="H14">
            <v>201010</v>
          </cell>
          <cell r="AF14">
            <v>912598.46141685382</v>
          </cell>
        </row>
        <row r="15">
          <cell r="B15">
            <v>67035</v>
          </cell>
          <cell r="H15">
            <v>200910</v>
          </cell>
          <cell r="AF15">
            <v>1104741.4138256083</v>
          </cell>
        </row>
        <row r="16">
          <cell r="B16">
            <v>67035</v>
          </cell>
          <cell r="H16">
            <v>200911</v>
          </cell>
          <cell r="AF16">
            <v>812632.84952179564</v>
          </cell>
        </row>
        <row r="17">
          <cell r="B17">
            <v>67035</v>
          </cell>
          <cell r="H17">
            <v>200912</v>
          </cell>
          <cell r="AF17">
            <v>996768.73420288763</v>
          </cell>
        </row>
        <row r="18">
          <cell r="B18">
            <v>67035</v>
          </cell>
          <cell r="H18">
            <v>201001</v>
          </cell>
          <cell r="AF18">
            <v>1147730.7498516815</v>
          </cell>
        </row>
        <row r="19">
          <cell r="B19">
            <v>67035</v>
          </cell>
          <cell r="H19">
            <v>201002</v>
          </cell>
          <cell r="AF19">
            <v>1036871.7954849646</v>
          </cell>
        </row>
        <row r="20">
          <cell r="B20">
            <v>67035</v>
          </cell>
          <cell r="H20">
            <v>201003</v>
          </cell>
          <cell r="AF20">
            <v>1151120.3995026732</v>
          </cell>
        </row>
        <row r="21">
          <cell r="B21">
            <v>67035</v>
          </cell>
          <cell r="H21">
            <v>201004</v>
          </cell>
          <cell r="AF21">
            <v>852125.30820391478</v>
          </cell>
        </row>
        <row r="22">
          <cell r="B22">
            <v>67035</v>
          </cell>
          <cell r="H22">
            <v>201005</v>
          </cell>
          <cell r="AF22">
            <v>905518.01590948831</v>
          </cell>
        </row>
        <row r="23">
          <cell r="B23">
            <v>67035</v>
          </cell>
          <cell r="H23">
            <v>201006</v>
          </cell>
          <cell r="AF23">
            <v>920650.41024936282</v>
          </cell>
        </row>
        <row r="24">
          <cell r="B24">
            <v>67035</v>
          </cell>
          <cell r="H24">
            <v>201007</v>
          </cell>
          <cell r="AF24">
            <v>967270.96928156237</v>
          </cell>
        </row>
        <row r="25">
          <cell r="B25">
            <v>67035</v>
          </cell>
          <cell r="H25">
            <v>201008</v>
          </cell>
          <cell r="AF25">
            <v>941631.3301438815</v>
          </cell>
        </row>
        <row r="26">
          <cell r="B26">
            <v>67035</v>
          </cell>
          <cell r="H26">
            <v>201009</v>
          </cell>
          <cell r="AF26">
            <v>894969.74643212184</v>
          </cell>
        </row>
        <row r="27">
          <cell r="B27">
            <v>67035</v>
          </cell>
          <cell r="H27">
            <v>201010</v>
          </cell>
          <cell r="AF27">
            <v>912598.46141685382</v>
          </cell>
        </row>
        <row r="28">
          <cell r="B28">
            <v>67038</v>
          </cell>
          <cell r="H28">
            <v>200910</v>
          </cell>
          <cell r="AF28">
            <v>264134.45561927173</v>
          </cell>
        </row>
        <row r="29">
          <cell r="B29">
            <v>67038</v>
          </cell>
          <cell r="H29">
            <v>200911</v>
          </cell>
          <cell r="AF29">
            <v>199723.1171181564</v>
          </cell>
        </row>
        <row r="30">
          <cell r="B30">
            <v>67038</v>
          </cell>
          <cell r="H30">
            <v>200912</v>
          </cell>
          <cell r="AF30">
            <v>240586.15679925622</v>
          </cell>
        </row>
        <row r="31">
          <cell r="B31">
            <v>67038</v>
          </cell>
          <cell r="H31">
            <v>201001</v>
          </cell>
          <cell r="AF31">
            <v>273468.54606510856</v>
          </cell>
        </row>
        <row r="32">
          <cell r="B32">
            <v>67038</v>
          </cell>
          <cell r="H32">
            <v>201002</v>
          </cell>
          <cell r="AF32">
            <v>247021.068257657</v>
          </cell>
        </row>
        <row r="33">
          <cell r="B33">
            <v>67038</v>
          </cell>
          <cell r="H33">
            <v>201003</v>
          </cell>
          <cell r="AF33">
            <v>274140.25924659229</v>
          </cell>
        </row>
        <row r="34">
          <cell r="B34">
            <v>67038</v>
          </cell>
          <cell r="H34">
            <v>201004</v>
          </cell>
          <cell r="AF34">
            <v>208203.25071699987</v>
          </cell>
        </row>
        <row r="35">
          <cell r="B35">
            <v>67038</v>
          </cell>
          <cell r="H35">
            <v>201005</v>
          </cell>
          <cell r="AF35">
            <v>220540.59110098099</v>
          </cell>
        </row>
        <row r="36">
          <cell r="B36">
            <v>67038</v>
          </cell>
          <cell r="H36">
            <v>201006</v>
          </cell>
          <cell r="AF36">
            <v>223041.86031055494</v>
          </cell>
        </row>
        <row r="37">
          <cell r="B37">
            <v>67038</v>
          </cell>
          <cell r="H37">
            <v>201007</v>
          </cell>
          <cell r="AF37">
            <v>233888.52616175654</v>
          </cell>
        </row>
        <row r="38">
          <cell r="B38">
            <v>67038</v>
          </cell>
          <cell r="H38">
            <v>201008</v>
          </cell>
          <cell r="AF38">
            <v>228235.4463791778</v>
          </cell>
        </row>
        <row r="39">
          <cell r="B39">
            <v>67038</v>
          </cell>
          <cell r="H39">
            <v>201009</v>
          </cell>
          <cell r="AF39">
            <v>217260.91719525674</v>
          </cell>
        </row>
        <row r="40">
          <cell r="B40">
            <v>67038</v>
          </cell>
          <cell r="H40">
            <v>201010</v>
          </cell>
          <cell r="AF40">
            <v>221799.716419798</v>
          </cell>
        </row>
        <row r="41">
          <cell r="B41">
            <v>67038</v>
          </cell>
          <cell r="H41">
            <v>201011</v>
          </cell>
          <cell r="AF41">
            <v>288510.24835768814</v>
          </cell>
        </row>
        <row r="42">
          <cell r="B42">
            <v>67038</v>
          </cell>
          <cell r="H42">
            <v>201012</v>
          </cell>
          <cell r="AF42">
            <v>314282.08571553277</v>
          </cell>
        </row>
        <row r="43">
          <cell r="B43">
            <v>67038</v>
          </cell>
          <cell r="H43">
            <v>201101</v>
          </cell>
          <cell r="AF43">
            <v>291298.39325850905</v>
          </cell>
        </row>
        <row r="44">
          <cell r="B44">
            <v>67038</v>
          </cell>
          <cell r="H44">
            <v>201102</v>
          </cell>
          <cell r="AF44">
            <v>250772.6988955361</v>
          </cell>
        </row>
        <row r="45">
          <cell r="B45">
            <v>67038</v>
          </cell>
          <cell r="H45">
            <v>201103</v>
          </cell>
          <cell r="AF45">
            <v>291588.87937037327</v>
          </cell>
        </row>
        <row r="46">
          <cell r="B46">
            <v>67038</v>
          </cell>
          <cell r="H46">
            <v>201104</v>
          </cell>
          <cell r="AF46">
            <v>211638.30684234184</v>
          </cell>
        </row>
        <row r="47">
          <cell r="B47">
            <v>67038</v>
          </cell>
          <cell r="H47">
            <v>201105</v>
          </cell>
          <cell r="AF47">
            <v>221224.12223987788</v>
          </cell>
        </row>
        <row r="48">
          <cell r="B48">
            <v>67038</v>
          </cell>
          <cell r="H48">
            <v>201106</v>
          </cell>
          <cell r="AF48">
            <v>213287.45703317961</v>
          </cell>
        </row>
        <row r="49">
          <cell r="B49">
            <v>67038</v>
          </cell>
          <cell r="H49">
            <v>201107</v>
          </cell>
          <cell r="AF49">
            <v>210787.48537498058</v>
          </cell>
        </row>
        <row r="50">
          <cell r="B50">
            <v>67038</v>
          </cell>
          <cell r="H50">
            <v>201108</v>
          </cell>
          <cell r="AF50">
            <v>204745.73021355533</v>
          </cell>
        </row>
        <row r="51">
          <cell r="B51">
            <v>67038</v>
          </cell>
          <cell r="H51">
            <v>201109</v>
          </cell>
          <cell r="AF51">
            <v>186436.47303763553</v>
          </cell>
        </row>
        <row r="52">
          <cell r="B52">
            <v>67038</v>
          </cell>
          <cell r="H52">
            <v>201110</v>
          </cell>
          <cell r="AF52">
            <v>228510.83008423902</v>
          </cell>
        </row>
        <row r="53">
          <cell r="B53">
            <v>67039</v>
          </cell>
          <cell r="H53">
            <v>200910</v>
          </cell>
          <cell r="AF53">
            <v>258043.40157335406</v>
          </cell>
        </row>
        <row r="54">
          <cell r="B54">
            <v>67039</v>
          </cell>
          <cell r="H54">
            <v>200911</v>
          </cell>
          <cell r="AF54">
            <v>195116.62337131039</v>
          </cell>
        </row>
        <row r="55">
          <cell r="B55">
            <v>67039</v>
          </cell>
          <cell r="H55">
            <v>200912</v>
          </cell>
          <cell r="AF55">
            <v>235035.70788128537</v>
          </cell>
        </row>
        <row r="56">
          <cell r="B56">
            <v>67039</v>
          </cell>
          <cell r="H56">
            <v>201001</v>
          </cell>
          <cell r="AF56">
            <v>267156.16711647232</v>
          </cell>
        </row>
        <row r="57">
          <cell r="B57">
            <v>67039</v>
          </cell>
          <cell r="H57">
            <v>201002</v>
          </cell>
          <cell r="AF57">
            <v>241326.8526203481</v>
          </cell>
        </row>
        <row r="58">
          <cell r="B58">
            <v>67039</v>
          </cell>
          <cell r="H58">
            <v>201003</v>
          </cell>
          <cell r="AF58">
            <v>267814.40812293766</v>
          </cell>
        </row>
        <row r="59">
          <cell r="B59">
            <v>67039</v>
          </cell>
          <cell r="H59">
            <v>201004</v>
          </cell>
          <cell r="AF59">
            <v>203394.05419245129</v>
          </cell>
        </row>
        <row r="60">
          <cell r="B60">
            <v>67039</v>
          </cell>
          <cell r="H60">
            <v>201005</v>
          </cell>
          <cell r="AF60">
            <v>215449.1786596629</v>
          </cell>
        </row>
        <row r="61">
          <cell r="B61">
            <v>67039</v>
          </cell>
          <cell r="H61">
            <v>201006</v>
          </cell>
          <cell r="AF61">
            <v>217896.37989114143</v>
          </cell>
        </row>
        <row r="62">
          <cell r="B62">
            <v>67039</v>
          </cell>
          <cell r="H62">
            <v>201007</v>
          </cell>
          <cell r="AF62">
            <v>228493.39983605643</v>
          </cell>
        </row>
        <row r="63">
          <cell r="B63">
            <v>67039</v>
          </cell>
          <cell r="H63">
            <v>201008</v>
          </cell>
          <cell r="AF63">
            <v>222971.7323644243</v>
          </cell>
        </row>
        <row r="64">
          <cell r="B64">
            <v>67039</v>
          </cell>
          <cell r="H64">
            <v>201009</v>
          </cell>
          <cell r="AF64">
            <v>212252.70724893361</v>
          </cell>
        </row>
        <row r="65">
          <cell r="B65">
            <v>67039</v>
          </cell>
          <cell r="H65">
            <v>201010</v>
          </cell>
          <cell r="AF65">
            <v>216679.29581297794</v>
          </cell>
        </row>
        <row r="66">
          <cell r="B66">
            <v>67039</v>
          </cell>
          <cell r="H66">
            <v>201011</v>
          </cell>
          <cell r="AF66">
            <v>281858.5247053107</v>
          </cell>
        </row>
        <row r="67">
          <cell r="B67">
            <v>67039</v>
          </cell>
          <cell r="H67">
            <v>201012</v>
          </cell>
          <cell r="AF67">
            <v>307039.7270224166</v>
          </cell>
        </row>
        <row r="68">
          <cell r="B68">
            <v>67039</v>
          </cell>
          <cell r="H68">
            <v>201101</v>
          </cell>
          <cell r="AF68">
            <v>284577.61681480304</v>
          </cell>
        </row>
        <row r="69">
          <cell r="B69">
            <v>67039</v>
          </cell>
          <cell r="H69">
            <v>201102</v>
          </cell>
          <cell r="AF69">
            <v>244990.48363795562</v>
          </cell>
        </row>
        <row r="70">
          <cell r="B70">
            <v>67039</v>
          </cell>
          <cell r="H70">
            <v>201103</v>
          </cell>
          <cell r="AF70">
            <v>284860.60463591502</v>
          </cell>
        </row>
        <row r="71">
          <cell r="B71">
            <v>67039</v>
          </cell>
          <cell r="H71">
            <v>201104</v>
          </cell>
          <cell r="AF71">
            <v>206751.87006055404</v>
          </cell>
        </row>
        <row r="72">
          <cell r="B72">
            <v>67039</v>
          </cell>
          <cell r="H72">
            <v>201105</v>
          </cell>
          <cell r="AF72">
            <v>216127.61152125223</v>
          </cell>
        </row>
        <row r="73">
          <cell r="B73">
            <v>67039</v>
          </cell>
          <cell r="H73">
            <v>201106</v>
          </cell>
          <cell r="AF73">
            <v>208371.95541395014</v>
          </cell>
        </row>
        <row r="74">
          <cell r="B74">
            <v>67039</v>
          </cell>
          <cell r="H74">
            <v>201107</v>
          </cell>
          <cell r="AF74">
            <v>205929.97888813098</v>
          </cell>
        </row>
        <row r="75">
          <cell r="B75">
            <v>67039</v>
          </cell>
          <cell r="H75">
            <v>201108</v>
          </cell>
          <cell r="AF75">
            <v>200022.38085591418</v>
          </cell>
        </row>
        <row r="76">
          <cell r="B76">
            <v>67039</v>
          </cell>
          <cell r="H76">
            <v>201109</v>
          </cell>
          <cell r="AF76">
            <v>182142.53323042922</v>
          </cell>
        </row>
        <row r="77">
          <cell r="B77">
            <v>67039</v>
          </cell>
          <cell r="H77">
            <v>201110</v>
          </cell>
          <cell r="AF77">
            <v>223242.71684348694</v>
          </cell>
        </row>
        <row r="78">
          <cell r="B78">
            <v>110518</v>
          </cell>
          <cell r="H78">
            <v>200910</v>
          </cell>
          <cell r="AF78">
            <v>29406.312288063349</v>
          </cell>
        </row>
        <row r="79">
          <cell r="B79">
            <v>110518</v>
          </cell>
          <cell r="H79">
            <v>200911</v>
          </cell>
          <cell r="AF79">
            <v>10234.893491919238</v>
          </cell>
        </row>
        <row r="80">
          <cell r="B80">
            <v>110518</v>
          </cell>
          <cell r="H80">
            <v>200912</v>
          </cell>
          <cell r="AF80">
            <v>16242.157336929293</v>
          </cell>
        </row>
        <row r="81">
          <cell r="B81">
            <v>110518</v>
          </cell>
          <cell r="H81">
            <v>201001</v>
          </cell>
          <cell r="AF81">
            <v>18955.641135083057</v>
          </cell>
        </row>
        <row r="82">
          <cell r="B82">
            <v>110518</v>
          </cell>
          <cell r="H82">
            <v>201002</v>
          </cell>
          <cell r="AF82">
            <v>16643.321918837217</v>
          </cell>
        </row>
        <row r="83">
          <cell r="B83">
            <v>110518</v>
          </cell>
          <cell r="H83">
            <v>201003</v>
          </cell>
          <cell r="AF83">
            <v>19116.471431157857</v>
          </cell>
        </row>
        <row r="84">
          <cell r="B84">
            <v>110518</v>
          </cell>
          <cell r="H84">
            <v>201004</v>
          </cell>
          <cell r="AF84">
            <v>21794.116164133862</v>
          </cell>
        </row>
        <row r="85">
          <cell r="B85">
            <v>110518</v>
          </cell>
          <cell r="H85">
            <v>201005</v>
          </cell>
          <cell r="AF85">
            <v>23270.980461573388</v>
          </cell>
        </row>
        <row r="86">
          <cell r="B86">
            <v>110518</v>
          </cell>
          <cell r="H86">
            <v>201006</v>
          </cell>
          <cell r="AF86">
            <v>23854.272025682028</v>
          </cell>
        </row>
        <row r="87">
          <cell r="B87">
            <v>110518</v>
          </cell>
          <cell r="H87">
            <v>201007</v>
          </cell>
          <cell r="AF87">
            <v>25143.204518509923</v>
          </cell>
        </row>
        <row r="88">
          <cell r="B88">
            <v>110518</v>
          </cell>
          <cell r="H88">
            <v>201008</v>
          </cell>
          <cell r="AF88">
            <v>24398.014160632993</v>
          </cell>
        </row>
        <row r="89">
          <cell r="B89">
            <v>110518</v>
          </cell>
          <cell r="H89">
            <v>201009</v>
          </cell>
          <cell r="AF89">
            <v>23149.920261549723</v>
          </cell>
        </row>
        <row r="90">
          <cell r="B90">
            <v>110518</v>
          </cell>
          <cell r="H90">
            <v>201010</v>
          </cell>
          <cell r="AF90">
            <v>23509.755699986341</v>
          </cell>
        </row>
      </sheetData>
      <sheetData sheetId="6" refreshError="1">
        <row r="1">
          <cell r="C1" t="str">
            <v>HUBS</v>
          </cell>
          <cell r="F1" t="str">
            <v>STRIP</v>
          </cell>
        </row>
        <row r="2">
          <cell r="C2" t="str">
            <v>AGT-CG</v>
          </cell>
          <cell r="F2">
            <v>200910</v>
          </cell>
          <cell r="X2">
            <v>1.5000000000000013E-2</v>
          </cell>
        </row>
        <row r="3">
          <cell r="C3" t="str">
            <v>TCO</v>
          </cell>
          <cell r="F3">
            <v>200910</v>
          </cell>
          <cell r="X3">
            <v>1.0000000000000002E-2</v>
          </cell>
        </row>
        <row r="4">
          <cell r="C4" t="str">
            <v>TCO</v>
          </cell>
          <cell r="F4">
            <v>200911</v>
          </cell>
          <cell r="X4">
            <v>0.03</v>
          </cell>
        </row>
        <row r="5">
          <cell r="C5" t="str">
            <v>TCO</v>
          </cell>
          <cell r="F5">
            <v>200912</v>
          </cell>
          <cell r="X5">
            <v>2.4999999999999994E-2</v>
          </cell>
        </row>
        <row r="6">
          <cell r="C6" t="str">
            <v>TCO</v>
          </cell>
          <cell r="F6">
            <v>200910</v>
          </cell>
          <cell r="X6">
            <v>4.9999999999999975E-3</v>
          </cell>
        </row>
        <row r="7">
          <cell r="C7" t="str">
            <v>TCO</v>
          </cell>
          <cell r="F7">
            <v>200910</v>
          </cell>
          <cell r="X7">
            <v>0.01</v>
          </cell>
        </row>
        <row r="8">
          <cell r="C8" t="str">
            <v>TCO</v>
          </cell>
          <cell r="F8">
            <v>200910</v>
          </cell>
          <cell r="X8">
            <v>0.01</v>
          </cell>
        </row>
        <row r="9">
          <cell r="C9" t="str">
            <v>Dominion-South</v>
          </cell>
          <cell r="F9">
            <v>200910</v>
          </cell>
          <cell r="X9">
            <v>2.0000000000000004E-2</v>
          </cell>
        </row>
        <row r="10">
          <cell r="C10" t="str">
            <v>Dominion-South</v>
          </cell>
          <cell r="F10">
            <v>200910</v>
          </cell>
          <cell r="X10">
            <v>5.0000000000000001E-3</v>
          </cell>
        </row>
        <row r="11">
          <cell r="C11" t="str">
            <v>Dominion-South</v>
          </cell>
          <cell r="F11">
            <v>200910</v>
          </cell>
          <cell r="X11">
            <v>1.0000000000000002E-2</v>
          </cell>
        </row>
        <row r="12">
          <cell r="C12" t="str">
            <v>Dominion-South</v>
          </cell>
          <cell r="F12">
            <v>200911</v>
          </cell>
          <cell r="X12">
            <v>0.06</v>
          </cell>
        </row>
        <row r="13">
          <cell r="C13" t="str">
            <v>Dominion-South</v>
          </cell>
          <cell r="F13">
            <v>200912</v>
          </cell>
          <cell r="X13">
            <v>0.1</v>
          </cell>
        </row>
        <row r="14">
          <cell r="C14" t="str">
            <v>TGP-Z0</v>
          </cell>
          <cell r="F14">
            <v>200910</v>
          </cell>
          <cell r="X14">
            <v>9.000000000000008E-3</v>
          </cell>
        </row>
        <row r="15">
          <cell r="C15" t="str">
            <v>TGP-Z0</v>
          </cell>
          <cell r="F15">
            <v>200910</v>
          </cell>
          <cell r="X15">
            <v>1.4999999999999986E-2</v>
          </cell>
        </row>
        <row r="16">
          <cell r="C16" t="str">
            <v>TGP-Z0</v>
          </cell>
          <cell r="F16">
            <v>200910</v>
          </cell>
          <cell r="X16">
            <v>7.4999999999999997E-3</v>
          </cell>
        </row>
        <row r="17">
          <cell r="C17" t="str">
            <v>TGP-Z0</v>
          </cell>
          <cell r="F17">
            <v>200910</v>
          </cell>
          <cell r="X17">
            <v>2.5000000000000001E-3</v>
          </cell>
        </row>
        <row r="18">
          <cell r="C18" t="str">
            <v>TGP-Z6 200L</v>
          </cell>
          <cell r="F18">
            <v>200910</v>
          </cell>
          <cell r="X18">
            <v>1.5000000000000013E-2</v>
          </cell>
        </row>
        <row r="19">
          <cell r="C19" t="str">
            <v>TGP-Z6 200L</v>
          </cell>
          <cell r="F19">
            <v>200911</v>
          </cell>
          <cell r="X19">
            <v>0.15000000000000008</v>
          </cell>
        </row>
        <row r="20">
          <cell r="C20" t="str">
            <v>TGP-Z6 200L</v>
          </cell>
          <cell r="F20">
            <v>200910</v>
          </cell>
          <cell r="X20">
            <v>0.01</v>
          </cell>
        </row>
        <row r="21">
          <cell r="C21" t="str">
            <v>TETCO-ETX</v>
          </cell>
          <cell r="F21">
            <v>200910</v>
          </cell>
          <cell r="X21">
            <v>5.0000000000000017E-2</v>
          </cell>
        </row>
        <row r="22">
          <cell r="C22" t="str">
            <v>TETCO-ETX</v>
          </cell>
          <cell r="F22">
            <v>200910</v>
          </cell>
          <cell r="X22">
            <v>0.02</v>
          </cell>
        </row>
        <row r="23">
          <cell r="C23" t="str">
            <v>Transco-30</v>
          </cell>
          <cell r="F23">
            <v>200910</v>
          </cell>
          <cell r="X23">
            <v>1.0000000000000009E-2</v>
          </cell>
        </row>
        <row r="24">
          <cell r="C24" t="str">
            <v>Transco-30</v>
          </cell>
          <cell r="F24">
            <v>200910</v>
          </cell>
          <cell r="X24">
            <v>0.01</v>
          </cell>
        </row>
        <row r="25">
          <cell r="C25" t="str">
            <v>Transco-45</v>
          </cell>
          <cell r="F25">
            <v>200910</v>
          </cell>
          <cell r="X25">
            <v>0.05</v>
          </cell>
        </row>
        <row r="26">
          <cell r="C26" t="str">
            <v>Transco-45</v>
          </cell>
          <cell r="F26">
            <v>200910</v>
          </cell>
          <cell r="X26">
            <v>1.4999999999999999E-2</v>
          </cell>
        </row>
        <row r="27">
          <cell r="C27" t="str">
            <v>Transco-45</v>
          </cell>
          <cell r="F27">
            <v>200910</v>
          </cell>
          <cell r="X27">
            <v>0.01</v>
          </cell>
        </row>
        <row r="28">
          <cell r="C28" t="str">
            <v>Transco-65</v>
          </cell>
          <cell r="F28">
            <v>200910</v>
          </cell>
          <cell r="X28">
            <v>4.9999999999999975E-3</v>
          </cell>
        </row>
        <row r="29">
          <cell r="C29" t="str">
            <v>Transco-65</v>
          </cell>
          <cell r="F29">
            <v>200910</v>
          </cell>
          <cell r="X29">
            <v>5.0000000000000001E-3</v>
          </cell>
        </row>
        <row r="30">
          <cell r="C30" t="str">
            <v>Transco-65</v>
          </cell>
          <cell r="F30">
            <v>200910</v>
          </cell>
          <cell r="X30">
            <v>4.9999999999999975E-3</v>
          </cell>
        </row>
        <row r="31">
          <cell r="C31" t="str">
            <v>Transco-65</v>
          </cell>
          <cell r="F31">
            <v>200910</v>
          </cell>
          <cell r="X31">
            <v>2.5000000000000001E-3</v>
          </cell>
        </row>
        <row r="32">
          <cell r="C32" t="str">
            <v>Transco-65</v>
          </cell>
          <cell r="F32">
            <v>200910</v>
          </cell>
          <cell r="X32">
            <v>7.4999999999999997E-3</v>
          </cell>
        </row>
        <row r="33">
          <cell r="C33" t="str">
            <v>Transco-Z6 (non-NY)</v>
          </cell>
          <cell r="F33">
            <v>200910</v>
          </cell>
          <cell r="X33">
            <v>2.4999999999999994E-2</v>
          </cell>
        </row>
        <row r="34">
          <cell r="C34" t="str">
            <v>Transco-Z6 (non-NY)</v>
          </cell>
          <cell r="F34">
            <v>200911</v>
          </cell>
          <cell r="X34">
            <v>0.15000000000000002</v>
          </cell>
        </row>
        <row r="35">
          <cell r="C35" t="str">
            <v>Transco-Z6 (NY)</v>
          </cell>
          <cell r="F35">
            <v>200910</v>
          </cell>
          <cell r="X35">
            <v>1.0000000000000009E-2</v>
          </cell>
        </row>
        <row r="36">
          <cell r="C36" t="str">
            <v>Transco-Z6 (NY)</v>
          </cell>
          <cell r="F36">
            <v>200911</v>
          </cell>
          <cell r="X36">
            <v>3.0000000000000027E-2</v>
          </cell>
        </row>
        <row r="37">
          <cell r="C37" t="str">
            <v>Transco-Z6 (NY)</v>
          </cell>
          <cell r="F37">
            <v>200912</v>
          </cell>
          <cell r="X37">
            <v>8.0000000000000071E-2</v>
          </cell>
        </row>
        <row r="38">
          <cell r="C38" t="str">
            <v>Transco-Z6 (NY)</v>
          </cell>
          <cell r="F38">
            <v>201003</v>
          </cell>
          <cell r="X38">
            <v>0.11749999999999994</v>
          </cell>
        </row>
        <row r="39">
          <cell r="C39" t="str">
            <v>Transco-Z6 (NY)</v>
          </cell>
          <cell r="F39">
            <v>201011</v>
          </cell>
          <cell r="X39">
            <v>0.21500000000000008</v>
          </cell>
        </row>
        <row r="40">
          <cell r="C40" t="str">
            <v>Transco-Z6 (NY)</v>
          </cell>
          <cell r="F40">
            <v>201012</v>
          </cell>
          <cell r="X40">
            <v>0.31999999999999984</v>
          </cell>
        </row>
        <row r="41">
          <cell r="C41" t="str">
            <v>Transco-Z6 (NY)</v>
          </cell>
          <cell r="F41">
            <v>200910</v>
          </cell>
          <cell r="X41">
            <v>1.4999999999999958E-2</v>
          </cell>
        </row>
        <row r="42">
          <cell r="C42" t="str">
            <v>TGT-Z1 (FT)</v>
          </cell>
          <cell r="F42">
            <v>200910</v>
          </cell>
          <cell r="X42">
            <v>1.2499999999999997E-2</v>
          </cell>
        </row>
        <row r="43">
          <cell r="C43" t="str">
            <v>TGT-Z1 (FT)</v>
          </cell>
          <cell r="F43">
            <v>200910</v>
          </cell>
          <cell r="X43">
            <v>2.5000000000000001E-3</v>
          </cell>
        </row>
        <row r="44">
          <cell r="C44" t="str">
            <v>TGT-SL (FT)</v>
          </cell>
          <cell r="F44">
            <v>200910</v>
          </cell>
          <cell r="X44">
            <v>7.4999999999999928E-3</v>
          </cell>
        </row>
        <row r="45">
          <cell r="C45" t="str">
            <v>TGT-SL (FT)</v>
          </cell>
          <cell r="F45">
            <v>200910</v>
          </cell>
          <cell r="X45">
            <v>7.5000000000000067E-3</v>
          </cell>
        </row>
        <row r="46">
          <cell r="C46" t="str">
            <v>TGT-SL (FT)</v>
          </cell>
          <cell r="F46">
            <v>200910</v>
          </cell>
          <cell r="X46">
            <v>5.0000000000000001E-3</v>
          </cell>
        </row>
        <row r="47">
          <cell r="C47" t="str">
            <v>TGT-SL (FT)</v>
          </cell>
          <cell r="F47">
            <v>200910</v>
          </cell>
          <cell r="X47">
            <v>2.5000000000000001E-3</v>
          </cell>
        </row>
        <row r="48">
          <cell r="C48" t="str">
            <v>TETCO-M3</v>
          </cell>
          <cell r="F48">
            <v>200910</v>
          </cell>
          <cell r="X48">
            <v>1.5000000000000013E-3</v>
          </cell>
        </row>
        <row r="49">
          <cell r="C49" t="str">
            <v>TETCO-M3</v>
          </cell>
          <cell r="F49">
            <v>200911</v>
          </cell>
          <cell r="X49">
            <v>2.0000000000000018E-2</v>
          </cell>
        </row>
        <row r="50">
          <cell r="C50" t="str">
            <v>TETCO-M3</v>
          </cell>
          <cell r="F50">
            <v>200912</v>
          </cell>
          <cell r="X50">
            <v>4.7500000000000098E-2</v>
          </cell>
        </row>
        <row r="51">
          <cell r="C51" t="str">
            <v>TETCO-M3</v>
          </cell>
          <cell r="F51">
            <v>201003</v>
          </cell>
          <cell r="X51">
            <v>3.9999999999999925E-2</v>
          </cell>
        </row>
        <row r="52">
          <cell r="C52" t="str">
            <v>TETCO-M3</v>
          </cell>
          <cell r="F52">
            <v>201012</v>
          </cell>
          <cell r="X52">
            <v>0.14999999999999991</v>
          </cell>
        </row>
        <row r="53">
          <cell r="C53" t="str">
            <v>TETCO-M3</v>
          </cell>
          <cell r="F53">
            <v>200910</v>
          </cell>
          <cell r="X53">
            <v>2.5000000000000001E-3</v>
          </cell>
        </row>
        <row r="54">
          <cell r="C54" t="str">
            <v>TETCO-M3</v>
          </cell>
          <cell r="F54">
            <v>200910</v>
          </cell>
          <cell r="X54">
            <v>0</v>
          </cell>
        </row>
        <row r="55">
          <cell r="C55" t="str">
            <v>TETCO-M3</v>
          </cell>
          <cell r="F55">
            <v>200910</v>
          </cell>
          <cell r="X55">
            <v>0</v>
          </cell>
        </row>
        <row r="56">
          <cell r="C56" t="str">
            <v>TGP-500L</v>
          </cell>
          <cell r="F56">
            <v>200910</v>
          </cell>
          <cell r="X56">
            <v>4.9999999999999906E-3</v>
          </cell>
        </row>
        <row r="57">
          <cell r="C57" t="str">
            <v>TGP-500L</v>
          </cell>
          <cell r="F57">
            <v>200911</v>
          </cell>
          <cell r="X57">
            <v>7.0000000000000007E-2</v>
          </cell>
        </row>
        <row r="58">
          <cell r="C58" t="str">
            <v>TGP-500L</v>
          </cell>
          <cell r="F58">
            <v>200910</v>
          </cell>
          <cell r="X58">
            <v>0.01</v>
          </cell>
        </row>
        <row r="59">
          <cell r="C59" t="str">
            <v>TGP-500L</v>
          </cell>
          <cell r="F59">
            <v>200910</v>
          </cell>
          <cell r="X59">
            <v>2.4999999999999883E-3</v>
          </cell>
        </row>
        <row r="60">
          <cell r="C60" t="str">
            <v>TGP-500L</v>
          </cell>
          <cell r="F60">
            <v>200910</v>
          </cell>
          <cell r="X60">
            <v>7.4999999999999997E-3</v>
          </cell>
        </row>
        <row r="61">
          <cell r="C61" t="str">
            <v>TGP-500L</v>
          </cell>
          <cell r="F61">
            <v>200910</v>
          </cell>
          <cell r="X61">
            <v>0</v>
          </cell>
        </row>
        <row r="62">
          <cell r="C62" t="str">
            <v>TGP-800L</v>
          </cell>
          <cell r="F62">
            <v>200910</v>
          </cell>
          <cell r="X62">
            <v>4.0000000000000008E-2</v>
          </cell>
        </row>
        <row r="63">
          <cell r="C63" t="str">
            <v>TGP-800L</v>
          </cell>
          <cell r="F63">
            <v>200910</v>
          </cell>
          <cell r="X63">
            <v>1.2499999999999997E-2</v>
          </cell>
        </row>
        <row r="64">
          <cell r="C64" t="str">
            <v>TETCO-STX</v>
          </cell>
          <cell r="F64">
            <v>200910</v>
          </cell>
          <cell r="X64">
            <v>2.4999999999999994E-2</v>
          </cell>
        </row>
        <row r="65">
          <cell r="C65" t="str">
            <v>TETCO-STX</v>
          </cell>
          <cell r="F65">
            <v>200910</v>
          </cell>
          <cell r="X65">
            <v>4.9999999999999992E-3</v>
          </cell>
        </row>
        <row r="66">
          <cell r="C66" t="str">
            <v>TETCO-STX</v>
          </cell>
          <cell r="F66">
            <v>200910</v>
          </cell>
          <cell r="X66">
            <v>1.4999999999999986E-2</v>
          </cell>
        </row>
        <row r="67">
          <cell r="C67" t="str">
            <v>TETCO-WLA</v>
          </cell>
          <cell r="F67">
            <v>200910</v>
          </cell>
          <cell r="X67">
            <v>9.999999999999995E-3</v>
          </cell>
        </row>
        <row r="68">
          <cell r="C68" t="str">
            <v>TETCO-WLA</v>
          </cell>
          <cell r="F68">
            <v>200910</v>
          </cell>
          <cell r="X68">
            <v>5.0000000000000001E-3</v>
          </cell>
        </row>
        <row r="69">
          <cell r="C69" t="str">
            <v>TETCO-ELA</v>
          </cell>
          <cell r="F69">
            <v>200910</v>
          </cell>
          <cell r="X69">
            <v>2.4999999999999953E-3</v>
          </cell>
        </row>
        <row r="70">
          <cell r="C70" t="str">
            <v>TETCO-ELA</v>
          </cell>
          <cell r="F70">
            <v>200910</v>
          </cell>
          <cell r="X70">
            <v>2.5000000000000001E-3</v>
          </cell>
        </row>
        <row r="71">
          <cell r="C71" t="str">
            <v>TETCO-ELA</v>
          </cell>
          <cell r="F71">
            <v>200910</v>
          </cell>
          <cell r="X71">
            <v>4.9999999999999992E-3</v>
          </cell>
        </row>
        <row r="72">
          <cell r="C72" t="str">
            <v>TETCO-ELA</v>
          </cell>
          <cell r="F72">
            <v>200910</v>
          </cell>
          <cell r="X72">
            <v>9.999999999999995E-3</v>
          </cell>
        </row>
        <row r="73">
          <cell r="C73" t="str">
            <v>AB-NIT</v>
          </cell>
          <cell r="F73">
            <v>200910</v>
          </cell>
          <cell r="X73">
            <v>0.12000000000000011</v>
          </cell>
        </row>
        <row r="74">
          <cell r="C74" t="str">
            <v>AB-NIT</v>
          </cell>
          <cell r="F74">
            <v>200911</v>
          </cell>
          <cell r="X74">
            <v>1.0000000000000009E-2</v>
          </cell>
        </row>
        <row r="75">
          <cell r="C75" t="str">
            <v>AB-NIT</v>
          </cell>
          <cell r="F75">
            <v>200912</v>
          </cell>
          <cell r="X75">
            <v>2.4999999999999967E-2</v>
          </cell>
        </row>
        <row r="76">
          <cell r="C76" t="str">
            <v>AB-NIT</v>
          </cell>
          <cell r="F76">
            <v>201001</v>
          </cell>
          <cell r="X76">
            <v>1.2499999999999956E-2</v>
          </cell>
        </row>
        <row r="77">
          <cell r="C77" t="str">
            <v>AB-NIT</v>
          </cell>
          <cell r="F77">
            <v>201002</v>
          </cell>
          <cell r="X77">
            <v>1.5000000000000013E-2</v>
          </cell>
        </row>
        <row r="78">
          <cell r="C78" t="str">
            <v>AB-NIT</v>
          </cell>
          <cell r="F78">
            <v>201003</v>
          </cell>
          <cell r="X78">
            <v>4.0000000000000036E-2</v>
          </cell>
        </row>
        <row r="79">
          <cell r="C79" t="str">
            <v>AB-NIT</v>
          </cell>
          <cell r="F79">
            <v>201004</v>
          </cell>
          <cell r="X79">
            <v>1.5000000000000013E-2</v>
          </cell>
        </row>
        <row r="80">
          <cell r="C80" t="str">
            <v>AB-NIT</v>
          </cell>
          <cell r="F80">
            <v>201005</v>
          </cell>
          <cell r="X80">
            <v>2.4999999999999911E-2</v>
          </cell>
        </row>
        <row r="81">
          <cell r="C81" t="str">
            <v>AB-NIT</v>
          </cell>
          <cell r="F81">
            <v>201006</v>
          </cell>
          <cell r="X81">
            <v>4.500000000000004E-2</v>
          </cell>
        </row>
        <row r="82">
          <cell r="C82" t="str">
            <v>AB-NIT</v>
          </cell>
          <cell r="F82">
            <v>201010</v>
          </cell>
          <cell r="X82">
            <v>3.499999999999992E-2</v>
          </cell>
        </row>
        <row r="83">
          <cell r="C83" t="str">
            <v>AB-NIT</v>
          </cell>
          <cell r="F83">
            <v>201011</v>
          </cell>
          <cell r="X83">
            <v>2.0000000000000018E-2</v>
          </cell>
        </row>
        <row r="84">
          <cell r="C84" t="str">
            <v>AB-NIT</v>
          </cell>
          <cell r="F84">
            <v>201012</v>
          </cell>
          <cell r="X84">
            <v>2.0000000000000018E-2</v>
          </cell>
        </row>
        <row r="85">
          <cell r="C85" t="str">
            <v>AGT-CG</v>
          </cell>
          <cell r="F85">
            <v>200910</v>
          </cell>
          <cell r="X85">
            <v>2.5000000000000022E-2</v>
          </cell>
        </row>
        <row r="86">
          <cell r="C86" t="str">
            <v>TCO</v>
          </cell>
          <cell r="F86">
            <v>200910</v>
          </cell>
          <cell r="X86">
            <v>1.3499999999999998E-2</v>
          </cell>
        </row>
        <row r="87">
          <cell r="C87" t="str">
            <v>TCO</v>
          </cell>
          <cell r="F87">
            <v>200911</v>
          </cell>
          <cell r="X87">
            <v>3.2500000000000001E-2</v>
          </cell>
        </row>
        <row r="88">
          <cell r="C88" t="str">
            <v>TCO</v>
          </cell>
          <cell r="F88">
            <v>200912</v>
          </cell>
          <cell r="X88">
            <v>2.4999999999999994E-2</v>
          </cell>
        </row>
        <row r="89">
          <cell r="C89" t="str">
            <v>TCO</v>
          </cell>
          <cell r="F89">
            <v>200910</v>
          </cell>
          <cell r="X89">
            <v>7.4999999999999997E-3</v>
          </cell>
        </row>
        <row r="90">
          <cell r="C90" t="str">
            <v>TCO</v>
          </cell>
          <cell r="F90">
            <v>200910</v>
          </cell>
          <cell r="X90">
            <v>9.999999999999995E-3</v>
          </cell>
        </row>
        <row r="91">
          <cell r="C91" t="str">
            <v>TCO</v>
          </cell>
          <cell r="F91">
            <v>200910</v>
          </cell>
          <cell r="X91">
            <v>5.0000000000000001E-3</v>
          </cell>
        </row>
        <row r="92">
          <cell r="C92" t="str">
            <v>TCO</v>
          </cell>
          <cell r="F92">
            <v>200910</v>
          </cell>
          <cell r="X92">
            <v>7.4999999999999997E-3</v>
          </cell>
        </row>
        <row r="93">
          <cell r="C93" t="str">
            <v>TCO</v>
          </cell>
          <cell r="F93">
            <v>200911</v>
          </cell>
          <cell r="X93">
            <v>1.4999999999999999E-2</v>
          </cell>
        </row>
        <row r="94">
          <cell r="C94" t="str">
            <v>Dominion-South</v>
          </cell>
          <cell r="F94">
            <v>200910</v>
          </cell>
          <cell r="X94">
            <v>4.9999999999999975E-3</v>
          </cell>
        </row>
        <row r="95">
          <cell r="C95" t="str">
            <v>Dominion-South</v>
          </cell>
          <cell r="F95">
            <v>200910</v>
          </cell>
          <cell r="X95">
            <v>5.0000000000000001E-3</v>
          </cell>
        </row>
        <row r="96">
          <cell r="C96" t="str">
            <v>Dominion-South</v>
          </cell>
          <cell r="F96">
            <v>200910</v>
          </cell>
          <cell r="X96">
            <v>2.5000000000000001E-3</v>
          </cell>
        </row>
        <row r="97">
          <cell r="C97" t="str">
            <v>Dominion-South</v>
          </cell>
          <cell r="F97">
            <v>200910</v>
          </cell>
          <cell r="X97">
            <v>4.9999999999999975E-3</v>
          </cell>
        </row>
        <row r="98">
          <cell r="C98" t="str">
            <v>Dominion-South</v>
          </cell>
          <cell r="F98">
            <v>200911</v>
          </cell>
          <cell r="X98">
            <v>4.0000000000000008E-2</v>
          </cell>
        </row>
        <row r="99">
          <cell r="C99" t="str">
            <v>Dominion-South</v>
          </cell>
          <cell r="F99">
            <v>200912</v>
          </cell>
          <cell r="X99">
            <v>2.9999999999999971E-2</v>
          </cell>
        </row>
        <row r="100">
          <cell r="C100" t="str">
            <v>TGP-Z0</v>
          </cell>
          <cell r="F100">
            <v>200910</v>
          </cell>
          <cell r="X100">
            <v>4.4999999999999984E-2</v>
          </cell>
        </row>
        <row r="101">
          <cell r="C101" t="str">
            <v>TGP-Z0</v>
          </cell>
          <cell r="F101">
            <v>200910</v>
          </cell>
          <cell r="X101">
            <v>1.4999999999999999E-2</v>
          </cell>
        </row>
        <row r="102">
          <cell r="C102" t="str">
            <v>TGP-Z0</v>
          </cell>
          <cell r="F102">
            <v>200910</v>
          </cell>
          <cell r="X102">
            <v>5.0000000000000001E-3</v>
          </cell>
        </row>
        <row r="103">
          <cell r="C103" t="str">
            <v>TGP-Z0</v>
          </cell>
          <cell r="F103">
            <v>200910</v>
          </cell>
          <cell r="X103">
            <v>5.0000000000000001E-3</v>
          </cell>
        </row>
        <row r="104">
          <cell r="C104" t="str">
            <v>TGP-Z6 200L</v>
          </cell>
          <cell r="F104">
            <v>200910</v>
          </cell>
          <cell r="X104">
            <v>1.0000000000000009E-2</v>
          </cell>
        </row>
        <row r="105">
          <cell r="C105" t="str">
            <v>TGP-Z6 200L</v>
          </cell>
          <cell r="F105">
            <v>200910</v>
          </cell>
          <cell r="X105">
            <v>5.0000000000000001E-3</v>
          </cell>
        </row>
        <row r="106">
          <cell r="C106" t="str">
            <v>TETCO-ETX</v>
          </cell>
          <cell r="F106">
            <v>200910</v>
          </cell>
          <cell r="X106">
            <v>4.7500000000000014E-2</v>
          </cell>
        </row>
        <row r="107">
          <cell r="C107" t="str">
            <v>TETCO-ETX</v>
          </cell>
          <cell r="F107">
            <v>200910</v>
          </cell>
          <cell r="X107">
            <v>5.0000000000000001E-3</v>
          </cell>
        </row>
        <row r="108">
          <cell r="C108" t="str">
            <v>Transco-30</v>
          </cell>
          <cell r="F108">
            <v>200910</v>
          </cell>
          <cell r="X108">
            <v>1.7500000000000002E-2</v>
          </cell>
        </row>
        <row r="109">
          <cell r="C109" t="str">
            <v>Transco-30</v>
          </cell>
          <cell r="F109">
            <v>200910</v>
          </cell>
          <cell r="X109">
            <v>0.02</v>
          </cell>
        </row>
        <row r="110">
          <cell r="C110" t="str">
            <v>Transco-30</v>
          </cell>
          <cell r="F110">
            <v>200910</v>
          </cell>
          <cell r="X110">
            <v>7.4999999999999997E-3</v>
          </cell>
        </row>
        <row r="111">
          <cell r="C111" t="str">
            <v>Transco-45</v>
          </cell>
          <cell r="F111">
            <v>200910</v>
          </cell>
          <cell r="X111">
            <v>7.4999999999999928E-3</v>
          </cell>
        </row>
        <row r="112">
          <cell r="C112" t="str">
            <v>Transco-45</v>
          </cell>
          <cell r="F112">
            <v>200910</v>
          </cell>
          <cell r="X112">
            <v>0.01</v>
          </cell>
        </row>
        <row r="113">
          <cell r="C113" t="str">
            <v>Transco-65</v>
          </cell>
          <cell r="F113">
            <v>200910</v>
          </cell>
          <cell r="X113">
            <v>1.0000000000000002E-2</v>
          </cell>
        </row>
        <row r="114">
          <cell r="C114" t="str">
            <v>Transco-65</v>
          </cell>
          <cell r="F114">
            <v>200910</v>
          </cell>
          <cell r="X114">
            <v>4.9999999999999975E-3</v>
          </cell>
        </row>
        <row r="115">
          <cell r="C115" t="str">
            <v>Transco-65</v>
          </cell>
          <cell r="F115">
            <v>200910</v>
          </cell>
          <cell r="X115">
            <v>2.5000000000000001E-3</v>
          </cell>
        </row>
        <row r="116">
          <cell r="C116" t="str">
            <v>Transco-65</v>
          </cell>
          <cell r="F116">
            <v>200910</v>
          </cell>
          <cell r="X116">
            <v>0.01</v>
          </cell>
        </row>
        <row r="117">
          <cell r="C117" t="str">
            <v>Transco-Z6 (non-NY)</v>
          </cell>
          <cell r="F117">
            <v>200910</v>
          </cell>
          <cell r="X117">
            <v>1.4999999999999986E-2</v>
          </cell>
        </row>
        <row r="118">
          <cell r="C118" t="str">
            <v>Transco-Z6 (non-NY)</v>
          </cell>
          <cell r="F118">
            <v>200911</v>
          </cell>
          <cell r="X118">
            <v>0.14000000000000007</v>
          </cell>
        </row>
        <row r="119">
          <cell r="C119" t="str">
            <v>Transco-Z6 (NY)</v>
          </cell>
          <cell r="F119">
            <v>200910</v>
          </cell>
          <cell r="X119">
            <v>6.9999999999999507E-3</v>
          </cell>
        </row>
        <row r="120">
          <cell r="C120" t="str">
            <v>Transco-Z6 (NY)</v>
          </cell>
          <cell r="F120">
            <v>200911</v>
          </cell>
          <cell r="X120">
            <v>3.5000000000000031E-2</v>
          </cell>
        </row>
        <row r="121">
          <cell r="C121" t="str">
            <v>Transco-Z6 (NY)</v>
          </cell>
          <cell r="F121">
            <v>200912</v>
          </cell>
          <cell r="X121">
            <v>6.0000000000000053E-2</v>
          </cell>
        </row>
        <row r="122">
          <cell r="C122" t="str">
            <v>Transco-Z6 (NY)</v>
          </cell>
          <cell r="F122">
            <v>201001</v>
          </cell>
          <cell r="X122">
            <v>1.7999999999999998</v>
          </cell>
        </row>
        <row r="123">
          <cell r="C123" t="str">
            <v>Transco-Z6 (NY)</v>
          </cell>
          <cell r="F123">
            <v>201003</v>
          </cell>
          <cell r="X123">
            <v>3.9999999999999813E-2</v>
          </cell>
        </row>
        <row r="124">
          <cell r="C124" t="str">
            <v>Transco-Z6 (NY)</v>
          </cell>
          <cell r="F124">
            <v>201012</v>
          </cell>
          <cell r="X124">
            <v>0.31499999999999972</v>
          </cell>
        </row>
        <row r="125">
          <cell r="C125" t="str">
            <v>Transco-Z6 (NY)</v>
          </cell>
          <cell r="F125">
            <v>200910</v>
          </cell>
          <cell r="X125">
            <v>1.0000000000000009E-2</v>
          </cell>
        </row>
        <row r="126">
          <cell r="C126" t="str">
            <v>Transco-Z6 (NY)</v>
          </cell>
          <cell r="F126">
            <v>200910</v>
          </cell>
          <cell r="X126">
            <v>1.4999999999999999E-2</v>
          </cell>
        </row>
        <row r="127">
          <cell r="C127" t="str">
            <v>TGT-Z1 (FT)</v>
          </cell>
          <cell r="F127">
            <v>200910</v>
          </cell>
          <cell r="X127">
            <v>9.999999999999995E-3</v>
          </cell>
        </row>
        <row r="128">
          <cell r="C128" t="str">
            <v>TGT-Z1 (FT)</v>
          </cell>
          <cell r="F128">
            <v>200910</v>
          </cell>
          <cell r="X128">
            <v>5.0000000000000001E-3</v>
          </cell>
        </row>
        <row r="129">
          <cell r="C129" t="str">
            <v>TGT-SL (FT)</v>
          </cell>
          <cell r="F129">
            <v>200910</v>
          </cell>
          <cell r="X129">
            <v>2.0000000000000004E-2</v>
          </cell>
        </row>
        <row r="130">
          <cell r="C130" t="str">
            <v>TGT-SL (FT)</v>
          </cell>
          <cell r="F130">
            <v>200911</v>
          </cell>
          <cell r="X130">
            <v>0.03</v>
          </cell>
        </row>
        <row r="131">
          <cell r="C131" t="str">
            <v>TGT-SL (FT)</v>
          </cell>
          <cell r="F131">
            <v>200910</v>
          </cell>
          <cell r="X131">
            <v>9.999999999999995E-3</v>
          </cell>
        </row>
        <row r="132">
          <cell r="C132" t="str">
            <v>TGT-SL (FT)</v>
          </cell>
          <cell r="F132">
            <v>200910</v>
          </cell>
          <cell r="X132">
            <v>2.5000000000000001E-3</v>
          </cell>
        </row>
        <row r="133">
          <cell r="C133" t="str">
            <v>TETCO-M3</v>
          </cell>
          <cell r="F133">
            <v>200910</v>
          </cell>
          <cell r="X133">
            <v>3.0000000000000027E-3</v>
          </cell>
        </row>
        <row r="134">
          <cell r="C134" t="str">
            <v>TETCO-M3</v>
          </cell>
          <cell r="F134">
            <v>200911</v>
          </cell>
          <cell r="X134">
            <v>2.0000000000000018E-2</v>
          </cell>
        </row>
        <row r="135">
          <cell r="C135" t="str">
            <v>TETCO-M3</v>
          </cell>
          <cell r="F135">
            <v>200912</v>
          </cell>
          <cell r="X135">
            <v>2.5000000000000133E-2</v>
          </cell>
        </row>
        <row r="136">
          <cell r="C136" t="str">
            <v>TETCO-M3</v>
          </cell>
          <cell r="F136">
            <v>201003</v>
          </cell>
          <cell r="X136">
            <v>3.9999999999999925E-2</v>
          </cell>
        </row>
        <row r="137">
          <cell r="C137" t="str">
            <v>TETCO-M3</v>
          </cell>
          <cell r="F137">
            <v>201012</v>
          </cell>
          <cell r="X137">
            <v>0.14999999999999991</v>
          </cell>
        </row>
        <row r="138">
          <cell r="C138" t="str">
            <v>TETCO-M3</v>
          </cell>
          <cell r="F138">
            <v>200910</v>
          </cell>
          <cell r="X138">
            <v>7.5000000000000067E-3</v>
          </cell>
        </row>
        <row r="139">
          <cell r="C139" t="str">
            <v>TETCO-M3</v>
          </cell>
          <cell r="F139">
            <v>200910</v>
          </cell>
          <cell r="X139">
            <v>2.5000000000000001E-3</v>
          </cell>
        </row>
        <row r="140">
          <cell r="C140" t="str">
            <v>TGP-500L</v>
          </cell>
          <cell r="F140">
            <v>200910</v>
          </cell>
          <cell r="X140">
            <v>9.5000000000000084E-3</v>
          </cell>
        </row>
        <row r="141">
          <cell r="C141" t="str">
            <v>TGP-500L</v>
          </cell>
          <cell r="F141">
            <v>200911</v>
          </cell>
          <cell r="X141">
            <v>7.0000000000000007E-2</v>
          </cell>
        </row>
        <row r="142">
          <cell r="C142" t="str">
            <v>TGP-500L</v>
          </cell>
          <cell r="F142">
            <v>200910</v>
          </cell>
          <cell r="X142">
            <v>7.5000000000000067E-3</v>
          </cell>
        </row>
        <row r="143">
          <cell r="C143" t="str">
            <v>TGP-500L</v>
          </cell>
          <cell r="F143">
            <v>200910</v>
          </cell>
          <cell r="X143">
            <v>2.5000000000000001E-3</v>
          </cell>
        </row>
        <row r="144">
          <cell r="C144" t="str">
            <v>TGP-800L</v>
          </cell>
          <cell r="F144">
            <v>200910</v>
          </cell>
          <cell r="X144">
            <v>9.999999999999995E-3</v>
          </cell>
        </row>
        <row r="145">
          <cell r="C145" t="str">
            <v>TETCO-STX</v>
          </cell>
          <cell r="F145">
            <v>200910</v>
          </cell>
          <cell r="X145">
            <v>0.03</v>
          </cell>
        </row>
        <row r="146">
          <cell r="C146" t="str">
            <v>TETCO-STX</v>
          </cell>
          <cell r="F146">
            <v>200910</v>
          </cell>
          <cell r="X146">
            <v>0.01</v>
          </cell>
        </row>
        <row r="147">
          <cell r="C147" t="str">
            <v>TETCO-STX</v>
          </cell>
          <cell r="F147">
            <v>200910</v>
          </cell>
          <cell r="X147">
            <v>1.4999999999999999E-2</v>
          </cell>
        </row>
        <row r="148">
          <cell r="C148" t="str">
            <v>TETCO-STX</v>
          </cell>
          <cell r="F148">
            <v>200910</v>
          </cell>
          <cell r="X148">
            <v>0.03</v>
          </cell>
        </row>
        <row r="149">
          <cell r="C149" t="str">
            <v>TETCO-WLA</v>
          </cell>
          <cell r="F149">
            <v>200910</v>
          </cell>
          <cell r="X149">
            <v>7.4999999999999928E-3</v>
          </cell>
        </row>
        <row r="150">
          <cell r="C150" t="str">
            <v>TETCO-WLA</v>
          </cell>
          <cell r="F150">
            <v>200910</v>
          </cell>
          <cell r="X150">
            <v>1.4999999999999999E-2</v>
          </cell>
        </row>
        <row r="151">
          <cell r="C151" t="str">
            <v>TETCO-ELA</v>
          </cell>
          <cell r="F151">
            <v>200910</v>
          </cell>
          <cell r="X151">
            <v>4.9999999999999975E-3</v>
          </cell>
        </row>
        <row r="152">
          <cell r="C152" t="str">
            <v>TETCO-ELA</v>
          </cell>
          <cell r="F152">
            <v>200910</v>
          </cell>
          <cell r="X152">
            <v>5.0000000000000001E-3</v>
          </cell>
        </row>
        <row r="153">
          <cell r="C153" t="str">
            <v>TETCO-ELA</v>
          </cell>
          <cell r="F153">
            <v>200910</v>
          </cell>
          <cell r="X153">
            <v>7.4999999999999997E-3</v>
          </cell>
        </row>
        <row r="154">
          <cell r="C154" t="str">
            <v>TETCO-ELA</v>
          </cell>
          <cell r="F154">
            <v>200910</v>
          </cell>
          <cell r="X154">
            <v>9.999999999999995E-3</v>
          </cell>
        </row>
        <row r="155">
          <cell r="C155" t="str">
            <v>AB-NIT</v>
          </cell>
          <cell r="F155">
            <v>200910</v>
          </cell>
          <cell r="X155">
            <v>0.13500000000000001</v>
          </cell>
        </row>
        <row r="156">
          <cell r="C156" t="str">
            <v>AB-NIT</v>
          </cell>
          <cell r="F156">
            <v>200911</v>
          </cell>
          <cell r="X156">
            <v>1.5000000000000013E-2</v>
          </cell>
        </row>
        <row r="157">
          <cell r="C157" t="str">
            <v>AB-NIT</v>
          </cell>
          <cell r="F157">
            <v>200912</v>
          </cell>
          <cell r="X157">
            <v>2.0000000000000018E-2</v>
          </cell>
        </row>
        <row r="158">
          <cell r="C158" t="str">
            <v>AB-NIT</v>
          </cell>
          <cell r="F158">
            <v>201001</v>
          </cell>
          <cell r="X158">
            <v>1.9999999999999907E-2</v>
          </cell>
        </row>
        <row r="159">
          <cell r="C159" t="str">
            <v>AB-NIT</v>
          </cell>
          <cell r="F159">
            <v>201002</v>
          </cell>
          <cell r="X159">
            <v>1.5000000000000013E-2</v>
          </cell>
        </row>
        <row r="160">
          <cell r="C160" t="str">
            <v>AB-NIT</v>
          </cell>
          <cell r="F160">
            <v>201003</v>
          </cell>
          <cell r="X160">
            <v>9.9999999999998979E-3</v>
          </cell>
        </row>
        <row r="161">
          <cell r="C161" t="str">
            <v>AB-NIT</v>
          </cell>
          <cell r="F161">
            <v>201004</v>
          </cell>
          <cell r="X161">
            <v>3.5000000000000031E-2</v>
          </cell>
        </row>
        <row r="162">
          <cell r="C162" t="str">
            <v>AB-NIT</v>
          </cell>
          <cell r="F162">
            <v>201006</v>
          </cell>
          <cell r="X162">
            <v>4.9999999999999933E-2</v>
          </cell>
        </row>
        <row r="163">
          <cell r="C163" t="str">
            <v>AB-NIT</v>
          </cell>
          <cell r="F163">
            <v>201009</v>
          </cell>
          <cell r="X163">
            <v>3.0000000000000027E-2</v>
          </cell>
        </row>
        <row r="164">
          <cell r="C164" t="str">
            <v>AB-NIT</v>
          </cell>
          <cell r="F164">
            <v>201010</v>
          </cell>
          <cell r="X164">
            <v>1.0000000000000009E-2</v>
          </cell>
        </row>
        <row r="165">
          <cell r="C165" t="str">
            <v>TCO</v>
          </cell>
          <cell r="F165">
            <v>200910</v>
          </cell>
          <cell r="X165">
            <v>1.2499999999999997E-2</v>
          </cell>
        </row>
        <row r="166">
          <cell r="C166" t="str">
            <v>TCO</v>
          </cell>
          <cell r="F166">
            <v>200912</v>
          </cell>
          <cell r="X166">
            <v>7.0000000000000007E-2</v>
          </cell>
        </row>
        <row r="167">
          <cell r="C167" t="str">
            <v>TCO</v>
          </cell>
          <cell r="F167">
            <v>201001</v>
          </cell>
          <cell r="X167">
            <v>2.4999999999999994E-2</v>
          </cell>
        </row>
        <row r="168">
          <cell r="C168" t="str">
            <v>TCO</v>
          </cell>
          <cell r="F168">
            <v>201002</v>
          </cell>
          <cell r="X168">
            <v>2.4999999999999994E-2</v>
          </cell>
        </row>
        <row r="169">
          <cell r="C169" t="str">
            <v>TCO</v>
          </cell>
          <cell r="F169">
            <v>200910</v>
          </cell>
          <cell r="X169">
            <v>5.0000000000000001E-3</v>
          </cell>
        </row>
        <row r="170">
          <cell r="C170" t="str">
            <v>TCO</v>
          </cell>
          <cell r="F170">
            <v>200910</v>
          </cell>
          <cell r="X170">
            <v>1.4999999999999999E-2</v>
          </cell>
        </row>
        <row r="171">
          <cell r="C171" t="str">
            <v>TCO</v>
          </cell>
          <cell r="F171">
            <v>200911</v>
          </cell>
          <cell r="X171">
            <v>1.2500000000000001E-2</v>
          </cell>
        </row>
        <row r="172">
          <cell r="C172" t="str">
            <v>Dominion-South</v>
          </cell>
          <cell r="F172">
            <v>200910</v>
          </cell>
          <cell r="X172">
            <v>0.03</v>
          </cell>
        </row>
        <row r="173">
          <cell r="C173" t="str">
            <v>Dominion-South</v>
          </cell>
          <cell r="F173">
            <v>200910</v>
          </cell>
          <cell r="X173">
            <v>5.0000000000000001E-3</v>
          </cell>
        </row>
        <row r="174">
          <cell r="C174" t="str">
            <v>Dominion-South</v>
          </cell>
          <cell r="F174">
            <v>200910</v>
          </cell>
          <cell r="X174">
            <v>1.5000000000000013E-3</v>
          </cell>
        </row>
        <row r="175">
          <cell r="C175" t="str">
            <v>TGP-Z0</v>
          </cell>
          <cell r="F175">
            <v>200910</v>
          </cell>
          <cell r="X175">
            <v>1.7500000000000002E-2</v>
          </cell>
        </row>
        <row r="176">
          <cell r="C176" t="str">
            <v>TGP-Z0</v>
          </cell>
          <cell r="F176">
            <v>200910</v>
          </cell>
          <cell r="X176">
            <v>0.16000000000000014</v>
          </cell>
        </row>
        <row r="177">
          <cell r="C177" t="str">
            <v>TGP-Z0</v>
          </cell>
          <cell r="F177">
            <v>200910</v>
          </cell>
          <cell r="X177">
            <v>7.4999999999999997E-3</v>
          </cell>
        </row>
        <row r="178">
          <cell r="C178" t="str">
            <v>TETCO-ETX</v>
          </cell>
          <cell r="F178">
            <v>200910</v>
          </cell>
          <cell r="X178">
            <v>2.2499999999999992E-2</v>
          </cell>
        </row>
        <row r="179">
          <cell r="C179" t="str">
            <v>TETCO-ETX</v>
          </cell>
          <cell r="F179">
            <v>200910</v>
          </cell>
          <cell r="X179">
            <v>1.4999999999999999E-2</v>
          </cell>
        </row>
        <row r="180">
          <cell r="C180" t="str">
            <v>Transco-30</v>
          </cell>
          <cell r="F180">
            <v>200910</v>
          </cell>
          <cell r="X180">
            <v>1.7500000000000002E-2</v>
          </cell>
        </row>
        <row r="181">
          <cell r="C181" t="str">
            <v>Transco-45</v>
          </cell>
          <cell r="F181">
            <v>200910</v>
          </cell>
          <cell r="X181">
            <v>3.4999999999999996E-2</v>
          </cell>
        </row>
        <row r="182">
          <cell r="C182" t="str">
            <v>Transco-65</v>
          </cell>
          <cell r="F182">
            <v>200910</v>
          </cell>
          <cell r="X182">
            <v>2.5000000000000001E-3</v>
          </cell>
        </row>
        <row r="183">
          <cell r="C183" t="str">
            <v>Transco-65</v>
          </cell>
          <cell r="F183">
            <v>200910</v>
          </cell>
          <cell r="X183">
            <v>1.2500000000000001E-2</v>
          </cell>
        </row>
        <row r="184">
          <cell r="C184" t="str">
            <v>Transco-Z6 (non-NY)</v>
          </cell>
          <cell r="F184">
            <v>200911</v>
          </cell>
          <cell r="X184">
            <v>9.9999999999999978E-2</v>
          </cell>
        </row>
        <row r="185">
          <cell r="C185" t="str">
            <v>Transco-Z6 (NY)</v>
          </cell>
          <cell r="F185">
            <v>200910</v>
          </cell>
          <cell r="X185">
            <v>6.9999999999999507E-3</v>
          </cell>
        </row>
        <row r="186">
          <cell r="C186" t="str">
            <v>Transco-Z6 (NY)</v>
          </cell>
          <cell r="F186">
            <v>200911</v>
          </cell>
          <cell r="X186">
            <v>3.0000000000000027E-2</v>
          </cell>
        </row>
        <row r="187">
          <cell r="C187" t="str">
            <v>Transco-Z6 (NY)</v>
          </cell>
          <cell r="F187">
            <v>200912</v>
          </cell>
          <cell r="X187">
            <v>5.0000000000000044E-2</v>
          </cell>
        </row>
        <row r="188">
          <cell r="C188" t="str">
            <v>Transco-Z6 (NY)</v>
          </cell>
          <cell r="F188">
            <v>201001</v>
          </cell>
          <cell r="X188">
            <v>2.7</v>
          </cell>
        </row>
        <row r="189">
          <cell r="C189" t="str">
            <v>Transco-Z6 (NY)</v>
          </cell>
          <cell r="F189">
            <v>201002</v>
          </cell>
          <cell r="X189">
            <v>2.4500000000000002</v>
          </cell>
        </row>
        <row r="190">
          <cell r="C190" t="str">
            <v>Transco-Z6 (NY)</v>
          </cell>
          <cell r="F190">
            <v>201003</v>
          </cell>
          <cell r="X190">
            <v>4.9999999999999822E-2</v>
          </cell>
        </row>
        <row r="191">
          <cell r="C191" t="str">
            <v>Transco-Z6 (NY)</v>
          </cell>
          <cell r="F191">
            <v>201011</v>
          </cell>
          <cell r="X191">
            <v>0.12</v>
          </cell>
        </row>
        <row r="192">
          <cell r="C192" t="str">
            <v>Transco-Z6 (NY)</v>
          </cell>
          <cell r="F192">
            <v>201012</v>
          </cell>
          <cell r="X192">
            <v>0.31499999999999972</v>
          </cell>
        </row>
        <row r="193">
          <cell r="C193" t="str">
            <v>Transco-Z6 (NY)</v>
          </cell>
          <cell r="F193">
            <v>200910</v>
          </cell>
          <cell r="X193">
            <v>3.5000000000000031E-2</v>
          </cell>
        </row>
        <row r="194">
          <cell r="C194" t="str">
            <v>Transco-Z6 (NY)</v>
          </cell>
          <cell r="F194">
            <v>200910</v>
          </cell>
          <cell r="X194">
            <v>5.0000000000000001E-3</v>
          </cell>
        </row>
        <row r="195">
          <cell r="C195" t="str">
            <v>TGT-Z1 (FT)</v>
          </cell>
          <cell r="F195">
            <v>200910</v>
          </cell>
          <cell r="X195">
            <v>2.0000000000000004E-2</v>
          </cell>
        </row>
        <row r="196">
          <cell r="C196" t="str">
            <v>TGT-Z1 (FT)</v>
          </cell>
          <cell r="F196">
            <v>200910</v>
          </cell>
          <cell r="X196">
            <v>0.35000000000000009</v>
          </cell>
        </row>
        <row r="197">
          <cell r="C197" t="str">
            <v>TGT-SL (FT)</v>
          </cell>
          <cell r="F197">
            <v>200910</v>
          </cell>
          <cell r="X197">
            <v>2.0000000000000004E-2</v>
          </cell>
        </row>
        <row r="198">
          <cell r="C198" t="str">
            <v>TETCO-M3</v>
          </cell>
          <cell r="F198">
            <v>200910</v>
          </cell>
          <cell r="X198">
            <v>7.5000000000000067E-3</v>
          </cell>
        </row>
        <row r="199">
          <cell r="C199" t="str">
            <v>TETCO-M3</v>
          </cell>
          <cell r="F199">
            <v>200911</v>
          </cell>
          <cell r="X199">
            <v>1.0000000000000009E-2</v>
          </cell>
        </row>
        <row r="200">
          <cell r="C200" t="str">
            <v>TETCO-M3</v>
          </cell>
          <cell r="F200">
            <v>200912</v>
          </cell>
          <cell r="X200">
            <v>3.0000000000000027E-2</v>
          </cell>
        </row>
        <row r="201">
          <cell r="C201" t="str">
            <v>TETCO-M3</v>
          </cell>
          <cell r="F201">
            <v>201003</v>
          </cell>
          <cell r="X201">
            <v>4.9999999999999933E-2</v>
          </cell>
        </row>
        <row r="202">
          <cell r="C202" t="str">
            <v>TETCO-M3</v>
          </cell>
          <cell r="F202">
            <v>201012</v>
          </cell>
          <cell r="X202">
            <v>0.14999999999999991</v>
          </cell>
        </row>
        <row r="203">
          <cell r="C203" t="str">
            <v>TETCO-M3</v>
          </cell>
          <cell r="F203">
            <v>200910</v>
          </cell>
          <cell r="X203">
            <v>5.0000000000000001E-3</v>
          </cell>
        </row>
        <row r="204">
          <cell r="C204" t="str">
            <v>TGP-500L</v>
          </cell>
          <cell r="F204">
            <v>200910</v>
          </cell>
          <cell r="X204">
            <v>5.0000000000000001E-3</v>
          </cell>
        </row>
        <row r="205">
          <cell r="C205" t="str">
            <v>TGP-800L</v>
          </cell>
          <cell r="F205">
            <v>200910</v>
          </cell>
          <cell r="X205">
            <v>2.5000000000000001E-3</v>
          </cell>
        </row>
        <row r="206">
          <cell r="C206" t="str">
            <v>TETCO-STX</v>
          </cell>
          <cell r="F206">
            <v>200910</v>
          </cell>
          <cell r="X206">
            <v>7.0000000000000284E-2</v>
          </cell>
        </row>
        <row r="207">
          <cell r="C207" t="str">
            <v>TETCO-STX</v>
          </cell>
          <cell r="F207">
            <v>200910</v>
          </cell>
          <cell r="X207">
            <v>0.01</v>
          </cell>
        </row>
        <row r="208">
          <cell r="C208" t="str">
            <v>TETCO-STX</v>
          </cell>
          <cell r="F208">
            <v>200910</v>
          </cell>
          <cell r="X208">
            <v>1.4999999999999986E-2</v>
          </cell>
        </row>
        <row r="209">
          <cell r="C209" t="str">
            <v>TETCO-ELA</v>
          </cell>
          <cell r="F209">
            <v>200910</v>
          </cell>
          <cell r="X209">
            <v>2.5000000000000001E-3</v>
          </cell>
        </row>
        <row r="210">
          <cell r="C210" t="str">
            <v>TETCO-ELA</v>
          </cell>
          <cell r="F210">
            <v>200910</v>
          </cell>
          <cell r="X210">
            <v>9.999999999999995E-3</v>
          </cell>
        </row>
        <row r="211">
          <cell r="C211" t="str">
            <v>AB-NIT</v>
          </cell>
          <cell r="F211">
            <v>200910</v>
          </cell>
          <cell r="X211">
            <v>7.0000000000000062E-2</v>
          </cell>
        </row>
        <row r="212">
          <cell r="C212" t="str">
            <v>AB-NIT</v>
          </cell>
          <cell r="F212">
            <v>200911</v>
          </cell>
          <cell r="X212">
            <v>1.5000000000000013E-2</v>
          </cell>
        </row>
        <row r="213">
          <cell r="C213" t="str">
            <v>AB-NIT</v>
          </cell>
          <cell r="F213">
            <v>200912</v>
          </cell>
          <cell r="X213">
            <v>1.9999999999999962E-2</v>
          </cell>
        </row>
        <row r="214">
          <cell r="C214" t="str">
            <v>AB-NIT</v>
          </cell>
          <cell r="F214">
            <v>201001</v>
          </cell>
          <cell r="X214">
            <v>2.0000000000000018E-2</v>
          </cell>
        </row>
        <row r="215">
          <cell r="C215" t="str">
            <v>AB-NIT</v>
          </cell>
          <cell r="F215">
            <v>201002</v>
          </cell>
          <cell r="X215">
            <v>1.5000000000000013E-2</v>
          </cell>
        </row>
        <row r="216">
          <cell r="C216" t="str">
            <v>AB-NIT</v>
          </cell>
          <cell r="F216">
            <v>201003</v>
          </cell>
          <cell r="X216">
            <v>2.5000000000000022E-2</v>
          </cell>
        </row>
        <row r="217">
          <cell r="C217" t="str">
            <v>AB-NIT</v>
          </cell>
          <cell r="F217">
            <v>201004</v>
          </cell>
          <cell r="X217">
            <v>1.0000000000000009E-2</v>
          </cell>
        </row>
        <row r="218">
          <cell r="C218" t="str">
            <v>AB-NIT</v>
          </cell>
          <cell r="F218">
            <v>201005</v>
          </cell>
          <cell r="X218">
            <v>1.5000000000000013E-2</v>
          </cell>
        </row>
        <row r="219">
          <cell r="C219" t="str">
            <v>AB-NIT</v>
          </cell>
          <cell r="F219">
            <v>201006</v>
          </cell>
          <cell r="X219">
            <v>2.5000000000000022E-2</v>
          </cell>
        </row>
        <row r="220">
          <cell r="C220" t="str">
            <v>AB-NIT</v>
          </cell>
          <cell r="F220">
            <v>201008</v>
          </cell>
          <cell r="X220">
            <v>5.9999999999999942E-2</v>
          </cell>
        </row>
        <row r="221">
          <cell r="C221" t="str">
            <v>AB-NIT</v>
          </cell>
          <cell r="F221">
            <v>201009</v>
          </cell>
          <cell r="X221">
            <v>4.500000000000004E-2</v>
          </cell>
        </row>
        <row r="222">
          <cell r="C222" t="str">
            <v>AB-NIT</v>
          </cell>
          <cell r="F222">
            <v>201010</v>
          </cell>
          <cell r="X222">
            <v>1.0000000000000009E-2</v>
          </cell>
        </row>
        <row r="223">
          <cell r="C223" t="str">
            <v>AGT-CG</v>
          </cell>
          <cell r="F223">
            <v>200911</v>
          </cell>
          <cell r="X223">
            <v>0.13999999999999996</v>
          </cell>
        </row>
        <row r="224">
          <cell r="C224" t="str">
            <v>TCO</v>
          </cell>
          <cell r="F224">
            <v>200910</v>
          </cell>
          <cell r="X224">
            <v>1.0000000000000002E-2</v>
          </cell>
        </row>
        <row r="225">
          <cell r="C225" t="str">
            <v>TCO</v>
          </cell>
          <cell r="F225">
            <v>200911</v>
          </cell>
          <cell r="X225">
            <v>2.0000000000000018E-2</v>
          </cell>
        </row>
        <row r="226">
          <cell r="C226" t="str">
            <v>TCO</v>
          </cell>
          <cell r="F226">
            <v>200912</v>
          </cell>
          <cell r="X226">
            <v>2.250000000000002E-2</v>
          </cell>
        </row>
        <row r="227">
          <cell r="C227" t="str">
            <v>TCO</v>
          </cell>
          <cell r="F227">
            <v>201001</v>
          </cell>
          <cell r="X227">
            <v>1.999999999999999E-2</v>
          </cell>
        </row>
        <row r="228">
          <cell r="C228" t="str">
            <v>TCO</v>
          </cell>
          <cell r="F228">
            <v>201002</v>
          </cell>
          <cell r="X228">
            <v>1.999999999999999E-2</v>
          </cell>
        </row>
        <row r="229">
          <cell r="C229" t="str">
            <v>TCO</v>
          </cell>
          <cell r="F229">
            <v>201003</v>
          </cell>
          <cell r="X229">
            <v>7.0000000000000007E-2</v>
          </cell>
        </row>
        <row r="230">
          <cell r="C230" t="str">
            <v>TCO</v>
          </cell>
          <cell r="F230">
            <v>200910</v>
          </cell>
          <cell r="X230">
            <v>1.399999999999979E-2</v>
          </cell>
        </row>
        <row r="231">
          <cell r="C231" t="str">
            <v>TCO</v>
          </cell>
          <cell r="F231">
            <v>200910</v>
          </cell>
          <cell r="X231">
            <v>0</v>
          </cell>
        </row>
        <row r="232">
          <cell r="C232" t="str">
            <v>Dominion-South</v>
          </cell>
          <cell r="F232">
            <v>200910</v>
          </cell>
          <cell r="X232">
            <v>3.0000000000000027E-3</v>
          </cell>
        </row>
        <row r="233">
          <cell r="C233" t="str">
            <v>TGP-Z0</v>
          </cell>
          <cell r="F233">
            <v>200910</v>
          </cell>
          <cell r="X233">
            <v>6.9000000000000006E-2</v>
          </cell>
        </row>
        <row r="234">
          <cell r="C234" t="str">
            <v>TGP-Z0</v>
          </cell>
          <cell r="F234">
            <v>200910</v>
          </cell>
          <cell r="X234">
            <v>0.13000000000000034</v>
          </cell>
        </row>
        <row r="235">
          <cell r="C235" t="str">
            <v>TGP-Z0</v>
          </cell>
          <cell r="F235">
            <v>200910</v>
          </cell>
          <cell r="X235">
            <v>7.4999999999999997E-3</v>
          </cell>
        </row>
        <row r="236">
          <cell r="C236" t="str">
            <v>TGP-Z6 200L</v>
          </cell>
          <cell r="F236">
            <v>200911</v>
          </cell>
          <cell r="X236">
            <v>0.16999999999999998</v>
          </cell>
        </row>
        <row r="237">
          <cell r="C237" t="str">
            <v>Transco-30</v>
          </cell>
          <cell r="F237">
            <v>200910</v>
          </cell>
          <cell r="X237">
            <v>8.0000000000000071E-2</v>
          </cell>
        </row>
        <row r="238">
          <cell r="C238" t="str">
            <v>Transco-30</v>
          </cell>
          <cell r="F238">
            <v>200910</v>
          </cell>
          <cell r="X238">
            <v>7.4999999999999997E-3</v>
          </cell>
        </row>
        <row r="239">
          <cell r="C239" t="str">
            <v>Transco-65</v>
          </cell>
          <cell r="F239">
            <v>200910</v>
          </cell>
          <cell r="X239">
            <v>1.4999999999999999E-2</v>
          </cell>
        </row>
        <row r="240">
          <cell r="C240" t="str">
            <v>Transco-65</v>
          </cell>
          <cell r="F240">
            <v>200910</v>
          </cell>
          <cell r="X240">
            <v>2.5000000000000001E-3</v>
          </cell>
        </row>
        <row r="241">
          <cell r="C241" t="str">
            <v>Transco-Z6 (non-NY)</v>
          </cell>
          <cell r="F241">
            <v>200911</v>
          </cell>
          <cell r="X241">
            <v>0.10000000000000003</v>
          </cell>
        </row>
        <row r="242">
          <cell r="C242" t="str">
            <v>Transco-Z6 (NY)</v>
          </cell>
          <cell r="F242">
            <v>200910</v>
          </cell>
          <cell r="X242">
            <v>5.0000000000000044E-3</v>
          </cell>
        </row>
        <row r="243">
          <cell r="C243" t="str">
            <v>Transco-Z6 (NY)</v>
          </cell>
          <cell r="F243">
            <v>200911</v>
          </cell>
          <cell r="X243">
            <v>1.0000000000000009E-2</v>
          </cell>
        </row>
        <row r="244">
          <cell r="C244" t="str">
            <v>Transco-Z6 (NY)</v>
          </cell>
          <cell r="F244">
            <v>200912</v>
          </cell>
          <cell r="X244">
            <v>2.5000000000000133E-2</v>
          </cell>
        </row>
        <row r="245">
          <cell r="C245" t="str">
            <v>Transco-Z6 (NY)</v>
          </cell>
          <cell r="F245">
            <v>201003</v>
          </cell>
          <cell r="X245">
            <v>2.0000000000000018E-2</v>
          </cell>
        </row>
        <row r="246">
          <cell r="C246" t="str">
            <v>Transco-Z6 (NY)</v>
          </cell>
          <cell r="F246">
            <v>201011</v>
          </cell>
          <cell r="X246">
            <v>0.20000000000000007</v>
          </cell>
        </row>
        <row r="247">
          <cell r="C247" t="str">
            <v>Transco-Z6 (NY)</v>
          </cell>
          <cell r="F247">
            <v>201012</v>
          </cell>
          <cell r="X247">
            <v>0.39999999999999991</v>
          </cell>
        </row>
        <row r="248">
          <cell r="C248" t="str">
            <v>Transco-Z6 (NY)</v>
          </cell>
          <cell r="F248">
            <v>200910</v>
          </cell>
          <cell r="X248">
            <v>2.5000000000000001E-3</v>
          </cell>
        </row>
        <row r="249">
          <cell r="C249" t="str">
            <v>TGT-Z1 (FT)</v>
          </cell>
          <cell r="F249">
            <v>200910</v>
          </cell>
          <cell r="X249">
            <v>2.5000000000000001E-3</v>
          </cell>
        </row>
        <row r="250">
          <cell r="C250" t="str">
            <v>TGT-SL (FT)</v>
          </cell>
          <cell r="F250">
            <v>200910</v>
          </cell>
          <cell r="X250">
            <v>0.01</v>
          </cell>
        </row>
        <row r="251">
          <cell r="C251" t="str">
            <v>TETCO-M3</v>
          </cell>
          <cell r="F251">
            <v>200910</v>
          </cell>
          <cell r="X251">
            <v>5.0000000000000044E-3</v>
          </cell>
        </row>
        <row r="252">
          <cell r="C252" t="str">
            <v>TETCO-M3</v>
          </cell>
          <cell r="F252">
            <v>200911</v>
          </cell>
          <cell r="X252">
            <v>2.0000000000000018E-2</v>
          </cell>
        </row>
        <row r="253">
          <cell r="C253" t="str">
            <v>TETCO-M3</v>
          </cell>
          <cell r="F253">
            <v>200912</v>
          </cell>
          <cell r="X253">
            <v>3.0000000000000027E-2</v>
          </cell>
        </row>
        <row r="254">
          <cell r="C254" t="str">
            <v>TETCO-M3</v>
          </cell>
          <cell r="F254">
            <v>201001</v>
          </cell>
          <cell r="X254">
            <v>0.20000000000000018</v>
          </cell>
        </row>
        <row r="255">
          <cell r="C255" t="str">
            <v>TETCO-M3</v>
          </cell>
          <cell r="F255">
            <v>201002</v>
          </cell>
          <cell r="X255">
            <v>3.499999999999992E-2</v>
          </cell>
        </row>
        <row r="256">
          <cell r="C256" t="str">
            <v>TETCO-M3</v>
          </cell>
          <cell r="F256">
            <v>201003</v>
          </cell>
          <cell r="X256">
            <v>3.9999999999999925E-2</v>
          </cell>
        </row>
        <row r="257">
          <cell r="C257" t="str">
            <v>TGP-500L</v>
          </cell>
          <cell r="F257">
            <v>200911</v>
          </cell>
          <cell r="X257">
            <v>2.4999999999999994E-2</v>
          </cell>
        </row>
        <row r="258">
          <cell r="C258" t="str">
            <v>TGP-500L</v>
          </cell>
          <cell r="F258">
            <v>200910</v>
          </cell>
          <cell r="X258">
            <v>0.39000000000000012</v>
          </cell>
        </row>
        <row r="259">
          <cell r="C259" t="str">
            <v>TGP-500L</v>
          </cell>
          <cell r="F259">
            <v>200910</v>
          </cell>
          <cell r="X259">
            <v>9.5000000000000195E-2</v>
          </cell>
        </row>
        <row r="260">
          <cell r="C260" t="str">
            <v>TGP-500L</v>
          </cell>
          <cell r="F260">
            <v>200910</v>
          </cell>
          <cell r="X260">
            <v>2.5000000000000001E-3</v>
          </cell>
        </row>
        <row r="261">
          <cell r="C261" t="str">
            <v>TGP-800L</v>
          </cell>
          <cell r="F261">
            <v>200911</v>
          </cell>
          <cell r="X261">
            <v>0.03</v>
          </cell>
        </row>
        <row r="262">
          <cell r="C262" t="str">
            <v>TGP-800L</v>
          </cell>
          <cell r="F262">
            <v>200910</v>
          </cell>
          <cell r="X262">
            <v>5.0000000000000001E-3</v>
          </cell>
        </row>
        <row r="263">
          <cell r="C263" t="str">
            <v>TETCO-STX</v>
          </cell>
          <cell r="F263">
            <v>200910</v>
          </cell>
          <cell r="X263">
            <v>0.01</v>
          </cell>
        </row>
        <row r="264">
          <cell r="C264" t="str">
            <v>TETCO-STX</v>
          </cell>
          <cell r="F264">
            <v>200910</v>
          </cell>
          <cell r="X264">
            <v>3.7500000000000006E-2</v>
          </cell>
        </row>
        <row r="265">
          <cell r="C265" t="str">
            <v>TETCO-ELA</v>
          </cell>
          <cell r="F265">
            <v>200910</v>
          </cell>
          <cell r="X265">
            <v>2.5000000000000001E-3</v>
          </cell>
        </row>
        <row r="266">
          <cell r="C266" t="str">
            <v>TETCO-ELA</v>
          </cell>
          <cell r="F266">
            <v>200910</v>
          </cell>
          <cell r="X266">
            <v>2.0000000000000004E-2</v>
          </cell>
        </row>
        <row r="267">
          <cell r="C267" t="str">
            <v>AB-NIT</v>
          </cell>
          <cell r="F267">
            <v>200910</v>
          </cell>
          <cell r="X267">
            <v>5.0000000000000044E-2</v>
          </cell>
        </row>
        <row r="268">
          <cell r="C268" t="str">
            <v>AB-NIT</v>
          </cell>
          <cell r="F268">
            <v>200911</v>
          </cell>
          <cell r="X268">
            <v>1.4999999999999986E-2</v>
          </cell>
        </row>
        <row r="269">
          <cell r="C269" t="str">
            <v>AB-NIT</v>
          </cell>
          <cell r="F269">
            <v>200912</v>
          </cell>
          <cell r="X269">
            <v>1.0000000000000009E-2</v>
          </cell>
        </row>
        <row r="270">
          <cell r="C270" t="str">
            <v>AB-NIT</v>
          </cell>
          <cell r="F270">
            <v>201001</v>
          </cell>
          <cell r="X270">
            <v>1.5000000000000013E-2</v>
          </cell>
        </row>
        <row r="271">
          <cell r="C271" t="str">
            <v>AB-NIT</v>
          </cell>
          <cell r="F271">
            <v>201002</v>
          </cell>
          <cell r="X271">
            <v>1.5000000000000013E-2</v>
          </cell>
        </row>
        <row r="272">
          <cell r="C272" t="str">
            <v>AB-NIT</v>
          </cell>
          <cell r="F272">
            <v>201003</v>
          </cell>
          <cell r="X272">
            <v>2.0000000000000018E-2</v>
          </cell>
        </row>
        <row r="273">
          <cell r="C273" t="str">
            <v>AB-NIT</v>
          </cell>
          <cell r="F273">
            <v>201004</v>
          </cell>
          <cell r="X273">
            <v>2.5000000000000022E-2</v>
          </cell>
        </row>
        <row r="274">
          <cell r="C274" t="str">
            <v>AB-NIT</v>
          </cell>
          <cell r="F274">
            <v>201005</v>
          </cell>
          <cell r="X274">
            <v>3.499999999999992E-2</v>
          </cell>
        </row>
        <row r="275">
          <cell r="C275" t="str">
            <v>AB-NIT</v>
          </cell>
          <cell r="F275">
            <v>201010</v>
          </cell>
          <cell r="X275">
            <v>3.0000000000000027E-2</v>
          </cell>
        </row>
        <row r="276">
          <cell r="C276" t="str">
            <v>AGT-CG</v>
          </cell>
          <cell r="F276">
            <v>200911</v>
          </cell>
          <cell r="X276">
            <v>0.13</v>
          </cell>
        </row>
        <row r="277">
          <cell r="C277" t="str">
            <v>TCO</v>
          </cell>
          <cell r="F277">
            <v>200910</v>
          </cell>
          <cell r="X277">
            <v>1.4999999999999999E-2</v>
          </cell>
        </row>
        <row r="278">
          <cell r="C278" t="str">
            <v>TCO</v>
          </cell>
          <cell r="F278">
            <v>200911</v>
          </cell>
          <cell r="X278">
            <v>4.0000000000000008E-2</v>
          </cell>
        </row>
        <row r="279">
          <cell r="C279" t="str">
            <v>TCO</v>
          </cell>
          <cell r="F279">
            <v>200912</v>
          </cell>
          <cell r="X279">
            <v>1.999999999999999E-2</v>
          </cell>
        </row>
        <row r="280">
          <cell r="C280" t="str">
            <v>TCO</v>
          </cell>
          <cell r="F280">
            <v>201001</v>
          </cell>
          <cell r="X280">
            <v>1.999999999999999E-2</v>
          </cell>
        </row>
        <row r="281">
          <cell r="C281" t="str">
            <v>TCO</v>
          </cell>
          <cell r="F281">
            <v>201002</v>
          </cell>
          <cell r="X281">
            <v>1.999999999999999E-2</v>
          </cell>
        </row>
        <row r="282">
          <cell r="C282" t="str">
            <v>Dominion-South</v>
          </cell>
          <cell r="F282">
            <v>200910</v>
          </cell>
          <cell r="X282">
            <v>7.4999999999999997E-3</v>
          </cell>
        </row>
        <row r="283">
          <cell r="C283" t="str">
            <v>Dominion-South</v>
          </cell>
          <cell r="F283">
            <v>200911</v>
          </cell>
          <cell r="X283">
            <v>5.2499999999999991E-2</v>
          </cell>
        </row>
        <row r="284">
          <cell r="C284" t="str">
            <v>Dominion-South</v>
          </cell>
          <cell r="F284">
            <v>200912</v>
          </cell>
          <cell r="X284">
            <v>7.999999999999996E-2</v>
          </cell>
        </row>
        <row r="285">
          <cell r="C285" t="str">
            <v>TGP-Z0</v>
          </cell>
          <cell r="F285">
            <v>200911</v>
          </cell>
          <cell r="X285">
            <v>6.0000000000000012E-2</v>
          </cell>
        </row>
        <row r="286">
          <cell r="C286" t="str">
            <v>Transco-Z6 (non-NY)</v>
          </cell>
          <cell r="F286">
            <v>200911</v>
          </cell>
          <cell r="X286">
            <v>0.06</v>
          </cell>
        </row>
        <row r="287">
          <cell r="C287" t="str">
            <v>Transco-Z6 (NY)</v>
          </cell>
          <cell r="F287">
            <v>200910</v>
          </cell>
          <cell r="X287">
            <v>8.9999999999999525E-3</v>
          </cell>
        </row>
        <row r="288">
          <cell r="C288" t="str">
            <v>Transco-Z6 (NY)</v>
          </cell>
          <cell r="F288">
            <v>200911</v>
          </cell>
          <cell r="X288">
            <v>2.0000000000000018E-2</v>
          </cell>
        </row>
        <row r="289">
          <cell r="C289" t="str">
            <v>Transco-Z6 (NY)</v>
          </cell>
          <cell r="F289">
            <v>200912</v>
          </cell>
          <cell r="X289">
            <v>3.0000000000000027E-2</v>
          </cell>
        </row>
        <row r="290">
          <cell r="C290" t="str">
            <v>Transco-Z6 (NY)</v>
          </cell>
          <cell r="F290">
            <v>201001</v>
          </cell>
          <cell r="X290">
            <v>4.0000000000000036E-2</v>
          </cell>
        </row>
        <row r="291">
          <cell r="C291" t="str">
            <v>Transco-Z6 (NY)</v>
          </cell>
          <cell r="F291">
            <v>201002</v>
          </cell>
          <cell r="X291">
            <v>0.16999999999999993</v>
          </cell>
        </row>
        <row r="292">
          <cell r="C292" t="str">
            <v>Transco-Z6 (NY)</v>
          </cell>
          <cell r="F292">
            <v>201003</v>
          </cell>
          <cell r="X292">
            <v>3.0000000000000027E-2</v>
          </cell>
        </row>
        <row r="293">
          <cell r="C293" t="str">
            <v>Transco-Z6 (NY)</v>
          </cell>
          <cell r="F293">
            <v>201012</v>
          </cell>
          <cell r="X293">
            <v>0.32499999999999973</v>
          </cell>
        </row>
        <row r="294">
          <cell r="C294" t="str">
            <v>Transco-Z6 (NY)</v>
          </cell>
          <cell r="F294">
            <v>201103</v>
          </cell>
          <cell r="X294">
            <v>0.27500000000000013</v>
          </cell>
        </row>
        <row r="295">
          <cell r="C295" t="str">
            <v>TETCO-M3</v>
          </cell>
          <cell r="F295">
            <v>200910</v>
          </cell>
          <cell r="X295">
            <v>7.5000000000000067E-3</v>
          </cell>
        </row>
        <row r="296">
          <cell r="C296" t="str">
            <v>TETCO-M3</v>
          </cell>
          <cell r="F296">
            <v>200911</v>
          </cell>
          <cell r="X296">
            <v>9.5000000000000084E-3</v>
          </cell>
        </row>
        <row r="297">
          <cell r="C297" t="str">
            <v>TETCO-M3</v>
          </cell>
          <cell r="F297">
            <v>200912</v>
          </cell>
          <cell r="X297">
            <v>2.4999999999999911E-2</v>
          </cell>
        </row>
        <row r="298">
          <cell r="C298" t="str">
            <v>TETCO-M3</v>
          </cell>
          <cell r="F298">
            <v>201001</v>
          </cell>
          <cell r="X298">
            <v>9.5000000000000195E-2</v>
          </cell>
        </row>
        <row r="299">
          <cell r="C299" t="str">
            <v>TETCO-M3</v>
          </cell>
          <cell r="F299">
            <v>201002</v>
          </cell>
          <cell r="X299">
            <v>7.0000000000000062E-2</v>
          </cell>
        </row>
        <row r="300">
          <cell r="C300" t="str">
            <v>TETCO-M3</v>
          </cell>
          <cell r="F300">
            <v>201003</v>
          </cell>
          <cell r="X300">
            <v>7.999999999999996E-2</v>
          </cell>
        </row>
        <row r="301">
          <cell r="C301" t="str">
            <v>TGP-800L</v>
          </cell>
          <cell r="F301">
            <v>200912</v>
          </cell>
          <cell r="X301">
            <v>1.4999999999999999E-2</v>
          </cell>
        </row>
        <row r="302">
          <cell r="C302" t="str">
            <v>AB-NIT</v>
          </cell>
          <cell r="F302">
            <v>200910</v>
          </cell>
          <cell r="X302">
            <v>5.0000000000000044E-2</v>
          </cell>
        </row>
        <row r="303">
          <cell r="C303" t="str">
            <v>AB-NIT</v>
          </cell>
          <cell r="F303">
            <v>200911</v>
          </cell>
          <cell r="X303">
            <v>9.999999999999995E-3</v>
          </cell>
        </row>
        <row r="304">
          <cell r="C304" t="str">
            <v>AB-NIT</v>
          </cell>
          <cell r="F304">
            <v>200912</v>
          </cell>
          <cell r="X304">
            <v>3.4999999999999976E-2</v>
          </cell>
        </row>
        <row r="305">
          <cell r="C305" t="str">
            <v>AB-NIT</v>
          </cell>
          <cell r="F305">
            <v>201001</v>
          </cell>
          <cell r="X305">
            <v>4.4999999999999984E-2</v>
          </cell>
        </row>
        <row r="306">
          <cell r="C306" t="str">
            <v>AB-NIT</v>
          </cell>
          <cell r="F306">
            <v>201002</v>
          </cell>
          <cell r="X306">
            <v>0.06</v>
          </cell>
        </row>
        <row r="307">
          <cell r="C307" t="str">
            <v>AB-NIT</v>
          </cell>
          <cell r="F307">
            <v>201003</v>
          </cell>
          <cell r="X307">
            <v>1.0000000000000009E-2</v>
          </cell>
        </row>
        <row r="308">
          <cell r="C308" t="str">
            <v>AB-NIT</v>
          </cell>
          <cell r="F308">
            <v>201004</v>
          </cell>
          <cell r="X308">
            <v>1.0000000000000009E-2</v>
          </cell>
        </row>
        <row r="309">
          <cell r="C309" t="str">
            <v>AB-NIT</v>
          </cell>
          <cell r="F309">
            <v>201005</v>
          </cell>
          <cell r="X309">
            <v>4.4999999999999929E-2</v>
          </cell>
        </row>
        <row r="310">
          <cell r="C310" t="str">
            <v>AB-NIT</v>
          </cell>
          <cell r="F310">
            <v>201006</v>
          </cell>
          <cell r="X310">
            <v>4.0000000000000036E-2</v>
          </cell>
        </row>
        <row r="311">
          <cell r="C311" t="str">
            <v>AB-NIT</v>
          </cell>
          <cell r="F311">
            <v>201007</v>
          </cell>
          <cell r="X311">
            <v>3.0000000000000027E-2</v>
          </cell>
        </row>
        <row r="312">
          <cell r="C312" t="str">
            <v>AB-NIT</v>
          </cell>
          <cell r="F312">
            <v>201008</v>
          </cell>
          <cell r="X312">
            <v>6.0000000000000053E-2</v>
          </cell>
        </row>
      </sheetData>
      <sheetData sheetId="7" refreshError="1">
        <row r="2">
          <cell r="A2" t="str">
            <v>AECO</v>
          </cell>
          <cell r="B2" t="str">
            <v>AB-NIT</v>
          </cell>
        </row>
        <row r="3">
          <cell r="A3" t="str">
            <v>Algonquin</v>
          </cell>
          <cell r="B3" t="str">
            <v>AGT-CG</v>
          </cell>
        </row>
        <row r="4">
          <cell r="A4" t="str">
            <v>TCO</v>
          </cell>
          <cell r="B4" t="str">
            <v>TCO</v>
          </cell>
        </row>
        <row r="5">
          <cell r="A5" t="str">
            <v>Dawn</v>
          </cell>
          <cell r="B5" t="str">
            <v>Union-Dawn</v>
          </cell>
        </row>
        <row r="6">
          <cell r="A6" t="str">
            <v>S. Point</v>
          </cell>
          <cell r="B6" t="str">
            <v>Dominion-South</v>
          </cell>
        </row>
        <row r="7">
          <cell r="A7" t="str">
            <v>Empress</v>
          </cell>
          <cell r="B7" t="str">
            <v>AB-EMP Trans</v>
          </cell>
        </row>
        <row r="8">
          <cell r="A8" t="str">
            <v>N. Point</v>
          </cell>
          <cell r="B8" t="str">
            <v>Dominion-North</v>
          </cell>
        </row>
        <row r="9">
          <cell r="A9" t="str">
            <v>Tenn Z0</v>
          </cell>
          <cell r="B9" t="str">
            <v>TGP-Z0</v>
          </cell>
        </row>
        <row r="10">
          <cell r="A10" t="str">
            <v>Tenn Z1</v>
          </cell>
          <cell r="B10" t="str">
            <v>TGP-Z1 (FT)</v>
          </cell>
        </row>
        <row r="11">
          <cell r="A11" t="str">
            <v>Tenn Z6</v>
          </cell>
          <cell r="B11" t="str">
            <v>TGP-Z6 200L</v>
          </cell>
        </row>
        <row r="12">
          <cell r="A12" t="str">
            <v>Tetco ETX</v>
          </cell>
          <cell r="B12" t="str">
            <v>TETCO-ETX</v>
          </cell>
        </row>
        <row r="13">
          <cell r="A13" t="str">
            <v>Transco Z1</v>
          </cell>
          <cell r="B13" t="str">
            <v>Transco-30</v>
          </cell>
        </row>
        <row r="14">
          <cell r="A14" t="str">
            <v>Transco Z2</v>
          </cell>
          <cell r="B14" t="str">
            <v>Transco-45</v>
          </cell>
        </row>
        <row r="15">
          <cell r="A15" t="str">
            <v>Transco Z3</v>
          </cell>
          <cell r="B15" t="str">
            <v>Transco-65</v>
          </cell>
        </row>
        <row r="16">
          <cell r="A16" t="str">
            <v>Transco Z6</v>
          </cell>
          <cell r="B16" t="str">
            <v>Transco-Z6 (non-NY)</v>
          </cell>
        </row>
        <row r="17">
          <cell r="A17" t="str">
            <v>Transco Z6 NY</v>
          </cell>
          <cell r="B17" t="str">
            <v>Transco-Z6 (NY)</v>
          </cell>
        </row>
        <row r="18">
          <cell r="A18" t="str">
            <v>TxG Zne 1</v>
          </cell>
          <cell r="B18" t="str">
            <v>TGT-Z1 (FT)</v>
          </cell>
        </row>
        <row r="19">
          <cell r="A19" t="str">
            <v>TxG Zone SL</v>
          </cell>
          <cell r="B19" t="str">
            <v>TGT-SL (FT)</v>
          </cell>
        </row>
        <row r="20">
          <cell r="A20" t="str">
            <v>Waddington</v>
          </cell>
          <cell r="B20" t="str">
            <v>TCPL-Waddington</v>
          </cell>
        </row>
        <row r="21">
          <cell r="A21" t="str">
            <v>Tetco M1</v>
          </cell>
          <cell r="B21" t="str">
            <v>TETCO-M1 30</v>
          </cell>
        </row>
        <row r="22">
          <cell r="A22" t="str">
            <v>Tetco M3</v>
          </cell>
          <cell r="B22" t="str">
            <v>TETCO-M3</v>
          </cell>
        </row>
        <row r="23">
          <cell r="A23" t="str">
            <v>Tenn ZL 500</v>
          </cell>
          <cell r="B23" t="str">
            <v>TGP-500L</v>
          </cell>
        </row>
        <row r="24">
          <cell r="A24" t="str">
            <v>Tenn ZL 800</v>
          </cell>
          <cell r="B24" t="str">
            <v>TGP-800L</v>
          </cell>
        </row>
        <row r="25">
          <cell r="A25" t="str">
            <v>Tetco STX</v>
          </cell>
          <cell r="B25" t="str">
            <v>TETCO-STX</v>
          </cell>
        </row>
        <row r="26">
          <cell r="A26" t="str">
            <v>Tetco WLA</v>
          </cell>
          <cell r="B26" t="str">
            <v>TETCO-WLA</v>
          </cell>
        </row>
        <row r="27">
          <cell r="A27" t="str">
            <v>Tetco ELA</v>
          </cell>
          <cell r="B27" t="str">
            <v>TETCO-ELA</v>
          </cell>
        </row>
        <row r="28">
          <cell r="A28" t="str">
            <v>HENRY/HUB</v>
          </cell>
          <cell r="B28" t="str">
            <v>HENRY/HUB</v>
          </cell>
        </row>
        <row r="29">
          <cell r="A29" t="str">
            <v>Transco Z4</v>
          </cell>
          <cell r="B29" t="str">
            <v>Transco-85</v>
          </cell>
        </row>
        <row r="30">
          <cell r="A30" t="str">
            <v>Iroquois Z2</v>
          </cell>
          <cell r="B30" t="str">
            <v>Iroquois-Z2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GAS by Work Type"/>
      <sheetName val="GAS Exp Type Table"/>
      <sheetName val="GAS MAT RR Tables"/>
      <sheetName val="GAS Total Graphs"/>
      <sheetName val="GAS Detail Charts"/>
      <sheetName val="Div Total Table"/>
      <sheetName val="Blanket Table"/>
      <sheetName val="Blnkt Exp Type Tables"/>
      <sheetName val="MAT RR Tables"/>
      <sheetName val="Total Blnk Chart"/>
      <sheetName val="Blnk Type Charts"/>
      <sheetName val="Exp Type Chart Data"/>
      <sheetName val="Bubble Chart"/>
      <sheetName val="Report 1"/>
      <sheetName val="Exp type lookup"/>
      <sheetName val="Peoplesoft NGUSA Reco 12-31-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11,11a"/>
      <sheetName val="Blnk Type Charts"/>
      <sheetName val="Total Blnk Chart"/>
      <sheetName val="GAS Detail Charts"/>
    </sheetNames>
    <sheetDataSet>
      <sheetData sheetId="0" refreshError="1"/>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Increase Components"/>
      <sheetName val="Savings Proof"/>
      <sheetName val="Changes"/>
      <sheetName val="Index"/>
      <sheetName val="Increase"/>
      <sheetName val="OpExp"/>
      <sheetName val="Known Oper Exp Adjust"/>
      <sheetName val="PF OpExp Adj"/>
      <sheetName val="Labor_MECO"/>
      <sheetName val="Labor_Service"/>
      <sheetName val="Labor_Keyspan"/>
      <sheetName val="Health Care"/>
      <sheetName val="Group Ins"/>
      <sheetName val="Pension"/>
      <sheetName val="FAS106 "/>
      <sheetName val="Employee Thrift"/>
      <sheetName val="NewHires"/>
      <sheetName val="Postage"/>
      <sheetName val="Rate Case Exp"/>
      <sheetName val="Inflation"/>
      <sheetName val="Inflation Data"/>
      <sheetName val="Payroll Tax"/>
      <sheetName val="Deprec Exp"/>
      <sheetName val="Muni Taxes"/>
      <sheetName val="MEC"/>
      <sheetName val="Storm Fund"/>
      <sheetName val="Uncollectible"/>
      <sheetName val="NGRID Synergies"/>
      <sheetName val="Rate Base"/>
      <sheetName val="Accum Def Taxes"/>
      <sheetName val="Holdharmless"/>
      <sheetName val="IncTax"/>
      <sheetName val="Cap Struct"/>
      <sheetName val="CWC"/>
      <sheetName val="Balance Sheet"/>
      <sheetName val="Income Statement"/>
      <sheetName val="DistRev"/>
      <sheetName val="Dist IncSt"/>
      <sheetName val="RB Adjust"/>
      <sheetName val="5 Year Capital Plan RI"/>
      <sheetName val="Capital Mnthly Spend"/>
      <sheetName val="Cap Adds"/>
      <sheetName val="Cap Track"/>
      <sheetName val="CSS Levelized Net Synergies"/>
      <sheetName val="Customer impact 10 Yr NPV"/>
      <sheetName val="Summary"/>
      <sheetName val="Incremental Costs Input"/>
      <sheetName val="Savings Input"/>
      <sheetName val="Revised CSS Support Costs"/>
      <sheetName val="Estimated CSS Costs"/>
      <sheetName val="Depreciation"/>
      <sheetName val="Instructions"/>
      <sheetName val="11,11a"/>
    </sheetNames>
    <sheetDataSet>
      <sheetData sheetId="0" refreshError="1"/>
      <sheetData sheetId="1" refreshError="1"/>
      <sheetData sheetId="2" refreshError="1"/>
      <sheetData sheetId="3" refreshError="1"/>
      <sheetData sheetId="4" refreshError="1">
        <row r="1">
          <cell r="J1" t="str">
            <v>Attachment NG-DTE-1</v>
          </cell>
        </row>
        <row r="2">
          <cell r="J2" t="str">
            <v>Docket No. ________</v>
          </cell>
        </row>
        <row r="3">
          <cell r="J3" t="str">
            <v>May 14, 2009</v>
          </cell>
        </row>
        <row r="7">
          <cell r="C7" t="str">
            <v>Rate Year 2010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Index"/>
      <sheetName val="Geo with Acqusitions"/>
      <sheetName val="Adjusted Beta"/>
      <sheetName val="Sanofi"/>
      <sheetName val="MerckKGAA"/>
      <sheetName val="Bayer"/>
      <sheetName val="Abbott"/>
      <sheetName val="AHP"/>
      <sheetName val="Amgen"/>
      <sheetName val="BMS"/>
      <sheetName val="Quest"/>
      <sheetName val="JNJ"/>
      <sheetName val="Lilly"/>
      <sheetName val="Merck"/>
      <sheetName val="Pfizer"/>
      <sheetName val="Pharmacia"/>
      <sheetName val="Aventis --op working cap"/>
      <sheetName val="Aventis"/>
      <sheetName val="ScheringPlough"/>
      <sheetName val="Amersham"/>
      <sheetName val="AkzoNobel"/>
      <sheetName val="AstraZeneca"/>
      <sheetName val="Elan"/>
      <sheetName val="Glaxo"/>
      <sheetName val="ScheringAG"/>
      <sheetName val="Roche"/>
      <sheetName val="Novartis"/>
      <sheetName val="NovoNordisk"/>
      <sheetName val="AstraZeneca_AnnualReport"/>
      <sheetName val="Aventis_consolidated"/>
      <sheetName val="Aventis_pharma"/>
      <sheetName val="Increase"/>
    </sheetNames>
    <sheetDataSet>
      <sheetData sheetId="0" refreshError="1"/>
      <sheetData sheetId="1" refreshError="1">
        <row r="1">
          <cell r="A1" t="str">
            <v>($ in millions)</v>
          </cell>
          <cell r="B1" t="str">
            <v>New</v>
          </cell>
          <cell r="C1">
            <v>1996</v>
          </cell>
          <cell r="L1">
            <v>2000</v>
          </cell>
        </row>
        <row r="2">
          <cell r="A2" t="str">
            <v>Included Companies</v>
          </cell>
          <cell r="B2" t="str">
            <v>Tier</v>
          </cell>
          <cell r="C2" t="str">
            <v>US/NA</v>
          </cell>
          <cell r="D2" t="str">
            <v>Europe</v>
          </cell>
          <cell r="E2" t="str">
            <v>Asia</v>
          </cell>
          <cell r="F2" t="str">
            <v>ROW</v>
          </cell>
          <cell r="G2" t="str">
            <v>ROWT</v>
          </cell>
          <cell r="H2" t="str">
            <v>Total</v>
          </cell>
          <cell r="I2" t="str">
            <v>2001 US</v>
          </cell>
          <cell r="J2" t="str">
            <v>2000 US</v>
          </cell>
          <cell r="K2" t="str">
            <v>2000-2001 growth</v>
          </cell>
          <cell r="L2" t="str">
            <v>US/NA</v>
          </cell>
          <cell r="M2" t="str">
            <v>Europe</v>
          </cell>
        </row>
        <row r="3">
          <cell r="A3" t="str">
            <v>Amgen</v>
          </cell>
          <cell r="B3">
            <v>0</v>
          </cell>
          <cell r="C3">
            <v>1939.4</v>
          </cell>
          <cell r="D3">
            <v>300.39999999999998</v>
          </cell>
          <cell r="G3">
            <v>300.39999999999998</v>
          </cell>
          <cell r="H3">
            <v>2239.8000000000002</v>
          </cell>
          <cell r="I3">
            <v>3688</v>
          </cell>
          <cell r="J3">
            <v>3343</v>
          </cell>
          <cell r="K3">
            <v>0.10320071791803764</v>
          </cell>
          <cell r="L3">
            <v>3343</v>
          </cell>
          <cell r="M3">
            <v>286.39999999999998</v>
          </cell>
        </row>
        <row r="4">
          <cell r="A4" t="str">
            <v>Aventis</v>
          </cell>
          <cell r="B4">
            <v>1</v>
          </cell>
          <cell r="C4">
            <v>3952.9784</v>
          </cell>
          <cell r="D4">
            <v>7706.7847999999994</v>
          </cell>
          <cell r="E4">
            <v>1610.95</v>
          </cell>
          <cell r="F4">
            <v>2231.8980000000001</v>
          </cell>
          <cell r="G4">
            <v>11549.632799999999</v>
          </cell>
          <cell r="H4">
            <v>15502.611199999999</v>
          </cell>
          <cell r="I4">
            <v>5888.181818181818</v>
          </cell>
          <cell r="J4">
            <v>4855.454545454545</v>
          </cell>
          <cell r="K4">
            <v>0.21269425201273173</v>
          </cell>
          <cell r="L4">
            <v>5439.4545200000002</v>
          </cell>
          <cell r="M4">
            <v>7713.8328000000001</v>
          </cell>
        </row>
        <row r="5">
          <cell r="A5" t="str">
            <v>AstraZeneca</v>
          </cell>
          <cell r="B5">
            <v>1</v>
          </cell>
          <cell r="C5">
            <v>2058</v>
          </cell>
          <cell r="D5">
            <v>2163</v>
          </cell>
          <cell r="E5">
            <v>586</v>
          </cell>
          <cell r="F5">
            <v>387</v>
          </cell>
          <cell r="G5">
            <v>3136</v>
          </cell>
          <cell r="H5">
            <v>5194</v>
          </cell>
          <cell r="I5">
            <v>8700</v>
          </cell>
          <cell r="J5">
            <v>8153</v>
          </cell>
          <cell r="K5">
            <v>6.7091868024040213E-2</v>
          </cell>
          <cell r="L5">
            <v>8993</v>
          </cell>
          <cell r="M5">
            <v>5165</v>
          </cell>
        </row>
        <row r="6">
          <cell r="A6" t="str">
            <v>Elan</v>
          </cell>
          <cell r="B6">
            <v>1</v>
          </cell>
          <cell r="C6">
            <v>70.557000000000002</v>
          </cell>
          <cell r="D6">
            <v>159.11199999999999</v>
          </cell>
          <cell r="F6">
            <v>5.89</v>
          </cell>
          <cell r="G6">
            <v>165.00199999999998</v>
          </cell>
          <cell r="H6">
            <v>235.55899999999997</v>
          </cell>
          <cell r="I6" t="str">
            <v>NA</v>
          </cell>
          <cell r="L6">
            <v>599.29999999999995</v>
          </cell>
          <cell r="M6">
            <v>627.1</v>
          </cell>
        </row>
        <row r="7">
          <cell r="A7" t="str">
            <v>JNJ</v>
          </cell>
          <cell r="B7">
            <v>1</v>
          </cell>
          <cell r="C7">
            <v>10986</v>
          </cell>
          <cell r="D7">
            <v>6187</v>
          </cell>
          <cell r="E7">
            <v>2656</v>
          </cell>
          <cell r="F7">
            <v>1926</v>
          </cell>
          <cell r="G7">
            <v>10769</v>
          </cell>
          <cell r="H7">
            <v>21755</v>
          </cell>
          <cell r="I7">
            <v>18826</v>
          </cell>
          <cell r="J7">
            <v>17000</v>
          </cell>
          <cell r="K7">
            <v>0.10741176470588232</v>
          </cell>
          <cell r="L7">
            <v>17000</v>
          </cell>
          <cell r="M7">
            <v>6365</v>
          </cell>
        </row>
        <row r="8">
          <cell r="A8" t="str">
            <v>NovoNordisk</v>
          </cell>
          <cell r="B8">
            <v>1</v>
          </cell>
          <cell r="C8">
            <v>311.26215999999999</v>
          </cell>
          <cell r="D8">
            <v>1393.0879600000001</v>
          </cell>
          <cell r="E8">
            <v>466.03053999999997</v>
          </cell>
          <cell r="F8">
            <v>395.80676</v>
          </cell>
          <cell r="G8">
            <v>2254.92526</v>
          </cell>
          <cell r="H8">
            <v>2566.1874199999997</v>
          </cell>
          <cell r="I8">
            <v>580</v>
          </cell>
          <cell r="J8">
            <v>448</v>
          </cell>
          <cell r="K8">
            <v>0.29464285714285721</v>
          </cell>
          <cell r="L8">
            <v>464.85282000000001</v>
          </cell>
          <cell r="M8">
            <v>1228.8143</v>
          </cell>
        </row>
        <row r="9">
          <cell r="A9" t="str">
            <v>Sanofi</v>
          </cell>
          <cell r="B9">
            <v>1</v>
          </cell>
          <cell r="C9">
            <v>684.86634000000004</v>
          </cell>
          <cell r="D9">
            <v>3709.6926749999998</v>
          </cell>
          <cell r="E9">
            <v>399.50536500000004</v>
          </cell>
          <cell r="F9">
            <v>913.15512000000001</v>
          </cell>
          <cell r="G9">
            <v>5022.3531600000006</v>
          </cell>
          <cell r="H9">
            <v>5707.2195000000002</v>
          </cell>
          <cell r="I9" t="str">
            <v>NA</v>
          </cell>
          <cell r="L9">
            <v>981.84882599999992</v>
          </cell>
          <cell r="M9">
            <v>3861.9387155999993</v>
          </cell>
        </row>
        <row r="10">
          <cell r="A10" t="str">
            <v>ScheringAG</v>
          </cell>
          <cell r="B10">
            <v>1</v>
          </cell>
          <cell r="C10">
            <v>573.89541999999994</v>
          </cell>
          <cell r="D10">
            <v>1474.2331799999999</v>
          </cell>
          <cell r="E10">
            <v>805.97005999999999</v>
          </cell>
          <cell r="F10">
            <v>394.24727999999999</v>
          </cell>
          <cell r="G10">
            <v>2674.4505199999999</v>
          </cell>
          <cell r="H10">
            <v>3248.3459400000002</v>
          </cell>
          <cell r="I10" t="str">
            <v>NA</v>
          </cell>
          <cell r="L10">
            <v>917.52063999999996</v>
          </cell>
          <cell r="M10">
            <v>1857.23936</v>
          </cell>
        </row>
        <row r="11">
          <cell r="A11" t="str">
            <v>Abbott</v>
          </cell>
          <cell r="B11">
            <v>2</v>
          </cell>
          <cell r="C11">
            <v>7101</v>
          </cell>
          <cell r="D11">
            <v>744</v>
          </cell>
          <cell r="E11">
            <v>603</v>
          </cell>
          <cell r="F11">
            <v>2565</v>
          </cell>
          <cell r="G11">
            <v>3912</v>
          </cell>
          <cell r="H11">
            <v>11013</v>
          </cell>
          <cell r="I11" t="str">
            <v>NA</v>
          </cell>
          <cell r="L11">
            <v>9170</v>
          </cell>
          <cell r="M11">
            <v>1059</v>
          </cell>
        </row>
        <row r="12">
          <cell r="A12" t="str">
            <v>AHP</v>
          </cell>
          <cell r="B12">
            <v>2</v>
          </cell>
          <cell r="C12">
            <v>8334.9</v>
          </cell>
          <cell r="D12">
            <v>3212.4</v>
          </cell>
          <cell r="E12">
            <v>1207.7</v>
          </cell>
          <cell r="F12">
            <v>1333.3</v>
          </cell>
          <cell r="G12">
            <v>5753.4000000000005</v>
          </cell>
          <cell r="H12">
            <v>14088.3</v>
          </cell>
          <cell r="I12" t="str">
            <v>NA</v>
          </cell>
          <cell r="L12">
            <v>8007.6</v>
          </cell>
          <cell r="M12">
            <v>898.1</v>
          </cell>
        </row>
        <row r="13">
          <cell r="A13" t="str">
            <v>Lilly</v>
          </cell>
          <cell r="B13">
            <v>2</v>
          </cell>
          <cell r="C13">
            <v>4265.6000000000004</v>
          </cell>
          <cell r="D13">
            <v>2310</v>
          </cell>
          <cell r="F13">
            <v>771</v>
          </cell>
          <cell r="G13">
            <v>3081</v>
          </cell>
          <cell r="H13">
            <v>7346.6</v>
          </cell>
          <cell r="I13" t="str">
            <v>NA</v>
          </cell>
          <cell r="L13">
            <v>7002.9</v>
          </cell>
          <cell r="M13">
            <v>1773.9</v>
          </cell>
        </row>
        <row r="14">
          <cell r="A14" t="str">
            <v>Glaxo</v>
          </cell>
          <cell r="B14">
            <v>2</v>
          </cell>
          <cell r="C14">
            <v>8768.0765600000013</v>
          </cell>
          <cell r="D14">
            <v>7316.6255400000009</v>
          </cell>
          <cell r="E14">
            <v>2731.0402400000003</v>
          </cell>
          <cell r="F14">
            <v>835.87330000000009</v>
          </cell>
          <cell r="G14">
            <v>10883.53908</v>
          </cell>
          <cell r="H14">
            <v>19651.615640000004</v>
          </cell>
          <cell r="I14" t="str">
            <v>NA</v>
          </cell>
          <cell r="L14">
            <v>12268.221610000001</v>
          </cell>
          <cell r="M14">
            <v>7249.8863700000002</v>
          </cell>
        </row>
        <row r="15">
          <cell r="A15" t="str">
            <v>Novartis</v>
          </cell>
          <cell r="B15">
            <v>2</v>
          </cell>
          <cell r="C15">
            <v>9577.8297399999992</v>
          </cell>
          <cell r="D15">
            <v>529.85118</v>
          </cell>
          <cell r="F15">
            <v>17495.069489043595</v>
          </cell>
          <cell r="G15">
            <v>18024.920669043597</v>
          </cell>
          <cell r="H15">
            <v>27602.750409043594</v>
          </cell>
          <cell r="I15">
            <v>9904.7619047619046</v>
          </cell>
          <cell r="J15">
            <v>10538.489350000002</v>
          </cell>
          <cell r="K15">
            <v>-6.0134562382804568E-2</v>
          </cell>
          <cell r="L15">
            <v>8636.8026000000009</v>
          </cell>
          <cell r="M15">
            <v>5527.5536640000009</v>
          </cell>
        </row>
        <row r="16">
          <cell r="A16" t="str">
            <v>Pfizer</v>
          </cell>
          <cell r="B16">
            <v>2</v>
          </cell>
          <cell r="C16">
            <v>10558</v>
          </cell>
          <cell r="D16">
            <v>7015</v>
          </cell>
          <cell r="E16">
            <v>3061</v>
          </cell>
          <cell r="G16">
            <v>10076</v>
          </cell>
          <cell r="H16">
            <v>20634</v>
          </cell>
          <cell r="I16">
            <v>19932</v>
          </cell>
          <cell r="J16">
            <v>17753</v>
          </cell>
          <cell r="K16">
            <v>0.12273981862220462</v>
          </cell>
          <cell r="L16">
            <v>17953</v>
          </cell>
          <cell r="M16">
            <v>9547</v>
          </cell>
        </row>
        <row r="17">
          <cell r="A17" t="str">
            <v>AkzoNobel</v>
          </cell>
          <cell r="B17">
            <v>3</v>
          </cell>
          <cell r="C17">
            <v>3006.741627161658</v>
          </cell>
          <cell r="D17">
            <v>8141.3512958161464</v>
          </cell>
          <cell r="E17">
            <v>830.48322455313303</v>
          </cell>
          <cell r="F17">
            <v>1337.9280924690631</v>
          </cell>
          <cell r="G17">
            <v>10309.762612838342</v>
          </cell>
          <cell r="H17">
            <v>13316.50424</v>
          </cell>
          <cell r="I17">
            <v>2921.6216216216212</v>
          </cell>
          <cell r="J17">
            <v>2993.4110879999998</v>
          </cell>
          <cell r="K17">
            <v>-2.3982494975771429E-2</v>
          </cell>
          <cell r="L17">
            <v>3326.0123199999998</v>
          </cell>
          <cell r="M17">
            <v>6770.4143999999997</v>
          </cell>
        </row>
        <row r="18">
          <cell r="A18" t="str">
            <v>Bayer</v>
          </cell>
          <cell r="B18">
            <v>3</v>
          </cell>
          <cell r="C18">
            <v>8051.4567599999991</v>
          </cell>
          <cell r="D18">
            <v>16168.74555</v>
          </cell>
          <cell r="E18">
            <v>5777.25936</v>
          </cell>
          <cell r="F18">
            <v>2325.4000899999996</v>
          </cell>
          <cell r="G18">
            <v>24271.404999999999</v>
          </cell>
          <cell r="H18">
            <v>32322.86176</v>
          </cell>
          <cell r="I18" t="str">
            <v>NA</v>
          </cell>
          <cell r="L18">
            <v>8912.5291199999992</v>
          </cell>
          <cell r="M18">
            <v>10994.52404</v>
          </cell>
        </row>
        <row r="19">
          <cell r="A19" t="str">
            <v>BMS</v>
          </cell>
          <cell r="B19">
            <v>3</v>
          </cell>
          <cell r="C19">
            <v>9661</v>
          </cell>
          <cell r="D19">
            <v>4520</v>
          </cell>
          <cell r="E19">
            <v>1563</v>
          </cell>
          <cell r="F19">
            <v>1307</v>
          </cell>
          <cell r="G19">
            <v>7390</v>
          </cell>
          <cell r="H19">
            <v>17051</v>
          </cell>
          <cell r="I19" t="str">
            <v>NA</v>
          </cell>
          <cell r="L19">
            <v>12114</v>
          </cell>
          <cell r="M19">
            <v>3414</v>
          </cell>
        </row>
        <row r="20">
          <cell r="A20" t="str">
            <v>Merck</v>
          </cell>
          <cell r="B20">
            <v>3</v>
          </cell>
          <cell r="C20">
            <v>8877.6000000000022</v>
          </cell>
          <cell r="D20">
            <v>4232.2</v>
          </cell>
          <cell r="E20">
            <v>1817.4</v>
          </cell>
          <cell r="F20">
            <v>420.3</v>
          </cell>
          <cell r="G20">
            <v>6469.9000000000005</v>
          </cell>
          <cell r="H20">
            <v>15347.500000000002</v>
          </cell>
          <cell r="I20" t="str">
            <v>NA</v>
          </cell>
          <cell r="L20">
            <v>12942.656000000001</v>
          </cell>
          <cell r="M20">
            <v>3276.1098000000002</v>
          </cell>
        </row>
        <row r="21">
          <cell r="A21" t="str">
            <v>MerckKGAA</v>
          </cell>
          <cell r="B21">
            <v>3</v>
          </cell>
          <cell r="C21">
            <v>735.64123999999993</v>
          </cell>
          <cell r="D21">
            <v>2647.8461599999996</v>
          </cell>
          <cell r="E21">
            <v>616.02007999999989</v>
          </cell>
          <cell r="F21">
            <v>608.50763999999992</v>
          </cell>
          <cell r="G21">
            <v>3872.3738799999992</v>
          </cell>
          <cell r="H21">
            <v>4608.0151199999991</v>
          </cell>
          <cell r="I21">
            <v>2821.6216216216212</v>
          </cell>
          <cell r="J21">
            <v>2328.8288288288286</v>
          </cell>
          <cell r="K21">
            <v>0.211605415860735</v>
          </cell>
          <cell r="L21">
            <v>2390.9182000000001</v>
          </cell>
          <cell r="M21">
            <v>2351.1466399999999</v>
          </cell>
        </row>
        <row r="22">
          <cell r="A22" t="str">
            <v>Pharmacia</v>
          </cell>
          <cell r="B22">
            <v>3</v>
          </cell>
          <cell r="C22">
            <v>5747</v>
          </cell>
          <cell r="D22">
            <v>4129</v>
          </cell>
          <cell r="E22">
            <v>1713</v>
          </cell>
          <cell r="F22">
            <v>991</v>
          </cell>
          <cell r="G22">
            <v>6833</v>
          </cell>
          <cell r="H22">
            <v>12580</v>
          </cell>
          <cell r="I22">
            <v>7815</v>
          </cell>
          <cell r="J22">
            <v>6915.9292035398239</v>
          </cell>
          <cell r="K22">
            <v>0.12999999999999989</v>
          </cell>
          <cell r="L22">
            <v>10538</v>
          </cell>
          <cell r="M22">
            <v>3773</v>
          </cell>
        </row>
        <row r="23">
          <cell r="A23" t="str">
            <v>Roche</v>
          </cell>
          <cell r="B23">
            <v>3</v>
          </cell>
          <cell r="C23">
            <v>3953.9116199999999</v>
          </cell>
          <cell r="D23">
            <v>3889.4095299999999</v>
          </cell>
          <cell r="E23">
            <v>1730.9169099999999</v>
          </cell>
          <cell r="F23">
            <v>1042.6729599999999</v>
          </cell>
          <cell r="G23">
            <v>6662.9993999999997</v>
          </cell>
          <cell r="H23">
            <v>10616.91102</v>
          </cell>
          <cell r="I23">
            <v>11264</v>
          </cell>
          <cell r="J23">
            <v>10636</v>
          </cell>
          <cell r="K23">
            <v>5.904475366679196E-2</v>
          </cell>
          <cell r="L23">
            <v>6310.8706000000002</v>
          </cell>
          <cell r="M23">
            <v>6400.4664500000008</v>
          </cell>
        </row>
        <row r="24">
          <cell r="A24" t="str">
            <v>ScheringPlough</v>
          </cell>
          <cell r="B24">
            <v>3</v>
          </cell>
          <cell r="C24">
            <v>3283</v>
          </cell>
          <cell r="D24">
            <v>1460</v>
          </cell>
          <cell r="E24">
            <v>528</v>
          </cell>
          <cell r="F24">
            <v>385</v>
          </cell>
          <cell r="G24">
            <v>2373</v>
          </cell>
          <cell r="H24">
            <v>5656</v>
          </cell>
          <cell r="I24">
            <v>8369</v>
          </cell>
          <cell r="J24">
            <v>8346</v>
          </cell>
          <cell r="K24">
            <v>2.7558111670260566E-3</v>
          </cell>
          <cell r="L24">
            <v>6299</v>
          </cell>
          <cell r="M24">
            <v>2204</v>
          </cell>
        </row>
        <row r="25">
          <cell r="A25" t="str">
            <v>Amersham</v>
          </cell>
          <cell r="I25" t="str">
            <v>NA</v>
          </cell>
          <cell r="K25" t="e">
            <v>#VALUE!</v>
          </cell>
        </row>
      </sheetData>
      <sheetData sheetId="2" refreshError="1"/>
      <sheetData sheetId="3" refreshError="1"/>
      <sheetData sheetId="4" refreshError="1"/>
      <sheetData sheetId="5" refreshError="1">
        <row r="601">
          <cell r="B601" t="str">
            <v>Risk Free Rate</v>
          </cell>
          <cell r="D601">
            <v>4.8550000000000003E-2</v>
          </cell>
          <cell r="I601">
            <v>4.8509999999999998E-2</v>
          </cell>
          <cell r="J601">
            <v>5.3580000000000003E-2</v>
          </cell>
          <cell r="K601">
            <v>3.8670000000000003E-2</v>
          </cell>
          <cell r="L601">
            <v>5.3519999999999998E-2</v>
          </cell>
          <cell r="M601">
            <v>5.7790000000000001E-2</v>
          </cell>
        </row>
        <row r="602">
          <cell r="B602" t="str">
            <v>Market Risk Premium</v>
          </cell>
          <cell r="D602">
            <v>0.05</v>
          </cell>
          <cell r="I602">
            <v>0.05</v>
          </cell>
          <cell r="J602">
            <v>0.05</v>
          </cell>
          <cell r="K602">
            <v>0.05</v>
          </cell>
          <cell r="L602">
            <v>0.05</v>
          </cell>
          <cell r="M602">
            <v>0.05</v>
          </cell>
        </row>
        <row r="603">
          <cell r="B603" t="str">
            <v>Beta</v>
          </cell>
          <cell r="D603">
            <v>0.96299999999999997</v>
          </cell>
          <cell r="I603">
            <v>1.0189999999999999</v>
          </cell>
          <cell r="J603">
            <v>1.083</v>
          </cell>
          <cell r="K603">
            <v>1.034</v>
          </cell>
          <cell r="L603">
            <v>0</v>
          </cell>
          <cell r="M603">
            <v>0</v>
          </cell>
        </row>
        <row r="605">
          <cell r="B605" t="str">
            <v>Market Capitalization</v>
          </cell>
          <cell r="D605">
            <v>22494.53</v>
          </cell>
          <cell r="I605">
            <v>22494.53</v>
          </cell>
          <cell r="J605">
            <v>38466.372264200007</v>
          </cell>
          <cell r="K605">
            <v>34404.941514400001</v>
          </cell>
          <cell r="L605">
            <v>30498.268060000002</v>
          </cell>
          <cell r="M605">
            <v>26931.287500000002</v>
          </cell>
        </row>
        <row r="606">
          <cell r="B606" t="str">
            <v>Total Debt</v>
          </cell>
          <cell r="D606">
            <v>3625.645</v>
          </cell>
          <cell r="I606">
            <v>3625.645</v>
          </cell>
          <cell r="J606">
            <v>6257.1010000000006</v>
          </cell>
          <cell r="K606">
            <v>4497.2620000000006</v>
          </cell>
          <cell r="L606">
            <v>5406.1190000000006</v>
          </cell>
          <cell r="M606">
            <v>4235.1949999999997</v>
          </cell>
        </row>
        <row r="607">
          <cell r="B607" t="str">
            <v>Total Value</v>
          </cell>
          <cell r="D607">
            <v>26120.174999999999</v>
          </cell>
          <cell r="I607">
            <v>26120.174999999999</v>
          </cell>
          <cell r="J607">
            <v>44723.473264200009</v>
          </cell>
          <cell r="K607">
            <v>38902.203514400004</v>
          </cell>
          <cell r="L607">
            <v>35904.387060000001</v>
          </cell>
          <cell r="M607">
            <v>31166.482500000002</v>
          </cell>
        </row>
        <row r="609">
          <cell r="B609" t="str">
            <v>Ke</v>
          </cell>
          <cell r="D609">
            <v>9.6700000000000008E-2</v>
          </cell>
          <cell r="I609">
            <v>9.9459999999999993E-2</v>
          </cell>
          <cell r="J609">
            <v>0.10773000000000001</v>
          </cell>
          <cell r="K609">
            <v>9.0370000000000006E-2</v>
          </cell>
          <cell r="L609">
            <v>5.3519999999999998E-2</v>
          </cell>
          <cell r="M609">
            <v>5.7790000000000001E-2</v>
          </cell>
        </row>
        <row r="610">
          <cell r="B610" t="str">
            <v>Credit Rating</v>
          </cell>
          <cell r="D610" t="str">
            <v>AA</v>
          </cell>
          <cell r="I610" t="str">
            <v>AA</v>
          </cell>
          <cell r="J610" t="str">
            <v>AA</v>
          </cell>
          <cell r="K610" t="str">
            <v>AA</v>
          </cell>
          <cell r="L610" t="str">
            <v xml:space="preserve"> </v>
          </cell>
          <cell r="M610" t="str">
            <v xml:space="preserve"> </v>
          </cell>
        </row>
        <row r="611">
          <cell r="B611" t="str">
            <v>Kd</v>
          </cell>
          <cell r="D611">
            <v>5.8099999999999999E-2</v>
          </cell>
          <cell r="I611">
            <v>6.4000000000000001E-2</v>
          </cell>
          <cell r="J611">
            <v>7.1800000000000003E-2</v>
          </cell>
          <cell r="K611">
            <v>5.3400000000000003E-2</v>
          </cell>
          <cell r="L611" t="e">
            <v>#N/A</v>
          </cell>
          <cell r="M611" t="e">
            <v>#N/A</v>
          </cell>
        </row>
        <row r="612">
          <cell r="B612" t="str">
            <v>Tax Rate</v>
          </cell>
          <cell r="D612">
            <v>0.25</v>
          </cell>
          <cell r="I612">
            <v>0.25</v>
          </cell>
          <cell r="J612">
            <v>0.25</v>
          </cell>
          <cell r="K612">
            <v>0.25</v>
          </cell>
          <cell r="L612">
            <v>0.25</v>
          </cell>
          <cell r="M612">
            <v>0.25</v>
          </cell>
        </row>
        <row r="614">
          <cell r="B614" t="str">
            <v>WACC</v>
          </cell>
          <cell r="D614">
            <v>8.9325915001526604E-2</v>
          </cell>
          <cell r="I614">
            <v>9.2317027500772864E-2</v>
          </cell>
          <cell r="J614">
            <v>0.10019184213179468</v>
          </cell>
          <cell r="K614">
            <v>8.4552791631424373E-2</v>
          </cell>
          <cell r="L614" t="e">
            <v>#N/A</v>
          </cell>
          <cell r="M614" t="e">
            <v>#N/A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1">
          <cell r="B601" t="str">
            <v>Risk Free Rate</v>
          </cell>
          <cell r="D601">
            <v>4.9500000000000002E-2</v>
          </cell>
          <cell r="I601">
            <v>5.0070000000000003E-2</v>
          </cell>
          <cell r="J601">
            <v>5.4780000000000002E-2</v>
          </cell>
          <cell r="K601">
            <v>3.9410000000000001E-2</v>
          </cell>
          <cell r="L601">
            <v>5.3370000000000001E-2</v>
          </cell>
          <cell r="M601">
            <v>5.7459999999999997E-2</v>
          </cell>
        </row>
        <row r="602">
          <cell r="B602" t="str">
            <v>Market Risk Premium</v>
          </cell>
          <cell r="D602">
            <v>0.05</v>
          </cell>
          <cell r="I602">
            <v>0.05</v>
          </cell>
          <cell r="J602">
            <v>0.05</v>
          </cell>
          <cell r="K602">
            <v>0.05</v>
          </cell>
          <cell r="L602">
            <v>0.05</v>
          </cell>
          <cell r="M602">
            <v>0.05</v>
          </cell>
        </row>
        <row r="603">
          <cell r="B603" t="str">
            <v>Beta</v>
          </cell>
          <cell r="D603">
            <v>0.49299999999999999</v>
          </cell>
          <cell r="I603">
            <v>0.71099999999999997</v>
          </cell>
          <cell r="J603">
            <v>0.85599999999999998</v>
          </cell>
          <cell r="K603">
            <v>0.95099999999999996</v>
          </cell>
          <cell r="L603">
            <v>0</v>
          </cell>
          <cell r="M603">
            <v>0</v>
          </cell>
        </row>
        <row r="605">
          <cell r="B605" t="str">
            <v>Market Capitalization</v>
          </cell>
          <cell r="D605">
            <v>56512.55</v>
          </cell>
          <cell r="I605">
            <v>56512.55</v>
          </cell>
          <cell r="J605">
            <v>66210.297325000007</v>
          </cell>
          <cell r="K605">
            <v>44352.029312500003</v>
          </cell>
          <cell r="L605">
            <v>18688.477500000001</v>
          </cell>
          <cell r="M605">
            <v>15943.774274999998</v>
          </cell>
        </row>
        <row r="606">
          <cell r="B606" t="str">
            <v>Total Debt</v>
          </cell>
          <cell r="D606">
            <v>10770.45</v>
          </cell>
          <cell r="I606">
            <v>10770.45</v>
          </cell>
          <cell r="J606">
            <v>13530.922</v>
          </cell>
          <cell r="K606">
            <v>14229</v>
          </cell>
          <cell r="L606">
            <v>8728.2309999999998</v>
          </cell>
          <cell r="M606">
            <v>9532.8110000000015</v>
          </cell>
        </row>
        <row r="607">
          <cell r="B607" t="str">
            <v>Total Value</v>
          </cell>
          <cell r="D607">
            <v>67283</v>
          </cell>
          <cell r="I607">
            <v>67283</v>
          </cell>
          <cell r="J607">
            <v>79741.219325000013</v>
          </cell>
          <cell r="K607">
            <v>58581.029312500003</v>
          </cell>
          <cell r="L607">
            <v>27416.708500000001</v>
          </cell>
          <cell r="M607">
            <v>25476.585274999998</v>
          </cell>
        </row>
        <row r="609">
          <cell r="B609" t="str">
            <v>Ke</v>
          </cell>
          <cell r="D609">
            <v>7.4150000000000008E-2</v>
          </cell>
          <cell r="I609">
            <v>8.5620000000000002E-2</v>
          </cell>
          <cell r="J609">
            <v>9.758E-2</v>
          </cell>
          <cell r="K609">
            <v>8.696000000000001E-2</v>
          </cell>
          <cell r="L609">
            <v>5.3370000000000001E-2</v>
          </cell>
          <cell r="M609">
            <v>5.7459999999999997E-2</v>
          </cell>
        </row>
        <row r="610">
          <cell r="B610" t="str">
            <v>Credit Rating</v>
          </cell>
          <cell r="D610" t="str">
            <v>A-</v>
          </cell>
          <cell r="I610" t="str">
            <v>A-</v>
          </cell>
          <cell r="J610" t="str">
            <v>A-</v>
          </cell>
          <cell r="K610" t="str">
            <v>BBB-</v>
          </cell>
          <cell r="L610" t="str">
            <v>BBB</v>
          </cell>
          <cell r="M610" t="str">
            <v>BBB</v>
          </cell>
        </row>
        <row r="611">
          <cell r="B611" t="str">
            <v>Kd</v>
          </cell>
          <cell r="D611">
            <v>6.4199999999999993E-2</v>
          </cell>
          <cell r="I611">
            <v>7.17E-2</v>
          </cell>
          <cell r="J611">
            <v>7.6100000000000001E-2</v>
          </cell>
          <cell r="K611">
            <v>6.5500000000000003E-2</v>
          </cell>
          <cell r="L611">
            <v>6.5699999999999995E-2</v>
          </cell>
          <cell r="M611">
            <v>7.0900000000000005E-2</v>
          </cell>
        </row>
        <row r="612">
          <cell r="B612" t="str">
            <v>Tax Rate</v>
          </cell>
          <cell r="D612">
            <v>0.33329999999999999</v>
          </cell>
          <cell r="I612">
            <v>0.33329999999999999</v>
          </cell>
          <cell r="J612">
            <v>0.33329999999999999</v>
          </cell>
          <cell r="K612">
            <v>0.33329999999999999</v>
          </cell>
          <cell r="L612">
            <v>0.33329999999999999</v>
          </cell>
          <cell r="M612">
            <v>0.33329999999999999</v>
          </cell>
        </row>
        <row r="614">
          <cell r="B614" t="str">
            <v>WACC</v>
          </cell>
          <cell r="D614">
            <v>6.9131933642420831E-2</v>
          </cell>
          <cell r="I614">
            <v>7.9566276509303993E-2</v>
          </cell>
          <cell r="J614">
            <v>8.9631234298230222E-2</v>
          </cell>
          <cell r="K614">
            <v>7.64448250264773E-2</v>
          </cell>
          <cell r="L614">
            <v>5.0324045163951392E-2</v>
          </cell>
          <cell r="M614">
            <v>5.3646749916912886E-2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EVA"/>
      <sheetName val="Key Performance Indicators"/>
      <sheetName val="Operating Analysis"/>
      <sheetName val="Income_Statement"/>
      <sheetName val="Balance_Sheet"/>
      <sheetName val="NOPAT_Operating"/>
      <sheetName val="NOPAT_Financing"/>
      <sheetName val="Operating_Taxes"/>
      <sheetName val="Capital_Operating"/>
      <sheetName val="Capital_Financing"/>
      <sheetName val="Capitalized_M&amp;A"/>
      <sheetName val="Capitalized_R&amp;D"/>
      <sheetName val="PV_Lease"/>
      <sheetName val="Cumulative_Adj"/>
      <sheetName val="CoC"/>
      <sheetName val="Data"/>
      <sheetName val="Dialog1"/>
      <sheetName val="Dialog2"/>
      <sheetName val="Operate"/>
      <sheetName val="Validation"/>
      <sheetName val="ABF"/>
      <sheetName val="AIRT"/>
      <sheetName val="ANS"/>
      <sheetName val="ARMX"/>
      <sheetName val="CDV"/>
      <sheetName val="CHRW"/>
      <sheetName val="DDN"/>
      <sheetName val="EXPD"/>
      <sheetName val="FDX"/>
      <sheetName val="OLOG"/>
      <sheetName val="TP"/>
      <sheetName val="UPS"/>
      <sheetName val="Aventis"/>
      <sheetName val="Bayer"/>
      <sheetName val="Geo with Acqusitions"/>
    </sheetNames>
    <sheetDataSet>
      <sheetData sheetId="0" refreshError="1"/>
      <sheetData sheetId="1" refreshError="1"/>
      <sheetData sheetId="2" refreshError="1"/>
      <sheetData sheetId="3" refreshError="1"/>
      <sheetData sheetId="4" refreshError="1"/>
      <sheetData sheetId="5" refreshError="1">
        <row r="14">
          <cell r="A14" t="str">
            <v>.</v>
          </cell>
          <cell r="B14" t="str">
            <v>(Incr) Capitalized M&amp;A</v>
          </cell>
          <cell r="D14" t="str">
            <v>N/A</v>
          </cell>
          <cell r="E14">
            <v>-51.604670206705748</v>
          </cell>
          <cell r="F14">
            <v>-56.129999796549441</v>
          </cell>
          <cell r="G14">
            <v>-24.899668375651004</v>
          </cell>
          <cell r="H14">
            <v>-22.518666585286383</v>
          </cell>
          <cell r="I14">
            <v>-19.221664428710937</v>
          </cell>
        </row>
        <row r="16">
          <cell r="A16" t="str">
            <v>.</v>
          </cell>
          <cell r="B16" t="str">
            <v>(Incr) Capitalized R&amp;D</v>
          </cell>
          <cell r="D16" t="str">
            <v>N/A</v>
          </cell>
          <cell r="E16">
            <v>0</v>
          </cell>
          <cell r="F16">
            <v>0</v>
          </cell>
          <cell r="G16">
            <v>0</v>
          </cell>
          <cell r="H16">
            <v>0</v>
          </cell>
          <cell r="I16">
            <v>0</v>
          </cell>
        </row>
        <row r="17">
          <cell r="A17" t="str">
            <v>.</v>
          </cell>
          <cell r="B17" t="str">
            <v>Int Exp Non-Cap Leases</v>
          </cell>
          <cell r="D17" t="str">
            <v>N/A</v>
          </cell>
          <cell r="E17">
            <v>-429.18297906018319</v>
          </cell>
          <cell r="F17">
            <v>-636.73883124912481</v>
          </cell>
          <cell r="G17">
            <v>-685.07865917743572</v>
          </cell>
          <cell r="H17">
            <v>-726.71412391484887</v>
          </cell>
          <cell r="I17">
            <v>-785.21695387342993</v>
          </cell>
        </row>
        <row r="18">
          <cell r="A18" t="str">
            <v>.</v>
          </cell>
          <cell r="B18" t="str">
            <v>Int Exp Other Liabilities</v>
          </cell>
          <cell r="D18" t="str">
            <v>N/A</v>
          </cell>
          <cell r="E18">
            <v>-90.867142402648923</v>
          </cell>
          <cell r="F18">
            <v>-87.185109278182978</v>
          </cell>
          <cell r="G18">
            <v>-90.898940917968744</v>
          </cell>
          <cell r="H18">
            <v>-100.11574877929688</v>
          </cell>
          <cell r="I18">
            <v>-131.39197719726562</v>
          </cell>
        </row>
        <row r="19">
          <cell r="A19" t="str">
            <v>.</v>
          </cell>
          <cell r="B19" t="str">
            <v>(Incr) LIFO Reserve</v>
          </cell>
          <cell r="D19" t="str">
            <v>N/A</v>
          </cell>
          <cell r="E19">
            <v>0</v>
          </cell>
          <cell r="F19">
            <v>0</v>
          </cell>
          <cell r="G19">
            <v>0</v>
          </cell>
          <cell r="H19">
            <v>0</v>
          </cell>
          <cell r="I19">
            <v>0</v>
          </cell>
        </row>
        <row r="20">
          <cell r="A20" t="str">
            <v>.</v>
          </cell>
          <cell r="B20" t="str">
            <v>(Incr) Bad Debt Reserve</v>
          </cell>
          <cell r="D20" t="str">
            <v>N/A</v>
          </cell>
          <cell r="E20">
            <v>0.36400032043457031</v>
          </cell>
          <cell r="F20">
            <v>-5.3659992218017578</v>
          </cell>
          <cell r="G20">
            <v>-25.234001159667969</v>
          </cell>
          <cell r="H20">
            <v>-6.8959999084472656</v>
          </cell>
          <cell r="I20">
            <v>-17.666999816894531</v>
          </cell>
        </row>
        <row r="21">
          <cell r="A21" t="str">
            <v>.</v>
          </cell>
          <cell r="B21" t="str">
            <v>Option Expense</v>
          </cell>
          <cell r="D21">
            <v>0</v>
          </cell>
          <cell r="E21">
            <v>0</v>
          </cell>
          <cell r="F21">
            <v>8.48</v>
          </cell>
          <cell r="G21">
            <v>13.474</v>
          </cell>
          <cell r="H21">
            <v>21.373000000000001</v>
          </cell>
          <cell r="I21">
            <v>28.734999999999999</v>
          </cell>
        </row>
      </sheetData>
      <sheetData sheetId="6" refreshError="1">
        <row r="9">
          <cell r="A9" t="str">
            <v>.</v>
          </cell>
          <cell r="B9" t="str">
            <v>Unusual (Income) Loss AT</v>
          </cell>
          <cell r="D9">
            <v>-27.694000930786132</v>
          </cell>
          <cell r="E9">
            <v>-4.7580001163482661</v>
          </cell>
          <cell r="F9">
            <v>-19.580999069213867</v>
          </cell>
          <cell r="G9">
            <v>70.239999999999995</v>
          </cell>
          <cell r="H9">
            <v>0</v>
          </cell>
          <cell r="I9">
            <v>0</v>
          </cell>
        </row>
        <row r="10">
          <cell r="A10" t="str">
            <v>.</v>
          </cell>
          <cell r="B10" t="str">
            <v>A/T Extra Loss (Gain)</v>
          </cell>
          <cell r="D10">
            <v>0</v>
          </cell>
          <cell r="E10">
            <v>0</v>
          </cell>
          <cell r="F10">
            <v>0</v>
          </cell>
          <cell r="G10">
            <v>0</v>
          </cell>
          <cell r="H10">
            <v>0</v>
          </cell>
          <cell r="I10">
            <v>0</v>
          </cell>
        </row>
        <row r="11">
          <cell r="A11" t="str">
            <v>.</v>
          </cell>
        </row>
        <row r="12">
          <cell r="A12" t="str">
            <v>.</v>
          </cell>
        </row>
        <row r="13">
          <cell r="A13" t="str">
            <v>.</v>
          </cell>
        </row>
        <row r="14">
          <cell r="A14" t="str">
            <v>.</v>
          </cell>
          <cell r="B14" t="str">
            <v>Incr Deferred Income Taxes</v>
          </cell>
          <cell r="D14" t="str">
            <v>N/A</v>
          </cell>
          <cell r="E14">
            <v>33.903999328613281</v>
          </cell>
          <cell r="F14">
            <v>58.354999542236328</v>
          </cell>
          <cell r="G14">
            <v>64.510002136230469</v>
          </cell>
          <cell r="H14">
            <v>-28.080999374389648</v>
          </cell>
          <cell r="I14">
            <v>-4.4140000343322754</v>
          </cell>
        </row>
        <row r="15">
          <cell r="A15" t="str">
            <v>.</v>
          </cell>
          <cell r="B15" t="str">
            <v>Incr LIFO Reserve</v>
          </cell>
          <cell r="D15" t="str">
            <v>N/A</v>
          </cell>
          <cell r="E15">
            <v>0</v>
          </cell>
          <cell r="F15">
            <v>0</v>
          </cell>
          <cell r="G15">
            <v>0</v>
          </cell>
          <cell r="H15">
            <v>0</v>
          </cell>
          <cell r="I15">
            <v>0</v>
          </cell>
        </row>
        <row r="16">
          <cell r="A16" t="str">
            <v>.</v>
          </cell>
          <cell r="B16" t="str">
            <v>Incr Bad Debt Reserve</v>
          </cell>
          <cell r="D16" t="str">
            <v>N/A</v>
          </cell>
          <cell r="E16">
            <v>-0.36400032043457031</v>
          </cell>
          <cell r="F16">
            <v>5.3659992218017578</v>
          </cell>
          <cell r="G16">
            <v>25.234001159667969</v>
          </cell>
          <cell r="H16">
            <v>6.8959999084472656</v>
          </cell>
          <cell r="I16">
            <v>17.666999816894531</v>
          </cell>
        </row>
        <row r="17">
          <cell r="A17" t="str">
            <v>.</v>
          </cell>
          <cell r="B17" t="str">
            <v>Goodwill Amortization</v>
          </cell>
          <cell r="D17">
            <v>0</v>
          </cell>
          <cell r="E17">
            <v>0</v>
          </cell>
          <cell r="F17">
            <v>0</v>
          </cell>
          <cell r="G17">
            <v>0</v>
          </cell>
          <cell r="H17">
            <v>0</v>
          </cell>
          <cell r="I17">
            <v>0</v>
          </cell>
        </row>
        <row r="18">
          <cell r="A18" t="str">
            <v>.</v>
          </cell>
          <cell r="B18" t="str">
            <v>Incr Capitalized M&amp;A AT</v>
          </cell>
          <cell r="D18" t="str">
            <v>N/A</v>
          </cell>
          <cell r="E18">
            <v>31.478848826090513</v>
          </cell>
          <cell r="F18">
            <v>34.239299875895171</v>
          </cell>
          <cell r="G18">
            <v>15.18879770914711</v>
          </cell>
          <cell r="H18">
            <v>13.736386617024664</v>
          </cell>
          <cell r="I18">
            <v>11.725215301513629</v>
          </cell>
        </row>
        <row r="19">
          <cell r="A19" t="str">
            <v>.</v>
          </cell>
          <cell r="B19" t="str">
            <v>Incr Capitalized R&amp;D AT</v>
          </cell>
          <cell r="D19" t="str">
            <v>N/A</v>
          </cell>
          <cell r="E19">
            <v>0</v>
          </cell>
          <cell r="F19">
            <v>0</v>
          </cell>
          <cell r="G19">
            <v>0</v>
          </cell>
          <cell r="H19">
            <v>0</v>
          </cell>
          <cell r="I19">
            <v>0</v>
          </cell>
        </row>
        <row r="20">
          <cell r="A20" t="str">
            <v>.</v>
          </cell>
          <cell r="B20" t="str">
            <v>Option Expense</v>
          </cell>
          <cell r="D20">
            <v>0</v>
          </cell>
          <cell r="E20">
            <v>0</v>
          </cell>
          <cell r="F20">
            <v>-8.48</v>
          </cell>
          <cell r="G20">
            <v>-13.474</v>
          </cell>
          <cell r="H20">
            <v>-21.373000000000001</v>
          </cell>
          <cell r="I20">
            <v>-28.734999999999999</v>
          </cell>
        </row>
        <row r="34">
          <cell r="B34" t="str">
            <v>Interest Expense</v>
          </cell>
          <cell r="D34">
            <v>130.92300033569336</v>
          </cell>
          <cell r="E34">
            <v>105.44900131225586</v>
          </cell>
          <cell r="F34">
            <v>95.688999176025391</v>
          </cell>
          <cell r="G34">
            <v>135.69600296020508</v>
          </cell>
          <cell r="H34">
            <v>110.59000015258789</v>
          </cell>
          <cell r="I34">
            <v>121.17599105834961</v>
          </cell>
        </row>
        <row r="35">
          <cell r="A35" t="str">
            <v>.</v>
          </cell>
          <cell r="B35" t="str">
            <v>Int Exp Non-Cap Leases</v>
          </cell>
          <cell r="D35" t="str">
            <v>N/A</v>
          </cell>
          <cell r="E35">
            <v>429.18297906018319</v>
          </cell>
          <cell r="F35">
            <v>636.73883124912481</v>
          </cell>
          <cell r="G35">
            <v>685.07865917743572</v>
          </cell>
          <cell r="H35">
            <v>726.71412391484887</v>
          </cell>
          <cell r="I35">
            <v>785.21695387342993</v>
          </cell>
        </row>
        <row r="36">
          <cell r="A36" t="str">
            <v>.</v>
          </cell>
          <cell r="B36" t="str">
            <v>Int Exp Other Liabilities</v>
          </cell>
          <cell r="D36" t="str">
            <v>N/A</v>
          </cell>
          <cell r="E36">
            <v>90.867142402648923</v>
          </cell>
          <cell r="F36">
            <v>87.185109278182978</v>
          </cell>
          <cell r="G36">
            <v>90.898940917968744</v>
          </cell>
          <cell r="H36">
            <v>100.11574877929688</v>
          </cell>
          <cell r="I36">
            <v>131.39197719726562</v>
          </cell>
        </row>
      </sheetData>
      <sheetData sheetId="7" refreshError="1">
        <row r="9">
          <cell r="A9" t="str">
            <v>.</v>
          </cell>
        </row>
        <row r="10">
          <cell r="A10" t="str">
            <v>.</v>
          </cell>
        </row>
        <row r="11">
          <cell r="A11" t="str">
            <v>.</v>
          </cell>
        </row>
        <row r="12">
          <cell r="A12" t="str">
            <v>.</v>
          </cell>
        </row>
        <row r="13">
          <cell r="A13" t="str">
            <v>.</v>
          </cell>
        </row>
        <row r="17">
          <cell r="A17" t="str">
            <v>.</v>
          </cell>
        </row>
        <row r="18">
          <cell r="A18" t="str">
            <v>Hide</v>
          </cell>
        </row>
        <row r="19">
          <cell r="A19" t="str">
            <v>.</v>
          </cell>
        </row>
        <row r="20">
          <cell r="A20" t="str">
            <v>.</v>
          </cell>
        </row>
        <row r="21">
          <cell r="A21" t="str">
            <v>.</v>
          </cell>
        </row>
        <row r="22">
          <cell r="A22" t="str">
            <v>.</v>
          </cell>
        </row>
        <row r="23">
          <cell r="A23" t="str">
            <v>Hide</v>
          </cell>
        </row>
        <row r="24">
          <cell r="A24" t="str">
            <v>.</v>
          </cell>
        </row>
      </sheetData>
      <sheetData sheetId="8" refreshError="1">
        <row r="9">
          <cell r="A9" t="str">
            <v>.</v>
          </cell>
          <cell r="B9" t="str">
            <v>Bad Debt Reserve</v>
          </cell>
          <cell r="D9">
            <v>31.173000335693359</v>
          </cell>
          <cell r="E9">
            <v>30.809000015258789</v>
          </cell>
          <cell r="F9">
            <v>36.174999237060547</v>
          </cell>
          <cell r="G9">
            <v>61.409000396728516</v>
          </cell>
          <cell r="H9">
            <v>68.305000305175781</v>
          </cell>
          <cell r="I9">
            <v>85.972000122070313</v>
          </cell>
        </row>
        <row r="11">
          <cell r="A11" t="str">
            <v>.</v>
          </cell>
          <cell r="B11" t="str">
            <v>LIFO Reserve</v>
          </cell>
          <cell r="D11">
            <v>0</v>
          </cell>
          <cell r="E11">
            <v>0</v>
          </cell>
          <cell r="F11">
            <v>0</v>
          </cell>
          <cell r="G11">
            <v>0</v>
          </cell>
          <cell r="H11">
            <v>0</v>
          </cell>
          <cell r="I11">
            <v>0</v>
          </cell>
        </row>
        <row r="26">
          <cell r="A26" t="str">
            <v>Hide</v>
          </cell>
          <cell r="B26" t="str">
            <v>Construct in Progress</v>
          </cell>
          <cell r="D26">
            <v>0</v>
          </cell>
          <cell r="E26">
            <v>0</v>
          </cell>
          <cell r="F26">
            <v>0</v>
          </cell>
          <cell r="G26">
            <v>0</v>
          </cell>
          <cell r="H26">
            <v>0</v>
          </cell>
          <cell r="I26">
            <v>0</v>
          </cell>
        </row>
        <row r="27">
          <cell r="A27" t="str">
            <v>.</v>
          </cell>
          <cell r="B27" t="str">
            <v>PV of Non-Cap Leases</v>
          </cell>
          <cell r="D27">
            <v>2425.1824911253898</v>
          </cell>
          <cell r="E27">
            <v>6158.4770900782732</v>
          </cell>
          <cell r="F27">
            <v>6576.2995349042239</v>
          </cell>
          <cell r="G27">
            <v>7125.2736486444883</v>
          </cell>
          <cell r="H27">
            <v>7409.0088296524891</v>
          </cell>
          <cell r="I27">
            <v>8295.3302478161095</v>
          </cell>
        </row>
        <row r="32">
          <cell r="A32" t="str">
            <v>.</v>
          </cell>
          <cell r="B32" t="str">
            <v>Unrecognized Goodwill</v>
          </cell>
          <cell r="D32">
            <v>0</v>
          </cell>
          <cell r="E32">
            <v>0</v>
          </cell>
          <cell r="F32">
            <v>0</v>
          </cell>
          <cell r="G32">
            <v>0</v>
          </cell>
          <cell r="H32">
            <v>1826.2360000000001</v>
          </cell>
          <cell r="I32">
            <v>1826.2360000000001</v>
          </cell>
        </row>
        <row r="33">
          <cell r="A33" t="str">
            <v>.</v>
          </cell>
          <cell r="B33" t="str">
            <v>Accum Goodwill Amortization</v>
          </cell>
          <cell r="D33">
            <v>0</v>
          </cell>
          <cell r="E33">
            <v>114.60599999999999</v>
          </cell>
          <cell r="F33">
            <v>129.404</v>
          </cell>
          <cell r="G33">
            <v>144.58000000000001</v>
          </cell>
          <cell r="H33">
            <v>157.10599999999999</v>
          </cell>
          <cell r="I33">
            <v>165.624</v>
          </cell>
        </row>
        <row r="37">
          <cell r="A37" t="str">
            <v>.</v>
          </cell>
          <cell r="B37" t="str">
            <v>Capitalized M&amp;A AT</v>
          </cell>
          <cell r="D37">
            <v>24.807073109944639</v>
          </cell>
          <cell r="E37">
            <v>56.285921936035152</v>
          </cell>
          <cell r="F37">
            <v>90.525221811930322</v>
          </cell>
          <cell r="G37">
            <v>105.71401952107743</v>
          </cell>
          <cell r="H37">
            <v>119.4504061381021</v>
          </cell>
          <cell r="I37">
            <v>131.17562143961572</v>
          </cell>
        </row>
        <row r="38">
          <cell r="A38" t="str">
            <v>.</v>
          </cell>
          <cell r="B38" t="str">
            <v>Capitalized R&amp;D AT</v>
          </cell>
          <cell r="D38">
            <v>0</v>
          </cell>
          <cell r="E38">
            <v>0</v>
          </cell>
          <cell r="F38">
            <v>0</v>
          </cell>
          <cell r="G38">
            <v>0</v>
          </cell>
          <cell r="H38">
            <v>0</v>
          </cell>
          <cell r="I38">
            <v>0</v>
          </cell>
        </row>
        <row r="41">
          <cell r="A41" t="str">
            <v>.</v>
          </cell>
          <cell r="B41" t="str">
            <v>Cum Unusual Loss AT</v>
          </cell>
          <cell r="D41">
            <v>220.61599906921384</v>
          </cell>
          <cell r="E41">
            <v>215.85799895286559</v>
          </cell>
          <cell r="F41">
            <v>196.27699988365171</v>
          </cell>
          <cell r="G41">
            <v>266.51699988365169</v>
          </cell>
          <cell r="H41">
            <v>266.51699988365169</v>
          </cell>
          <cell r="I41">
            <v>266.51699988365169</v>
          </cell>
        </row>
        <row r="42">
          <cell r="A42" t="str">
            <v>.</v>
          </cell>
          <cell r="B42" t="str">
            <v>Cum Translation Gain (Loss)</v>
          </cell>
          <cell r="D42">
            <v>0</v>
          </cell>
          <cell r="E42">
            <v>0</v>
          </cell>
          <cell r="F42">
            <v>0</v>
          </cell>
          <cell r="G42">
            <v>0</v>
          </cell>
          <cell r="H42">
            <v>27.88800048828125</v>
          </cell>
          <cell r="I42">
            <v>36.909000396728516</v>
          </cell>
        </row>
        <row r="43">
          <cell r="B43" t="str">
            <v>Less (NIBLs)</v>
          </cell>
          <cell r="D43">
            <v>0</v>
          </cell>
          <cell r="E43">
            <v>0</v>
          </cell>
          <cell r="F43">
            <v>0</v>
          </cell>
          <cell r="G43">
            <v>0</v>
          </cell>
          <cell r="H43">
            <v>0</v>
          </cell>
          <cell r="I43">
            <v>0</v>
          </cell>
        </row>
      </sheetData>
      <sheetData sheetId="9" refreshError="1">
        <row r="20">
          <cell r="A20" t="str">
            <v>.</v>
          </cell>
        </row>
        <row r="21">
          <cell r="A21" t="str">
            <v>.</v>
          </cell>
          <cell r="B21" t="str">
            <v>PV of Non-Cap Leases</v>
          </cell>
          <cell r="D21">
            <v>2425.1824911253898</v>
          </cell>
          <cell r="E21">
            <v>6158.4770900782732</v>
          </cell>
          <cell r="F21">
            <v>6576.2995349042239</v>
          </cell>
          <cell r="G21">
            <v>7125.2736486444883</v>
          </cell>
          <cell r="H21">
            <v>7409.0088296524891</v>
          </cell>
          <cell r="I21">
            <v>8295.3302478161095</v>
          </cell>
        </row>
        <row r="32">
          <cell r="A32" t="str">
            <v>.</v>
          </cell>
          <cell r="B32" t="str">
            <v>Deferred Income Taxes</v>
          </cell>
          <cell r="D32">
            <v>55.956001281738281</v>
          </cell>
          <cell r="E32">
            <v>64.03399658203125</v>
          </cell>
          <cell r="F32">
            <v>159.16499328613281</v>
          </cell>
          <cell r="G32">
            <v>274.14700317382812</v>
          </cell>
          <cell r="H32">
            <v>293.46200561523437</v>
          </cell>
          <cell r="I32">
            <v>344.61300659179687</v>
          </cell>
        </row>
        <row r="33">
          <cell r="A33" t="str">
            <v>.</v>
          </cell>
          <cell r="B33" t="str">
            <v>Deferred ITCs</v>
          </cell>
          <cell r="D33">
            <v>0</v>
          </cell>
          <cell r="E33">
            <v>0</v>
          </cell>
          <cell r="F33">
            <v>0</v>
          </cell>
          <cell r="G33">
            <v>0</v>
          </cell>
          <cell r="H33">
            <v>0</v>
          </cell>
          <cell r="I33">
            <v>0</v>
          </cell>
        </row>
        <row r="34">
          <cell r="A34" t="str">
            <v>.</v>
          </cell>
        </row>
        <row r="35">
          <cell r="A35" t="str">
            <v>.</v>
          </cell>
        </row>
        <row r="36">
          <cell r="A36" t="str">
            <v>.</v>
          </cell>
        </row>
        <row r="37">
          <cell r="A37" t="str">
            <v>.</v>
          </cell>
          <cell r="B37" t="str">
            <v>LIFO Reserve</v>
          </cell>
          <cell r="D37">
            <v>0</v>
          </cell>
          <cell r="E37">
            <v>0</v>
          </cell>
          <cell r="F37">
            <v>0</v>
          </cell>
          <cell r="G37">
            <v>0</v>
          </cell>
          <cell r="H37">
            <v>0</v>
          </cell>
          <cell r="I37">
            <v>0</v>
          </cell>
        </row>
        <row r="38">
          <cell r="A38" t="str">
            <v>.</v>
          </cell>
          <cell r="B38" t="str">
            <v>Cum Unusual Loss AT</v>
          </cell>
          <cell r="D38">
            <v>220.61599906921384</v>
          </cell>
          <cell r="E38">
            <v>215.85799895286559</v>
          </cell>
          <cell r="F38">
            <v>196.27699988365171</v>
          </cell>
          <cell r="G38">
            <v>266.51699988365169</v>
          </cell>
          <cell r="H38">
            <v>266.51699988365169</v>
          </cell>
          <cell r="I38">
            <v>266.51699988365169</v>
          </cell>
        </row>
        <row r="39">
          <cell r="A39" t="str">
            <v>.</v>
          </cell>
          <cell r="B39" t="str">
            <v>Bad Debt Reserve</v>
          </cell>
          <cell r="D39">
            <v>31.173000335693359</v>
          </cell>
          <cell r="E39">
            <v>30.809000015258789</v>
          </cell>
          <cell r="F39">
            <v>36.174999237060547</v>
          </cell>
          <cell r="G39">
            <v>61.409000396728516</v>
          </cell>
          <cell r="H39">
            <v>68.305000305175781</v>
          </cell>
          <cell r="I39">
            <v>85.972000122070313</v>
          </cell>
        </row>
        <row r="40">
          <cell r="A40" t="str">
            <v>.</v>
          </cell>
          <cell r="B40" t="str">
            <v>Unrecognized Goodwill</v>
          </cell>
          <cell r="D40">
            <v>0</v>
          </cell>
          <cell r="E40">
            <v>0</v>
          </cell>
          <cell r="F40">
            <v>0</v>
          </cell>
          <cell r="G40">
            <v>0</v>
          </cell>
          <cell r="H40">
            <v>1826.2360000000001</v>
          </cell>
          <cell r="I40">
            <v>1826.2360000000001</v>
          </cell>
        </row>
        <row r="41">
          <cell r="A41" t="str">
            <v>.</v>
          </cell>
          <cell r="B41" t="str">
            <v>Accum Goodwill Amortization</v>
          </cell>
          <cell r="D41">
            <v>0</v>
          </cell>
          <cell r="E41">
            <v>114.60599999999999</v>
          </cell>
          <cell r="F41">
            <v>129.404</v>
          </cell>
          <cell r="G41">
            <v>144.58000000000001</v>
          </cell>
          <cell r="H41">
            <v>157.10599999999999</v>
          </cell>
          <cell r="I41">
            <v>165.624</v>
          </cell>
        </row>
        <row r="42">
          <cell r="A42" t="str">
            <v>.</v>
          </cell>
          <cell r="B42" t="str">
            <v>Capitalized M&amp;A AT</v>
          </cell>
          <cell r="D42">
            <v>24.807073109944639</v>
          </cell>
          <cell r="E42">
            <v>56.285921936035152</v>
          </cell>
          <cell r="F42">
            <v>90.525221811930322</v>
          </cell>
          <cell r="G42">
            <v>105.71401952107743</v>
          </cell>
          <cell r="H42">
            <v>119.4504061381021</v>
          </cell>
          <cell r="I42">
            <v>131.17562143961572</v>
          </cell>
        </row>
        <row r="43">
          <cell r="A43" t="str">
            <v>.</v>
          </cell>
          <cell r="B43" t="str">
            <v>Capitalized R&amp;D AT</v>
          </cell>
          <cell r="D43">
            <v>0</v>
          </cell>
          <cell r="E43">
            <v>0</v>
          </cell>
          <cell r="F43">
            <v>0</v>
          </cell>
          <cell r="G43">
            <v>0</v>
          </cell>
          <cell r="H43">
            <v>0</v>
          </cell>
          <cell r="I43">
            <v>0</v>
          </cell>
        </row>
        <row r="44">
          <cell r="A44" t="str">
            <v>.</v>
          </cell>
          <cell r="B44" t="str">
            <v>Cum Translation Gain (Loss)</v>
          </cell>
          <cell r="D44">
            <v>0</v>
          </cell>
          <cell r="E44">
            <v>0</v>
          </cell>
          <cell r="F44">
            <v>0</v>
          </cell>
          <cell r="G44">
            <v>0</v>
          </cell>
          <cell r="H44">
            <v>27.88800048828125</v>
          </cell>
          <cell r="I44">
            <v>36.909000396728516</v>
          </cell>
        </row>
        <row r="45">
          <cell r="A45" t="str">
            <v>.</v>
          </cell>
        </row>
        <row r="46">
          <cell r="A46" t="str">
            <v>.</v>
          </cell>
        </row>
        <row r="47">
          <cell r="A47" t="str">
            <v>.</v>
          </cell>
        </row>
        <row r="52">
          <cell r="A52" t="str">
            <v>.</v>
          </cell>
        </row>
        <row r="53">
          <cell r="A53" t="str">
            <v>Hide</v>
          </cell>
          <cell r="B53" t="str">
            <v xml:space="preserve">  Marketable Securities</v>
          </cell>
          <cell r="D53">
            <v>0</v>
          </cell>
          <cell r="E53">
            <v>0</v>
          </cell>
          <cell r="F53">
            <v>0</v>
          </cell>
          <cell r="G53">
            <v>0</v>
          </cell>
          <cell r="H53">
            <v>0</v>
          </cell>
          <cell r="I53">
            <v>0</v>
          </cell>
        </row>
        <row r="54">
          <cell r="A54" t="str">
            <v>Hide</v>
          </cell>
          <cell r="B54" t="str">
            <v xml:space="preserve">  Construct in Progress</v>
          </cell>
          <cell r="D54">
            <v>0</v>
          </cell>
          <cell r="E54">
            <v>0</v>
          </cell>
          <cell r="F54">
            <v>0</v>
          </cell>
          <cell r="G54">
            <v>0</v>
          </cell>
          <cell r="H54">
            <v>0</v>
          </cell>
          <cell r="I54">
            <v>0</v>
          </cell>
        </row>
        <row r="55">
          <cell r="A55" t="str">
            <v>.</v>
          </cell>
          <cell r="B55" t="str">
            <v xml:space="preserve">  Goodwill</v>
          </cell>
          <cell r="D55">
            <v>0</v>
          </cell>
          <cell r="E55">
            <v>0</v>
          </cell>
          <cell r="F55">
            <v>0</v>
          </cell>
          <cell r="G55">
            <v>0</v>
          </cell>
          <cell r="H55">
            <v>0</v>
          </cell>
          <cell r="I55">
            <v>0</v>
          </cell>
        </row>
        <row r="56">
          <cell r="A56" t="str">
            <v>.</v>
          </cell>
        </row>
        <row r="57">
          <cell r="A57" t="str">
            <v>.</v>
          </cell>
        </row>
        <row r="58">
          <cell r="A58" t="str">
            <v>.</v>
          </cell>
        </row>
      </sheetData>
      <sheetData sheetId="10" refreshError="1"/>
      <sheetData sheetId="11" refreshError="1"/>
      <sheetData sheetId="12" refreshError="1"/>
      <sheetData sheetId="13" refreshError="1"/>
      <sheetData sheetId="14" refreshError="1"/>
      <sheetData sheetId="15" refreshError="1">
        <row r="5">
          <cell r="C5" t="str">
            <v>FEDEX CORP</v>
          </cell>
        </row>
        <row r="6">
          <cell r="D6" t="str">
            <v>$ Millions</v>
          </cell>
        </row>
      </sheetData>
      <sheetData sheetId="16" refreshError="1"/>
      <sheetData sheetId="17" refreshError="1"/>
      <sheetData sheetId="18" refreshError="1">
        <row r="4">
          <cell r="E4">
            <v>0</v>
          </cell>
        </row>
        <row r="5">
          <cell r="E5">
            <v>0</v>
          </cell>
        </row>
        <row r="6">
          <cell r="E6">
            <v>0</v>
          </cell>
        </row>
        <row r="7">
          <cell r="E7">
            <v>1</v>
          </cell>
        </row>
        <row r="8">
          <cell r="E8">
            <v>1</v>
          </cell>
        </row>
        <row r="9">
          <cell r="E9">
            <v>1</v>
          </cell>
        </row>
        <row r="10">
          <cell r="E10">
            <v>1</v>
          </cell>
        </row>
        <row r="11">
          <cell r="E11">
            <v>1</v>
          </cell>
        </row>
        <row r="12">
          <cell r="E12">
            <v>2</v>
          </cell>
        </row>
        <row r="13">
          <cell r="E13">
            <v>2</v>
          </cell>
        </row>
        <row r="14">
          <cell r="E14">
            <v>2</v>
          </cell>
        </row>
        <row r="15">
          <cell r="E15">
            <v>2</v>
          </cell>
        </row>
        <row r="16">
          <cell r="E16">
            <v>1</v>
          </cell>
        </row>
        <row r="17">
          <cell r="E17">
            <v>1</v>
          </cell>
        </row>
        <row r="18">
          <cell r="E18">
            <v>1</v>
          </cell>
        </row>
        <row r="19">
          <cell r="E19">
            <v>3</v>
          </cell>
        </row>
        <row r="20">
          <cell r="E20">
            <v>5</v>
          </cell>
        </row>
        <row r="21">
          <cell r="E21">
            <v>12.5</v>
          </cell>
        </row>
        <row r="22">
          <cell r="E22">
            <v>1</v>
          </cell>
        </row>
        <row r="23">
          <cell r="E23">
            <v>1</v>
          </cell>
        </row>
        <row r="27">
          <cell r="E27" t="str">
            <v>FDX</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Run S"/>
      <sheetName val="1st_2nd"/>
      <sheetName val="vs Bud"/>
      <sheetName val="Month"/>
      <sheetName val="Version"/>
      <sheetName val="Input"/>
      <sheetName val="Run Rate"/>
      <sheetName val="Trace"/>
      <sheetName val="Tracker"/>
      <sheetName val="Sum F"/>
      <sheetName val="Sum B&amp;F"/>
      <sheetName val="Sum B"/>
      <sheetName val="Cap Rec to Bud"/>
      <sheetName val="Data sheet"/>
      <sheetName val="Data sheet (3)"/>
      <sheetName val="Data sheet (2)"/>
      <sheetName val="Slides (2)"/>
      <sheetName val="Slides"/>
      <sheetName val="Assum"/>
      <sheetName val="Allocations"/>
      <sheetName val="Fcst"/>
      <sheetName val="Fcst BS"/>
      <sheetName val="Additional information"/>
      <sheetName val="Q3 Proforma"/>
      <sheetName val="OctQPR"/>
      <sheetName val="04_05"/>
      <sheetName val="JulyQPR"/>
      <sheetName val="Bud"/>
      <sheetName val="Oct QPR BS"/>
      <sheetName val="Bud BS"/>
      <sheetName val="Jul QPR BS"/>
      <sheetName val="0405UKGAAP"/>
      <sheetName val="Wkld Cost"/>
      <sheetName val="Less Cap"/>
      <sheetName val="BW Bud"/>
      <sheetName val="EA Slides"/>
      <sheetName val="EA Graphs"/>
      <sheetName val="Popns"/>
      <sheetName val="Rent Inc"/>
      <sheetName val="Opex Mats"/>
      <sheetName val="Workload"/>
      <sheetName val="MW Graphs"/>
      <sheetName val="MW Inc"/>
      <sheetName val="Mats"/>
      <sheetName val="LOD"/>
      <sheetName val="SL Depn"/>
      <sheetName val="SOD Depn"/>
      <sheetName val="Depn Sum"/>
      <sheetName val="Depn Rec"/>
      <sheetName val="Capex"/>
      <sheetName val="R&amp;O"/>
      <sheetName val="P1"/>
      <sheetName val="P2"/>
      <sheetName val="Run D"/>
      <sheetName val="Operate"/>
      <sheetName val="Capital_Operating"/>
      <sheetName val="Data"/>
      <sheetName val="Capital_Financing"/>
      <sheetName val="NOPAT_Financing"/>
      <sheetName val="NOPAT_Operating"/>
      <sheetName val="Operating_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Back to Index</v>
          </cell>
        </row>
        <row r="194">
          <cell r="B194" t="str">
            <v>Opening NBV of Fixed Assets</v>
          </cell>
          <cell r="C194">
            <v>896887.15723999985</v>
          </cell>
          <cell r="D194">
            <v>896887.15723999985</v>
          </cell>
          <cell r="E194">
            <v>896887.15723999985</v>
          </cell>
          <cell r="F194">
            <v>896887.15723999985</v>
          </cell>
          <cell r="G194">
            <v>896887.15723999985</v>
          </cell>
          <cell r="H194">
            <v>896887.15723999985</v>
          </cell>
          <cell r="I194">
            <v>896887.15723999985</v>
          </cell>
          <cell r="J194">
            <v>896887.15723999985</v>
          </cell>
          <cell r="K194">
            <v>896887.15723999985</v>
          </cell>
          <cell r="L194">
            <v>896887.15723999985</v>
          </cell>
          <cell r="M194">
            <v>896887.15723999985</v>
          </cell>
          <cell r="N194">
            <v>896887.15723999985</v>
          </cell>
          <cell r="O194">
            <v>896887.15723999985</v>
          </cell>
        </row>
        <row r="195">
          <cell r="B195" t="str">
            <v>Additions</v>
          </cell>
          <cell r="C195">
            <v>0</v>
          </cell>
          <cell r="D195">
            <v>5041.1973100000005</v>
          </cell>
          <cell r="E195">
            <v>9859.1993599999987</v>
          </cell>
          <cell r="F195">
            <v>16566.809560000009</v>
          </cell>
          <cell r="G195">
            <v>20953.275579999987</v>
          </cell>
          <cell r="H195">
            <v>26600.681050000014</v>
          </cell>
          <cell r="I195">
            <v>31315</v>
          </cell>
          <cell r="J195">
            <v>37352.488465405266</v>
          </cell>
          <cell r="K195">
            <v>43232.377906680747</v>
          </cell>
          <cell r="L195">
            <v>47520.301030432107</v>
          </cell>
          <cell r="M195">
            <v>54369.591117533208</v>
          </cell>
          <cell r="N195">
            <v>61143.504999734949</v>
          </cell>
          <cell r="O195">
            <v>67810.949154328962</v>
          </cell>
        </row>
        <row r="196">
          <cell r="B196" t="str">
            <v>Depreciation</v>
          </cell>
          <cell r="C196">
            <v>0</v>
          </cell>
          <cell r="D196">
            <v>-10296.20102</v>
          </cell>
          <cell r="E196">
            <v>-20592.922060000001</v>
          </cell>
          <cell r="F196">
            <v>-30877.976070000001</v>
          </cell>
          <cell r="G196">
            <v>-41175.716820000001</v>
          </cell>
          <cell r="H196">
            <v>-51439.630170000004</v>
          </cell>
          <cell r="I196">
            <v>-62369.207220000011</v>
          </cell>
          <cell r="J196">
            <v>-72881.590027566417</v>
          </cell>
          <cell r="K196">
            <v>-83431.430606701149</v>
          </cell>
          <cell r="L196">
            <v>-94008.971188338153</v>
          </cell>
          <cell r="M196">
            <v>-104629.40840273038</v>
          </cell>
          <cell r="N196">
            <v>-115291.52052762931</v>
          </cell>
          <cell r="O196">
            <v>-125994.71582331814</v>
          </cell>
        </row>
        <row r="197">
          <cell r="B197" t="str">
            <v>NBV of disposals</v>
          </cell>
          <cell r="C197">
            <v>0</v>
          </cell>
          <cell r="D197">
            <v>-499.57697999999999</v>
          </cell>
          <cell r="E197">
            <v>-890.23395999999991</v>
          </cell>
          <cell r="F197">
            <v>-1386.2856000000002</v>
          </cell>
          <cell r="G197">
            <v>-1841.7869200000005</v>
          </cell>
          <cell r="H197">
            <v>-2479.6864400000004</v>
          </cell>
          <cell r="I197">
            <v>-3813.2145800000012</v>
          </cell>
          <cell r="J197">
            <v>-4313.2145800000017</v>
          </cell>
          <cell r="K197">
            <v>-4813.2145800000017</v>
          </cell>
          <cell r="L197">
            <v>-5313.2145800000017</v>
          </cell>
          <cell r="M197">
            <v>-5813.2145800000017</v>
          </cell>
          <cell r="N197">
            <v>-6313.2145800000017</v>
          </cell>
          <cell r="O197">
            <v>-9497.2697278878441</v>
          </cell>
        </row>
        <row r="198">
          <cell r="B198" t="str">
            <v>Transfers</v>
          </cell>
          <cell r="C198">
            <v>0</v>
          </cell>
          <cell r="D198">
            <v>0</v>
          </cell>
          <cell r="E198">
            <v>0</v>
          </cell>
          <cell r="F198">
            <v>0</v>
          </cell>
          <cell r="G198">
            <v>0</v>
          </cell>
          <cell r="H198">
            <v>0</v>
          </cell>
          <cell r="I198">
            <v>0</v>
          </cell>
          <cell r="J198">
            <v>0</v>
          </cell>
          <cell r="K198">
            <v>0</v>
          </cell>
          <cell r="L198">
            <v>0</v>
          </cell>
          <cell r="M198">
            <v>0</v>
          </cell>
          <cell r="N198">
            <v>0</v>
          </cell>
        </row>
        <row r="199">
          <cell r="B199" t="str">
            <v>Closing NBV of Fixed Assets</v>
          </cell>
          <cell r="C199">
            <v>896887.15723999985</v>
          </cell>
          <cell r="D199">
            <v>891132.57654999977</v>
          </cell>
          <cell r="E199">
            <v>885263.20057999983</v>
          </cell>
          <cell r="F199">
            <v>881189.7051299999</v>
          </cell>
          <cell r="G199">
            <v>874822.92907999991</v>
          </cell>
          <cell r="H199">
            <v>869568.52167999989</v>
          </cell>
          <cell r="I199">
            <v>862019.73543999984</v>
          </cell>
          <cell r="J199">
            <v>857044.84109783871</v>
          </cell>
          <cell r="K199">
            <v>851874.88995997945</v>
          </cell>
          <cell r="L199">
            <v>845085.27250209381</v>
          </cell>
          <cell r="M199">
            <v>840814.12537480262</v>
          </cell>
          <cell r="N199">
            <v>836425.92713210545</v>
          </cell>
          <cell r="O199">
            <v>829206.12084312295</v>
          </cell>
        </row>
        <row r="201">
          <cell r="B201" t="str">
            <v>Stock</v>
          </cell>
          <cell r="C201">
            <v>2199.8210199999999</v>
          </cell>
          <cell r="D201">
            <v>1908.4664499999999</v>
          </cell>
          <cell r="E201">
            <v>1751.62682</v>
          </cell>
          <cell r="F201">
            <v>2179.4244199999994</v>
          </cell>
          <cell r="G201">
            <v>2459.9032199999997</v>
          </cell>
          <cell r="H201">
            <v>2665.3943699999995</v>
          </cell>
          <cell r="I201">
            <v>2303.0508499999996</v>
          </cell>
          <cell r="J201">
            <v>2274.0508499999996</v>
          </cell>
          <cell r="K201">
            <v>2274.0508499999996</v>
          </cell>
          <cell r="L201">
            <v>2274.0508499999996</v>
          </cell>
          <cell r="M201">
            <v>2274.0508499999996</v>
          </cell>
          <cell r="N201">
            <v>2274.0508499999996</v>
          </cell>
          <cell r="O201">
            <v>2274.0508499999996</v>
          </cell>
        </row>
        <row r="202">
          <cell r="B202" t="str">
            <v>Debtors (excl. Jam prepayment)</v>
          </cell>
          <cell r="C202">
            <v>26561.927880000021</v>
          </cell>
          <cell r="D202">
            <v>44005.412229999922</v>
          </cell>
          <cell r="E202">
            <v>26958.527689999919</v>
          </cell>
          <cell r="F202">
            <v>30135.733224872736</v>
          </cell>
          <cell r="G202">
            <v>31147.473209745491</v>
          </cell>
          <cell r="H202">
            <v>32416.596894618342</v>
          </cell>
          <cell r="I202">
            <v>34985.359789491122</v>
          </cell>
          <cell r="J202">
            <v>35827.658671205849</v>
          </cell>
          <cell r="K202">
            <v>34413.322372920578</v>
          </cell>
          <cell r="L202">
            <v>34928.322372920578</v>
          </cell>
          <cell r="M202">
            <v>35022.187209957294</v>
          </cell>
          <cell r="N202">
            <v>31682.052046994009</v>
          </cell>
          <cell r="O202">
            <v>34601.052046994009</v>
          </cell>
        </row>
        <row r="203">
          <cell r="B203" t="str">
            <v>Jam prepayment</v>
          </cell>
          <cell r="C203">
            <v>17747.483789999998</v>
          </cell>
          <cell r="D203">
            <v>17580.94587</v>
          </cell>
          <cell r="E203">
            <v>17414.40796</v>
          </cell>
          <cell r="F203">
            <v>17247.870045127245</v>
          </cell>
          <cell r="G203">
            <v>17081.33213025449</v>
          </cell>
          <cell r="H203">
            <v>16914.794215381735</v>
          </cell>
          <cell r="I203">
            <v>16748.25630050898</v>
          </cell>
          <cell r="J203">
            <v>16581.718385636224</v>
          </cell>
          <cell r="K203">
            <v>16415.180470763469</v>
          </cell>
          <cell r="L203">
            <v>16248.642555890714</v>
          </cell>
          <cell r="M203">
            <v>16082.104641017959</v>
          </cell>
          <cell r="N203">
            <v>15915.566726145204</v>
          </cell>
          <cell r="O203">
            <v>15749.028811272447</v>
          </cell>
        </row>
        <row r="204">
          <cell r="B204" t="str">
            <v>Cash</v>
          </cell>
          <cell r="C204">
            <v>23.023</v>
          </cell>
          <cell r="D204">
            <v>0</v>
          </cell>
          <cell r="E204">
            <v>0</v>
          </cell>
          <cell r="F204">
            <v>0</v>
          </cell>
          <cell r="G204">
            <v>0</v>
          </cell>
          <cell r="H204">
            <v>134</v>
          </cell>
          <cell r="I204">
            <v>-90</v>
          </cell>
          <cell r="K204">
            <v>0</v>
          </cell>
          <cell r="L204">
            <v>0</v>
          </cell>
          <cell r="M204">
            <v>0</v>
          </cell>
          <cell r="N204">
            <v>0</v>
          </cell>
          <cell r="O204">
            <v>0</v>
          </cell>
        </row>
        <row r="206">
          <cell r="B206" t="str">
            <v>Current assets</v>
          </cell>
          <cell r="C206">
            <v>46532.25569000002</v>
          </cell>
          <cell r="D206">
            <v>63494.824549999918</v>
          </cell>
          <cell r="E206">
            <v>46124.562469999917</v>
          </cell>
          <cell r="F206">
            <v>49563.027689999981</v>
          </cell>
          <cell r="G206">
            <v>50688.708559999985</v>
          </cell>
          <cell r="H206">
            <v>52130.785480000079</v>
          </cell>
          <cell r="I206">
            <v>53946.666940000097</v>
          </cell>
          <cell r="J206">
            <v>54683.427906842073</v>
          </cell>
          <cell r="K206">
            <v>53102.553693684051</v>
          </cell>
          <cell r="L206">
            <v>53451.015778811292</v>
          </cell>
          <cell r="M206">
            <v>53378.342700975249</v>
          </cell>
          <cell r="N206">
            <v>49871.669623139212</v>
          </cell>
          <cell r="O206">
            <v>52624.131708266454</v>
          </cell>
        </row>
        <row r="208">
          <cell r="B208" t="str">
            <v>Creditors (excl. Jam prepayment)</v>
          </cell>
          <cell r="C208">
            <v>-48567.203944757493</v>
          </cell>
          <cell r="D208">
            <v>-34097.986564757492</v>
          </cell>
          <cell r="E208">
            <v>-36629.638814757483</v>
          </cell>
          <cell r="F208">
            <v>-46375.791339168296</v>
          </cell>
          <cell r="G208">
            <v>-43422.260777535412</v>
          </cell>
          <cell r="H208">
            <v>-44059</v>
          </cell>
          <cell r="I208">
            <v>-45965</v>
          </cell>
          <cell r="J208">
            <v>-48617</v>
          </cell>
          <cell r="K208">
            <v>-49603</v>
          </cell>
          <cell r="L208">
            <v>-50177</v>
          </cell>
          <cell r="M208">
            <v>-50568</v>
          </cell>
          <cell r="N208">
            <v>-50962</v>
          </cell>
          <cell r="O208">
            <v>-51853</v>
          </cell>
        </row>
        <row r="209">
          <cell r="B209" t="str">
            <v>Deferred Income (prior year)</v>
          </cell>
          <cell r="C209">
            <v>-38885.388255242498</v>
          </cell>
          <cell r="D209">
            <v>-39810.3130152425</v>
          </cell>
          <cell r="E209">
            <v>-40963.226855242501</v>
          </cell>
          <cell r="F209">
            <v>-41557.986110831735</v>
          </cell>
          <cell r="G209">
            <v>-42117.906472464609</v>
          </cell>
          <cell r="H209">
            <v>-41740</v>
          </cell>
          <cell r="I209">
            <v>-41999</v>
          </cell>
          <cell r="J209">
            <v>-43091.485410549911</v>
          </cell>
          <cell r="K209">
            <v>-44054.865939384428</v>
          </cell>
          <cell r="L209">
            <v>-44732.739043164642</v>
          </cell>
          <cell r="M209">
            <v>-45577.854370215289</v>
          </cell>
          <cell r="N209">
            <v>-46370.231489789418</v>
          </cell>
          <cell r="O209">
            <v>-47188.496156997469</v>
          </cell>
        </row>
        <row r="210">
          <cell r="B210" t="str">
            <v>Deferred Income (prior year)</v>
          </cell>
          <cell r="C210">
            <v>0</v>
          </cell>
          <cell r="D210">
            <v>258.78440000000001</v>
          </cell>
          <cell r="E210">
            <v>517.56880000000001</v>
          </cell>
          <cell r="F210">
            <v>776.35319999999979</v>
          </cell>
          <cell r="G210">
            <v>1035.1376</v>
          </cell>
          <cell r="H210">
            <v>1293.922</v>
          </cell>
          <cell r="I210">
            <v>1552.7063899999998</v>
          </cell>
          <cell r="J210">
            <v>1811.4907899999998</v>
          </cell>
          <cell r="K210">
            <v>2070.2751899999998</v>
          </cell>
          <cell r="L210">
            <v>2329.0595899999998</v>
          </cell>
          <cell r="M210">
            <v>2587.8439899999998</v>
          </cell>
          <cell r="N210">
            <v>2846.6283899999999</v>
          </cell>
          <cell r="O210">
            <v>3105.4127899999999</v>
          </cell>
        </row>
        <row r="211">
          <cell r="B211" t="str">
            <v>Capex Creditors</v>
          </cell>
          <cell r="C211">
            <v>-16324</v>
          </cell>
          <cell r="D211">
            <v>-15903.086200000003</v>
          </cell>
          <cell r="E211">
            <v>-16165.843400000003</v>
          </cell>
          <cell r="F211">
            <v>-7353.1719300000041</v>
          </cell>
          <cell r="G211">
            <v>-8636.705630000004</v>
          </cell>
          <cell r="H211">
            <v>-8241.4374800000041</v>
          </cell>
          <cell r="I211">
            <v>-7732.3999900000063</v>
          </cell>
          <cell r="J211">
            <v>-7863.3999900000063</v>
          </cell>
          <cell r="K211">
            <v>-7547.3999900000063</v>
          </cell>
          <cell r="L211">
            <v>-6302.3999900000063</v>
          </cell>
          <cell r="M211">
            <v>-6600.3999900000063</v>
          </cell>
          <cell r="N211">
            <v>-6564.3999900000063</v>
          </cell>
          <cell r="O211">
            <v>-7119.3999900000063</v>
          </cell>
        </row>
        <row r="212">
          <cell r="B212" t="str">
            <v>Interest Payable</v>
          </cell>
          <cell r="C212">
            <v>-505.58530000000013</v>
          </cell>
          <cell r="D212">
            <v>-495</v>
          </cell>
          <cell r="E212">
            <v>-432</v>
          </cell>
          <cell r="F212">
            <v>-392</v>
          </cell>
          <cell r="G212">
            <v>-580</v>
          </cell>
          <cell r="H212">
            <v>-603</v>
          </cell>
          <cell r="I212">
            <v>-624</v>
          </cell>
          <cell r="J212">
            <v>-788</v>
          </cell>
          <cell r="K212">
            <v>-955</v>
          </cell>
          <cell r="L212">
            <v>-1126</v>
          </cell>
          <cell r="M212">
            <v>-1299</v>
          </cell>
          <cell r="N212">
            <v>-1474.9999999999945</v>
          </cell>
          <cell r="O212">
            <v>-1069.9999999999945</v>
          </cell>
        </row>
        <row r="213">
          <cell r="B213" t="str">
            <v>Provisions</v>
          </cell>
          <cell r="C213">
            <v>-852.27210000000002</v>
          </cell>
          <cell r="D213">
            <v>-855.41099999999994</v>
          </cell>
          <cell r="E213">
            <v>-853.58555000000001</v>
          </cell>
          <cell r="F213">
            <v>-850.05310000000009</v>
          </cell>
          <cell r="G213">
            <v>-964.05310000000009</v>
          </cell>
          <cell r="H213">
            <v>-860</v>
          </cell>
          <cell r="I213">
            <v>-846.0534100000051</v>
          </cell>
          <cell r="J213">
            <v>-846.0534100000051</v>
          </cell>
          <cell r="K213">
            <v>-846.0534100000051</v>
          </cell>
          <cell r="L213">
            <v>-846.0534100000051</v>
          </cell>
          <cell r="M213">
            <v>-846.0534100000051</v>
          </cell>
          <cell r="N213">
            <v>-846.0534100000051</v>
          </cell>
          <cell r="O213">
            <v>-786.0534100000051</v>
          </cell>
        </row>
        <row r="214">
          <cell r="B214" t="str">
            <v>Cash</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B215" t="str">
            <v>Treasury Loan account</v>
          </cell>
          <cell r="C215">
            <v>-527215.02413000003</v>
          </cell>
          <cell r="D215">
            <v>-559146</v>
          </cell>
          <cell r="E215">
            <v>-575273</v>
          </cell>
          <cell r="F215">
            <v>-567178</v>
          </cell>
          <cell r="G215">
            <v>-225592</v>
          </cell>
          <cell r="H215">
            <v>-212473</v>
          </cell>
          <cell r="I215">
            <v>-199032</v>
          </cell>
          <cell r="J215">
            <v>-182356.47188208072</v>
          </cell>
          <cell r="K215">
            <v>-165867.21478762428</v>
          </cell>
          <cell r="L215">
            <v>-150458.25282274614</v>
          </cell>
          <cell r="M215">
            <v>-135709.3521426318</v>
          </cell>
          <cell r="N215">
            <v>-120812.00068255083</v>
          </cell>
          <cell r="O215">
            <v>-109223.83303696103</v>
          </cell>
        </row>
        <row r="216">
          <cell r="B216" t="str">
            <v>Current accounts</v>
          </cell>
          <cell r="C216">
            <v>302410.42767000006</v>
          </cell>
          <cell r="D216">
            <v>317775.06541000027</v>
          </cell>
          <cell r="E216">
            <v>371082.07104235387</v>
          </cell>
          <cell r="F216">
            <v>374574.66036550014</v>
          </cell>
          <cell r="G216">
            <v>48304.367006250075</v>
          </cell>
          <cell r="H216">
            <v>48680.157086250023</v>
          </cell>
          <cell r="I216">
            <v>51397.021766250138</v>
          </cell>
          <cell r="J216">
            <v>51471.021766250138</v>
          </cell>
          <cell r="K216">
            <v>51638.021766250255</v>
          </cell>
          <cell r="L216">
            <v>51809.021766250255</v>
          </cell>
          <cell r="M216">
            <v>51982.021766250255</v>
          </cell>
          <cell r="N216">
            <v>52664.021766250255</v>
          </cell>
          <cell r="O216">
            <v>52259.021766250138</v>
          </cell>
        </row>
        <row r="218">
          <cell r="B218" t="str">
            <v>NET ASSETS</v>
          </cell>
          <cell r="C218">
            <v>613480.36687000003</v>
          </cell>
          <cell r="D218">
            <v>622353.45412999997</v>
          </cell>
          <cell r="E218">
            <v>632670.10827235365</v>
          </cell>
          <cell r="F218">
            <v>642396.74390549993</v>
          </cell>
          <cell r="G218">
            <v>653538.21626625</v>
          </cell>
          <cell r="H218">
            <v>663696.94876624993</v>
          </cell>
          <cell r="I218">
            <v>672717.67713625007</v>
          </cell>
          <cell r="J218">
            <v>681448.37086830032</v>
          </cell>
          <cell r="K218">
            <v>689812.20648290496</v>
          </cell>
          <cell r="L218">
            <v>699031.92437124462</v>
          </cell>
          <cell r="M218">
            <v>708161.67391918099</v>
          </cell>
          <cell r="N218">
            <v>714778.56133915461</v>
          </cell>
          <cell r="O218">
            <v>719953.90451368107</v>
          </cell>
        </row>
        <row r="221">
          <cell r="B221" t="str">
            <v>Share capital</v>
          </cell>
          <cell r="C221">
            <v>-1373.3989999999999</v>
          </cell>
          <cell r="D221">
            <v>-1373.3989999999999</v>
          </cell>
          <cell r="E221">
            <v>-1373.3989999999999</v>
          </cell>
          <cell r="F221">
            <v>-1373.3989999999999</v>
          </cell>
          <cell r="G221">
            <v>-1373.3989999999999</v>
          </cell>
          <cell r="H221">
            <v>-1373.3989999999999</v>
          </cell>
          <cell r="I221">
            <v>-1373.3989999999999</v>
          </cell>
          <cell r="J221">
            <v>-1373.3989999999999</v>
          </cell>
          <cell r="K221">
            <v>-1373.3989999999999</v>
          </cell>
          <cell r="L221">
            <v>-1373.3989999999999</v>
          </cell>
          <cell r="M221">
            <v>-1373.3989999999999</v>
          </cell>
          <cell r="N221">
            <v>-1373.3989999999999</v>
          </cell>
          <cell r="O221">
            <v>-1373.3989999999999</v>
          </cell>
        </row>
        <row r="222">
          <cell r="B222" t="str">
            <v>Opening P&amp;L reserves</v>
          </cell>
          <cell r="C222">
            <v>-612106.12187000003</v>
          </cell>
          <cell r="D222">
            <v>-612106.12187000003</v>
          </cell>
          <cell r="E222">
            <v>-612106.12187000003</v>
          </cell>
          <cell r="F222">
            <v>-612106.12187000003</v>
          </cell>
          <cell r="G222">
            <v>-612106.12187000003</v>
          </cell>
          <cell r="H222">
            <v>-612106.12187000003</v>
          </cell>
          <cell r="I222">
            <v>-612106.12187000003</v>
          </cell>
          <cell r="J222">
            <v>-612106.12187000003</v>
          </cell>
          <cell r="K222">
            <v>-612106.12187000003</v>
          </cell>
          <cell r="L222">
            <v>-612106.12187000003</v>
          </cell>
          <cell r="M222">
            <v>-612106.12187000003</v>
          </cell>
          <cell r="N222">
            <v>-612106.12187000003</v>
          </cell>
          <cell r="O222">
            <v>-612106.12187000003</v>
          </cell>
        </row>
        <row r="223">
          <cell r="B223" t="str">
            <v>Current year PBT</v>
          </cell>
          <cell r="C223">
            <v>0</v>
          </cell>
          <cell r="D223">
            <v>-8873.9332599999889</v>
          </cell>
          <cell r="E223">
            <v>-19190.587402353649</v>
          </cell>
          <cell r="F223">
            <v>-28917.223035500028</v>
          </cell>
          <cell r="G223">
            <v>-40058.695396250005</v>
          </cell>
          <cell r="H223">
            <v>-50217.427896250025</v>
          </cell>
          <cell r="I223">
            <v>-59238.156266249978</v>
          </cell>
          <cell r="J223">
            <v>-67968.849998300182</v>
          </cell>
          <cell r="K223">
            <v>-76332.68561290481</v>
          </cell>
          <cell r="L223">
            <v>-85552.403501244335</v>
          </cell>
          <cell r="M223">
            <v>-94682.153049180866</v>
          </cell>
          <cell r="N223">
            <v>-101299.04046915448</v>
          </cell>
          <cell r="O223">
            <v>-106474.38364368081</v>
          </cell>
        </row>
        <row r="224">
          <cell r="C224">
            <v>-613479.52087000001</v>
          </cell>
          <cell r="D224">
            <v>-622353.45412999997</v>
          </cell>
          <cell r="E224">
            <v>-632670.10827235365</v>
          </cell>
          <cell r="F224">
            <v>-642396.74390550004</v>
          </cell>
          <cell r="G224">
            <v>-653538.21626625</v>
          </cell>
          <cell r="H224">
            <v>-663696.94876625005</v>
          </cell>
          <cell r="I224">
            <v>-672717.67713624996</v>
          </cell>
          <cell r="J224">
            <v>-681448.3708683002</v>
          </cell>
          <cell r="K224">
            <v>-689812.20648290485</v>
          </cell>
          <cell r="L224">
            <v>-699031.92437124439</v>
          </cell>
          <cell r="M224">
            <v>-708161.67391918087</v>
          </cell>
          <cell r="N224">
            <v>-714778.56133915449</v>
          </cell>
          <cell r="O224">
            <v>-719953.90451368084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ec 2012 Cash Flow 4-10-13 (2)"/>
      <sheetName val="SAP BS"/>
      <sheetName val="Dec 2012 Cash Flow using PS"/>
      <sheetName val="Reserve All Companies Nov-March"/>
      <sheetName val="Cost Summary All Companies Nov-"/>
      <sheetName val="Sheet2"/>
      <sheetName val="March 2012 FAS 143 entry"/>
      <sheetName val="5413. COR"/>
      <sheetName val="Mar 2012 FAS 43 KS JE "/>
      <sheetName val="FAS143_Summary MARCH 13"/>
      <sheetName val="Cost Pivot"/>
      <sheetName val="Reserve Pivot"/>
      <sheetName val="Reclass entries"/>
      <sheetName val="6545 Oct"/>
      <sheetName val="6546 Oct"/>
      <sheetName val="5210 COR SPEND PP"/>
      <sheetName val="5330 COR SPEND PP"/>
      <sheetName val="5340 COR SPEND PP"/>
      <sheetName val="GENCO COR SPEND PP"/>
      <sheetName val="5320 COR SPEND PP"/>
      <sheetName val="5360 COR SPEND PP"/>
      <sheetName val="5110 COR SPEND PP"/>
      <sheetName val="5410 COR SPEND PP"/>
      <sheetName val="5310 COR SPEND PP"/>
      <sheetName val="5230 COR SPEND PP Use"/>
      <sheetName val="5220 COR SPEND PP"/>
      <sheetName val="C1082134 Breakdown"/>
      <sheetName val="Sheet1 (2)"/>
      <sheetName val="Dec 2012 Cash Flow 4-10-13"/>
      <sheetName val="Unitized COR Nov-March"/>
      <sheetName val="Sheet1"/>
      <sheetName val="5413 SAP Query"/>
      <sheetName val="5413 COR SPEND PP"/>
      <sheetName val="Reserve Summary March 2013 5-30"/>
      <sheetName val="Cost Summary All Companies 5-30"/>
    </sheetNames>
    <sheetDataSet>
      <sheetData sheetId="0"/>
      <sheetData sheetId="1">
        <row r="315">
          <cell r="K315">
            <v>1237370.3600000001</v>
          </cell>
        </row>
      </sheetData>
      <sheetData sheetId="2" refreshError="1"/>
      <sheetData sheetId="3" refreshError="1"/>
      <sheetData sheetId="4" refreshError="1"/>
      <sheetData sheetId="5" refreshError="1"/>
      <sheetData sheetId="6" refreshError="1"/>
      <sheetData sheetId="7">
        <row r="2">
          <cell r="F2">
            <v>-11481</v>
          </cell>
        </row>
      </sheetData>
      <sheetData sheetId="8" refreshError="1"/>
      <sheetData sheetId="9">
        <row r="24">
          <cell r="CW24">
            <v>-26225741.062454998</v>
          </cell>
        </row>
      </sheetData>
      <sheetData sheetId="10"/>
      <sheetData sheetId="11"/>
      <sheetData sheetId="12">
        <row r="18">
          <cell r="F18">
            <v>4570056.0599999996</v>
          </cell>
        </row>
      </sheetData>
      <sheetData sheetId="13">
        <row r="117">
          <cell r="F117">
            <v>11099114.060000001</v>
          </cell>
        </row>
      </sheetData>
      <sheetData sheetId="14">
        <row r="117">
          <cell r="F117">
            <v>39339</v>
          </cell>
        </row>
      </sheetData>
      <sheetData sheetId="15">
        <row r="7">
          <cell r="C7">
            <v>3114923.7</v>
          </cell>
        </row>
      </sheetData>
      <sheetData sheetId="16">
        <row r="7">
          <cell r="C7">
            <v>4605434.1099999994</v>
          </cell>
        </row>
      </sheetData>
      <sheetData sheetId="17">
        <row r="7">
          <cell r="C7">
            <v>846889.64000000013</v>
          </cell>
        </row>
      </sheetData>
      <sheetData sheetId="18">
        <row r="3">
          <cell r="C3">
            <v>23300.04</v>
          </cell>
        </row>
      </sheetData>
      <sheetData sheetId="19">
        <row r="6">
          <cell r="C6">
            <v>6479.1399999999994</v>
          </cell>
        </row>
      </sheetData>
      <sheetData sheetId="20">
        <row r="7">
          <cell r="C7">
            <v>1951042.9400000002</v>
          </cell>
        </row>
      </sheetData>
      <sheetData sheetId="21">
        <row r="7">
          <cell r="C7">
            <v>1336223.8299999998</v>
          </cell>
        </row>
      </sheetData>
      <sheetData sheetId="22">
        <row r="7">
          <cell r="C7">
            <v>2253425.91</v>
          </cell>
        </row>
      </sheetData>
      <sheetData sheetId="23">
        <row r="7">
          <cell r="C7">
            <v>936009.54</v>
          </cell>
        </row>
      </sheetData>
      <sheetData sheetId="24">
        <row r="7">
          <cell r="C7">
            <v>3882733.69</v>
          </cell>
        </row>
      </sheetData>
      <sheetData sheetId="25">
        <row r="7">
          <cell r="C7">
            <v>5458734.3600000003</v>
          </cell>
        </row>
      </sheetData>
      <sheetData sheetId="26" refreshError="1"/>
      <sheetData sheetId="27"/>
      <sheetData sheetId="28">
        <row r="13">
          <cell r="AQ13">
            <v>5301923.88</v>
          </cell>
        </row>
      </sheetData>
      <sheetData sheetId="29"/>
      <sheetData sheetId="30" refreshError="1"/>
      <sheetData sheetId="31" refreshError="1"/>
      <sheetData sheetId="32" refreshError="1"/>
      <sheetData sheetId="33" refreshError="1"/>
      <sheetData sheetId="34"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Enter Industry List &gt;&gt;&gt;"/>
      <sheetName val="Industry List"/>
      <sheetName val="Enter Selections&gt;&gt;&gt;"/>
      <sheetName val="XY Scatter Inputs"/>
      <sheetName val="XY Scatter"/>
      <sheetName val="TRS"/>
      <sheetName val="ROIC Trees"/>
      <sheetName val="Spread Input"/>
      <sheetName val="Spread-Growth"/>
      <sheetName val="SCM Input"/>
      <sheetName val="Strategic Control Map"/>
      <sheetName val="FV"/>
      <sheetName val="Individual Company Graphs"/>
      <sheetName val="Input Individual Co. Sheets&gt;&gt;&gt;"/>
      <sheetName val="Misc"/>
      <sheetName val="g"/>
      <sheetName val="Betas"/>
      <sheetName val="BMW"/>
      <sheetName val="DCX"/>
      <sheetName val="F"/>
      <sheetName val="GM"/>
      <sheetName val="HMC"/>
      <sheetName val="HYUI"/>
      <sheetName val="HYUI-KIA"/>
      <sheetName val="NMC"/>
      <sheetName val="REMH"/>
      <sheetName val="TMC"/>
      <sheetName val="VW"/>
      <sheetName val="TRSSummary"/>
      <sheetName val="BMWTRS"/>
      <sheetName val="DCXTRS"/>
      <sheetName val="FTRS"/>
      <sheetName val="GMTRS"/>
      <sheetName val="HMCTRS"/>
      <sheetName val="HYUITRS"/>
      <sheetName val="NMCTRS"/>
      <sheetName val="REMHTRS"/>
      <sheetName val="TMCTRS"/>
      <sheetName val="VWTRS"/>
      <sheetName val="S&amp;PTRS"/>
      <sheetName val="WC Checks"/>
      <sheetName val="WC_Summary"/>
      <sheetName val="KoreanData"/>
      <sheetName val="OctQ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Company</v>
          </cell>
        </row>
        <row r="2">
          <cell r="B2" t="str">
            <v>HYUI-KIA</v>
          </cell>
        </row>
        <row r="3">
          <cell r="B3" t="str">
            <v>BMW</v>
          </cell>
        </row>
        <row r="4">
          <cell r="B4" t="str">
            <v>DCX</v>
          </cell>
        </row>
        <row r="5">
          <cell r="B5" t="str">
            <v>F</v>
          </cell>
        </row>
        <row r="6">
          <cell r="B6" t="str">
            <v>GM</v>
          </cell>
        </row>
        <row r="7">
          <cell r="B7" t="str">
            <v>HMC</v>
          </cell>
        </row>
        <row r="8">
          <cell r="B8" t="str">
            <v>NMC</v>
          </cell>
        </row>
        <row r="9">
          <cell r="B9" t="str">
            <v>REMH</v>
          </cell>
        </row>
        <row r="10">
          <cell r="B10" t="str">
            <v>TMC</v>
          </cell>
        </row>
        <row r="11">
          <cell r="B11" t="str">
            <v>VW</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cell r="C2">
            <v>200803</v>
          </cell>
          <cell r="D2">
            <v>-1.095</v>
          </cell>
        </row>
        <row r="3">
          <cell r="A3" t="str">
            <v>AECO</v>
          </cell>
          <cell r="C3">
            <v>200804</v>
          </cell>
          <cell r="D3">
            <v>-1.155</v>
          </cell>
        </row>
        <row r="4">
          <cell r="A4" t="str">
            <v>AECO</v>
          </cell>
          <cell r="C4">
            <v>200805</v>
          </cell>
          <cell r="D4">
            <v>-0.97499999999999998</v>
          </cell>
        </row>
        <row r="5">
          <cell r="A5" t="str">
            <v>AECO</v>
          </cell>
          <cell r="C5">
            <v>200806</v>
          </cell>
          <cell r="D5">
            <v>-1.0225</v>
          </cell>
        </row>
        <row r="6">
          <cell r="A6" t="str">
            <v>AECO</v>
          </cell>
          <cell r="C6">
            <v>200807</v>
          </cell>
          <cell r="D6">
            <v>-1.07</v>
          </cell>
        </row>
        <row r="7">
          <cell r="A7" t="str">
            <v>AECO</v>
          </cell>
          <cell r="C7">
            <v>200808</v>
          </cell>
          <cell r="D7">
            <v>-1.0961000000000001</v>
          </cell>
        </row>
        <row r="8">
          <cell r="A8" t="str">
            <v>AECO</v>
          </cell>
          <cell r="C8">
            <v>200809</v>
          </cell>
          <cell r="D8">
            <v>-1.0370999999999999</v>
          </cell>
        </row>
        <row r="9">
          <cell r="A9" t="str">
            <v>AECO</v>
          </cell>
          <cell r="C9">
            <v>200810</v>
          </cell>
          <cell r="D9">
            <v>-1.0391999999999999</v>
          </cell>
        </row>
        <row r="10">
          <cell r="A10" t="str">
            <v>AECO</v>
          </cell>
          <cell r="C10">
            <v>200811</v>
          </cell>
          <cell r="D10">
            <v>-1.0575000000000001</v>
          </cell>
        </row>
        <row r="11">
          <cell r="A11" t="str">
            <v>AECO</v>
          </cell>
          <cell r="C11">
            <v>200812</v>
          </cell>
          <cell r="D11">
            <v>-1.2369000000000001</v>
          </cell>
        </row>
        <row r="12">
          <cell r="A12" t="str">
            <v>AECO</v>
          </cell>
          <cell r="C12">
            <v>200901</v>
          </cell>
          <cell r="D12">
            <v>-1.1237999999999999</v>
          </cell>
        </row>
        <row r="13">
          <cell r="A13" t="str">
            <v>AECO</v>
          </cell>
          <cell r="C13">
            <v>200902</v>
          </cell>
          <cell r="D13">
            <v>-1.0266999999999999</v>
          </cell>
        </row>
        <row r="14">
          <cell r="A14" t="str">
            <v>AECO</v>
          </cell>
          <cell r="C14">
            <v>200903</v>
          </cell>
          <cell r="D14">
            <v>-1.0301</v>
          </cell>
        </row>
        <row r="15">
          <cell r="A15" t="str">
            <v>AECO</v>
          </cell>
          <cell r="C15">
            <v>200904</v>
          </cell>
          <cell r="D15">
            <v>-0.96679999999999999</v>
          </cell>
        </row>
        <row r="16">
          <cell r="A16" t="str">
            <v>AECO</v>
          </cell>
          <cell r="C16">
            <v>200905</v>
          </cell>
          <cell r="D16">
            <v>-0.97309999999999997</v>
          </cell>
        </row>
        <row r="17">
          <cell r="A17" t="str">
            <v>AECO</v>
          </cell>
          <cell r="C17">
            <v>200906</v>
          </cell>
          <cell r="D17">
            <v>-0.93959999999999999</v>
          </cell>
        </row>
        <row r="18">
          <cell r="A18" t="str">
            <v>AECO</v>
          </cell>
          <cell r="C18">
            <v>200907</v>
          </cell>
          <cell r="D18">
            <v>-0.91149999999999998</v>
          </cell>
        </row>
        <row r="19">
          <cell r="A19" t="str">
            <v>AECO</v>
          </cell>
          <cell r="C19">
            <v>200908</v>
          </cell>
          <cell r="D19">
            <v>-0.97499999999999998</v>
          </cell>
        </row>
        <row r="20">
          <cell r="A20" t="str">
            <v>AECO</v>
          </cell>
          <cell r="C20">
            <v>200909</v>
          </cell>
          <cell r="D20">
            <v>-0.92249999999999999</v>
          </cell>
        </row>
        <row r="21">
          <cell r="A21" t="str">
            <v>AECO</v>
          </cell>
          <cell r="C21">
            <v>200910</v>
          </cell>
          <cell r="D21">
            <v>-1.1014999999999999</v>
          </cell>
        </row>
        <row r="22">
          <cell r="A22" t="str">
            <v>AECO</v>
          </cell>
          <cell r="C22">
            <v>200911</v>
          </cell>
          <cell r="D22">
            <v>-0.95120000000000005</v>
          </cell>
        </row>
        <row r="23">
          <cell r="A23" t="str">
            <v>AECO</v>
          </cell>
          <cell r="C23">
            <v>200912</v>
          </cell>
          <cell r="D23">
            <v>-1.1126</v>
          </cell>
        </row>
        <row r="24">
          <cell r="A24" t="str">
            <v>AECO</v>
          </cell>
          <cell r="C24">
            <v>201001</v>
          </cell>
          <cell r="D24">
            <v>-1.0108999999999999</v>
          </cell>
        </row>
        <row r="25">
          <cell r="A25" t="str">
            <v>AECO</v>
          </cell>
          <cell r="C25">
            <v>201002</v>
          </cell>
          <cell r="D25">
            <v>-0.92349999999999999</v>
          </cell>
        </row>
        <row r="26">
          <cell r="A26" t="str">
            <v>AECO</v>
          </cell>
          <cell r="C26">
            <v>201003</v>
          </cell>
          <cell r="D26">
            <v>-0.92669999999999997</v>
          </cell>
        </row>
        <row r="27">
          <cell r="A27" t="str">
            <v>AECO</v>
          </cell>
          <cell r="C27">
            <v>201004</v>
          </cell>
          <cell r="D27">
            <v>-0.80730000000000002</v>
          </cell>
        </row>
        <row r="28">
          <cell r="A28" t="str">
            <v>AECO</v>
          </cell>
          <cell r="C28">
            <v>201005</v>
          </cell>
          <cell r="D28">
            <v>-0.81259999999999999</v>
          </cell>
        </row>
        <row r="29">
          <cell r="A29" t="str">
            <v>AECO</v>
          </cell>
          <cell r="C29">
            <v>201006</v>
          </cell>
          <cell r="D29">
            <v>-0.78459999999999996</v>
          </cell>
        </row>
        <row r="30">
          <cell r="A30" t="str">
            <v>AECO</v>
          </cell>
          <cell r="C30">
            <v>201007</v>
          </cell>
          <cell r="D30">
            <v>-0.7611</v>
          </cell>
        </row>
        <row r="31">
          <cell r="A31" t="str">
            <v>AECO</v>
          </cell>
          <cell r="C31">
            <v>201008</v>
          </cell>
          <cell r="D31">
            <v>-0.81420000000000003</v>
          </cell>
        </row>
        <row r="32">
          <cell r="A32" t="str">
            <v>AECO</v>
          </cell>
          <cell r="C32">
            <v>201009</v>
          </cell>
          <cell r="D32">
            <v>-0.77039999999999997</v>
          </cell>
        </row>
        <row r="33">
          <cell r="A33" t="str">
            <v>AECO</v>
          </cell>
          <cell r="C33">
            <v>201010</v>
          </cell>
          <cell r="D33">
            <v>-0.91979999999999995</v>
          </cell>
        </row>
        <row r="34">
          <cell r="A34" t="str">
            <v>AECO</v>
          </cell>
          <cell r="C34">
            <v>201011</v>
          </cell>
          <cell r="D34">
            <v>-0.78449999999999998</v>
          </cell>
        </row>
        <row r="35">
          <cell r="A35" t="str">
            <v>AECO</v>
          </cell>
          <cell r="C35">
            <v>201012</v>
          </cell>
          <cell r="D35">
            <v>-0.91759999999999997</v>
          </cell>
        </row>
        <row r="36">
          <cell r="A36" t="str">
            <v>AECO</v>
          </cell>
          <cell r="C36">
            <v>201101</v>
          </cell>
          <cell r="D36">
            <v>-0.8337</v>
          </cell>
        </row>
        <row r="37">
          <cell r="A37" t="str">
            <v>AECO</v>
          </cell>
          <cell r="C37">
            <v>201102</v>
          </cell>
          <cell r="D37">
            <v>-0.76160000000000005</v>
          </cell>
        </row>
        <row r="38">
          <cell r="A38" t="str">
            <v>AECO</v>
          </cell>
          <cell r="C38">
            <v>201103</v>
          </cell>
          <cell r="D38">
            <v>-0.76419999999999999</v>
          </cell>
        </row>
        <row r="39">
          <cell r="A39" t="str">
            <v>AECO</v>
          </cell>
          <cell r="C39">
            <v>201104</v>
          </cell>
          <cell r="D39">
            <v>-0.67279999999999995</v>
          </cell>
        </row>
        <row r="40">
          <cell r="A40" t="str">
            <v>AECO</v>
          </cell>
          <cell r="C40">
            <v>201105</v>
          </cell>
          <cell r="D40">
            <v>0</v>
          </cell>
        </row>
        <row r="41">
          <cell r="A41" t="str">
            <v>AECO</v>
          </cell>
          <cell r="C41">
            <v>201106</v>
          </cell>
          <cell r="D41">
            <v>0</v>
          </cell>
        </row>
        <row r="42">
          <cell r="A42" t="str">
            <v>AECO</v>
          </cell>
          <cell r="C42">
            <v>201107</v>
          </cell>
          <cell r="D42">
            <v>0</v>
          </cell>
        </row>
        <row r="43">
          <cell r="A43" t="str">
            <v>AECO</v>
          </cell>
          <cell r="C43">
            <v>201108</v>
          </cell>
          <cell r="D43">
            <v>0</v>
          </cell>
        </row>
        <row r="44">
          <cell r="A44" t="str">
            <v>AECO</v>
          </cell>
          <cell r="C44">
            <v>201109</v>
          </cell>
          <cell r="D44">
            <v>0</v>
          </cell>
        </row>
        <row r="45">
          <cell r="A45" t="str">
            <v>AECO</v>
          </cell>
          <cell r="C45">
            <v>201110</v>
          </cell>
          <cell r="D45">
            <v>0</v>
          </cell>
        </row>
        <row r="46">
          <cell r="A46" t="str">
            <v>Algonquin</v>
          </cell>
          <cell r="C46">
            <v>200803</v>
          </cell>
          <cell r="D46">
            <v>1.37</v>
          </cell>
        </row>
        <row r="47">
          <cell r="A47" t="str">
            <v>Algonquin</v>
          </cell>
          <cell r="C47">
            <v>200804</v>
          </cell>
          <cell r="D47">
            <v>0.80249999999999999</v>
          </cell>
        </row>
        <row r="48">
          <cell r="A48" t="str">
            <v>Algonquin</v>
          </cell>
          <cell r="C48">
            <v>200805</v>
          </cell>
          <cell r="D48">
            <v>0.75</v>
          </cell>
        </row>
        <row r="49">
          <cell r="A49" t="str">
            <v>Algonquin</v>
          </cell>
          <cell r="C49">
            <v>200806</v>
          </cell>
          <cell r="D49">
            <v>0.745</v>
          </cell>
        </row>
        <row r="50">
          <cell r="A50" t="str">
            <v>Algonquin</v>
          </cell>
          <cell r="C50">
            <v>200807</v>
          </cell>
          <cell r="D50">
            <v>0.97750000000000004</v>
          </cell>
        </row>
        <row r="51">
          <cell r="A51" t="str">
            <v>Algonquin</v>
          </cell>
          <cell r="C51">
            <v>200808</v>
          </cell>
          <cell r="D51">
            <v>0.81100000000000005</v>
          </cell>
        </row>
        <row r="52">
          <cell r="A52" t="str">
            <v>Algonquin</v>
          </cell>
          <cell r="C52">
            <v>200809</v>
          </cell>
          <cell r="D52">
            <v>0.75480000000000003</v>
          </cell>
        </row>
        <row r="53">
          <cell r="A53" t="str">
            <v>Algonquin</v>
          </cell>
          <cell r="C53">
            <v>200810</v>
          </cell>
          <cell r="D53">
            <v>0.88160000000000005</v>
          </cell>
        </row>
        <row r="54">
          <cell r="A54" t="str">
            <v>Algonquin</v>
          </cell>
          <cell r="C54">
            <v>200811</v>
          </cell>
          <cell r="D54">
            <v>2.2757999999999998</v>
          </cell>
        </row>
        <row r="55">
          <cell r="A55" t="str">
            <v>Algonquin</v>
          </cell>
          <cell r="C55">
            <v>200812</v>
          </cell>
          <cell r="D55">
            <v>2.9758</v>
          </cell>
        </row>
        <row r="56">
          <cell r="A56" t="str">
            <v>Algonquin</v>
          </cell>
          <cell r="C56">
            <v>200901</v>
          </cell>
          <cell r="D56">
            <v>3.1714000000000002</v>
          </cell>
        </row>
        <row r="57">
          <cell r="A57" t="str">
            <v>Algonquin</v>
          </cell>
          <cell r="C57">
            <v>200902</v>
          </cell>
          <cell r="D57">
            <v>2.4651999999999998</v>
          </cell>
        </row>
        <row r="58">
          <cell r="A58" t="str">
            <v>Algonquin</v>
          </cell>
          <cell r="C58">
            <v>200903</v>
          </cell>
          <cell r="D58">
            <v>2.2991999999999999</v>
          </cell>
        </row>
        <row r="59">
          <cell r="A59" t="str">
            <v>Algonquin</v>
          </cell>
          <cell r="C59">
            <v>200904</v>
          </cell>
          <cell r="D59">
            <v>0.77449999999999997</v>
          </cell>
        </row>
        <row r="60">
          <cell r="A60" t="str">
            <v>Algonquin</v>
          </cell>
          <cell r="C60">
            <v>200905</v>
          </cell>
          <cell r="D60">
            <v>0.77280000000000004</v>
          </cell>
        </row>
        <row r="61">
          <cell r="A61" t="str">
            <v>Algonquin</v>
          </cell>
          <cell r="C61">
            <v>200906</v>
          </cell>
          <cell r="D61">
            <v>0.75790000000000002</v>
          </cell>
        </row>
        <row r="62">
          <cell r="A62" t="str">
            <v>Algonquin</v>
          </cell>
          <cell r="C62">
            <v>200907</v>
          </cell>
          <cell r="D62">
            <v>0.74299999999999999</v>
          </cell>
        </row>
        <row r="63">
          <cell r="A63" t="str">
            <v>Algonquin</v>
          </cell>
          <cell r="C63">
            <v>200908</v>
          </cell>
          <cell r="D63">
            <v>0.79920000000000002</v>
          </cell>
        </row>
        <row r="64">
          <cell r="A64" t="str">
            <v>Algonquin</v>
          </cell>
          <cell r="C64">
            <v>200909</v>
          </cell>
          <cell r="D64">
            <v>0.74380000000000002</v>
          </cell>
        </row>
        <row r="65">
          <cell r="A65" t="str">
            <v>Algonquin</v>
          </cell>
          <cell r="C65">
            <v>200910</v>
          </cell>
          <cell r="D65">
            <v>0.86880000000000002</v>
          </cell>
        </row>
        <row r="66">
          <cell r="A66" t="str">
            <v>Algonquin</v>
          </cell>
          <cell r="C66">
            <v>200911</v>
          </cell>
          <cell r="D66">
            <v>2.2023999999999999</v>
          </cell>
        </row>
        <row r="67">
          <cell r="A67" t="str">
            <v>Algonquin</v>
          </cell>
          <cell r="C67">
            <v>200912</v>
          </cell>
          <cell r="D67">
            <v>2.8799000000000001</v>
          </cell>
        </row>
        <row r="68">
          <cell r="A68" t="str">
            <v>Algonquin</v>
          </cell>
          <cell r="C68">
            <v>201001</v>
          </cell>
          <cell r="D68">
            <v>3.0691999999999999</v>
          </cell>
        </row>
        <row r="69">
          <cell r="A69" t="str">
            <v>Algonquin</v>
          </cell>
          <cell r="C69">
            <v>201002</v>
          </cell>
          <cell r="D69">
            <v>2.3858000000000001</v>
          </cell>
        </row>
        <row r="70">
          <cell r="A70" t="str">
            <v>Algonquin</v>
          </cell>
          <cell r="C70">
            <v>201003</v>
          </cell>
          <cell r="D70">
            <v>2.2250999999999999</v>
          </cell>
        </row>
        <row r="71">
          <cell r="A71" t="str">
            <v>Algonquin</v>
          </cell>
          <cell r="C71">
            <v>201004</v>
          </cell>
          <cell r="D71">
            <v>0.71740000000000004</v>
          </cell>
        </row>
        <row r="72">
          <cell r="A72" t="str">
            <v>Algonquin</v>
          </cell>
          <cell r="C72">
            <v>201005</v>
          </cell>
          <cell r="D72">
            <v>0.71579999999999999</v>
          </cell>
        </row>
        <row r="73">
          <cell r="A73" t="str">
            <v>Algonquin</v>
          </cell>
          <cell r="C73">
            <v>201006</v>
          </cell>
          <cell r="D73">
            <v>0.70199999999999996</v>
          </cell>
        </row>
        <row r="74">
          <cell r="A74" t="str">
            <v>Algonquin</v>
          </cell>
          <cell r="C74">
            <v>201007</v>
          </cell>
          <cell r="D74">
            <v>0.68820000000000003</v>
          </cell>
        </row>
        <row r="75">
          <cell r="A75" t="str">
            <v>Algonquin</v>
          </cell>
          <cell r="C75">
            <v>201008</v>
          </cell>
          <cell r="D75">
            <v>0.74029999999999996</v>
          </cell>
        </row>
        <row r="76">
          <cell r="A76" t="str">
            <v>Algonquin</v>
          </cell>
          <cell r="C76">
            <v>201009</v>
          </cell>
          <cell r="D76">
            <v>0.68899999999999995</v>
          </cell>
        </row>
        <row r="77">
          <cell r="A77" t="str">
            <v>Algonquin</v>
          </cell>
          <cell r="C77">
            <v>201010</v>
          </cell>
          <cell r="D77">
            <v>0.80469999999999997</v>
          </cell>
        </row>
        <row r="78">
          <cell r="A78" t="str">
            <v>Algonquin</v>
          </cell>
          <cell r="C78">
            <v>201011</v>
          </cell>
          <cell r="D78">
            <v>1.7961</v>
          </cell>
        </row>
        <row r="79">
          <cell r="A79" t="str">
            <v>Algonquin</v>
          </cell>
          <cell r="C79">
            <v>201012</v>
          </cell>
          <cell r="D79">
            <v>2.3485999999999998</v>
          </cell>
        </row>
        <row r="80">
          <cell r="A80" t="str">
            <v>Algonquin</v>
          </cell>
          <cell r="C80">
            <v>201101</v>
          </cell>
          <cell r="D80">
            <v>2.5030000000000001</v>
          </cell>
        </row>
        <row r="81">
          <cell r="A81" t="str">
            <v>Algonquin</v>
          </cell>
          <cell r="C81">
            <v>201102</v>
          </cell>
          <cell r="D81">
            <v>1.9456</v>
          </cell>
        </row>
        <row r="82">
          <cell r="A82" t="str">
            <v>Algonquin</v>
          </cell>
          <cell r="C82">
            <v>201103</v>
          </cell>
          <cell r="D82">
            <v>1.8146</v>
          </cell>
        </row>
        <row r="83">
          <cell r="A83" t="str">
            <v>Algonquin</v>
          </cell>
          <cell r="C83">
            <v>201104</v>
          </cell>
          <cell r="D83">
            <v>0.68189999999999995</v>
          </cell>
        </row>
        <row r="84">
          <cell r="A84" t="str">
            <v>Algonquin</v>
          </cell>
          <cell r="C84">
            <v>201105</v>
          </cell>
          <cell r="D84">
            <v>0</v>
          </cell>
        </row>
        <row r="85">
          <cell r="A85" t="str">
            <v>Algonquin</v>
          </cell>
          <cell r="C85">
            <v>201106</v>
          </cell>
          <cell r="D85">
            <v>0</v>
          </cell>
        </row>
        <row r="86">
          <cell r="A86" t="str">
            <v>Algonquin</v>
          </cell>
          <cell r="C86">
            <v>201107</v>
          </cell>
          <cell r="D86">
            <v>0</v>
          </cell>
        </row>
        <row r="87">
          <cell r="A87" t="str">
            <v>Algonquin</v>
          </cell>
          <cell r="C87">
            <v>201108</v>
          </cell>
          <cell r="D87">
            <v>0</v>
          </cell>
        </row>
        <row r="88">
          <cell r="A88" t="str">
            <v>Algonquin</v>
          </cell>
          <cell r="C88">
            <v>201109</v>
          </cell>
          <cell r="D88">
            <v>0</v>
          </cell>
        </row>
        <row r="89">
          <cell r="A89" t="str">
            <v>Algonquin</v>
          </cell>
          <cell r="C89">
            <v>201110</v>
          </cell>
          <cell r="D89">
            <v>0</v>
          </cell>
        </row>
        <row r="90">
          <cell r="A90" t="str">
            <v>Algonquin</v>
          </cell>
          <cell r="C90">
            <v>201111</v>
          </cell>
          <cell r="D90">
            <v>0</v>
          </cell>
        </row>
        <row r="91">
          <cell r="A91" t="str">
            <v>Algonquin</v>
          </cell>
          <cell r="C91">
            <v>201112</v>
          </cell>
          <cell r="D91">
            <v>0</v>
          </cell>
        </row>
        <row r="92">
          <cell r="A92" t="str">
            <v>Algonquin</v>
          </cell>
          <cell r="C92">
            <v>201201</v>
          </cell>
          <cell r="D92">
            <v>0</v>
          </cell>
        </row>
        <row r="93">
          <cell r="A93" t="str">
            <v>Algonquin</v>
          </cell>
          <cell r="C93">
            <v>201202</v>
          </cell>
          <cell r="D93">
            <v>0</v>
          </cell>
        </row>
        <row r="94">
          <cell r="A94" t="str">
            <v>Algonquin</v>
          </cell>
          <cell r="C94">
            <v>201203</v>
          </cell>
          <cell r="D94">
            <v>0</v>
          </cell>
        </row>
        <row r="95">
          <cell r="A95" t="str">
            <v>Algonquin</v>
          </cell>
          <cell r="C95">
            <v>201204</v>
          </cell>
          <cell r="D95">
            <v>0</v>
          </cell>
        </row>
        <row r="96">
          <cell r="A96" t="str">
            <v>Algonquin</v>
          </cell>
          <cell r="C96">
            <v>201205</v>
          </cell>
          <cell r="D96">
            <v>0</v>
          </cell>
        </row>
        <row r="97">
          <cell r="A97" t="str">
            <v>Algonquin</v>
          </cell>
          <cell r="C97">
            <v>201206</v>
          </cell>
          <cell r="D97">
            <v>0</v>
          </cell>
        </row>
        <row r="98">
          <cell r="A98" t="str">
            <v>Algonquin</v>
          </cell>
          <cell r="C98">
            <v>201207</v>
          </cell>
          <cell r="D98">
            <v>0</v>
          </cell>
        </row>
        <row r="99">
          <cell r="A99" t="str">
            <v>Algonquin</v>
          </cell>
          <cell r="C99">
            <v>201208</v>
          </cell>
          <cell r="D99">
            <v>0</v>
          </cell>
        </row>
        <row r="100">
          <cell r="A100" t="str">
            <v>Algonquin</v>
          </cell>
          <cell r="C100">
            <v>201209</v>
          </cell>
          <cell r="D100">
            <v>0</v>
          </cell>
        </row>
        <row r="101">
          <cell r="A101" t="str">
            <v>Algonquin</v>
          </cell>
          <cell r="C101">
            <v>201210</v>
          </cell>
          <cell r="D101">
            <v>0</v>
          </cell>
        </row>
        <row r="102">
          <cell r="A102" t="str">
            <v>Algonquin</v>
          </cell>
          <cell r="C102">
            <v>201211</v>
          </cell>
          <cell r="D102">
            <v>0</v>
          </cell>
        </row>
        <row r="103">
          <cell r="A103" t="str">
            <v>Algonquin</v>
          </cell>
          <cell r="C103">
            <v>201212</v>
          </cell>
          <cell r="D103">
            <v>0</v>
          </cell>
        </row>
        <row r="104">
          <cell r="A104" t="str">
            <v>Algonquin</v>
          </cell>
          <cell r="C104">
            <v>201301</v>
          </cell>
          <cell r="D104">
            <v>0</v>
          </cell>
        </row>
        <row r="105">
          <cell r="A105" t="str">
            <v>Algonquin</v>
          </cell>
          <cell r="C105">
            <v>201302</v>
          </cell>
          <cell r="D105">
            <v>0</v>
          </cell>
        </row>
        <row r="106">
          <cell r="A106" t="str">
            <v>Algonquin</v>
          </cell>
          <cell r="C106">
            <v>201303</v>
          </cell>
          <cell r="D106">
            <v>0</v>
          </cell>
        </row>
        <row r="107">
          <cell r="A107" t="str">
            <v>Algonquin</v>
          </cell>
          <cell r="C107">
            <v>201304</v>
          </cell>
          <cell r="D107">
            <v>0</v>
          </cell>
        </row>
        <row r="108">
          <cell r="A108" t="str">
            <v>Algonquin</v>
          </cell>
          <cell r="C108">
            <v>201305</v>
          </cell>
          <cell r="D108">
            <v>0</v>
          </cell>
        </row>
        <row r="109">
          <cell r="A109" t="str">
            <v>Algonquin</v>
          </cell>
          <cell r="C109">
            <v>201306</v>
          </cell>
          <cell r="D109">
            <v>0</v>
          </cell>
        </row>
        <row r="110">
          <cell r="A110" t="str">
            <v>Algonquin</v>
          </cell>
          <cell r="C110">
            <v>201307</v>
          </cell>
          <cell r="D110">
            <v>0</v>
          </cell>
        </row>
        <row r="111">
          <cell r="A111" t="str">
            <v>Algonquin</v>
          </cell>
          <cell r="C111">
            <v>201308</v>
          </cell>
          <cell r="D111">
            <v>0</v>
          </cell>
        </row>
        <row r="112">
          <cell r="A112" t="str">
            <v>Algonquin</v>
          </cell>
          <cell r="C112">
            <v>201309</v>
          </cell>
          <cell r="D112">
            <v>0</v>
          </cell>
        </row>
        <row r="113">
          <cell r="A113" t="str">
            <v>Algonquin</v>
          </cell>
          <cell r="C113">
            <v>201310</v>
          </cell>
          <cell r="D113">
            <v>0</v>
          </cell>
        </row>
        <row r="114">
          <cell r="A114" t="str">
            <v>Algonquin</v>
          </cell>
          <cell r="C114">
            <v>201311</v>
          </cell>
          <cell r="D114">
            <v>0</v>
          </cell>
        </row>
        <row r="115">
          <cell r="A115" t="str">
            <v>Algonquin</v>
          </cell>
          <cell r="C115">
            <v>201312</v>
          </cell>
          <cell r="D115">
            <v>0</v>
          </cell>
        </row>
        <row r="116">
          <cell r="A116" t="str">
            <v>Algonquin</v>
          </cell>
          <cell r="C116">
            <v>201401</v>
          </cell>
          <cell r="D116">
            <v>0</v>
          </cell>
        </row>
        <row r="117">
          <cell r="A117" t="str">
            <v>Algonquin</v>
          </cell>
          <cell r="C117">
            <v>201402</v>
          </cell>
          <cell r="D117">
            <v>0</v>
          </cell>
        </row>
        <row r="118">
          <cell r="A118" t="str">
            <v>Algonquin</v>
          </cell>
          <cell r="C118">
            <v>201403</v>
          </cell>
          <cell r="D118">
            <v>0</v>
          </cell>
        </row>
        <row r="119">
          <cell r="A119" t="str">
            <v>Algonquin</v>
          </cell>
          <cell r="C119">
            <v>201404</v>
          </cell>
          <cell r="D119">
            <v>0</v>
          </cell>
        </row>
        <row r="120">
          <cell r="A120" t="str">
            <v>Algonquin</v>
          </cell>
          <cell r="C120">
            <v>201405</v>
          </cell>
          <cell r="D120">
            <v>0</v>
          </cell>
        </row>
        <row r="121">
          <cell r="A121" t="str">
            <v>Algonquin</v>
          </cell>
          <cell r="C121">
            <v>201406</v>
          </cell>
          <cell r="D121">
            <v>0</v>
          </cell>
        </row>
        <row r="122">
          <cell r="A122" t="str">
            <v>Algonquin</v>
          </cell>
          <cell r="C122">
            <v>201407</v>
          </cell>
          <cell r="D122">
            <v>0</v>
          </cell>
        </row>
        <row r="123">
          <cell r="A123" t="str">
            <v>Algonquin</v>
          </cell>
          <cell r="C123">
            <v>201408</v>
          </cell>
          <cell r="D123">
            <v>0</v>
          </cell>
        </row>
        <row r="124">
          <cell r="A124" t="str">
            <v>Algonquin</v>
          </cell>
          <cell r="C124">
            <v>201409</v>
          </cell>
          <cell r="D124">
            <v>0</v>
          </cell>
        </row>
        <row r="125">
          <cell r="A125" t="str">
            <v>Algonquin</v>
          </cell>
          <cell r="C125">
            <v>201410</v>
          </cell>
          <cell r="D125">
            <v>0</v>
          </cell>
        </row>
        <row r="126">
          <cell r="A126" t="str">
            <v>Algonquin</v>
          </cell>
          <cell r="C126">
            <v>201411</v>
          </cell>
          <cell r="D126">
            <v>0</v>
          </cell>
        </row>
        <row r="127">
          <cell r="A127" t="str">
            <v>Algonquin</v>
          </cell>
          <cell r="C127">
            <v>201412</v>
          </cell>
          <cell r="D127">
            <v>0</v>
          </cell>
        </row>
        <row r="128">
          <cell r="A128" t="str">
            <v>Algonquin</v>
          </cell>
          <cell r="C128">
            <v>201501</v>
          </cell>
          <cell r="D128">
            <v>0</v>
          </cell>
        </row>
        <row r="129">
          <cell r="A129" t="str">
            <v>Algonquin</v>
          </cell>
          <cell r="C129">
            <v>201502</v>
          </cell>
          <cell r="D129">
            <v>0</v>
          </cell>
        </row>
        <row r="130">
          <cell r="A130" t="str">
            <v>Algonquin</v>
          </cell>
          <cell r="C130">
            <v>201503</v>
          </cell>
          <cell r="D130">
            <v>0</v>
          </cell>
        </row>
        <row r="131">
          <cell r="A131" t="str">
            <v>Algonquin</v>
          </cell>
          <cell r="C131">
            <v>201504</v>
          </cell>
          <cell r="D131">
            <v>0</v>
          </cell>
        </row>
        <row r="132">
          <cell r="A132" t="str">
            <v>Algonquin</v>
          </cell>
          <cell r="C132">
            <v>201505</v>
          </cell>
          <cell r="D132">
            <v>0</v>
          </cell>
        </row>
        <row r="133">
          <cell r="A133" t="str">
            <v>Algonquin</v>
          </cell>
          <cell r="C133">
            <v>201506</v>
          </cell>
          <cell r="D133">
            <v>0</v>
          </cell>
        </row>
        <row r="134">
          <cell r="A134" t="str">
            <v>Algonquin</v>
          </cell>
          <cell r="C134">
            <v>201507</v>
          </cell>
          <cell r="D134">
            <v>0</v>
          </cell>
        </row>
        <row r="135">
          <cell r="A135" t="str">
            <v>Algonquin</v>
          </cell>
          <cell r="C135">
            <v>201508</v>
          </cell>
          <cell r="D135">
            <v>0</v>
          </cell>
        </row>
        <row r="136">
          <cell r="A136" t="str">
            <v>Algonquin</v>
          </cell>
          <cell r="C136">
            <v>201509</v>
          </cell>
          <cell r="D136">
            <v>0</v>
          </cell>
        </row>
        <row r="137">
          <cell r="A137" t="str">
            <v>Algonquin</v>
          </cell>
          <cell r="C137">
            <v>201510</v>
          </cell>
          <cell r="D137">
            <v>0</v>
          </cell>
        </row>
        <row r="138">
          <cell r="A138" t="str">
            <v>Algonquin</v>
          </cell>
          <cell r="C138">
            <v>201511</v>
          </cell>
          <cell r="D138">
            <v>0</v>
          </cell>
        </row>
        <row r="139">
          <cell r="A139" t="str">
            <v>Algonquin</v>
          </cell>
          <cell r="C139">
            <v>201512</v>
          </cell>
          <cell r="D139">
            <v>0</v>
          </cell>
        </row>
        <row r="140">
          <cell r="A140" t="str">
            <v>Algonquin</v>
          </cell>
          <cell r="C140">
            <v>201601</v>
          </cell>
          <cell r="D140">
            <v>0</v>
          </cell>
        </row>
        <row r="141">
          <cell r="A141" t="str">
            <v>Algonquin</v>
          </cell>
          <cell r="C141">
            <v>201602</v>
          </cell>
          <cell r="D141">
            <v>0</v>
          </cell>
        </row>
        <row r="142">
          <cell r="A142" t="str">
            <v>Algonquin</v>
          </cell>
          <cell r="C142">
            <v>201603</v>
          </cell>
          <cell r="D142">
            <v>0</v>
          </cell>
        </row>
        <row r="143">
          <cell r="A143" t="str">
            <v>Algonquin</v>
          </cell>
          <cell r="C143">
            <v>201604</v>
          </cell>
          <cell r="D143">
            <v>0</v>
          </cell>
        </row>
        <row r="144">
          <cell r="A144" t="str">
            <v>Algonquin</v>
          </cell>
          <cell r="C144">
            <v>201605</v>
          </cell>
          <cell r="D144">
            <v>0</v>
          </cell>
        </row>
        <row r="145">
          <cell r="A145" t="str">
            <v>Algonquin</v>
          </cell>
          <cell r="C145">
            <v>201606</v>
          </cell>
          <cell r="D145">
            <v>0</v>
          </cell>
        </row>
        <row r="146">
          <cell r="A146" t="str">
            <v>Algonquin</v>
          </cell>
          <cell r="C146">
            <v>201607</v>
          </cell>
          <cell r="D146">
            <v>0</v>
          </cell>
        </row>
        <row r="147">
          <cell r="A147" t="str">
            <v>Algonquin</v>
          </cell>
          <cell r="C147">
            <v>201608</v>
          </cell>
          <cell r="D147">
            <v>0</v>
          </cell>
        </row>
        <row r="148">
          <cell r="A148" t="str">
            <v>Algonquin</v>
          </cell>
          <cell r="C148">
            <v>201609</v>
          </cell>
          <cell r="D148">
            <v>0</v>
          </cell>
        </row>
        <row r="149">
          <cell r="A149" t="str">
            <v>Algonquin</v>
          </cell>
          <cell r="C149">
            <v>201610</v>
          </cell>
          <cell r="D149">
            <v>0</v>
          </cell>
        </row>
        <row r="150">
          <cell r="A150" t="str">
            <v>Algonquin</v>
          </cell>
          <cell r="C150">
            <v>201611</v>
          </cell>
          <cell r="D150">
            <v>0</v>
          </cell>
        </row>
        <row r="151">
          <cell r="A151" t="str">
            <v>Algonquin</v>
          </cell>
          <cell r="C151">
            <v>201612</v>
          </cell>
          <cell r="D151">
            <v>0</v>
          </cell>
        </row>
        <row r="152">
          <cell r="A152" t="str">
            <v>Algonquin</v>
          </cell>
          <cell r="C152">
            <v>201701</v>
          </cell>
          <cell r="D152">
            <v>0</v>
          </cell>
        </row>
        <row r="153">
          <cell r="A153" t="str">
            <v>Algonquin</v>
          </cell>
          <cell r="C153">
            <v>201702</v>
          </cell>
          <cell r="D153">
            <v>0</v>
          </cell>
        </row>
        <row r="154">
          <cell r="A154" t="str">
            <v>Algonquin</v>
          </cell>
          <cell r="C154">
            <v>201703</v>
          </cell>
          <cell r="D154">
            <v>0</v>
          </cell>
        </row>
        <row r="155">
          <cell r="A155" t="str">
            <v>Algonquin</v>
          </cell>
          <cell r="C155">
            <v>201704</v>
          </cell>
          <cell r="D155">
            <v>0</v>
          </cell>
        </row>
        <row r="156">
          <cell r="A156" t="str">
            <v>Algonquin</v>
          </cell>
          <cell r="C156">
            <v>201705</v>
          </cell>
          <cell r="D156">
            <v>0</v>
          </cell>
        </row>
        <row r="157">
          <cell r="A157" t="str">
            <v>Algonquin</v>
          </cell>
          <cell r="C157">
            <v>201706</v>
          </cell>
          <cell r="D157">
            <v>0</v>
          </cell>
        </row>
        <row r="158">
          <cell r="A158" t="str">
            <v>Algonquin</v>
          </cell>
          <cell r="C158">
            <v>201707</v>
          </cell>
          <cell r="D158">
            <v>0</v>
          </cell>
        </row>
        <row r="159">
          <cell r="A159" t="str">
            <v>Algonquin</v>
          </cell>
          <cell r="C159">
            <v>201708</v>
          </cell>
          <cell r="D159">
            <v>0</v>
          </cell>
        </row>
        <row r="160">
          <cell r="A160" t="str">
            <v>Algonquin</v>
          </cell>
          <cell r="C160">
            <v>201709</v>
          </cell>
          <cell r="D160">
            <v>0</v>
          </cell>
        </row>
        <row r="161">
          <cell r="A161" t="str">
            <v>Algonquin</v>
          </cell>
          <cell r="C161">
            <v>201710</v>
          </cell>
          <cell r="D161">
            <v>0</v>
          </cell>
        </row>
        <row r="162">
          <cell r="A162" t="str">
            <v>Algonquin</v>
          </cell>
          <cell r="C162">
            <v>201711</v>
          </cell>
          <cell r="D162">
            <v>0</v>
          </cell>
        </row>
        <row r="163">
          <cell r="A163" t="str">
            <v>Algonquin</v>
          </cell>
          <cell r="C163">
            <v>201712</v>
          </cell>
          <cell r="D163">
            <v>0</v>
          </cell>
        </row>
        <row r="164">
          <cell r="A164" t="str">
            <v>Algonquin</v>
          </cell>
          <cell r="C164">
            <v>201801</v>
          </cell>
          <cell r="D164">
            <v>0</v>
          </cell>
        </row>
        <row r="165">
          <cell r="A165" t="str">
            <v>Algonquin</v>
          </cell>
          <cell r="C165">
            <v>201802</v>
          </cell>
          <cell r="D165">
            <v>0</v>
          </cell>
        </row>
        <row r="166">
          <cell r="A166" t="str">
            <v>Algonquin</v>
          </cell>
          <cell r="C166">
            <v>201803</v>
          </cell>
          <cell r="D166">
            <v>0</v>
          </cell>
        </row>
        <row r="167">
          <cell r="A167" t="str">
            <v>Algonquin</v>
          </cell>
          <cell r="C167">
            <v>201804</v>
          </cell>
          <cell r="D167">
            <v>0</v>
          </cell>
        </row>
        <row r="168">
          <cell r="A168" t="str">
            <v>Algonquin</v>
          </cell>
          <cell r="C168">
            <v>201805</v>
          </cell>
          <cell r="D168">
            <v>0</v>
          </cell>
        </row>
        <row r="169">
          <cell r="A169" t="str">
            <v>Algonquin</v>
          </cell>
          <cell r="C169">
            <v>201806</v>
          </cell>
          <cell r="D169">
            <v>0</v>
          </cell>
        </row>
        <row r="170">
          <cell r="A170" t="str">
            <v>Algonquin</v>
          </cell>
          <cell r="C170">
            <v>201807</v>
          </cell>
          <cell r="D170">
            <v>0</v>
          </cell>
        </row>
        <row r="171">
          <cell r="A171" t="str">
            <v>Algonquin</v>
          </cell>
          <cell r="C171">
            <v>201808</v>
          </cell>
          <cell r="D171">
            <v>0</v>
          </cell>
        </row>
        <row r="172">
          <cell r="A172" t="str">
            <v>Algonquin</v>
          </cell>
          <cell r="C172">
            <v>201809</v>
          </cell>
          <cell r="D172">
            <v>0</v>
          </cell>
        </row>
        <row r="173">
          <cell r="A173" t="str">
            <v>Algonquin</v>
          </cell>
          <cell r="C173">
            <v>201810</v>
          </cell>
          <cell r="D173">
            <v>0</v>
          </cell>
        </row>
        <row r="174">
          <cell r="A174" t="str">
            <v>Algonquin</v>
          </cell>
          <cell r="C174">
            <v>201811</v>
          </cell>
          <cell r="D174">
            <v>0</v>
          </cell>
        </row>
        <row r="175">
          <cell r="A175" t="str">
            <v>Algonquin</v>
          </cell>
          <cell r="C175">
            <v>201812</v>
          </cell>
          <cell r="D175">
            <v>0</v>
          </cell>
        </row>
        <row r="176">
          <cell r="A176" t="str">
            <v>Algonquin</v>
          </cell>
          <cell r="C176">
            <v>201901</v>
          </cell>
          <cell r="D176">
            <v>0</v>
          </cell>
        </row>
        <row r="177">
          <cell r="A177" t="str">
            <v>Algonquin</v>
          </cell>
          <cell r="C177">
            <v>201902</v>
          </cell>
          <cell r="D177">
            <v>0</v>
          </cell>
        </row>
        <row r="178">
          <cell r="A178" t="str">
            <v>Algonquin</v>
          </cell>
          <cell r="C178">
            <v>201903</v>
          </cell>
          <cell r="D178">
            <v>0</v>
          </cell>
        </row>
        <row r="179">
          <cell r="A179" t="str">
            <v>Algonquin</v>
          </cell>
          <cell r="C179">
            <v>201904</v>
          </cell>
          <cell r="D179">
            <v>0</v>
          </cell>
        </row>
        <row r="180">
          <cell r="A180" t="str">
            <v>Algonquin</v>
          </cell>
          <cell r="C180">
            <v>201905</v>
          </cell>
          <cell r="D180">
            <v>0</v>
          </cell>
        </row>
        <row r="181">
          <cell r="A181" t="str">
            <v>Algonquin</v>
          </cell>
          <cell r="C181">
            <v>201906</v>
          </cell>
          <cell r="D181">
            <v>0</v>
          </cell>
        </row>
        <row r="182">
          <cell r="A182" t="str">
            <v>Algonquin</v>
          </cell>
          <cell r="C182">
            <v>201907</v>
          </cell>
          <cell r="D182">
            <v>0</v>
          </cell>
        </row>
        <row r="183">
          <cell r="A183" t="str">
            <v>Algonquin</v>
          </cell>
          <cell r="C183">
            <v>201908</v>
          </cell>
          <cell r="D183">
            <v>0</v>
          </cell>
        </row>
        <row r="184">
          <cell r="A184" t="str">
            <v>Algonquin</v>
          </cell>
          <cell r="C184">
            <v>201909</v>
          </cell>
          <cell r="D184">
            <v>0</v>
          </cell>
        </row>
        <row r="185">
          <cell r="A185" t="str">
            <v>Algonquin</v>
          </cell>
          <cell r="C185">
            <v>201910</v>
          </cell>
          <cell r="D185">
            <v>0</v>
          </cell>
        </row>
        <row r="186">
          <cell r="A186" t="str">
            <v>Algonquin</v>
          </cell>
          <cell r="C186">
            <v>201911</v>
          </cell>
          <cell r="D186">
            <v>0</v>
          </cell>
        </row>
        <row r="187">
          <cell r="A187" t="str">
            <v>Algonquin</v>
          </cell>
          <cell r="C187">
            <v>201912</v>
          </cell>
          <cell r="D187">
            <v>0</v>
          </cell>
        </row>
        <row r="188">
          <cell r="A188" t="str">
            <v>Algonquin</v>
          </cell>
          <cell r="C188">
            <v>202001</v>
          </cell>
          <cell r="D188">
            <v>0</v>
          </cell>
        </row>
        <row r="189">
          <cell r="A189" t="str">
            <v>Algonquin</v>
          </cell>
          <cell r="C189">
            <v>202002</v>
          </cell>
          <cell r="D189">
            <v>0</v>
          </cell>
        </row>
        <row r="190">
          <cell r="A190" t="str">
            <v>Algonquin</v>
          </cell>
          <cell r="C190">
            <v>202003</v>
          </cell>
          <cell r="D190">
            <v>0</v>
          </cell>
        </row>
        <row r="191">
          <cell r="A191" t="str">
            <v>Algonquin</v>
          </cell>
          <cell r="C191">
            <v>202004</v>
          </cell>
          <cell r="D191">
            <v>0</v>
          </cell>
        </row>
        <row r="192">
          <cell r="A192" t="str">
            <v>Algonquin</v>
          </cell>
          <cell r="C192">
            <v>202005</v>
          </cell>
          <cell r="D192">
            <v>0</v>
          </cell>
        </row>
        <row r="193">
          <cell r="A193" t="str">
            <v>Algonquin</v>
          </cell>
          <cell r="C193">
            <v>202006</v>
          </cell>
          <cell r="D193">
            <v>0</v>
          </cell>
        </row>
        <row r="194">
          <cell r="A194" t="str">
            <v>Algonquin</v>
          </cell>
          <cell r="C194">
            <v>202007</v>
          </cell>
          <cell r="D194">
            <v>0</v>
          </cell>
        </row>
        <row r="195">
          <cell r="A195" t="str">
            <v>Algonquin</v>
          </cell>
          <cell r="C195">
            <v>202008</v>
          </cell>
          <cell r="D195">
            <v>0</v>
          </cell>
        </row>
        <row r="196">
          <cell r="A196" t="str">
            <v>Algonquin</v>
          </cell>
          <cell r="C196">
            <v>202009</v>
          </cell>
          <cell r="D196">
            <v>0</v>
          </cell>
        </row>
        <row r="197">
          <cell r="A197" t="str">
            <v>Algonquin</v>
          </cell>
          <cell r="C197">
            <v>202010</v>
          </cell>
          <cell r="D197">
            <v>0</v>
          </cell>
        </row>
        <row r="198">
          <cell r="A198" t="str">
            <v>Algonquin</v>
          </cell>
          <cell r="C198">
            <v>202011</v>
          </cell>
          <cell r="D198">
            <v>0</v>
          </cell>
        </row>
        <row r="199">
          <cell r="A199" t="str">
            <v>Algonquin</v>
          </cell>
          <cell r="C199">
            <v>202012</v>
          </cell>
          <cell r="D199">
            <v>0</v>
          </cell>
        </row>
        <row r="200">
          <cell r="A200" t="str">
            <v>Algonquin</v>
          </cell>
          <cell r="C200">
            <v>202101</v>
          </cell>
          <cell r="D200">
            <v>0</v>
          </cell>
        </row>
        <row r="201">
          <cell r="A201" t="str">
            <v>Algonquin</v>
          </cell>
          <cell r="C201">
            <v>202102</v>
          </cell>
          <cell r="D201">
            <v>0</v>
          </cell>
        </row>
        <row r="202">
          <cell r="A202" t="str">
            <v>Algonquin</v>
          </cell>
          <cell r="C202">
            <v>202103</v>
          </cell>
          <cell r="D202">
            <v>0</v>
          </cell>
        </row>
        <row r="203">
          <cell r="A203" t="str">
            <v>Algonquin</v>
          </cell>
          <cell r="C203">
            <v>202104</v>
          </cell>
          <cell r="D203">
            <v>0</v>
          </cell>
        </row>
        <row r="204">
          <cell r="A204" t="str">
            <v>Algonquin</v>
          </cell>
          <cell r="C204">
            <v>202105</v>
          </cell>
          <cell r="D204">
            <v>0</v>
          </cell>
        </row>
        <row r="205">
          <cell r="A205" t="str">
            <v>Algonquin</v>
          </cell>
          <cell r="C205">
            <v>202106</v>
          </cell>
          <cell r="D205">
            <v>0</v>
          </cell>
        </row>
        <row r="206">
          <cell r="A206" t="str">
            <v>Algonquin</v>
          </cell>
          <cell r="C206">
            <v>202107</v>
          </cell>
          <cell r="D206">
            <v>0</v>
          </cell>
        </row>
        <row r="207">
          <cell r="A207" t="str">
            <v>Algonquin</v>
          </cell>
          <cell r="C207">
            <v>202108</v>
          </cell>
          <cell r="D207">
            <v>0</v>
          </cell>
        </row>
        <row r="208">
          <cell r="A208" t="str">
            <v>Algonquin</v>
          </cell>
          <cell r="C208">
            <v>202109</v>
          </cell>
          <cell r="D208">
            <v>0</v>
          </cell>
        </row>
        <row r="209">
          <cell r="A209" t="str">
            <v>Algonquin</v>
          </cell>
          <cell r="C209">
            <v>202110</v>
          </cell>
          <cell r="D209">
            <v>0</v>
          </cell>
        </row>
        <row r="210">
          <cell r="A210" t="str">
            <v>Algonquin</v>
          </cell>
          <cell r="C210">
            <v>202111</v>
          </cell>
          <cell r="D210">
            <v>0</v>
          </cell>
        </row>
        <row r="211">
          <cell r="A211" t="str">
            <v>Algonquin</v>
          </cell>
          <cell r="C211">
            <v>202112</v>
          </cell>
          <cell r="D211">
            <v>0</v>
          </cell>
        </row>
        <row r="212">
          <cell r="A212" t="str">
            <v>Algonquin</v>
          </cell>
          <cell r="C212">
            <v>202201</v>
          </cell>
          <cell r="D212">
            <v>0</v>
          </cell>
        </row>
        <row r="213">
          <cell r="A213" t="str">
            <v>Algonquin</v>
          </cell>
          <cell r="C213">
            <v>202202</v>
          </cell>
          <cell r="D213">
            <v>0</v>
          </cell>
        </row>
        <row r="214">
          <cell r="A214" t="str">
            <v>Algonquin</v>
          </cell>
          <cell r="C214">
            <v>202203</v>
          </cell>
          <cell r="D214">
            <v>0</v>
          </cell>
        </row>
        <row r="215">
          <cell r="A215" t="str">
            <v>Algonquin</v>
          </cell>
          <cell r="C215">
            <v>202204</v>
          </cell>
          <cell r="D215">
            <v>0</v>
          </cell>
        </row>
        <row r="216">
          <cell r="A216" t="str">
            <v>Algonquin</v>
          </cell>
          <cell r="C216">
            <v>202205</v>
          </cell>
          <cell r="D216">
            <v>0</v>
          </cell>
        </row>
        <row r="217">
          <cell r="A217" t="str">
            <v>Algonquin</v>
          </cell>
          <cell r="C217">
            <v>202206</v>
          </cell>
          <cell r="D217">
            <v>0</v>
          </cell>
        </row>
        <row r="218">
          <cell r="A218" t="str">
            <v>Algonquin</v>
          </cell>
          <cell r="C218">
            <v>202207</v>
          </cell>
          <cell r="D218">
            <v>0</v>
          </cell>
        </row>
        <row r="219">
          <cell r="A219" t="str">
            <v>Algonquin</v>
          </cell>
          <cell r="C219">
            <v>202208</v>
          </cell>
          <cell r="D219">
            <v>0</v>
          </cell>
        </row>
        <row r="220">
          <cell r="A220" t="str">
            <v>Algonquin</v>
          </cell>
          <cell r="C220">
            <v>202209</v>
          </cell>
          <cell r="D220">
            <v>0</v>
          </cell>
        </row>
        <row r="221">
          <cell r="A221" t="str">
            <v>Algonquin</v>
          </cell>
          <cell r="C221">
            <v>202210</v>
          </cell>
          <cell r="D221">
            <v>0</v>
          </cell>
        </row>
        <row r="222">
          <cell r="A222" t="str">
            <v>Algonquin</v>
          </cell>
          <cell r="C222">
            <v>202211</v>
          </cell>
          <cell r="D222">
            <v>0</v>
          </cell>
        </row>
        <row r="223">
          <cell r="A223" t="str">
            <v>Algonquin</v>
          </cell>
          <cell r="C223">
            <v>202212</v>
          </cell>
          <cell r="D223">
            <v>0</v>
          </cell>
        </row>
        <row r="224">
          <cell r="A224" t="str">
            <v>Algonquin</v>
          </cell>
          <cell r="C224">
            <v>202301</v>
          </cell>
          <cell r="D224">
            <v>0</v>
          </cell>
        </row>
        <row r="225">
          <cell r="A225" t="str">
            <v>Algonquin</v>
          </cell>
          <cell r="C225">
            <v>202302</v>
          </cell>
          <cell r="D225">
            <v>0</v>
          </cell>
        </row>
        <row r="226">
          <cell r="A226" t="str">
            <v>Algonquin</v>
          </cell>
          <cell r="C226">
            <v>202303</v>
          </cell>
          <cell r="D226">
            <v>0</v>
          </cell>
        </row>
        <row r="227">
          <cell r="A227" t="str">
            <v>Algonquin</v>
          </cell>
          <cell r="C227">
            <v>202304</v>
          </cell>
          <cell r="D227">
            <v>0</v>
          </cell>
        </row>
        <row r="228">
          <cell r="A228" t="str">
            <v>Algonquin</v>
          </cell>
          <cell r="C228">
            <v>202305</v>
          </cell>
          <cell r="D228">
            <v>0</v>
          </cell>
        </row>
        <row r="229">
          <cell r="A229" t="str">
            <v>Algonquin</v>
          </cell>
          <cell r="C229">
            <v>202306</v>
          </cell>
          <cell r="D229">
            <v>0</v>
          </cell>
        </row>
        <row r="230">
          <cell r="A230" t="str">
            <v>Algonquin</v>
          </cell>
          <cell r="C230">
            <v>202307</v>
          </cell>
          <cell r="D230">
            <v>0</v>
          </cell>
        </row>
        <row r="231">
          <cell r="A231" t="str">
            <v>Algonquin</v>
          </cell>
          <cell r="C231">
            <v>202308</v>
          </cell>
          <cell r="D231">
            <v>0</v>
          </cell>
        </row>
        <row r="232">
          <cell r="A232" t="str">
            <v>Algonquin</v>
          </cell>
          <cell r="C232">
            <v>202309</v>
          </cell>
          <cell r="D232">
            <v>0</v>
          </cell>
        </row>
        <row r="233">
          <cell r="A233" t="str">
            <v>Algonquin</v>
          </cell>
          <cell r="C233">
            <v>202310</v>
          </cell>
          <cell r="D233">
            <v>0</v>
          </cell>
        </row>
        <row r="234">
          <cell r="A234" t="str">
            <v>Baileyville</v>
          </cell>
          <cell r="C234">
            <v>200803</v>
          </cell>
          <cell r="D234">
            <v>0.33589999999999998</v>
          </cell>
        </row>
        <row r="235">
          <cell r="A235" t="str">
            <v>Baileyville</v>
          </cell>
          <cell r="C235">
            <v>200804</v>
          </cell>
          <cell r="D235">
            <v>8.8999999999999996E-2</v>
          </cell>
        </row>
        <row r="236">
          <cell r="A236" t="str">
            <v>Baileyville</v>
          </cell>
          <cell r="C236">
            <v>200805</v>
          </cell>
          <cell r="D236">
            <v>8.6099999999999996E-2</v>
          </cell>
        </row>
        <row r="237">
          <cell r="A237" t="str">
            <v>Baileyville</v>
          </cell>
          <cell r="C237">
            <v>200806</v>
          </cell>
          <cell r="D237">
            <v>0.1227</v>
          </cell>
        </row>
        <row r="238">
          <cell r="A238" t="str">
            <v>Baileyville</v>
          </cell>
          <cell r="C238">
            <v>200807</v>
          </cell>
          <cell r="D238">
            <v>0.30640000000000001</v>
          </cell>
        </row>
        <row r="239">
          <cell r="A239" t="str">
            <v>Baileyville</v>
          </cell>
          <cell r="C239">
            <v>200808</v>
          </cell>
          <cell r="D239">
            <v>0.14829999999999999</v>
          </cell>
        </row>
        <row r="240">
          <cell r="A240" t="str">
            <v>Baileyville</v>
          </cell>
          <cell r="C240">
            <v>200809</v>
          </cell>
          <cell r="D240">
            <v>0.1033</v>
          </cell>
        </row>
        <row r="241">
          <cell r="A241" t="str">
            <v>Baileyville</v>
          </cell>
          <cell r="C241">
            <v>200810</v>
          </cell>
          <cell r="D241">
            <v>0.21940000000000001</v>
          </cell>
        </row>
        <row r="242">
          <cell r="A242" t="str">
            <v>Baileyville</v>
          </cell>
          <cell r="C242">
            <v>200811</v>
          </cell>
          <cell r="D242">
            <v>0.30480000000000002</v>
          </cell>
        </row>
        <row r="243">
          <cell r="A243" t="str">
            <v>Baileyville</v>
          </cell>
          <cell r="C243">
            <v>200812</v>
          </cell>
          <cell r="D243">
            <v>0.9657</v>
          </cell>
        </row>
        <row r="244">
          <cell r="A244" t="str">
            <v>Baileyville</v>
          </cell>
          <cell r="C244">
            <v>200901</v>
          </cell>
          <cell r="D244">
            <v>2.1597</v>
          </cell>
        </row>
        <row r="245">
          <cell r="A245" t="str">
            <v>Baileyville</v>
          </cell>
          <cell r="C245">
            <v>200902</v>
          </cell>
          <cell r="D245">
            <v>1.9876</v>
          </cell>
        </row>
        <row r="246">
          <cell r="A246" t="str">
            <v>Baileyville</v>
          </cell>
          <cell r="C246">
            <v>200903</v>
          </cell>
          <cell r="D246">
            <v>0.90429999999999999</v>
          </cell>
        </row>
        <row r="247">
          <cell r="A247" t="str">
            <v>Baileyville</v>
          </cell>
          <cell r="C247">
            <v>200904</v>
          </cell>
          <cell r="D247">
            <v>9.0800000000000006E-2</v>
          </cell>
        </row>
        <row r="248">
          <cell r="A248" t="str">
            <v>Baileyville</v>
          </cell>
          <cell r="C248">
            <v>200905</v>
          </cell>
          <cell r="D248">
            <v>9.1600000000000001E-2</v>
          </cell>
        </row>
        <row r="249">
          <cell r="A249" t="str">
            <v>Baileyville</v>
          </cell>
          <cell r="C249">
            <v>200906</v>
          </cell>
          <cell r="D249">
            <v>8.0100000000000005E-2</v>
          </cell>
        </row>
        <row r="250">
          <cell r="A250" t="str">
            <v>Baileyville</v>
          </cell>
          <cell r="C250">
            <v>200907</v>
          </cell>
          <cell r="D250">
            <v>6.3299999999999995E-2</v>
          </cell>
        </row>
        <row r="251">
          <cell r="A251" t="str">
            <v>Baileyville</v>
          </cell>
          <cell r="C251">
            <v>200908</v>
          </cell>
          <cell r="D251">
            <v>0.11890000000000001</v>
          </cell>
        </row>
        <row r="252">
          <cell r="A252" t="str">
            <v>Baileyville</v>
          </cell>
          <cell r="C252">
            <v>200909</v>
          </cell>
          <cell r="D252">
            <v>7.4700000000000003E-2</v>
          </cell>
        </row>
        <row r="253">
          <cell r="A253" t="str">
            <v>Baileyville</v>
          </cell>
          <cell r="C253">
            <v>200910</v>
          </cell>
          <cell r="D253">
            <v>0.1888</v>
          </cell>
        </row>
        <row r="254">
          <cell r="A254" t="str">
            <v>Baileyville</v>
          </cell>
          <cell r="C254">
            <v>200911</v>
          </cell>
          <cell r="D254">
            <v>0.24379999999999999</v>
          </cell>
        </row>
        <row r="255">
          <cell r="A255" t="str">
            <v>Baileyville</v>
          </cell>
          <cell r="C255">
            <v>200912</v>
          </cell>
          <cell r="D255">
            <v>0.88100000000000001</v>
          </cell>
        </row>
        <row r="256">
          <cell r="A256" t="str">
            <v>Baileyville</v>
          </cell>
          <cell r="C256">
            <v>201001</v>
          </cell>
          <cell r="D256">
            <v>2.0493000000000001</v>
          </cell>
        </row>
        <row r="257">
          <cell r="A257" t="str">
            <v>Baileyville</v>
          </cell>
          <cell r="C257">
            <v>201002</v>
          </cell>
          <cell r="D257">
            <v>1.8805000000000001</v>
          </cell>
        </row>
        <row r="258">
          <cell r="A258" t="str">
            <v>Baileyville</v>
          </cell>
          <cell r="C258">
            <v>201003</v>
          </cell>
          <cell r="D258">
            <v>0.81069999999999998</v>
          </cell>
        </row>
        <row r="259">
          <cell r="A259" t="str">
            <v>Baileyville</v>
          </cell>
          <cell r="C259">
            <v>201004</v>
          </cell>
          <cell r="D259">
            <v>3.44E-2</v>
          </cell>
        </row>
        <row r="260">
          <cell r="A260" t="str">
            <v>Baileyville</v>
          </cell>
          <cell r="C260">
            <v>201005</v>
          </cell>
          <cell r="D260">
            <v>3.5700000000000003E-2</v>
          </cell>
        </row>
        <row r="261">
          <cell r="A261" t="str">
            <v>Baileyville</v>
          </cell>
          <cell r="C261">
            <v>201006</v>
          </cell>
          <cell r="D261">
            <v>2.4899999999999999E-2</v>
          </cell>
        </row>
        <row r="262">
          <cell r="A262" t="str">
            <v>Baileyville</v>
          </cell>
          <cell r="C262">
            <v>201007</v>
          </cell>
          <cell r="D262">
            <v>9.4000000000000004E-3</v>
          </cell>
        </row>
        <row r="263">
          <cell r="A263" t="str">
            <v>Baileyville</v>
          </cell>
          <cell r="C263">
            <v>201008</v>
          </cell>
          <cell r="D263">
            <v>6.1499999999999999E-2</v>
          </cell>
        </row>
        <row r="264">
          <cell r="A264" t="str">
            <v>Baileyville</v>
          </cell>
          <cell r="C264">
            <v>201009</v>
          </cell>
          <cell r="D264">
            <v>2.0299999999999999E-2</v>
          </cell>
        </row>
        <row r="265">
          <cell r="A265" t="str">
            <v>Baileyville</v>
          </cell>
          <cell r="C265">
            <v>201010</v>
          </cell>
          <cell r="D265">
            <v>0.127</v>
          </cell>
        </row>
        <row r="266">
          <cell r="A266" t="str">
            <v>Baileyville</v>
          </cell>
          <cell r="C266">
            <v>201011</v>
          </cell>
          <cell r="D266">
            <v>0.1135</v>
          </cell>
        </row>
        <row r="267">
          <cell r="A267" t="str">
            <v>Baileyville</v>
          </cell>
          <cell r="C267">
            <v>201012</v>
          </cell>
          <cell r="D267">
            <v>0.78269999999999995</v>
          </cell>
        </row>
        <row r="268">
          <cell r="A268" t="str">
            <v>Baileyville</v>
          </cell>
          <cell r="C268">
            <v>201101</v>
          </cell>
          <cell r="D268">
            <v>1.7495000000000001</v>
          </cell>
        </row>
        <row r="269">
          <cell r="A269" t="str">
            <v>Baileyville</v>
          </cell>
          <cell r="C269">
            <v>201102</v>
          </cell>
          <cell r="D269">
            <v>1.8327</v>
          </cell>
        </row>
        <row r="270">
          <cell r="A270" t="str">
            <v>Baileyville</v>
          </cell>
          <cell r="C270">
            <v>201103</v>
          </cell>
          <cell r="D270">
            <v>0.71189999999999998</v>
          </cell>
        </row>
        <row r="271">
          <cell r="A271" t="str">
            <v>Baileyville</v>
          </cell>
          <cell r="C271">
            <v>201104</v>
          </cell>
          <cell r="D271">
            <v>-2.0899999999999998E-2</v>
          </cell>
        </row>
        <row r="272">
          <cell r="A272" t="str">
            <v>CNG Appilachian</v>
          </cell>
          <cell r="C272">
            <v>200803</v>
          </cell>
          <cell r="D272">
            <v>0.51749999999999996</v>
          </cell>
        </row>
        <row r="273">
          <cell r="A273" t="str">
            <v>CNG Appilachian</v>
          </cell>
          <cell r="C273">
            <v>200804</v>
          </cell>
          <cell r="D273">
            <v>0.55500000000000005</v>
          </cell>
        </row>
        <row r="274">
          <cell r="A274" t="str">
            <v>CNG Appilachian</v>
          </cell>
          <cell r="C274">
            <v>200805</v>
          </cell>
          <cell r="D274">
            <v>0.52249999999999996</v>
          </cell>
        </row>
        <row r="275">
          <cell r="A275" t="str">
            <v>CNG Appilachian</v>
          </cell>
          <cell r="C275">
            <v>200806</v>
          </cell>
          <cell r="D275">
            <v>0.51749999999999996</v>
          </cell>
        </row>
        <row r="276">
          <cell r="A276" t="str">
            <v>CNG Appilachian</v>
          </cell>
          <cell r="C276">
            <v>200807</v>
          </cell>
          <cell r="D276">
            <v>0.48</v>
          </cell>
        </row>
        <row r="277">
          <cell r="A277" t="str">
            <v>CNG Appilachian</v>
          </cell>
          <cell r="C277">
            <v>200808</v>
          </cell>
          <cell r="D277">
            <v>0.44500000000000001</v>
          </cell>
        </row>
        <row r="278">
          <cell r="A278" t="str">
            <v>CNG Appilachian</v>
          </cell>
          <cell r="C278">
            <v>200809</v>
          </cell>
          <cell r="D278">
            <v>0.34749999999999998</v>
          </cell>
        </row>
        <row r="279">
          <cell r="A279" t="str">
            <v>CNG Appilachian</v>
          </cell>
          <cell r="C279">
            <v>200810</v>
          </cell>
          <cell r="D279">
            <v>0.36499999999999999</v>
          </cell>
        </row>
        <row r="280">
          <cell r="A280" t="str">
            <v>CNG Appilachian</v>
          </cell>
          <cell r="C280">
            <v>200811</v>
          </cell>
          <cell r="D280">
            <v>0.36249999999999999</v>
          </cell>
        </row>
        <row r="281">
          <cell r="A281" t="str">
            <v>CNG Appilachian</v>
          </cell>
          <cell r="C281">
            <v>200812</v>
          </cell>
          <cell r="D281">
            <v>0.51500000000000001</v>
          </cell>
        </row>
        <row r="282">
          <cell r="A282" t="str">
            <v>CNG Appilachian</v>
          </cell>
          <cell r="C282">
            <v>200901</v>
          </cell>
          <cell r="D282">
            <v>0.60750000000000004</v>
          </cell>
        </row>
        <row r="283">
          <cell r="A283" t="str">
            <v>CNG Appilachian</v>
          </cell>
          <cell r="C283">
            <v>200902</v>
          </cell>
          <cell r="D283">
            <v>0.65</v>
          </cell>
        </row>
        <row r="284">
          <cell r="A284" t="str">
            <v>CNG Appilachian</v>
          </cell>
          <cell r="C284">
            <v>200903</v>
          </cell>
          <cell r="D284">
            <v>0.73250000000000004</v>
          </cell>
        </row>
        <row r="285">
          <cell r="A285" t="str">
            <v>CNG Appilachian</v>
          </cell>
          <cell r="C285">
            <v>200904</v>
          </cell>
          <cell r="D285">
            <v>0.4194</v>
          </cell>
        </row>
        <row r="286">
          <cell r="A286" t="str">
            <v>CNG Appilachian</v>
          </cell>
          <cell r="C286">
            <v>200905</v>
          </cell>
          <cell r="D286">
            <v>0.42320000000000002</v>
          </cell>
        </row>
        <row r="287">
          <cell r="A287" t="str">
            <v>CNG Appilachian</v>
          </cell>
          <cell r="C287">
            <v>200906</v>
          </cell>
          <cell r="D287">
            <v>0.41410000000000002</v>
          </cell>
        </row>
        <row r="288">
          <cell r="A288" t="str">
            <v>CNG Appilachian</v>
          </cell>
          <cell r="C288">
            <v>200907</v>
          </cell>
          <cell r="D288">
            <v>0.39839999999999998</v>
          </cell>
        </row>
        <row r="289">
          <cell r="A289" t="str">
            <v>CNG Appilachian</v>
          </cell>
          <cell r="C289">
            <v>200908</v>
          </cell>
          <cell r="D289">
            <v>0.42730000000000001</v>
          </cell>
        </row>
        <row r="290">
          <cell r="A290" t="str">
            <v>CNG Appilachian</v>
          </cell>
          <cell r="C290">
            <v>200909</v>
          </cell>
          <cell r="D290">
            <v>0.4047</v>
          </cell>
        </row>
        <row r="291">
          <cell r="A291" t="str">
            <v>CNG Appilachian</v>
          </cell>
          <cell r="C291">
            <v>200910</v>
          </cell>
          <cell r="D291">
            <v>0.47039999999999998</v>
          </cell>
        </row>
        <row r="292">
          <cell r="A292" t="str">
            <v>CNG Appilachian</v>
          </cell>
          <cell r="C292">
            <v>200911</v>
          </cell>
          <cell r="D292">
            <v>0.53769999999999996</v>
          </cell>
        </row>
        <row r="293">
          <cell r="A293" t="str">
            <v>CNG Appilachian</v>
          </cell>
          <cell r="C293">
            <v>200912</v>
          </cell>
          <cell r="D293">
            <v>0.63</v>
          </cell>
        </row>
        <row r="294">
          <cell r="A294" t="str">
            <v>CNG Appilachian</v>
          </cell>
          <cell r="C294">
            <v>201001</v>
          </cell>
          <cell r="D294">
            <v>0.56840000000000002</v>
          </cell>
        </row>
        <row r="295">
          <cell r="A295" t="str">
            <v>CNG Appilachian</v>
          </cell>
          <cell r="C295">
            <v>201002</v>
          </cell>
          <cell r="D295">
            <v>0.53590000000000004</v>
          </cell>
        </row>
        <row r="296">
          <cell r="A296" t="str">
            <v>CNG Appilachian</v>
          </cell>
          <cell r="C296">
            <v>201003</v>
          </cell>
          <cell r="D296">
            <v>0.52800000000000002</v>
          </cell>
        </row>
        <row r="297">
          <cell r="A297" t="str">
            <v>CNG Appilachian</v>
          </cell>
          <cell r="C297">
            <v>201004</v>
          </cell>
          <cell r="D297">
            <v>0.37719999999999998</v>
          </cell>
        </row>
        <row r="298">
          <cell r="A298" t="str">
            <v>CNG Appilachian</v>
          </cell>
          <cell r="C298">
            <v>201005</v>
          </cell>
          <cell r="D298">
            <v>0.38059999999999999</v>
          </cell>
        </row>
        <row r="299">
          <cell r="A299" t="str">
            <v>CNG Appilachian</v>
          </cell>
          <cell r="C299">
            <v>201006</v>
          </cell>
          <cell r="D299">
            <v>0.37240000000000001</v>
          </cell>
        </row>
        <row r="300">
          <cell r="A300" t="str">
            <v>CNG Appilachian</v>
          </cell>
          <cell r="C300">
            <v>201007</v>
          </cell>
          <cell r="D300">
            <v>0.35830000000000001</v>
          </cell>
        </row>
        <row r="301">
          <cell r="A301" t="str">
            <v>CNG Appilachian</v>
          </cell>
          <cell r="C301">
            <v>201008</v>
          </cell>
          <cell r="D301">
            <v>0.38429999999999997</v>
          </cell>
        </row>
        <row r="302">
          <cell r="A302" t="str">
            <v>CNG Appilachian</v>
          </cell>
          <cell r="C302">
            <v>201009</v>
          </cell>
          <cell r="D302">
            <v>0.36399999999999999</v>
          </cell>
        </row>
        <row r="303">
          <cell r="A303" t="str">
            <v>CNG Appilachian</v>
          </cell>
          <cell r="C303">
            <v>201010</v>
          </cell>
          <cell r="D303">
            <v>0.42309999999999998</v>
          </cell>
        </row>
        <row r="304">
          <cell r="A304" t="str">
            <v>CNG Appilachian</v>
          </cell>
          <cell r="C304">
            <v>201011</v>
          </cell>
          <cell r="D304">
            <v>0.50170000000000003</v>
          </cell>
        </row>
        <row r="305">
          <cell r="A305" t="str">
            <v>CNG Appilachian</v>
          </cell>
          <cell r="C305">
            <v>201012</v>
          </cell>
          <cell r="D305">
            <v>0.58779999999999999</v>
          </cell>
        </row>
        <row r="306">
          <cell r="A306" t="str">
            <v>CNG Appilachian</v>
          </cell>
          <cell r="C306">
            <v>201101</v>
          </cell>
          <cell r="D306">
            <v>0.53029999999999999</v>
          </cell>
        </row>
        <row r="307">
          <cell r="A307" t="str">
            <v>CNG Appilachian</v>
          </cell>
          <cell r="C307">
            <v>201102</v>
          </cell>
          <cell r="D307">
            <v>0.5</v>
          </cell>
        </row>
        <row r="308">
          <cell r="A308" t="str">
            <v>CNG Appilachian</v>
          </cell>
          <cell r="C308">
            <v>201103</v>
          </cell>
          <cell r="D308">
            <v>0.49270000000000003</v>
          </cell>
        </row>
        <row r="309">
          <cell r="A309" t="str">
            <v>CNG Appilachian</v>
          </cell>
          <cell r="C309">
            <v>201104</v>
          </cell>
          <cell r="D309">
            <v>0.33750000000000002</v>
          </cell>
        </row>
        <row r="310">
          <cell r="A310" t="str">
            <v>CNG Appilachian</v>
          </cell>
          <cell r="C310">
            <v>201105</v>
          </cell>
          <cell r="D310">
            <v>0.29499999999999998</v>
          </cell>
        </row>
        <row r="311">
          <cell r="A311" t="str">
            <v>CNG Appilachian</v>
          </cell>
          <cell r="C311">
            <v>201106</v>
          </cell>
          <cell r="D311">
            <v>0.27060000000000001</v>
          </cell>
        </row>
        <row r="312">
          <cell r="A312" t="str">
            <v>CNG Appilachian</v>
          </cell>
          <cell r="C312">
            <v>201107</v>
          </cell>
          <cell r="D312">
            <v>0.24940000000000001</v>
          </cell>
        </row>
        <row r="313">
          <cell r="A313" t="str">
            <v>CNG Appilachian</v>
          </cell>
          <cell r="C313">
            <v>201108</v>
          </cell>
          <cell r="D313">
            <v>0.27250000000000002</v>
          </cell>
        </row>
        <row r="314">
          <cell r="A314" t="str">
            <v>Chicago</v>
          </cell>
          <cell r="C314">
            <v>200803</v>
          </cell>
          <cell r="D314">
            <v>0.33</v>
          </cell>
        </row>
        <row r="315">
          <cell r="A315" t="str">
            <v>Chicago</v>
          </cell>
          <cell r="C315">
            <v>200804</v>
          </cell>
          <cell r="D315">
            <v>-1.4999999999999999E-2</v>
          </cell>
        </row>
        <row r="316">
          <cell r="A316" t="str">
            <v>Chicago</v>
          </cell>
          <cell r="C316">
            <v>200805</v>
          </cell>
          <cell r="D316">
            <v>5.0000000000000001E-3</v>
          </cell>
        </row>
        <row r="317">
          <cell r="A317" t="str">
            <v>Chicago</v>
          </cell>
          <cell r="C317">
            <v>200806</v>
          </cell>
          <cell r="D317">
            <v>-0.01</v>
          </cell>
        </row>
        <row r="318">
          <cell r="A318" t="str">
            <v>Chicago</v>
          </cell>
          <cell r="C318">
            <v>200807</v>
          </cell>
          <cell r="D318">
            <v>-5.0000000000000001E-3</v>
          </cell>
        </row>
        <row r="319">
          <cell r="A319" t="str">
            <v>Chicago</v>
          </cell>
          <cell r="C319">
            <v>200808</v>
          </cell>
          <cell r="D319">
            <v>-2.8999999999999998E-3</v>
          </cell>
        </row>
        <row r="320">
          <cell r="A320" t="str">
            <v>Chicago</v>
          </cell>
          <cell r="C320">
            <v>200809</v>
          </cell>
          <cell r="D320">
            <v>-5.7000000000000002E-3</v>
          </cell>
        </row>
        <row r="321">
          <cell r="A321" t="str">
            <v>Chicago</v>
          </cell>
          <cell r="C321">
            <v>200810</v>
          </cell>
          <cell r="D321">
            <v>-1.14E-2</v>
          </cell>
        </row>
        <row r="322">
          <cell r="A322" t="str">
            <v>Chicago</v>
          </cell>
          <cell r="C322">
            <v>200811</v>
          </cell>
          <cell r="D322">
            <v>4.24E-2</v>
          </cell>
        </row>
        <row r="323">
          <cell r="A323" t="str">
            <v>Chicago</v>
          </cell>
          <cell r="C323">
            <v>200812</v>
          </cell>
          <cell r="D323">
            <v>5.1700000000000003E-2</v>
          </cell>
        </row>
        <row r="324">
          <cell r="A324" t="str">
            <v>Chicago</v>
          </cell>
          <cell r="C324">
            <v>200901</v>
          </cell>
          <cell r="D324">
            <v>4.6199999999999998E-2</v>
          </cell>
        </row>
        <row r="325">
          <cell r="A325" t="str">
            <v>Chicago</v>
          </cell>
          <cell r="C325">
            <v>200902</v>
          </cell>
          <cell r="D325">
            <v>4.2799999999999998E-2</v>
          </cell>
        </row>
        <row r="326">
          <cell r="A326" t="str">
            <v>Chicago</v>
          </cell>
          <cell r="C326">
            <v>200903</v>
          </cell>
          <cell r="D326">
            <v>4.19E-2</v>
          </cell>
        </row>
        <row r="327">
          <cell r="A327" t="str">
            <v>Chicago</v>
          </cell>
          <cell r="C327">
            <v>200904</v>
          </cell>
          <cell r="D327">
            <v>-2.6599999999999999E-2</v>
          </cell>
        </row>
        <row r="328">
          <cell r="A328" t="str">
            <v>Chicago</v>
          </cell>
          <cell r="C328">
            <v>200905</v>
          </cell>
          <cell r="D328">
            <v>-2.76E-2</v>
          </cell>
        </row>
        <row r="329">
          <cell r="A329" t="str">
            <v>Chicago</v>
          </cell>
          <cell r="C329">
            <v>200906</v>
          </cell>
          <cell r="D329">
            <v>-2.7099999999999999E-2</v>
          </cell>
        </row>
        <row r="330">
          <cell r="A330" t="str">
            <v>Chicago</v>
          </cell>
          <cell r="C330">
            <v>200907</v>
          </cell>
          <cell r="D330">
            <v>-2.6100000000000002E-2</v>
          </cell>
        </row>
        <row r="331">
          <cell r="A331" t="str">
            <v>Chicago</v>
          </cell>
          <cell r="C331">
            <v>200908</v>
          </cell>
          <cell r="D331">
            <v>-2.8199999999999999E-2</v>
          </cell>
        </row>
        <row r="332">
          <cell r="A332" t="str">
            <v>Chicago</v>
          </cell>
          <cell r="C332">
            <v>200909</v>
          </cell>
          <cell r="D332">
            <v>-2.6200000000000001E-2</v>
          </cell>
        </row>
        <row r="333">
          <cell r="A333" t="str">
            <v>Chicago</v>
          </cell>
          <cell r="C333">
            <v>200910</v>
          </cell>
          <cell r="D333">
            <v>-3.0700000000000002E-2</v>
          </cell>
        </row>
        <row r="334">
          <cell r="A334" t="str">
            <v>Chicago</v>
          </cell>
          <cell r="C334">
            <v>200911</v>
          </cell>
          <cell r="D334">
            <v>4.9500000000000002E-2</v>
          </cell>
        </row>
        <row r="335">
          <cell r="A335" t="str">
            <v>Chicago</v>
          </cell>
          <cell r="C335">
            <v>200912</v>
          </cell>
          <cell r="D335">
            <v>6.0299999999999999E-2</v>
          </cell>
        </row>
        <row r="336">
          <cell r="A336" t="str">
            <v>Chicago</v>
          </cell>
          <cell r="C336">
            <v>201001</v>
          </cell>
          <cell r="D336">
            <v>5.3900000000000003E-2</v>
          </cell>
        </row>
        <row r="337">
          <cell r="A337" t="str">
            <v>Chicago</v>
          </cell>
          <cell r="C337">
            <v>201002</v>
          </cell>
          <cell r="D337">
            <v>4.99E-2</v>
          </cell>
        </row>
        <row r="338">
          <cell r="A338" t="str">
            <v>Chicago</v>
          </cell>
          <cell r="C338">
            <v>201003</v>
          </cell>
          <cell r="D338">
            <v>4.8899999999999999E-2</v>
          </cell>
        </row>
        <row r="339">
          <cell r="A339" t="str">
            <v>Chicago</v>
          </cell>
          <cell r="C339">
            <v>201004</v>
          </cell>
          <cell r="D339">
            <v>3.8699999999999998E-2</v>
          </cell>
        </row>
        <row r="340">
          <cell r="A340" t="str">
            <v>Chicago</v>
          </cell>
          <cell r="C340">
            <v>201005</v>
          </cell>
          <cell r="D340">
            <v>4.0099999999999997E-2</v>
          </cell>
        </row>
        <row r="341">
          <cell r="A341" t="str">
            <v>Chicago</v>
          </cell>
          <cell r="C341">
            <v>201006</v>
          </cell>
          <cell r="D341">
            <v>3.9399999999999998E-2</v>
          </cell>
        </row>
        <row r="342">
          <cell r="A342" t="str">
            <v>Chicago</v>
          </cell>
          <cell r="C342">
            <v>201007</v>
          </cell>
          <cell r="D342">
            <v>3.7999999999999999E-2</v>
          </cell>
        </row>
        <row r="343">
          <cell r="A343" t="str">
            <v>Chicago</v>
          </cell>
          <cell r="C343">
            <v>201008</v>
          </cell>
          <cell r="D343">
            <v>4.1099999999999998E-2</v>
          </cell>
        </row>
        <row r="344">
          <cell r="A344" t="str">
            <v>Chicago</v>
          </cell>
          <cell r="C344">
            <v>201009</v>
          </cell>
          <cell r="D344">
            <v>3.7999999999999999E-2</v>
          </cell>
        </row>
        <row r="345">
          <cell r="A345" t="str">
            <v>Chicago</v>
          </cell>
          <cell r="C345">
            <v>201010</v>
          </cell>
          <cell r="D345">
            <v>4.4600000000000001E-2</v>
          </cell>
        </row>
        <row r="346">
          <cell r="A346" t="str">
            <v>Chicago</v>
          </cell>
          <cell r="C346">
            <v>201011</v>
          </cell>
          <cell r="D346">
            <v>5.0900000000000001E-2</v>
          </cell>
        </row>
        <row r="347">
          <cell r="A347" t="str">
            <v>Chicago</v>
          </cell>
          <cell r="C347">
            <v>201012</v>
          </cell>
          <cell r="D347">
            <v>6.2100000000000002E-2</v>
          </cell>
        </row>
        <row r="348">
          <cell r="A348" t="str">
            <v>Chicago</v>
          </cell>
          <cell r="C348">
            <v>201101</v>
          </cell>
          <cell r="D348">
            <v>5.5500000000000001E-2</v>
          </cell>
        </row>
        <row r="349">
          <cell r="A349" t="str">
            <v>Chicago</v>
          </cell>
          <cell r="C349">
            <v>201102</v>
          </cell>
          <cell r="D349">
            <v>5.1400000000000001E-2</v>
          </cell>
        </row>
        <row r="350">
          <cell r="A350" t="str">
            <v>Chicago</v>
          </cell>
          <cell r="C350">
            <v>201103</v>
          </cell>
          <cell r="D350">
            <v>5.04E-2</v>
          </cell>
        </row>
        <row r="351">
          <cell r="A351" t="str">
            <v>Chicago</v>
          </cell>
          <cell r="C351">
            <v>201104</v>
          </cell>
          <cell r="D351">
            <v>5.2999999999999999E-2</v>
          </cell>
        </row>
        <row r="352">
          <cell r="A352" t="str">
            <v>Columbia App</v>
          </cell>
          <cell r="C352">
            <v>200803</v>
          </cell>
          <cell r="D352">
            <v>0.42499999999999999</v>
          </cell>
        </row>
        <row r="353">
          <cell r="A353" t="str">
            <v>Columbia App</v>
          </cell>
          <cell r="C353">
            <v>200804</v>
          </cell>
          <cell r="D353">
            <v>0.49</v>
          </cell>
        </row>
        <row r="354">
          <cell r="A354" t="str">
            <v>Columbia App</v>
          </cell>
          <cell r="C354">
            <v>200805</v>
          </cell>
          <cell r="D354">
            <v>0.43</v>
          </cell>
        </row>
        <row r="355">
          <cell r="A355" t="str">
            <v>Columbia App</v>
          </cell>
          <cell r="C355">
            <v>200806</v>
          </cell>
          <cell r="D355">
            <v>0.44</v>
          </cell>
        </row>
        <row r="356">
          <cell r="A356" t="str">
            <v>Columbia App</v>
          </cell>
          <cell r="C356">
            <v>200807</v>
          </cell>
          <cell r="D356">
            <v>0.3775</v>
          </cell>
        </row>
        <row r="357">
          <cell r="A357" t="str">
            <v>Columbia App</v>
          </cell>
          <cell r="C357">
            <v>200808</v>
          </cell>
          <cell r="D357">
            <v>0.35099999999999998</v>
          </cell>
        </row>
        <row r="358">
          <cell r="A358" t="str">
            <v>Columbia App</v>
          </cell>
          <cell r="C358">
            <v>200809</v>
          </cell>
          <cell r="D358">
            <v>0.33589999999999998</v>
          </cell>
        </row>
        <row r="359">
          <cell r="A359" t="str">
            <v>Columbia App</v>
          </cell>
          <cell r="C359">
            <v>200810</v>
          </cell>
          <cell r="D359">
            <v>0.39050000000000001</v>
          </cell>
        </row>
        <row r="360">
          <cell r="A360" t="str">
            <v>Columbia App</v>
          </cell>
          <cell r="C360">
            <v>200811</v>
          </cell>
          <cell r="D360">
            <v>0.34239999999999998</v>
          </cell>
        </row>
        <row r="361">
          <cell r="A361" t="str">
            <v>Columbia App</v>
          </cell>
          <cell r="C361">
            <v>200812</v>
          </cell>
          <cell r="D361">
            <v>0.3947</v>
          </cell>
        </row>
        <row r="362">
          <cell r="A362" t="str">
            <v>Columbia App</v>
          </cell>
          <cell r="C362">
            <v>200901</v>
          </cell>
          <cell r="D362">
            <v>0.35399999999999998</v>
          </cell>
        </row>
        <row r="363">
          <cell r="A363" t="str">
            <v>Columbia App</v>
          </cell>
          <cell r="C363">
            <v>200902</v>
          </cell>
          <cell r="D363">
            <v>0.32829999999999998</v>
          </cell>
        </row>
        <row r="364">
          <cell r="A364" t="str">
            <v>Columbia App</v>
          </cell>
          <cell r="C364">
            <v>200903</v>
          </cell>
          <cell r="D364">
            <v>0.3306</v>
          </cell>
        </row>
        <row r="365">
          <cell r="A365" t="str">
            <v>Columbia App</v>
          </cell>
          <cell r="C365">
            <v>200904</v>
          </cell>
          <cell r="D365">
            <v>0.38219999999999998</v>
          </cell>
        </row>
        <row r="366">
          <cell r="A366" t="str">
            <v>Columbia App</v>
          </cell>
          <cell r="C366">
            <v>200905</v>
          </cell>
          <cell r="D366">
            <v>0.38990000000000002</v>
          </cell>
        </row>
        <row r="367">
          <cell r="A367" t="str">
            <v>Columbia App</v>
          </cell>
          <cell r="C367">
            <v>200906</v>
          </cell>
          <cell r="D367">
            <v>0.38109999999999999</v>
          </cell>
        </row>
        <row r="368">
          <cell r="A368" t="str">
            <v>Columbia App</v>
          </cell>
          <cell r="C368">
            <v>200907</v>
          </cell>
          <cell r="D368">
            <v>0.3669</v>
          </cell>
        </row>
        <row r="369">
          <cell r="A369" t="str">
            <v>Columbia App</v>
          </cell>
          <cell r="C369">
            <v>200908</v>
          </cell>
          <cell r="D369">
            <v>0.39419999999999999</v>
          </cell>
        </row>
        <row r="370">
          <cell r="A370" t="str">
            <v>Columbia App</v>
          </cell>
          <cell r="C370">
            <v>200909</v>
          </cell>
          <cell r="D370">
            <v>0.37719999999999998</v>
          </cell>
        </row>
        <row r="371">
          <cell r="A371" t="str">
            <v>Columbia App</v>
          </cell>
          <cell r="C371">
            <v>200910</v>
          </cell>
          <cell r="D371">
            <v>0.4385</v>
          </cell>
        </row>
        <row r="372">
          <cell r="A372" t="str">
            <v>Columbia App</v>
          </cell>
          <cell r="C372">
            <v>200911</v>
          </cell>
          <cell r="D372">
            <v>0.33019999999999999</v>
          </cell>
        </row>
        <row r="373">
          <cell r="A373" t="str">
            <v>Columbia App</v>
          </cell>
          <cell r="C373">
            <v>200912</v>
          </cell>
          <cell r="D373">
            <v>0.38059999999999999</v>
          </cell>
        </row>
        <row r="374">
          <cell r="A374" t="str">
            <v>Columbia App</v>
          </cell>
          <cell r="C374">
            <v>201001</v>
          </cell>
          <cell r="D374">
            <v>0.34139999999999998</v>
          </cell>
        </row>
        <row r="375">
          <cell r="A375" t="str">
            <v>Columbia App</v>
          </cell>
          <cell r="C375">
            <v>201002</v>
          </cell>
          <cell r="D375">
            <v>0.31659999999999999</v>
          </cell>
        </row>
        <row r="376">
          <cell r="A376" t="str">
            <v>Columbia App</v>
          </cell>
          <cell r="C376">
            <v>201003</v>
          </cell>
          <cell r="D376">
            <v>0.31879999999999997</v>
          </cell>
        </row>
        <row r="377">
          <cell r="A377" t="str">
            <v>Columbia App</v>
          </cell>
          <cell r="C377">
            <v>201004</v>
          </cell>
          <cell r="D377">
            <v>0.35770000000000002</v>
          </cell>
        </row>
        <row r="378">
          <cell r="A378" t="str">
            <v>Columbia App</v>
          </cell>
          <cell r="C378">
            <v>201005</v>
          </cell>
          <cell r="D378">
            <v>0.3649</v>
          </cell>
        </row>
        <row r="379">
          <cell r="A379" t="str">
            <v>Columbia App</v>
          </cell>
          <cell r="C379">
            <v>201006</v>
          </cell>
          <cell r="D379">
            <v>0.35670000000000002</v>
          </cell>
        </row>
        <row r="380">
          <cell r="A380" t="str">
            <v>Columbia App</v>
          </cell>
          <cell r="C380">
            <v>201007</v>
          </cell>
          <cell r="D380">
            <v>0.34339999999999998</v>
          </cell>
        </row>
        <row r="381">
          <cell r="A381" t="str">
            <v>Columbia App</v>
          </cell>
          <cell r="C381">
            <v>201008</v>
          </cell>
          <cell r="D381">
            <v>0.36890000000000001</v>
          </cell>
        </row>
        <row r="382">
          <cell r="A382" t="str">
            <v>Columbia App</v>
          </cell>
          <cell r="C382">
            <v>201009</v>
          </cell>
          <cell r="D382">
            <v>0.35299999999999998</v>
          </cell>
        </row>
        <row r="383">
          <cell r="A383" t="str">
            <v>Columbia App</v>
          </cell>
          <cell r="C383">
            <v>201010</v>
          </cell>
          <cell r="D383">
            <v>0.41039999999999999</v>
          </cell>
        </row>
        <row r="384">
          <cell r="A384" t="str">
            <v>Columbia App</v>
          </cell>
          <cell r="C384">
            <v>201011</v>
          </cell>
          <cell r="D384">
            <v>0.30480000000000002</v>
          </cell>
        </row>
        <row r="385">
          <cell r="A385" t="str">
            <v>Columbia App</v>
          </cell>
          <cell r="C385">
            <v>201012</v>
          </cell>
          <cell r="D385">
            <v>0.3513</v>
          </cell>
        </row>
        <row r="386">
          <cell r="A386" t="str">
            <v>Columbia App</v>
          </cell>
          <cell r="C386">
            <v>201101</v>
          </cell>
          <cell r="D386">
            <v>0.31519999999999998</v>
          </cell>
        </row>
        <row r="387">
          <cell r="A387" t="str">
            <v>Columbia App</v>
          </cell>
          <cell r="C387">
            <v>201102</v>
          </cell>
          <cell r="D387">
            <v>0.29220000000000002</v>
          </cell>
        </row>
        <row r="388">
          <cell r="A388" t="str">
            <v>Columbia App</v>
          </cell>
          <cell r="C388">
            <v>201103</v>
          </cell>
          <cell r="D388">
            <v>0.29430000000000001</v>
          </cell>
        </row>
        <row r="389">
          <cell r="A389" t="str">
            <v>Columbia App</v>
          </cell>
          <cell r="C389">
            <v>201104</v>
          </cell>
          <cell r="D389">
            <v>0.36990000000000001</v>
          </cell>
        </row>
        <row r="390">
          <cell r="A390" t="str">
            <v>Columbia App</v>
          </cell>
          <cell r="C390">
            <v>201105</v>
          </cell>
          <cell r="D390">
            <v>0.33040000000000003</v>
          </cell>
        </row>
        <row r="391">
          <cell r="A391" t="str">
            <v>Columbia App</v>
          </cell>
          <cell r="C391">
            <v>201106</v>
          </cell>
          <cell r="D391">
            <v>0.30609999999999998</v>
          </cell>
        </row>
        <row r="392">
          <cell r="A392" t="str">
            <v>Columbia App</v>
          </cell>
          <cell r="C392">
            <v>201107</v>
          </cell>
          <cell r="D392">
            <v>0.28620000000000001</v>
          </cell>
        </row>
        <row r="393">
          <cell r="A393" t="str">
            <v>Columbia App</v>
          </cell>
          <cell r="C393">
            <v>201108</v>
          </cell>
          <cell r="D393">
            <v>0.30930000000000002</v>
          </cell>
        </row>
        <row r="394">
          <cell r="A394" t="str">
            <v>Dawn</v>
          </cell>
          <cell r="C394">
            <v>200803</v>
          </cell>
          <cell r="D394">
            <v>0.38</v>
          </cell>
        </row>
        <row r="395">
          <cell r="A395" t="str">
            <v>Dawn</v>
          </cell>
          <cell r="C395">
            <v>200804</v>
          </cell>
          <cell r="D395">
            <v>0.42749999999999999</v>
          </cell>
        </row>
        <row r="396">
          <cell r="A396" t="str">
            <v>Dawn</v>
          </cell>
          <cell r="C396">
            <v>200805</v>
          </cell>
          <cell r="D396">
            <v>0.38</v>
          </cell>
        </row>
        <row r="397">
          <cell r="A397" t="str">
            <v>Dawn</v>
          </cell>
          <cell r="C397">
            <v>200806</v>
          </cell>
          <cell r="D397">
            <v>0.32</v>
          </cell>
        </row>
        <row r="398">
          <cell r="A398" t="str">
            <v>Dawn</v>
          </cell>
          <cell r="C398">
            <v>200807</v>
          </cell>
          <cell r="D398">
            <v>0.315</v>
          </cell>
        </row>
        <row r="399">
          <cell r="A399" t="str">
            <v>Dawn</v>
          </cell>
          <cell r="C399">
            <v>200808</v>
          </cell>
          <cell r="D399">
            <v>0.32090000000000002</v>
          </cell>
        </row>
        <row r="400">
          <cell r="A400" t="str">
            <v>Dawn</v>
          </cell>
          <cell r="C400">
            <v>200809</v>
          </cell>
          <cell r="D400">
            <v>0.3029</v>
          </cell>
        </row>
        <row r="401">
          <cell r="A401" t="str">
            <v>Dawn</v>
          </cell>
          <cell r="C401">
            <v>200810</v>
          </cell>
          <cell r="D401">
            <v>0.35620000000000002</v>
          </cell>
        </row>
        <row r="402">
          <cell r="A402" t="str">
            <v>Dawn</v>
          </cell>
          <cell r="C402">
            <v>200811</v>
          </cell>
          <cell r="D402">
            <v>0.30649999999999999</v>
          </cell>
        </row>
        <row r="403">
          <cell r="A403" t="str">
            <v>Dawn</v>
          </cell>
          <cell r="C403">
            <v>200812</v>
          </cell>
          <cell r="D403">
            <v>0.35589999999999999</v>
          </cell>
        </row>
        <row r="404">
          <cell r="A404" t="str">
            <v>Dawn</v>
          </cell>
          <cell r="C404">
            <v>200901</v>
          </cell>
          <cell r="D404">
            <v>0.31869999999999998</v>
          </cell>
        </row>
        <row r="405">
          <cell r="A405" t="str">
            <v>Dawn</v>
          </cell>
          <cell r="C405">
            <v>200902</v>
          </cell>
          <cell r="D405">
            <v>0.29449999999999998</v>
          </cell>
        </row>
        <row r="406">
          <cell r="A406" t="str">
            <v>Dawn</v>
          </cell>
          <cell r="C406">
            <v>200903</v>
          </cell>
          <cell r="D406">
            <v>0.29930000000000001</v>
          </cell>
        </row>
        <row r="407">
          <cell r="A407" t="str">
            <v>Dawn</v>
          </cell>
          <cell r="C407">
            <v>200904</v>
          </cell>
          <cell r="D407">
            <v>0.3851</v>
          </cell>
        </row>
        <row r="408">
          <cell r="A408" t="str">
            <v>Dawn</v>
          </cell>
          <cell r="C408">
            <v>200905</v>
          </cell>
          <cell r="D408">
            <v>0.39240000000000003</v>
          </cell>
        </row>
        <row r="409">
          <cell r="A409" t="str">
            <v>Dawn</v>
          </cell>
          <cell r="C409">
            <v>200906</v>
          </cell>
          <cell r="D409">
            <v>0.379</v>
          </cell>
        </row>
        <row r="410">
          <cell r="A410" t="str">
            <v>Dawn</v>
          </cell>
          <cell r="C410">
            <v>200907</v>
          </cell>
          <cell r="D410">
            <v>0.36559999999999998</v>
          </cell>
        </row>
        <row r="411">
          <cell r="A411" t="str">
            <v>Dawn</v>
          </cell>
          <cell r="C411">
            <v>200908</v>
          </cell>
          <cell r="D411">
            <v>0.38979999999999998</v>
          </cell>
        </row>
        <row r="412">
          <cell r="A412" t="str">
            <v>Dawn</v>
          </cell>
          <cell r="C412">
            <v>200909</v>
          </cell>
          <cell r="D412">
            <v>0.3679</v>
          </cell>
        </row>
        <row r="413">
          <cell r="A413" t="str">
            <v>Dawn</v>
          </cell>
          <cell r="C413">
            <v>200910</v>
          </cell>
          <cell r="D413">
            <v>0.43269999999999997</v>
          </cell>
        </row>
        <row r="414">
          <cell r="A414" t="str">
            <v>Dawn</v>
          </cell>
          <cell r="C414">
            <v>200911</v>
          </cell>
          <cell r="D414">
            <v>0.34060000000000001</v>
          </cell>
        </row>
        <row r="415">
          <cell r="A415" t="str">
            <v>Dawn</v>
          </cell>
          <cell r="C415">
            <v>200912</v>
          </cell>
          <cell r="D415">
            <v>0.39550000000000002</v>
          </cell>
        </row>
        <row r="416">
          <cell r="A416" t="str">
            <v>Dawn</v>
          </cell>
          <cell r="C416">
            <v>201001</v>
          </cell>
          <cell r="D416">
            <v>0.35410000000000003</v>
          </cell>
        </row>
        <row r="417">
          <cell r="A417" t="str">
            <v>Dawn</v>
          </cell>
          <cell r="C417">
            <v>201002</v>
          </cell>
          <cell r="D417">
            <v>0.32719999999999999</v>
          </cell>
        </row>
        <row r="418">
          <cell r="A418" t="str">
            <v>Dawn</v>
          </cell>
          <cell r="C418">
            <v>201003</v>
          </cell>
          <cell r="D418">
            <v>0.33260000000000001</v>
          </cell>
        </row>
        <row r="419">
          <cell r="A419" t="str">
            <v>Dawn</v>
          </cell>
          <cell r="C419">
            <v>201004</v>
          </cell>
          <cell r="D419">
            <v>0.41239999999999999</v>
          </cell>
        </row>
        <row r="420">
          <cell r="A420" t="str">
            <v>Dawn</v>
          </cell>
          <cell r="C420">
            <v>201005</v>
          </cell>
          <cell r="D420">
            <v>0.42020000000000002</v>
          </cell>
        </row>
        <row r="421">
          <cell r="A421" t="str">
            <v>Dawn</v>
          </cell>
          <cell r="C421">
            <v>201006</v>
          </cell>
          <cell r="D421">
            <v>0.40589999999999998</v>
          </cell>
        </row>
        <row r="422">
          <cell r="A422" t="str">
            <v>Dawn</v>
          </cell>
          <cell r="C422">
            <v>201007</v>
          </cell>
          <cell r="D422">
            <v>0.3916</v>
          </cell>
        </row>
        <row r="423">
          <cell r="A423" t="str">
            <v>Dawn</v>
          </cell>
          <cell r="C423">
            <v>201008</v>
          </cell>
          <cell r="D423">
            <v>0.41739999999999999</v>
          </cell>
        </row>
        <row r="424">
          <cell r="A424" t="str">
            <v>Dawn</v>
          </cell>
          <cell r="C424">
            <v>201009</v>
          </cell>
          <cell r="D424">
            <v>0.39400000000000002</v>
          </cell>
        </row>
        <row r="425">
          <cell r="A425" t="str">
            <v>Dawn</v>
          </cell>
          <cell r="C425">
            <v>201010</v>
          </cell>
          <cell r="D425">
            <v>0.46339999999999998</v>
          </cell>
        </row>
        <row r="426">
          <cell r="A426" t="str">
            <v>Dawn</v>
          </cell>
          <cell r="C426">
            <v>201011</v>
          </cell>
          <cell r="D426">
            <v>0.42930000000000001</v>
          </cell>
        </row>
        <row r="427">
          <cell r="A427" t="str">
            <v>Dawn</v>
          </cell>
          <cell r="C427">
            <v>201012</v>
          </cell>
          <cell r="D427">
            <v>0.4985</v>
          </cell>
        </row>
        <row r="428">
          <cell r="A428" t="str">
            <v>Dawn</v>
          </cell>
          <cell r="C428">
            <v>201101</v>
          </cell>
          <cell r="D428">
            <v>0.44629999999999997</v>
          </cell>
        </row>
        <row r="429">
          <cell r="A429" t="str">
            <v>Dawn</v>
          </cell>
          <cell r="C429">
            <v>201102</v>
          </cell>
          <cell r="D429">
            <v>0.41239999999999999</v>
          </cell>
        </row>
        <row r="430">
          <cell r="A430" t="str">
            <v>Dawn</v>
          </cell>
          <cell r="C430">
            <v>201103</v>
          </cell>
          <cell r="D430">
            <v>0.41909999999999997</v>
          </cell>
        </row>
        <row r="431">
          <cell r="A431" t="str">
            <v>Dawn</v>
          </cell>
          <cell r="C431">
            <v>201104</v>
          </cell>
          <cell r="D431">
            <v>0.45879999999999999</v>
          </cell>
        </row>
        <row r="432">
          <cell r="A432" t="str">
            <v>Dawn</v>
          </cell>
          <cell r="C432">
            <v>201105</v>
          </cell>
          <cell r="D432">
            <v>0</v>
          </cell>
        </row>
        <row r="433">
          <cell r="A433" t="str">
            <v>Dawn</v>
          </cell>
          <cell r="C433">
            <v>201106</v>
          </cell>
          <cell r="D433">
            <v>0</v>
          </cell>
        </row>
        <row r="434">
          <cell r="A434" t="str">
            <v>Dawn</v>
          </cell>
          <cell r="C434">
            <v>201107</v>
          </cell>
          <cell r="D434">
            <v>0</v>
          </cell>
        </row>
        <row r="435">
          <cell r="A435" t="str">
            <v>Dawn</v>
          </cell>
          <cell r="C435">
            <v>201108</v>
          </cell>
          <cell r="D435">
            <v>0</v>
          </cell>
        </row>
        <row r="436">
          <cell r="A436" t="str">
            <v>Dawn</v>
          </cell>
          <cell r="C436">
            <v>201109</v>
          </cell>
          <cell r="D436">
            <v>0</v>
          </cell>
        </row>
        <row r="437">
          <cell r="A437" t="str">
            <v>Dawn</v>
          </cell>
          <cell r="C437">
            <v>201110</v>
          </cell>
          <cell r="D437">
            <v>0</v>
          </cell>
        </row>
        <row r="438">
          <cell r="A438" t="str">
            <v>Dawn</v>
          </cell>
          <cell r="C438">
            <v>201111</v>
          </cell>
          <cell r="D438">
            <v>0</v>
          </cell>
        </row>
        <row r="439">
          <cell r="A439" t="str">
            <v>Dawn</v>
          </cell>
          <cell r="C439">
            <v>201112</v>
          </cell>
          <cell r="D439">
            <v>0</v>
          </cell>
        </row>
        <row r="440">
          <cell r="A440" t="str">
            <v>Dawn</v>
          </cell>
          <cell r="C440">
            <v>201201</v>
          </cell>
          <cell r="D440">
            <v>0</v>
          </cell>
        </row>
        <row r="441">
          <cell r="A441" t="str">
            <v>Dawn</v>
          </cell>
          <cell r="C441">
            <v>201202</v>
          </cell>
          <cell r="D441">
            <v>0</v>
          </cell>
        </row>
        <row r="442">
          <cell r="A442" t="str">
            <v>Dawn</v>
          </cell>
          <cell r="C442">
            <v>201203</v>
          </cell>
          <cell r="D442">
            <v>0</v>
          </cell>
        </row>
        <row r="443">
          <cell r="A443" t="str">
            <v>Dominion App</v>
          </cell>
          <cell r="C443">
            <v>200803</v>
          </cell>
          <cell r="D443">
            <v>0.51749999999999996</v>
          </cell>
        </row>
        <row r="444">
          <cell r="A444" t="str">
            <v>Dominion App</v>
          </cell>
          <cell r="C444">
            <v>200804</v>
          </cell>
          <cell r="D444">
            <v>0.55500000000000005</v>
          </cell>
        </row>
        <row r="445">
          <cell r="A445" t="str">
            <v>Dominion App</v>
          </cell>
          <cell r="C445">
            <v>200805</v>
          </cell>
          <cell r="D445">
            <v>0.52249999999999996</v>
          </cell>
        </row>
        <row r="446">
          <cell r="A446" t="str">
            <v>Dominion App</v>
          </cell>
          <cell r="C446">
            <v>200806</v>
          </cell>
          <cell r="D446">
            <v>0.51749999999999996</v>
          </cell>
        </row>
        <row r="447">
          <cell r="A447" t="str">
            <v>Dominion App</v>
          </cell>
          <cell r="C447">
            <v>200807</v>
          </cell>
          <cell r="D447">
            <v>0.48</v>
          </cell>
        </row>
        <row r="448">
          <cell r="A448" t="str">
            <v>Dominion App</v>
          </cell>
          <cell r="C448">
            <v>200808</v>
          </cell>
          <cell r="D448">
            <v>0.44500000000000001</v>
          </cell>
        </row>
        <row r="449">
          <cell r="A449" t="str">
            <v>Dominion App</v>
          </cell>
          <cell r="C449">
            <v>200809</v>
          </cell>
          <cell r="D449">
            <v>0.34749999999999998</v>
          </cell>
        </row>
        <row r="450">
          <cell r="A450" t="str">
            <v>Dominion App</v>
          </cell>
          <cell r="C450">
            <v>200810</v>
          </cell>
          <cell r="D450">
            <v>0.36499999999999999</v>
          </cell>
        </row>
        <row r="451">
          <cell r="A451" t="str">
            <v>Dominion App</v>
          </cell>
          <cell r="C451">
            <v>200811</v>
          </cell>
          <cell r="D451">
            <v>0.36249999999999999</v>
          </cell>
        </row>
        <row r="452">
          <cell r="A452" t="str">
            <v>Dominion App</v>
          </cell>
          <cell r="C452">
            <v>200812</v>
          </cell>
          <cell r="D452">
            <v>0.51500000000000001</v>
          </cell>
        </row>
        <row r="453">
          <cell r="A453" t="str">
            <v>Dominion App</v>
          </cell>
          <cell r="C453">
            <v>200901</v>
          </cell>
          <cell r="D453">
            <v>0.60750000000000004</v>
          </cell>
        </row>
        <row r="454">
          <cell r="A454" t="str">
            <v>Dominion App</v>
          </cell>
          <cell r="C454">
            <v>200902</v>
          </cell>
          <cell r="D454">
            <v>0.65</v>
          </cell>
        </row>
        <row r="455">
          <cell r="A455" t="str">
            <v>Dominion App</v>
          </cell>
          <cell r="C455">
            <v>200903</v>
          </cell>
          <cell r="D455">
            <v>0.73250000000000004</v>
          </cell>
        </row>
        <row r="456">
          <cell r="A456" t="str">
            <v>Dominion App</v>
          </cell>
          <cell r="C456">
            <v>200904</v>
          </cell>
          <cell r="D456">
            <v>0.4194</v>
          </cell>
        </row>
        <row r="457">
          <cell r="A457" t="str">
            <v>Dominion App</v>
          </cell>
          <cell r="C457">
            <v>200905</v>
          </cell>
          <cell r="D457">
            <v>0.42320000000000002</v>
          </cell>
        </row>
        <row r="458">
          <cell r="A458" t="str">
            <v>Dominion App</v>
          </cell>
          <cell r="C458">
            <v>200906</v>
          </cell>
          <cell r="D458">
            <v>0.41410000000000002</v>
          </cell>
        </row>
        <row r="459">
          <cell r="A459" t="str">
            <v>Dominion App</v>
          </cell>
          <cell r="C459">
            <v>200907</v>
          </cell>
          <cell r="D459">
            <v>0.39839999999999998</v>
          </cell>
        </row>
        <row r="460">
          <cell r="A460" t="str">
            <v>Dominion App</v>
          </cell>
          <cell r="C460">
            <v>200908</v>
          </cell>
          <cell r="D460">
            <v>0.42730000000000001</v>
          </cell>
        </row>
        <row r="461">
          <cell r="A461" t="str">
            <v>Dominion App</v>
          </cell>
          <cell r="C461">
            <v>200909</v>
          </cell>
          <cell r="D461">
            <v>0.4047</v>
          </cell>
        </row>
        <row r="462">
          <cell r="A462" t="str">
            <v>Dominion App</v>
          </cell>
          <cell r="C462">
            <v>200910</v>
          </cell>
          <cell r="D462">
            <v>0.47039999999999998</v>
          </cell>
        </row>
        <row r="463">
          <cell r="A463" t="str">
            <v>Dominion App</v>
          </cell>
          <cell r="C463">
            <v>200911</v>
          </cell>
          <cell r="D463">
            <v>0.53769999999999996</v>
          </cell>
        </row>
        <row r="464">
          <cell r="A464" t="str">
            <v>Dominion App</v>
          </cell>
          <cell r="C464">
            <v>200912</v>
          </cell>
          <cell r="D464">
            <v>0.63</v>
          </cell>
        </row>
        <row r="465">
          <cell r="A465" t="str">
            <v>Dominion App</v>
          </cell>
          <cell r="C465">
            <v>201001</v>
          </cell>
          <cell r="D465">
            <v>0.56840000000000002</v>
          </cell>
        </row>
        <row r="466">
          <cell r="A466" t="str">
            <v>Dominion App</v>
          </cell>
          <cell r="C466">
            <v>201002</v>
          </cell>
          <cell r="D466">
            <v>0.53590000000000004</v>
          </cell>
        </row>
        <row r="467">
          <cell r="A467" t="str">
            <v>Dominion App</v>
          </cell>
          <cell r="C467">
            <v>201003</v>
          </cell>
          <cell r="D467">
            <v>0.52800000000000002</v>
          </cell>
        </row>
        <row r="468">
          <cell r="A468" t="str">
            <v>Dominion App</v>
          </cell>
          <cell r="C468">
            <v>201004</v>
          </cell>
          <cell r="D468">
            <v>0.37719999999999998</v>
          </cell>
        </row>
        <row r="469">
          <cell r="A469" t="str">
            <v>Dominion App</v>
          </cell>
          <cell r="C469">
            <v>201005</v>
          </cell>
          <cell r="D469">
            <v>0.38059999999999999</v>
          </cell>
        </row>
        <row r="470">
          <cell r="A470" t="str">
            <v>Dominion App</v>
          </cell>
          <cell r="C470">
            <v>201006</v>
          </cell>
          <cell r="D470">
            <v>0.37240000000000001</v>
          </cell>
        </row>
        <row r="471">
          <cell r="A471" t="str">
            <v>Dominion App</v>
          </cell>
          <cell r="C471">
            <v>201007</v>
          </cell>
          <cell r="D471">
            <v>0.35830000000000001</v>
          </cell>
        </row>
        <row r="472">
          <cell r="A472" t="str">
            <v>Dominion App</v>
          </cell>
          <cell r="C472">
            <v>201008</v>
          </cell>
          <cell r="D472">
            <v>0.38429999999999997</v>
          </cell>
        </row>
        <row r="473">
          <cell r="A473" t="str">
            <v>Dominion App</v>
          </cell>
          <cell r="C473">
            <v>201009</v>
          </cell>
          <cell r="D473">
            <v>0.36399999999999999</v>
          </cell>
        </row>
        <row r="474">
          <cell r="A474" t="str">
            <v>Dominion App</v>
          </cell>
          <cell r="C474">
            <v>201010</v>
          </cell>
          <cell r="D474">
            <v>0.42309999999999998</v>
          </cell>
        </row>
        <row r="475">
          <cell r="A475" t="str">
            <v>Dominion App</v>
          </cell>
          <cell r="C475">
            <v>201011</v>
          </cell>
          <cell r="D475">
            <v>0.50170000000000003</v>
          </cell>
        </row>
        <row r="476">
          <cell r="A476" t="str">
            <v>Dominion App</v>
          </cell>
          <cell r="C476">
            <v>201012</v>
          </cell>
          <cell r="D476">
            <v>0.58779999999999999</v>
          </cell>
        </row>
        <row r="477">
          <cell r="A477" t="str">
            <v>Dominion App</v>
          </cell>
          <cell r="C477">
            <v>201101</v>
          </cell>
          <cell r="D477">
            <v>0.53029999999999999</v>
          </cell>
        </row>
        <row r="478">
          <cell r="A478" t="str">
            <v>Dominion App</v>
          </cell>
          <cell r="C478">
            <v>201102</v>
          </cell>
          <cell r="D478">
            <v>0.5</v>
          </cell>
        </row>
        <row r="479">
          <cell r="A479" t="str">
            <v>Dominion App</v>
          </cell>
          <cell r="C479">
            <v>201103</v>
          </cell>
          <cell r="D479">
            <v>0.49270000000000003</v>
          </cell>
        </row>
        <row r="480">
          <cell r="A480" t="str">
            <v>Dominion App</v>
          </cell>
          <cell r="C480">
            <v>201104</v>
          </cell>
          <cell r="D480">
            <v>0.33750000000000002</v>
          </cell>
        </row>
        <row r="481">
          <cell r="A481" t="str">
            <v>Dominion App</v>
          </cell>
          <cell r="C481">
            <v>201105</v>
          </cell>
          <cell r="D481">
            <v>0.29499999999999998</v>
          </cell>
        </row>
        <row r="482">
          <cell r="A482" t="str">
            <v>Dominion App</v>
          </cell>
          <cell r="C482">
            <v>201106</v>
          </cell>
          <cell r="D482">
            <v>0.27060000000000001</v>
          </cell>
        </row>
        <row r="483">
          <cell r="A483" t="str">
            <v>Dominion App</v>
          </cell>
          <cell r="C483">
            <v>201107</v>
          </cell>
          <cell r="D483">
            <v>0.24940000000000001</v>
          </cell>
        </row>
        <row r="484">
          <cell r="A484" t="str">
            <v>Dominion App</v>
          </cell>
          <cell r="C484">
            <v>201108</v>
          </cell>
          <cell r="D484">
            <v>0.27250000000000002</v>
          </cell>
        </row>
        <row r="485">
          <cell r="A485" t="str">
            <v>Dracut</v>
          </cell>
          <cell r="C485">
            <v>200803</v>
          </cell>
          <cell r="D485">
            <v>1.0987</v>
          </cell>
        </row>
        <row r="486">
          <cell r="A486" t="str">
            <v>Dracut</v>
          </cell>
          <cell r="C486">
            <v>200804</v>
          </cell>
          <cell r="D486">
            <v>0.85609999999999997</v>
          </cell>
        </row>
        <row r="487">
          <cell r="A487" t="str">
            <v>Dracut</v>
          </cell>
          <cell r="C487">
            <v>200805</v>
          </cell>
          <cell r="D487">
            <v>0.8589</v>
          </cell>
        </row>
        <row r="488">
          <cell r="A488" t="str">
            <v>Dracut</v>
          </cell>
          <cell r="C488">
            <v>200806</v>
          </cell>
          <cell r="D488">
            <v>0.89670000000000005</v>
          </cell>
        </row>
        <row r="489">
          <cell r="A489" t="str">
            <v>Dracut</v>
          </cell>
          <cell r="C489">
            <v>200807</v>
          </cell>
          <cell r="D489">
            <v>1.0831999999999999</v>
          </cell>
        </row>
        <row r="490">
          <cell r="A490" t="str">
            <v>Dracut</v>
          </cell>
          <cell r="C490">
            <v>200808</v>
          </cell>
          <cell r="D490">
            <v>0.92390000000000005</v>
          </cell>
        </row>
        <row r="491">
          <cell r="A491" t="str">
            <v>Dracut</v>
          </cell>
          <cell r="C491">
            <v>200809</v>
          </cell>
          <cell r="D491">
            <v>0.87849999999999995</v>
          </cell>
        </row>
        <row r="492">
          <cell r="A492" t="str">
            <v>Dracut</v>
          </cell>
          <cell r="C492">
            <v>200810</v>
          </cell>
          <cell r="D492">
            <v>0.99670000000000003</v>
          </cell>
        </row>
        <row r="493">
          <cell r="A493" t="str">
            <v>Dracut</v>
          </cell>
          <cell r="C493">
            <v>200811</v>
          </cell>
          <cell r="D493">
            <v>1.0857000000000001</v>
          </cell>
        </row>
        <row r="494">
          <cell r="A494" t="str">
            <v>Dracut</v>
          </cell>
          <cell r="C494">
            <v>200812</v>
          </cell>
          <cell r="D494">
            <v>1.7574000000000001</v>
          </cell>
        </row>
        <row r="495">
          <cell r="A495" t="str">
            <v>Dracut</v>
          </cell>
          <cell r="C495">
            <v>200901</v>
          </cell>
          <cell r="D495">
            <v>2.9666000000000001</v>
          </cell>
        </row>
        <row r="496">
          <cell r="A496" t="str">
            <v>Dracut</v>
          </cell>
          <cell r="C496">
            <v>200902</v>
          </cell>
          <cell r="D496">
            <v>2.7924000000000002</v>
          </cell>
        </row>
        <row r="497">
          <cell r="A497" t="str">
            <v>Dracut</v>
          </cell>
          <cell r="C497">
            <v>200903</v>
          </cell>
          <cell r="D497">
            <v>1.6947000000000001</v>
          </cell>
        </row>
        <row r="498">
          <cell r="A498" t="str">
            <v>Dracut</v>
          </cell>
          <cell r="C498">
            <v>200904</v>
          </cell>
          <cell r="D498">
            <v>0.85399999999999998</v>
          </cell>
        </row>
        <row r="499">
          <cell r="A499" t="str">
            <v>Dracut</v>
          </cell>
          <cell r="C499">
            <v>200905</v>
          </cell>
          <cell r="D499">
            <v>0.85299999999999998</v>
          </cell>
        </row>
        <row r="500">
          <cell r="A500" t="str">
            <v>Dracut</v>
          </cell>
          <cell r="C500">
            <v>200906</v>
          </cell>
          <cell r="D500">
            <v>0.84189999999999998</v>
          </cell>
        </row>
        <row r="501">
          <cell r="A501" t="str">
            <v>Dracut</v>
          </cell>
          <cell r="C501">
            <v>200907</v>
          </cell>
          <cell r="D501">
            <v>0.82569999999999999</v>
          </cell>
        </row>
        <row r="502">
          <cell r="A502" t="str">
            <v>Dracut</v>
          </cell>
          <cell r="C502">
            <v>200908</v>
          </cell>
          <cell r="D502">
            <v>0.88239999999999996</v>
          </cell>
        </row>
        <row r="503">
          <cell r="A503" t="str">
            <v>Dracut</v>
          </cell>
          <cell r="C503">
            <v>200909</v>
          </cell>
          <cell r="D503">
            <v>0.83789999999999998</v>
          </cell>
        </row>
        <row r="504">
          <cell r="A504" t="str">
            <v>Dracut</v>
          </cell>
          <cell r="C504">
            <v>200910</v>
          </cell>
          <cell r="D504">
            <v>0.95399999999999996</v>
          </cell>
        </row>
        <row r="505">
          <cell r="A505" t="str">
            <v>Dracut</v>
          </cell>
          <cell r="C505">
            <v>200911</v>
          </cell>
          <cell r="D505">
            <v>1.0121</v>
          </cell>
        </row>
        <row r="506">
          <cell r="A506" t="str">
            <v>Dracut</v>
          </cell>
          <cell r="C506">
            <v>200912</v>
          </cell>
          <cell r="D506">
            <v>1.6598999999999999</v>
          </cell>
        </row>
        <row r="507">
          <cell r="A507" t="str">
            <v>Dracut</v>
          </cell>
          <cell r="C507">
            <v>201001</v>
          </cell>
          <cell r="D507">
            <v>2.8433000000000002</v>
          </cell>
        </row>
        <row r="508">
          <cell r="A508" t="str">
            <v>Dracut</v>
          </cell>
          <cell r="C508">
            <v>201002</v>
          </cell>
          <cell r="D508">
            <v>2.6722999999999999</v>
          </cell>
        </row>
        <row r="509">
          <cell r="A509" t="str">
            <v>Dracut</v>
          </cell>
          <cell r="C509">
            <v>201003</v>
          </cell>
          <cell r="D509">
            <v>1.5882000000000001</v>
          </cell>
        </row>
        <row r="510">
          <cell r="A510" t="str">
            <v>Dracut</v>
          </cell>
          <cell r="C510">
            <v>201004</v>
          </cell>
          <cell r="D510">
            <v>0.79010000000000002</v>
          </cell>
        </row>
        <row r="511">
          <cell r="A511" t="str">
            <v>Dracut</v>
          </cell>
          <cell r="C511">
            <v>201005</v>
          </cell>
          <cell r="D511">
            <v>0.79010000000000002</v>
          </cell>
        </row>
        <row r="512">
          <cell r="A512" t="str">
            <v>Dracut</v>
          </cell>
          <cell r="C512">
            <v>201006</v>
          </cell>
          <cell r="D512">
            <v>0.77959999999999996</v>
          </cell>
        </row>
        <row r="513">
          <cell r="A513" t="str">
            <v>Dracut</v>
          </cell>
          <cell r="C513">
            <v>201007</v>
          </cell>
          <cell r="D513">
            <v>0.76480000000000004</v>
          </cell>
        </row>
        <row r="514">
          <cell r="A514" t="str">
            <v>Dracut</v>
          </cell>
          <cell r="C514">
            <v>201008</v>
          </cell>
          <cell r="D514">
            <v>0.81810000000000005</v>
          </cell>
        </row>
        <row r="515">
          <cell r="A515" t="str">
            <v>Dracut</v>
          </cell>
          <cell r="C515">
            <v>201009</v>
          </cell>
          <cell r="D515">
            <v>0.77659999999999996</v>
          </cell>
        </row>
        <row r="516">
          <cell r="A516" t="str">
            <v>Dracut</v>
          </cell>
          <cell r="C516">
            <v>201010</v>
          </cell>
          <cell r="D516">
            <v>0.88529999999999998</v>
          </cell>
        </row>
        <row r="517">
          <cell r="A517" t="str">
            <v>Dracut</v>
          </cell>
          <cell r="C517">
            <v>201011</v>
          </cell>
          <cell r="D517">
            <v>0.87460000000000004</v>
          </cell>
        </row>
        <row r="518">
          <cell r="A518" t="str">
            <v>Dracut</v>
          </cell>
          <cell r="C518">
            <v>201012</v>
          </cell>
          <cell r="D518">
            <v>1.5548999999999999</v>
          </cell>
        </row>
        <row r="519">
          <cell r="A519" t="str">
            <v>Dracut</v>
          </cell>
          <cell r="C519">
            <v>201101</v>
          </cell>
          <cell r="D519">
            <v>2.5346000000000002</v>
          </cell>
        </row>
        <row r="520">
          <cell r="A520" t="str">
            <v>Dracut</v>
          </cell>
          <cell r="C520">
            <v>201102</v>
          </cell>
          <cell r="D520">
            <v>2.6185999999999998</v>
          </cell>
        </row>
        <row r="521">
          <cell r="A521" t="str">
            <v>Dracut</v>
          </cell>
          <cell r="C521">
            <v>201103</v>
          </cell>
          <cell r="D521">
            <v>1.4831000000000001</v>
          </cell>
        </row>
        <row r="522">
          <cell r="A522" t="str">
            <v>Dracut</v>
          </cell>
          <cell r="C522">
            <v>201104</v>
          </cell>
          <cell r="D522">
            <v>0.73150000000000004</v>
          </cell>
        </row>
        <row r="523">
          <cell r="A523" t="str">
            <v>Dracut</v>
          </cell>
          <cell r="C523">
            <v>201105</v>
          </cell>
          <cell r="D523">
            <v>0.51559999999999995</v>
          </cell>
        </row>
        <row r="524">
          <cell r="A524" t="str">
            <v>Dracut</v>
          </cell>
          <cell r="C524">
            <v>201106</v>
          </cell>
          <cell r="D524">
            <v>0.55289999999999995</v>
          </cell>
        </row>
        <row r="525">
          <cell r="A525" t="str">
            <v>Dracut</v>
          </cell>
          <cell r="C525">
            <v>201107</v>
          </cell>
          <cell r="D525">
            <v>0.74229999999999996</v>
          </cell>
        </row>
        <row r="526">
          <cell r="A526" t="str">
            <v>Dracut</v>
          </cell>
          <cell r="C526">
            <v>201108</v>
          </cell>
          <cell r="D526">
            <v>0.67500000000000004</v>
          </cell>
        </row>
        <row r="527">
          <cell r="A527" t="str">
            <v>Dracut</v>
          </cell>
          <cell r="C527">
            <v>201109</v>
          </cell>
          <cell r="D527">
            <v>0.56279999999999997</v>
          </cell>
        </row>
        <row r="528">
          <cell r="A528" t="str">
            <v>Dracut</v>
          </cell>
          <cell r="C528">
            <v>201110</v>
          </cell>
          <cell r="D528">
            <v>0.66649999999999998</v>
          </cell>
        </row>
        <row r="529">
          <cell r="A529" t="str">
            <v>Dracut</v>
          </cell>
          <cell r="C529">
            <v>201111</v>
          </cell>
          <cell r="D529">
            <v>0.56359999999999999</v>
          </cell>
        </row>
        <row r="530">
          <cell r="A530" t="str">
            <v>Dracut</v>
          </cell>
          <cell r="C530">
            <v>201112</v>
          </cell>
          <cell r="D530">
            <v>1.214</v>
          </cell>
        </row>
        <row r="531">
          <cell r="A531" t="str">
            <v>Dracut</v>
          </cell>
          <cell r="C531">
            <v>201201</v>
          </cell>
          <cell r="D531">
            <v>2.7766000000000002</v>
          </cell>
        </row>
        <row r="532">
          <cell r="A532" t="str">
            <v>Dracut</v>
          </cell>
          <cell r="C532">
            <v>201202</v>
          </cell>
          <cell r="D532">
            <v>2.4500999999999999</v>
          </cell>
        </row>
        <row r="533">
          <cell r="A533" t="str">
            <v>Dracut</v>
          </cell>
          <cell r="C533">
            <v>201203</v>
          </cell>
          <cell r="D533">
            <v>1.2043999999999999</v>
          </cell>
        </row>
        <row r="534">
          <cell r="A534" t="str">
            <v>Dracut</v>
          </cell>
          <cell r="C534">
            <v>201204</v>
          </cell>
          <cell r="D534">
            <v>0</v>
          </cell>
        </row>
        <row r="535">
          <cell r="A535" t="str">
            <v>Dracut</v>
          </cell>
          <cell r="C535">
            <v>201205</v>
          </cell>
          <cell r="D535">
            <v>0</v>
          </cell>
        </row>
        <row r="536">
          <cell r="A536" t="str">
            <v>Dracut</v>
          </cell>
          <cell r="C536">
            <v>201206</v>
          </cell>
          <cell r="D536">
            <v>0</v>
          </cell>
        </row>
        <row r="537">
          <cell r="A537" t="str">
            <v>Dracut</v>
          </cell>
          <cell r="C537">
            <v>201207</v>
          </cell>
          <cell r="D537">
            <v>0</v>
          </cell>
        </row>
        <row r="538">
          <cell r="A538" t="str">
            <v>Dracut</v>
          </cell>
          <cell r="C538">
            <v>201208</v>
          </cell>
          <cell r="D538">
            <v>0</v>
          </cell>
        </row>
        <row r="539">
          <cell r="A539" t="str">
            <v>Dracut</v>
          </cell>
          <cell r="C539">
            <v>201209</v>
          </cell>
          <cell r="D539">
            <v>0</v>
          </cell>
        </row>
        <row r="540">
          <cell r="A540" t="str">
            <v>Dracut</v>
          </cell>
          <cell r="C540">
            <v>201210</v>
          </cell>
          <cell r="D540">
            <v>0</v>
          </cell>
        </row>
        <row r="541">
          <cell r="A541" t="str">
            <v>Dracut</v>
          </cell>
          <cell r="C541">
            <v>201211</v>
          </cell>
          <cell r="D541">
            <v>0</v>
          </cell>
        </row>
        <row r="542">
          <cell r="A542" t="str">
            <v>Dracut</v>
          </cell>
          <cell r="C542">
            <v>201212</v>
          </cell>
          <cell r="D542">
            <v>0</v>
          </cell>
        </row>
        <row r="543">
          <cell r="A543" t="str">
            <v>Dracut</v>
          </cell>
          <cell r="C543">
            <v>201301</v>
          </cell>
          <cell r="D543">
            <v>0</v>
          </cell>
        </row>
        <row r="544">
          <cell r="A544" t="str">
            <v>Dracut</v>
          </cell>
          <cell r="C544">
            <v>201302</v>
          </cell>
          <cell r="D544">
            <v>0</v>
          </cell>
        </row>
        <row r="545">
          <cell r="A545" t="str">
            <v>Dracut</v>
          </cell>
          <cell r="C545">
            <v>201303</v>
          </cell>
          <cell r="D545">
            <v>0</v>
          </cell>
        </row>
        <row r="546">
          <cell r="A546" t="str">
            <v>Dracut</v>
          </cell>
          <cell r="C546">
            <v>201304</v>
          </cell>
          <cell r="D546">
            <v>0</v>
          </cell>
        </row>
        <row r="547">
          <cell r="A547" t="str">
            <v>Dracut</v>
          </cell>
          <cell r="C547">
            <v>201305</v>
          </cell>
          <cell r="D547">
            <v>0</v>
          </cell>
        </row>
        <row r="548">
          <cell r="A548" t="str">
            <v>Dracut</v>
          </cell>
          <cell r="C548">
            <v>201306</v>
          </cell>
          <cell r="D548">
            <v>0</v>
          </cell>
        </row>
        <row r="549">
          <cell r="A549" t="str">
            <v>Dracut</v>
          </cell>
          <cell r="C549">
            <v>201307</v>
          </cell>
          <cell r="D549">
            <v>0</v>
          </cell>
        </row>
        <row r="550">
          <cell r="A550" t="str">
            <v>Dracut</v>
          </cell>
          <cell r="C550">
            <v>201308</v>
          </cell>
          <cell r="D550">
            <v>0</v>
          </cell>
        </row>
        <row r="551">
          <cell r="A551" t="str">
            <v>Dracut</v>
          </cell>
          <cell r="C551">
            <v>201309</v>
          </cell>
          <cell r="D551">
            <v>0</v>
          </cell>
        </row>
        <row r="552">
          <cell r="A552" t="str">
            <v>Dracut</v>
          </cell>
          <cell r="C552">
            <v>201310</v>
          </cell>
          <cell r="D552">
            <v>0</v>
          </cell>
        </row>
        <row r="553">
          <cell r="A553" t="str">
            <v>Dracut</v>
          </cell>
          <cell r="C553">
            <v>201311</v>
          </cell>
          <cell r="D553">
            <v>0</v>
          </cell>
        </row>
        <row r="554">
          <cell r="A554" t="str">
            <v>Dracut</v>
          </cell>
          <cell r="C554">
            <v>201312</v>
          </cell>
          <cell r="D554">
            <v>0</v>
          </cell>
        </row>
        <row r="555">
          <cell r="A555" t="str">
            <v>Dracut</v>
          </cell>
          <cell r="C555">
            <v>201401</v>
          </cell>
          <cell r="D555">
            <v>0</v>
          </cell>
        </row>
        <row r="556">
          <cell r="A556" t="str">
            <v>Dracut</v>
          </cell>
          <cell r="C556">
            <v>201402</v>
          </cell>
          <cell r="D556">
            <v>0</v>
          </cell>
        </row>
        <row r="557">
          <cell r="A557" t="str">
            <v>Dracut</v>
          </cell>
          <cell r="C557">
            <v>201403</v>
          </cell>
          <cell r="D557">
            <v>0</v>
          </cell>
        </row>
        <row r="558">
          <cell r="A558" t="str">
            <v>Dracut</v>
          </cell>
          <cell r="C558">
            <v>201404</v>
          </cell>
          <cell r="D558">
            <v>0</v>
          </cell>
        </row>
        <row r="559">
          <cell r="A559" t="str">
            <v>Dracut</v>
          </cell>
          <cell r="C559">
            <v>201405</v>
          </cell>
          <cell r="D559">
            <v>0</v>
          </cell>
        </row>
        <row r="560">
          <cell r="A560" t="str">
            <v>Dracut</v>
          </cell>
          <cell r="C560">
            <v>201406</v>
          </cell>
          <cell r="D560">
            <v>0</v>
          </cell>
        </row>
        <row r="561">
          <cell r="A561" t="str">
            <v>Dracut</v>
          </cell>
          <cell r="C561">
            <v>201407</v>
          </cell>
          <cell r="D561">
            <v>0</v>
          </cell>
        </row>
        <row r="562">
          <cell r="A562" t="str">
            <v>Dracut</v>
          </cell>
          <cell r="C562">
            <v>201408</v>
          </cell>
          <cell r="D562">
            <v>0</v>
          </cell>
        </row>
        <row r="563">
          <cell r="A563" t="str">
            <v>Dracut</v>
          </cell>
          <cell r="C563">
            <v>201409</v>
          </cell>
          <cell r="D563">
            <v>0</v>
          </cell>
        </row>
        <row r="564">
          <cell r="A564" t="str">
            <v>Dracut</v>
          </cell>
          <cell r="C564">
            <v>201410</v>
          </cell>
          <cell r="D564">
            <v>0</v>
          </cell>
        </row>
        <row r="565">
          <cell r="A565" t="str">
            <v>Dracut</v>
          </cell>
          <cell r="C565">
            <v>201411</v>
          </cell>
          <cell r="D565">
            <v>0</v>
          </cell>
        </row>
        <row r="566">
          <cell r="A566" t="str">
            <v>Dracut</v>
          </cell>
          <cell r="C566">
            <v>201412</v>
          </cell>
          <cell r="D566">
            <v>0</v>
          </cell>
        </row>
        <row r="567">
          <cell r="A567" t="str">
            <v>Dracut</v>
          </cell>
          <cell r="C567">
            <v>201501</v>
          </cell>
          <cell r="D567">
            <v>0</v>
          </cell>
        </row>
        <row r="568">
          <cell r="A568" t="str">
            <v>Dracut</v>
          </cell>
          <cell r="C568">
            <v>201502</v>
          </cell>
          <cell r="D568">
            <v>0</v>
          </cell>
        </row>
        <row r="569">
          <cell r="A569" t="str">
            <v>Dracut</v>
          </cell>
          <cell r="C569">
            <v>201503</v>
          </cell>
          <cell r="D569">
            <v>0</v>
          </cell>
        </row>
        <row r="570">
          <cell r="A570" t="str">
            <v>Dracut</v>
          </cell>
          <cell r="C570">
            <v>201504</v>
          </cell>
          <cell r="D570">
            <v>0</v>
          </cell>
        </row>
        <row r="571">
          <cell r="A571" t="str">
            <v>Dracut</v>
          </cell>
          <cell r="C571">
            <v>201505</v>
          </cell>
          <cell r="D571">
            <v>0</v>
          </cell>
        </row>
        <row r="572">
          <cell r="A572" t="str">
            <v>Dracut</v>
          </cell>
          <cell r="C572">
            <v>201506</v>
          </cell>
          <cell r="D572">
            <v>0</v>
          </cell>
        </row>
        <row r="573">
          <cell r="A573" t="str">
            <v>Dracut</v>
          </cell>
          <cell r="C573">
            <v>201507</v>
          </cell>
          <cell r="D573">
            <v>0</v>
          </cell>
        </row>
        <row r="574">
          <cell r="A574" t="str">
            <v>Dracut</v>
          </cell>
          <cell r="C574">
            <v>201508</v>
          </cell>
          <cell r="D574">
            <v>0</v>
          </cell>
        </row>
        <row r="575">
          <cell r="A575" t="str">
            <v>Dracut</v>
          </cell>
          <cell r="C575">
            <v>201509</v>
          </cell>
          <cell r="D575">
            <v>0</v>
          </cell>
        </row>
        <row r="576">
          <cell r="A576" t="str">
            <v>Dracut</v>
          </cell>
          <cell r="C576">
            <v>201510</v>
          </cell>
          <cell r="D576">
            <v>0</v>
          </cell>
        </row>
        <row r="577">
          <cell r="A577" t="str">
            <v>Dracut</v>
          </cell>
          <cell r="C577">
            <v>201511</v>
          </cell>
          <cell r="D577">
            <v>0</v>
          </cell>
        </row>
        <row r="578">
          <cell r="A578" t="str">
            <v>Dracut</v>
          </cell>
          <cell r="C578">
            <v>201512</v>
          </cell>
          <cell r="D578">
            <v>0</v>
          </cell>
        </row>
        <row r="579">
          <cell r="A579" t="str">
            <v>Dracut</v>
          </cell>
          <cell r="C579">
            <v>201601</v>
          </cell>
          <cell r="D579">
            <v>0</v>
          </cell>
        </row>
        <row r="580">
          <cell r="A580" t="str">
            <v>Dracut</v>
          </cell>
          <cell r="C580">
            <v>201602</v>
          </cell>
          <cell r="D580">
            <v>0</v>
          </cell>
        </row>
        <row r="581">
          <cell r="A581" t="str">
            <v>Dracut</v>
          </cell>
          <cell r="C581">
            <v>201603</v>
          </cell>
          <cell r="D581">
            <v>0</v>
          </cell>
        </row>
        <row r="582">
          <cell r="A582" t="str">
            <v>Dracut</v>
          </cell>
          <cell r="C582">
            <v>201604</v>
          </cell>
          <cell r="D582">
            <v>0</v>
          </cell>
        </row>
        <row r="583">
          <cell r="A583" t="str">
            <v>Dracut</v>
          </cell>
          <cell r="C583">
            <v>201605</v>
          </cell>
          <cell r="D583">
            <v>0</v>
          </cell>
        </row>
        <row r="584">
          <cell r="A584" t="str">
            <v>Dracut</v>
          </cell>
          <cell r="C584">
            <v>201606</v>
          </cell>
          <cell r="D584">
            <v>0</v>
          </cell>
        </row>
        <row r="585">
          <cell r="A585" t="str">
            <v>Dracut</v>
          </cell>
          <cell r="C585">
            <v>201607</v>
          </cell>
          <cell r="D585">
            <v>0</v>
          </cell>
        </row>
        <row r="586">
          <cell r="A586" t="str">
            <v>Dracut</v>
          </cell>
          <cell r="C586">
            <v>201608</v>
          </cell>
          <cell r="D586">
            <v>0</v>
          </cell>
        </row>
        <row r="587">
          <cell r="A587" t="str">
            <v>Dracut</v>
          </cell>
          <cell r="C587">
            <v>201609</v>
          </cell>
          <cell r="D587">
            <v>0</v>
          </cell>
        </row>
        <row r="588">
          <cell r="A588" t="str">
            <v>Dracut</v>
          </cell>
          <cell r="C588">
            <v>201610</v>
          </cell>
          <cell r="D588">
            <v>0</v>
          </cell>
        </row>
        <row r="589">
          <cell r="A589" t="str">
            <v>Dracut</v>
          </cell>
          <cell r="C589">
            <v>201611</v>
          </cell>
          <cell r="D589">
            <v>0</v>
          </cell>
        </row>
        <row r="590">
          <cell r="A590" t="str">
            <v>Dracut</v>
          </cell>
          <cell r="C590">
            <v>201612</v>
          </cell>
          <cell r="D590">
            <v>0</v>
          </cell>
        </row>
        <row r="591">
          <cell r="A591" t="str">
            <v>Dracut</v>
          </cell>
          <cell r="C591">
            <v>201701</v>
          </cell>
          <cell r="D591">
            <v>0</v>
          </cell>
        </row>
        <row r="592">
          <cell r="A592" t="str">
            <v>Dracut</v>
          </cell>
          <cell r="C592">
            <v>201702</v>
          </cell>
          <cell r="D592">
            <v>0</v>
          </cell>
        </row>
        <row r="593">
          <cell r="A593" t="str">
            <v>Dracut</v>
          </cell>
          <cell r="C593">
            <v>201703</v>
          </cell>
          <cell r="D593">
            <v>0</v>
          </cell>
        </row>
        <row r="594">
          <cell r="A594" t="str">
            <v>Dracut</v>
          </cell>
          <cell r="C594">
            <v>201704</v>
          </cell>
          <cell r="D594">
            <v>0</v>
          </cell>
        </row>
        <row r="595">
          <cell r="A595" t="str">
            <v>Dracut</v>
          </cell>
          <cell r="C595">
            <v>201705</v>
          </cell>
          <cell r="D595">
            <v>0</v>
          </cell>
        </row>
        <row r="596">
          <cell r="A596" t="str">
            <v>Dracut</v>
          </cell>
          <cell r="C596">
            <v>201706</v>
          </cell>
          <cell r="D596">
            <v>0</v>
          </cell>
        </row>
        <row r="597">
          <cell r="A597" t="str">
            <v>Dracut</v>
          </cell>
          <cell r="C597">
            <v>201707</v>
          </cell>
          <cell r="D597">
            <v>0</v>
          </cell>
        </row>
        <row r="598">
          <cell r="A598" t="str">
            <v>Dracut</v>
          </cell>
          <cell r="C598">
            <v>201708</v>
          </cell>
          <cell r="D598">
            <v>0</v>
          </cell>
        </row>
        <row r="599">
          <cell r="A599" t="str">
            <v>Dracut</v>
          </cell>
          <cell r="C599">
            <v>201709</v>
          </cell>
          <cell r="D599">
            <v>0</v>
          </cell>
        </row>
        <row r="600">
          <cell r="A600" t="str">
            <v>Dracut</v>
          </cell>
          <cell r="C600">
            <v>201710</v>
          </cell>
          <cell r="D600">
            <v>0</v>
          </cell>
        </row>
        <row r="601">
          <cell r="A601" t="str">
            <v>Dracut</v>
          </cell>
          <cell r="C601">
            <v>201711</v>
          </cell>
          <cell r="D601">
            <v>0</v>
          </cell>
        </row>
        <row r="602">
          <cell r="A602" t="str">
            <v>Dracut</v>
          </cell>
          <cell r="C602">
            <v>201712</v>
          </cell>
          <cell r="D602">
            <v>0</v>
          </cell>
        </row>
        <row r="603">
          <cell r="A603" t="str">
            <v>Dracut</v>
          </cell>
          <cell r="C603">
            <v>201801</v>
          </cell>
          <cell r="D603">
            <v>0</v>
          </cell>
        </row>
        <row r="604">
          <cell r="A604" t="str">
            <v>Dracut</v>
          </cell>
          <cell r="C604">
            <v>201802</v>
          </cell>
          <cell r="D604">
            <v>0</v>
          </cell>
        </row>
        <row r="605">
          <cell r="A605" t="str">
            <v>Dracut</v>
          </cell>
          <cell r="C605">
            <v>201803</v>
          </cell>
          <cell r="D605">
            <v>0</v>
          </cell>
        </row>
        <row r="606">
          <cell r="A606" t="str">
            <v>Dracut</v>
          </cell>
          <cell r="C606">
            <v>201804</v>
          </cell>
          <cell r="D606">
            <v>0</v>
          </cell>
        </row>
        <row r="607">
          <cell r="A607" t="str">
            <v>Dracut</v>
          </cell>
          <cell r="C607">
            <v>201805</v>
          </cell>
          <cell r="D607">
            <v>0</v>
          </cell>
        </row>
        <row r="608">
          <cell r="A608" t="str">
            <v>Dracut</v>
          </cell>
          <cell r="C608">
            <v>201806</v>
          </cell>
          <cell r="D608">
            <v>0</v>
          </cell>
        </row>
        <row r="609">
          <cell r="A609" t="str">
            <v>Dracut</v>
          </cell>
          <cell r="C609">
            <v>201807</v>
          </cell>
          <cell r="D609">
            <v>0</v>
          </cell>
        </row>
        <row r="610">
          <cell r="A610" t="str">
            <v>Dracut</v>
          </cell>
          <cell r="C610">
            <v>201808</v>
          </cell>
          <cell r="D610">
            <v>0</v>
          </cell>
        </row>
        <row r="611">
          <cell r="A611" t="str">
            <v>Dracut</v>
          </cell>
          <cell r="C611">
            <v>201809</v>
          </cell>
          <cell r="D611">
            <v>0</v>
          </cell>
        </row>
        <row r="612">
          <cell r="A612" t="str">
            <v>Dracut</v>
          </cell>
          <cell r="C612">
            <v>201810</v>
          </cell>
          <cell r="D612">
            <v>0</v>
          </cell>
        </row>
        <row r="613">
          <cell r="A613" t="str">
            <v>Dracut</v>
          </cell>
          <cell r="C613">
            <v>201811</v>
          </cell>
          <cell r="D613">
            <v>0</v>
          </cell>
        </row>
        <row r="614">
          <cell r="A614" t="str">
            <v>Dracut</v>
          </cell>
          <cell r="C614">
            <v>201812</v>
          </cell>
          <cell r="D614">
            <v>0</v>
          </cell>
        </row>
        <row r="615">
          <cell r="A615" t="str">
            <v>Dracut</v>
          </cell>
          <cell r="C615">
            <v>201901</v>
          </cell>
          <cell r="D615">
            <v>0</v>
          </cell>
        </row>
        <row r="616">
          <cell r="A616" t="str">
            <v>Dracut</v>
          </cell>
          <cell r="C616">
            <v>201902</v>
          </cell>
          <cell r="D616">
            <v>0</v>
          </cell>
        </row>
        <row r="617">
          <cell r="A617" t="str">
            <v>Dracut</v>
          </cell>
          <cell r="C617">
            <v>201903</v>
          </cell>
          <cell r="D617">
            <v>0</v>
          </cell>
        </row>
        <row r="618">
          <cell r="A618" t="str">
            <v>Dracut</v>
          </cell>
          <cell r="C618">
            <v>201904</v>
          </cell>
          <cell r="D618">
            <v>0</v>
          </cell>
        </row>
        <row r="619">
          <cell r="A619" t="str">
            <v>Dracut</v>
          </cell>
          <cell r="C619">
            <v>201905</v>
          </cell>
          <cell r="D619">
            <v>0</v>
          </cell>
        </row>
        <row r="620">
          <cell r="A620" t="str">
            <v>Dracut</v>
          </cell>
          <cell r="C620">
            <v>201906</v>
          </cell>
          <cell r="D620">
            <v>0</v>
          </cell>
        </row>
        <row r="621">
          <cell r="A621" t="str">
            <v>Dracut</v>
          </cell>
          <cell r="C621">
            <v>201907</v>
          </cell>
          <cell r="D621">
            <v>0</v>
          </cell>
        </row>
        <row r="622">
          <cell r="A622" t="str">
            <v>Dracut</v>
          </cell>
          <cell r="C622">
            <v>201908</v>
          </cell>
          <cell r="D622">
            <v>0</v>
          </cell>
        </row>
        <row r="623">
          <cell r="A623" t="str">
            <v>Dracut</v>
          </cell>
          <cell r="C623">
            <v>201909</v>
          </cell>
          <cell r="D623">
            <v>0</v>
          </cell>
        </row>
        <row r="624">
          <cell r="A624" t="str">
            <v>Dracut</v>
          </cell>
          <cell r="C624">
            <v>201910</v>
          </cell>
          <cell r="D624">
            <v>0</v>
          </cell>
        </row>
        <row r="625">
          <cell r="A625" t="str">
            <v>Empress</v>
          </cell>
          <cell r="C625">
            <v>200803</v>
          </cell>
          <cell r="D625">
            <v>-1.095</v>
          </cell>
        </row>
        <row r="626">
          <cell r="A626" t="str">
            <v>Empress</v>
          </cell>
          <cell r="C626">
            <v>200804</v>
          </cell>
          <cell r="D626">
            <v>-1.155</v>
          </cell>
        </row>
        <row r="627">
          <cell r="A627" t="str">
            <v>Empress</v>
          </cell>
          <cell r="C627">
            <v>200805</v>
          </cell>
          <cell r="D627">
            <v>-0.97499999999999998</v>
          </cell>
        </row>
        <row r="628">
          <cell r="A628" t="str">
            <v>Empress</v>
          </cell>
          <cell r="C628">
            <v>200806</v>
          </cell>
          <cell r="D628">
            <v>-1.0225</v>
          </cell>
        </row>
        <row r="629">
          <cell r="A629" t="str">
            <v>Empress</v>
          </cell>
          <cell r="C629">
            <v>200807</v>
          </cell>
          <cell r="D629">
            <v>-1.07</v>
          </cell>
        </row>
        <row r="630">
          <cell r="A630" t="str">
            <v>Empress</v>
          </cell>
          <cell r="C630">
            <v>200808</v>
          </cell>
          <cell r="D630">
            <v>-1.0961000000000001</v>
          </cell>
        </row>
        <row r="631">
          <cell r="A631" t="str">
            <v>Empress</v>
          </cell>
          <cell r="C631">
            <v>200809</v>
          </cell>
          <cell r="D631">
            <v>-1.0370999999999999</v>
          </cell>
        </row>
        <row r="632">
          <cell r="A632" t="str">
            <v>Empress</v>
          </cell>
          <cell r="C632">
            <v>200810</v>
          </cell>
          <cell r="D632">
            <v>-1.0391999999999999</v>
          </cell>
        </row>
        <row r="633">
          <cell r="A633" t="str">
            <v>Empress</v>
          </cell>
          <cell r="C633">
            <v>200811</v>
          </cell>
          <cell r="D633">
            <v>-1.0575000000000001</v>
          </cell>
        </row>
        <row r="634">
          <cell r="A634" t="str">
            <v>Empress</v>
          </cell>
          <cell r="C634">
            <v>200812</v>
          </cell>
          <cell r="D634">
            <v>-1.2369000000000001</v>
          </cell>
        </row>
        <row r="635">
          <cell r="A635" t="str">
            <v>Empress</v>
          </cell>
          <cell r="C635">
            <v>200901</v>
          </cell>
          <cell r="D635">
            <v>-1.1237999999999999</v>
          </cell>
        </row>
        <row r="636">
          <cell r="A636" t="str">
            <v>Empress</v>
          </cell>
          <cell r="C636">
            <v>200902</v>
          </cell>
          <cell r="D636">
            <v>-1.0266999999999999</v>
          </cell>
        </row>
        <row r="637">
          <cell r="A637" t="str">
            <v>Empress</v>
          </cell>
          <cell r="C637">
            <v>200903</v>
          </cell>
          <cell r="D637">
            <v>-1.0301</v>
          </cell>
        </row>
        <row r="638">
          <cell r="A638" t="str">
            <v>Empress</v>
          </cell>
          <cell r="C638">
            <v>200904</v>
          </cell>
          <cell r="D638">
            <v>-0.96679999999999999</v>
          </cell>
        </row>
        <row r="639">
          <cell r="A639" t="str">
            <v>Empress</v>
          </cell>
          <cell r="C639">
            <v>200905</v>
          </cell>
          <cell r="D639">
            <v>-0.97309999999999997</v>
          </cell>
        </row>
        <row r="640">
          <cell r="A640" t="str">
            <v>Empress</v>
          </cell>
          <cell r="C640">
            <v>200906</v>
          </cell>
          <cell r="D640">
            <v>-0.93959999999999999</v>
          </cell>
        </row>
        <row r="641">
          <cell r="A641" t="str">
            <v>Empress</v>
          </cell>
          <cell r="C641">
            <v>200907</v>
          </cell>
          <cell r="D641">
            <v>-0.91149999999999998</v>
          </cell>
        </row>
        <row r="642">
          <cell r="A642" t="str">
            <v>Empress</v>
          </cell>
          <cell r="C642">
            <v>200908</v>
          </cell>
          <cell r="D642">
            <v>-0.97499999999999998</v>
          </cell>
        </row>
        <row r="643">
          <cell r="A643" t="str">
            <v>Empress</v>
          </cell>
          <cell r="C643">
            <v>200909</v>
          </cell>
          <cell r="D643">
            <v>-0.92249999999999999</v>
          </cell>
        </row>
        <row r="644">
          <cell r="A644" t="str">
            <v>Empress</v>
          </cell>
          <cell r="C644">
            <v>200910</v>
          </cell>
          <cell r="D644">
            <v>-1.1014999999999999</v>
          </cell>
        </row>
        <row r="645">
          <cell r="A645" t="str">
            <v>Empress</v>
          </cell>
          <cell r="C645">
            <v>200911</v>
          </cell>
          <cell r="D645">
            <v>-0.95120000000000005</v>
          </cell>
        </row>
        <row r="646">
          <cell r="A646" t="str">
            <v>Empress</v>
          </cell>
          <cell r="C646">
            <v>200912</v>
          </cell>
          <cell r="D646">
            <v>-1.1126</v>
          </cell>
        </row>
        <row r="647">
          <cell r="A647" t="str">
            <v>Empress</v>
          </cell>
          <cell r="C647">
            <v>201001</v>
          </cell>
          <cell r="D647">
            <v>-1.0108999999999999</v>
          </cell>
        </row>
        <row r="648">
          <cell r="A648" t="str">
            <v>Empress</v>
          </cell>
          <cell r="C648">
            <v>201002</v>
          </cell>
          <cell r="D648">
            <v>-0.92349999999999999</v>
          </cell>
        </row>
        <row r="649">
          <cell r="A649" t="str">
            <v>Empress</v>
          </cell>
          <cell r="C649">
            <v>201003</v>
          </cell>
          <cell r="D649">
            <v>-0.92669999999999997</v>
          </cell>
        </row>
        <row r="650">
          <cell r="A650" t="str">
            <v>Empress</v>
          </cell>
          <cell r="C650">
            <v>201004</v>
          </cell>
          <cell r="D650">
            <v>-0.80730000000000002</v>
          </cell>
        </row>
        <row r="651">
          <cell r="A651" t="str">
            <v>Empress</v>
          </cell>
          <cell r="C651">
            <v>201005</v>
          </cell>
          <cell r="D651">
            <v>-0.81259999999999999</v>
          </cell>
        </row>
        <row r="652">
          <cell r="A652" t="str">
            <v>Empress</v>
          </cell>
          <cell r="C652">
            <v>201006</v>
          </cell>
          <cell r="D652">
            <v>-0.78459999999999996</v>
          </cell>
        </row>
        <row r="653">
          <cell r="A653" t="str">
            <v>Empress</v>
          </cell>
          <cell r="C653">
            <v>201007</v>
          </cell>
          <cell r="D653">
            <v>-0.7611</v>
          </cell>
        </row>
        <row r="654">
          <cell r="A654" t="str">
            <v>Empress</v>
          </cell>
          <cell r="C654">
            <v>201008</v>
          </cell>
          <cell r="D654">
            <v>-0.81420000000000003</v>
          </cell>
        </row>
        <row r="655">
          <cell r="A655" t="str">
            <v>Empress</v>
          </cell>
          <cell r="C655">
            <v>201009</v>
          </cell>
          <cell r="D655">
            <v>-0.77039999999999997</v>
          </cell>
        </row>
        <row r="656">
          <cell r="A656" t="str">
            <v>Empress</v>
          </cell>
          <cell r="C656">
            <v>201010</v>
          </cell>
          <cell r="D656">
            <v>-0.91979999999999995</v>
          </cell>
        </row>
        <row r="657">
          <cell r="A657" t="str">
            <v>Empress</v>
          </cell>
          <cell r="C657">
            <v>201011</v>
          </cell>
          <cell r="D657">
            <v>-0.78449999999999998</v>
          </cell>
        </row>
        <row r="658">
          <cell r="A658" t="str">
            <v>Empress</v>
          </cell>
          <cell r="C658">
            <v>201012</v>
          </cell>
          <cell r="D658">
            <v>-0.91759999999999997</v>
          </cell>
        </row>
        <row r="659">
          <cell r="A659" t="str">
            <v>Empress</v>
          </cell>
          <cell r="C659">
            <v>201101</v>
          </cell>
          <cell r="D659">
            <v>-0.8337</v>
          </cell>
        </row>
        <row r="660">
          <cell r="A660" t="str">
            <v>Empress</v>
          </cell>
          <cell r="C660">
            <v>201102</v>
          </cell>
          <cell r="D660">
            <v>-0.76160000000000005</v>
          </cell>
        </row>
        <row r="661">
          <cell r="A661" t="str">
            <v>Empress</v>
          </cell>
          <cell r="C661">
            <v>201103</v>
          </cell>
          <cell r="D661">
            <v>-0.76419999999999999</v>
          </cell>
        </row>
        <row r="662">
          <cell r="A662" t="str">
            <v>Empress</v>
          </cell>
          <cell r="C662">
            <v>201104</v>
          </cell>
          <cell r="D662">
            <v>-0.67279999999999995</v>
          </cell>
        </row>
        <row r="663">
          <cell r="A663" t="str">
            <v>Empress</v>
          </cell>
          <cell r="C663">
            <v>201105</v>
          </cell>
          <cell r="D663">
            <v>-0.81259999999999999</v>
          </cell>
        </row>
        <row r="664">
          <cell r="A664" t="str">
            <v>Empress</v>
          </cell>
          <cell r="C664">
            <v>201106</v>
          </cell>
          <cell r="D664">
            <v>-0.78459999999999996</v>
          </cell>
        </row>
        <row r="665">
          <cell r="A665" t="str">
            <v>Empress</v>
          </cell>
          <cell r="C665">
            <v>201107</v>
          </cell>
          <cell r="D665">
            <v>-0.7611</v>
          </cell>
        </row>
        <row r="666">
          <cell r="A666" t="str">
            <v>Empress</v>
          </cell>
          <cell r="C666">
            <v>201108</v>
          </cell>
          <cell r="D666">
            <v>-0.81420000000000003</v>
          </cell>
        </row>
        <row r="667">
          <cell r="A667" t="str">
            <v>Empress</v>
          </cell>
          <cell r="C667">
            <v>201109</v>
          </cell>
          <cell r="D667">
            <v>-0.77039999999999997</v>
          </cell>
        </row>
        <row r="668">
          <cell r="A668" t="str">
            <v>Empress</v>
          </cell>
          <cell r="C668">
            <v>201110</v>
          </cell>
          <cell r="D668">
            <v>-0.91979999999999995</v>
          </cell>
        </row>
        <row r="669">
          <cell r="A669" t="str">
            <v>Empress</v>
          </cell>
          <cell r="C669">
            <v>201111</v>
          </cell>
          <cell r="D669">
            <v>-0.78449999999999998</v>
          </cell>
        </row>
        <row r="670">
          <cell r="A670" t="str">
            <v>Empress</v>
          </cell>
          <cell r="C670">
            <v>201112</v>
          </cell>
          <cell r="D670">
            <v>-0.91759999999999997</v>
          </cell>
        </row>
        <row r="671">
          <cell r="A671" t="str">
            <v>Empress</v>
          </cell>
          <cell r="C671">
            <v>201201</v>
          </cell>
          <cell r="D671">
            <v>-0.8337</v>
          </cell>
        </row>
        <row r="672">
          <cell r="A672" t="str">
            <v>Empress</v>
          </cell>
          <cell r="C672">
            <v>201202</v>
          </cell>
          <cell r="D672">
            <v>-0.76160000000000005</v>
          </cell>
        </row>
        <row r="673">
          <cell r="A673" t="str">
            <v>Empress</v>
          </cell>
          <cell r="C673">
            <v>201203</v>
          </cell>
          <cell r="D673">
            <v>-0.76419999999999999</v>
          </cell>
        </row>
        <row r="674">
          <cell r="A674" t="str">
            <v>Empress</v>
          </cell>
          <cell r="C674">
            <v>201204</v>
          </cell>
          <cell r="D674">
            <v>-0.67279999999999995</v>
          </cell>
        </row>
        <row r="675">
          <cell r="A675" t="str">
            <v>Empress</v>
          </cell>
          <cell r="C675">
            <v>201205</v>
          </cell>
          <cell r="D675">
            <v>-0.81259999999999999</v>
          </cell>
        </row>
        <row r="676">
          <cell r="A676" t="str">
            <v>Empress</v>
          </cell>
          <cell r="C676">
            <v>201206</v>
          </cell>
          <cell r="D676">
            <v>-0.78459999999999996</v>
          </cell>
        </row>
        <row r="677">
          <cell r="A677" t="str">
            <v>Empress</v>
          </cell>
          <cell r="C677">
            <v>201207</v>
          </cell>
          <cell r="D677">
            <v>-0.7611</v>
          </cell>
        </row>
        <row r="678">
          <cell r="A678" t="str">
            <v>Empress</v>
          </cell>
          <cell r="C678">
            <v>201208</v>
          </cell>
          <cell r="D678">
            <v>-0.81420000000000003</v>
          </cell>
        </row>
        <row r="679">
          <cell r="A679" t="str">
            <v>Empress</v>
          </cell>
          <cell r="C679">
            <v>201209</v>
          </cell>
          <cell r="D679">
            <v>-0.77039999999999997</v>
          </cell>
        </row>
        <row r="680">
          <cell r="A680" t="str">
            <v>Empress</v>
          </cell>
          <cell r="C680">
            <v>201210</v>
          </cell>
          <cell r="D680">
            <v>-0.91979999999999995</v>
          </cell>
        </row>
        <row r="681">
          <cell r="A681" t="str">
            <v>HENRY/HUB</v>
          </cell>
          <cell r="C681">
            <v>200803</v>
          </cell>
          <cell r="D681">
            <v>0</v>
          </cell>
        </row>
        <row r="682">
          <cell r="A682" t="str">
            <v>HENRY/HUB</v>
          </cell>
          <cell r="C682">
            <v>200804</v>
          </cell>
          <cell r="D682">
            <v>0</v>
          </cell>
        </row>
        <row r="683">
          <cell r="A683" t="str">
            <v>HENRY/HUB</v>
          </cell>
          <cell r="C683">
            <v>200805</v>
          </cell>
          <cell r="D683">
            <v>0</v>
          </cell>
        </row>
        <row r="684">
          <cell r="A684" t="str">
            <v>HENRY/HUB</v>
          </cell>
          <cell r="C684">
            <v>200806</v>
          </cell>
          <cell r="D684">
            <v>0</v>
          </cell>
        </row>
        <row r="685">
          <cell r="A685" t="str">
            <v>HENRY/HUB</v>
          </cell>
          <cell r="C685">
            <v>200807</v>
          </cell>
          <cell r="D685">
            <v>0</v>
          </cell>
        </row>
        <row r="686">
          <cell r="A686" t="str">
            <v>HENRY/HUB</v>
          </cell>
          <cell r="C686">
            <v>200808</v>
          </cell>
          <cell r="D686">
            <v>0</v>
          </cell>
        </row>
        <row r="687">
          <cell r="A687" t="str">
            <v>HENRY/HUB</v>
          </cell>
          <cell r="C687">
            <v>200809</v>
          </cell>
          <cell r="D687">
            <v>0</v>
          </cell>
        </row>
        <row r="688">
          <cell r="A688" t="str">
            <v>HENRY/HUB</v>
          </cell>
          <cell r="C688">
            <v>200810</v>
          </cell>
          <cell r="D688">
            <v>0</v>
          </cell>
        </row>
        <row r="689">
          <cell r="A689" t="str">
            <v>HENRY/HUB</v>
          </cell>
          <cell r="C689">
            <v>200811</v>
          </cell>
          <cell r="D689">
            <v>0</v>
          </cell>
        </row>
        <row r="690">
          <cell r="A690" t="str">
            <v>HENRY/HUB</v>
          </cell>
          <cell r="C690">
            <v>200812</v>
          </cell>
          <cell r="D690">
            <v>0</v>
          </cell>
        </row>
        <row r="691">
          <cell r="A691" t="str">
            <v>HENRY/HUB</v>
          </cell>
          <cell r="C691">
            <v>200901</v>
          </cell>
          <cell r="D691">
            <v>0</v>
          </cell>
        </row>
        <row r="692">
          <cell r="A692" t="str">
            <v>HENRY/HUB</v>
          </cell>
          <cell r="C692">
            <v>200902</v>
          </cell>
          <cell r="D692">
            <v>0</v>
          </cell>
        </row>
        <row r="693">
          <cell r="A693" t="str">
            <v>HENRY/HUB</v>
          </cell>
          <cell r="C693">
            <v>200903</v>
          </cell>
          <cell r="D693">
            <v>0</v>
          </cell>
        </row>
        <row r="694">
          <cell r="A694" t="str">
            <v>HENRY/HUB</v>
          </cell>
          <cell r="C694">
            <v>200904</v>
          </cell>
          <cell r="D694">
            <v>0</v>
          </cell>
        </row>
        <row r="695">
          <cell r="A695" t="str">
            <v>HENRY/HUB</v>
          </cell>
          <cell r="C695">
            <v>200905</v>
          </cell>
          <cell r="D695">
            <v>0</v>
          </cell>
        </row>
        <row r="696">
          <cell r="A696" t="str">
            <v>HENRY/HUB</v>
          </cell>
          <cell r="C696">
            <v>200906</v>
          </cell>
          <cell r="D696">
            <v>0</v>
          </cell>
        </row>
        <row r="697">
          <cell r="A697" t="str">
            <v>HENRY/HUB</v>
          </cell>
          <cell r="C697">
            <v>200907</v>
          </cell>
          <cell r="D697">
            <v>0</v>
          </cell>
        </row>
        <row r="698">
          <cell r="A698" t="str">
            <v>HENRY/HUB</v>
          </cell>
          <cell r="C698">
            <v>200908</v>
          </cell>
          <cell r="D698">
            <v>0</v>
          </cell>
        </row>
        <row r="699">
          <cell r="A699" t="str">
            <v>HENRY/HUB</v>
          </cell>
          <cell r="C699">
            <v>200909</v>
          </cell>
          <cell r="D699">
            <v>0</v>
          </cell>
        </row>
        <row r="700">
          <cell r="A700" t="str">
            <v>HENRY/HUB</v>
          </cell>
          <cell r="C700">
            <v>200910</v>
          </cell>
          <cell r="D700">
            <v>0</v>
          </cell>
        </row>
        <row r="701">
          <cell r="A701" t="str">
            <v>HENRY/HUB</v>
          </cell>
          <cell r="C701">
            <v>200911</v>
          </cell>
          <cell r="D701">
            <v>0</v>
          </cell>
        </row>
        <row r="702">
          <cell r="A702" t="str">
            <v>HENRY/HUB</v>
          </cell>
          <cell r="C702">
            <v>200912</v>
          </cell>
          <cell r="D702">
            <v>0</v>
          </cell>
        </row>
        <row r="703">
          <cell r="A703" t="str">
            <v>HENRY/HUB</v>
          </cell>
          <cell r="C703">
            <v>201001</v>
          </cell>
          <cell r="D703">
            <v>0</v>
          </cell>
        </row>
        <row r="704">
          <cell r="A704" t="str">
            <v>HENRY/HUB</v>
          </cell>
          <cell r="C704">
            <v>201002</v>
          </cell>
          <cell r="D704">
            <v>0</v>
          </cell>
        </row>
        <row r="705">
          <cell r="A705" t="str">
            <v>HENRY/HUB</v>
          </cell>
          <cell r="C705">
            <v>201003</v>
          </cell>
          <cell r="D705">
            <v>0</v>
          </cell>
        </row>
        <row r="706">
          <cell r="A706" t="str">
            <v>HENRY/HUB</v>
          </cell>
          <cell r="C706">
            <v>201004</v>
          </cell>
          <cell r="D706">
            <v>0</v>
          </cell>
        </row>
        <row r="707">
          <cell r="A707" t="str">
            <v>HENRY/HUB</v>
          </cell>
          <cell r="C707">
            <v>201005</v>
          </cell>
          <cell r="D707">
            <v>0</v>
          </cell>
        </row>
        <row r="708">
          <cell r="A708" t="str">
            <v>HENRY/HUB</v>
          </cell>
          <cell r="C708">
            <v>201006</v>
          </cell>
          <cell r="D708">
            <v>0</v>
          </cell>
        </row>
        <row r="709">
          <cell r="A709" t="str">
            <v>HENRY/HUB</v>
          </cell>
          <cell r="C709">
            <v>201007</v>
          </cell>
          <cell r="D709">
            <v>0</v>
          </cell>
        </row>
        <row r="710">
          <cell r="A710" t="str">
            <v>HENRY/HUB</v>
          </cell>
          <cell r="C710">
            <v>201008</v>
          </cell>
          <cell r="D710">
            <v>0</v>
          </cell>
        </row>
        <row r="711">
          <cell r="A711" t="str">
            <v>HENRY/HUB</v>
          </cell>
          <cell r="C711">
            <v>201009</v>
          </cell>
          <cell r="D711">
            <v>0</v>
          </cell>
        </row>
        <row r="712">
          <cell r="A712" t="str">
            <v>HENRY/HUB</v>
          </cell>
          <cell r="C712">
            <v>201010</v>
          </cell>
          <cell r="D712">
            <v>0</v>
          </cell>
        </row>
        <row r="713">
          <cell r="A713" t="str">
            <v>HENRY/HUB</v>
          </cell>
          <cell r="C713">
            <v>201011</v>
          </cell>
          <cell r="D713">
            <v>0</v>
          </cell>
        </row>
        <row r="714">
          <cell r="A714" t="str">
            <v>HENRY/HUB</v>
          </cell>
          <cell r="C714">
            <v>201012</v>
          </cell>
          <cell r="D714">
            <v>0</v>
          </cell>
        </row>
        <row r="715">
          <cell r="A715" t="str">
            <v>HENRY/HUB</v>
          </cell>
          <cell r="C715">
            <v>201101</v>
          </cell>
          <cell r="D715">
            <v>0</v>
          </cell>
        </row>
        <row r="716">
          <cell r="A716" t="str">
            <v>HENRY/HUB</v>
          </cell>
          <cell r="C716">
            <v>201102</v>
          </cell>
          <cell r="D716">
            <v>0</v>
          </cell>
        </row>
        <row r="717">
          <cell r="A717" t="str">
            <v>HENRY/HUB</v>
          </cell>
          <cell r="C717">
            <v>201103</v>
          </cell>
          <cell r="D717">
            <v>0</v>
          </cell>
        </row>
        <row r="718">
          <cell r="A718" t="str">
            <v>HENRY/HUB</v>
          </cell>
          <cell r="C718">
            <v>201104</v>
          </cell>
          <cell r="D718">
            <v>0</v>
          </cell>
        </row>
        <row r="719">
          <cell r="A719" t="str">
            <v>Heating Oil MMBTU Equivalent</v>
          </cell>
          <cell r="C719">
            <v>200803</v>
          </cell>
          <cell r="D719">
            <v>11.0244</v>
          </cell>
        </row>
        <row r="720">
          <cell r="A720" t="str">
            <v>Heating Oil MMBTU Equivalent</v>
          </cell>
          <cell r="C720">
            <v>200804</v>
          </cell>
          <cell r="D720">
            <v>22.324999999999999</v>
          </cell>
        </row>
        <row r="721">
          <cell r="A721" t="str">
            <v>Heating Oil MMBTU Equivalent</v>
          </cell>
          <cell r="C721">
            <v>200805</v>
          </cell>
          <cell r="D721">
            <v>21.480799999999999</v>
          </cell>
        </row>
        <row r="722">
          <cell r="A722" t="str">
            <v>Heating Oil MMBTU Equivalent</v>
          </cell>
          <cell r="C722">
            <v>200806</v>
          </cell>
          <cell r="D722">
            <v>21.0746</v>
          </cell>
        </row>
        <row r="723">
          <cell r="A723" t="str">
            <v>Heating Oil MMBTU Equivalent</v>
          </cell>
          <cell r="C723">
            <v>200807</v>
          </cell>
          <cell r="D723">
            <v>21.020700000000001</v>
          </cell>
        </row>
        <row r="724">
          <cell r="A724" t="str">
            <v>Heating Oil MMBTU Equivalent</v>
          </cell>
          <cell r="C724">
            <v>200808</v>
          </cell>
          <cell r="D724">
            <v>21.0243</v>
          </cell>
        </row>
        <row r="725">
          <cell r="A725" t="str">
            <v>Heating Oil MMBTU Equivalent</v>
          </cell>
          <cell r="C725">
            <v>200809</v>
          </cell>
          <cell r="D725">
            <v>21.0854</v>
          </cell>
        </row>
        <row r="726">
          <cell r="A726" t="str">
            <v>Heating Oil MMBTU Equivalent</v>
          </cell>
          <cell r="C726">
            <v>200810</v>
          </cell>
          <cell r="D726">
            <v>21.178899999999999</v>
          </cell>
        </row>
        <row r="727">
          <cell r="A727" t="str">
            <v>Heating Oil MMBTU Equivalent</v>
          </cell>
          <cell r="C727">
            <v>200811</v>
          </cell>
          <cell r="D727">
            <v>21.2759</v>
          </cell>
        </row>
        <row r="728">
          <cell r="A728" t="str">
            <v>Heating Oil MMBTU Equivalent</v>
          </cell>
          <cell r="C728">
            <v>200812</v>
          </cell>
          <cell r="D728">
            <v>21.373000000000001</v>
          </cell>
        </row>
        <row r="729">
          <cell r="A729" t="str">
            <v>Heating Oil MMBTU Equivalent</v>
          </cell>
          <cell r="C729">
            <v>200901</v>
          </cell>
          <cell r="D729">
            <v>21.423300000000001</v>
          </cell>
        </row>
        <row r="730">
          <cell r="A730" t="str">
            <v>Heating Oil MMBTU Equivalent</v>
          </cell>
          <cell r="C730">
            <v>200902</v>
          </cell>
          <cell r="D730">
            <v>21.308299999999999</v>
          </cell>
        </row>
        <row r="731">
          <cell r="A731" t="str">
            <v>Heating Oil MMBTU Equivalent</v>
          </cell>
          <cell r="C731">
            <v>200903</v>
          </cell>
          <cell r="D731">
            <v>21.027899999999999</v>
          </cell>
        </row>
        <row r="732">
          <cell r="A732" t="str">
            <v>Iroquois Z2</v>
          </cell>
          <cell r="C732">
            <v>200803</v>
          </cell>
          <cell r="D732">
            <v>1.3245</v>
          </cell>
        </row>
        <row r="733">
          <cell r="A733" t="str">
            <v>Iroquois Z2</v>
          </cell>
          <cell r="C733">
            <v>200804</v>
          </cell>
          <cell r="D733">
            <v>1.1107</v>
          </cell>
        </row>
        <row r="734">
          <cell r="A734" t="str">
            <v>Iroquois Z2</v>
          </cell>
          <cell r="C734">
            <v>200805</v>
          </cell>
          <cell r="D734">
            <v>1.151</v>
          </cell>
        </row>
        <row r="735">
          <cell r="A735" t="str">
            <v>Iroquois Z2</v>
          </cell>
          <cell r="C735">
            <v>200806</v>
          </cell>
          <cell r="D735">
            <v>1.1969000000000001</v>
          </cell>
        </row>
        <row r="736">
          <cell r="A736" t="str">
            <v>Iroquois Z2</v>
          </cell>
          <cell r="C736">
            <v>200807</v>
          </cell>
          <cell r="D736">
            <v>1.4025000000000001</v>
          </cell>
        </row>
        <row r="737">
          <cell r="A737" t="str">
            <v>Iroquois Z2</v>
          </cell>
          <cell r="C737">
            <v>200808</v>
          </cell>
          <cell r="D737">
            <v>1.2350000000000001</v>
          </cell>
        </row>
        <row r="738">
          <cell r="A738" t="str">
            <v>Iroquois Z2</v>
          </cell>
          <cell r="C738">
            <v>200809</v>
          </cell>
          <cell r="D738">
            <v>1.1871</v>
          </cell>
        </row>
        <row r="739">
          <cell r="A739" t="str">
            <v>Iroquois Z2</v>
          </cell>
          <cell r="C739">
            <v>200810</v>
          </cell>
          <cell r="D739">
            <v>1.3187</v>
          </cell>
        </row>
        <row r="740">
          <cell r="A740" t="str">
            <v>Iroquois Z2</v>
          </cell>
          <cell r="C740">
            <v>200811</v>
          </cell>
          <cell r="D740">
            <v>1.4319</v>
          </cell>
        </row>
        <row r="741">
          <cell r="A741" t="str">
            <v>Iroquois Z2</v>
          </cell>
          <cell r="C741">
            <v>200812</v>
          </cell>
          <cell r="D741">
            <v>2.1756000000000002</v>
          </cell>
        </row>
        <row r="742">
          <cell r="A742" t="str">
            <v>Iroquois Z2</v>
          </cell>
          <cell r="C742">
            <v>200901</v>
          </cell>
          <cell r="D742">
            <v>3.4859</v>
          </cell>
        </row>
        <row r="743">
          <cell r="A743" t="str">
            <v>Iroquois Z2</v>
          </cell>
          <cell r="C743">
            <v>200902</v>
          </cell>
          <cell r="D743">
            <v>3.2972000000000001</v>
          </cell>
        </row>
        <row r="744">
          <cell r="A744" t="str">
            <v>Iroquois Z2</v>
          </cell>
          <cell r="C744">
            <v>200903</v>
          </cell>
          <cell r="D744">
            <v>2.1042000000000001</v>
          </cell>
        </row>
        <row r="745">
          <cell r="A745" t="str">
            <v>Iroquois Z2</v>
          </cell>
          <cell r="C745">
            <v>200904</v>
          </cell>
          <cell r="D745">
            <v>1.0829</v>
          </cell>
        </row>
        <row r="746">
          <cell r="A746" t="str">
            <v>Iroquois Z2</v>
          </cell>
          <cell r="C746">
            <v>200905</v>
          </cell>
          <cell r="D746">
            <v>1.0697000000000001</v>
          </cell>
        </row>
        <row r="747">
          <cell r="A747" t="str">
            <v>Iroquois Z2</v>
          </cell>
          <cell r="C747">
            <v>200906</v>
          </cell>
          <cell r="D747">
            <v>1.0612999999999999</v>
          </cell>
        </row>
        <row r="748">
          <cell r="A748" t="str">
            <v>Iroquois Z2</v>
          </cell>
          <cell r="C748">
            <v>200907</v>
          </cell>
          <cell r="D748">
            <v>1.0487</v>
          </cell>
        </row>
        <row r="749">
          <cell r="A749" t="str">
            <v>Iroquois Z2</v>
          </cell>
          <cell r="C749">
            <v>200908</v>
          </cell>
          <cell r="D749">
            <v>1.1132</v>
          </cell>
        </row>
        <row r="750">
          <cell r="A750" t="str">
            <v>Iroquois Z2</v>
          </cell>
          <cell r="C750">
            <v>200909</v>
          </cell>
          <cell r="D750">
            <v>1.0665</v>
          </cell>
        </row>
        <row r="751">
          <cell r="A751" t="str">
            <v>Iroquois Z2</v>
          </cell>
          <cell r="C751">
            <v>200910</v>
          </cell>
          <cell r="D751">
            <v>1.196</v>
          </cell>
        </row>
        <row r="752">
          <cell r="A752" t="str">
            <v>Iroquois Z2</v>
          </cell>
          <cell r="C752">
            <v>200911</v>
          </cell>
          <cell r="D752">
            <v>1.2746999999999999</v>
          </cell>
        </row>
        <row r="753">
          <cell r="A753" t="str">
            <v>Iroquois Z2</v>
          </cell>
          <cell r="C753">
            <v>200912</v>
          </cell>
          <cell r="D753">
            <v>1.9932000000000001</v>
          </cell>
        </row>
        <row r="754">
          <cell r="A754" t="str">
            <v>Iroquois Z2</v>
          </cell>
          <cell r="C754">
            <v>201001</v>
          </cell>
          <cell r="D754">
            <v>3.2757999999999998</v>
          </cell>
        </row>
        <row r="755">
          <cell r="A755" t="str">
            <v>Iroquois Z2</v>
          </cell>
          <cell r="C755">
            <v>201002</v>
          </cell>
          <cell r="D755">
            <v>3.0912000000000002</v>
          </cell>
        </row>
        <row r="756">
          <cell r="A756" t="str">
            <v>Iroquois Z2</v>
          </cell>
          <cell r="C756">
            <v>201003</v>
          </cell>
          <cell r="D756">
            <v>1.9120999999999999</v>
          </cell>
        </row>
        <row r="757">
          <cell r="A757" t="str">
            <v>Iroquois Z2</v>
          </cell>
          <cell r="C757">
            <v>201004</v>
          </cell>
          <cell r="D757">
            <v>0.96919999999999995</v>
          </cell>
        </row>
        <row r="758">
          <cell r="A758" t="str">
            <v>Iroquois Z2</v>
          </cell>
          <cell r="C758">
            <v>201005</v>
          </cell>
          <cell r="D758">
            <v>0.96030000000000004</v>
          </cell>
        </row>
        <row r="759">
          <cell r="A759" t="str">
            <v>Iroquois Z2</v>
          </cell>
          <cell r="C759">
            <v>201006</v>
          </cell>
          <cell r="D759">
            <v>0.95230000000000004</v>
          </cell>
        </row>
        <row r="760">
          <cell r="A760" t="str">
            <v>Iroquois Z2</v>
          </cell>
          <cell r="C760">
            <v>201007</v>
          </cell>
          <cell r="D760">
            <v>0.94179999999999997</v>
          </cell>
        </row>
        <row r="761">
          <cell r="A761" t="str">
            <v>Iroquois Z2</v>
          </cell>
          <cell r="C761">
            <v>201008</v>
          </cell>
          <cell r="D761">
            <v>1.0031000000000001</v>
          </cell>
        </row>
        <row r="762">
          <cell r="A762" t="str">
            <v>Iroquois Z2</v>
          </cell>
          <cell r="C762">
            <v>201009</v>
          </cell>
          <cell r="D762">
            <v>0.9597</v>
          </cell>
        </row>
        <row r="763">
          <cell r="A763" t="str">
            <v>Iroquois Z2</v>
          </cell>
          <cell r="C763">
            <v>201010</v>
          </cell>
          <cell r="D763">
            <v>1.0819000000000001</v>
          </cell>
        </row>
        <row r="764">
          <cell r="A764" t="str">
            <v>Iroquois Z2</v>
          </cell>
          <cell r="C764">
            <v>201011</v>
          </cell>
          <cell r="D764">
            <v>1.0892999999999999</v>
          </cell>
        </row>
        <row r="765">
          <cell r="A765" t="str">
            <v>Iroquois Z2</v>
          </cell>
          <cell r="C765">
            <v>201012</v>
          </cell>
          <cell r="D765">
            <v>1.8432999999999999</v>
          </cell>
        </row>
        <row r="766">
          <cell r="A766" t="str">
            <v>Iroquois Z2</v>
          </cell>
          <cell r="C766">
            <v>201101</v>
          </cell>
          <cell r="D766">
            <v>2.9083999999999999</v>
          </cell>
        </row>
        <row r="767">
          <cell r="A767" t="str">
            <v>Iroquois Z2</v>
          </cell>
          <cell r="C767">
            <v>201102</v>
          </cell>
          <cell r="D767">
            <v>2.9977</v>
          </cell>
        </row>
        <row r="768">
          <cell r="A768" t="str">
            <v>Iroquois Z2</v>
          </cell>
          <cell r="C768">
            <v>201103</v>
          </cell>
          <cell r="D768">
            <v>1.7642</v>
          </cell>
        </row>
        <row r="769">
          <cell r="A769" t="str">
            <v>Iroquois Z2</v>
          </cell>
          <cell r="C769">
            <v>201104</v>
          </cell>
          <cell r="D769">
            <v>0.88790000000000002</v>
          </cell>
        </row>
        <row r="770">
          <cell r="A770" t="str">
            <v>Iroquois Z2</v>
          </cell>
          <cell r="C770">
            <v>201105</v>
          </cell>
          <cell r="D770">
            <v>0.52149999999999996</v>
          </cell>
        </row>
        <row r="771">
          <cell r="A771" t="str">
            <v>Iroquois Z2</v>
          </cell>
          <cell r="C771">
            <v>201106</v>
          </cell>
          <cell r="D771">
            <v>0.5605</v>
          </cell>
        </row>
        <row r="772">
          <cell r="A772" t="str">
            <v>Iroquois Z2</v>
          </cell>
          <cell r="C772">
            <v>201107</v>
          </cell>
          <cell r="D772">
            <v>0.76500000000000001</v>
          </cell>
        </row>
        <row r="773">
          <cell r="A773" t="str">
            <v>Iroquois Z2</v>
          </cell>
          <cell r="C773">
            <v>201108</v>
          </cell>
          <cell r="D773">
            <v>0.69199999999999995</v>
          </cell>
        </row>
        <row r="774">
          <cell r="A774" t="str">
            <v>Iroquois Z2</v>
          </cell>
          <cell r="C774">
            <v>201109</v>
          </cell>
          <cell r="D774">
            <v>0.57050000000000001</v>
          </cell>
        </row>
        <row r="775">
          <cell r="A775" t="str">
            <v>Iroquois Z2</v>
          </cell>
          <cell r="C775">
            <v>201110</v>
          </cell>
          <cell r="D775">
            <v>0</v>
          </cell>
        </row>
        <row r="776">
          <cell r="A776" t="str">
            <v>Iroquois Z2</v>
          </cell>
          <cell r="C776">
            <v>201111</v>
          </cell>
          <cell r="D776">
            <v>0</v>
          </cell>
        </row>
        <row r="777">
          <cell r="A777" t="str">
            <v>Iroquois Z2</v>
          </cell>
          <cell r="C777">
            <v>201112</v>
          </cell>
          <cell r="D777">
            <v>0</v>
          </cell>
        </row>
        <row r="778">
          <cell r="A778" t="str">
            <v>Iroquois Z2</v>
          </cell>
          <cell r="C778">
            <v>201201</v>
          </cell>
          <cell r="D778">
            <v>0</v>
          </cell>
        </row>
        <row r="779">
          <cell r="A779" t="str">
            <v>Iroquois Z2</v>
          </cell>
          <cell r="C779">
            <v>201202</v>
          </cell>
          <cell r="D779">
            <v>0</v>
          </cell>
        </row>
        <row r="780">
          <cell r="A780" t="str">
            <v>Iroquois Z2</v>
          </cell>
          <cell r="C780">
            <v>201203</v>
          </cell>
          <cell r="D780">
            <v>0</v>
          </cell>
        </row>
        <row r="781">
          <cell r="A781" t="str">
            <v>Iroquois Z2</v>
          </cell>
          <cell r="C781">
            <v>201204</v>
          </cell>
          <cell r="D781">
            <v>0</v>
          </cell>
        </row>
        <row r="782">
          <cell r="A782" t="str">
            <v>Iroquois Z2</v>
          </cell>
          <cell r="C782">
            <v>201205</v>
          </cell>
          <cell r="D782">
            <v>0</v>
          </cell>
        </row>
        <row r="783">
          <cell r="A783" t="str">
            <v>Iroquois Z2</v>
          </cell>
          <cell r="C783">
            <v>201206</v>
          </cell>
          <cell r="D783">
            <v>0</v>
          </cell>
        </row>
        <row r="784">
          <cell r="A784" t="str">
            <v>Iroquois Z2</v>
          </cell>
          <cell r="C784">
            <v>201207</v>
          </cell>
          <cell r="D784">
            <v>0</v>
          </cell>
        </row>
        <row r="785">
          <cell r="A785" t="str">
            <v>Iroquois Z2</v>
          </cell>
          <cell r="C785">
            <v>201208</v>
          </cell>
          <cell r="D785">
            <v>0</v>
          </cell>
        </row>
        <row r="786">
          <cell r="A786" t="str">
            <v>Iroquois Z2</v>
          </cell>
          <cell r="C786">
            <v>201209</v>
          </cell>
          <cell r="D786">
            <v>0</v>
          </cell>
        </row>
        <row r="787">
          <cell r="A787" t="str">
            <v>Iroquois Z2</v>
          </cell>
          <cell r="C787">
            <v>201210</v>
          </cell>
          <cell r="D787">
            <v>0</v>
          </cell>
        </row>
        <row r="788">
          <cell r="A788" t="str">
            <v>Iroquois Z2</v>
          </cell>
          <cell r="C788">
            <v>201211</v>
          </cell>
          <cell r="D788">
            <v>0</v>
          </cell>
        </row>
        <row r="789">
          <cell r="A789" t="str">
            <v>Iroquois Z2</v>
          </cell>
          <cell r="C789">
            <v>201212</v>
          </cell>
          <cell r="D789">
            <v>0</v>
          </cell>
        </row>
        <row r="790">
          <cell r="A790" t="str">
            <v>Iroquois Z2</v>
          </cell>
          <cell r="C790">
            <v>201301</v>
          </cell>
          <cell r="D790">
            <v>0</v>
          </cell>
        </row>
        <row r="791">
          <cell r="A791" t="str">
            <v>Iroquois Z2</v>
          </cell>
          <cell r="C791">
            <v>201302</v>
          </cell>
          <cell r="D791">
            <v>0</v>
          </cell>
        </row>
        <row r="792">
          <cell r="A792" t="str">
            <v>Iroquois Z2</v>
          </cell>
          <cell r="C792">
            <v>201303</v>
          </cell>
          <cell r="D792">
            <v>0</v>
          </cell>
        </row>
        <row r="793">
          <cell r="A793" t="str">
            <v>Iroquois Z2</v>
          </cell>
          <cell r="C793">
            <v>201304</v>
          </cell>
          <cell r="D793">
            <v>0</v>
          </cell>
        </row>
        <row r="794">
          <cell r="A794" t="str">
            <v>Iroquois Z2</v>
          </cell>
          <cell r="C794">
            <v>201305</v>
          </cell>
          <cell r="D794">
            <v>0</v>
          </cell>
        </row>
        <row r="795">
          <cell r="A795" t="str">
            <v>Iroquois Z2</v>
          </cell>
          <cell r="C795">
            <v>201306</v>
          </cell>
          <cell r="D795">
            <v>0</v>
          </cell>
        </row>
        <row r="796">
          <cell r="A796" t="str">
            <v>Iroquois Z2</v>
          </cell>
          <cell r="C796">
            <v>201307</v>
          </cell>
          <cell r="D796">
            <v>0</v>
          </cell>
        </row>
        <row r="797">
          <cell r="A797" t="str">
            <v>Iroquois Z2</v>
          </cell>
          <cell r="C797">
            <v>201308</v>
          </cell>
          <cell r="D797">
            <v>0</v>
          </cell>
        </row>
        <row r="798">
          <cell r="A798" t="str">
            <v>Iroquois Z2</v>
          </cell>
          <cell r="C798">
            <v>201309</v>
          </cell>
          <cell r="D798">
            <v>0</v>
          </cell>
        </row>
        <row r="799">
          <cell r="A799" t="str">
            <v>Iroquois Z2</v>
          </cell>
          <cell r="C799">
            <v>201310</v>
          </cell>
          <cell r="D799">
            <v>0</v>
          </cell>
        </row>
        <row r="800">
          <cell r="A800" t="str">
            <v>Iroquois Z2</v>
          </cell>
          <cell r="C800">
            <v>201311</v>
          </cell>
          <cell r="D800">
            <v>0</v>
          </cell>
        </row>
        <row r="801">
          <cell r="A801" t="str">
            <v>Iroquois Z2</v>
          </cell>
          <cell r="C801">
            <v>201312</v>
          </cell>
          <cell r="D801">
            <v>0</v>
          </cell>
        </row>
        <row r="802">
          <cell r="A802" t="str">
            <v>Iroquois Z2</v>
          </cell>
          <cell r="C802">
            <v>201401</v>
          </cell>
          <cell r="D802">
            <v>0</v>
          </cell>
        </row>
        <row r="803">
          <cell r="A803" t="str">
            <v>Iroquois Z2</v>
          </cell>
          <cell r="C803">
            <v>201402</v>
          </cell>
          <cell r="D803">
            <v>0</v>
          </cell>
        </row>
        <row r="804">
          <cell r="A804" t="str">
            <v>Iroquois Z2</v>
          </cell>
          <cell r="C804">
            <v>201403</v>
          </cell>
          <cell r="D804">
            <v>0</v>
          </cell>
        </row>
        <row r="805">
          <cell r="A805" t="str">
            <v>Iroquois Z2</v>
          </cell>
          <cell r="C805">
            <v>201404</v>
          </cell>
          <cell r="D805">
            <v>0</v>
          </cell>
        </row>
        <row r="806">
          <cell r="A806" t="str">
            <v>Iroquois Z2</v>
          </cell>
          <cell r="C806">
            <v>201405</v>
          </cell>
          <cell r="D806">
            <v>0</v>
          </cell>
        </row>
        <row r="807">
          <cell r="A807" t="str">
            <v>Iroquois Z2</v>
          </cell>
          <cell r="C807">
            <v>201406</v>
          </cell>
          <cell r="D807">
            <v>0</v>
          </cell>
        </row>
        <row r="808">
          <cell r="A808" t="str">
            <v>Iroquois Z2</v>
          </cell>
          <cell r="C808">
            <v>201407</v>
          </cell>
          <cell r="D808">
            <v>0</v>
          </cell>
        </row>
        <row r="809">
          <cell r="A809" t="str">
            <v>Iroquois Z2</v>
          </cell>
          <cell r="C809">
            <v>201408</v>
          </cell>
          <cell r="D809">
            <v>0</v>
          </cell>
        </row>
        <row r="810">
          <cell r="A810" t="str">
            <v>Iroquois Z2</v>
          </cell>
          <cell r="C810">
            <v>201409</v>
          </cell>
          <cell r="D810">
            <v>0</v>
          </cell>
        </row>
        <row r="811">
          <cell r="A811" t="str">
            <v>Iroquois Z2</v>
          </cell>
          <cell r="C811">
            <v>201410</v>
          </cell>
          <cell r="D811">
            <v>0</v>
          </cell>
        </row>
        <row r="812">
          <cell r="A812" t="str">
            <v>Iroquois Z2</v>
          </cell>
          <cell r="C812">
            <v>201411</v>
          </cell>
          <cell r="D812">
            <v>0</v>
          </cell>
        </row>
        <row r="813">
          <cell r="A813" t="str">
            <v>Iroquois receipt</v>
          </cell>
          <cell r="C813">
            <v>200803</v>
          </cell>
          <cell r="D813">
            <v>0</v>
          </cell>
        </row>
        <row r="814">
          <cell r="A814" t="str">
            <v>Iroquois receipt</v>
          </cell>
          <cell r="C814">
            <v>200804</v>
          </cell>
          <cell r="D814">
            <v>0</v>
          </cell>
        </row>
        <row r="815">
          <cell r="A815" t="str">
            <v>Iroquois receipt</v>
          </cell>
          <cell r="C815">
            <v>200805</v>
          </cell>
          <cell r="D815">
            <v>0</v>
          </cell>
        </row>
        <row r="816">
          <cell r="A816" t="str">
            <v>Iroquois receipt</v>
          </cell>
          <cell r="C816">
            <v>200806</v>
          </cell>
          <cell r="D816">
            <v>0</v>
          </cell>
        </row>
        <row r="817">
          <cell r="A817" t="str">
            <v>Iroquois receipt</v>
          </cell>
          <cell r="C817">
            <v>200807</v>
          </cell>
          <cell r="D817">
            <v>0</v>
          </cell>
        </row>
        <row r="818">
          <cell r="A818" t="str">
            <v>Iroquois receipt</v>
          </cell>
          <cell r="C818">
            <v>200808</v>
          </cell>
          <cell r="D818">
            <v>0</v>
          </cell>
        </row>
        <row r="819">
          <cell r="A819" t="str">
            <v>Iroquois receipt</v>
          </cell>
          <cell r="C819">
            <v>200809</v>
          </cell>
          <cell r="D819">
            <v>0</v>
          </cell>
        </row>
        <row r="820">
          <cell r="A820" t="str">
            <v>Iroquois receipt</v>
          </cell>
          <cell r="C820">
            <v>200810</v>
          </cell>
          <cell r="D820">
            <v>0</v>
          </cell>
        </row>
        <row r="821">
          <cell r="A821" t="str">
            <v>Iroquois receipt</v>
          </cell>
          <cell r="C821">
            <v>200811</v>
          </cell>
          <cell r="D821">
            <v>0</v>
          </cell>
        </row>
        <row r="822">
          <cell r="A822" t="str">
            <v>Iroquois receipt</v>
          </cell>
          <cell r="C822">
            <v>200812</v>
          </cell>
          <cell r="D822">
            <v>0</v>
          </cell>
        </row>
        <row r="823">
          <cell r="A823" t="str">
            <v>Iroquois receipt</v>
          </cell>
          <cell r="C823">
            <v>200901</v>
          </cell>
          <cell r="D823">
            <v>0</v>
          </cell>
        </row>
        <row r="824">
          <cell r="A824" t="str">
            <v>Iroquois receipt</v>
          </cell>
          <cell r="C824">
            <v>200902</v>
          </cell>
          <cell r="D824">
            <v>0</v>
          </cell>
        </row>
        <row r="825">
          <cell r="A825" t="str">
            <v>Iroquois receipt</v>
          </cell>
          <cell r="C825">
            <v>200903</v>
          </cell>
          <cell r="D825">
            <v>0</v>
          </cell>
        </row>
        <row r="826">
          <cell r="A826" t="str">
            <v>Iroquois receipt</v>
          </cell>
          <cell r="C826">
            <v>200904</v>
          </cell>
          <cell r="D826">
            <v>0</v>
          </cell>
        </row>
        <row r="827">
          <cell r="A827" t="str">
            <v>Iroquois receipt</v>
          </cell>
          <cell r="C827">
            <v>200905</v>
          </cell>
          <cell r="D827">
            <v>0</v>
          </cell>
        </row>
        <row r="828">
          <cell r="A828" t="str">
            <v>Iroquois receipt</v>
          </cell>
          <cell r="C828">
            <v>200906</v>
          </cell>
          <cell r="D828">
            <v>0</v>
          </cell>
        </row>
        <row r="829">
          <cell r="A829" t="str">
            <v>Iroquois receipt</v>
          </cell>
          <cell r="C829">
            <v>200907</v>
          </cell>
          <cell r="D829">
            <v>0</v>
          </cell>
        </row>
        <row r="830">
          <cell r="A830" t="str">
            <v>Iroquois receipt</v>
          </cell>
          <cell r="C830">
            <v>200908</v>
          </cell>
          <cell r="D830">
            <v>0</v>
          </cell>
        </row>
        <row r="831">
          <cell r="A831" t="str">
            <v>Iroquois receipt</v>
          </cell>
          <cell r="C831">
            <v>200909</v>
          </cell>
          <cell r="D831">
            <v>0</v>
          </cell>
        </row>
        <row r="832">
          <cell r="A832" t="str">
            <v>Iroquois receipt</v>
          </cell>
          <cell r="C832">
            <v>200910</v>
          </cell>
          <cell r="D832">
            <v>0</v>
          </cell>
        </row>
        <row r="833">
          <cell r="A833" t="str">
            <v>Iroquois receipt</v>
          </cell>
          <cell r="C833">
            <v>200911</v>
          </cell>
          <cell r="D833">
            <v>0</v>
          </cell>
        </row>
        <row r="834">
          <cell r="A834" t="str">
            <v>Iroquois receipt</v>
          </cell>
          <cell r="C834">
            <v>200912</v>
          </cell>
          <cell r="D834">
            <v>0</v>
          </cell>
        </row>
        <row r="835">
          <cell r="A835" t="str">
            <v>Iroquois receipt</v>
          </cell>
          <cell r="C835">
            <v>201001</v>
          </cell>
          <cell r="D835">
            <v>0</v>
          </cell>
        </row>
        <row r="836">
          <cell r="A836" t="str">
            <v>Iroquois receipt</v>
          </cell>
          <cell r="C836">
            <v>201002</v>
          </cell>
          <cell r="D836">
            <v>0</v>
          </cell>
        </row>
        <row r="837">
          <cell r="A837" t="str">
            <v>Iroquois receipt</v>
          </cell>
          <cell r="C837">
            <v>201003</v>
          </cell>
          <cell r="D837">
            <v>0</v>
          </cell>
        </row>
        <row r="838">
          <cell r="A838" t="str">
            <v>Iroquois receipt</v>
          </cell>
          <cell r="C838">
            <v>201004</v>
          </cell>
          <cell r="D838">
            <v>0</v>
          </cell>
        </row>
        <row r="839">
          <cell r="A839" t="str">
            <v>Iroquois receipt</v>
          </cell>
          <cell r="C839">
            <v>201005</v>
          </cell>
          <cell r="D839">
            <v>0</v>
          </cell>
        </row>
        <row r="840">
          <cell r="A840" t="str">
            <v>Iroquois receipt</v>
          </cell>
          <cell r="C840">
            <v>201006</v>
          </cell>
          <cell r="D840">
            <v>0</v>
          </cell>
        </row>
        <row r="841">
          <cell r="A841" t="str">
            <v>Iroquois receipt</v>
          </cell>
          <cell r="C841">
            <v>201007</v>
          </cell>
          <cell r="D841">
            <v>0</v>
          </cell>
        </row>
        <row r="842">
          <cell r="A842" t="str">
            <v>Iroquois receipt</v>
          </cell>
          <cell r="C842">
            <v>201008</v>
          </cell>
          <cell r="D842">
            <v>0</v>
          </cell>
        </row>
        <row r="843">
          <cell r="A843" t="str">
            <v>Iroquois receipt</v>
          </cell>
          <cell r="C843">
            <v>201009</v>
          </cell>
          <cell r="D843">
            <v>0</v>
          </cell>
        </row>
        <row r="844">
          <cell r="A844" t="str">
            <v>Iroquois receipt</v>
          </cell>
          <cell r="C844">
            <v>201010</v>
          </cell>
          <cell r="D844">
            <v>0</v>
          </cell>
        </row>
        <row r="845">
          <cell r="A845" t="str">
            <v>Iroquois receipt</v>
          </cell>
          <cell r="C845">
            <v>201011</v>
          </cell>
          <cell r="D845">
            <v>0</v>
          </cell>
        </row>
        <row r="846">
          <cell r="A846" t="str">
            <v>Iroquois receipt</v>
          </cell>
          <cell r="C846">
            <v>201012</v>
          </cell>
          <cell r="D846">
            <v>0</v>
          </cell>
        </row>
        <row r="847">
          <cell r="A847" t="str">
            <v>Iroquois receipt</v>
          </cell>
          <cell r="C847">
            <v>201101</v>
          </cell>
          <cell r="D847">
            <v>0</v>
          </cell>
        </row>
        <row r="848">
          <cell r="A848" t="str">
            <v>Iroquois receipt</v>
          </cell>
          <cell r="C848">
            <v>201102</v>
          </cell>
          <cell r="D848">
            <v>0</v>
          </cell>
        </row>
        <row r="849">
          <cell r="A849" t="str">
            <v>Iroquois receipt</v>
          </cell>
          <cell r="C849">
            <v>201103</v>
          </cell>
          <cell r="D849">
            <v>0</v>
          </cell>
        </row>
        <row r="850">
          <cell r="A850" t="str">
            <v>Iroquois receipt</v>
          </cell>
          <cell r="C850">
            <v>201104</v>
          </cell>
          <cell r="D850">
            <v>0</v>
          </cell>
        </row>
        <row r="851">
          <cell r="A851" t="str">
            <v>Iroquois receipt</v>
          </cell>
          <cell r="C851">
            <v>201105</v>
          </cell>
          <cell r="D851">
            <v>0</v>
          </cell>
        </row>
        <row r="852">
          <cell r="A852" t="str">
            <v>Iroquois receipt</v>
          </cell>
          <cell r="C852">
            <v>201106</v>
          </cell>
          <cell r="D852">
            <v>0</v>
          </cell>
        </row>
        <row r="853">
          <cell r="A853" t="str">
            <v>Iroquois receipt</v>
          </cell>
          <cell r="C853">
            <v>201107</v>
          </cell>
          <cell r="D853">
            <v>0</v>
          </cell>
        </row>
        <row r="854">
          <cell r="A854" t="str">
            <v>Iroquois receipt</v>
          </cell>
          <cell r="C854">
            <v>201108</v>
          </cell>
          <cell r="D854">
            <v>0</v>
          </cell>
        </row>
        <row r="855">
          <cell r="A855" t="str">
            <v>Iroquois receipt</v>
          </cell>
          <cell r="C855">
            <v>201109</v>
          </cell>
          <cell r="D855">
            <v>0</v>
          </cell>
        </row>
        <row r="856">
          <cell r="A856" t="str">
            <v>Iroquois receipt</v>
          </cell>
          <cell r="C856">
            <v>201110</v>
          </cell>
          <cell r="D856">
            <v>0</v>
          </cell>
        </row>
        <row r="857">
          <cell r="A857" t="str">
            <v>LICAP-CAPACITYM</v>
          </cell>
          <cell r="C857">
            <v>200803</v>
          </cell>
          <cell r="D857">
            <v>0</v>
          </cell>
        </row>
        <row r="858">
          <cell r="A858" t="str">
            <v>LICAP-CAPACITYM</v>
          </cell>
          <cell r="C858">
            <v>200804</v>
          </cell>
          <cell r="D858">
            <v>0</v>
          </cell>
        </row>
        <row r="859">
          <cell r="A859" t="str">
            <v>Leidy Hub</v>
          </cell>
          <cell r="C859">
            <v>200803</v>
          </cell>
          <cell r="D859">
            <v>0</v>
          </cell>
        </row>
        <row r="860">
          <cell r="A860" t="str">
            <v>MACN1 RTC</v>
          </cell>
          <cell r="C860">
            <v>200803</v>
          </cell>
          <cell r="D860">
            <v>0</v>
          </cell>
        </row>
        <row r="861">
          <cell r="A861" t="str">
            <v>MACN1 RTC</v>
          </cell>
          <cell r="C861">
            <v>200804</v>
          </cell>
          <cell r="D861">
            <v>0</v>
          </cell>
        </row>
        <row r="862">
          <cell r="A862" t="str">
            <v>MACN1 RTC</v>
          </cell>
          <cell r="C862">
            <v>200805</v>
          </cell>
          <cell r="D862">
            <v>0</v>
          </cell>
        </row>
        <row r="863">
          <cell r="A863" t="str">
            <v>MACN1 RTC</v>
          </cell>
          <cell r="C863">
            <v>200806</v>
          </cell>
          <cell r="D863">
            <v>0</v>
          </cell>
        </row>
        <row r="864">
          <cell r="A864" t="str">
            <v>MACN1 RTC</v>
          </cell>
          <cell r="C864">
            <v>200807</v>
          </cell>
          <cell r="D864">
            <v>0</v>
          </cell>
        </row>
        <row r="865">
          <cell r="A865" t="str">
            <v>MACN1 RTC</v>
          </cell>
          <cell r="C865">
            <v>200808</v>
          </cell>
          <cell r="D865">
            <v>0</v>
          </cell>
        </row>
        <row r="866">
          <cell r="A866" t="str">
            <v>MACN1 RTC</v>
          </cell>
          <cell r="C866">
            <v>200809</v>
          </cell>
          <cell r="D866">
            <v>0</v>
          </cell>
        </row>
        <row r="867">
          <cell r="A867" t="str">
            <v>MACN1 RTC</v>
          </cell>
          <cell r="C867">
            <v>200810</v>
          </cell>
          <cell r="D867">
            <v>0</v>
          </cell>
        </row>
        <row r="868">
          <cell r="A868" t="str">
            <v>MACN1 RTC</v>
          </cell>
          <cell r="C868">
            <v>200811</v>
          </cell>
          <cell r="D868">
            <v>0</v>
          </cell>
        </row>
        <row r="869">
          <cell r="A869" t="str">
            <v>MACN1 RTC</v>
          </cell>
          <cell r="C869">
            <v>200812</v>
          </cell>
          <cell r="D869">
            <v>0</v>
          </cell>
        </row>
        <row r="870">
          <cell r="A870" t="str">
            <v>MACN1 RTC</v>
          </cell>
          <cell r="C870">
            <v>200901</v>
          </cell>
          <cell r="D870">
            <v>0</v>
          </cell>
        </row>
        <row r="871">
          <cell r="A871" t="str">
            <v>MACN1 RTC</v>
          </cell>
          <cell r="C871">
            <v>200902</v>
          </cell>
          <cell r="D871">
            <v>0</v>
          </cell>
        </row>
        <row r="872">
          <cell r="A872" t="str">
            <v>MACN1 RTC</v>
          </cell>
          <cell r="C872">
            <v>200903</v>
          </cell>
          <cell r="D872">
            <v>0</v>
          </cell>
        </row>
        <row r="873">
          <cell r="A873" t="str">
            <v>MACN1 RTC</v>
          </cell>
          <cell r="C873">
            <v>200904</v>
          </cell>
          <cell r="D873">
            <v>0</v>
          </cell>
        </row>
        <row r="874">
          <cell r="A874" t="str">
            <v>MACN1 RTC</v>
          </cell>
          <cell r="C874">
            <v>200905</v>
          </cell>
          <cell r="D874">
            <v>0</v>
          </cell>
        </row>
        <row r="875">
          <cell r="A875" t="str">
            <v>MACN1 RTC</v>
          </cell>
          <cell r="C875">
            <v>200906</v>
          </cell>
          <cell r="D875">
            <v>0</v>
          </cell>
        </row>
        <row r="876">
          <cell r="A876" t="str">
            <v>MACN1 RTC</v>
          </cell>
          <cell r="C876">
            <v>200907</v>
          </cell>
          <cell r="D876">
            <v>0</v>
          </cell>
        </row>
        <row r="877">
          <cell r="A877" t="str">
            <v>MACN1 RTC</v>
          </cell>
          <cell r="C877">
            <v>200908</v>
          </cell>
          <cell r="D877">
            <v>0</v>
          </cell>
        </row>
        <row r="878">
          <cell r="A878" t="str">
            <v>MACN1 RTC</v>
          </cell>
          <cell r="C878">
            <v>200909</v>
          </cell>
          <cell r="D878">
            <v>0</v>
          </cell>
        </row>
        <row r="879">
          <cell r="A879" t="str">
            <v>MACN1 RTC</v>
          </cell>
          <cell r="C879">
            <v>200910</v>
          </cell>
          <cell r="D879">
            <v>0</v>
          </cell>
        </row>
        <row r="880">
          <cell r="A880" t="str">
            <v>MACN1 RTC</v>
          </cell>
          <cell r="C880">
            <v>200911</v>
          </cell>
          <cell r="D880">
            <v>0</v>
          </cell>
        </row>
        <row r="881">
          <cell r="A881" t="str">
            <v>MACN1 RTC</v>
          </cell>
          <cell r="C881">
            <v>200912</v>
          </cell>
          <cell r="D881">
            <v>0</v>
          </cell>
        </row>
        <row r="882">
          <cell r="A882" t="str">
            <v>MACN2 RTC</v>
          </cell>
          <cell r="C882">
            <v>200803</v>
          </cell>
          <cell r="D882">
            <v>0</v>
          </cell>
        </row>
        <row r="883">
          <cell r="A883" t="str">
            <v>MACN2 RTC</v>
          </cell>
          <cell r="C883">
            <v>200804</v>
          </cell>
          <cell r="D883">
            <v>0</v>
          </cell>
        </row>
        <row r="884">
          <cell r="A884" t="str">
            <v>MACN2 RTC</v>
          </cell>
          <cell r="C884">
            <v>200805</v>
          </cell>
          <cell r="D884">
            <v>0</v>
          </cell>
        </row>
        <row r="885">
          <cell r="A885" t="str">
            <v>MACN2 RTC</v>
          </cell>
          <cell r="C885">
            <v>200806</v>
          </cell>
          <cell r="D885">
            <v>0</v>
          </cell>
        </row>
        <row r="886">
          <cell r="A886" t="str">
            <v>MACN2 RTC</v>
          </cell>
          <cell r="C886">
            <v>200807</v>
          </cell>
          <cell r="D886">
            <v>0</v>
          </cell>
        </row>
        <row r="887">
          <cell r="A887" t="str">
            <v>MACN2 RTC</v>
          </cell>
          <cell r="C887">
            <v>200808</v>
          </cell>
          <cell r="D887">
            <v>0</v>
          </cell>
        </row>
        <row r="888">
          <cell r="A888" t="str">
            <v>MACN2 RTC</v>
          </cell>
          <cell r="C888">
            <v>200809</v>
          </cell>
          <cell r="D888">
            <v>0</v>
          </cell>
        </row>
        <row r="889">
          <cell r="A889" t="str">
            <v>MACN2 RTC</v>
          </cell>
          <cell r="C889">
            <v>200810</v>
          </cell>
          <cell r="D889">
            <v>0</v>
          </cell>
        </row>
        <row r="890">
          <cell r="A890" t="str">
            <v>MACN2 RTC</v>
          </cell>
          <cell r="C890">
            <v>200811</v>
          </cell>
          <cell r="D890">
            <v>0</v>
          </cell>
        </row>
        <row r="891">
          <cell r="A891" t="str">
            <v>MACN2 RTC</v>
          </cell>
          <cell r="C891">
            <v>200812</v>
          </cell>
          <cell r="D891">
            <v>0</v>
          </cell>
        </row>
        <row r="892">
          <cell r="A892" t="str">
            <v>MACN2 RTC</v>
          </cell>
          <cell r="C892">
            <v>200901</v>
          </cell>
          <cell r="D892">
            <v>0</v>
          </cell>
        </row>
        <row r="893">
          <cell r="A893" t="str">
            <v>MACN2 RTC</v>
          </cell>
          <cell r="C893">
            <v>200902</v>
          </cell>
          <cell r="D893">
            <v>0</v>
          </cell>
        </row>
        <row r="894">
          <cell r="A894" t="str">
            <v>MACN2 RTC</v>
          </cell>
          <cell r="C894">
            <v>200903</v>
          </cell>
          <cell r="D894">
            <v>0</v>
          </cell>
        </row>
        <row r="895">
          <cell r="A895" t="str">
            <v>MACN2 RTC</v>
          </cell>
          <cell r="C895">
            <v>200904</v>
          </cell>
          <cell r="D895">
            <v>0</v>
          </cell>
        </row>
        <row r="896">
          <cell r="A896" t="str">
            <v>MACN2 RTC</v>
          </cell>
          <cell r="C896">
            <v>200905</v>
          </cell>
          <cell r="D896">
            <v>0</v>
          </cell>
        </row>
        <row r="897">
          <cell r="A897" t="str">
            <v>MACN2 RTC</v>
          </cell>
          <cell r="C897">
            <v>200906</v>
          </cell>
          <cell r="D897">
            <v>0</v>
          </cell>
        </row>
        <row r="898">
          <cell r="A898" t="str">
            <v>MACN2 RTC</v>
          </cell>
          <cell r="C898">
            <v>200907</v>
          </cell>
          <cell r="D898">
            <v>0</v>
          </cell>
        </row>
        <row r="899">
          <cell r="A899" t="str">
            <v>MACN2 RTC</v>
          </cell>
          <cell r="C899">
            <v>200908</v>
          </cell>
          <cell r="D899">
            <v>0</v>
          </cell>
        </row>
        <row r="900">
          <cell r="A900" t="str">
            <v>MACN2 RTC</v>
          </cell>
          <cell r="C900">
            <v>200909</v>
          </cell>
          <cell r="D900">
            <v>0</v>
          </cell>
        </row>
        <row r="901">
          <cell r="A901" t="str">
            <v>MACN2 RTC</v>
          </cell>
          <cell r="C901">
            <v>200910</v>
          </cell>
          <cell r="D901">
            <v>0</v>
          </cell>
        </row>
        <row r="902">
          <cell r="A902" t="str">
            <v>MACN2 RTC</v>
          </cell>
          <cell r="C902">
            <v>200911</v>
          </cell>
          <cell r="D902">
            <v>0</v>
          </cell>
        </row>
        <row r="903">
          <cell r="A903" t="str">
            <v>MACN2 RTC</v>
          </cell>
          <cell r="C903">
            <v>200912</v>
          </cell>
          <cell r="D903">
            <v>0</v>
          </cell>
        </row>
        <row r="904">
          <cell r="A904" t="str">
            <v>MACS1 RTC</v>
          </cell>
          <cell r="C904">
            <v>200803</v>
          </cell>
          <cell r="D904">
            <v>0</v>
          </cell>
        </row>
        <row r="905">
          <cell r="A905" t="str">
            <v>MACS1 RTC</v>
          </cell>
          <cell r="C905">
            <v>200804</v>
          </cell>
          <cell r="D905">
            <v>0</v>
          </cell>
        </row>
        <row r="906">
          <cell r="A906" t="str">
            <v>MACS1 RTC</v>
          </cell>
          <cell r="C906">
            <v>200805</v>
          </cell>
          <cell r="D906">
            <v>0</v>
          </cell>
        </row>
        <row r="907">
          <cell r="A907" t="str">
            <v>MACS1 RTC</v>
          </cell>
          <cell r="C907">
            <v>200806</v>
          </cell>
          <cell r="D907">
            <v>0</v>
          </cell>
        </row>
        <row r="908">
          <cell r="A908" t="str">
            <v>MACS1 RTC</v>
          </cell>
          <cell r="C908">
            <v>200807</v>
          </cell>
          <cell r="D908">
            <v>0</v>
          </cell>
        </row>
        <row r="909">
          <cell r="A909" t="str">
            <v>MACS1 RTC</v>
          </cell>
          <cell r="C909">
            <v>200808</v>
          </cell>
          <cell r="D909">
            <v>0</v>
          </cell>
        </row>
        <row r="910">
          <cell r="A910" t="str">
            <v>MACS1 RTC</v>
          </cell>
          <cell r="C910">
            <v>200809</v>
          </cell>
          <cell r="D910">
            <v>0</v>
          </cell>
        </row>
        <row r="911">
          <cell r="A911" t="str">
            <v>MACS1 RTC</v>
          </cell>
          <cell r="C911">
            <v>200810</v>
          </cell>
          <cell r="D911">
            <v>0</v>
          </cell>
        </row>
        <row r="912">
          <cell r="A912" t="str">
            <v>MACS1 RTC</v>
          </cell>
          <cell r="C912">
            <v>200811</v>
          </cell>
          <cell r="D912">
            <v>0</v>
          </cell>
        </row>
        <row r="913">
          <cell r="A913" t="str">
            <v>MACS1 RTC</v>
          </cell>
          <cell r="C913">
            <v>200812</v>
          </cell>
          <cell r="D913">
            <v>0</v>
          </cell>
        </row>
        <row r="914">
          <cell r="A914" t="str">
            <v>MACS1 RTC</v>
          </cell>
          <cell r="C914">
            <v>200901</v>
          </cell>
          <cell r="D914">
            <v>0</v>
          </cell>
        </row>
        <row r="915">
          <cell r="A915" t="str">
            <v>MACS1 RTC</v>
          </cell>
          <cell r="C915">
            <v>200902</v>
          </cell>
          <cell r="D915">
            <v>0</v>
          </cell>
        </row>
        <row r="916">
          <cell r="A916" t="str">
            <v>MACS1 RTC</v>
          </cell>
          <cell r="C916">
            <v>200903</v>
          </cell>
          <cell r="D916">
            <v>0</v>
          </cell>
        </row>
        <row r="917">
          <cell r="A917" t="str">
            <v>MACS1 RTC</v>
          </cell>
          <cell r="C917">
            <v>200904</v>
          </cell>
          <cell r="D917">
            <v>0</v>
          </cell>
        </row>
        <row r="918">
          <cell r="A918" t="str">
            <v>MACS1 RTC</v>
          </cell>
          <cell r="C918">
            <v>200905</v>
          </cell>
          <cell r="D918">
            <v>0</v>
          </cell>
        </row>
        <row r="919">
          <cell r="A919" t="str">
            <v>MACS1 RTC</v>
          </cell>
          <cell r="C919">
            <v>200906</v>
          </cell>
          <cell r="D919">
            <v>0</v>
          </cell>
        </row>
        <row r="920">
          <cell r="A920" t="str">
            <v>MACS1 RTC</v>
          </cell>
          <cell r="C920">
            <v>200907</v>
          </cell>
          <cell r="D920">
            <v>0</v>
          </cell>
        </row>
        <row r="921">
          <cell r="A921" t="str">
            <v>MACS1 RTC</v>
          </cell>
          <cell r="C921">
            <v>200908</v>
          </cell>
          <cell r="D921">
            <v>0</v>
          </cell>
        </row>
        <row r="922">
          <cell r="A922" t="str">
            <v>MACS1 RTC</v>
          </cell>
          <cell r="C922">
            <v>200909</v>
          </cell>
          <cell r="D922">
            <v>0</v>
          </cell>
        </row>
        <row r="923">
          <cell r="A923" t="str">
            <v>MACS1 RTC</v>
          </cell>
          <cell r="C923">
            <v>200910</v>
          </cell>
          <cell r="D923">
            <v>0</v>
          </cell>
        </row>
        <row r="924">
          <cell r="A924" t="str">
            <v>MACS1 RTC</v>
          </cell>
          <cell r="C924">
            <v>200911</v>
          </cell>
          <cell r="D924">
            <v>0</v>
          </cell>
        </row>
        <row r="925">
          <cell r="A925" t="str">
            <v>MACS1 RTC</v>
          </cell>
          <cell r="C925">
            <v>200912</v>
          </cell>
          <cell r="D925">
            <v>0</v>
          </cell>
        </row>
        <row r="926">
          <cell r="A926" t="str">
            <v>MACS2 RTC</v>
          </cell>
          <cell r="C926">
            <v>200803</v>
          </cell>
          <cell r="D926">
            <v>0</v>
          </cell>
        </row>
        <row r="927">
          <cell r="A927" t="str">
            <v>MACS2 RTC</v>
          </cell>
          <cell r="C927">
            <v>200804</v>
          </cell>
          <cell r="D927">
            <v>0</v>
          </cell>
        </row>
        <row r="928">
          <cell r="A928" t="str">
            <v>MACS2 RTC</v>
          </cell>
          <cell r="C928">
            <v>200805</v>
          </cell>
          <cell r="D928">
            <v>0</v>
          </cell>
        </row>
        <row r="929">
          <cell r="A929" t="str">
            <v>MACS2 RTC</v>
          </cell>
          <cell r="C929">
            <v>200806</v>
          </cell>
          <cell r="D929">
            <v>0</v>
          </cell>
        </row>
        <row r="930">
          <cell r="A930" t="str">
            <v>MACS2 RTC</v>
          </cell>
          <cell r="C930">
            <v>200807</v>
          </cell>
          <cell r="D930">
            <v>0</v>
          </cell>
        </row>
        <row r="931">
          <cell r="A931" t="str">
            <v>MACS2 RTC</v>
          </cell>
          <cell r="C931">
            <v>200808</v>
          </cell>
          <cell r="D931">
            <v>0</v>
          </cell>
        </row>
        <row r="932">
          <cell r="A932" t="str">
            <v>MACS2 RTC</v>
          </cell>
          <cell r="C932">
            <v>200809</v>
          </cell>
          <cell r="D932">
            <v>0</v>
          </cell>
        </row>
        <row r="933">
          <cell r="A933" t="str">
            <v>MACS2 RTC</v>
          </cell>
          <cell r="C933">
            <v>200810</v>
          </cell>
          <cell r="D933">
            <v>0</v>
          </cell>
        </row>
        <row r="934">
          <cell r="A934" t="str">
            <v>MACS2 RTC</v>
          </cell>
          <cell r="C934">
            <v>200811</v>
          </cell>
          <cell r="D934">
            <v>0</v>
          </cell>
        </row>
        <row r="935">
          <cell r="A935" t="str">
            <v>MACS2 RTC</v>
          </cell>
          <cell r="C935">
            <v>200812</v>
          </cell>
          <cell r="D935">
            <v>0</v>
          </cell>
        </row>
        <row r="936">
          <cell r="A936" t="str">
            <v>MACS2 RTC</v>
          </cell>
          <cell r="C936">
            <v>200901</v>
          </cell>
          <cell r="D936">
            <v>0</v>
          </cell>
        </row>
        <row r="937">
          <cell r="A937" t="str">
            <v>MACS2 RTC</v>
          </cell>
          <cell r="C937">
            <v>200902</v>
          </cell>
          <cell r="D937">
            <v>0</v>
          </cell>
        </row>
        <row r="938">
          <cell r="A938" t="str">
            <v>MACS2 RTC</v>
          </cell>
          <cell r="C938">
            <v>200903</v>
          </cell>
          <cell r="D938">
            <v>0</v>
          </cell>
        </row>
        <row r="939">
          <cell r="A939" t="str">
            <v>MACS2 RTC</v>
          </cell>
          <cell r="C939">
            <v>200904</v>
          </cell>
          <cell r="D939">
            <v>0</v>
          </cell>
        </row>
        <row r="940">
          <cell r="A940" t="str">
            <v>MACS2 RTC</v>
          </cell>
          <cell r="C940">
            <v>200905</v>
          </cell>
          <cell r="D940">
            <v>0</v>
          </cell>
        </row>
        <row r="941">
          <cell r="A941" t="str">
            <v>MACS2 RTC</v>
          </cell>
          <cell r="C941">
            <v>200906</v>
          </cell>
          <cell r="D941">
            <v>0</v>
          </cell>
        </row>
        <row r="942">
          <cell r="A942" t="str">
            <v>MACS2 RTC</v>
          </cell>
          <cell r="C942">
            <v>200907</v>
          </cell>
          <cell r="D942">
            <v>0</v>
          </cell>
        </row>
        <row r="943">
          <cell r="A943" t="str">
            <v>MACS2 RTC</v>
          </cell>
          <cell r="C943">
            <v>200908</v>
          </cell>
          <cell r="D943">
            <v>0</v>
          </cell>
        </row>
        <row r="944">
          <cell r="A944" t="str">
            <v>MACS2 RTC</v>
          </cell>
          <cell r="C944">
            <v>200909</v>
          </cell>
          <cell r="D944">
            <v>0</v>
          </cell>
        </row>
        <row r="945">
          <cell r="A945" t="str">
            <v>MACS2 RTC</v>
          </cell>
          <cell r="C945">
            <v>200910</v>
          </cell>
          <cell r="D945">
            <v>0</v>
          </cell>
        </row>
        <row r="946">
          <cell r="A946" t="str">
            <v>MACS2 RTC</v>
          </cell>
          <cell r="C946">
            <v>200911</v>
          </cell>
          <cell r="D946">
            <v>0</v>
          </cell>
        </row>
        <row r="947">
          <cell r="A947" t="str">
            <v>MACS2 RTC</v>
          </cell>
          <cell r="C947">
            <v>200912</v>
          </cell>
          <cell r="D947">
            <v>0</v>
          </cell>
        </row>
        <row r="948">
          <cell r="A948" t="str">
            <v>MACW1 RTC</v>
          </cell>
          <cell r="C948">
            <v>200803</v>
          </cell>
          <cell r="D948">
            <v>0</v>
          </cell>
        </row>
        <row r="949">
          <cell r="A949" t="str">
            <v>MACW1 RTC</v>
          </cell>
          <cell r="C949">
            <v>200804</v>
          </cell>
          <cell r="D949">
            <v>0</v>
          </cell>
        </row>
        <row r="950">
          <cell r="A950" t="str">
            <v>MACW1 RTC</v>
          </cell>
          <cell r="C950">
            <v>200805</v>
          </cell>
          <cell r="D950">
            <v>0</v>
          </cell>
        </row>
        <row r="951">
          <cell r="A951" t="str">
            <v>MACW1 RTC</v>
          </cell>
          <cell r="C951">
            <v>200806</v>
          </cell>
          <cell r="D951">
            <v>0</v>
          </cell>
        </row>
        <row r="952">
          <cell r="A952" t="str">
            <v>MACW1 RTC</v>
          </cell>
          <cell r="C952">
            <v>200807</v>
          </cell>
          <cell r="D952">
            <v>0</v>
          </cell>
        </row>
        <row r="953">
          <cell r="A953" t="str">
            <v>MACW1 RTC</v>
          </cell>
          <cell r="C953">
            <v>200808</v>
          </cell>
          <cell r="D953">
            <v>0</v>
          </cell>
        </row>
        <row r="954">
          <cell r="A954" t="str">
            <v>MACW1 RTC</v>
          </cell>
          <cell r="C954">
            <v>200809</v>
          </cell>
          <cell r="D954">
            <v>0</v>
          </cell>
        </row>
        <row r="955">
          <cell r="A955" t="str">
            <v>MACW1 RTC</v>
          </cell>
          <cell r="C955">
            <v>200810</v>
          </cell>
          <cell r="D955">
            <v>0</v>
          </cell>
        </row>
        <row r="956">
          <cell r="A956" t="str">
            <v>MACW1 RTC</v>
          </cell>
          <cell r="C956">
            <v>200811</v>
          </cell>
          <cell r="D956">
            <v>0</v>
          </cell>
        </row>
        <row r="957">
          <cell r="A957" t="str">
            <v>MACW1 RTC</v>
          </cell>
          <cell r="C957">
            <v>200812</v>
          </cell>
          <cell r="D957">
            <v>0</v>
          </cell>
        </row>
        <row r="958">
          <cell r="A958" t="str">
            <v>MACW1 RTC</v>
          </cell>
          <cell r="C958">
            <v>200901</v>
          </cell>
          <cell r="D958">
            <v>0</v>
          </cell>
        </row>
        <row r="959">
          <cell r="A959" t="str">
            <v>MACW1 RTC</v>
          </cell>
          <cell r="C959">
            <v>200902</v>
          </cell>
          <cell r="D959">
            <v>0</v>
          </cell>
        </row>
        <row r="960">
          <cell r="A960" t="str">
            <v>MACW1 RTC</v>
          </cell>
          <cell r="C960">
            <v>200903</v>
          </cell>
          <cell r="D960">
            <v>0</v>
          </cell>
        </row>
        <row r="961">
          <cell r="A961" t="str">
            <v>MACW1 RTC</v>
          </cell>
          <cell r="C961">
            <v>200904</v>
          </cell>
          <cell r="D961">
            <v>0</v>
          </cell>
        </row>
        <row r="962">
          <cell r="A962" t="str">
            <v>MACW1 RTC</v>
          </cell>
          <cell r="C962">
            <v>200905</v>
          </cell>
          <cell r="D962">
            <v>0</v>
          </cell>
        </row>
        <row r="963">
          <cell r="A963" t="str">
            <v>MACW1 RTC</v>
          </cell>
          <cell r="C963">
            <v>200906</v>
          </cell>
          <cell r="D963">
            <v>0</v>
          </cell>
        </row>
        <row r="964">
          <cell r="A964" t="str">
            <v>MACW1 RTC</v>
          </cell>
          <cell r="C964">
            <v>200907</v>
          </cell>
          <cell r="D964">
            <v>0</v>
          </cell>
        </row>
        <row r="965">
          <cell r="A965" t="str">
            <v>MACW1 RTC</v>
          </cell>
          <cell r="C965">
            <v>200908</v>
          </cell>
          <cell r="D965">
            <v>0</v>
          </cell>
        </row>
        <row r="966">
          <cell r="A966" t="str">
            <v>MACW1 RTC</v>
          </cell>
          <cell r="C966">
            <v>200909</v>
          </cell>
          <cell r="D966">
            <v>0</v>
          </cell>
        </row>
        <row r="967">
          <cell r="A967" t="str">
            <v>MACW1 RTC</v>
          </cell>
          <cell r="C967">
            <v>200910</v>
          </cell>
          <cell r="D967">
            <v>0</v>
          </cell>
        </row>
        <row r="968">
          <cell r="A968" t="str">
            <v>MACW1 RTC</v>
          </cell>
          <cell r="C968">
            <v>200911</v>
          </cell>
          <cell r="D968">
            <v>0</v>
          </cell>
        </row>
        <row r="969">
          <cell r="A969" t="str">
            <v>MACW1 RTC</v>
          </cell>
          <cell r="C969">
            <v>200912</v>
          </cell>
          <cell r="D969">
            <v>0</v>
          </cell>
        </row>
        <row r="970">
          <cell r="A970" t="str">
            <v>MACW2 RTC</v>
          </cell>
          <cell r="C970">
            <v>200803</v>
          </cell>
          <cell r="D970">
            <v>0</v>
          </cell>
        </row>
        <row r="971">
          <cell r="A971" t="str">
            <v>MACW2 RTC</v>
          </cell>
          <cell r="C971">
            <v>200804</v>
          </cell>
          <cell r="D971">
            <v>0</v>
          </cell>
        </row>
        <row r="972">
          <cell r="A972" t="str">
            <v>MACW2 RTC</v>
          </cell>
          <cell r="C972">
            <v>200805</v>
          </cell>
          <cell r="D972">
            <v>0</v>
          </cell>
        </row>
        <row r="973">
          <cell r="A973" t="str">
            <v>MACW2 RTC</v>
          </cell>
          <cell r="C973">
            <v>200806</v>
          </cell>
          <cell r="D973">
            <v>0</v>
          </cell>
        </row>
        <row r="974">
          <cell r="A974" t="str">
            <v>MACW2 RTC</v>
          </cell>
          <cell r="C974">
            <v>200807</v>
          </cell>
          <cell r="D974">
            <v>0</v>
          </cell>
        </row>
        <row r="975">
          <cell r="A975" t="str">
            <v>MACW2 RTC</v>
          </cell>
          <cell r="C975">
            <v>200808</v>
          </cell>
          <cell r="D975">
            <v>0</v>
          </cell>
        </row>
        <row r="976">
          <cell r="A976" t="str">
            <v>MACW2 RTC</v>
          </cell>
          <cell r="C976">
            <v>200809</v>
          </cell>
          <cell r="D976">
            <v>0</v>
          </cell>
        </row>
        <row r="977">
          <cell r="A977" t="str">
            <v>MACW2 RTC</v>
          </cell>
          <cell r="C977">
            <v>200810</v>
          </cell>
          <cell r="D977">
            <v>0</v>
          </cell>
        </row>
        <row r="978">
          <cell r="A978" t="str">
            <v>MACW2 RTC</v>
          </cell>
          <cell r="C978">
            <v>200811</v>
          </cell>
          <cell r="D978">
            <v>0</v>
          </cell>
        </row>
        <row r="979">
          <cell r="A979" t="str">
            <v>MACW2 RTC</v>
          </cell>
          <cell r="C979">
            <v>200812</v>
          </cell>
          <cell r="D979">
            <v>0</v>
          </cell>
        </row>
        <row r="980">
          <cell r="A980" t="str">
            <v>MACW2 RTC</v>
          </cell>
          <cell r="C980">
            <v>200901</v>
          </cell>
          <cell r="D980">
            <v>0</v>
          </cell>
        </row>
        <row r="981">
          <cell r="A981" t="str">
            <v>MACW2 RTC</v>
          </cell>
          <cell r="C981">
            <v>200902</v>
          </cell>
          <cell r="D981">
            <v>0</v>
          </cell>
        </row>
        <row r="982">
          <cell r="A982" t="str">
            <v>MACW2 RTC</v>
          </cell>
          <cell r="C982">
            <v>200903</v>
          </cell>
          <cell r="D982">
            <v>0</v>
          </cell>
        </row>
        <row r="983">
          <cell r="A983" t="str">
            <v>MACW2 RTC</v>
          </cell>
          <cell r="C983">
            <v>200904</v>
          </cell>
          <cell r="D983">
            <v>0</v>
          </cell>
        </row>
        <row r="984">
          <cell r="A984" t="str">
            <v>MACW2 RTC</v>
          </cell>
          <cell r="C984">
            <v>200905</v>
          </cell>
          <cell r="D984">
            <v>0</v>
          </cell>
        </row>
        <row r="985">
          <cell r="A985" t="str">
            <v>MACW2 RTC</v>
          </cell>
          <cell r="C985">
            <v>200906</v>
          </cell>
          <cell r="D985">
            <v>0</v>
          </cell>
        </row>
        <row r="986">
          <cell r="A986" t="str">
            <v>MACW2 RTC</v>
          </cell>
          <cell r="C986">
            <v>200907</v>
          </cell>
          <cell r="D986">
            <v>0</v>
          </cell>
        </row>
        <row r="987">
          <cell r="A987" t="str">
            <v>MACW2 RTC</v>
          </cell>
          <cell r="C987">
            <v>200908</v>
          </cell>
          <cell r="D987">
            <v>0</v>
          </cell>
        </row>
        <row r="988">
          <cell r="A988" t="str">
            <v>MACW2 RTC</v>
          </cell>
          <cell r="C988">
            <v>200909</v>
          </cell>
          <cell r="D988">
            <v>0</v>
          </cell>
        </row>
        <row r="989">
          <cell r="A989" t="str">
            <v>MACW2 RTC</v>
          </cell>
          <cell r="C989">
            <v>200910</v>
          </cell>
          <cell r="D989">
            <v>0</v>
          </cell>
        </row>
        <row r="990">
          <cell r="A990" t="str">
            <v>MACW2 RTC</v>
          </cell>
          <cell r="C990">
            <v>200911</v>
          </cell>
          <cell r="D990">
            <v>0</v>
          </cell>
        </row>
        <row r="991">
          <cell r="A991" t="str">
            <v>MACW2 RTC</v>
          </cell>
          <cell r="C991">
            <v>200912</v>
          </cell>
          <cell r="D991">
            <v>0</v>
          </cell>
        </row>
        <row r="992">
          <cell r="A992" t="str">
            <v>MAIN RTC</v>
          </cell>
          <cell r="C992">
            <v>200803</v>
          </cell>
          <cell r="D992">
            <v>0</v>
          </cell>
        </row>
        <row r="993">
          <cell r="A993" t="str">
            <v>MAIN RTC</v>
          </cell>
          <cell r="C993">
            <v>200804</v>
          </cell>
          <cell r="D993">
            <v>0</v>
          </cell>
        </row>
        <row r="994">
          <cell r="A994" t="str">
            <v>MAIN RTC</v>
          </cell>
          <cell r="C994">
            <v>200805</v>
          </cell>
          <cell r="D994">
            <v>0</v>
          </cell>
        </row>
        <row r="995">
          <cell r="A995" t="str">
            <v>MAIN RTC</v>
          </cell>
          <cell r="C995">
            <v>200806</v>
          </cell>
          <cell r="D995">
            <v>0</v>
          </cell>
        </row>
        <row r="996">
          <cell r="A996" t="str">
            <v>MAIN RTC</v>
          </cell>
          <cell r="C996">
            <v>200807</v>
          </cell>
          <cell r="D996">
            <v>0</v>
          </cell>
        </row>
        <row r="997">
          <cell r="A997" t="str">
            <v>MAIN RTC</v>
          </cell>
          <cell r="C997">
            <v>200808</v>
          </cell>
          <cell r="D997">
            <v>0</v>
          </cell>
        </row>
        <row r="998">
          <cell r="A998" t="str">
            <v>MAIN RTC</v>
          </cell>
          <cell r="C998">
            <v>200809</v>
          </cell>
          <cell r="D998">
            <v>0</v>
          </cell>
        </row>
        <row r="999">
          <cell r="A999" t="str">
            <v>MAIN RTC</v>
          </cell>
          <cell r="C999">
            <v>200810</v>
          </cell>
          <cell r="D999">
            <v>0</v>
          </cell>
        </row>
        <row r="1000">
          <cell r="A1000" t="str">
            <v>MAIN RTC</v>
          </cell>
          <cell r="C1000">
            <v>200811</v>
          </cell>
          <cell r="D1000">
            <v>0</v>
          </cell>
        </row>
        <row r="1001">
          <cell r="A1001" t="str">
            <v>MAIN RTC</v>
          </cell>
          <cell r="C1001">
            <v>200812</v>
          </cell>
          <cell r="D1001">
            <v>0</v>
          </cell>
        </row>
        <row r="1002">
          <cell r="A1002" t="str">
            <v>MAIN RTC</v>
          </cell>
          <cell r="C1002">
            <v>200901</v>
          </cell>
          <cell r="D1002">
            <v>0</v>
          </cell>
        </row>
        <row r="1003">
          <cell r="A1003" t="str">
            <v>MAIN RTC</v>
          </cell>
          <cell r="C1003">
            <v>200902</v>
          </cell>
          <cell r="D1003">
            <v>0</v>
          </cell>
        </row>
        <row r="1004">
          <cell r="A1004" t="str">
            <v>MAIN RTC</v>
          </cell>
          <cell r="C1004">
            <v>200903</v>
          </cell>
          <cell r="D1004">
            <v>0</v>
          </cell>
        </row>
        <row r="1005">
          <cell r="A1005" t="str">
            <v>MAIN RTC</v>
          </cell>
          <cell r="C1005">
            <v>200904</v>
          </cell>
          <cell r="D1005">
            <v>0</v>
          </cell>
        </row>
        <row r="1006">
          <cell r="A1006" t="str">
            <v>MAIN RTC</v>
          </cell>
          <cell r="C1006">
            <v>200905</v>
          </cell>
          <cell r="D1006">
            <v>0</v>
          </cell>
        </row>
        <row r="1007">
          <cell r="A1007" t="str">
            <v>MAIN RTC</v>
          </cell>
          <cell r="C1007">
            <v>200906</v>
          </cell>
          <cell r="D1007">
            <v>0</v>
          </cell>
        </row>
        <row r="1008">
          <cell r="A1008" t="str">
            <v>MAIN RTC</v>
          </cell>
          <cell r="C1008">
            <v>200907</v>
          </cell>
          <cell r="D1008">
            <v>0</v>
          </cell>
        </row>
        <row r="1009">
          <cell r="A1009" t="str">
            <v>MAIN RTC</v>
          </cell>
          <cell r="C1009">
            <v>200908</v>
          </cell>
          <cell r="D1009">
            <v>0</v>
          </cell>
        </row>
        <row r="1010">
          <cell r="A1010" t="str">
            <v>MAIN RTC</v>
          </cell>
          <cell r="C1010">
            <v>200909</v>
          </cell>
          <cell r="D1010">
            <v>0</v>
          </cell>
        </row>
        <row r="1011">
          <cell r="A1011" t="str">
            <v>MAIN RTC</v>
          </cell>
          <cell r="C1011">
            <v>200910</v>
          </cell>
          <cell r="D1011">
            <v>0</v>
          </cell>
        </row>
        <row r="1012">
          <cell r="A1012" t="str">
            <v>MAIN RTC</v>
          </cell>
          <cell r="C1012">
            <v>200911</v>
          </cell>
          <cell r="D1012">
            <v>0</v>
          </cell>
        </row>
        <row r="1013">
          <cell r="A1013" t="str">
            <v>MAIN RTC</v>
          </cell>
          <cell r="C1013">
            <v>200912</v>
          </cell>
          <cell r="D1013">
            <v>0</v>
          </cell>
        </row>
        <row r="1014">
          <cell r="A1014" t="str">
            <v>MAIS RTC</v>
          </cell>
          <cell r="C1014">
            <v>200803</v>
          </cell>
          <cell r="D1014">
            <v>0</v>
          </cell>
        </row>
        <row r="1015">
          <cell r="A1015" t="str">
            <v>MAIS RTC</v>
          </cell>
          <cell r="C1015">
            <v>200804</v>
          </cell>
          <cell r="D1015">
            <v>0</v>
          </cell>
        </row>
        <row r="1016">
          <cell r="A1016" t="str">
            <v>MAIS RTC</v>
          </cell>
          <cell r="C1016">
            <v>200805</v>
          </cell>
          <cell r="D1016">
            <v>0</v>
          </cell>
        </row>
        <row r="1017">
          <cell r="A1017" t="str">
            <v>MAIS RTC</v>
          </cell>
          <cell r="C1017">
            <v>200806</v>
          </cell>
          <cell r="D1017">
            <v>0</v>
          </cell>
        </row>
        <row r="1018">
          <cell r="A1018" t="str">
            <v>MAIS RTC</v>
          </cell>
          <cell r="C1018">
            <v>200807</v>
          </cell>
          <cell r="D1018">
            <v>0</v>
          </cell>
        </row>
        <row r="1019">
          <cell r="A1019" t="str">
            <v>MAIS RTC</v>
          </cell>
          <cell r="C1019">
            <v>200808</v>
          </cell>
          <cell r="D1019">
            <v>0</v>
          </cell>
        </row>
        <row r="1020">
          <cell r="A1020" t="str">
            <v>MAIS RTC</v>
          </cell>
          <cell r="C1020">
            <v>200809</v>
          </cell>
          <cell r="D1020">
            <v>0</v>
          </cell>
        </row>
        <row r="1021">
          <cell r="A1021" t="str">
            <v>MAIS RTC</v>
          </cell>
          <cell r="C1021">
            <v>200810</v>
          </cell>
          <cell r="D1021">
            <v>0</v>
          </cell>
        </row>
        <row r="1022">
          <cell r="A1022" t="str">
            <v>MAIS RTC</v>
          </cell>
          <cell r="C1022">
            <v>200811</v>
          </cell>
          <cell r="D1022">
            <v>0</v>
          </cell>
        </row>
        <row r="1023">
          <cell r="A1023" t="str">
            <v>MAIS RTC</v>
          </cell>
          <cell r="C1023">
            <v>200812</v>
          </cell>
          <cell r="D1023">
            <v>0</v>
          </cell>
        </row>
        <row r="1024">
          <cell r="A1024" t="str">
            <v>MAIS RTC</v>
          </cell>
          <cell r="C1024">
            <v>200901</v>
          </cell>
          <cell r="D1024">
            <v>0</v>
          </cell>
        </row>
        <row r="1025">
          <cell r="A1025" t="str">
            <v>MAIS RTC</v>
          </cell>
          <cell r="C1025">
            <v>200902</v>
          </cell>
          <cell r="D1025">
            <v>0</v>
          </cell>
        </row>
        <row r="1026">
          <cell r="A1026" t="str">
            <v>MAIS RTC</v>
          </cell>
          <cell r="C1026">
            <v>200903</v>
          </cell>
          <cell r="D1026">
            <v>0</v>
          </cell>
        </row>
        <row r="1027">
          <cell r="A1027" t="str">
            <v>MAIS RTC</v>
          </cell>
          <cell r="C1027">
            <v>200904</v>
          </cell>
          <cell r="D1027">
            <v>0</v>
          </cell>
        </row>
        <row r="1028">
          <cell r="A1028" t="str">
            <v>MAIS RTC</v>
          </cell>
          <cell r="C1028">
            <v>200905</v>
          </cell>
          <cell r="D1028">
            <v>0</v>
          </cell>
        </row>
        <row r="1029">
          <cell r="A1029" t="str">
            <v>MAIS RTC</v>
          </cell>
          <cell r="C1029">
            <v>200906</v>
          </cell>
          <cell r="D1029">
            <v>0</v>
          </cell>
        </row>
        <row r="1030">
          <cell r="A1030" t="str">
            <v>MAIS RTC</v>
          </cell>
          <cell r="C1030">
            <v>200907</v>
          </cell>
          <cell r="D1030">
            <v>0</v>
          </cell>
        </row>
        <row r="1031">
          <cell r="A1031" t="str">
            <v>MAIS RTC</v>
          </cell>
          <cell r="C1031">
            <v>200908</v>
          </cell>
          <cell r="D1031">
            <v>0</v>
          </cell>
        </row>
        <row r="1032">
          <cell r="A1032" t="str">
            <v>MAIS RTC</v>
          </cell>
          <cell r="C1032">
            <v>200909</v>
          </cell>
          <cell r="D1032">
            <v>0</v>
          </cell>
        </row>
        <row r="1033">
          <cell r="A1033" t="str">
            <v>MAIS RTC</v>
          </cell>
          <cell r="C1033">
            <v>200910</v>
          </cell>
          <cell r="D1033">
            <v>0</v>
          </cell>
        </row>
        <row r="1034">
          <cell r="A1034" t="str">
            <v>MAIS RTC</v>
          </cell>
          <cell r="C1034">
            <v>200911</v>
          </cell>
          <cell r="D1034">
            <v>0</v>
          </cell>
        </row>
        <row r="1035">
          <cell r="A1035" t="str">
            <v>MAIS RTC</v>
          </cell>
          <cell r="C1035">
            <v>200912</v>
          </cell>
          <cell r="D1035">
            <v>0</v>
          </cell>
        </row>
        <row r="1036">
          <cell r="A1036" t="str">
            <v>MAIW RTC</v>
          </cell>
          <cell r="C1036">
            <v>200803</v>
          </cell>
          <cell r="D1036">
            <v>0</v>
          </cell>
        </row>
        <row r="1037">
          <cell r="A1037" t="str">
            <v>MAIW RTC</v>
          </cell>
          <cell r="C1037">
            <v>200804</v>
          </cell>
          <cell r="D1037">
            <v>0</v>
          </cell>
        </row>
        <row r="1038">
          <cell r="A1038" t="str">
            <v>MAIW RTC</v>
          </cell>
          <cell r="C1038">
            <v>200805</v>
          </cell>
          <cell r="D1038">
            <v>0</v>
          </cell>
        </row>
        <row r="1039">
          <cell r="A1039" t="str">
            <v>MAIW RTC</v>
          </cell>
          <cell r="C1039">
            <v>200806</v>
          </cell>
          <cell r="D1039">
            <v>0</v>
          </cell>
        </row>
        <row r="1040">
          <cell r="A1040" t="str">
            <v>MAIW RTC</v>
          </cell>
          <cell r="C1040">
            <v>200807</v>
          </cell>
          <cell r="D1040">
            <v>0</v>
          </cell>
        </row>
        <row r="1041">
          <cell r="A1041" t="str">
            <v>MAIW RTC</v>
          </cell>
          <cell r="C1041">
            <v>200808</v>
          </cell>
          <cell r="D1041">
            <v>0</v>
          </cell>
        </row>
        <row r="1042">
          <cell r="A1042" t="str">
            <v>MAIW RTC</v>
          </cell>
          <cell r="C1042">
            <v>200809</v>
          </cell>
          <cell r="D1042">
            <v>0</v>
          </cell>
        </row>
        <row r="1043">
          <cell r="A1043" t="str">
            <v>MAIW RTC</v>
          </cell>
          <cell r="C1043">
            <v>200810</v>
          </cell>
          <cell r="D1043">
            <v>0</v>
          </cell>
        </row>
        <row r="1044">
          <cell r="A1044" t="str">
            <v>MAIW RTC</v>
          </cell>
          <cell r="C1044">
            <v>200811</v>
          </cell>
          <cell r="D1044">
            <v>0</v>
          </cell>
        </row>
        <row r="1045">
          <cell r="A1045" t="str">
            <v>MAIW RTC</v>
          </cell>
          <cell r="C1045">
            <v>200812</v>
          </cell>
          <cell r="D1045">
            <v>0</v>
          </cell>
        </row>
        <row r="1046">
          <cell r="A1046" t="str">
            <v>MAIW RTC</v>
          </cell>
          <cell r="C1046">
            <v>200901</v>
          </cell>
          <cell r="D1046">
            <v>0</v>
          </cell>
        </row>
        <row r="1047">
          <cell r="A1047" t="str">
            <v>MAIW RTC</v>
          </cell>
          <cell r="C1047">
            <v>200902</v>
          </cell>
          <cell r="D1047">
            <v>0</v>
          </cell>
        </row>
        <row r="1048">
          <cell r="A1048" t="str">
            <v>MAIW RTC</v>
          </cell>
          <cell r="C1048">
            <v>200903</v>
          </cell>
          <cell r="D1048">
            <v>0</v>
          </cell>
        </row>
        <row r="1049">
          <cell r="A1049" t="str">
            <v>MAIW RTC</v>
          </cell>
          <cell r="C1049">
            <v>200904</v>
          </cell>
          <cell r="D1049">
            <v>0</v>
          </cell>
        </row>
        <row r="1050">
          <cell r="A1050" t="str">
            <v>MAIW RTC</v>
          </cell>
          <cell r="C1050">
            <v>200905</v>
          </cell>
          <cell r="D1050">
            <v>0</v>
          </cell>
        </row>
        <row r="1051">
          <cell r="A1051" t="str">
            <v>MAIW RTC</v>
          </cell>
          <cell r="C1051">
            <v>200906</v>
          </cell>
          <cell r="D1051">
            <v>0</v>
          </cell>
        </row>
        <row r="1052">
          <cell r="A1052" t="str">
            <v>MAIW RTC</v>
          </cell>
          <cell r="C1052">
            <v>200907</v>
          </cell>
          <cell r="D1052">
            <v>0</v>
          </cell>
        </row>
        <row r="1053">
          <cell r="A1053" t="str">
            <v>MAIW RTC</v>
          </cell>
          <cell r="C1053">
            <v>200908</v>
          </cell>
          <cell r="D1053">
            <v>0</v>
          </cell>
        </row>
        <row r="1054">
          <cell r="A1054" t="str">
            <v>MAIW RTC</v>
          </cell>
          <cell r="C1054">
            <v>200909</v>
          </cell>
          <cell r="D1054">
            <v>0</v>
          </cell>
        </row>
        <row r="1055">
          <cell r="A1055" t="str">
            <v>MAIW RTC</v>
          </cell>
          <cell r="C1055">
            <v>200910</v>
          </cell>
          <cell r="D1055">
            <v>0</v>
          </cell>
        </row>
        <row r="1056">
          <cell r="A1056" t="str">
            <v>MAIW RTC</v>
          </cell>
          <cell r="C1056">
            <v>200911</v>
          </cell>
          <cell r="D1056">
            <v>0</v>
          </cell>
        </row>
        <row r="1057">
          <cell r="A1057" t="str">
            <v>MAIW RTC</v>
          </cell>
          <cell r="C1057">
            <v>200912</v>
          </cell>
          <cell r="D1057">
            <v>0</v>
          </cell>
        </row>
        <row r="1058">
          <cell r="A1058" t="str">
            <v>MARN1 RTC</v>
          </cell>
          <cell r="C1058">
            <v>200803</v>
          </cell>
          <cell r="D1058">
            <v>0</v>
          </cell>
        </row>
        <row r="1059">
          <cell r="A1059" t="str">
            <v>MARN1 RTC</v>
          </cell>
          <cell r="C1059">
            <v>200804</v>
          </cell>
          <cell r="D1059">
            <v>0</v>
          </cell>
        </row>
        <row r="1060">
          <cell r="A1060" t="str">
            <v>MARN1 RTC</v>
          </cell>
          <cell r="C1060">
            <v>200805</v>
          </cell>
          <cell r="D1060">
            <v>0</v>
          </cell>
        </row>
        <row r="1061">
          <cell r="A1061" t="str">
            <v>MARN1 RTC</v>
          </cell>
          <cell r="C1061">
            <v>200806</v>
          </cell>
          <cell r="D1061">
            <v>0</v>
          </cell>
        </row>
        <row r="1062">
          <cell r="A1062" t="str">
            <v>MARN1 RTC</v>
          </cell>
          <cell r="C1062">
            <v>200807</v>
          </cell>
          <cell r="D1062">
            <v>0</v>
          </cell>
        </row>
        <row r="1063">
          <cell r="A1063" t="str">
            <v>MARN1 RTC</v>
          </cell>
          <cell r="C1063">
            <v>200808</v>
          </cell>
          <cell r="D1063">
            <v>0</v>
          </cell>
        </row>
        <row r="1064">
          <cell r="A1064" t="str">
            <v>MARN1 RTC</v>
          </cell>
          <cell r="C1064">
            <v>200809</v>
          </cell>
          <cell r="D1064">
            <v>0</v>
          </cell>
        </row>
        <row r="1065">
          <cell r="A1065" t="str">
            <v>MARN1 RTC</v>
          </cell>
          <cell r="C1065">
            <v>200810</v>
          </cell>
          <cell r="D1065">
            <v>0</v>
          </cell>
        </row>
        <row r="1066">
          <cell r="A1066" t="str">
            <v>MARN1 RTC</v>
          </cell>
          <cell r="C1066">
            <v>200811</v>
          </cell>
          <cell r="D1066">
            <v>0</v>
          </cell>
        </row>
        <row r="1067">
          <cell r="A1067" t="str">
            <v>MARN1 RTC</v>
          </cell>
          <cell r="C1067">
            <v>200812</v>
          </cell>
          <cell r="D1067">
            <v>0</v>
          </cell>
        </row>
        <row r="1068">
          <cell r="A1068" t="str">
            <v>MARN1 RTC</v>
          </cell>
          <cell r="C1068">
            <v>200901</v>
          </cell>
          <cell r="D1068">
            <v>0</v>
          </cell>
        </row>
        <row r="1069">
          <cell r="A1069" t="str">
            <v>MARN1 RTC</v>
          </cell>
          <cell r="C1069">
            <v>200902</v>
          </cell>
          <cell r="D1069">
            <v>0</v>
          </cell>
        </row>
        <row r="1070">
          <cell r="A1070" t="str">
            <v>MARN1 RTC</v>
          </cell>
          <cell r="C1070">
            <v>200903</v>
          </cell>
          <cell r="D1070">
            <v>0</v>
          </cell>
        </row>
        <row r="1071">
          <cell r="A1071" t="str">
            <v>MARN1 RTC</v>
          </cell>
          <cell r="C1071">
            <v>200904</v>
          </cell>
          <cell r="D1071">
            <v>0</v>
          </cell>
        </row>
        <row r="1072">
          <cell r="A1072" t="str">
            <v>MARN1 RTC</v>
          </cell>
          <cell r="C1072">
            <v>200905</v>
          </cell>
          <cell r="D1072">
            <v>0</v>
          </cell>
        </row>
        <row r="1073">
          <cell r="A1073" t="str">
            <v>MARN1 RTC</v>
          </cell>
          <cell r="C1073">
            <v>200906</v>
          </cell>
          <cell r="D1073">
            <v>0</v>
          </cell>
        </row>
        <row r="1074">
          <cell r="A1074" t="str">
            <v>MARN1 RTC</v>
          </cell>
          <cell r="C1074">
            <v>200907</v>
          </cell>
          <cell r="D1074">
            <v>0</v>
          </cell>
        </row>
        <row r="1075">
          <cell r="A1075" t="str">
            <v>MARN1 RTC</v>
          </cell>
          <cell r="C1075">
            <v>200908</v>
          </cell>
          <cell r="D1075">
            <v>0</v>
          </cell>
        </row>
        <row r="1076">
          <cell r="A1076" t="str">
            <v>MARN1 RTC</v>
          </cell>
          <cell r="C1076">
            <v>200909</v>
          </cell>
          <cell r="D1076">
            <v>0</v>
          </cell>
        </row>
        <row r="1077">
          <cell r="A1077" t="str">
            <v>MARN1 RTC</v>
          </cell>
          <cell r="C1077">
            <v>200910</v>
          </cell>
          <cell r="D1077">
            <v>0</v>
          </cell>
        </row>
        <row r="1078">
          <cell r="A1078" t="str">
            <v>MARN1 RTC</v>
          </cell>
          <cell r="C1078">
            <v>200911</v>
          </cell>
          <cell r="D1078">
            <v>0</v>
          </cell>
        </row>
        <row r="1079">
          <cell r="A1079" t="str">
            <v>MARN1 RTC</v>
          </cell>
          <cell r="C1079">
            <v>200912</v>
          </cell>
          <cell r="D1079">
            <v>0</v>
          </cell>
        </row>
        <row r="1080">
          <cell r="A1080" t="str">
            <v>MARN2 RTC</v>
          </cell>
          <cell r="C1080">
            <v>200803</v>
          </cell>
          <cell r="D1080">
            <v>0</v>
          </cell>
        </row>
        <row r="1081">
          <cell r="A1081" t="str">
            <v>MARN2 RTC</v>
          </cell>
          <cell r="C1081">
            <v>200804</v>
          </cell>
          <cell r="D1081">
            <v>0</v>
          </cell>
        </row>
        <row r="1082">
          <cell r="A1082" t="str">
            <v>MARN2 RTC</v>
          </cell>
          <cell r="C1082">
            <v>200805</v>
          </cell>
          <cell r="D1082">
            <v>0</v>
          </cell>
        </row>
        <row r="1083">
          <cell r="A1083" t="str">
            <v>MARN2 RTC</v>
          </cell>
          <cell r="C1083">
            <v>200806</v>
          </cell>
          <cell r="D1083">
            <v>0</v>
          </cell>
        </row>
        <row r="1084">
          <cell r="A1084" t="str">
            <v>MARN2 RTC</v>
          </cell>
          <cell r="C1084">
            <v>200807</v>
          </cell>
          <cell r="D1084">
            <v>0</v>
          </cell>
        </row>
        <row r="1085">
          <cell r="A1085" t="str">
            <v>MARN2 RTC</v>
          </cell>
          <cell r="C1085">
            <v>200808</v>
          </cell>
          <cell r="D1085">
            <v>0</v>
          </cell>
        </row>
        <row r="1086">
          <cell r="A1086" t="str">
            <v>MARN2 RTC</v>
          </cell>
          <cell r="C1086">
            <v>200809</v>
          </cell>
          <cell r="D1086">
            <v>0</v>
          </cell>
        </row>
        <row r="1087">
          <cell r="A1087" t="str">
            <v>MARN2 RTC</v>
          </cell>
          <cell r="C1087">
            <v>200810</v>
          </cell>
          <cell r="D1087">
            <v>0</v>
          </cell>
        </row>
        <row r="1088">
          <cell r="A1088" t="str">
            <v>MARN2 RTC</v>
          </cell>
          <cell r="C1088">
            <v>200811</v>
          </cell>
          <cell r="D1088">
            <v>0</v>
          </cell>
        </row>
        <row r="1089">
          <cell r="A1089" t="str">
            <v>MARN2 RTC</v>
          </cell>
          <cell r="C1089">
            <v>200812</v>
          </cell>
          <cell r="D1089">
            <v>0</v>
          </cell>
        </row>
        <row r="1090">
          <cell r="A1090" t="str">
            <v>MARN2 RTC</v>
          </cell>
          <cell r="C1090">
            <v>200901</v>
          </cell>
          <cell r="D1090">
            <v>0</v>
          </cell>
        </row>
        <row r="1091">
          <cell r="A1091" t="str">
            <v>MARN2 RTC</v>
          </cell>
          <cell r="C1091">
            <v>200902</v>
          </cell>
          <cell r="D1091">
            <v>0</v>
          </cell>
        </row>
        <row r="1092">
          <cell r="A1092" t="str">
            <v>MARN2 RTC</v>
          </cell>
          <cell r="C1092">
            <v>200903</v>
          </cell>
          <cell r="D1092">
            <v>0</v>
          </cell>
        </row>
        <row r="1093">
          <cell r="A1093" t="str">
            <v>MARN2 RTC</v>
          </cell>
          <cell r="C1093">
            <v>200904</v>
          </cell>
          <cell r="D1093">
            <v>0</v>
          </cell>
        </row>
        <row r="1094">
          <cell r="A1094" t="str">
            <v>MARN2 RTC</v>
          </cell>
          <cell r="C1094">
            <v>200905</v>
          </cell>
          <cell r="D1094">
            <v>0</v>
          </cell>
        </row>
        <row r="1095">
          <cell r="A1095" t="str">
            <v>MARN2 RTC</v>
          </cell>
          <cell r="C1095">
            <v>200906</v>
          </cell>
          <cell r="D1095">
            <v>0</v>
          </cell>
        </row>
        <row r="1096">
          <cell r="A1096" t="str">
            <v>MARN2 RTC</v>
          </cell>
          <cell r="C1096">
            <v>200907</v>
          </cell>
          <cell r="D1096">
            <v>0</v>
          </cell>
        </row>
        <row r="1097">
          <cell r="A1097" t="str">
            <v>MARN2 RTC</v>
          </cell>
          <cell r="C1097">
            <v>200908</v>
          </cell>
          <cell r="D1097">
            <v>0</v>
          </cell>
        </row>
        <row r="1098">
          <cell r="A1098" t="str">
            <v>MARN2 RTC</v>
          </cell>
          <cell r="C1098">
            <v>200909</v>
          </cell>
          <cell r="D1098">
            <v>0</v>
          </cell>
        </row>
        <row r="1099">
          <cell r="A1099" t="str">
            <v>MARN2 RTC</v>
          </cell>
          <cell r="C1099">
            <v>200910</v>
          </cell>
          <cell r="D1099">
            <v>0</v>
          </cell>
        </row>
        <row r="1100">
          <cell r="A1100" t="str">
            <v>MARN2 RTC</v>
          </cell>
          <cell r="C1100">
            <v>200911</v>
          </cell>
          <cell r="D1100">
            <v>0</v>
          </cell>
        </row>
        <row r="1101">
          <cell r="A1101" t="str">
            <v>MARN2 RTC</v>
          </cell>
          <cell r="C1101">
            <v>200912</v>
          </cell>
          <cell r="D1101">
            <v>0</v>
          </cell>
        </row>
        <row r="1102">
          <cell r="A1102" t="str">
            <v>MARS1 RTC</v>
          </cell>
          <cell r="C1102">
            <v>200803</v>
          </cell>
          <cell r="D1102">
            <v>0</v>
          </cell>
        </row>
        <row r="1103">
          <cell r="A1103" t="str">
            <v>MARS1 RTC</v>
          </cell>
          <cell r="C1103">
            <v>200804</v>
          </cell>
          <cell r="D1103">
            <v>0</v>
          </cell>
        </row>
        <row r="1104">
          <cell r="A1104" t="str">
            <v>MARS1 RTC</v>
          </cell>
          <cell r="C1104">
            <v>200805</v>
          </cell>
          <cell r="D1104">
            <v>0</v>
          </cell>
        </row>
        <row r="1105">
          <cell r="A1105" t="str">
            <v>MARS1 RTC</v>
          </cell>
          <cell r="C1105">
            <v>200806</v>
          </cell>
          <cell r="D1105">
            <v>0</v>
          </cell>
        </row>
        <row r="1106">
          <cell r="A1106" t="str">
            <v>MARS1 RTC</v>
          </cell>
          <cell r="C1106">
            <v>200807</v>
          </cell>
          <cell r="D1106">
            <v>0</v>
          </cell>
        </row>
        <row r="1107">
          <cell r="A1107" t="str">
            <v>MARS1 RTC</v>
          </cell>
          <cell r="C1107">
            <v>200808</v>
          </cell>
          <cell r="D1107">
            <v>0</v>
          </cell>
        </row>
        <row r="1108">
          <cell r="A1108" t="str">
            <v>MARS1 RTC</v>
          </cell>
          <cell r="C1108">
            <v>200809</v>
          </cell>
          <cell r="D1108">
            <v>0</v>
          </cell>
        </row>
        <row r="1109">
          <cell r="A1109" t="str">
            <v>MARS1 RTC</v>
          </cell>
          <cell r="C1109">
            <v>200810</v>
          </cell>
          <cell r="D1109">
            <v>0</v>
          </cell>
        </row>
        <row r="1110">
          <cell r="A1110" t="str">
            <v>MARS1 RTC</v>
          </cell>
          <cell r="C1110">
            <v>200811</v>
          </cell>
          <cell r="D1110">
            <v>0</v>
          </cell>
        </row>
        <row r="1111">
          <cell r="A1111" t="str">
            <v>MARS1 RTC</v>
          </cell>
          <cell r="C1111">
            <v>200812</v>
          </cell>
          <cell r="D1111">
            <v>0</v>
          </cell>
        </row>
        <row r="1112">
          <cell r="A1112" t="str">
            <v>MARS1 RTC</v>
          </cell>
          <cell r="C1112">
            <v>200901</v>
          </cell>
          <cell r="D1112">
            <v>0</v>
          </cell>
        </row>
        <row r="1113">
          <cell r="A1113" t="str">
            <v>MARS1 RTC</v>
          </cell>
          <cell r="C1113">
            <v>200902</v>
          </cell>
          <cell r="D1113">
            <v>0</v>
          </cell>
        </row>
        <row r="1114">
          <cell r="A1114" t="str">
            <v>MARS1 RTC</v>
          </cell>
          <cell r="C1114">
            <v>200903</v>
          </cell>
          <cell r="D1114">
            <v>0</v>
          </cell>
        </row>
        <row r="1115">
          <cell r="A1115" t="str">
            <v>MARS1 RTC</v>
          </cell>
          <cell r="C1115">
            <v>200904</v>
          </cell>
          <cell r="D1115">
            <v>0</v>
          </cell>
        </row>
        <row r="1116">
          <cell r="A1116" t="str">
            <v>MARS1 RTC</v>
          </cell>
          <cell r="C1116">
            <v>200905</v>
          </cell>
          <cell r="D1116">
            <v>0</v>
          </cell>
        </row>
        <row r="1117">
          <cell r="A1117" t="str">
            <v>MARS1 RTC</v>
          </cell>
          <cell r="C1117">
            <v>200906</v>
          </cell>
          <cell r="D1117">
            <v>0</v>
          </cell>
        </row>
        <row r="1118">
          <cell r="A1118" t="str">
            <v>MARS1 RTC</v>
          </cell>
          <cell r="C1118">
            <v>200907</v>
          </cell>
          <cell r="D1118">
            <v>0</v>
          </cell>
        </row>
        <row r="1119">
          <cell r="A1119" t="str">
            <v>MARS1 RTC</v>
          </cell>
          <cell r="C1119">
            <v>200908</v>
          </cell>
          <cell r="D1119">
            <v>0</v>
          </cell>
        </row>
        <row r="1120">
          <cell r="A1120" t="str">
            <v>MARS1 RTC</v>
          </cell>
          <cell r="C1120">
            <v>200909</v>
          </cell>
          <cell r="D1120">
            <v>0</v>
          </cell>
        </row>
        <row r="1121">
          <cell r="A1121" t="str">
            <v>MARS1 RTC</v>
          </cell>
          <cell r="C1121">
            <v>200910</v>
          </cell>
          <cell r="D1121">
            <v>0</v>
          </cell>
        </row>
        <row r="1122">
          <cell r="A1122" t="str">
            <v>MARS1 RTC</v>
          </cell>
          <cell r="C1122">
            <v>200911</v>
          </cell>
          <cell r="D1122">
            <v>0</v>
          </cell>
        </row>
        <row r="1123">
          <cell r="A1123" t="str">
            <v>MARS1 RTC</v>
          </cell>
          <cell r="C1123">
            <v>200912</v>
          </cell>
          <cell r="D1123">
            <v>0</v>
          </cell>
        </row>
        <row r="1124">
          <cell r="A1124" t="str">
            <v>MARS2 RTC</v>
          </cell>
          <cell r="C1124">
            <v>200803</v>
          </cell>
          <cell r="D1124">
            <v>0</v>
          </cell>
        </row>
        <row r="1125">
          <cell r="A1125" t="str">
            <v>MARS2 RTC</v>
          </cell>
          <cell r="C1125">
            <v>200804</v>
          </cell>
          <cell r="D1125">
            <v>0</v>
          </cell>
        </row>
        <row r="1126">
          <cell r="A1126" t="str">
            <v>MARS2 RTC</v>
          </cell>
          <cell r="C1126">
            <v>200805</v>
          </cell>
          <cell r="D1126">
            <v>0</v>
          </cell>
        </row>
        <row r="1127">
          <cell r="A1127" t="str">
            <v>MARS2 RTC</v>
          </cell>
          <cell r="C1127">
            <v>200806</v>
          </cell>
          <cell r="D1127">
            <v>0</v>
          </cell>
        </row>
        <row r="1128">
          <cell r="A1128" t="str">
            <v>MARS2 RTC</v>
          </cell>
          <cell r="C1128">
            <v>200807</v>
          </cell>
          <cell r="D1128">
            <v>0</v>
          </cell>
        </row>
        <row r="1129">
          <cell r="A1129" t="str">
            <v>MARS2 RTC</v>
          </cell>
          <cell r="C1129">
            <v>200808</v>
          </cell>
          <cell r="D1129">
            <v>0</v>
          </cell>
        </row>
        <row r="1130">
          <cell r="A1130" t="str">
            <v>MARS2 RTC</v>
          </cell>
          <cell r="C1130">
            <v>200809</v>
          </cell>
          <cell r="D1130">
            <v>0</v>
          </cell>
        </row>
        <row r="1131">
          <cell r="A1131" t="str">
            <v>MARS2 RTC</v>
          </cell>
          <cell r="C1131">
            <v>200810</v>
          </cell>
          <cell r="D1131">
            <v>0</v>
          </cell>
        </row>
        <row r="1132">
          <cell r="A1132" t="str">
            <v>MARS2 RTC</v>
          </cell>
          <cell r="C1132">
            <v>200811</v>
          </cell>
          <cell r="D1132">
            <v>0</v>
          </cell>
        </row>
        <row r="1133">
          <cell r="A1133" t="str">
            <v>MARS2 RTC</v>
          </cell>
          <cell r="C1133">
            <v>200812</v>
          </cell>
          <cell r="D1133">
            <v>0</v>
          </cell>
        </row>
        <row r="1134">
          <cell r="A1134" t="str">
            <v>MARS2 RTC</v>
          </cell>
          <cell r="C1134">
            <v>200901</v>
          </cell>
          <cell r="D1134">
            <v>0</v>
          </cell>
        </row>
        <row r="1135">
          <cell r="A1135" t="str">
            <v>MARS2 RTC</v>
          </cell>
          <cell r="C1135">
            <v>200902</v>
          </cell>
          <cell r="D1135">
            <v>0</v>
          </cell>
        </row>
        <row r="1136">
          <cell r="A1136" t="str">
            <v>MARS2 RTC</v>
          </cell>
          <cell r="C1136">
            <v>200903</v>
          </cell>
          <cell r="D1136">
            <v>0</v>
          </cell>
        </row>
        <row r="1137">
          <cell r="A1137" t="str">
            <v>MARS2 RTC</v>
          </cell>
          <cell r="C1137">
            <v>200904</v>
          </cell>
          <cell r="D1137">
            <v>0</v>
          </cell>
        </row>
        <row r="1138">
          <cell r="A1138" t="str">
            <v>MARS2 RTC</v>
          </cell>
          <cell r="C1138">
            <v>200905</v>
          </cell>
          <cell r="D1138">
            <v>0</v>
          </cell>
        </row>
        <row r="1139">
          <cell r="A1139" t="str">
            <v>MARS2 RTC</v>
          </cell>
          <cell r="C1139">
            <v>200906</v>
          </cell>
          <cell r="D1139">
            <v>0</v>
          </cell>
        </row>
        <row r="1140">
          <cell r="A1140" t="str">
            <v>MARS2 RTC</v>
          </cell>
          <cell r="C1140">
            <v>200907</v>
          </cell>
          <cell r="D1140">
            <v>0</v>
          </cell>
        </row>
        <row r="1141">
          <cell r="A1141" t="str">
            <v>MARS2 RTC</v>
          </cell>
          <cell r="C1141">
            <v>200908</v>
          </cell>
          <cell r="D1141">
            <v>0</v>
          </cell>
        </row>
        <row r="1142">
          <cell r="A1142" t="str">
            <v>MARS2 RTC</v>
          </cell>
          <cell r="C1142">
            <v>200909</v>
          </cell>
          <cell r="D1142">
            <v>0</v>
          </cell>
        </row>
        <row r="1143">
          <cell r="A1143" t="str">
            <v>MARS2 RTC</v>
          </cell>
          <cell r="C1143">
            <v>200910</v>
          </cell>
          <cell r="D1143">
            <v>0</v>
          </cell>
        </row>
        <row r="1144">
          <cell r="A1144" t="str">
            <v>MARS2 RTC</v>
          </cell>
          <cell r="C1144">
            <v>200911</v>
          </cell>
          <cell r="D1144">
            <v>0</v>
          </cell>
        </row>
        <row r="1145">
          <cell r="A1145" t="str">
            <v>MARS2 RTC</v>
          </cell>
          <cell r="C1145">
            <v>200912</v>
          </cell>
          <cell r="D1145">
            <v>0</v>
          </cell>
        </row>
        <row r="1146">
          <cell r="A1146" t="str">
            <v>MARW1 RTC</v>
          </cell>
          <cell r="C1146">
            <v>200803</v>
          </cell>
          <cell r="D1146">
            <v>0</v>
          </cell>
        </row>
        <row r="1147">
          <cell r="A1147" t="str">
            <v>MARW1 RTC</v>
          </cell>
          <cell r="C1147">
            <v>200804</v>
          </cell>
          <cell r="D1147">
            <v>0</v>
          </cell>
        </row>
        <row r="1148">
          <cell r="A1148" t="str">
            <v>MARW1 RTC</v>
          </cell>
          <cell r="C1148">
            <v>200805</v>
          </cell>
          <cell r="D1148">
            <v>0</v>
          </cell>
        </row>
        <row r="1149">
          <cell r="A1149" t="str">
            <v>MARW1 RTC</v>
          </cell>
          <cell r="C1149">
            <v>200806</v>
          </cell>
          <cell r="D1149">
            <v>0</v>
          </cell>
        </row>
        <row r="1150">
          <cell r="A1150" t="str">
            <v>MARW1 RTC</v>
          </cell>
          <cell r="C1150">
            <v>200807</v>
          </cell>
          <cell r="D1150">
            <v>0</v>
          </cell>
        </row>
        <row r="1151">
          <cell r="A1151" t="str">
            <v>MARW1 RTC</v>
          </cell>
          <cell r="C1151">
            <v>200808</v>
          </cell>
          <cell r="D1151">
            <v>0</v>
          </cell>
        </row>
        <row r="1152">
          <cell r="A1152" t="str">
            <v>MARW1 RTC</v>
          </cell>
          <cell r="C1152">
            <v>200809</v>
          </cell>
          <cell r="D1152">
            <v>0</v>
          </cell>
        </row>
        <row r="1153">
          <cell r="A1153" t="str">
            <v>MARW1 RTC</v>
          </cell>
          <cell r="C1153">
            <v>200810</v>
          </cell>
          <cell r="D1153">
            <v>0</v>
          </cell>
        </row>
        <row r="1154">
          <cell r="A1154" t="str">
            <v>MARW1 RTC</v>
          </cell>
          <cell r="C1154">
            <v>200811</v>
          </cell>
          <cell r="D1154">
            <v>0</v>
          </cell>
        </row>
        <row r="1155">
          <cell r="A1155" t="str">
            <v>MARW1 RTC</v>
          </cell>
          <cell r="C1155">
            <v>200812</v>
          </cell>
          <cell r="D1155">
            <v>0</v>
          </cell>
        </row>
        <row r="1156">
          <cell r="A1156" t="str">
            <v>MARW1 RTC</v>
          </cell>
          <cell r="C1156">
            <v>200901</v>
          </cell>
          <cell r="D1156">
            <v>0</v>
          </cell>
        </row>
        <row r="1157">
          <cell r="A1157" t="str">
            <v>MARW1 RTC</v>
          </cell>
          <cell r="C1157">
            <v>200902</v>
          </cell>
          <cell r="D1157">
            <v>0</v>
          </cell>
        </row>
        <row r="1158">
          <cell r="A1158" t="str">
            <v>MARW1 RTC</v>
          </cell>
          <cell r="C1158">
            <v>200903</v>
          </cell>
          <cell r="D1158">
            <v>0</v>
          </cell>
        </row>
        <row r="1159">
          <cell r="A1159" t="str">
            <v>MARW1 RTC</v>
          </cell>
          <cell r="C1159">
            <v>200904</v>
          </cell>
          <cell r="D1159">
            <v>0</v>
          </cell>
        </row>
        <row r="1160">
          <cell r="A1160" t="str">
            <v>MARW1 RTC</v>
          </cell>
          <cell r="C1160">
            <v>200905</v>
          </cell>
          <cell r="D1160">
            <v>0</v>
          </cell>
        </row>
        <row r="1161">
          <cell r="A1161" t="str">
            <v>MARW1 RTC</v>
          </cell>
          <cell r="C1161">
            <v>200906</v>
          </cell>
          <cell r="D1161">
            <v>0</v>
          </cell>
        </row>
        <row r="1162">
          <cell r="A1162" t="str">
            <v>MARW1 RTC</v>
          </cell>
          <cell r="C1162">
            <v>200907</v>
          </cell>
          <cell r="D1162">
            <v>0</v>
          </cell>
        </row>
        <row r="1163">
          <cell r="A1163" t="str">
            <v>MARW1 RTC</v>
          </cell>
          <cell r="C1163">
            <v>200908</v>
          </cell>
          <cell r="D1163">
            <v>0</v>
          </cell>
        </row>
        <row r="1164">
          <cell r="A1164" t="str">
            <v>MARW1 RTC</v>
          </cell>
          <cell r="C1164">
            <v>200909</v>
          </cell>
          <cell r="D1164">
            <v>0</v>
          </cell>
        </row>
        <row r="1165">
          <cell r="A1165" t="str">
            <v>MARW1 RTC</v>
          </cell>
          <cell r="C1165">
            <v>200910</v>
          </cell>
          <cell r="D1165">
            <v>0</v>
          </cell>
        </row>
        <row r="1166">
          <cell r="A1166" t="str">
            <v>MARW1 RTC</v>
          </cell>
          <cell r="C1166">
            <v>200911</v>
          </cell>
          <cell r="D1166">
            <v>0</v>
          </cell>
        </row>
        <row r="1167">
          <cell r="A1167" t="str">
            <v>MARW1 RTC</v>
          </cell>
          <cell r="C1167">
            <v>200912</v>
          </cell>
          <cell r="D1167">
            <v>0</v>
          </cell>
        </row>
        <row r="1168">
          <cell r="A1168" t="str">
            <v>MARW2 RTC</v>
          </cell>
          <cell r="C1168">
            <v>200803</v>
          </cell>
          <cell r="D1168">
            <v>0</v>
          </cell>
        </row>
        <row r="1169">
          <cell r="A1169" t="str">
            <v>MARW2 RTC</v>
          </cell>
          <cell r="C1169">
            <v>200804</v>
          </cell>
          <cell r="D1169">
            <v>0</v>
          </cell>
        </row>
        <row r="1170">
          <cell r="A1170" t="str">
            <v>MARW2 RTC</v>
          </cell>
          <cell r="C1170">
            <v>200805</v>
          </cell>
          <cell r="D1170">
            <v>0</v>
          </cell>
        </row>
        <row r="1171">
          <cell r="A1171" t="str">
            <v>MARW2 RTC</v>
          </cell>
          <cell r="C1171">
            <v>200806</v>
          </cell>
          <cell r="D1171">
            <v>0</v>
          </cell>
        </row>
        <row r="1172">
          <cell r="A1172" t="str">
            <v>MARW2 RTC</v>
          </cell>
          <cell r="C1172">
            <v>200807</v>
          </cell>
          <cell r="D1172">
            <v>0</v>
          </cell>
        </row>
        <row r="1173">
          <cell r="A1173" t="str">
            <v>MARW2 RTC</v>
          </cell>
          <cell r="C1173">
            <v>200808</v>
          </cell>
          <cell r="D1173">
            <v>0</v>
          </cell>
        </row>
        <row r="1174">
          <cell r="A1174" t="str">
            <v>MARW2 RTC</v>
          </cell>
          <cell r="C1174">
            <v>200809</v>
          </cell>
          <cell r="D1174">
            <v>0</v>
          </cell>
        </row>
        <row r="1175">
          <cell r="A1175" t="str">
            <v>MARW2 RTC</v>
          </cell>
          <cell r="C1175">
            <v>200810</v>
          </cell>
          <cell r="D1175">
            <v>0</v>
          </cell>
        </row>
        <row r="1176">
          <cell r="A1176" t="str">
            <v>MARW2 RTC</v>
          </cell>
          <cell r="C1176">
            <v>200811</v>
          </cell>
          <cell r="D1176">
            <v>0</v>
          </cell>
        </row>
        <row r="1177">
          <cell r="A1177" t="str">
            <v>MARW2 RTC</v>
          </cell>
          <cell r="C1177">
            <v>200812</v>
          </cell>
          <cell r="D1177">
            <v>0</v>
          </cell>
        </row>
        <row r="1178">
          <cell r="A1178" t="str">
            <v>MARW2 RTC</v>
          </cell>
          <cell r="C1178">
            <v>200901</v>
          </cell>
          <cell r="D1178">
            <v>0</v>
          </cell>
        </row>
        <row r="1179">
          <cell r="A1179" t="str">
            <v>MARW2 RTC</v>
          </cell>
          <cell r="C1179">
            <v>200902</v>
          </cell>
          <cell r="D1179">
            <v>0</v>
          </cell>
        </row>
        <row r="1180">
          <cell r="A1180" t="str">
            <v>MARW2 RTC</v>
          </cell>
          <cell r="C1180">
            <v>200903</v>
          </cell>
          <cell r="D1180">
            <v>0</v>
          </cell>
        </row>
        <row r="1181">
          <cell r="A1181" t="str">
            <v>MARW2 RTC</v>
          </cell>
          <cell r="C1181">
            <v>200904</v>
          </cell>
          <cell r="D1181">
            <v>0</v>
          </cell>
        </row>
        <row r="1182">
          <cell r="A1182" t="str">
            <v>MARW2 RTC</v>
          </cell>
          <cell r="C1182">
            <v>200905</v>
          </cell>
          <cell r="D1182">
            <v>0</v>
          </cell>
        </row>
        <row r="1183">
          <cell r="A1183" t="str">
            <v>MARW2 RTC</v>
          </cell>
          <cell r="C1183">
            <v>200906</v>
          </cell>
          <cell r="D1183">
            <v>0</v>
          </cell>
        </row>
        <row r="1184">
          <cell r="A1184" t="str">
            <v>MARW2 RTC</v>
          </cell>
          <cell r="C1184">
            <v>200907</v>
          </cell>
          <cell r="D1184">
            <v>0</v>
          </cell>
        </row>
        <row r="1185">
          <cell r="A1185" t="str">
            <v>MARW2 RTC</v>
          </cell>
          <cell r="C1185">
            <v>200908</v>
          </cell>
          <cell r="D1185">
            <v>0</v>
          </cell>
        </row>
        <row r="1186">
          <cell r="A1186" t="str">
            <v>MARW2 RTC</v>
          </cell>
          <cell r="C1186">
            <v>200909</v>
          </cell>
          <cell r="D1186">
            <v>0</v>
          </cell>
        </row>
        <row r="1187">
          <cell r="A1187" t="str">
            <v>MARW2 RTC</v>
          </cell>
          <cell r="C1187">
            <v>200910</v>
          </cell>
          <cell r="D1187">
            <v>0</v>
          </cell>
        </row>
        <row r="1188">
          <cell r="A1188" t="str">
            <v>MARW2 RTC</v>
          </cell>
          <cell r="C1188">
            <v>200911</v>
          </cell>
          <cell r="D1188">
            <v>0</v>
          </cell>
        </row>
        <row r="1189">
          <cell r="A1189" t="str">
            <v>MARW2 RTC</v>
          </cell>
          <cell r="C1189">
            <v>200912</v>
          </cell>
          <cell r="D1189">
            <v>0</v>
          </cell>
        </row>
        <row r="1190">
          <cell r="A1190" t="str">
            <v>N. Point</v>
          </cell>
          <cell r="C1190">
            <v>200803</v>
          </cell>
          <cell r="D1190">
            <v>0</v>
          </cell>
        </row>
        <row r="1191">
          <cell r="A1191" t="str">
            <v>N. Point</v>
          </cell>
          <cell r="C1191">
            <v>200804</v>
          </cell>
          <cell r="D1191">
            <v>0</v>
          </cell>
        </row>
        <row r="1192">
          <cell r="A1192" t="str">
            <v>N. Point</v>
          </cell>
          <cell r="C1192">
            <v>200805</v>
          </cell>
          <cell r="D1192">
            <v>0</v>
          </cell>
        </row>
        <row r="1193">
          <cell r="A1193" t="str">
            <v>N. Point</v>
          </cell>
          <cell r="C1193">
            <v>200806</v>
          </cell>
          <cell r="D1193">
            <v>0</v>
          </cell>
        </row>
        <row r="1194">
          <cell r="A1194" t="str">
            <v>N. Point</v>
          </cell>
          <cell r="C1194">
            <v>200807</v>
          </cell>
          <cell r="D1194">
            <v>0</v>
          </cell>
        </row>
        <row r="1195">
          <cell r="A1195" t="str">
            <v>N. Point</v>
          </cell>
          <cell r="C1195">
            <v>200808</v>
          </cell>
          <cell r="D1195">
            <v>0</v>
          </cell>
        </row>
        <row r="1196">
          <cell r="A1196" t="str">
            <v>N. Point</v>
          </cell>
          <cell r="C1196">
            <v>200809</v>
          </cell>
          <cell r="D1196">
            <v>0</v>
          </cell>
        </row>
        <row r="1197">
          <cell r="A1197" t="str">
            <v>N. Point</v>
          </cell>
          <cell r="C1197">
            <v>200810</v>
          </cell>
          <cell r="D1197">
            <v>0</v>
          </cell>
        </row>
        <row r="1198">
          <cell r="A1198" t="str">
            <v>NE OFF PEAK</v>
          </cell>
          <cell r="C1198">
            <v>200803</v>
          </cell>
          <cell r="D1198">
            <v>0</v>
          </cell>
        </row>
        <row r="1199">
          <cell r="A1199" t="str">
            <v>NE OFF PEAK</v>
          </cell>
          <cell r="C1199">
            <v>200804</v>
          </cell>
          <cell r="D1199">
            <v>0</v>
          </cell>
        </row>
        <row r="1200">
          <cell r="A1200" t="str">
            <v>NE OFF PEAK</v>
          </cell>
          <cell r="C1200">
            <v>200805</v>
          </cell>
          <cell r="D1200">
            <v>0</v>
          </cell>
        </row>
        <row r="1201">
          <cell r="A1201" t="str">
            <v>NE OFF PEAK</v>
          </cell>
          <cell r="C1201">
            <v>200806</v>
          </cell>
          <cell r="D1201">
            <v>0</v>
          </cell>
        </row>
        <row r="1202">
          <cell r="A1202" t="str">
            <v>NE OFF PEAK</v>
          </cell>
          <cell r="C1202">
            <v>200807</v>
          </cell>
          <cell r="D1202">
            <v>0</v>
          </cell>
        </row>
        <row r="1203">
          <cell r="A1203" t="str">
            <v>NE OFF PEAK</v>
          </cell>
          <cell r="C1203">
            <v>200808</v>
          </cell>
          <cell r="D1203">
            <v>0</v>
          </cell>
        </row>
        <row r="1204">
          <cell r="A1204" t="str">
            <v>NE OFF PEAK</v>
          </cell>
          <cell r="C1204">
            <v>200809</v>
          </cell>
          <cell r="D1204">
            <v>0</v>
          </cell>
        </row>
        <row r="1205">
          <cell r="A1205" t="str">
            <v>NE OFF PEAK</v>
          </cell>
          <cell r="C1205">
            <v>200810</v>
          </cell>
          <cell r="D1205">
            <v>0</v>
          </cell>
        </row>
        <row r="1206">
          <cell r="A1206" t="str">
            <v>NE OFF PEAK</v>
          </cell>
          <cell r="C1206">
            <v>200811</v>
          </cell>
          <cell r="D1206">
            <v>0</v>
          </cell>
        </row>
        <row r="1207">
          <cell r="A1207" t="str">
            <v>NE OFF PEAK</v>
          </cell>
          <cell r="C1207">
            <v>200812</v>
          </cell>
          <cell r="D1207">
            <v>0</v>
          </cell>
        </row>
        <row r="1208">
          <cell r="A1208" t="str">
            <v>NE OFF PEAK</v>
          </cell>
          <cell r="C1208">
            <v>200901</v>
          </cell>
          <cell r="D1208">
            <v>0</v>
          </cell>
        </row>
        <row r="1209">
          <cell r="A1209" t="str">
            <v>NE OFF PEAK</v>
          </cell>
          <cell r="C1209">
            <v>200902</v>
          </cell>
          <cell r="D1209">
            <v>0</v>
          </cell>
        </row>
        <row r="1210">
          <cell r="A1210" t="str">
            <v>NE OFF PEAK</v>
          </cell>
          <cell r="C1210">
            <v>200903</v>
          </cell>
          <cell r="D1210">
            <v>0</v>
          </cell>
        </row>
        <row r="1211">
          <cell r="A1211" t="str">
            <v>NE OFF PEAK</v>
          </cell>
          <cell r="C1211">
            <v>200904</v>
          </cell>
          <cell r="D1211">
            <v>0</v>
          </cell>
        </row>
        <row r="1212">
          <cell r="A1212" t="str">
            <v>NE OFF PEAK</v>
          </cell>
          <cell r="C1212">
            <v>200905</v>
          </cell>
          <cell r="D1212">
            <v>0</v>
          </cell>
        </row>
        <row r="1213">
          <cell r="A1213" t="str">
            <v>NE OFF PEAK</v>
          </cell>
          <cell r="C1213">
            <v>200906</v>
          </cell>
          <cell r="D1213">
            <v>0</v>
          </cell>
        </row>
        <row r="1214">
          <cell r="A1214" t="str">
            <v>NE OFF PEAK</v>
          </cell>
          <cell r="C1214">
            <v>200907</v>
          </cell>
          <cell r="D1214">
            <v>0</v>
          </cell>
        </row>
        <row r="1215">
          <cell r="A1215" t="str">
            <v>NE OFF PEAK</v>
          </cell>
          <cell r="C1215">
            <v>200908</v>
          </cell>
          <cell r="D1215">
            <v>0</v>
          </cell>
        </row>
        <row r="1216">
          <cell r="A1216" t="str">
            <v>NE OFF PEAK</v>
          </cell>
          <cell r="C1216">
            <v>200909</v>
          </cell>
          <cell r="D1216">
            <v>0</v>
          </cell>
        </row>
        <row r="1217">
          <cell r="A1217" t="str">
            <v>NE OFF PEAK</v>
          </cell>
          <cell r="C1217">
            <v>200910</v>
          </cell>
          <cell r="D1217">
            <v>0</v>
          </cell>
        </row>
        <row r="1218">
          <cell r="A1218" t="str">
            <v>NE OFF PEAK</v>
          </cell>
          <cell r="C1218">
            <v>200911</v>
          </cell>
          <cell r="D1218">
            <v>0</v>
          </cell>
        </row>
        <row r="1219">
          <cell r="A1219" t="str">
            <v>NE OFF PEAK</v>
          </cell>
          <cell r="C1219">
            <v>200912</v>
          </cell>
          <cell r="D1219">
            <v>0</v>
          </cell>
        </row>
        <row r="1220">
          <cell r="A1220" t="str">
            <v>NE OFF PEAK</v>
          </cell>
          <cell r="C1220">
            <v>201002</v>
          </cell>
          <cell r="D1220">
            <v>0</v>
          </cell>
        </row>
        <row r="1221">
          <cell r="A1221" t="str">
            <v>NE OFF PEAK</v>
          </cell>
          <cell r="C1221">
            <v>201003</v>
          </cell>
          <cell r="D1221">
            <v>0</v>
          </cell>
        </row>
        <row r="1222">
          <cell r="A1222" t="str">
            <v>NE OFF PEAK</v>
          </cell>
          <cell r="C1222">
            <v>201004</v>
          </cell>
          <cell r="D1222">
            <v>0</v>
          </cell>
        </row>
        <row r="1223">
          <cell r="A1223" t="str">
            <v>NE OFF PEAK</v>
          </cell>
          <cell r="C1223">
            <v>201005</v>
          </cell>
          <cell r="D1223">
            <v>0</v>
          </cell>
        </row>
        <row r="1224">
          <cell r="A1224" t="str">
            <v>NE OFF PEAK</v>
          </cell>
          <cell r="C1224">
            <v>201006</v>
          </cell>
          <cell r="D1224">
            <v>0</v>
          </cell>
        </row>
        <row r="1225">
          <cell r="A1225" t="str">
            <v>NE OFF PEAK</v>
          </cell>
          <cell r="C1225">
            <v>201007</v>
          </cell>
          <cell r="D1225">
            <v>0</v>
          </cell>
        </row>
        <row r="1226">
          <cell r="A1226" t="str">
            <v>NE OFF PEAK</v>
          </cell>
          <cell r="C1226">
            <v>201008</v>
          </cell>
          <cell r="D1226">
            <v>0</v>
          </cell>
        </row>
        <row r="1227">
          <cell r="A1227" t="str">
            <v>NE OFF PEAK</v>
          </cell>
          <cell r="C1227">
            <v>201009</v>
          </cell>
          <cell r="D1227">
            <v>0</v>
          </cell>
        </row>
        <row r="1228">
          <cell r="A1228" t="str">
            <v>NE OFF PEAK</v>
          </cell>
          <cell r="C1228">
            <v>201010</v>
          </cell>
          <cell r="D1228">
            <v>0</v>
          </cell>
        </row>
        <row r="1229">
          <cell r="A1229" t="str">
            <v>NE OFF PEAK</v>
          </cell>
          <cell r="C1229">
            <v>201011</v>
          </cell>
          <cell r="D1229">
            <v>0</v>
          </cell>
        </row>
        <row r="1230">
          <cell r="A1230" t="str">
            <v>NE OFF PEAK</v>
          </cell>
          <cell r="C1230">
            <v>201012</v>
          </cell>
          <cell r="D1230">
            <v>0</v>
          </cell>
        </row>
        <row r="1231">
          <cell r="A1231" t="str">
            <v>NE ON PEAK</v>
          </cell>
          <cell r="C1231">
            <v>200803</v>
          </cell>
          <cell r="D1231">
            <v>0</v>
          </cell>
        </row>
        <row r="1232">
          <cell r="A1232" t="str">
            <v>NE ON PEAK</v>
          </cell>
          <cell r="C1232">
            <v>200804</v>
          </cell>
          <cell r="D1232">
            <v>0</v>
          </cell>
        </row>
        <row r="1233">
          <cell r="A1233" t="str">
            <v>NE ON PEAK</v>
          </cell>
          <cell r="C1233">
            <v>200805</v>
          </cell>
          <cell r="D1233">
            <v>0</v>
          </cell>
        </row>
        <row r="1234">
          <cell r="A1234" t="str">
            <v>NE ON PEAK</v>
          </cell>
          <cell r="C1234">
            <v>200806</v>
          </cell>
          <cell r="D1234">
            <v>0</v>
          </cell>
        </row>
        <row r="1235">
          <cell r="A1235" t="str">
            <v>NE ON PEAK</v>
          </cell>
          <cell r="C1235">
            <v>200807</v>
          </cell>
          <cell r="D1235">
            <v>0</v>
          </cell>
        </row>
        <row r="1236">
          <cell r="A1236" t="str">
            <v>NE ON PEAK</v>
          </cell>
          <cell r="C1236">
            <v>200808</v>
          </cell>
          <cell r="D1236">
            <v>0</v>
          </cell>
        </row>
        <row r="1237">
          <cell r="A1237" t="str">
            <v>NE ON PEAK</v>
          </cell>
          <cell r="C1237">
            <v>200809</v>
          </cell>
          <cell r="D1237">
            <v>0</v>
          </cell>
        </row>
        <row r="1238">
          <cell r="A1238" t="str">
            <v>NE ON PEAK</v>
          </cell>
          <cell r="C1238">
            <v>200810</v>
          </cell>
          <cell r="D1238">
            <v>0</v>
          </cell>
        </row>
        <row r="1239">
          <cell r="A1239" t="str">
            <v>NE ON PEAK</v>
          </cell>
          <cell r="C1239">
            <v>200811</v>
          </cell>
          <cell r="D1239">
            <v>0</v>
          </cell>
        </row>
        <row r="1240">
          <cell r="A1240" t="str">
            <v>NE ON PEAK</v>
          </cell>
          <cell r="C1240">
            <v>200812</v>
          </cell>
          <cell r="D1240">
            <v>0</v>
          </cell>
        </row>
        <row r="1241">
          <cell r="A1241" t="str">
            <v>NE ON PEAK</v>
          </cell>
          <cell r="C1241">
            <v>200901</v>
          </cell>
          <cell r="D1241">
            <v>0</v>
          </cell>
        </row>
        <row r="1242">
          <cell r="A1242" t="str">
            <v>NE ON PEAK</v>
          </cell>
          <cell r="C1242">
            <v>200902</v>
          </cell>
          <cell r="D1242">
            <v>0</v>
          </cell>
        </row>
        <row r="1243">
          <cell r="A1243" t="str">
            <v>NE ON PEAK</v>
          </cell>
          <cell r="C1243">
            <v>200903</v>
          </cell>
          <cell r="D1243">
            <v>0</v>
          </cell>
        </row>
        <row r="1244">
          <cell r="A1244" t="str">
            <v>NE ON PEAK</v>
          </cell>
          <cell r="C1244">
            <v>200904</v>
          </cell>
          <cell r="D1244">
            <v>0</v>
          </cell>
        </row>
        <row r="1245">
          <cell r="A1245" t="str">
            <v>NE ON PEAK</v>
          </cell>
          <cell r="C1245">
            <v>200905</v>
          </cell>
          <cell r="D1245">
            <v>0</v>
          </cell>
        </row>
        <row r="1246">
          <cell r="A1246" t="str">
            <v>NE ON PEAK</v>
          </cell>
          <cell r="C1246">
            <v>200906</v>
          </cell>
          <cell r="D1246">
            <v>0</v>
          </cell>
        </row>
        <row r="1247">
          <cell r="A1247" t="str">
            <v>NE ON PEAK</v>
          </cell>
          <cell r="C1247">
            <v>200907</v>
          </cell>
          <cell r="D1247">
            <v>0</v>
          </cell>
        </row>
        <row r="1248">
          <cell r="A1248" t="str">
            <v>NE ON PEAK</v>
          </cell>
          <cell r="C1248">
            <v>200908</v>
          </cell>
          <cell r="D1248">
            <v>0</v>
          </cell>
        </row>
        <row r="1249">
          <cell r="A1249" t="str">
            <v>NE ON PEAK</v>
          </cell>
          <cell r="C1249">
            <v>200909</v>
          </cell>
          <cell r="D1249">
            <v>0</v>
          </cell>
        </row>
        <row r="1250">
          <cell r="A1250" t="str">
            <v>NE ON PEAK</v>
          </cell>
          <cell r="C1250">
            <v>200910</v>
          </cell>
          <cell r="D1250">
            <v>0</v>
          </cell>
        </row>
        <row r="1251">
          <cell r="A1251" t="str">
            <v>NE ON PEAK</v>
          </cell>
          <cell r="C1251">
            <v>200911</v>
          </cell>
          <cell r="D1251">
            <v>0</v>
          </cell>
        </row>
        <row r="1252">
          <cell r="A1252" t="str">
            <v>NE ON PEAK</v>
          </cell>
          <cell r="C1252">
            <v>200912</v>
          </cell>
          <cell r="D1252">
            <v>0</v>
          </cell>
        </row>
        <row r="1253">
          <cell r="A1253" t="str">
            <v>NE ON PEAK</v>
          </cell>
          <cell r="C1253">
            <v>201001</v>
          </cell>
          <cell r="D1253">
            <v>0</v>
          </cell>
        </row>
        <row r="1254">
          <cell r="A1254" t="str">
            <v>NE ON PEAK</v>
          </cell>
          <cell r="C1254">
            <v>201002</v>
          </cell>
          <cell r="D1254">
            <v>0</v>
          </cell>
        </row>
        <row r="1255">
          <cell r="A1255" t="str">
            <v>NE ON PEAK</v>
          </cell>
          <cell r="C1255">
            <v>201003</v>
          </cell>
          <cell r="D1255">
            <v>0</v>
          </cell>
        </row>
        <row r="1256">
          <cell r="A1256" t="str">
            <v>NE ON PEAK</v>
          </cell>
          <cell r="C1256">
            <v>201004</v>
          </cell>
          <cell r="D1256">
            <v>0</v>
          </cell>
        </row>
        <row r="1257">
          <cell r="A1257" t="str">
            <v>NE ON PEAK</v>
          </cell>
          <cell r="C1257">
            <v>201005</v>
          </cell>
          <cell r="D1257">
            <v>0</v>
          </cell>
        </row>
        <row r="1258">
          <cell r="A1258" t="str">
            <v>NE ON PEAK</v>
          </cell>
          <cell r="C1258">
            <v>201006</v>
          </cell>
          <cell r="D1258">
            <v>0</v>
          </cell>
        </row>
        <row r="1259">
          <cell r="A1259" t="str">
            <v>NE ON PEAK</v>
          </cell>
          <cell r="C1259">
            <v>201007</v>
          </cell>
          <cell r="D1259">
            <v>0</v>
          </cell>
        </row>
        <row r="1260">
          <cell r="A1260" t="str">
            <v>NE ON PEAK</v>
          </cell>
          <cell r="C1260">
            <v>201008</v>
          </cell>
          <cell r="D1260">
            <v>0</v>
          </cell>
        </row>
        <row r="1261">
          <cell r="A1261" t="str">
            <v>NE ON PEAK</v>
          </cell>
          <cell r="C1261">
            <v>201009</v>
          </cell>
          <cell r="D1261">
            <v>0</v>
          </cell>
        </row>
        <row r="1262">
          <cell r="A1262" t="str">
            <v>NE ON PEAK</v>
          </cell>
          <cell r="C1262">
            <v>201010</v>
          </cell>
          <cell r="D1262">
            <v>0</v>
          </cell>
        </row>
        <row r="1263">
          <cell r="A1263" t="str">
            <v>NE ON PEAK</v>
          </cell>
          <cell r="C1263">
            <v>201011</v>
          </cell>
          <cell r="D1263">
            <v>0</v>
          </cell>
        </row>
        <row r="1264">
          <cell r="A1264" t="str">
            <v>NE ON PEAK</v>
          </cell>
          <cell r="C1264">
            <v>201012</v>
          </cell>
          <cell r="D1264">
            <v>0</v>
          </cell>
        </row>
        <row r="1265">
          <cell r="A1265" t="str">
            <v>NE ON PEAK</v>
          </cell>
          <cell r="C1265">
            <v>201101</v>
          </cell>
          <cell r="D1265">
            <v>0</v>
          </cell>
        </row>
        <row r="1266">
          <cell r="A1266" t="str">
            <v>NHL RTC</v>
          </cell>
          <cell r="C1266">
            <v>200803</v>
          </cell>
          <cell r="D1266">
            <v>0</v>
          </cell>
        </row>
        <row r="1267">
          <cell r="A1267" t="str">
            <v>NHL RTC</v>
          </cell>
          <cell r="C1267">
            <v>200804</v>
          </cell>
          <cell r="D1267">
            <v>0</v>
          </cell>
        </row>
        <row r="1268">
          <cell r="A1268" t="str">
            <v>NHL RTC</v>
          </cell>
          <cell r="C1268">
            <v>200805</v>
          </cell>
          <cell r="D1268">
            <v>0</v>
          </cell>
        </row>
        <row r="1269">
          <cell r="A1269" t="str">
            <v>NHL RTC</v>
          </cell>
          <cell r="C1269">
            <v>200806</v>
          </cell>
          <cell r="D1269">
            <v>0</v>
          </cell>
        </row>
        <row r="1270">
          <cell r="A1270" t="str">
            <v>NHL RTC</v>
          </cell>
          <cell r="C1270">
            <v>200807</v>
          </cell>
          <cell r="D1270">
            <v>0</v>
          </cell>
        </row>
        <row r="1271">
          <cell r="A1271" t="str">
            <v>NHL RTC</v>
          </cell>
          <cell r="C1271">
            <v>200808</v>
          </cell>
          <cell r="D1271">
            <v>0</v>
          </cell>
        </row>
        <row r="1272">
          <cell r="A1272" t="str">
            <v>NHL RTC</v>
          </cell>
          <cell r="C1272">
            <v>200809</v>
          </cell>
          <cell r="D1272">
            <v>0</v>
          </cell>
        </row>
        <row r="1273">
          <cell r="A1273" t="str">
            <v>NHL RTC</v>
          </cell>
          <cell r="C1273">
            <v>200810</v>
          </cell>
          <cell r="D1273">
            <v>0</v>
          </cell>
        </row>
        <row r="1274">
          <cell r="A1274" t="str">
            <v>NHL RTC</v>
          </cell>
          <cell r="C1274">
            <v>200811</v>
          </cell>
          <cell r="D1274">
            <v>0</v>
          </cell>
        </row>
        <row r="1275">
          <cell r="A1275" t="str">
            <v>NHL RTC</v>
          </cell>
          <cell r="C1275">
            <v>200812</v>
          </cell>
          <cell r="D1275">
            <v>0</v>
          </cell>
        </row>
        <row r="1276">
          <cell r="A1276" t="str">
            <v>NHL RTC</v>
          </cell>
          <cell r="C1276">
            <v>200901</v>
          </cell>
          <cell r="D1276">
            <v>0</v>
          </cell>
        </row>
        <row r="1277">
          <cell r="A1277" t="str">
            <v>NHL RTC</v>
          </cell>
          <cell r="C1277">
            <v>200902</v>
          </cell>
          <cell r="D1277">
            <v>0</v>
          </cell>
        </row>
        <row r="1278">
          <cell r="A1278" t="str">
            <v>NHL RTC</v>
          </cell>
          <cell r="C1278">
            <v>200903</v>
          </cell>
          <cell r="D1278">
            <v>0</v>
          </cell>
        </row>
        <row r="1279">
          <cell r="A1279" t="str">
            <v>NHL RTC</v>
          </cell>
          <cell r="C1279">
            <v>200904</v>
          </cell>
          <cell r="D1279">
            <v>0</v>
          </cell>
        </row>
        <row r="1280">
          <cell r="A1280" t="str">
            <v>NHL RTC</v>
          </cell>
          <cell r="C1280">
            <v>200905</v>
          </cell>
          <cell r="D1280">
            <v>0</v>
          </cell>
        </row>
        <row r="1281">
          <cell r="A1281" t="str">
            <v>NHL RTC</v>
          </cell>
          <cell r="C1281">
            <v>200906</v>
          </cell>
          <cell r="D1281">
            <v>0</v>
          </cell>
        </row>
        <row r="1282">
          <cell r="A1282" t="str">
            <v>NHL RTC</v>
          </cell>
          <cell r="C1282">
            <v>200907</v>
          </cell>
          <cell r="D1282">
            <v>0</v>
          </cell>
        </row>
        <row r="1283">
          <cell r="A1283" t="str">
            <v>NHL RTC</v>
          </cell>
          <cell r="C1283">
            <v>200908</v>
          </cell>
          <cell r="D1283">
            <v>0</v>
          </cell>
        </row>
        <row r="1284">
          <cell r="A1284" t="str">
            <v>NHL RTC</v>
          </cell>
          <cell r="C1284">
            <v>200909</v>
          </cell>
          <cell r="D1284">
            <v>0</v>
          </cell>
        </row>
        <row r="1285">
          <cell r="A1285" t="str">
            <v>NHL RTC</v>
          </cell>
          <cell r="C1285">
            <v>200910</v>
          </cell>
          <cell r="D1285">
            <v>0</v>
          </cell>
        </row>
        <row r="1286">
          <cell r="A1286" t="str">
            <v>NHL RTC</v>
          </cell>
          <cell r="C1286">
            <v>200911</v>
          </cell>
          <cell r="D1286">
            <v>0</v>
          </cell>
        </row>
        <row r="1287">
          <cell r="A1287" t="str">
            <v>NHL RTC</v>
          </cell>
          <cell r="C1287">
            <v>200912</v>
          </cell>
          <cell r="D1287">
            <v>0</v>
          </cell>
        </row>
        <row r="1288">
          <cell r="A1288" t="str">
            <v>NHS RTC</v>
          </cell>
          <cell r="C1288">
            <v>200803</v>
          </cell>
          <cell r="D1288">
            <v>0</v>
          </cell>
        </row>
        <row r="1289">
          <cell r="A1289" t="str">
            <v>NHS RTC</v>
          </cell>
          <cell r="C1289">
            <v>200804</v>
          </cell>
          <cell r="D1289">
            <v>0</v>
          </cell>
        </row>
        <row r="1290">
          <cell r="A1290" t="str">
            <v>NHS RTC</v>
          </cell>
          <cell r="C1290">
            <v>200805</v>
          </cell>
          <cell r="D1290">
            <v>0</v>
          </cell>
        </row>
        <row r="1291">
          <cell r="A1291" t="str">
            <v>NHS RTC</v>
          </cell>
          <cell r="C1291">
            <v>200806</v>
          </cell>
          <cell r="D1291">
            <v>0</v>
          </cell>
        </row>
        <row r="1292">
          <cell r="A1292" t="str">
            <v>NHS RTC</v>
          </cell>
          <cell r="C1292">
            <v>200807</v>
          </cell>
          <cell r="D1292">
            <v>0</v>
          </cell>
        </row>
        <row r="1293">
          <cell r="A1293" t="str">
            <v>NHS RTC</v>
          </cell>
          <cell r="C1293">
            <v>200808</v>
          </cell>
          <cell r="D1293">
            <v>0</v>
          </cell>
        </row>
        <row r="1294">
          <cell r="A1294" t="str">
            <v>NHS RTC</v>
          </cell>
          <cell r="C1294">
            <v>200809</v>
          </cell>
          <cell r="D1294">
            <v>0</v>
          </cell>
        </row>
        <row r="1295">
          <cell r="A1295" t="str">
            <v>NHS RTC</v>
          </cell>
          <cell r="C1295">
            <v>200810</v>
          </cell>
          <cell r="D1295">
            <v>0</v>
          </cell>
        </row>
        <row r="1296">
          <cell r="A1296" t="str">
            <v>NHS RTC</v>
          </cell>
          <cell r="C1296">
            <v>200811</v>
          </cell>
          <cell r="D1296">
            <v>0</v>
          </cell>
        </row>
        <row r="1297">
          <cell r="A1297" t="str">
            <v>NHS RTC</v>
          </cell>
          <cell r="C1297">
            <v>200812</v>
          </cell>
          <cell r="D1297">
            <v>0</v>
          </cell>
        </row>
        <row r="1298">
          <cell r="A1298" t="str">
            <v>NHS RTC</v>
          </cell>
          <cell r="C1298">
            <v>200901</v>
          </cell>
          <cell r="D1298">
            <v>0</v>
          </cell>
        </row>
        <row r="1299">
          <cell r="A1299" t="str">
            <v>NHS RTC</v>
          </cell>
          <cell r="C1299">
            <v>200902</v>
          </cell>
          <cell r="D1299">
            <v>0</v>
          </cell>
        </row>
        <row r="1300">
          <cell r="A1300" t="str">
            <v>NHS RTC</v>
          </cell>
          <cell r="C1300">
            <v>200903</v>
          </cell>
          <cell r="D1300">
            <v>0</v>
          </cell>
        </row>
        <row r="1301">
          <cell r="A1301" t="str">
            <v>NHS RTC</v>
          </cell>
          <cell r="C1301">
            <v>200904</v>
          </cell>
          <cell r="D1301">
            <v>0</v>
          </cell>
        </row>
        <row r="1302">
          <cell r="A1302" t="str">
            <v>NHS RTC</v>
          </cell>
          <cell r="C1302">
            <v>200905</v>
          </cell>
          <cell r="D1302">
            <v>0</v>
          </cell>
        </row>
        <row r="1303">
          <cell r="A1303" t="str">
            <v>NHS RTC</v>
          </cell>
          <cell r="C1303">
            <v>200906</v>
          </cell>
          <cell r="D1303">
            <v>0</v>
          </cell>
        </row>
        <row r="1304">
          <cell r="A1304" t="str">
            <v>NHS RTC</v>
          </cell>
          <cell r="C1304">
            <v>200907</v>
          </cell>
          <cell r="D1304">
            <v>0</v>
          </cell>
        </row>
        <row r="1305">
          <cell r="A1305" t="str">
            <v>NHS RTC</v>
          </cell>
          <cell r="C1305">
            <v>200908</v>
          </cell>
          <cell r="D1305">
            <v>0</v>
          </cell>
        </row>
        <row r="1306">
          <cell r="A1306" t="str">
            <v>NHS RTC</v>
          </cell>
          <cell r="C1306">
            <v>200909</v>
          </cell>
          <cell r="D1306">
            <v>0</v>
          </cell>
        </row>
        <row r="1307">
          <cell r="A1307" t="str">
            <v>NHS RTC</v>
          </cell>
          <cell r="C1307">
            <v>200910</v>
          </cell>
          <cell r="D1307">
            <v>0</v>
          </cell>
        </row>
        <row r="1308">
          <cell r="A1308" t="str">
            <v>NHS RTC</v>
          </cell>
          <cell r="C1308">
            <v>200911</v>
          </cell>
          <cell r="D1308">
            <v>0</v>
          </cell>
        </row>
        <row r="1309">
          <cell r="A1309" t="str">
            <v>NHS RTC</v>
          </cell>
          <cell r="C1309">
            <v>200912</v>
          </cell>
          <cell r="D1309">
            <v>0</v>
          </cell>
        </row>
        <row r="1310">
          <cell r="A1310" t="str">
            <v>NO6 NYH 1%</v>
          </cell>
          <cell r="C1310">
            <v>200803</v>
          </cell>
          <cell r="D1310">
            <v>0</v>
          </cell>
        </row>
        <row r="1311">
          <cell r="A1311" t="str">
            <v>NO6 NYH 1%</v>
          </cell>
          <cell r="C1311">
            <v>200804</v>
          </cell>
          <cell r="D1311">
            <v>0</v>
          </cell>
        </row>
        <row r="1312">
          <cell r="A1312" t="str">
            <v>NO6 NYH 1%</v>
          </cell>
          <cell r="C1312">
            <v>200805</v>
          </cell>
          <cell r="D1312">
            <v>0</v>
          </cell>
        </row>
        <row r="1313">
          <cell r="A1313" t="str">
            <v>NO6 NYH 1%</v>
          </cell>
          <cell r="C1313">
            <v>200806</v>
          </cell>
          <cell r="D1313">
            <v>0</v>
          </cell>
        </row>
        <row r="1314">
          <cell r="A1314" t="str">
            <v>NO6 NYH 1%</v>
          </cell>
          <cell r="C1314">
            <v>200807</v>
          </cell>
          <cell r="D1314">
            <v>0</v>
          </cell>
        </row>
        <row r="1315">
          <cell r="A1315" t="str">
            <v>NO6 NYH 1%</v>
          </cell>
          <cell r="C1315">
            <v>200808</v>
          </cell>
          <cell r="D1315">
            <v>0</v>
          </cell>
        </row>
        <row r="1316">
          <cell r="A1316" t="str">
            <v>NO6 NYH 1%</v>
          </cell>
          <cell r="C1316">
            <v>200809</v>
          </cell>
          <cell r="D1316">
            <v>0</v>
          </cell>
        </row>
        <row r="1317">
          <cell r="A1317" t="str">
            <v>NO6 NYH 1%</v>
          </cell>
          <cell r="C1317">
            <v>200810</v>
          </cell>
          <cell r="D1317">
            <v>0</v>
          </cell>
        </row>
        <row r="1318">
          <cell r="A1318" t="str">
            <v>NO6 NYH 1%</v>
          </cell>
          <cell r="C1318">
            <v>200811</v>
          </cell>
          <cell r="D1318">
            <v>0</v>
          </cell>
        </row>
        <row r="1319">
          <cell r="A1319" t="str">
            <v>NO6 NYH 1%</v>
          </cell>
          <cell r="C1319">
            <v>200812</v>
          </cell>
          <cell r="D1319">
            <v>0</v>
          </cell>
        </row>
        <row r="1320">
          <cell r="A1320" t="str">
            <v>NO6 NYH 1%</v>
          </cell>
          <cell r="C1320">
            <v>200901</v>
          </cell>
          <cell r="D1320">
            <v>0</v>
          </cell>
        </row>
        <row r="1321">
          <cell r="A1321" t="str">
            <v>NO6 NYH 1%</v>
          </cell>
          <cell r="C1321">
            <v>200902</v>
          </cell>
          <cell r="D1321">
            <v>0</v>
          </cell>
        </row>
        <row r="1322">
          <cell r="A1322" t="str">
            <v>NO6 NYH 1%</v>
          </cell>
          <cell r="C1322">
            <v>200903</v>
          </cell>
          <cell r="D1322">
            <v>0</v>
          </cell>
        </row>
        <row r="1323">
          <cell r="A1323" t="str">
            <v>NO6 NYH 1%</v>
          </cell>
          <cell r="C1323">
            <v>200904</v>
          </cell>
          <cell r="D1323">
            <v>0</v>
          </cell>
        </row>
        <row r="1324">
          <cell r="A1324" t="str">
            <v>NO6 NYH 1%</v>
          </cell>
          <cell r="C1324">
            <v>200905</v>
          </cell>
          <cell r="D1324">
            <v>0</v>
          </cell>
        </row>
        <row r="1325">
          <cell r="A1325" t="str">
            <v>NO6 NYH 1%</v>
          </cell>
          <cell r="C1325">
            <v>200906</v>
          </cell>
          <cell r="D1325">
            <v>0</v>
          </cell>
        </row>
        <row r="1326">
          <cell r="A1326" t="str">
            <v>NO6 NYH 1%</v>
          </cell>
          <cell r="C1326">
            <v>200907</v>
          </cell>
          <cell r="D1326">
            <v>0</v>
          </cell>
        </row>
        <row r="1327">
          <cell r="A1327" t="str">
            <v>NO6 NYH 1%</v>
          </cell>
          <cell r="C1327">
            <v>200908</v>
          </cell>
          <cell r="D1327">
            <v>0</v>
          </cell>
        </row>
        <row r="1328">
          <cell r="A1328" t="str">
            <v>NO6 NYH 1%</v>
          </cell>
          <cell r="C1328">
            <v>200909</v>
          </cell>
          <cell r="D1328">
            <v>0</v>
          </cell>
        </row>
        <row r="1329">
          <cell r="A1329" t="str">
            <v>NO6 NYH 1%</v>
          </cell>
          <cell r="C1329">
            <v>200910</v>
          </cell>
          <cell r="D1329">
            <v>0</v>
          </cell>
        </row>
        <row r="1330">
          <cell r="A1330" t="str">
            <v>NO6 NYH 1%</v>
          </cell>
          <cell r="C1330">
            <v>200911</v>
          </cell>
          <cell r="D1330">
            <v>0</v>
          </cell>
        </row>
        <row r="1331">
          <cell r="A1331" t="str">
            <v>NO6 NYH 1%</v>
          </cell>
          <cell r="C1331">
            <v>200912</v>
          </cell>
          <cell r="D1331">
            <v>0</v>
          </cell>
        </row>
        <row r="1332">
          <cell r="A1332" t="str">
            <v>NO6 NYH 1%</v>
          </cell>
          <cell r="C1332">
            <v>201001</v>
          </cell>
          <cell r="D1332">
            <v>0</v>
          </cell>
        </row>
        <row r="1333">
          <cell r="A1333" t="str">
            <v>NO6 NYH 1%</v>
          </cell>
          <cell r="C1333">
            <v>201002</v>
          </cell>
          <cell r="D1333">
            <v>0</v>
          </cell>
        </row>
        <row r="1334">
          <cell r="A1334" t="str">
            <v>NO6 NYH 1%</v>
          </cell>
          <cell r="C1334">
            <v>201003</v>
          </cell>
          <cell r="D1334">
            <v>0</v>
          </cell>
        </row>
        <row r="1335">
          <cell r="A1335" t="str">
            <v>NO6 NYH 1%</v>
          </cell>
          <cell r="C1335">
            <v>201004</v>
          </cell>
          <cell r="D1335">
            <v>0</v>
          </cell>
        </row>
        <row r="1336">
          <cell r="A1336" t="str">
            <v>NO6 NYH 1%</v>
          </cell>
          <cell r="C1336">
            <v>201005</v>
          </cell>
          <cell r="D1336">
            <v>0</v>
          </cell>
        </row>
        <row r="1337">
          <cell r="A1337" t="str">
            <v>NO6 NYH 1%</v>
          </cell>
          <cell r="C1337">
            <v>201006</v>
          </cell>
          <cell r="D1337">
            <v>0</v>
          </cell>
        </row>
        <row r="1338">
          <cell r="A1338" t="str">
            <v>NO6 NYH 1%</v>
          </cell>
          <cell r="C1338">
            <v>201007</v>
          </cell>
          <cell r="D1338">
            <v>0</v>
          </cell>
        </row>
        <row r="1339">
          <cell r="A1339" t="str">
            <v>NO6 NYH 1%</v>
          </cell>
          <cell r="C1339">
            <v>201008</v>
          </cell>
          <cell r="D1339">
            <v>0</v>
          </cell>
        </row>
        <row r="1340">
          <cell r="A1340" t="str">
            <v>NO6 NYH 1%</v>
          </cell>
          <cell r="C1340">
            <v>201009</v>
          </cell>
          <cell r="D1340">
            <v>0</v>
          </cell>
        </row>
        <row r="1341">
          <cell r="A1341" t="str">
            <v>NO6 NYH 1%</v>
          </cell>
          <cell r="C1341">
            <v>201010</v>
          </cell>
          <cell r="D1341">
            <v>0</v>
          </cell>
        </row>
        <row r="1342">
          <cell r="A1342" t="str">
            <v>NO6 NYH 1%</v>
          </cell>
          <cell r="C1342">
            <v>201011</v>
          </cell>
          <cell r="D1342">
            <v>0</v>
          </cell>
        </row>
        <row r="1343">
          <cell r="A1343" t="str">
            <v>NO6 NYH 1%</v>
          </cell>
          <cell r="C1343">
            <v>201012</v>
          </cell>
          <cell r="D1343">
            <v>0</v>
          </cell>
        </row>
        <row r="1344">
          <cell r="A1344" t="str">
            <v>NO6 NYH 1%</v>
          </cell>
          <cell r="C1344">
            <v>201101</v>
          </cell>
          <cell r="D1344">
            <v>0</v>
          </cell>
        </row>
        <row r="1345">
          <cell r="A1345" t="str">
            <v>NO6 NYH 1%</v>
          </cell>
          <cell r="C1345">
            <v>201102</v>
          </cell>
          <cell r="D1345">
            <v>0</v>
          </cell>
        </row>
        <row r="1346">
          <cell r="A1346" t="str">
            <v>NO6 NYH 1%</v>
          </cell>
          <cell r="C1346">
            <v>201103</v>
          </cell>
          <cell r="D1346">
            <v>0</v>
          </cell>
        </row>
        <row r="1347">
          <cell r="A1347" t="str">
            <v>NO6 NYH.3%</v>
          </cell>
          <cell r="C1347">
            <v>200803</v>
          </cell>
          <cell r="D1347">
            <v>0</v>
          </cell>
        </row>
        <row r="1348">
          <cell r="A1348" t="str">
            <v>NO6 NYH.3%</v>
          </cell>
          <cell r="C1348">
            <v>200804</v>
          </cell>
          <cell r="D1348">
            <v>0</v>
          </cell>
        </row>
        <row r="1349">
          <cell r="A1349" t="str">
            <v>NO6 NYH.3%</v>
          </cell>
          <cell r="C1349">
            <v>200805</v>
          </cell>
          <cell r="D1349">
            <v>0</v>
          </cell>
        </row>
        <row r="1350">
          <cell r="A1350" t="str">
            <v>NO6 NYH.3%</v>
          </cell>
          <cell r="C1350">
            <v>200806</v>
          </cell>
          <cell r="D1350">
            <v>0</v>
          </cell>
        </row>
        <row r="1351">
          <cell r="A1351" t="str">
            <v>NO6 NYH.3%</v>
          </cell>
          <cell r="C1351">
            <v>200807</v>
          </cell>
          <cell r="D1351">
            <v>0</v>
          </cell>
        </row>
        <row r="1352">
          <cell r="A1352" t="str">
            <v>NO6 NYH.3%</v>
          </cell>
          <cell r="C1352">
            <v>200808</v>
          </cell>
          <cell r="D1352">
            <v>0</v>
          </cell>
        </row>
        <row r="1353">
          <cell r="A1353" t="str">
            <v>NO6 NYH.3%</v>
          </cell>
          <cell r="C1353">
            <v>200809</v>
          </cell>
          <cell r="D1353">
            <v>0</v>
          </cell>
        </row>
        <row r="1354">
          <cell r="A1354" t="str">
            <v>NO6 NYH.3%</v>
          </cell>
          <cell r="C1354">
            <v>200810</v>
          </cell>
          <cell r="D1354">
            <v>0</v>
          </cell>
        </row>
        <row r="1355">
          <cell r="A1355" t="str">
            <v>NO6 NYH.3%</v>
          </cell>
          <cell r="C1355">
            <v>200811</v>
          </cell>
          <cell r="D1355">
            <v>0</v>
          </cell>
        </row>
        <row r="1356">
          <cell r="A1356" t="str">
            <v>NO6 NYH.3%</v>
          </cell>
          <cell r="C1356">
            <v>200812</v>
          </cell>
          <cell r="D1356">
            <v>0</v>
          </cell>
        </row>
        <row r="1357">
          <cell r="A1357" t="str">
            <v>NY A ON PEAK</v>
          </cell>
          <cell r="C1357">
            <v>200803</v>
          </cell>
          <cell r="D1357">
            <v>0</v>
          </cell>
        </row>
        <row r="1358">
          <cell r="A1358" t="str">
            <v>NY A ON PEAK</v>
          </cell>
          <cell r="C1358">
            <v>200804</v>
          </cell>
          <cell r="D1358">
            <v>0</v>
          </cell>
        </row>
        <row r="1359">
          <cell r="A1359" t="str">
            <v>NY A ON PEAK</v>
          </cell>
          <cell r="C1359">
            <v>200805</v>
          </cell>
          <cell r="D1359">
            <v>0</v>
          </cell>
        </row>
        <row r="1360">
          <cell r="A1360" t="str">
            <v>NY A ON PEAK</v>
          </cell>
          <cell r="C1360">
            <v>200806</v>
          </cell>
          <cell r="D1360">
            <v>0</v>
          </cell>
        </row>
        <row r="1361">
          <cell r="A1361" t="str">
            <v>NY A ON PEAK</v>
          </cell>
          <cell r="C1361">
            <v>200807</v>
          </cell>
          <cell r="D1361">
            <v>0</v>
          </cell>
        </row>
        <row r="1362">
          <cell r="A1362" t="str">
            <v>NY A ON PEAK</v>
          </cell>
          <cell r="C1362">
            <v>200808</v>
          </cell>
          <cell r="D1362">
            <v>0</v>
          </cell>
        </row>
        <row r="1363">
          <cell r="A1363" t="str">
            <v>NY A ON PEAK</v>
          </cell>
          <cell r="C1363">
            <v>200809</v>
          </cell>
          <cell r="D1363">
            <v>0</v>
          </cell>
        </row>
        <row r="1364">
          <cell r="A1364" t="str">
            <v>NY A ON PEAK</v>
          </cell>
          <cell r="C1364">
            <v>200810</v>
          </cell>
          <cell r="D1364">
            <v>0</v>
          </cell>
        </row>
        <row r="1365">
          <cell r="A1365" t="str">
            <v>NY A ON PEAK</v>
          </cell>
          <cell r="C1365">
            <v>200811</v>
          </cell>
          <cell r="D1365">
            <v>0</v>
          </cell>
        </row>
        <row r="1366">
          <cell r="A1366" t="str">
            <v>NY A ON PEAK</v>
          </cell>
          <cell r="C1366">
            <v>200812</v>
          </cell>
          <cell r="D1366">
            <v>0</v>
          </cell>
        </row>
        <row r="1367">
          <cell r="A1367" t="str">
            <v>NY A ON PEAK</v>
          </cell>
          <cell r="C1367">
            <v>200901</v>
          </cell>
          <cell r="D1367">
            <v>0</v>
          </cell>
        </row>
        <row r="1368">
          <cell r="A1368" t="str">
            <v>NY A ON PEAK</v>
          </cell>
          <cell r="C1368">
            <v>200902</v>
          </cell>
          <cell r="D1368">
            <v>0</v>
          </cell>
        </row>
        <row r="1369">
          <cell r="A1369" t="str">
            <v>NY A ON PEAK</v>
          </cell>
          <cell r="C1369">
            <v>200903</v>
          </cell>
          <cell r="D1369">
            <v>0</v>
          </cell>
        </row>
        <row r="1370">
          <cell r="A1370" t="str">
            <v>NY A ON PEAK</v>
          </cell>
          <cell r="C1370">
            <v>200904</v>
          </cell>
          <cell r="D1370">
            <v>0</v>
          </cell>
        </row>
        <row r="1371">
          <cell r="A1371" t="str">
            <v>NY A ON PEAK</v>
          </cell>
          <cell r="C1371">
            <v>200905</v>
          </cell>
          <cell r="D1371">
            <v>0</v>
          </cell>
        </row>
        <row r="1372">
          <cell r="A1372" t="str">
            <v>NY A ON PEAK</v>
          </cell>
          <cell r="C1372">
            <v>200906</v>
          </cell>
          <cell r="D1372">
            <v>0</v>
          </cell>
        </row>
        <row r="1373">
          <cell r="A1373" t="str">
            <v>NY A ON PEAK</v>
          </cell>
          <cell r="C1373">
            <v>200907</v>
          </cell>
          <cell r="D1373">
            <v>0</v>
          </cell>
        </row>
        <row r="1374">
          <cell r="A1374" t="str">
            <v>NY A ON PEAK</v>
          </cell>
          <cell r="C1374">
            <v>200908</v>
          </cell>
          <cell r="D1374">
            <v>0</v>
          </cell>
        </row>
        <row r="1375">
          <cell r="A1375" t="str">
            <v>NY A ON PEAK</v>
          </cell>
          <cell r="C1375">
            <v>200909</v>
          </cell>
          <cell r="D1375">
            <v>0</v>
          </cell>
        </row>
        <row r="1376">
          <cell r="A1376" t="str">
            <v>NY A ON PEAK</v>
          </cell>
          <cell r="C1376">
            <v>200910</v>
          </cell>
          <cell r="D1376">
            <v>0</v>
          </cell>
        </row>
        <row r="1377">
          <cell r="A1377" t="str">
            <v>NY A ON PEAK</v>
          </cell>
          <cell r="C1377">
            <v>200911</v>
          </cell>
          <cell r="D1377">
            <v>0</v>
          </cell>
        </row>
        <row r="1378">
          <cell r="A1378" t="str">
            <v>NY A ON PEAK</v>
          </cell>
          <cell r="C1378">
            <v>200912</v>
          </cell>
          <cell r="D1378">
            <v>0</v>
          </cell>
        </row>
        <row r="1379">
          <cell r="A1379" t="str">
            <v>NY A ON PEAK</v>
          </cell>
          <cell r="C1379">
            <v>201001</v>
          </cell>
          <cell r="D1379">
            <v>0</v>
          </cell>
        </row>
        <row r="1380">
          <cell r="A1380" t="str">
            <v>NY A ON PEAK</v>
          </cell>
          <cell r="C1380">
            <v>201002</v>
          </cell>
          <cell r="D1380">
            <v>0</v>
          </cell>
        </row>
        <row r="1381">
          <cell r="A1381" t="str">
            <v>NY A ON PEAK</v>
          </cell>
          <cell r="C1381">
            <v>201003</v>
          </cell>
          <cell r="D1381">
            <v>0</v>
          </cell>
        </row>
        <row r="1382">
          <cell r="A1382" t="str">
            <v>NY A ON PEAK</v>
          </cell>
          <cell r="C1382">
            <v>201004</v>
          </cell>
          <cell r="D1382">
            <v>0</v>
          </cell>
        </row>
        <row r="1383">
          <cell r="A1383" t="str">
            <v>NY A ON PEAK</v>
          </cell>
          <cell r="C1383">
            <v>201005</v>
          </cell>
          <cell r="D1383">
            <v>0</v>
          </cell>
        </row>
        <row r="1384">
          <cell r="A1384" t="str">
            <v>NY A ON PEAK</v>
          </cell>
          <cell r="C1384">
            <v>201006</v>
          </cell>
          <cell r="D1384">
            <v>0</v>
          </cell>
        </row>
        <row r="1385">
          <cell r="A1385" t="str">
            <v>NY A ON PEAK</v>
          </cell>
          <cell r="C1385">
            <v>201007</v>
          </cell>
          <cell r="D1385">
            <v>0</v>
          </cell>
        </row>
        <row r="1386">
          <cell r="A1386" t="str">
            <v>NY A ON PEAK</v>
          </cell>
          <cell r="C1386">
            <v>201008</v>
          </cell>
          <cell r="D1386">
            <v>0</v>
          </cell>
        </row>
        <row r="1387">
          <cell r="A1387" t="str">
            <v>NY A ON PEAK</v>
          </cell>
          <cell r="C1387">
            <v>201009</v>
          </cell>
          <cell r="D1387">
            <v>0</v>
          </cell>
        </row>
        <row r="1388">
          <cell r="A1388" t="str">
            <v>NY A ON PEAK</v>
          </cell>
          <cell r="C1388">
            <v>201010</v>
          </cell>
          <cell r="D1388">
            <v>0</v>
          </cell>
        </row>
        <row r="1389">
          <cell r="A1389" t="str">
            <v>NY A ON PEAK</v>
          </cell>
          <cell r="C1389">
            <v>201011</v>
          </cell>
          <cell r="D1389">
            <v>0</v>
          </cell>
        </row>
        <row r="1390">
          <cell r="A1390" t="str">
            <v>NY A ON PEAK</v>
          </cell>
          <cell r="C1390">
            <v>201012</v>
          </cell>
          <cell r="D1390">
            <v>0</v>
          </cell>
        </row>
        <row r="1391">
          <cell r="A1391" t="str">
            <v>NY A ON PEAK</v>
          </cell>
          <cell r="C1391">
            <v>201101</v>
          </cell>
          <cell r="D1391">
            <v>0</v>
          </cell>
        </row>
        <row r="1392">
          <cell r="A1392" t="str">
            <v>NY A ON PEAK</v>
          </cell>
          <cell r="C1392">
            <v>201102</v>
          </cell>
          <cell r="D1392">
            <v>0</v>
          </cell>
        </row>
        <row r="1393">
          <cell r="A1393" t="str">
            <v>NY A ON PEAK</v>
          </cell>
          <cell r="C1393">
            <v>201103</v>
          </cell>
          <cell r="D1393">
            <v>0</v>
          </cell>
        </row>
        <row r="1394">
          <cell r="A1394" t="str">
            <v>NY A ON PEAK</v>
          </cell>
          <cell r="C1394">
            <v>201104</v>
          </cell>
          <cell r="D1394">
            <v>0</v>
          </cell>
        </row>
        <row r="1395">
          <cell r="A1395" t="str">
            <v>NY A ON PEAK</v>
          </cell>
          <cell r="C1395">
            <v>201105</v>
          </cell>
          <cell r="D1395">
            <v>0</v>
          </cell>
        </row>
        <row r="1396">
          <cell r="A1396" t="str">
            <v>NY A ON PEAK</v>
          </cell>
          <cell r="C1396">
            <v>201106</v>
          </cell>
          <cell r="D1396">
            <v>0</v>
          </cell>
        </row>
        <row r="1397">
          <cell r="A1397" t="str">
            <v>NY A ON PEAK</v>
          </cell>
          <cell r="C1397">
            <v>201107</v>
          </cell>
          <cell r="D1397">
            <v>0</v>
          </cell>
        </row>
        <row r="1398">
          <cell r="A1398" t="str">
            <v>NY A ON PEAK</v>
          </cell>
          <cell r="C1398">
            <v>201108</v>
          </cell>
          <cell r="D1398">
            <v>0</v>
          </cell>
        </row>
        <row r="1399">
          <cell r="A1399" t="str">
            <v>NY A ON PEAK</v>
          </cell>
          <cell r="C1399">
            <v>201109</v>
          </cell>
          <cell r="D1399">
            <v>0</v>
          </cell>
        </row>
        <row r="1400">
          <cell r="A1400" t="str">
            <v>NY A ON PEAK</v>
          </cell>
          <cell r="C1400">
            <v>201110</v>
          </cell>
          <cell r="D1400">
            <v>0</v>
          </cell>
        </row>
        <row r="1401">
          <cell r="A1401" t="str">
            <v>NY A ON PEAK</v>
          </cell>
          <cell r="C1401">
            <v>201111</v>
          </cell>
          <cell r="D1401">
            <v>0</v>
          </cell>
        </row>
        <row r="1402">
          <cell r="A1402" t="str">
            <v>NY A ON PEAK</v>
          </cell>
          <cell r="C1402">
            <v>201112</v>
          </cell>
          <cell r="D1402">
            <v>0</v>
          </cell>
        </row>
        <row r="1403">
          <cell r="A1403" t="str">
            <v>NY G OFF PEAK</v>
          </cell>
          <cell r="C1403">
            <v>200901</v>
          </cell>
          <cell r="D1403">
            <v>0</v>
          </cell>
        </row>
        <row r="1404">
          <cell r="A1404" t="str">
            <v>NY G OFF PEAK</v>
          </cell>
          <cell r="C1404">
            <v>200902</v>
          </cell>
          <cell r="D1404">
            <v>0</v>
          </cell>
        </row>
        <row r="1405">
          <cell r="A1405" t="str">
            <v>NY G OFF PEAK</v>
          </cell>
          <cell r="C1405">
            <v>200903</v>
          </cell>
          <cell r="D1405">
            <v>0</v>
          </cell>
        </row>
        <row r="1406">
          <cell r="A1406" t="str">
            <v>NY G OFF PEAK</v>
          </cell>
          <cell r="C1406">
            <v>200904</v>
          </cell>
          <cell r="D1406">
            <v>0</v>
          </cell>
        </row>
        <row r="1407">
          <cell r="A1407" t="str">
            <v>NY G OFF PEAK</v>
          </cell>
          <cell r="C1407">
            <v>200905</v>
          </cell>
          <cell r="D1407">
            <v>0</v>
          </cell>
        </row>
        <row r="1408">
          <cell r="A1408" t="str">
            <v>NY G OFF PEAK</v>
          </cell>
          <cell r="C1408">
            <v>200906</v>
          </cell>
          <cell r="D1408">
            <v>0</v>
          </cell>
        </row>
        <row r="1409">
          <cell r="A1409" t="str">
            <v>NY G OFF PEAK</v>
          </cell>
          <cell r="C1409">
            <v>200907</v>
          </cell>
          <cell r="D1409">
            <v>0</v>
          </cell>
        </row>
        <row r="1410">
          <cell r="A1410" t="str">
            <v>NY G OFF PEAK</v>
          </cell>
          <cell r="C1410">
            <v>200908</v>
          </cell>
          <cell r="D1410">
            <v>0</v>
          </cell>
        </row>
        <row r="1411">
          <cell r="A1411" t="str">
            <v>NY G OFF PEAK</v>
          </cell>
          <cell r="C1411">
            <v>200909</v>
          </cell>
          <cell r="D1411">
            <v>0</v>
          </cell>
        </row>
        <row r="1412">
          <cell r="A1412" t="str">
            <v>NY G OFF PEAK</v>
          </cell>
          <cell r="C1412">
            <v>200910</v>
          </cell>
          <cell r="D1412">
            <v>0</v>
          </cell>
        </row>
        <row r="1413">
          <cell r="A1413" t="str">
            <v>NY G OFF PEAK</v>
          </cell>
          <cell r="C1413">
            <v>200911</v>
          </cell>
          <cell r="D1413">
            <v>0</v>
          </cell>
        </row>
        <row r="1414">
          <cell r="A1414" t="str">
            <v>NY G OFF PEAK</v>
          </cell>
          <cell r="C1414">
            <v>200912</v>
          </cell>
          <cell r="D1414">
            <v>0</v>
          </cell>
        </row>
        <row r="1415">
          <cell r="A1415" t="str">
            <v>NY G ON PEAK</v>
          </cell>
          <cell r="C1415">
            <v>200803</v>
          </cell>
          <cell r="D1415">
            <v>0</v>
          </cell>
        </row>
        <row r="1416">
          <cell r="A1416" t="str">
            <v>NY G ON PEAK</v>
          </cell>
          <cell r="C1416">
            <v>200804</v>
          </cell>
          <cell r="D1416">
            <v>0</v>
          </cell>
        </row>
        <row r="1417">
          <cell r="A1417" t="str">
            <v>NY G ON PEAK</v>
          </cell>
          <cell r="C1417">
            <v>200805</v>
          </cell>
          <cell r="D1417">
            <v>0</v>
          </cell>
        </row>
        <row r="1418">
          <cell r="A1418" t="str">
            <v>NY G ON PEAK</v>
          </cell>
          <cell r="C1418">
            <v>200806</v>
          </cell>
          <cell r="D1418">
            <v>0</v>
          </cell>
        </row>
        <row r="1419">
          <cell r="A1419" t="str">
            <v>NY G ON PEAK</v>
          </cell>
          <cell r="C1419">
            <v>200807</v>
          </cell>
          <cell r="D1419">
            <v>0</v>
          </cell>
        </row>
        <row r="1420">
          <cell r="A1420" t="str">
            <v>NY G ON PEAK</v>
          </cell>
          <cell r="C1420">
            <v>200808</v>
          </cell>
          <cell r="D1420">
            <v>0</v>
          </cell>
        </row>
        <row r="1421">
          <cell r="A1421" t="str">
            <v>NY G ON PEAK</v>
          </cell>
          <cell r="C1421">
            <v>200809</v>
          </cell>
          <cell r="D1421">
            <v>0</v>
          </cell>
        </row>
        <row r="1422">
          <cell r="A1422" t="str">
            <v>NY G ON PEAK</v>
          </cell>
          <cell r="C1422">
            <v>200810</v>
          </cell>
          <cell r="D1422">
            <v>0</v>
          </cell>
        </row>
        <row r="1423">
          <cell r="A1423" t="str">
            <v>NY G ON PEAK</v>
          </cell>
          <cell r="C1423">
            <v>200811</v>
          </cell>
          <cell r="D1423">
            <v>0</v>
          </cell>
        </row>
        <row r="1424">
          <cell r="A1424" t="str">
            <v>NY G ON PEAK</v>
          </cell>
          <cell r="C1424">
            <v>200812</v>
          </cell>
          <cell r="D1424">
            <v>0</v>
          </cell>
        </row>
        <row r="1425">
          <cell r="A1425" t="str">
            <v>NY G ON PEAK</v>
          </cell>
          <cell r="C1425">
            <v>200901</v>
          </cell>
          <cell r="D1425">
            <v>0</v>
          </cell>
        </row>
        <row r="1426">
          <cell r="A1426" t="str">
            <v>NY G ON PEAK</v>
          </cell>
          <cell r="C1426">
            <v>200902</v>
          </cell>
          <cell r="D1426">
            <v>0</v>
          </cell>
        </row>
        <row r="1427">
          <cell r="A1427" t="str">
            <v>NY G ON PEAK</v>
          </cell>
          <cell r="C1427">
            <v>200903</v>
          </cell>
          <cell r="D1427">
            <v>0</v>
          </cell>
        </row>
        <row r="1428">
          <cell r="A1428" t="str">
            <v>NY G ON PEAK</v>
          </cell>
          <cell r="C1428">
            <v>200904</v>
          </cell>
          <cell r="D1428">
            <v>0</v>
          </cell>
        </row>
        <row r="1429">
          <cell r="A1429" t="str">
            <v>NY G ON PEAK</v>
          </cell>
          <cell r="C1429">
            <v>200905</v>
          </cell>
          <cell r="D1429">
            <v>0</v>
          </cell>
        </row>
        <row r="1430">
          <cell r="A1430" t="str">
            <v>NY G ON PEAK</v>
          </cell>
          <cell r="C1430">
            <v>200906</v>
          </cell>
          <cell r="D1430">
            <v>0</v>
          </cell>
        </row>
        <row r="1431">
          <cell r="A1431" t="str">
            <v>NY G ON PEAK</v>
          </cell>
          <cell r="C1431">
            <v>200907</v>
          </cell>
          <cell r="D1431">
            <v>0</v>
          </cell>
        </row>
        <row r="1432">
          <cell r="A1432" t="str">
            <v>NY G ON PEAK</v>
          </cell>
          <cell r="C1432">
            <v>200908</v>
          </cell>
          <cell r="D1432">
            <v>0</v>
          </cell>
        </row>
        <row r="1433">
          <cell r="A1433" t="str">
            <v>NY G ON PEAK</v>
          </cell>
          <cell r="C1433">
            <v>200909</v>
          </cell>
          <cell r="D1433">
            <v>0</v>
          </cell>
        </row>
        <row r="1434">
          <cell r="A1434" t="str">
            <v>NY G ON PEAK</v>
          </cell>
          <cell r="C1434">
            <v>200910</v>
          </cell>
          <cell r="D1434">
            <v>0</v>
          </cell>
        </row>
        <row r="1435">
          <cell r="A1435" t="str">
            <v>NY G ON PEAK</v>
          </cell>
          <cell r="C1435">
            <v>200911</v>
          </cell>
          <cell r="D1435">
            <v>0</v>
          </cell>
        </row>
        <row r="1436">
          <cell r="A1436" t="str">
            <v>NY G ON PEAK</v>
          </cell>
          <cell r="C1436">
            <v>200912</v>
          </cell>
          <cell r="D1436">
            <v>0</v>
          </cell>
        </row>
        <row r="1437">
          <cell r="A1437" t="str">
            <v>NY G ON PEAK</v>
          </cell>
          <cell r="C1437">
            <v>201001</v>
          </cell>
          <cell r="D1437">
            <v>0</v>
          </cell>
        </row>
        <row r="1438">
          <cell r="A1438" t="str">
            <v>NY G ON PEAK</v>
          </cell>
          <cell r="C1438">
            <v>201002</v>
          </cell>
          <cell r="D1438">
            <v>0</v>
          </cell>
        </row>
        <row r="1439">
          <cell r="A1439" t="str">
            <v>NY G ON PEAK</v>
          </cell>
          <cell r="C1439">
            <v>201003</v>
          </cell>
          <cell r="D1439">
            <v>0</v>
          </cell>
        </row>
        <row r="1440">
          <cell r="A1440" t="str">
            <v>NY G ON PEAK</v>
          </cell>
          <cell r="C1440">
            <v>201004</v>
          </cell>
          <cell r="D1440">
            <v>0</v>
          </cell>
        </row>
        <row r="1441">
          <cell r="A1441" t="str">
            <v>NY G ON PEAK</v>
          </cell>
          <cell r="C1441">
            <v>201005</v>
          </cell>
          <cell r="D1441">
            <v>0</v>
          </cell>
        </row>
        <row r="1442">
          <cell r="A1442" t="str">
            <v>NY G ON PEAK</v>
          </cell>
          <cell r="C1442">
            <v>201006</v>
          </cell>
          <cell r="D1442">
            <v>0</v>
          </cell>
        </row>
        <row r="1443">
          <cell r="A1443" t="str">
            <v>NY G ON PEAK</v>
          </cell>
          <cell r="C1443">
            <v>201007</v>
          </cell>
          <cell r="D1443">
            <v>0</v>
          </cell>
        </row>
        <row r="1444">
          <cell r="A1444" t="str">
            <v>NY G ON PEAK</v>
          </cell>
          <cell r="C1444">
            <v>201008</v>
          </cell>
          <cell r="D1444">
            <v>0</v>
          </cell>
        </row>
        <row r="1445">
          <cell r="A1445" t="str">
            <v>NY G ON PEAK</v>
          </cell>
          <cell r="C1445">
            <v>201009</v>
          </cell>
          <cell r="D1445">
            <v>0</v>
          </cell>
        </row>
        <row r="1446">
          <cell r="A1446" t="str">
            <v>NY G ON PEAK</v>
          </cell>
          <cell r="C1446">
            <v>201010</v>
          </cell>
          <cell r="D1446">
            <v>0</v>
          </cell>
        </row>
        <row r="1447">
          <cell r="A1447" t="str">
            <v>NY G ON PEAK</v>
          </cell>
          <cell r="C1447">
            <v>201011</v>
          </cell>
          <cell r="D1447">
            <v>0</v>
          </cell>
        </row>
        <row r="1448">
          <cell r="A1448" t="str">
            <v>NY G ON PEAK</v>
          </cell>
          <cell r="C1448">
            <v>201012</v>
          </cell>
          <cell r="D1448">
            <v>0</v>
          </cell>
        </row>
        <row r="1449">
          <cell r="A1449" t="str">
            <v>NY G ON PEAK</v>
          </cell>
          <cell r="C1449">
            <v>201101</v>
          </cell>
          <cell r="D1449">
            <v>0</v>
          </cell>
        </row>
        <row r="1450">
          <cell r="A1450" t="str">
            <v>NY G ON PEAK</v>
          </cell>
          <cell r="C1450">
            <v>201102</v>
          </cell>
          <cell r="D1450">
            <v>0</v>
          </cell>
        </row>
        <row r="1451">
          <cell r="A1451" t="str">
            <v>NY G ON PEAK</v>
          </cell>
          <cell r="C1451">
            <v>201103</v>
          </cell>
          <cell r="D1451">
            <v>0</v>
          </cell>
        </row>
        <row r="1452">
          <cell r="A1452" t="str">
            <v>NY G ON PEAK</v>
          </cell>
          <cell r="C1452">
            <v>201104</v>
          </cell>
          <cell r="D1452">
            <v>0</v>
          </cell>
        </row>
        <row r="1453">
          <cell r="A1453" t="str">
            <v>NY G ON PEAK</v>
          </cell>
          <cell r="C1453">
            <v>201105</v>
          </cell>
          <cell r="D1453">
            <v>0</v>
          </cell>
        </row>
        <row r="1454">
          <cell r="A1454" t="str">
            <v>NY G ON PEAK</v>
          </cell>
          <cell r="C1454">
            <v>201106</v>
          </cell>
          <cell r="D1454">
            <v>0</v>
          </cell>
        </row>
        <row r="1455">
          <cell r="A1455" t="str">
            <v>NY G ON PEAK</v>
          </cell>
          <cell r="C1455">
            <v>201107</v>
          </cell>
          <cell r="D1455">
            <v>0</v>
          </cell>
        </row>
        <row r="1456">
          <cell r="A1456" t="str">
            <v>NY G ON PEAK</v>
          </cell>
          <cell r="C1456">
            <v>201108</v>
          </cell>
          <cell r="D1456">
            <v>0</v>
          </cell>
        </row>
        <row r="1457">
          <cell r="A1457" t="str">
            <v>NY G ON PEAK</v>
          </cell>
          <cell r="C1457">
            <v>201109</v>
          </cell>
          <cell r="D1457">
            <v>0</v>
          </cell>
        </row>
        <row r="1458">
          <cell r="A1458" t="str">
            <v>NY G ON PEAK</v>
          </cell>
          <cell r="C1458">
            <v>201110</v>
          </cell>
          <cell r="D1458">
            <v>0</v>
          </cell>
        </row>
        <row r="1459">
          <cell r="A1459" t="str">
            <v>NY G ON PEAK</v>
          </cell>
          <cell r="C1459">
            <v>201111</v>
          </cell>
          <cell r="D1459">
            <v>0</v>
          </cell>
        </row>
        <row r="1460">
          <cell r="A1460" t="str">
            <v>NY G ON PEAK</v>
          </cell>
          <cell r="C1460">
            <v>201112</v>
          </cell>
          <cell r="D1460">
            <v>0</v>
          </cell>
        </row>
        <row r="1461">
          <cell r="A1461" t="str">
            <v>NY J OFF PEAK</v>
          </cell>
          <cell r="C1461">
            <v>200803</v>
          </cell>
          <cell r="D1461">
            <v>0</v>
          </cell>
        </row>
        <row r="1462">
          <cell r="A1462" t="str">
            <v>NY J OFF PEAK</v>
          </cell>
          <cell r="C1462">
            <v>200804</v>
          </cell>
          <cell r="D1462">
            <v>0</v>
          </cell>
        </row>
        <row r="1463">
          <cell r="A1463" t="str">
            <v>NY J OFF PEAK</v>
          </cell>
          <cell r="C1463">
            <v>200805</v>
          </cell>
          <cell r="D1463">
            <v>0</v>
          </cell>
        </row>
        <row r="1464">
          <cell r="A1464" t="str">
            <v>NY J OFF PEAK</v>
          </cell>
          <cell r="C1464">
            <v>200806</v>
          </cell>
          <cell r="D1464">
            <v>0</v>
          </cell>
        </row>
        <row r="1465">
          <cell r="A1465" t="str">
            <v>NY J OFF PEAK</v>
          </cell>
          <cell r="C1465">
            <v>200807</v>
          </cell>
          <cell r="D1465">
            <v>0</v>
          </cell>
        </row>
        <row r="1466">
          <cell r="A1466" t="str">
            <v>NY J OFF PEAK</v>
          </cell>
          <cell r="C1466">
            <v>200808</v>
          </cell>
          <cell r="D1466">
            <v>0</v>
          </cell>
        </row>
        <row r="1467">
          <cell r="A1467" t="str">
            <v>NY J OFF PEAK</v>
          </cell>
          <cell r="C1467">
            <v>200809</v>
          </cell>
          <cell r="D1467">
            <v>0</v>
          </cell>
        </row>
        <row r="1468">
          <cell r="A1468" t="str">
            <v>NY J OFF PEAK</v>
          </cell>
          <cell r="C1468">
            <v>200810</v>
          </cell>
          <cell r="D1468">
            <v>0</v>
          </cell>
        </row>
        <row r="1469">
          <cell r="A1469" t="str">
            <v>NY J OFF PEAK</v>
          </cell>
          <cell r="C1469">
            <v>200811</v>
          </cell>
          <cell r="D1469">
            <v>0</v>
          </cell>
        </row>
        <row r="1470">
          <cell r="A1470" t="str">
            <v>NY J OFF PEAK</v>
          </cell>
          <cell r="C1470">
            <v>200812</v>
          </cell>
          <cell r="D1470">
            <v>0</v>
          </cell>
        </row>
        <row r="1471">
          <cell r="A1471" t="str">
            <v>NY J OFF PEAK</v>
          </cell>
          <cell r="C1471">
            <v>200906</v>
          </cell>
          <cell r="D1471">
            <v>0</v>
          </cell>
        </row>
        <row r="1472">
          <cell r="A1472" t="str">
            <v>NY J OFF PEAK</v>
          </cell>
          <cell r="C1472">
            <v>200907</v>
          </cell>
          <cell r="D1472">
            <v>0</v>
          </cell>
        </row>
        <row r="1473">
          <cell r="A1473" t="str">
            <v>NY J OFF PEAK</v>
          </cell>
          <cell r="C1473">
            <v>200908</v>
          </cell>
          <cell r="D1473">
            <v>0</v>
          </cell>
        </row>
        <row r="1474">
          <cell r="A1474" t="str">
            <v>NY J ON PEAK</v>
          </cell>
          <cell r="C1474">
            <v>200803</v>
          </cell>
          <cell r="D1474">
            <v>0</v>
          </cell>
        </row>
        <row r="1475">
          <cell r="A1475" t="str">
            <v>NY J ON PEAK</v>
          </cell>
          <cell r="C1475">
            <v>200804</v>
          </cell>
          <cell r="D1475">
            <v>0</v>
          </cell>
        </row>
        <row r="1476">
          <cell r="A1476" t="str">
            <v>NY J ON PEAK</v>
          </cell>
          <cell r="C1476">
            <v>200805</v>
          </cell>
          <cell r="D1476">
            <v>0</v>
          </cell>
        </row>
        <row r="1477">
          <cell r="A1477" t="str">
            <v>NY J ON PEAK</v>
          </cell>
          <cell r="C1477">
            <v>200806</v>
          </cell>
          <cell r="D1477">
            <v>0</v>
          </cell>
        </row>
        <row r="1478">
          <cell r="A1478" t="str">
            <v>NY J ON PEAK</v>
          </cell>
          <cell r="C1478">
            <v>200807</v>
          </cell>
          <cell r="D1478">
            <v>0</v>
          </cell>
        </row>
        <row r="1479">
          <cell r="A1479" t="str">
            <v>NY J ON PEAK</v>
          </cell>
          <cell r="C1479">
            <v>200808</v>
          </cell>
          <cell r="D1479">
            <v>0</v>
          </cell>
        </row>
        <row r="1480">
          <cell r="A1480" t="str">
            <v>NY J ON PEAK</v>
          </cell>
          <cell r="C1480">
            <v>200809</v>
          </cell>
          <cell r="D1480">
            <v>0</v>
          </cell>
        </row>
        <row r="1481">
          <cell r="A1481" t="str">
            <v>NY J ON PEAK</v>
          </cell>
          <cell r="C1481">
            <v>200810</v>
          </cell>
          <cell r="D1481">
            <v>0</v>
          </cell>
        </row>
        <row r="1482">
          <cell r="A1482" t="str">
            <v>NY J ON PEAK</v>
          </cell>
          <cell r="C1482">
            <v>200811</v>
          </cell>
          <cell r="D1482">
            <v>0</v>
          </cell>
        </row>
        <row r="1483">
          <cell r="A1483" t="str">
            <v>NY J ON PEAK</v>
          </cell>
          <cell r="C1483">
            <v>200812</v>
          </cell>
          <cell r="D1483">
            <v>0</v>
          </cell>
        </row>
        <row r="1484">
          <cell r="A1484" t="str">
            <v>NY J ON PEAK</v>
          </cell>
          <cell r="C1484">
            <v>200901</v>
          </cell>
          <cell r="D1484">
            <v>0</v>
          </cell>
        </row>
        <row r="1485">
          <cell r="A1485" t="str">
            <v>NY J ON PEAK</v>
          </cell>
          <cell r="C1485">
            <v>200902</v>
          </cell>
          <cell r="D1485">
            <v>0</v>
          </cell>
        </row>
        <row r="1486">
          <cell r="A1486" t="str">
            <v>NY J ON PEAK</v>
          </cell>
          <cell r="C1486">
            <v>200903</v>
          </cell>
          <cell r="D1486">
            <v>0</v>
          </cell>
        </row>
        <row r="1487">
          <cell r="A1487" t="str">
            <v>NY J ON PEAK</v>
          </cell>
          <cell r="C1487">
            <v>200904</v>
          </cell>
          <cell r="D1487">
            <v>0</v>
          </cell>
        </row>
        <row r="1488">
          <cell r="A1488" t="str">
            <v>NY J ON PEAK</v>
          </cell>
          <cell r="C1488">
            <v>200905</v>
          </cell>
          <cell r="D1488">
            <v>0</v>
          </cell>
        </row>
        <row r="1489">
          <cell r="A1489" t="str">
            <v>NY J ON PEAK</v>
          </cell>
          <cell r="C1489">
            <v>200906</v>
          </cell>
          <cell r="D1489">
            <v>0</v>
          </cell>
        </row>
        <row r="1490">
          <cell r="A1490" t="str">
            <v>NY J ON PEAK</v>
          </cell>
          <cell r="C1490">
            <v>200907</v>
          </cell>
          <cell r="D1490">
            <v>0</v>
          </cell>
        </row>
        <row r="1491">
          <cell r="A1491" t="str">
            <v>NY J ON PEAK</v>
          </cell>
          <cell r="C1491">
            <v>200908</v>
          </cell>
          <cell r="D1491">
            <v>0</v>
          </cell>
        </row>
        <row r="1492">
          <cell r="A1492" t="str">
            <v>NY J ON PEAK</v>
          </cell>
          <cell r="C1492">
            <v>200909</v>
          </cell>
          <cell r="D1492">
            <v>0</v>
          </cell>
        </row>
        <row r="1493">
          <cell r="A1493" t="str">
            <v>NY J ON PEAK</v>
          </cell>
          <cell r="C1493">
            <v>200910</v>
          </cell>
          <cell r="D1493">
            <v>0</v>
          </cell>
        </row>
        <row r="1494">
          <cell r="A1494" t="str">
            <v>NY J ON PEAK</v>
          </cell>
          <cell r="C1494">
            <v>200911</v>
          </cell>
          <cell r="D1494">
            <v>0</v>
          </cell>
        </row>
        <row r="1495">
          <cell r="A1495" t="str">
            <v>NY J ON PEAK</v>
          </cell>
          <cell r="C1495">
            <v>200912</v>
          </cell>
          <cell r="D1495">
            <v>0</v>
          </cell>
        </row>
        <row r="1496">
          <cell r="A1496" t="str">
            <v>NY J ON PEAK</v>
          </cell>
          <cell r="C1496">
            <v>201006</v>
          </cell>
          <cell r="D1496">
            <v>0</v>
          </cell>
        </row>
        <row r="1497">
          <cell r="A1497" t="str">
            <v>NY J ON PEAK</v>
          </cell>
          <cell r="C1497">
            <v>201007</v>
          </cell>
          <cell r="D1497">
            <v>0</v>
          </cell>
        </row>
        <row r="1498">
          <cell r="A1498" t="str">
            <v>NY J ON PEAK</v>
          </cell>
          <cell r="C1498">
            <v>201008</v>
          </cell>
          <cell r="D1498">
            <v>0</v>
          </cell>
        </row>
        <row r="1499">
          <cell r="A1499" t="str">
            <v>NY J ON PEAK</v>
          </cell>
          <cell r="C1499">
            <v>201009</v>
          </cell>
          <cell r="D1499">
            <v>0</v>
          </cell>
        </row>
        <row r="1500">
          <cell r="A1500" t="str">
            <v>NY J ON PEAK</v>
          </cell>
          <cell r="C1500">
            <v>201201</v>
          </cell>
          <cell r="D1500">
            <v>0</v>
          </cell>
        </row>
        <row r="1501">
          <cell r="A1501" t="str">
            <v>NY J ON PEAK</v>
          </cell>
          <cell r="C1501">
            <v>201202</v>
          </cell>
          <cell r="D1501">
            <v>0</v>
          </cell>
        </row>
        <row r="1502">
          <cell r="A1502" t="str">
            <v>NY J ON PEAK</v>
          </cell>
          <cell r="C1502">
            <v>201203</v>
          </cell>
          <cell r="D1502">
            <v>0</v>
          </cell>
        </row>
        <row r="1503">
          <cell r="A1503" t="str">
            <v>NY J ON PEAK</v>
          </cell>
          <cell r="C1503">
            <v>201204</v>
          </cell>
          <cell r="D1503">
            <v>0</v>
          </cell>
        </row>
        <row r="1504">
          <cell r="A1504" t="str">
            <v>NY J ON PEAK</v>
          </cell>
          <cell r="C1504">
            <v>201205</v>
          </cell>
          <cell r="D1504">
            <v>0</v>
          </cell>
        </row>
        <row r="1505">
          <cell r="A1505" t="str">
            <v>NY J ON PEAK</v>
          </cell>
          <cell r="C1505">
            <v>201206</v>
          </cell>
          <cell r="D1505">
            <v>0</v>
          </cell>
        </row>
        <row r="1506">
          <cell r="A1506" t="str">
            <v>NY J ON PEAK</v>
          </cell>
          <cell r="C1506">
            <v>201207</v>
          </cell>
          <cell r="D1506">
            <v>0</v>
          </cell>
        </row>
        <row r="1507">
          <cell r="A1507" t="str">
            <v>NY J ON PEAK</v>
          </cell>
          <cell r="C1507">
            <v>201208</v>
          </cell>
          <cell r="D1507">
            <v>0</v>
          </cell>
        </row>
        <row r="1508">
          <cell r="A1508" t="str">
            <v>NY J ON PEAK</v>
          </cell>
          <cell r="C1508">
            <v>201209</v>
          </cell>
          <cell r="D1508">
            <v>0</v>
          </cell>
        </row>
        <row r="1509">
          <cell r="A1509" t="str">
            <v>NY J ON PEAK</v>
          </cell>
          <cell r="C1509">
            <v>201210</v>
          </cell>
          <cell r="D1509">
            <v>0</v>
          </cell>
        </row>
        <row r="1510">
          <cell r="A1510" t="str">
            <v>NY J ON PEAK</v>
          </cell>
          <cell r="C1510">
            <v>201211</v>
          </cell>
          <cell r="D1510">
            <v>0</v>
          </cell>
        </row>
        <row r="1511">
          <cell r="A1511" t="str">
            <v>NY J ON PEAK</v>
          </cell>
          <cell r="C1511">
            <v>201212</v>
          </cell>
          <cell r="D1511">
            <v>0</v>
          </cell>
        </row>
        <row r="1512">
          <cell r="A1512" t="str">
            <v>NY J RTC</v>
          </cell>
          <cell r="C1512">
            <v>200803</v>
          </cell>
          <cell r="D1512">
            <v>0</v>
          </cell>
        </row>
        <row r="1513">
          <cell r="A1513" t="str">
            <v>NY J RTC</v>
          </cell>
          <cell r="C1513">
            <v>200804</v>
          </cell>
          <cell r="D1513">
            <v>0</v>
          </cell>
        </row>
        <row r="1514">
          <cell r="A1514" t="str">
            <v>NY J RTC</v>
          </cell>
          <cell r="C1514">
            <v>200805</v>
          </cell>
          <cell r="D1514">
            <v>0</v>
          </cell>
        </row>
        <row r="1515">
          <cell r="A1515" t="str">
            <v>NY J RTC</v>
          </cell>
          <cell r="C1515">
            <v>200806</v>
          </cell>
          <cell r="D1515">
            <v>0</v>
          </cell>
        </row>
        <row r="1516">
          <cell r="A1516" t="str">
            <v>NY J RTC</v>
          </cell>
          <cell r="C1516">
            <v>200807</v>
          </cell>
          <cell r="D1516">
            <v>0</v>
          </cell>
        </row>
        <row r="1517">
          <cell r="A1517" t="str">
            <v>NY J RTC</v>
          </cell>
          <cell r="C1517">
            <v>200808</v>
          </cell>
          <cell r="D1517">
            <v>0</v>
          </cell>
        </row>
        <row r="1518">
          <cell r="A1518" t="str">
            <v>NY J RTC</v>
          </cell>
          <cell r="C1518">
            <v>200809</v>
          </cell>
          <cell r="D1518">
            <v>0</v>
          </cell>
        </row>
        <row r="1519">
          <cell r="A1519" t="str">
            <v>NY J RTC</v>
          </cell>
          <cell r="C1519">
            <v>200810</v>
          </cell>
          <cell r="D1519">
            <v>0</v>
          </cell>
        </row>
        <row r="1520">
          <cell r="A1520" t="str">
            <v>NY J RTC</v>
          </cell>
          <cell r="C1520">
            <v>200811</v>
          </cell>
          <cell r="D1520">
            <v>0</v>
          </cell>
        </row>
        <row r="1521">
          <cell r="A1521" t="str">
            <v>NY J RTC</v>
          </cell>
          <cell r="C1521">
            <v>200812</v>
          </cell>
          <cell r="D1521">
            <v>0</v>
          </cell>
        </row>
        <row r="1522">
          <cell r="A1522" t="str">
            <v>NYCAP UCAP</v>
          </cell>
          <cell r="C1522">
            <v>200803</v>
          </cell>
          <cell r="D1522">
            <v>0</v>
          </cell>
        </row>
        <row r="1523">
          <cell r="A1523" t="str">
            <v>NYCAP UCAP</v>
          </cell>
          <cell r="C1523">
            <v>200804</v>
          </cell>
          <cell r="D1523">
            <v>0</v>
          </cell>
        </row>
        <row r="1524">
          <cell r="A1524" t="str">
            <v>NYCAP UCAP</v>
          </cell>
          <cell r="C1524">
            <v>200805</v>
          </cell>
          <cell r="D1524">
            <v>0</v>
          </cell>
        </row>
        <row r="1525">
          <cell r="A1525" t="str">
            <v>NYCAP UCAP</v>
          </cell>
          <cell r="C1525">
            <v>200806</v>
          </cell>
          <cell r="D1525">
            <v>0</v>
          </cell>
        </row>
        <row r="1526">
          <cell r="A1526" t="str">
            <v>NYCAP UCAP</v>
          </cell>
          <cell r="C1526">
            <v>200807</v>
          </cell>
          <cell r="D1526">
            <v>0</v>
          </cell>
        </row>
        <row r="1527">
          <cell r="A1527" t="str">
            <v>NYCAP UCAP</v>
          </cell>
          <cell r="C1527">
            <v>200808</v>
          </cell>
          <cell r="D1527">
            <v>0</v>
          </cell>
        </row>
        <row r="1528">
          <cell r="A1528" t="str">
            <v>NYCAP UCAP</v>
          </cell>
          <cell r="C1528">
            <v>200809</v>
          </cell>
          <cell r="D1528">
            <v>0</v>
          </cell>
        </row>
        <row r="1529">
          <cell r="A1529" t="str">
            <v>NYCAP UCAP</v>
          </cell>
          <cell r="C1529">
            <v>200810</v>
          </cell>
          <cell r="D1529">
            <v>0</v>
          </cell>
        </row>
        <row r="1530">
          <cell r="A1530" t="str">
            <v>NYCAP UCAP</v>
          </cell>
          <cell r="C1530">
            <v>200811</v>
          </cell>
          <cell r="D1530">
            <v>0</v>
          </cell>
        </row>
        <row r="1531">
          <cell r="A1531" t="str">
            <v>NYCAP UCAP</v>
          </cell>
          <cell r="C1531">
            <v>200812</v>
          </cell>
          <cell r="D1531">
            <v>0</v>
          </cell>
        </row>
        <row r="1532">
          <cell r="A1532" t="str">
            <v>NYCAP UCAP</v>
          </cell>
          <cell r="C1532">
            <v>200901</v>
          </cell>
          <cell r="D1532">
            <v>0</v>
          </cell>
        </row>
        <row r="1533">
          <cell r="A1533" t="str">
            <v>NYCAP UCAP</v>
          </cell>
          <cell r="C1533">
            <v>200902</v>
          </cell>
          <cell r="D1533">
            <v>0</v>
          </cell>
        </row>
        <row r="1534">
          <cell r="A1534" t="str">
            <v>NYCAP UCAP</v>
          </cell>
          <cell r="C1534">
            <v>200903</v>
          </cell>
          <cell r="D1534">
            <v>0</v>
          </cell>
        </row>
        <row r="1535">
          <cell r="A1535" t="str">
            <v>NYCAP UCAP</v>
          </cell>
          <cell r="C1535">
            <v>200904</v>
          </cell>
          <cell r="D1535">
            <v>0</v>
          </cell>
        </row>
        <row r="1536">
          <cell r="A1536" t="str">
            <v>Niagara</v>
          </cell>
          <cell r="C1536">
            <v>200803</v>
          </cell>
          <cell r="D1536">
            <v>0.55910000000000004</v>
          </cell>
        </row>
        <row r="1537">
          <cell r="A1537" t="str">
            <v>Niagara</v>
          </cell>
          <cell r="C1537">
            <v>200804</v>
          </cell>
          <cell r="D1537">
            <v>0.48259999999999997</v>
          </cell>
        </row>
        <row r="1538">
          <cell r="A1538" t="str">
            <v>Niagara</v>
          </cell>
          <cell r="C1538">
            <v>200805</v>
          </cell>
          <cell r="D1538">
            <v>0.4375</v>
          </cell>
        </row>
        <row r="1539">
          <cell r="A1539" t="str">
            <v>Niagara</v>
          </cell>
          <cell r="C1539">
            <v>200806</v>
          </cell>
          <cell r="D1539">
            <v>0.3805</v>
          </cell>
        </row>
        <row r="1540">
          <cell r="A1540" t="str">
            <v>Niagara</v>
          </cell>
          <cell r="C1540">
            <v>200807</v>
          </cell>
          <cell r="D1540">
            <v>0.37580000000000002</v>
          </cell>
        </row>
        <row r="1541">
          <cell r="A1541" t="str">
            <v>Niagara</v>
          </cell>
          <cell r="C1541">
            <v>200808</v>
          </cell>
          <cell r="D1541">
            <v>0.38140000000000002</v>
          </cell>
        </row>
        <row r="1542">
          <cell r="A1542" t="str">
            <v>Niagara</v>
          </cell>
          <cell r="C1542">
            <v>200809</v>
          </cell>
          <cell r="D1542">
            <v>0.36430000000000001</v>
          </cell>
        </row>
        <row r="1543">
          <cell r="A1543" t="str">
            <v>Niagara</v>
          </cell>
          <cell r="C1543">
            <v>200810</v>
          </cell>
          <cell r="D1543">
            <v>0.41489999999999999</v>
          </cell>
        </row>
        <row r="1544">
          <cell r="A1544" t="str">
            <v>Niagara</v>
          </cell>
          <cell r="C1544">
            <v>200811</v>
          </cell>
          <cell r="D1544">
            <v>0.47199999999999998</v>
          </cell>
        </row>
        <row r="1545">
          <cell r="A1545" t="str">
            <v>Niagara</v>
          </cell>
          <cell r="C1545">
            <v>200812</v>
          </cell>
          <cell r="D1545">
            <v>0.50519999999999998</v>
          </cell>
        </row>
        <row r="1546">
          <cell r="A1546" t="str">
            <v>Niagara</v>
          </cell>
          <cell r="C1546">
            <v>200901</v>
          </cell>
          <cell r="D1546">
            <v>0.48010000000000003</v>
          </cell>
        </row>
        <row r="1547">
          <cell r="A1547" t="str">
            <v>Niagara</v>
          </cell>
          <cell r="C1547">
            <v>200902</v>
          </cell>
          <cell r="D1547">
            <v>0.46379999999999999</v>
          </cell>
        </row>
        <row r="1548">
          <cell r="A1548" t="str">
            <v>Niagara</v>
          </cell>
          <cell r="C1548">
            <v>200903</v>
          </cell>
          <cell r="D1548">
            <v>0.46710000000000002</v>
          </cell>
        </row>
        <row r="1549">
          <cell r="A1549" t="str">
            <v>Niagara</v>
          </cell>
          <cell r="C1549">
            <v>200904</v>
          </cell>
          <cell r="D1549">
            <v>0.44230000000000003</v>
          </cell>
        </row>
        <row r="1550">
          <cell r="A1550" t="str">
            <v>Niagara</v>
          </cell>
          <cell r="C1550">
            <v>200905</v>
          </cell>
          <cell r="D1550">
            <v>0.44919999999999999</v>
          </cell>
        </row>
        <row r="1551">
          <cell r="A1551" t="str">
            <v>Niagara</v>
          </cell>
          <cell r="C1551">
            <v>200906</v>
          </cell>
          <cell r="D1551">
            <v>0.4365</v>
          </cell>
        </row>
        <row r="1552">
          <cell r="A1552" t="str">
            <v>Niagara</v>
          </cell>
          <cell r="C1552">
            <v>200907</v>
          </cell>
          <cell r="D1552">
            <v>0.4239</v>
          </cell>
        </row>
        <row r="1553">
          <cell r="A1553" t="str">
            <v>Niagara</v>
          </cell>
          <cell r="C1553">
            <v>200908</v>
          </cell>
          <cell r="D1553">
            <v>0.44679999999999997</v>
          </cell>
        </row>
        <row r="1554">
          <cell r="A1554" t="str">
            <v>Niagara</v>
          </cell>
          <cell r="C1554">
            <v>200909</v>
          </cell>
          <cell r="D1554">
            <v>0.42599999999999999</v>
          </cell>
        </row>
        <row r="1555">
          <cell r="A1555" t="str">
            <v>Niagara</v>
          </cell>
          <cell r="C1555">
            <v>200910</v>
          </cell>
          <cell r="D1555">
            <v>0.48749999999999999</v>
          </cell>
        </row>
        <row r="1556">
          <cell r="A1556" t="str">
            <v>Niagara</v>
          </cell>
          <cell r="C1556">
            <v>200911</v>
          </cell>
          <cell r="D1556">
            <v>0.49490000000000001</v>
          </cell>
        </row>
        <row r="1557">
          <cell r="A1557" t="str">
            <v>Niagara</v>
          </cell>
          <cell r="C1557">
            <v>200912</v>
          </cell>
          <cell r="D1557">
            <v>0.53180000000000005</v>
          </cell>
        </row>
        <row r="1558">
          <cell r="A1558" t="str">
            <v>Niagara</v>
          </cell>
          <cell r="C1558">
            <v>201001</v>
          </cell>
          <cell r="D1558">
            <v>0.504</v>
          </cell>
        </row>
        <row r="1559">
          <cell r="A1559" t="str">
            <v>Niagara</v>
          </cell>
          <cell r="C1559">
            <v>201002</v>
          </cell>
          <cell r="D1559">
            <v>0.4859</v>
          </cell>
        </row>
        <row r="1560">
          <cell r="A1560" t="str">
            <v>Niagara</v>
          </cell>
          <cell r="C1560">
            <v>201003</v>
          </cell>
          <cell r="D1560">
            <v>0.48949999999999999</v>
          </cell>
        </row>
        <row r="1561">
          <cell r="A1561" t="str">
            <v>Niagara</v>
          </cell>
          <cell r="C1561">
            <v>201004</v>
          </cell>
          <cell r="D1561">
            <v>0.46829999999999999</v>
          </cell>
        </row>
        <row r="1562">
          <cell r="A1562" t="str">
            <v>Niagara</v>
          </cell>
          <cell r="C1562">
            <v>201005</v>
          </cell>
          <cell r="D1562">
            <v>0.47570000000000001</v>
          </cell>
        </row>
        <row r="1563">
          <cell r="A1563" t="str">
            <v>Niagara</v>
          </cell>
          <cell r="C1563">
            <v>201006</v>
          </cell>
          <cell r="D1563">
            <v>0.46200000000000002</v>
          </cell>
        </row>
        <row r="1564">
          <cell r="A1564" t="str">
            <v>Niagara</v>
          </cell>
          <cell r="C1564">
            <v>201007</v>
          </cell>
          <cell r="D1564">
            <v>0.44850000000000001</v>
          </cell>
        </row>
        <row r="1565">
          <cell r="A1565" t="str">
            <v>Niagara</v>
          </cell>
          <cell r="C1565">
            <v>201008</v>
          </cell>
          <cell r="D1565">
            <v>0.47299999999999998</v>
          </cell>
        </row>
        <row r="1566">
          <cell r="A1566" t="str">
            <v>Niagara</v>
          </cell>
          <cell r="C1566">
            <v>201009</v>
          </cell>
          <cell r="D1566">
            <v>0.45079999999999998</v>
          </cell>
        </row>
        <row r="1567">
          <cell r="A1567" t="str">
            <v>Niagara</v>
          </cell>
          <cell r="C1567">
            <v>201010</v>
          </cell>
          <cell r="D1567">
            <v>0.51670000000000005</v>
          </cell>
        </row>
        <row r="1568">
          <cell r="A1568" t="str">
            <v>Niagara</v>
          </cell>
          <cell r="C1568">
            <v>201011</v>
          </cell>
          <cell r="D1568">
            <v>0.55449999999999999</v>
          </cell>
        </row>
        <row r="1569">
          <cell r="A1569" t="str">
            <v>Niagara</v>
          </cell>
          <cell r="C1569">
            <v>201012</v>
          </cell>
          <cell r="D1569">
            <v>0.60109999999999997</v>
          </cell>
        </row>
        <row r="1570">
          <cell r="A1570" t="str">
            <v>Niagara</v>
          </cell>
          <cell r="C1570">
            <v>201101</v>
          </cell>
          <cell r="D1570">
            <v>0.56599999999999995</v>
          </cell>
        </row>
        <row r="1571">
          <cell r="A1571" t="str">
            <v>Niagara</v>
          </cell>
          <cell r="C1571">
            <v>201102</v>
          </cell>
          <cell r="D1571">
            <v>0.54320000000000002</v>
          </cell>
        </row>
        <row r="1572">
          <cell r="A1572" t="str">
            <v>Niagara</v>
          </cell>
          <cell r="C1572">
            <v>201103</v>
          </cell>
          <cell r="D1572">
            <v>0.54769999999999996</v>
          </cell>
        </row>
        <row r="1573">
          <cell r="A1573" t="str">
            <v>Niagara</v>
          </cell>
          <cell r="C1573">
            <v>201104</v>
          </cell>
          <cell r="D1573">
            <v>0.51229999999999998</v>
          </cell>
        </row>
        <row r="1574">
          <cell r="A1574" t="str">
            <v>Niagara</v>
          </cell>
          <cell r="C1574">
            <v>201105</v>
          </cell>
          <cell r="D1574">
            <v>0</v>
          </cell>
        </row>
        <row r="1575">
          <cell r="A1575" t="str">
            <v>Niagara</v>
          </cell>
          <cell r="C1575">
            <v>201106</v>
          </cell>
          <cell r="D1575">
            <v>0</v>
          </cell>
        </row>
        <row r="1576">
          <cell r="A1576" t="str">
            <v>Niagara</v>
          </cell>
          <cell r="C1576">
            <v>201107</v>
          </cell>
          <cell r="D1576">
            <v>0</v>
          </cell>
        </row>
        <row r="1577">
          <cell r="A1577" t="str">
            <v>Niagara</v>
          </cell>
          <cell r="C1577">
            <v>201108</v>
          </cell>
          <cell r="D1577">
            <v>0</v>
          </cell>
        </row>
        <row r="1578">
          <cell r="A1578" t="str">
            <v>Niagara</v>
          </cell>
          <cell r="C1578">
            <v>201109</v>
          </cell>
          <cell r="D1578">
            <v>0</v>
          </cell>
        </row>
        <row r="1579">
          <cell r="A1579" t="str">
            <v>Niagara</v>
          </cell>
          <cell r="C1579">
            <v>201110</v>
          </cell>
          <cell r="D1579">
            <v>0</v>
          </cell>
        </row>
        <row r="1580">
          <cell r="A1580" t="str">
            <v>Niagara</v>
          </cell>
          <cell r="C1580">
            <v>201111</v>
          </cell>
          <cell r="D1580">
            <v>0</v>
          </cell>
        </row>
        <row r="1581">
          <cell r="A1581" t="str">
            <v>Niagara</v>
          </cell>
          <cell r="C1581">
            <v>201112</v>
          </cell>
          <cell r="D1581">
            <v>0</v>
          </cell>
        </row>
        <row r="1582">
          <cell r="A1582" t="str">
            <v>Niagara</v>
          </cell>
          <cell r="C1582">
            <v>201201</v>
          </cell>
          <cell r="D1582">
            <v>0</v>
          </cell>
        </row>
        <row r="1583">
          <cell r="A1583" t="str">
            <v>Niagara</v>
          </cell>
          <cell r="C1583">
            <v>201202</v>
          </cell>
          <cell r="D1583">
            <v>0</v>
          </cell>
        </row>
        <row r="1584">
          <cell r="A1584" t="str">
            <v>Niagara</v>
          </cell>
          <cell r="C1584">
            <v>201203</v>
          </cell>
          <cell r="D1584">
            <v>0</v>
          </cell>
        </row>
        <row r="1585">
          <cell r="A1585" t="str">
            <v>Niagara</v>
          </cell>
          <cell r="C1585">
            <v>201204</v>
          </cell>
          <cell r="D1585">
            <v>0</v>
          </cell>
        </row>
        <row r="1586">
          <cell r="A1586" t="str">
            <v>Niagara</v>
          </cell>
          <cell r="C1586">
            <v>201205</v>
          </cell>
          <cell r="D1586">
            <v>0</v>
          </cell>
        </row>
        <row r="1587">
          <cell r="A1587" t="str">
            <v>Niagara</v>
          </cell>
          <cell r="C1587">
            <v>201206</v>
          </cell>
          <cell r="D1587">
            <v>0</v>
          </cell>
        </row>
        <row r="1588">
          <cell r="A1588" t="str">
            <v>Niagara</v>
          </cell>
          <cell r="C1588">
            <v>201207</v>
          </cell>
          <cell r="D1588">
            <v>0</v>
          </cell>
        </row>
        <row r="1589">
          <cell r="A1589" t="str">
            <v>Niagara</v>
          </cell>
          <cell r="C1589">
            <v>201208</v>
          </cell>
          <cell r="D1589">
            <v>0</v>
          </cell>
        </row>
        <row r="1590">
          <cell r="A1590" t="str">
            <v>Niagara</v>
          </cell>
          <cell r="C1590">
            <v>201209</v>
          </cell>
          <cell r="D1590">
            <v>0</v>
          </cell>
        </row>
        <row r="1591">
          <cell r="A1591" t="str">
            <v>Niagara</v>
          </cell>
          <cell r="C1591">
            <v>201210</v>
          </cell>
          <cell r="D1591">
            <v>0</v>
          </cell>
        </row>
        <row r="1592">
          <cell r="A1592" t="str">
            <v>Niagara</v>
          </cell>
          <cell r="C1592">
            <v>201211</v>
          </cell>
          <cell r="D1592">
            <v>0</v>
          </cell>
        </row>
        <row r="1593">
          <cell r="A1593" t="str">
            <v>Niagara</v>
          </cell>
          <cell r="C1593">
            <v>201212</v>
          </cell>
          <cell r="D1593">
            <v>0</v>
          </cell>
        </row>
        <row r="1594">
          <cell r="A1594" t="str">
            <v>Niagara</v>
          </cell>
          <cell r="C1594">
            <v>201301</v>
          </cell>
          <cell r="D1594">
            <v>0</v>
          </cell>
        </row>
        <row r="1595">
          <cell r="A1595" t="str">
            <v>Niagara</v>
          </cell>
          <cell r="C1595">
            <v>201302</v>
          </cell>
          <cell r="D1595">
            <v>0</v>
          </cell>
        </row>
        <row r="1596">
          <cell r="A1596" t="str">
            <v>Niagara</v>
          </cell>
          <cell r="C1596">
            <v>201303</v>
          </cell>
          <cell r="D1596">
            <v>0</v>
          </cell>
        </row>
        <row r="1597">
          <cell r="A1597" t="str">
            <v>Niagara</v>
          </cell>
          <cell r="C1597">
            <v>201304</v>
          </cell>
          <cell r="D1597">
            <v>0</v>
          </cell>
        </row>
        <row r="1598">
          <cell r="A1598" t="str">
            <v>Niagara</v>
          </cell>
          <cell r="C1598">
            <v>201305</v>
          </cell>
          <cell r="D1598">
            <v>0</v>
          </cell>
        </row>
        <row r="1599">
          <cell r="A1599" t="str">
            <v>Niagara</v>
          </cell>
          <cell r="C1599">
            <v>201306</v>
          </cell>
          <cell r="D1599">
            <v>0</v>
          </cell>
        </row>
        <row r="1600">
          <cell r="A1600" t="str">
            <v>Niagara</v>
          </cell>
          <cell r="C1600">
            <v>201307</v>
          </cell>
          <cell r="D1600">
            <v>0</v>
          </cell>
        </row>
        <row r="1601">
          <cell r="A1601" t="str">
            <v>Niagara</v>
          </cell>
          <cell r="C1601">
            <v>201308</v>
          </cell>
          <cell r="D1601">
            <v>0</v>
          </cell>
        </row>
        <row r="1602">
          <cell r="A1602" t="str">
            <v>Niagara</v>
          </cell>
          <cell r="C1602">
            <v>201309</v>
          </cell>
          <cell r="D1602">
            <v>0</v>
          </cell>
        </row>
        <row r="1603">
          <cell r="A1603" t="str">
            <v>Niagara</v>
          </cell>
          <cell r="C1603">
            <v>201310</v>
          </cell>
          <cell r="D1603">
            <v>0</v>
          </cell>
        </row>
        <row r="1604">
          <cell r="A1604" t="str">
            <v>Niagara</v>
          </cell>
          <cell r="C1604">
            <v>201311</v>
          </cell>
          <cell r="D1604">
            <v>0</v>
          </cell>
        </row>
        <row r="1605">
          <cell r="A1605" t="str">
            <v>Niagara</v>
          </cell>
          <cell r="C1605">
            <v>201312</v>
          </cell>
          <cell r="D1605">
            <v>0</v>
          </cell>
        </row>
        <row r="1606">
          <cell r="A1606" t="str">
            <v>Niagara</v>
          </cell>
          <cell r="C1606">
            <v>201401</v>
          </cell>
          <cell r="D1606">
            <v>0</v>
          </cell>
        </row>
        <row r="1607">
          <cell r="A1607" t="str">
            <v>Niagara</v>
          </cell>
          <cell r="C1607">
            <v>201402</v>
          </cell>
          <cell r="D1607">
            <v>0</v>
          </cell>
        </row>
        <row r="1608">
          <cell r="A1608" t="str">
            <v>Niagara</v>
          </cell>
          <cell r="C1608">
            <v>201403</v>
          </cell>
          <cell r="D1608">
            <v>0</v>
          </cell>
        </row>
        <row r="1609">
          <cell r="A1609" t="str">
            <v>Niagara</v>
          </cell>
          <cell r="C1609">
            <v>201404</v>
          </cell>
          <cell r="D1609">
            <v>0</v>
          </cell>
        </row>
        <row r="1610">
          <cell r="A1610" t="str">
            <v>Niagara</v>
          </cell>
          <cell r="C1610">
            <v>201405</v>
          </cell>
          <cell r="D1610">
            <v>0</v>
          </cell>
        </row>
        <row r="1611">
          <cell r="A1611" t="str">
            <v>Niagara</v>
          </cell>
          <cell r="C1611">
            <v>201406</v>
          </cell>
          <cell r="D1611">
            <v>0</v>
          </cell>
        </row>
        <row r="1612">
          <cell r="A1612" t="str">
            <v>Niagara</v>
          </cell>
          <cell r="C1612">
            <v>201407</v>
          </cell>
          <cell r="D1612">
            <v>0</v>
          </cell>
        </row>
        <row r="1613">
          <cell r="A1613" t="str">
            <v>Niagara</v>
          </cell>
          <cell r="C1613">
            <v>201408</v>
          </cell>
          <cell r="D1613">
            <v>0</v>
          </cell>
        </row>
        <row r="1614">
          <cell r="A1614" t="str">
            <v>Niagara</v>
          </cell>
          <cell r="C1614">
            <v>201409</v>
          </cell>
          <cell r="D1614">
            <v>0</v>
          </cell>
        </row>
        <row r="1615">
          <cell r="A1615" t="str">
            <v>Niagara</v>
          </cell>
          <cell r="C1615">
            <v>201410</v>
          </cell>
          <cell r="D1615">
            <v>0</v>
          </cell>
        </row>
        <row r="1616">
          <cell r="A1616" t="str">
            <v>Niagara</v>
          </cell>
          <cell r="C1616">
            <v>201411</v>
          </cell>
          <cell r="D1616">
            <v>0</v>
          </cell>
        </row>
        <row r="1617">
          <cell r="A1617" t="str">
            <v>Niagara</v>
          </cell>
          <cell r="C1617">
            <v>201412</v>
          </cell>
          <cell r="D1617">
            <v>0</v>
          </cell>
        </row>
        <row r="1618">
          <cell r="A1618" t="str">
            <v>Niagara</v>
          </cell>
          <cell r="C1618">
            <v>201501</v>
          </cell>
          <cell r="D1618">
            <v>0</v>
          </cell>
        </row>
        <row r="1619">
          <cell r="A1619" t="str">
            <v>Niagara</v>
          </cell>
          <cell r="C1619">
            <v>201502</v>
          </cell>
          <cell r="D1619">
            <v>0</v>
          </cell>
        </row>
        <row r="1620">
          <cell r="A1620" t="str">
            <v>Niagara</v>
          </cell>
          <cell r="C1620">
            <v>201503</v>
          </cell>
          <cell r="D1620">
            <v>0</v>
          </cell>
        </row>
        <row r="1621">
          <cell r="A1621" t="str">
            <v>Niagara</v>
          </cell>
          <cell r="C1621">
            <v>201504</v>
          </cell>
          <cell r="D1621">
            <v>0</v>
          </cell>
        </row>
        <row r="1622">
          <cell r="A1622" t="str">
            <v>Niagara</v>
          </cell>
          <cell r="C1622">
            <v>201505</v>
          </cell>
          <cell r="D1622">
            <v>0</v>
          </cell>
        </row>
        <row r="1623">
          <cell r="A1623" t="str">
            <v>Niagara</v>
          </cell>
          <cell r="C1623">
            <v>201506</v>
          </cell>
          <cell r="D1623">
            <v>0</v>
          </cell>
        </row>
        <row r="1624">
          <cell r="A1624" t="str">
            <v>Niagara</v>
          </cell>
          <cell r="C1624">
            <v>201507</v>
          </cell>
          <cell r="D1624">
            <v>0</v>
          </cell>
        </row>
        <row r="1625">
          <cell r="A1625" t="str">
            <v>Niagara</v>
          </cell>
          <cell r="C1625">
            <v>201508</v>
          </cell>
          <cell r="D1625">
            <v>0</v>
          </cell>
        </row>
        <row r="1626">
          <cell r="A1626" t="str">
            <v>Niagara</v>
          </cell>
          <cell r="C1626">
            <v>201509</v>
          </cell>
          <cell r="D1626">
            <v>0</v>
          </cell>
        </row>
        <row r="1627">
          <cell r="A1627" t="str">
            <v>Niagara</v>
          </cell>
          <cell r="C1627">
            <v>201510</v>
          </cell>
          <cell r="D1627">
            <v>0</v>
          </cell>
        </row>
        <row r="1628">
          <cell r="A1628" t="str">
            <v>Niagara</v>
          </cell>
          <cell r="C1628">
            <v>201511</v>
          </cell>
          <cell r="D1628">
            <v>0</v>
          </cell>
        </row>
        <row r="1629">
          <cell r="A1629" t="str">
            <v>Niagara</v>
          </cell>
          <cell r="C1629">
            <v>201512</v>
          </cell>
          <cell r="D1629">
            <v>0</v>
          </cell>
        </row>
        <row r="1630">
          <cell r="A1630" t="str">
            <v>Niagara</v>
          </cell>
          <cell r="C1630">
            <v>201601</v>
          </cell>
          <cell r="D1630">
            <v>0</v>
          </cell>
        </row>
        <row r="1631">
          <cell r="A1631" t="str">
            <v>Niagara</v>
          </cell>
          <cell r="C1631">
            <v>201602</v>
          </cell>
          <cell r="D1631">
            <v>0</v>
          </cell>
        </row>
        <row r="1632">
          <cell r="A1632" t="str">
            <v>Niagara</v>
          </cell>
          <cell r="C1632">
            <v>201603</v>
          </cell>
          <cell r="D1632">
            <v>0</v>
          </cell>
        </row>
        <row r="1633">
          <cell r="A1633" t="str">
            <v>Niagara</v>
          </cell>
          <cell r="C1633">
            <v>201604</v>
          </cell>
          <cell r="D1633">
            <v>0</v>
          </cell>
        </row>
        <row r="1634">
          <cell r="A1634" t="str">
            <v>Niagara</v>
          </cell>
          <cell r="C1634">
            <v>201605</v>
          </cell>
          <cell r="D1634">
            <v>0</v>
          </cell>
        </row>
        <row r="1635">
          <cell r="A1635" t="str">
            <v>Niagara</v>
          </cell>
          <cell r="C1635">
            <v>201606</v>
          </cell>
          <cell r="D1635">
            <v>0</v>
          </cell>
        </row>
        <row r="1636">
          <cell r="A1636" t="str">
            <v>Niagara</v>
          </cell>
          <cell r="C1636">
            <v>201607</v>
          </cell>
          <cell r="D1636">
            <v>0</v>
          </cell>
        </row>
        <row r="1637">
          <cell r="A1637" t="str">
            <v>Niagara</v>
          </cell>
          <cell r="C1637">
            <v>201608</v>
          </cell>
          <cell r="D1637">
            <v>0</v>
          </cell>
        </row>
        <row r="1638">
          <cell r="A1638" t="str">
            <v>Niagara</v>
          </cell>
          <cell r="C1638">
            <v>201609</v>
          </cell>
          <cell r="D1638">
            <v>0</v>
          </cell>
        </row>
        <row r="1639">
          <cell r="A1639" t="str">
            <v>Niagara</v>
          </cell>
          <cell r="C1639">
            <v>201610</v>
          </cell>
          <cell r="D1639">
            <v>0</v>
          </cell>
        </row>
        <row r="1640">
          <cell r="A1640" t="str">
            <v>Niagara</v>
          </cell>
          <cell r="C1640">
            <v>201611</v>
          </cell>
          <cell r="D1640">
            <v>0</v>
          </cell>
        </row>
        <row r="1641">
          <cell r="A1641" t="str">
            <v>Niagara</v>
          </cell>
          <cell r="C1641">
            <v>201612</v>
          </cell>
          <cell r="D1641">
            <v>0</v>
          </cell>
        </row>
        <row r="1642">
          <cell r="A1642" t="str">
            <v>Niagara</v>
          </cell>
          <cell r="C1642">
            <v>201701</v>
          </cell>
          <cell r="D1642">
            <v>0</v>
          </cell>
        </row>
        <row r="1643">
          <cell r="A1643" t="str">
            <v>Niagara</v>
          </cell>
          <cell r="C1643">
            <v>201702</v>
          </cell>
          <cell r="D1643">
            <v>0</v>
          </cell>
        </row>
        <row r="1644">
          <cell r="A1644" t="str">
            <v>Niagara</v>
          </cell>
          <cell r="C1644">
            <v>201703</v>
          </cell>
          <cell r="D1644">
            <v>0</v>
          </cell>
        </row>
        <row r="1645">
          <cell r="A1645" t="str">
            <v>Niagara</v>
          </cell>
          <cell r="C1645">
            <v>201704</v>
          </cell>
          <cell r="D1645">
            <v>0</v>
          </cell>
        </row>
        <row r="1646">
          <cell r="A1646" t="str">
            <v>Niagara</v>
          </cell>
          <cell r="C1646">
            <v>201705</v>
          </cell>
          <cell r="D1646">
            <v>0</v>
          </cell>
        </row>
        <row r="1647">
          <cell r="A1647" t="str">
            <v>Niagara</v>
          </cell>
          <cell r="C1647">
            <v>201706</v>
          </cell>
          <cell r="D1647">
            <v>0</v>
          </cell>
        </row>
        <row r="1648">
          <cell r="A1648" t="str">
            <v>Niagara</v>
          </cell>
          <cell r="C1648">
            <v>201707</v>
          </cell>
          <cell r="D1648">
            <v>0</v>
          </cell>
        </row>
        <row r="1649">
          <cell r="A1649" t="str">
            <v>Niagara</v>
          </cell>
          <cell r="C1649">
            <v>201708</v>
          </cell>
          <cell r="D1649">
            <v>0</v>
          </cell>
        </row>
        <row r="1650">
          <cell r="A1650" t="str">
            <v>Niagara</v>
          </cell>
          <cell r="C1650">
            <v>201709</v>
          </cell>
          <cell r="D1650">
            <v>0</v>
          </cell>
        </row>
        <row r="1651">
          <cell r="A1651" t="str">
            <v>Niagara</v>
          </cell>
          <cell r="C1651">
            <v>201710</v>
          </cell>
          <cell r="D1651">
            <v>0</v>
          </cell>
        </row>
        <row r="1652">
          <cell r="A1652" t="str">
            <v>Niagara</v>
          </cell>
          <cell r="C1652">
            <v>201711</v>
          </cell>
          <cell r="D1652">
            <v>0</v>
          </cell>
        </row>
        <row r="1653">
          <cell r="A1653" t="str">
            <v>Niagara</v>
          </cell>
          <cell r="C1653">
            <v>201712</v>
          </cell>
          <cell r="D1653">
            <v>0</v>
          </cell>
        </row>
        <row r="1654">
          <cell r="A1654" t="str">
            <v>Niagara</v>
          </cell>
          <cell r="C1654">
            <v>201801</v>
          </cell>
          <cell r="D1654">
            <v>0</v>
          </cell>
        </row>
        <row r="1655">
          <cell r="A1655" t="str">
            <v>Niagara</v>
          </cell>
          <cell r="C1655">
            <v>201802</v>
          </cell>
          <cell r="D1655">
            <v>0</v>
          </cell>
        </row>
        <row r="1656">
          <cell r="A1656" t="str">
            <v>Niagara</v>
          </cell>
          <cell r="C1656">
            <v>201803</v>
          </cell>
          <cell r="D1656">
            <v>0</v>
          </cell>
        </row>
        <row r="1657">
          <cell r="A1657" t="str">
            <v>Niagara</v>
          </cell>
          <cell r="C1657">
            <v>201804</v>
          </cell>
          <cell r="D1657">
            <v>0</v>
          </cell>
        </row>
        <row r="1658">
          <cell r="A1658" t="str">
            <v>Niagara</v>
          </cell>
          <cell r="C1658">
            <v>201805</v>
          </cell>
          <cell r="D1658">
            <v>0</v>
          </cell>
        </row>
        <row r="1659">
          <cell r="A1659" t="str">
            <v>Niagara</v>
          </cell>
          <cell r="C1659">
            <v>201806</v>
          </cell>
          <cell r="D1659">
            <v>0</v>
          </cell>
        </row>
        <row r="1660">
          <cell r="A1660" t="str">
            <v>Niagara</v>
          </cell>
          <cell r="C1660">
            <v>201807</v>
          </cell>
          <cell r="D1660">
            <v>0</v>
          </cell>
        </row>
        <row r="1661">
          <cell r="A1661" t="str">
            <v>Niagara</v>
          </cell>
          <cell r="C1661">
            <v>201808</v>
          </cell>
          <cell r="D1661">
            <v>0</v>
          </cell>
        </row>
        <row r="1662">
          <cell r="A1662" t="str">
            <v>Niagara</v>
          </cell>
          <cell r="C1662">
            <v>201809</v>
          </cell>
          <cell r="D1662">
            <v>0</v>
          </cell>
        </row>
        <row r="1663">
          <cell r="A1663" t="str">
            <v>Niagara</v>
          </cell>
          <cell r="C1663">
            <v>201810</v>
          </cell>
          <cell r="D1663">
            <v>0</v>
          </cell>
        </row>
        <row r="1664">
          <cell r="A1664" t="str">
            <v>Niagara</v>
          </cell>
          <cell r="C1664">
            <v>201811</v>
          </cell>
          <cell r="D1664">
            <v>0</v>
          </cell>
        </row>
        <row r="1665">
          <cell r="A1665" t="str">
            <v>Niagara</v>
          </cell>
          <cell r="C1665">
            <v>201812</v>
          </cell>
          <cell r="D1665">
            <v>0</v>
          </cell>
        </row>
        <row r="1666">
          <cell r="A1666" t="str">
            <v>Niagara</v>
          </cell>
          <cell r="C1666">
            <v>201901</v>
          </cell>
          <cell r="D1666">
            <v>0</v>
          </cell>
        </row>
        <row r="1667">
          <cell r="A1667" t="str">
            <v>Niagara</v>
          </cell>
          <cell r="C1667">
            <v>201902</v>
          </cell>
          <cell r="D1667">
            <v>0</v>
          </cell>
        </row>
        <row r="1668">
          <cell r="A1668" t="str">
            <v>Niagara</v>
          </cell>
          <cell r="C1668">
            <v>201903</v>
          </cell>
          <cell r="D1668">
            <v>0</v>
          </cell>
        </row>
        <row r="1669">
          <cell r="A1669" t="str">
            <v>Niagara</v>
          </cell>
          <cell r="C1669">
            <v>201904</v>
          </cell>
          <cell r="D1669">
            <v>0</v>
          </cell>
        </row>
        <row r="1670">
          <cell r="A1670" t="str">
            <v>Niagara</v>
          </cell>
          <cell r="C1670">
            <v>201905</v>
          </cell>
          <cell r="D1670">
            <v>0</v>
          </cell>
        </row>
        <row r="1671">
          <cell r="A1671" t="str">
            <v>Niagara</v>
          </cell>
          <cell r="C1671">
            <v>201906</v>
          </cell>
          <cell r="D1671">
            <v>0</v>
          </cell>
        </row>
        <row r="1672">
          <cell r="A1672" t="str">
            <v>Niagara</v>
          </cell>
          <cell r="C1672">
            <v>201907</v>
          </cell>
          <cell r="D1672">
            <v>0</v>
          </cell>
        </row>
        <row r="1673">
          <cell r="A1673" t="str">
            <v>Niagara</v>
          </cell>
          <cell r="C1673">
            <v>201908</v>
          </cell>
          <cell r="D1673">
            <v>0</v>
          </cell>
        </row>
        <row r="1674">
          <cell r="A1674" t="str">
            <v>Niagara</v>
          </cell>
          <cell r="C1674">
            <v>201909</v>
          </cell>
          <cell r="D1674">
            <v>0</v>
          </cell>
        </row>
        <row r="1675">
          <cell r="A1675" t="str">
            <v>Niagara</v>
          </cell>
          <cell r="C1675">
            <v>201910</v>
          </cell>
          <cell r="D1675">
            <v>0</v>
          </cell>
        </row>
        <row r="1676">
          <cell r="A1676" t="str">
            <v>Niagara</v>
          </cell>
          <cell r="C1676">
            <v>201911</v>
          </cell>
          <cell r="D1676">
            <v>0</v>
          </cell>
        </row>
        <row r="1677">
          <cell r="A1677" t="str">
            <v>Niagara</v>
          </cell>
          <cell r="C1677">
            <v>201912</v>
          </cell>
          <cell r="D1677">
            <v>0</v>
          </cell>
        </row>
        <row r="1678">
          <cell r="A1678" t="str">
            <v>Niagara</v>
          </cell>
          <cell r="C1678">
            <v>202001</v>
          </cell>
          <cell r="D1678">
            <v>0</v>
          </cell>
        </row>
        <row r="1679">
          <cell r="A1679" t="str">
            <v>Niagara</v>
          </cell>
          <cell r="C1679">
            <v>202002</v>
          </cell>
          <cell r="D1679">
            <v>0</v>
          </cell>
        </row>
        <row r="1680">
          <cell r="A1680" t="str">
            <v>Niagara</v>
          </cell>
          <cell r="C1680">
            <v>202003</v>
          </cell>
          <cell r="D1680">
            <v>0</v>
          </cell>
        </row>
        <row r="1681">
          <cell r="A1681" t="str">
            <v>Niagara</v>
          </cell>
          <cell r="C1681">
            <v>202004</v>
          </cell>
          <cell r="D1681">
            <v>0</v>
          </cell>
        </row>
        <row r="1682">
          <cell r="A1682" t="str">
            <v>Niagara</v>
          </cell>
          <cell r="C1682">
            <v>202005</v>
          </cell>
          <cell r="D1682">
            <v>0</v>
          </cell>
        </row>
        <row r="1683">
          <cell r="A1683" t="str">
            <v>Niagara</v>
          </cell>
          <cell r="C1683">
            <v>202006</v>
          </cell>
          <cell r="D1683">
            <v>0</v>
          </cell>
        </row>
        <row r="1684">
          <cell r="A1684" t="str">
            <v>Niagara</v>
          </cell>
          <cell r="C1684">
            <v>202007</v>
          </cell>
          <cell r="D1684">
            <v>0</v>
          </cell>
        </row>
        <row r="1685">
          <cell r="A1685" t="str">
            <v>Niagara</v>
          </cell>
          <cell r="C1685">
            <v>202008</v>
          </cell>
          <cell r="D1685">
            <v>0</v>
          </cell>
        </row>
        <row r="1686">
          <cell r="A1686" t="str">
            <v>Niagara</v>
          </cell>
          <cell r="C1686">
            <v>202009</v>
          </cell>
          <cell r="D1686">
            <v>0</v>
          </cell>
        </row>
        <row r="1687">
          <cell r="A1687" t="str">
            <v>Niagara</v>
          </cell>
          <cell r="C1687">
            <v>202010</v>
          </cell>
          <cell r="D1687">
            <v>0</v>
          </cell>
        </row>
        <row r="1688">
          <cell r="A1688" t="str">
            <v>Niagara</v>
          </cell>
          <cell r="C1688">
            <v>202011</v>
          </cell>
          <cell r="D1688">
            <v>0</v>
          </cell>
        </row>
        <row r="1689">
          <cell r="A1689" t="str">
            <v>Niagara</v>
          </cell>
          <cell r="C1689">
            <v>202012</v>
          </cell>
          <cell r="D1689">
            <v>0</v>
          </cell>
        </row>
        <row r="1690">
          <cell r="A1690" t="str">
            <v>Niagara</v>
          </cell>
          <cell r="C1690">
            <v>202101</v>
          </cell>
          <cell r="D1690">
            <v>0</v>
          </cell>
        </row>
        <row r="1691">
          <cell r="A1691" t="str">
            <v>Niagara</v>
          </cell>
          <cell r="C1691">
            <v>202102</v>
          </cell>
          <cell r="D1691">
            <v>0</v>
          </cell>
        </row>
        <row r="1692">
          <cell r="A1692" t="str">
            <v>Niagara</v>
          </cell>
          <cell r="C1692">
            <v>202103</v>
          </cell>
          <cell r="D1692">
            <v>0</v>
          </cell>
        </row>
        <row r="1693">
          <cell r="A1693" t="str">
            <v>Niagara</v>
          </cell>
          <cell r="C1693">
            <v>202104</v>
          </cell>
          <cell r="D1693">
            <v>0</v>
          </cell>
        </row>
        <row r="1694">
          <cell r="A1694" t="str">
            <v>Niagara</v>
          </cell>
          <cell r="C1694">
            <v>202105</v>
          </cell>
          <cell r="D1694">
            <v>0</v>
          </cell>
        </row>
        <row r="1695">
          <cell r="A1695" t="str">
            <v>Niagara</v>
          </cell>
          <cell r="C1695">
            <v>202106</v>
          </cell>
          <cell r="D1695">
            <v>0</v>
          </cell>
        </row>
        <row r="1696">
          <cell r="A1696" t="str">
            <v>Niagara</v>
          </cell>
          <cell r="C1696">
            <v>202107</v>
          </cell>
          <cell r="D1696">
            <v>0</v>
          </cell>
        </row>
        <row r="1697">
          <cell r="A1697" t="str">
            <v>Niagara</v>
          </cell>
          <cell r="C1697">
            <v>202108</v>
          </cell>
          <cell r="D1697">
            <v>0</v>
          </cell>
        </row>
        <row r="1698">
          <cell r="A1698" t="str">
            <v>Niagara</v>
          </cell>
          <cell r="C1698">
            <v>202109</v>
          </cell>
          <cell r="D1698">
            <v>0</v>
          </cell>
        </row>
        <row r="1699">
          <cell r="A1699" t="str">
            <v>Niagara</v>
          </cell>
          <cell r="C1699">
            <v>202110</v>
          </cell>
          <cell r="D1699">
            <v>0</v>
          </cell>
        </row>
        <row r="1700">
          <cell r="A1700" t="str">
            <v>Niagara</v>
          </cell>
          <cell r="C1700">
            <v>202111</v>
          </cell>
          <cell r="D1700">
            <v>0</v>
          </cell>
        </row>
        <row r="1701">
          <cell r="A1701" t="str">
            <v>Niagara</v>
          </cell>
          <cell r="C1701">
            <v>202112</v>
          </cell>
          <cell r="D1701">
            <v>0</v>
          </cell>
        </row>
        <row r="1702">
          <cell r="A1702" t="str">
            <v>Niagara</v>
          </cell>
          <cell r="C1702">
            <v>202201</v>
          </cell>
          <cell r="D1702">
            <v>0</v>
          </cell>
        </row>
        <row r="1703">
          <cell r="A1703" t="str">
            <v>Niagara</v>
          </cell>
          <cell r="C1703">
            <v>202202</v>
          </cell>
          <cell r="D1703">
            <v>0</v>
          </cell>
        </row>
        <row r="1704">
          <cell r="A1704" t="str">
            <v>Niagara</v>
          </cell>
          <cell r="C1704">
            <v>202203</v>
          </cell>
          <cell r="D1704">
            <v>0</v>
          </cell>
        </row>
        <row r="1705">
          <cell r="A1705" t="str">
            <v>Niagara</v>
          </cell>
          <cell r="C1705">
            <v>202204</v>
          </cell>
          <cell r="D1705">
            <v>0</v>
          </cell>
        </row>
        <row r="1706">
          <cell r="A1706" t="str">
            <v>Niagara</v>
          </cell>
          <cell r="C1706">
            <v>202205</v>
          </cell>
          <cell r="D1706">
            <v>0</v>
          </cell>
        </row>
        <row r="1707">
          <cell r="A1707" t="str">
            <v>Niagara</v>
          </cell>
          <cell r="C1707">
            <v>202206</v>
          </cell>
          <cell r="D1707">
            <v>0</v>
          </cell>
        </row>
        <row r="1708">
          <cell r="A1708" t="str">
            <v>Niagara</v>
          </cell>
          <cell r="C1708">
            <v>202207</v>
          </cell>
          <cell r="D1708">
            <v>0</v>
          </cell>
        </row>
        <row r="1709">
          <cell r="A1709" t="str">
            <v>Niagara</v>
          </cell>
          <cell r="C1709">
            <v>202208</v>
          </cell>
          <cell r="D1709">
            <v>0</v>
          </cell>
        </row>
        <row r="1710">
          <cell r="A1710" t="str">
            <v>Niagara</v>
          </cell>
          <cell r="C1710">
            <v>202209</v>
          </cell>
          <cell r="D1710">
            <v>0</v>
          </cell>
        </row>
        <row r="1711">
          <cell r="A1711" t="str">
            <v>Niagara</v>
          </cell>
          <cell r="C1711">
            <v>202210</v>
          </cell>
          <cell r="D1711">
            <v>0</v>
          </cell>
        </row>
        <row r="1712">
          <cell r="A1712" t="str">
            <v>Niagara</v>
          </cell>
          <cell r="C1712">
            <v>202211</v>
          </cell>
          <cell r="D1712">
            <v>0</v>
          </cell>
        </row>
        <row r="1713">
          <cell r="A1713" t="str">
            <v>Niagara</v>
          </cell>
          <cell r="C1713">
            <v>202212</v>
          </cell>
          <cell r="D1713">
            <v>0</v>
          </cell>
        </row>
        <row r="1714">
          <cell r="A1714" t="str">
            <v>Niagara</v>
          </cell>
          <cell r="C1714">
            <v>202301</v>
          </cell>
          <cell r="D1714">
            <v>0</v>
          </cell>
        </row>
        <row r="1715">
          <cell r="A1715" t="str">
            <v>Niagara</v>
          </cell>
          <cell r="C1715">
            <v>202302</v>
          </cell>
          <cell r="D1715">
            <v>0</v>
          </cell>
        </row>
        <row r="1716">
          <cell r="A1716" t="str">
            <v>Niagara</v>
          </cell>
          <cell r="C1716">
            <v>202303</v>
          </cell>
          <cell r="D1716">
            <v>0</v>
          </cell>
        </row>
        <row r="1717">
          <cell r="A1717" t="str">
            <v>Niagara</v>
          </cell>
          <cell r="C1717">
            <v>202304</v>
          </cell>
          <cell r="D1717">
            <v>0</v>
          </cell>
        </row>
        <row r="1718">
          <cell r="A1718" t="str">
            <v>Niagara</v>
          </cell>
          <cell r="C1718">
            <v>202305</v>
          </cell>
          <cell r="D1718">
            <v>0</v>
          </cell>
        </row>
        <row r="1719">
          <cell r="A1719" t="str">
            <v>Niagara</v>
          </cell>
          <cell r="C1719">
            <v>202306</v>
          </cell>
          <cell r="D1719">
            <v>0</v>
          </cell>
        </row>
        <row r="1720">
          <cell r="A1720" t="str">
            <v>Niagara</v>
          </cell>
          <cell r="C1720">
            <v>202307</v>
          </cell>
          <cell r="D1720">
            <v>0</v>
          </cell>
        </row>
        <row r="1721">
          <cell r="A1721" t="str">
            <v>Niagara</v>
          </cell>
          <cell r="C1721">
            <v>202308</v>
          </cell>
          <cell r="D1721">
            <v>0</v>
          </cell>
        </row>
        <row r="1722">
          <cell r="A1722" t="str">
            <v>Niagara</v>
          </cell>
          <cell r="C1722">
            <v>202309</v>
          </cell>
          <cell r="D1722">
            <v>0</v>
          </cell>
        </row>
        <row r="1723">
          <cell r="A1723" t="str">
            <v>Niagara</v>
          </cell>
          <cell r="C1723">
            <v>202310</v>
          </cell>
          <cell r="D1723">
            <v>0</v>
          </cell>
        </row>
        <row r="1724">
          <cell r="A1724" t="str">
            <v>Niagara</v>
          </cell>
          <cell r="C1724">
            <v>202311</v>
          </cell>
          <cell r="D1724">
            <v>0</v>
          </cell>
        </row>
        <row r="1725">
          <cell r="A1725" t="str">
            <v>Niagara</v>
          </cell>
          <cell r="C1725">
            <v>202312</v>
          </cell>
          <cell r="D1725">
            <v>0</v>
          </cell>
        </row>
        <row r="1726">
          <cell r="A1726" t="str">
            <v>Niagara</v>
          </cell>
          <cell r="C1726">
            <v>202401</v>
          </cell>
          <cell r="D1726">
            <v>0</v>
          </cell>
        </row>
        <row r="1727">
          <cell r="A1727" t="str">
            <v>Niagara</v>
          </cell>
          <cell r="C1727">
            <v>202402</v>
          </cell>
          <cell r="D1727">
            <v>0</v>
          </cell>
        </row>
        <row r="1728">
          <cell r="A1728" t="str">
            <v>Niagara</v>
          </cell>
          <cell r="C1728">
            <v>202403</v>
          </cell>
          <cell r="D1728">
            <v>0</v>
          </cell>
        </row>
        <row r="1729">
          <cell r="A1729" t="str">
            <v>Niagara</v>
          </cell>
          <cell r="C1729">
            <v>202404</v>
          </cell>
          <cell r="D1729">
            <v>0</v>
          </cell>
        </row>
        <row r="1730">
          <cell r="A1730" t="str">
            <v>Niagara</v>
          </cell>
          <cell r="C1730">
            <v>202405</v>
          </cell>
          <cell r="D1730">
            <v>0</v>
          </cell>
        </row>
        <row r="1731">
          <cell r="A1731" t="str">
            <v>Niagara</v>
          </cell>
          <cell r="C1731">
            <v>202406</v>
          </cell>
          <cell r="D1731">
            <v>0</v>
          </cell>
        </row>
        <row r="1732">
          <cell r="A1732" t="str">
            <v>Niagara</v>
          </cell>
          <cell r="C1732">
            <v>202407</v>
          </cell>
          <cell r="D1732">
            <v>0</v>
          </cell>
        </row>
        <row r="1733">
          <cell r="A1733" t="str">
            <v>Niagara</v>
          </cell>
          <cell r="C1733">
            <v>202408</v>
          </cell>
          <cell r="D1733">
            <v>0</v>
          </cell>
        </row>
        <row r="1734">
          <cell r="A1734" t="str">
            <v>Niagara</v>
          </cell>
          <cell r="C1734">
            <v>202409</v>
          </cell>
          <cell r="D1734">
            <v>0</v>
          </cell>
        </row>
        <row r="1735">
          <cell r="A1735" t="str">
            <v>Niagara</v>
          </cell>
          <cell r="C1735">
            <v>202410</v>
          </cell>
          <cell r="D1735">
            <v>0</v>
          </cell>
        </row>
        <row r="1736">
          <cell r="A1736" t="str">
            <v>Niagara</v>
          </cell>
          <cell r="C1736">
            <v>202411</v>
          </cell>
          <cell r="D1736">
            <v>0</v>
          </cell>
        </row>
        <row r="1737">
          <cell r="A1737" t="str">
            <v>Niagara</v>
          </cell>
          <cell r="C1737">
            <v>202412</v>
          </cell>
          <cell r="D1737">
            <v>0</v>
          </cell>
        </row>
        <row r="1738">
          <cell r="A1738" t="str">
            <v>Niagara</v>
          </cell>
          <cell r="C1738">
            <v>202501</v>
          </cell>
          <cell r="D1738">
            <v>0</v>
          </cell>
        </row>
        <row r="1739">
          <cell r="A1739" t="str">
            <v>Niagara</v>
          </cell>
          <cell r="C1739">
            <v>202502</v>
          </cell>
          <cell r="D1739">
            <v>0</v>
          </cell>
        </row>
        <row r="1740">
          <cell r="A1740" t="str">
            <v>Niagara</v>
          </cell>
          <cell r="C1740">
            <v>202503</v>
          </cell>
          <cell r="D1740">
            <v>0</v>
          </cell>
        </row>
        <row r="1741">
          <cell r="A1741" t="str">
            <v>Niagara</v>
          </cell>
          <cell r="C1741">
            <v>202504</v>
          </cell>
          <cell r="D1741">
            <v>0</v>
          </cell>
        </row>
        <row r="1742">
          <cell r="A1742" t="str">
            <v>Niagara</v>
          </cell>
          <cell r="C1742">
            <v>202505</v>
          </cell>
          <cell r="D1742">
            <v>0</v>
          </cell>
        </row>
        <row r="1743">
          <cell r="A1743" t="str">
            <v>Niagara</v>
          </cell>
          <cell r="C1743">
            <v>202506</v>
          </cell>
          <cell r="D1743">
            <v>0</v>
          </cell>
        </row>
        <row r="1744">
          <cell r="A1744" t="str">
            <v>Niagara</v>
          </cell>
          <cell r="C1744">
            <v>202507</v>
          </cell>
          <cell r="D1744">
            <v>0</v>
          </cell>
        </row>
        <row r="1745">
          <cell r="A1745" t="str">
            <v>Niagara</v>
          </cell>
          <cell r="C1745">
            <v>202508</v>
          </cell>
          <cell r="D1745">
            <v>0</v>
          </cell>
        </row>
        <row r="1746">
          <cell r="A1746" t="str">
            <v>Niagara</v>
          </cell>
          <cell r="C1746">
            <v>202509</v>
          </cell>
          <cell r="D1746">
            <v>0</v>
          </cell>
        </row>
        <row r="1747">
          <cell r="A1747" t="str">
            <v>Niagara</v>
          </cell>
          <cell r="C1747">
            <v>202510</v>
          </cell>
          <cell r="D1747">
            <v>0</v>
          </cell>
        </row>
        <row r="1748">
          <cell r="A1748" t="str">
            <v>Niagara</v>
          </cell>
          <cell r="C1748">
            <v>202511</v>
          </cell>
          <cell r="D1748">
            <v>0</v>
          </cell>
        </row>
        <row r="1749">
          <cell r="A1749" t="str">
            <v>Niagara</v>
          </cell>
          <cell r="C1749">
            <v>202512</v>
          </cell>
          <cell r="D1749">
            <v>0</v>
          </cell>
        </row>
        <row r="1750">
          <cell r="A1750" t="str">
            <v>Niagara</v>
          </cell>
          <cell r="C1750">
            <v>202601</v>
          </cell>
          <cell r="D1750">
            <v>0</v>
          </cell>
        </row>
        <row r="1751">
          <cell r="A1751" t="str">
            <v>Niagara</v>
          </cell>
          <cell r="C1751">
            <v>202602</v>
          </cell>
          <cell r="D1751">
            <v>0</v>
          </cell>
        </row>
        <row r="1752">
          <cell r="A1752" t="str">
            <v>Niagara</v>
          </cell>
          <cell r="C1752">
            <v>202603</v>
          </cell>
          <cell r="D1752">
            <v>0</v>
          </cell>
        </row>
        <row r="1753">
          <cell r="A1753" t="str">
            <v>Niagara</v>
          </cell>
          <cell r="C1753">
            <v>202604</v>
          </cell>
          <cell r="D1753">
            <v>0</v>
          </cell>
        </row>
        <row r="1754">
          <cell r="A1754" t="str">
            <v>Niagara</v>
          </cell>
          <cell r="C1754">
            <v>202605</v>
          </cell>
          <cell r="D1754">
            <v>0</v>
          </cell>
        </row>
        <row r="1755">
          <cell r="A1755" t="str">
            <v>Niagara</v>
          </cell>
          <cell r="C1755">
            <v>202606</v>
          </cell>
          <cell r="D1755">
            <v>0</v>
          </cell>
        </row>
        <row r="1756">
          <cell r="A1756" t="str">
            <v>Niagara</v>
          </cell>
          <cell r="C1756">
            <v>202607</v>
          </cell>
          <cell r="D1756">
            <v>0</v>
          </cell>
        </row>
        <row r="1757">
          <cell r="A1757" t="str">
            <v>Niagara</v>
          </cell>
          <cell r="C1757">
            <v>202608</v>
          </cell>
          <cell r="D1757">
            <v>0</v>
          </cell>
        </row>
        <row r="1758">
          <cell r="A1758" t="str">
            <v>Niagara</v>
          </cell>
          <cell r="C1758">
            <v>202609</v>
          </cell>
          <cell r="D1758">
            <v>0</v>
          </cell>
        </row>
        <row r="1759">
          <cell r="A1759" t="str">
            <v>Niagara</v>
          </cell>
          <cell r="C1759">
            <v>202610</v>
          </cell>
          <cell r="D1759">
            <v>0</v>
          </cell>
        </row>
        <row r="1760">
          <cell r="A1760" t="str">
            <v>Niagara</v>
          </cell>
          <cell r="C1760">
            <v>202611</v>
          </cell>
          <cell r="D1760">
            <v>0</v>
          </cell>
        </row>
        <row r="1761">
          <cell r="A1761" t="str">
            <v>Niagara</v>
          </cell>
          <cell r="C1761">
            <v>202612</v>
          </cell>
          <cell r="D1761">
            <v>0</v>
          </cell>
        </row>
        <row r="1762">
          <cell r="A1762" t="str">
            <v>Niagara</v>
          </cell>
          <cell r="C1762">
            <v>202701</v>
          </cell>
          <cell r="D1762">
            <v>0</v>
          </cell>
        </row>
        <row r="1763">
          <cell r="A1763" t="str">
            <v>Niagara</v>
          </cell>
          <cell r="C1763">
            <v>202702</v>
          </cell>
          <cell r="D1763">
            <v>0</v>
          </cell>
        </row>
        <row r="1764">
          <cell r="A1764" t="str">
            <v>Niagara</v>
          </cell>
          <cell r="C1764">
            <v>202703</v>
          </cell>
          <cell r="D1764">
            <v>0</v>
          </cell>
        </row>
        <row r="1765">
          <cell r="A1765" t="str">
            <v>Niagara</v>
          </cell>
          <cell r="C1765">
            <v>202704</v>
          </cell>
          <cell r="D1765">
            <v>0</v>
          </cell>
        </row>
        <row r="1766">
          <cell r="A1766" t="str">
            <v>Niagara</v>
          </cell>
          <cell r="C1766">
            <v>202705</v>
          </cell>
          <cell r="D1766">
            <v>0</v>
          </cell>
        </row>
        <row r="1767">
          <cell r="A1767" t="str">
            <v>Niagara</v>
          </cell>
          <cell r="C1767">
            <v>202706</v>
          </cell>
          <cell r="D1767">
            <v>0</v>
          </cell>
        </row>
        <row r="1768">
          <cell r="A1768" t="str">
            <v>Niagara</v>
          </cell>
          <cell r="C1768">
            <v>202707</v>
          </cell>
          <cell r="D1768">
            <v>0</v>
          </cell>
        </row>
        <row r="1769">
          <cell r="A1769" t="str">
            <v>Niagara</v>
          </cell>
          <cell r="C1769">
            <v>202708</v>
          </cell>
          <cell r="D1769">
            <v>0</v>
          </cell>
        </row>
        <row r="1770">
          <cell r="A1770" t="str">
            <v>Niagara</v>
          </cell>
          <cell r="C1770">
            <v>202709</v>
          </cell>
          <cell r="D1770">
            <v>0</v>
          </cell>
        </row>
        <row r="1771">
          <cell r="A1771" t="str">
            <v>Niagara</v>
          </cell>
          <cell r="C1771">
            <v>202710</v>
          </cell>
          <cell r="D1771">
            <v>0</v>
          </cell>
        </row>
        <row r="1772">
          <cell r="A1772" t="str">
            <v>PJM OFF PEAK</v>
          </cell>
          <cell r="C1772">
            <v>200803</v>
          </cell>
          <cell r="D1772">
            <v>0</v>
          </cell>
        </row>
        <row r="1773">
          <cell r="A1773" t="str">
            <v>PJM OFF PEAK</v>
          </cell>
          <cell r="C1773">
            <v>200804</v>
          </cell>
          <cell r="D1773">
            <v>0</v>
          </cell>
        </row>
        <row r="1774">
          <cell r="A1774" t="str">
            <v>PJM OFF PEAK</v>
          </cell>
          <cell r="C1774">
            <v>200805</v>
          </cell>
          <cell r="D1774">
            <v>0</v>
          </cell>
        </row>
        <row r="1775">
          <cell r="A1775" t="str">
            <v>PJM OFF PEAK</v>
          </cell>
          <cell r="C1775">
            <v>200806</v>
          </cell>
          <cell r="D1775">
            <v>0</v>
          </cell>
        </row>
        <row r="1776">
          <cell r="A1776" t="str">
            <v>PJM OFF PEAK</v>
          </cell>
          <cell r="C1776">
            <v>200807</v>
          </cell>
          <cell r="D1776">
            <v>0</v>
          </cell>
        </row>
        <row r="1777">
          <cell r="A1777" t="str">
            <v>PJM OFF PEAK</v>
          </cell>
          <cell r="C1777">
            <v>200808</v>
          </cell>
          <cell r="D1777">
            <v>0</v>
          </cell>
        </row>
        <row r="1778">
          <cell r="A1778" t="str">
            <v>PJM OFF PEAK</v>
          </cell>
          <cell r="C1778">
            <v>200809</v>
          </cell>
          <cell r="D1778">
            <v>0</v>
          </cell>
        </row>
        <row r="1779">
          <cell r="A1779" t="str">
            <v>PJM OFF PEAK</v>
          </cell>
          <cell r="C1779">
            <v>200810</v>
          </cell>
          <cell r="D1779">
            <v>0</v>
          </cell>
        </row>
        <row r="1780">
          <cell r="A1780" t="str">
            <v>PJM OFF PEAK</v>
          </cell>
          <cell r="C1780">
            <v>200811</v>
          </cell>
          <cell r="D1780">
            <v>0</v>
          </cell>
        </row>
        <row r="1781">
          <cell r="A1781" t="str">
            <v>PJM OFF PEAK</v>
          </cell>
          <cell r="C1781">
            <v>200812</v>
          </cell>
          <cell r="D1781">
            <v>0</v>
          </cell>
        </row>
        <row r="1782">
          <cell r="A1782" t="str">
            <v>PJM OFF PEAK</v>
          </cell>
          <cell r="C1782">
            <v>200901</v>
          </cell>
          <cell r="D1782">
            <v>0</v>
          </cell>
        </row>
        <row r="1783">
          <cell r="A1783" t="str">
            <v>PJM OFF PEAK</v>
          </cell>
          <cell r="C1783">
            <v>200902</v>
          </cell>
          <cell r="D1783">
            <v>0</v>
          </cell>
        </row>
        <row r="1784">
          <cell r="A1784" t="str">
            <v>PJM OFF PEAK</v>
          </cell>
          <cell r="C1784">
            <v>200903</v>
          </cell>
          <cell r="D1784">
            <v>0</v>
          </cell>
        </row>
        <row r="1785">
          <cell r="A1785" t="str">
            <v>PJM OFF PEAK</v>
          </cell>
          <cell r="C1785">
            <v>200904</v>
          </cell>
          <cell r="D1785">
            <v>0</v>
          </cell>
        </row>
        <row r="1786">
          <cell r="A1786" t="str">
            <v>PJM OFF PEAK</v>
          </cell>
          <cell r="C1786">
            <v>200905</v>
          </cell>
          <cell r="D1786">
            <v>0</v>
          </cell>
        </row>
        <row r="1787">
          <cell r="A1787" t="str">
            <v>PJM OFF PEAK</v>
          </cell>
          <cell r="C1787">
            <v>200906</v>
          </cell>
          <cell r="D1787">
            <v>0</v>
          </cell>
        </row>
        <row r="1788">
          <cell r="A1788" t="str">
            <v>PJM OFF PEAK</v>
          </cell>
          <cell r="C1788">
            <v>200907</v>
          </cell>
          <cell r="D1788">
            <v>0</v>
          </cell>
        </row>
        <row r="1789">
          <cell r="A1789" t="str">
            <v>PJM OFF PEAK</v>
          </cell>
          <cell r="C1789">
            <v>200908</v>
          </cell>
          <cell r="D1789">
            <v>0</v>
          </cell>
        </row>
        <row r="1790">
          <cell r="A1790" t="str">
            <v>PJM OFF PEAK</v>
          </cell>
          <cell r="C1790">
            <v>200909</v>
          </cell>
          <cell r="D1790">
            <v>0</v>
          </cell>
        </row>
        <row r="1791">
          <cell r="A1791" t="str">
            <v>PJM OFF PEAK</v>
          </cell>
          <cell r="C1791">
            <v>200910</v>
          </cell>
          <cell r="D1791">
            <v>0</v>
          </cell>
        </row>
        <row r="1792">
          <cell r="A1792" t="str">
            <v>PJM OFF PEAK</v>
          </cell>
          <cell r="C1792">
            <v>200911</v>
          </cell>
          <cell r="D1792">
            <v>0</v>
          </cell>
        </row>
        <row r="1793">
          <cell r="A1793" t="str">
            <v>PJM OFF PEAK</v>
          </cell>
          <cell r="C1793">
            <v>200912</v>
          </cell>
          <cell r="D1793">
            <v>0</v>
          </cell>
        </row>
        <row r="1794">
          <cell r="A1794" t="str">
            <v>PJM OFF PEAK</v>
          </cell>
          <cell r="C1794">
            <v>201001</v>
          </cell>
          <cell r="D1794">
            <v>0</v>
          </cell>
        </row>
        <row r="1795">
          <cell r="A1795" t="str">
            <v>PJM OFF PEAK</v>
          </cell>
          <cell r="C1795">
            <v>201002</v>
          </cell>
          <cell r="D1795">
            <v>0</v>
          </cell>
        </row>
        <row r="1796">
          <cell r="A1796" t="str">
            <v>PJM OFF PEAK</v>
          </cell>
          <cell r="C1796">
            <v>201003</v>
          </cell>
          <cell r="D1796">
            <v>0</v>
          </cell>
        </row>
        <row r="1797">
          <cell r="A1797" t="str">
            <v>PJM OFF PEAK</v>
          </cell>
          <cell r="C1797">
            <v>201004</v>
          </cell>
          <cell r="D1797">
            <v>0</v>
          </cell>
        </row>
        <row r="1798">
          <cell r="A1798" t="str">
            <v>PJM OFF PEAK</v>
          </cell>
          <cell r="C1798">
            <v>201005</v>
          </cell>
          <cell r="D1798">
            <v>0</v>
          </cell>
        </row>
        <row r="1799">
          <cell r="A1799" t="str">
            <v>PJM OFF PEAK</v>
          </cell>
          <cell r="C1799">
            <v>201006</v>
          </cell>
          <cell r="D1799">
            <v>0</v>
          </cell>
        </row>
        <row r="1800">
          <cell r="A1800" t="str">
            <v>PJM OFF PEAK</v>
          </cell>
          <cell r="C1800">
            <v>201007</v>
          </cell>
          <cell r="D1800">
            <v>0</v>
          </cell>
        </row>
        <row r="1801">
          <cell r="A1801" t="str">
            <v>PJM OFF PEAK</v>
          </cell>
          <cell r="C1801">
            <v>201008</v>
          </cell>
          <cell r="D1801">
            <v>0</v>
          </cell>
        </row>
        <row r="1802">
          <cell r="A1802" t="str">
            <v>PJM OFF PEAK</v>
          </cell>
          <cell r="C1802">
            <v>201009</v>
          </cell>
          <cell r="D1802">
            <v>0</v>
          </cell>
        </row>
        <row r="1803">
          <cell r="A1803" t="str">
            <v>PJM OFF PEAK</v>
          </cell>
          <cell r="C1803">
            <v>201010</v>
          </cell>
          <cell r="D1803">
            <v>0</v>
          </cell>
        </row>
        <row r="1804">
          <cell r="A1804" t="str">
            <v>PJM OFF PEAK</v>
          </cell>
          <cell r="C1804">
            <v>201011</v>
          </cell>
          <cell r="D1804">
            <v>0</v>
          </cell>
        </row>
        <row r="1805">
          <cell r="A1805" t="str">
            <v>PJM OFF PEAK</v>
          </cell>
          <cell r="C1805">
            <v>201012</v>
          </cell>
          <cell r="D1805">
            <v>0</v>
          </cell>
        </row>
        <row r="1806">
          <cell r="A1806" t="str">
            <v>PJM ON PEAK</v>
          </cell>
          <cell r="C1806">
            <v>200803</v>
          </cell>
          <cell r="D1806">
            <v>0</v>
          </cell>
        </row>
        <row r="1807">
          <cell r="A1807" t="str">
            <v>PJM ON PEAK</v>
          </cell>
          <cell r="C1807">
            <v>200804</v>
          </cell>
          <cell r="D1807">
            <v>0</v>
          </cell>
        </row>
        <row r="1808">
          <cell r="A1808" t="str">
            <v>PJM ON PEAK</v>
          </cell>
          <cell r="C1808">
            <v>200805</v>
          </cell>
          <cell r="D1808">
            <v>0</v>
          </cell>
        </row>
        <row r="1809">
          <cell r="A1809" t="str">
            <v>PJM ON PEAK</v>
          </cell>
          <cell r="C1809">
            <v>200806</v>
          </cell>
          <cell r="D1809">
            <v>0</v>
          </cell>
        </row>
        <row r="1810">
          <cell r="A1810" t="str">
            <v>PJM ON PEAK</v>
          </cell>
          <cell r="C1810">
            <v>200807</v>
          </cell>
          <cell r="D1810">
            <v>0</v>
          </cell>
        </row>
        <row r="1811">
          <cell r="A1811" t="str">
            <v>PJM ON PEAK</v>
          </cell>
          <cell r="C1811">
            <v>200808</v>
          </cell>
          <cell r="D1811">
            <v>0</v>
          </cell>
        </row>
        <row r="1812">
          <cell r="A1812" t="str">
            <v>PJM ON PEAK</v>
          </cell>
          <cell r="C1812">
            <v>200809</v>
          </cell>
          <cell r="D1812">
            <v>0</v>
          </cell>
        </row>
        <row r="1813">
          <cell r="A1813" t="str">
            <v>PJM ON PEAK</v>
          </cell>
          <cell r="C1813">
            <v>200810</v>
          </cell>
          <cell r="D1813">
            <v>0</v>
          </cell>
        </row>
        <row r="1814">
          <cell r="A1814" t="str">
            <v>PJM ON PEAK</v>
          </cell>
          <cell r="C1814">
            <v>200811</v>
          </cell>
          <cell r="D1814">
            <v>0</v>
          </cell>
        </row>
        <row r="1815">
          <cell r="A1815" t="str">
            <v>PJM ON PEAK</v>
          </cell>
          <cell r="C1815">
            <v>200812</v>
          </cell>
          <cell r="D1815">
            <v>0</v>
          </cell>
        </row>
        <row r="1816">
          <cell r="A1816" t="str">
            <v>PJM ON PEAK</v>
          </cell>
          <cell r="C1816">
            <v>200901</v>
          </cell>
          <cell r="D1816">
            <v>0</v>
          </cell>
        </row>
        <row r="1817">
          <cell r="A1817" t="str">
            <v>PJM ON PEAK</v>
          </cell>
          <cell r="C1817">
            <v>200902</v>
          </cell>
          <cell r="D1817">
            <v>0</v>
          </cell>
        </row>
        <row r="1818">
          <cell r="A1818" t="str">
            <v>PJM ON PEAK</v>
          </cell>
          <cell r="C1818">
            <v>200903</v>
          </cell>
          <cell r="D1818">
            <v>0</v>
          </cell>
        </row>
        <row r="1819">
          <cell r="A1819" t="str">
            <v>PJM ON PEAK</v>
          </cell>
          <cell r="C1819">
            <v>200904</v>
          </cell>
          <cell r="D1819">
            <v>0</v>
          </cell>
        </row>
        <row r="1820">
          <cell r="A1820" t="str">
            <v>PJM ON PEAK</v>
          </cell>
          <cell r="C1820">
            <v>200905</v>
          </cell>
          <cell r="D1820">
            <v>0</v>
          </cell>
        </row>
        <row r="1821">
          <cell r="A1821" t="str">
            <v>PJM ON PEAK</v>
          </cell>
          <cell r="C1821">
            <v>200906</v>
          </cell>
          <cell r="D1821">
            <v>0</v>
          </cell>
        </row>
        <row r="1822">
          <cell r="A1822" t="str">
            <v>PJM ON PEAK</v>
          </cell>
          <cell r="C1822">
            <v>200907</v>
          </cell>
          <cell r="D1822">
            <v>0</v>
          </cell>
        </row>
        <row r="1823">
          <cell r="A1823" t="str">
            <v>PJM ON PEAK</v>
          </cell>
          <cell r="C1823">
            <v>200908</v>
          </cell>
          <cell r="D1823">
            <v>0</v>
          </cell>
        </row>
        <row r="1824">
          <cell r="A1824" t="str">
            <v>PJM ON PEAK</v>
          </cell>
          <cell r="C1824">
            <v>200909</v>
          </cell>
          <cell r="D1824">
            <v>0</v>
          </cell>
        </row>
        <row r="1825">
          <cell r="A1825" t="str">
            <v>PJM ON PEAK</v>
          </cell>
          <cell r="C1825">
            <v>200910</v>
          </cell>
          <cell r="D1825">
            <v>0</v>
          </cell>
        </row>
        <row r="1826">
          <cell r="A1826" t="str">
            <v>PJM ON PEAK</v>
          </cell>
          <cell r="C1826">
            <v>200911</v>
          </cell>
          <cell r="D1826">
            <v>0</v>
          </cell>
        </row>
        <row r="1827">
          <cell r="A1827" t="str">
            <v>PJM ON PEAK</v>
          </cell>
          <cell r="C1827">
            <v>200912</v>
          </cell>
          <cell r="D1827">
            <v>0</v>
          </cell>
        </row>
        <row r="1828">
          <cell r="A1828" t="str">
            <v>PJM ON PEAK</v>
          </cell>
          <cell r="C1828">
            <v>201001</v>
          </cell>
          <cell r="D1828">
            <v>0</v>
          </cell>
        </row>
        <row r="1829">
          <cell r="A1829" t="str">
            <v>PJM ON PEAK</v>
          </cell>
          <cell r="C1829">
            <v>201002</v>
          </cell>
          <cell r="D1829">
            <v>0</v>
          </cell>
        </row>
        <row r="1830">
          <cell r="A1830" t="str">
            <v>PJM ON PEAK</v>
          </cell>
          <cell r="C1830">
            <v>201003</v>
          </cell>
          <cell r="D1830">
            <v>0</v>
          </cell>
        </row>
        <row r="1831">
          <cell r="A1831" t="str">
            <v>PJM ON PEAK</v>
          </cell>
          <cell r="C1831">
            <v>201004</v>
          </cell>
          <cell r="D1831">
            <v>0</v>
          </cell>
        </row>
        <row r="1832">
          <cell r="A1832" t="str">
            <v>PJM ON PEAK</v>
          </cell>
          <cell r="C1832">
            <v>201005</v>
          </cell>
          <cell r="D1832">
            <v>0</v>
          </cell>
        </row>
        <row r="1833">
          <cell r="A1833" t="str">
            <v>PJM ON PEAK</v>
          </cell>
          <cell r="C1833">
            <v>201006</v>
          </cell>
          <cell r="D1833">
            <v>0</v>
          </cell>
        </row>
        <row r="1834">
          <cell r="A1834" t="str">
            <v>PJM ON PEAK</v>
          </cell>
          <cell r="C1834">
            <v>201007</v>
          </cell>
          <cell r="D1834">
            <v>0</v>
          </cell>
        </row>
        <row r="1835">
          <cell r="A1835" t="str">
            <v>PJM ON PEAK</v>
          </cell>
          <cell r="C1835">
            <v>201008</v>
          </cell>
          <cell r="D1835">
            <v>0</v>
          </cell>
        </row>
        <row r="1836">
          <cell r="A1836" t="str">
            <v>PJM ON PEAK</v>
          </cell>
          <cell r="C1836">
            <v>201009</v>
          </cell>
          <cell r="D1836">
            <v>0</v>
          </cell>
        </row>
        <row r="1837">
          <cell r="A1837" t="str">
            <v>PJM ON PEAK</v>
          </cell>
          <cell r="C1837">
            <v>201010</v>
          </cell>
          <cell r="D1837">
            <v>0</v>
          </cell>
        </row>
        <row r="1838">
          <cell r="A1838" t="str">
            <v>PJM ON PEAK</v>
          </cell>
          <cell r="C1838">
            <v>201011</v>
          </cell>
          <cell r="D1838">
            <v>0</v>
          </cell>
        </row>
        <row r="1839">
          <cell r="A1839" t="str">
            <v>PJM ON PEAK</v>
          </cell>
          <cell r="C1839">
            <v>201012</v>
          </cell>
          <cell r="D1839">
            <v>0</v>
          </cell>
        </row>
        <row r="1840">
          <cell r="A1840" t="str">
            <v>PJM ON PEAK</v>
          </cell>
          <cell r="C1840">
            <v>201101</v>
          </cell>
          <cell r="D1840">
            <v>0</v>
          </cell>
        </row>
        <row r="1841">
          <cell r="A1841" t="str">
            <v>PJM RTC</v>
          </cell>
          <cell r="C1841">
            <v>200803</v>
          </cell>
          <cell r="D1841">
            <v>0</v>
          </cell>
        </row>
        <row r="1842">
          <cell r="A1842" t="str">
            <v>PJM RTC</v>
          </cell>
          <cell r="C1842">
            <v>200804</v>
          </cell>
          <cell r="D1842">
            <v>0</v>
          </cell>
        </row>
        <row r="1843">
          <cell r="A1843" t="str">
            <v>PJM RTC</v>
          </cell>
          <cell r="C1843">
            <v>200805</v>
          </cell>
          <cell r="D1843">
            <v>0</v>
          </cell>
        </row>
        <row r="1844">
          <cell r="A1844" t="str">
            <v>PJM RTC</v>
          </cell>
          <cell r="C1844">
            <v>200806</v>
          </cell>
          <cell r="D1844">
            <v>0</v>
          </cell>
        </row>
        <row r="1845">
          <cell r="A1845" t="str">
            <v>PJM RTC</v>
          </cell>
          <cell r="C1845">
            <v>200807</v>
          </cell>
          <cell r="D1845">
            <v>0</v>
          </cell>
        </row>
        <row r="1846">
          <cell r="A1846" t="str">
            <v>PJM RTC</v>
          </cell>
          <cell r="C1846">
            <v>200808</v>
          </cell>
          <cell r="D1846">
            <v>0</v>
          </cell>
        </row>
        <row r="1847">
          <cell r="A1847" t="str">
            <v>PJM RTC</v>
          </cell>
          <cell r="C1847">
            <v>200809</v>
          </cell>
          <cell r="D1847">
            <v>0</v>
          </cell>
        </row>
        <row r="1848">
          <cell r="A1848" t="str">
            <v>PJM RTC</v>
          </cell>
          <cell r="C1848">
            <v>200810</v>
          </cell>
          <cell r="D1848">
            <v>0</v>
          </cell>
        </row>
        <row r="1849">
          <cell r="A1849" t="str">
            <v>PJM RTC</v>
          </cell>
          <cell r="C1849">
            <v>200811</v>
          </cell>
          <cell r="D1849">
            <v>0</v>
          </cell>
        </row>
        <row r="1850">
          <cell r="A1850" t="str">
            <v>PJM RTC</v>
          </cell>
          <cell r="C1850">
            <v>200812</v>
          </cell>
          <cell r="D1850">
            <v>0</v>
          </cell>
        </row>
        <row r="1851">
          <cell r="A1851" t="str">
            <v>PJM RTC</v>
          </cell>
          <cell r="C1851">
            <v>200901</v>
          </cell>
          <cell r="D1851">
            <v>0</v>
          </cell>
        </row>
        <row r="1852">
          <cell r="A1852" t="str">
            <v>PJM RTC</v>
          </cell>
          <cell r="C1852">
            <v>200902</v>
          </cell>
          <cell r="D1852">
            <v>0</v>
          </cell>
        </row>
        <row r="1853">
          <cell r="A1853" t="str">
            <v>PJM RTC</v>
          </cell>
          <cell r="C1853">
            <v>200903</v>
          </cell>
          <cell r="D1853">
            <v>0</v>
          </cell>
        </row>
        <row r="1854">
          <cell r="A1854" t="str">
            <v>PJM RTC</v>
          </cell>
          <cell r="C1854">
            <v>200904</v>
          </cell>
          <cell r="D1854">
            <v>0</v>
          </cell>
        </row>
        <row r="1855">
          <cell r="A1855" t="str">
            <v>PJM RTC</v>
          </cell>
          <cell r="C1855">
            <v>200905</v>
          </cell>
          <cell r="D1855">
            <v>0</v>
          </cell>
        </row>
        <row r="1856">
          <cell r="A1856" t="str">
            <v>PJM RTC</v>
          </cell>
          <cell r="C1856">
            <v>200906</v>
          </cell>
          <cell r="D1856">
            <v>0</v>
          </cell>
        </row>
        <row r="1857">
          <cell r="A1857" t="str">
            <v>PJM RTC</v>
          </cell>
          <cell r="C1857">
            <v>200907</v>
          </cell>
          <cell r="D1857">
            <v>0</v>
          </cell>
        </row>
        <row r="1858">
          <cell r="A1858" t="str">
            <v>PJM RTC</v>
          </cell>
          <cell r="C1858">
            <v>200908</v>
          </cell>
          <cell r="D1858">
            <v>0</v>
          </cell>
        </row>
        <row r="1859">
          <cell r="A1859" t="str">
            <v>PJM RTC</v>
          </cell>
          <cell r="C1859">
            <v>200909</v>
          </cell>
          <cell r="D1859">
            <v>0</v>
          </cell>
        </row>
        <row r="1860">
          <cell r="A1860" t="str">
            <v>PJM RTC</v>
          </cell>
          <cell r="C1860">
            <v>200910</v>
          </cell>
          <cell r="D1860">
            <v>0</v>
          </cell>
        </row>
        <row r="1861">
          <cell r="A1861" t="str">
            <v>PJM RTC</v>
          </cell>
          <cell r="C1861">
            <v>200911</v>
          </cell>
          <cell r="D1861">
            <v>0</v>
          </cell>
        </row>
        <row r="1862">
          <cell r="A1862" t="str">
            <v>PJM RTC</v>
          </cell>
          <cell r="C1862">
            <v>200912</v>
          </cell>
          <cell r="D1862">
            <v>0</v>
          </cell>
        </row>
        <row r="1863">
          <cell r="A1863" t="str">
            <v>RI AV RTC</v>
          </cell>
          <cell r="C1863">
            <v>200803</v>
          </cell>
          <cell r="D1863">
            <v>0</v>
          </cell>
        </row>
        <row r="1864">
          <cell r="A1864" t="str">
            <v>RI AV RTC</v>
          </cell>
          <cell r="C1864">
            <v>200804</v>
          </cell>
          <cell r="D1864">
            <v>0</v>
          </cell>
        </row>
        <row r="1865">
          <cell r="A1865" t="str">
            <v>RI AV RTC</v>
          </cell>
          <cell r="C1865">
            <v>200805</v>
          </cell>
          <cell r="D1865">
            <v>0</v>
          </cell>
        </row>
        <row r="1866">
          <cell r="A1866" t="str">
            <v>RI AV RTC</v>
          </cell>
          <cell r="C1866">
            <v>200806</v>
          </cell>
          <cell r="D1866">
            <v>0</v>
          </cell>
        </row>
        <row r="1867">
          <cell r="A1867" t="str">
            <v>RI AV RTC</v>
          </cell>
          <cell r="C1867">
            <v>200807</v>
          </cell>
          <cell r="D1867">
            <v>0</v>
          </cell>
        </row>
        <row r="1868">
          <cell r="A1868" t="str">
            <v>RI AV RTC</v>
          </cell>
          <cell r="C1868">
            <v>200808</v>
          </cell>
          <cell r="D1868">
            <v>0</v>
          </cell>
        </row>
        <row r="1869">
          <cell r="A1869" t="str">
            <v>RI AV RTC</v>
          </cell>
          <cell r="C1869">
            <v>200809</v>
          </cell>
          <cell r="D1869">
            <v>0</v>
          </cell>
        </row>
        <row r="1870">
          <cell r="A1870" t="str">
            <v>RI AV RTC</v>
          </cell>
          <cell r="C1870">
            <v>200810</v>
          </cell>
          <cell r="D1870">
            <v>0</v>
          </cell>
        </row>
        <row r="1871">
          <cell r="A1871" t="str">
            <v>RI AV RTC</v>
          </cell>
          <cell r="C1871">
            <v>200811</v>
          </cell>
          <cell r="D1871">
            <v>0</v>
          </cell>
        </row>
        <row r="1872">
          <cell r="A1872" t="str">
            <v>RI AV RTC</v>
          </cell>
          <cell r="C1872">
            <v>200812</v>
          </cell>
          <cell r="D1872">
            <v>0</v>
          </cell>
        </row>
        <row r="1873">
          <cell r="A1873" t="str">
            <v>RI AV RTC</v>
          </cell>
          <cell r="C1873">
            <v>200901</v>
          </cell>
          <cell r="D1873">
            <v>0</v>
          </cell>
        </row>
        <row r="1874">
          <cell r="A1874" t="str">
            <v>RI AV RTC</v>
          </cell>
          <cell r="C1874">
            <v>200902</v>
          </cell>
          <cell r="D1874">
            <v>0</v>
          </cell>
        </row>
        <row r="1875">
          <cell r="A1875" t="str">
            <v>RI AV RTC</v>
          </cell>
          <cell r="C1875">
            <v>200903</v>
          </cell>
          <cell r="D1875">
            <v>0</v>
          </cell>
        </row>
        <row r="1876">
          <cell r="A1876" t="str">
            <v>RI AV RTC</v>
          </cell>
          <cell r="C1876">
            <v>200904</v>
          </cell>
          <cell r="D1876">
            <v>0</v>
          </cell>
        </row>
        <row r="1877">
          <cell r="A1877" t="str">
            <v>RI AV RTC</v>
          </cell>
          <cell r="C1877">
            <v>200905</v>
          </cell>
          <cell r="D1877">
            <v>0</v>
          </cell>
        </row>
        <row r="1878">
          <cell r="A1878" t="str">
            <v>RI AV RTC</v>
          </cell>
          <cell r="C1878">
            <v>200906</v>
          </cell>
          <cell r="D1878">
            <v>0</v>
          </cell>
        </row>
        <row r="1879">
          <cell r="A1879" t="str">
            <v>RI AV RTC</v>
          </cell>
          <cell r="C1879">
            <v>200907</v>
          </cell>
          <cell r="D1879">
            <v>0</v>
          </cell>
        </row>
        <row r="1880">
          <cell r="A1880" t="str">
            <v>RI AV RTC</v>
          </cell>
          <cell r="C1880">
            <v>200908</v>
          </cell>
          <cell r="D1880">
            <v>0</v>
          </cell>
        </row>
        <row r="1881">
          <cell r="A1881" t="str">
            <v>RI AV RTC</v>
          </cell>
          <cell r="C1881">
            <v>200909</v>
          </cell>
          <cell r="D1881">
            <v>0</v>
          </cell>
        </row>
        <row r="1882">
          <cell r="A1882" t="str">
            <v>RI AV RTC</v>
          </cell>
          <cell r="C1882">
            <v>200910</v>
          </cell>
          <cell r="D1882">
            <v>0</v>
          </cell>
        </row>
        <row r="1883">
          <cell r="A1883" t="str">
            <v>RI AV RTC</v>
          </cell>
          <cell r="C1883">
            <v>200911</v>
          </cell>
          <cell r="D1883">
            <v>0</v>
          </cell>
        </row>
        <row r="1884">
          <cell r="A1884" t="str">
            <v>RI AV RTC</v>
          </cell>
          <cell r="C1884">
            <v>200912</v>
          </cell>
          <cell r="D1884">
            <v>0</v>
          </cell>
        </row>
        <row r="1885">
          <cell r="A1885" t="str">
            <v>RI SO RTC</v>
          </cell>
          <cell r="C1885">
            <v>200803</v>
          </cell>
          <cell r="D1885">
            <v>0</v>
          </cell>
        </row>
        <row r="1886">
          <cell r="A1886" t="str">
            <v>RI SO RTC</v>
          </cell>
          <cell r="C1886">
            <v>200804</v>
          </cell>
          <cell r="D1886">
            <v>0</v>
          </cell>
        </row>
        <row r="1887">
          <cell r="A1887" t="str">
            <v>RI SO RTC</v>
          </cell>
          <cell r="C1887">
            <v>200805</v>
          </cell>
          <cell r="D1887">
            <v>0</v>
          </cell>
        </row>
        <row r="1888">
          <cell r="A1888" t="str">
            <v>RI SO RTC</v>
          </cell>
          <cell r="C1888">
            <v>200806</v>
          </cell>
          <cell r="D1888">
            <v>0</v>
          </cell>
        </row>
        <row r="1889">
          <cell r="A1889" t="str">
            <v>RI SO RTC</v>
          </cell>
          <cell r="C1889">
            <v>200807</v>
          </cell>
          <cell r="D1889">
            <v>0</v>
          </cell>
        </row>
        <row r="1890">
          <cell r="A1890" t="str">
            <v>RI SO RTC</v>
          </cell>
          <cell r="C1890">
            <v>200808</v>
          </cell>
          <cell r="D1890">
            <v>0</v>
          </cell>
        </row>
        <row r="1891">
          <cell r="A1891" t="str">
            <v>RI SO RTC</v>
          </cell>
          <cell r="C1891">
            <v>200809</v>
          </cell>
          <cell r="D1891">
            <v>0</v>
          </cell>
        </row>
        <row r="1892">
          <cell r="A1892" t="str">
            <v>RI SO RTC</v>
          </cell>
          <cell r="C1892">
            <v>200810</v>
          </cell>
          <cell r="D1892">
            <v>0</v>
          </cell>
        </row>
        <row r="1893">
          <cell r="A1893" t="str">
            <v>RI SO RTC</v>
          </cell>
          <cell r="C1893">
            <v>200811</v>
          </cell>
          <cell r="D1893">
            <v>0</v>
          </cell>
        </row>
        <row r="1894">
          <cell r="A1894" t="str">
            <v>RI SO RTC</v>
          </cell>
          <cell r="C1894">
            <v>200812</v>
          </cell>
          <cell r="D1894">
            <v>0</v>
          </cell>
        </row>
        <row r="1895">
          <cell r="A1895" t="str">
            <v>RI SO RTC</v>
          </cell>
          <cell r="C1895">
            <v>200901</v>
          </cell>
          <cell r="D1895">
            <v>0</v>
          </cell>
        </row>
        <row r="1896">
          <cell r="A1896" t="str">
            <v>RI SO RTC</v>
          </cell>
          <cell r="C1896">
            <v>200902</v>
          </cell>
          <cell r="D1896">
            <v>0</v>
          </cell>
        </row>
        <row r="1897">
          <cell r="A1897" t="str">
            <v>RI SO RTC</v>
          </cell>
          <cell r="C1897">
            <v>200903</v>
          </cell>
          <cell r="D1897">
            <v>0</v>
          </cell>
        </row>
        <row r="1898">
          <cell r="A1898" t="str">
            <v>RI SO RTC</v>
          </cell>
          <cell r="C1898">
            <v>200904</v>
          </cell>
          <cell r="D1898">
            <v>0</v>
          </cell>
        </row>
        <row r="1899">
          <cell r="A1899" t="str">
            <v>RI SO RTC</v>
          </cell>
          <cell r="C1899">
            <v>200905</v>
          </cell>
          <cell r="D1899">
            <v>0</v>
          </cell>
        </row>
        <row r="1900">
          <cell r="A1900" t="str">
            <v>RI SO RTC</v>
          </cell>
          <cell r="C1900">
            <v>200906</v>
          </cell>
          <cell r="D1900">
            <v>0</v>
          </cell>
        </row>
        <row r="1901">
          <cell r="A1901" t="str">
            <v>RI SO RTC</v>
          </cell>
          <cell r="C1901">
            <v>200907</v>
          </cell>
          <cell r="D1901">
            <v>0</v>
          </cell>
        </row>
        <row r="1902">
          <cell r="A1902" t="str">
            <v>RI SO RTC</v>
          </cell>
          <cell r="C1902">
            <v>200908</v>
          </cell>
          <cell r="D1902">
            <v>0</v>
          </cell>
        </row>
        <row r="1903">
          <cell r="A1903" t="str">
            <v>RI SO RTC</v>
          </cell>
          <cell r="C1903">
            <v>200909</v>
          </cell>
          <cell r="D1903">
            <v>0</v>
          </cell>
        </row>
        <row r="1904">
          <cell r="A1904" t="str">
            <v>RI SO RTC</v>
          </cell>
          <cell r="C1904">
            <v>200910</v>
          </cell>
          <cell r="D1904">
            <v>0</v>
          </cell>
        </row>
        <row r="1905">
          <cell r="A1905" t="str">
            <v>RI SO RTC</v>
          </cell>
          <cell r="C1905">
            <v>200911</v>
          </cell>
          <cell r="D1905">
            <v>0</v>
          </cell>
        </row>
        <row r="1906">
          <cell r="A1906" t="str">
            <v>RI SO RTC</v>
          </cell>
          <cell r="C1906">
            <v>200912</v>
          </cell>
          <cell r="D1906">
            <v>0</v>
          </cell>
        </row>
        <row r="1907">
          <cell r="A1907" t="str">
            <v>RIBAS RTC1</v>
          </cell>
          <cell r="C1907">
            <v>200803</v>
          </cell>
          <cell r="D1907">
            <v>0</v>
          </cell>
        </row>
        <row r="1908">
          <cell r="A1908" t="str">
            <v>RIBAS RTC1</v>
          </cell>
          <cell r="C1908">
            <v>200804</v>
          </cell>
          <cell r="D1908">
            <v>0</v>
          </cell>
        </row>
        <row r="1909">
          <cell r="A1909" t="str">
            <v>RIBAS RTC1</v>
          </cell>
          <cell r="C1909">
            <v>200805</v>
          </cell>
          <cell r="D1909">
            <v>0</v>
          </cell>
        </row>
        <row r="1910">
          <cell r="A1910" t="str">
            <v>RIBAS RTC1</v>
          </cell>
          <cell r="C1910">
            <v>200806</v>
          </cell>
          <cell r="D1910">
            <v>0</v>
          </cell>
        </row>
        <row r="1911">
          <cell r="A1911" t="str">
            <v>RIBAS RTC1</v>
          </cell>
          <cell r="C1911">
            <v>200807</v>
          </cell>
          <cell r="D1911">
            <v>0</v>
          </cell>
        </row>
        <row r="1912">
          <cell r="A1912" t="str">
            <v>RIBAS RTC1</v>
          </cell>
          <cell r="C1912">
            <v>200808</v>
          </cell>
          <cell r="D1912">
            <v>0</v>
          </cell>
        </row>
        <row r="1913">
          <cell r="A1913" t="str">
            <v>RIBAS RTC1</v>
          </cell>
          <cell r="C1913">
            <v>200809</v>
          </cell>
          <cell r="D1913">
            <v>0</v>
          </cell>
        </row>
        <row r="1914">
          <cell r="A1914" t="str">
            <v>RIBAS RTC1</v>
          </cell>
          <cell r="C1914">
            <v>200810</v>
          </cell>
          <cell r="D1914">
            <v>0</v>
          </cell>
        </row>
        <row r="1915">
          <cell r="A1915" t="str">
            <v>RIBAS RTC1</v>
          </cell>
          <cell r="C1915">
            <v>200811</v>
          </cell>
          <cell r="D1915">
            <v>0</v>
          </cell>
        </row>
        <row r="1916">
          <cell r="A1916" t="str">
            <v>RIBAS RTC1</v>
          </cell>
          <cell r="C1916">
            <v>200812</v>
          </cell>
          <cell r="D1916">
            <v>0</v>
          </cell>
        </row>
        <row r="1917">
          <cell r="A1917" t="str">
            <v>RIBAS RTC1</v>
          </cell>
          <cell r="C1917">
            <v>200901</v>
          </cell>
          <cell r="D1917">
            <v>0</v>
          </cell>
        </row>
        <row r="1918">
          <cell r="A1918" t="str">
            <v>RIBAS RTC1</v>
          </cell>
          <cell r="C1918">
            <v>200902</v>
          </cell>
          <cell r="D1918">
            <v>0</v>
          </cell>
        </row>
        <row r="1919">
          <cell r="A1919" t="str">
            <v>RIBAS RTC1</v>
          </cell>
          <cell r="C1919">
            <v>200903</v>
          </cell>
          <cell r="D1919">
            <v>0</v>
          </cell>
        </row>
        <row r="1920">
          <cell r="A1920" t="str">
            <v>RIBAS RTC1</v>
          </cell>
          <cell r="C1920">
            <v>200904</v>
          </cell>
          <cell r="D1920">
            <v>0</v>
          </cell>
        </row>
        <row r="1921">
          <cell r="A1921" t="str">
            <v>RIBAS RTC1</v>
          </cell>
          <cell r="C1921">
            <v>200905</v>
          </cell>
          <cell r="D1921">
            <v>0</v>
          </cell>
        </row>
        <row r="1922">
          <cell r="A1922" t="str">
            <v>RIBAS RTC1</v>
          </cell>
          <cell r="C1922">
            <v>200906</v>
          </cell>
          <cell r="D1922">
            <v>0</v>
          </cell>
        </row>
        <row r="1923">
          <cell r="A1923" t="str">
            <v>RIBAS RTC1</v>
          </cell>
          <cell r="C1923">
            <v>200907</v>
          </cell>
          <cell r="D1923">
            <v>0</v>
          </cell>
        </row>
        <row r="1924">
          <cell r="A1924" t="str">
            <v>RIBAS RTC1</v>
          </cell>
          <cell r="C1924">
            <v>200908</v>
          </cell>
          <cell r="D1924">
            <v>0</v>
          </cell>
        </row>
        <row r="1925">
          <cell r="A1925" t="str">
            <v>RIBAS RTC1</v>
          </cell>
          <cell r="C1925">
            <v>200909</v>
          </cell>
          <cell r="D1925">
            <v>0</v>
          </cell>
        </row>
        <row r="1926">
          <cell r="A1926" t="str">
            <v>RIBAS RTC1</v>
          </cell>
          <cell r="C1926">
            <v>200910</v>
          </cell>
          <cell r="D1926">
            <v>0</v>
          </cell>
        </row>
        <row r="1927">
          <cell r="A1927" t="str">
            <v>RIBAS RTC1</v>
          </cell>
          <cell r="C1927">
            <v>200911</v>
          </cell>
          <cell r="D1927">
            <v>0</v>
          </cell>
        </row>
        <row r="1928">
          <cell r="A1928" t="str">
            <v>RIBAS RTC1</v>
          </cell>
          <cell r="C1928">
            <v>200912</v>
          </cell>
          <cell r="D1928">
            <v>0</v>
          </cell>
        </row>
        <row r="1929">
          <cell r="A1929" t="str">
            <v>RIC RTC</v>
          </cell>
          <cell r="C1929">
            <v>200803</v>
          </cell>
          <cell r="D1929">
            <v>0</v>
          </cell>
        </row>
        <row r="1930">
          <cell r="A1930" t="str">
            <v>RIC RTC</v>
          </cell>
          <cell r="C1930">
            <v>200804</v>
          </cell>
          <cell r="D1930">
            <v>0</v>
          </cell>
        </row>
        <row r="1931">
          <cell r="A1931" t="str">
            <v>RIC RTC</v>
          </cell>
          <cell r="C1931">
            <v>200805</v>
          </cell>
          <cell r="D1931">
            <v>0</v>
          </cell>
        </row>
        <row r="1932">
          <cell r="A1932" t="str">
            <v>RIC RTC</v>
          </cell>
          <cell r="C1932">
            <v>200806</v>
          </cell>
          <cell r="D1932">
            <v>0</v>
          </cell>
        </row>
        <row r="1933">
          <cell r="A1933" t="str">
            <v>RIC RTC</v>
          </cell>
          <cell r="C1933">
            <v>200807</v>
          </cell>
          <cell r="D1933">
            <v>0</v>
          </cell>
        </row>
        <row r="1934">
          <cell r="A1934" t="str">
            <v>RIC RTC</v>
          </cell>
          <cell r="C1934">
            <v>200808</v>
          </cell>
          <cell r="D1934">
            <v>0</v>
          </cell>
        </row>
        <row r="1935">
          <cell r="A1935" t="str">
            <v>RIC RTC</v>
          </cell>
          <cell r="C1935">
            <v>200809</v>
          </cell>
          <cell r="D1935">
            <v>0</v>
          </cell>
        </row>
        <row r="1936">
          <cell r="A1936" t="str">
            <v>RIC RTC</v>
          </cell>
          <cell r="C1936">
            <v>200810</v>
          </cell>
          <cell r="D1936">
            <v>0</v>
          </cell>
        </row>
        <row r="1937">
          <cell r="A1937" t="str">
            <v>RIC RTC</v>
          </cell>
          <cell r="C1937">
            <v>200811</v>
          </cell>
          <cell r="D1937">
            <v>0</v>
          </cell>
        </row>
        <row r="1938">
          <cell r="A1938" t="str">
            <v>RIC RTC</v>
          </cell>
          <cell r="C1938">
            <v>200812</v>
          </cell>
          <cell r="D1938">
            <v>0</v>
          </cell>
        </row>
        <row r="1939">
          <cell r="A1939" t="str">
            <v>RIC RTC</v>
          </cell>
          <cell r="C1939">
            <v>200901</v>
          </cell>
          <cell r="D1939">
            <v>0</v>
          </cell>
        </row>
        <row r="1940">
          <cell r="A1940" t="str">
            <v>RIC RTC</v>
          </cell>
          <cell r="C1940">
            <v>200902</v>
          </cell>
          <cell r="D1940">
            <v>0</v>
          </cell>
        </row>
        <row r="1941">
          <cell r="A1941" t="str">
            <v>RIC RTC</v>
          </cell>
          <cell r="C1941">
            <v>200903</v>
          </cell>
          <cell r="D1941">
            <v>0</v>
          </cell>
        </row>
        <row r="1942">
          <cell r="A1942" t="str">
            <v>RIC RTC</v>
          </cell>
          <cell r="C1942">
            <v>200904</v>
          </cell>
          <cell r="D1942">
            <v>0</v>
          </cell>
        </row>
        <row r="1943">
          <cell r="A1943" t="str">
            <v>RIC RTC</v>
          </cell>
          <cell r="C1943">
            <v>200905</v>
          </cell>
          <cell r="D1943">
            <v>0</v>
          </cell>
        </row>
        <row r="1944">
          <cell r="A1944" t="str">
            <v>RIC RTC</v>
          </cell>
          <cell r="C1944">
            <v>200906</v>
          </cell>
          <cell r="D1944">
            <v>0</v>
          </cell>
        </row>
        <row r="1945">
          <cell r="A1945" t="str">
            <v>RIC RTC</v>
          </cell>
          <cell r="C1945">
            <v>200907</v>
          </cell>
          <cell r="D1945">
            <v>0</v>
          </cell>
        </row>
        <row r="1946">
          <cell r="A1946" t="str">
            <v>RIC RTC</v>
          </cell>
          <cell r="C1946">
            <v>200908</v>
          </cell>
          <cell r="D1946">
            <v>0</v>
          </cell>
        </row>
        <row r="1947">
          <cell r="A1947" t="str">
            <v>RIC RTC</v>
          </cell>
          <cell r="C1947">
            <v>200909</v>
          </cell>
          <cell r="D1947">
            <v>0</v>
          </cell>
        </row>
        <row r="1948">
          <cell r="A1948" t="str">
            <v>RIC RTC</v>
          </cell>
          <cell r="C1948">
            <v>200910</v>
          </cell>
          <cell r="D1948">
            <v>0</v>
          </cell>
        </row>
        <row r="1949">
          <cell r="A1949" t="str">
            <v>RIC RTC</v>
          </cell>
          <cell r="C1949">
            <v>200911</v>
          </cell>
          <cell r="D1949">
            <v>0</v>
          </cell>
        </row>
        <row r="1950">
          <cell r="A1950" t="str">
            <v>RIC RTC</v>
          </cell>
          <cell r="C1950">
            <v>200912</v>
          </cell>
          <cell r="D1950">
            <v>0</v>
          </cell>
        </row>
        <row r="1951">
          <cell r="A1951" t="str">
            <v>RIR RTC</v>
          </cell>
          <cell r="C1951">
            <v>200803</v>
          </cell>
          <cell r="D1951">
            <v>0</v>
          </cell>
        </row>
        <row r="1952">
          <cell r="A1952" t="str">
            <v>RIR RTC</v>
          </cell>
          <cell r="C1952">
            <v>200804</v>
          </cell>
          <cell r="D1952">
            <v>0</v>
          </cell>
        </row>
        <row r="1953">
          <cell r="A1953" t="str">
            <v>RIR RTC</v>
          </cell>
          <cell r="C1953">
            <v>200805</v>
          </cell>
          <cell r="D1953">
            <v>0</v>
          </cell>
        </row>
        <row r="1954">
          <cell r="A1954" t="str">
            <v>RIR RTC</v>
          </cell>
          <cell r="C1954">
            <v>200806</v>
          </cell>
          <cell r="D1954">
            <v>0</v>
          </cell>
        </row>
        <row r="1955">
          <cell r="A1955" t="str">
            <v>RIR RTC</v>
          </cell>
          <cell r="C1955">
            <v>200807</v>
          </cell>
          <cell r="D1955">
            <v>0</v>
          </cell>
        </row>
        <row r="1956">
          <cell r="A1956" t="str">
            <v>RIR RTC</v>
          </cell>
          <cell r="C1956">
            <v>200808</v>
          </cell>
          <cell r="D1956">
            <v>0</v>
          </cell>
        </row>
        <row r="1957">
          <cell r="A1957" t="str">
            <v>RIR RTC</v>
          </cell>
          <cell r="C1957">
            <v>200809</v>
          </cell>
          <cell r="D1957">
            <v>0</v>
          </cell>
        </row>
        <row r="1958">
          <cell r="A1958" t="str">
            <v>RIR RTC</v>
          </cell>
          <cell r="C1958">
            <v>200810</v>
          </cell>
          <cell r="D1958">
            <v>0</v>
          </cell>
        </row>
        <row r="1959">
          <cell r="A1959" t="str">
            <v>RIR RTC</v>
          </cell>
          <cell r="C1959">
            <v>200811</v>
          </cell>
          <cell r="D1959">
            <v>0</v>
          </cell>
        </row>
        <row r="1960">
          <cell r="A1960" t="str">
            <v>RIR RTC</v>
          </cell>
          <cell r="C1960">
            <v>200812</v>
          </cell>
          <cell r="D1960">
            <v>0</v>
          </cell>
        </row>
        <row r="1961">
          <cell r="A1961" t="str">
            <v>RIR RTC</v>
          </cell>
          <cell r="C1961">
            <v>200901</v>
          </cell>
          <cell r="D1961">
            <v>0</v>
          </cell>
        </row>
        <row r="1962">
          <cell r="A1962" t="str">
            <v>RIR RTC</v>
          </cell>
          <cell r="C1962">
            <v>200902</v>
          </cell>
          <cell r="D1962">
            <v>0</v>
          </cell>
        </row>
        <row r="1963">
          <cell r="A1963" t="str">
            <v>RIR RTC</v>
          </cell>
          <cell r="C1963">
            <v>200903</v>
          </cell>
          <cell r="D1963">
            <v>0</v>
          </cell>
        </row>
        <row r="1964">
          <cell r="A1964" t="str">
            <v>RIR RTC</v>
          </cell>
          <cell r="C1964">
            <v>200904</v>
          </cell>
          <cell r="D1964">
            <v>0</v>
          </cell>
        </row>
        <row r="1965">
          <cell r="A1965" t="str">
            <v>RIR RTC</v>
          </cell>
          <cell r="C1965">
            <v>200905</v>
          </cell>
          <cell r="D1965">
            <v>0</v>
          </cell>
        </row>
        <row r="1966">
          <cell r="A1966" t="str">
            <v>RIR RTC</v>
          </cell>
          <cell r="C1966">
            <v>200906</v>
          </cell>
          <cell r="D1966">
            <v>0</v>
          </cell>
        </row>
        <row r="1967">
          <cell r="A1967" t="str">
            <v>RIR RTC</v>
          </cell>
          <cell r="C1967">
            <v>200907</v>
          </cell>
          <cell r="D1967">
            <v>0</v>
          </cell>
        </row>
        <row r="1968">
          <cell r="A1968" t="str">
            <v>RIR RTC</v>
          </cell>
          <cell r="C1968">
            <v>200908</v>
          </cell>
          <cell r="D1968">
            <v>0</v>
          </cell>
        </row>
        <row r="1969">
          <cell r="A1969" t="str">
            <v>RIR RTC</v>
          </cell>
          <cell r="C1969">
            <v>200909</v>
          </cell>
          <cell r="D1969">
            <v>0</v>
          </cell>
        </row>
        <row r="1970">
          <cell r="A1970" t="str">
            <v>RIR RTC</v>
          </cell>
          <cell r="C1970">
            <v>200910</v>
          </cell>
          <cell r="D1970">
            <v>0</v>
          </cell>
        </row>
        <row r="1971">
          <cell r="A1971" t="str">
            <v>RIR RTC</v>
          </cell>
          <cell r="C1971">
            <v>200911</v>
          </cell>
          <cell r="D1971">
            <v>0</v>
          </cell>
        </row>
        <row r="1972">
          <cell r="A1972" t="str">
            <v>RIR RTC</v>
          </cell>
          <cell r="C1972">
            <v>200912</v>
          </cell>
          <cell r="D1972">
            <v>0</v>
          </cell>
        </row>
        <row r="1973">
          <cell r="A1973" t="str">
            <v>RSCAP-CAPACITYM</v>
          </cell>
          <cell r="C1973">
            <v>200803</v>
          </cell>
          <cell r="D1973">
            <v>0</v>
          </cell>
        </row>
        <row r="1974">
          <cell r="A1974" t="str">
            <v>RSCAP-CAPACITYM</v>
          </cell>
          <cell r="C1974">
            <v>200804</v>
          </cell>
          <cell r="D1974">
            <v>0</v>
          </cell>
        </row>
        <row r="1975">
          <cell r="A1975" t="str">
            <v>S. Point</v>
          </cell>
          <cell r="C1975">
            <v>200803</v>
          </cell>
          <cell r="D1975">
            <v>0</v>
          </cell>
        </row>
        <row r="1976">
          <cell r="A1976" t="str">
            <v>S. Point</v>
          </cell>
          <cell r="C1976">
            <v>200804</v>
          </cell>
          <cell r="D1976">
            <v>0</v>
          </cell>
        </row>
        <row r="1977">
          <cell r="A1977" t="str">
            <v>S. Point</v>
          </cell>
          <cell r="C1977">
            <v>200805</v>
          </cell>
          <cell r="D1977">
            <v>0</v>
          </cell>
        </row>
        <row r="1978">
          <cell r="A1978" t="str">
            <v>S. Point</v>
          </cell>
          <cell r="C1978">
            <v>200806</v>
          </cell>
          <cell r="D1978">
            <v>0</v>
          </cell>
        </row>
        <row r="1979">
          <cell r="A1979" t="str">
            <v>S. Point</v>
          </cell>
          <cell r="C1979">
            <v>200807</v>
          </cell>
          <cell r="D1979">
            <v>0</v>
          </cell>
        </row>
        <row r="1980">
          <cell r="A1980" t="str">
            <v>S. Point</v>
          </cell>
          <cell r="C1980">
            <v>200808</v>
          </cell>
          <cell r="D1980">
            <v>0</v>
          </cell>
        </row>
        <row r="1981">
          <cell r="A1981" t="str">
            <v>S. Point</v>
          </cell>
          <cell r="C1981">
            <v>200809</v>
          </cell>
          <cell r="D1981">
            <v>0</v>
          </cell>
        </row>
        <row r="1982">
          <cell r="A1982" t="str">
            <v>S. Point</v>
          </cell>
          <cell r="C1982">
            <v>200810</v>
          </cell>
          <cell r="D1982">
            <v>0</v>
          </cell>
        </row>
        <row r="1983">
          <cell r="A1983" t="str">
            <v>S. Point</v>
          </cell>
          <cell r="C1983">
            <v>200811</v>
          </cell>
          <cell r="D1983">
            <v>0</v>
          </cell>
        </row>
        <row r="1984">
          <cell r="A1984" t="str">
            <v>S. Point</v>
          </cell>
          <cell r="C1984">
            <v>200812</v>
          </cell>
          <cell r="D1984">
            <v>0</v>
          </cell>
        </row>
        <row r="1985">
          <cell r="A1985" t="str">
            <v>S. Point</v>
          </cell>
          <cell r="C1985">
            <v>200901</v>
          </cell>
          <cell r="D1985">
            <v>0</v>
          </cell>
        </row>
        <row r="1986">
          <cell r="A1986" t="str">
            <v>S. Point</v>
          </cell>
          <cell r="C1986">
            <v>200902</v>
          </cell>
          <cell r="D1986">
            <v>0</v>
          </cell>
        </row>
        <row r="1987">
          <cell r="A1987" t="str">
            <v>S. Point</v>
          </cell>
          <cell r="C1987">
            <v>200903</v>
          </cell>
          <cell r="D1987">
            <v>0</v>
          </cell>
        </row>
        <row r="1988">
          <cell r="A1988" t="str">
            <v>S. Point</v>
          </cell>
          <cell r="C1988">
            <v>200904</v>
          </cell>
          <cell r="D1988">
            <v>0</v>
          </cell>
        </row>
        <row r="1989">
          <cell r="A1989" t="str">
            <v>S. Point</v>
          </cell>
          <cell r="C1989">
            <v>200905</v>
          </cell>
          <cell r="D1989">
            <v>0</v>
          </cell>
        </row>
        <row r="1990">
          <cell r="A1990" t="str">
            <v>S. Point</v>
          </cell>
          <cell r="C1990">
            <v>200906</v>
          </cell>
          <cell r="D1990">
            <v>0</v>
          </cell>
        </row>
        <row r="1991">
          <cell r="A1991" t="str">
            <v>S. Point</v>
          </cell>
          <cell r="C1991">
            <v>200907</v>
          </cell>
          <cell r="D1991">
            <v>0</v>
          </cell>
        </row>
        <row r="1992">
          <cell r="A1992" t="str">
            <v>S. Point</v>
          </cell>
          <cell r="C1992">
            <v>200908</v>
          </cell>
          <cell r="D1992">
            <v>0</v>
          </cell>
        </row>
        <row r="1993">
          <cell r="A1993" t="str">
            <v>S. Point</v>
          </cell>
          <cell r="C1993">
            <v>200909</v>
          </cell>
          <cell r="D1993">
            <v>0</v>
          </cell>
        </row>
        <row r="1994">
          <cell r="A1994" t="str">
            <v>S. Point</v>
          </cell>
          <cell r="C1994">
            <v>200910</v>
          </cell>
          <cell r="D1994">
            <v>0</v>
          </cell>
        </row>
        <row r="1995">
          <cell r="A1995" t="str">
            <v>S. Point</v>
          </cell>
          <cell r="C1995">
            <v>200911</v>
          </cell>
          <cell r="D1995">
            <v>0</v>
          </cell>
        </row>
        <row r="1996">
          <cell r="A1996" t="str">
            <v>S. Point</v>
          </cell>
          <cell r="C1996">
            <v>200912</v>
          </cell>
          <cell r="D1996">
            <v>0</v>
          </cell>
        </row>
        <row r="1997">
          <cell r="A1997" t="str">
            <v>S. Point</v>
          </cell>
          <cell r="C1997">
            <v>201001</v>
          </cell>
          <cell r="D1997">
            <v>0</v>
          </cell>
        </row>
        <row r="1998">
          <cell r="A1998" t="str">
            <v>S. Point</v>
          </cell>
          <cell r="C1998">
            <v>201002</v>
          </cell>
          <cell r="D1998">
            <v>0</v>
          </cell>
        </row>
        <row r="1999">
          <cell r="A1999" t="str">
            <v>S. Point</v>
          </cell>
          <cell r="C1999">
            <v>201003</v>
          </cell>
          <cell r="D1999">
            <v>0</v>
          </cell>
        </row>
        <row r="2000">
          <cell r="A2000" t="str">
            <v>S. Point</v>
          </cell>
          <cell r="C2000">
            <v>201004</v>
          </cell>
          <cell r="D2000">
            <v>0</v>
          </cell>
        </row>
        <row r="2001">
          <cell r="A2001" t="str">
            <v>S. Point</v>
          </cell>
          <cell r="C2001">
            <v>201005</v>
          </cell>
          <cell r="D2001">
            <v>0</v>
          </cell>
        </row>
        <row r="2002">
          <cell r="A2002" t="str">
            <v>S. Point</v>
          </cell>
          <cell r="C2002">
            <v>201006</v>
          </cell>
          <cell r="D2002">
            <v>0</v>
          </cell>
        </row>
        <row r="2003">
          <cell r="A2003" t="str">
            <v>S. Point</v>
          </cell>
          <cell r="C2003">
            <v>201007</v>
          </cell>
          <cell r="D2003">
            <v>0</v>
          </cell>
        </row>
        <row r="2004">
          <cell r="A2004" t="str">
            <v>S. Point</v>
          </cell>
          <cell r="C2004">
            <v>201008</v>
          </cell>
          <cell r="D2004">
            <v>0</v>
          </cell>
        </row>
        <row r="2005">
          <cell r="A2005" t="str">
            <v>S. Point</v>
          </cell>
          <cell r="C2005">
            <v>201009</v>
          </cell>
          <cell r="D2005">
            <v>0</v>
          </cell>
        </row>
        <row r="2006">
          <cell r="A2006" t="str">
            <v>S. Point</v>
          </cell>
          <cell r="C2006">
            <v>201010</v>
          </cell>
          <cell r="D2006">
            <v>0</v>
          </cell>
        </row>
        <row r="2007">
          <cell r="A2007" t="str">
            <v>S. Point</v>
          </cell>
          <cell r="C2007">
            <v>201011</v>
          </cell>
          <cell r="D2007">
            <v>0</v>
          </cell>
        </row>
        <row r="2008">
          <cell r="A2008" t="str">
            <v>S. Point</v>
          </cell>
          <cell r="C2008">
            <v>201012</v>
          </cell>
          <cell r="D2008">
            <v>0</v>
          </cell>
        </row>
        <row r="2009">
          <cell r="A2009" t="str">
            <v>S. Point</v>
          </cell>
          <cell r="C2009">
            <v>201101</v>
          </cell>
          <cell r="D2009">
            <v>0</v>
          </cell>
        </row>
        <row r="2010">
          <cell r="A2010" t="str">
            <v>S. Point</v>
          </cell>
          <cell r="C2010">
            <v>201102</v>
          </cell>
          <cell r="D2010">
            <v>0</v>
          </cell>
        </row>
        <row r="2011">
          <cell r="A2011" t="str">
            <v>S. Point</v>
          </cell>
          <cell r="C2011">
            <v>201103</v>
          </cell>
          <cell r="D2011">
            <v>0</v>
          </cell>
        </row>
        <row r="2012">
          <cell r="A2012" t="str">
            <v>S. Point</v>
          </cell>
          <cell r="C2012">
            <v>201104</v>
          </cell>
          <cell r="D2012">
            <v>0</v>
          </cell>
        </row>
        <row r="2013">
          <cell r="A2013" t="str">
            <v>S. Point</v>
          </cell>
          <cell r="C2013">
            <v>201105</v>
          </cell>
          <cell r="D2013">
            <v>0</v>
          </cell>
        </row>
        <row r="2014">
          <cell r="A2014" t="str">
            <v>S. Point</v>
          </cell>
          <cell r="C2014">
            <v>201106</v>
          </cell>
          <cell r="D2014">
            <v>0</v>
          </cell>
        </row>
        <row r="2015">
          <cell r="A2015" t="str">
            <v>S. Point</v>
          </cell>
          <cell r="C2015">
            <v>201107</v>
          </cell>
          <cell r="D2015">
            <v>0</v>
          </cell>
        </row>
        <row r="2016">
          <cell r="A2016" t="str">
            <v>S. Point</v>
          </cell>
          <cell r="C2016">
            <v>201108</v>
          </cell>
          <cell r="D2016">
            <v>0</v>
          </cell>
        </row>
        <row r="2017">
          <cell r="A2017" t="str">
            <v>S. Point</v>
          </cell>
          <cell r="C2017">
            <v>201109</v>
          </cell>
          <cell r="D2017">
            <v>0</v>
          </cell>
        </row>
        <row r="2018">
          <cell r="A2018" t="str">
            <v>S. Point</v>
          </cell>
          <cell r="C2018">
            <v>201110</v>
          </cell>
          <cell r="D2018">
            <v>0</v>
          </cell>
        </row>
        <row r="2019">
          <cell r="A2019" t="str">
            <v>S. Point</v>
          </cell>
          <cell r="C2019">
            <v>201111</v>
          </cell>
          <cell r="D2019">
            <v>0</v>
          </cell>
        </row>
        <row r="2020">
          <cell r="A2020" t="str">
            <v>S. Point</v>
          </cell>
          <cell r="C2020">
            <v>201112</v>
          </cell>
          <cell r="D2020">
            <v>0</v>
          </cell>
        </row>
        <row r="2021">
          <cell r="A2021" t="str">
            <v>S. Point</v>
          </cell>
          <cell r="C2021">
            <v>201201</v>
          </cell>
          <cell r="D2021">
            <v>0</v>
          </cell>
        </row>
        <row r="2022">
          <cell r="A2022" t="str">
            <v>S. Point</v>
          </cell>
          <cell r="C2022">
            <v>201202</v>
          </cell>
          <cell r="D2022">
            <v>0</v>
          </cell>
        </row>
        <row r="2023">
          <cell r="A2023" t="str">
            <v>S. Point</v>
          </cell>
          <cell r="C2023">
            <v>201203</v>
          </cell>
          <cell r="D2023">
            <v>0</v>
          </cell>
        </row>
        <row r="2024">
          <cell r="A2024" t="str">
            <v>S. Point</v>
          </cell>
          <cell r="C2024">
            <v>201204</v>
          </cell>
          <cell r="D2024">
            <v>0</v>
          </cell>
        </row>
        <row r="2025">
          <cell r="A2025" t="str">
            <v>S. Point</v>
          </cell>
          <cell r="C2025">
            <v>201205</v>
          </cell>
          <cell r="D2025">
            <v>0</v>
          </cell>
        </row>
        <row r="2026">
          <cell r="A2026" t="str">
            <v>S. Point</v>
          </cell>
          <cell r="C2026">
            <v>201206</v>
          </cell>
          <cell r="D2026">
            <v>0</v>
          </cell>
        </row>
        <row r="2027">
          <cell r="A2027" t="str">
            <v>S. Point</v>
          </cell>
          <cell r="C2027">
            <v>201207</v>
          </cell>
          <cell r="D2027">
            <v>0</v>
          </cell>
        </row>
        <row r="2028">
          <cell r="A2028" t="str">
            <v>S. Point</v>
          </cell>
          <cell r="C2028">
            <v>201208</v>
          </cell>
          <cell r="D2028">
            <v>0</v>
          </cell>
        </row>
        <row r="2029">
          <cell r="A2029" t="str">
            <v>S. Point</v>
          </cell>
          <cell r="C2029">
            <v>201209</v>
          </cell>
          <cell r="D2029">
            <v>0</v>
          </cell>
        </row>
        <row r="2030">
          <cell r="A2030" t="str">
            <v>S. Point</v>
          </cell>
          <cell r="C2030">
            <v>201210</v>
          </cell>
          <cell r="D2030">
            <v>0</v>
          </cell>
        </row>
        <row r="2031">
          <cell r="A2031" t="str">
            <v>S. Point</v>
          </cell>
          <cell r="C2031">
            <v>201211</v>
          </cell>
          <cell r="D2031">
            <v>0</v>
          </cell>
        </row>
        <row r="2032">
          <cell r="A2032" t="str">
            <v>S. Point</v>
          </cell>
          <cell r="C2032">
            <v>201212</v>
          </cell>
          <cell r="D2032">
            <v>0</v>
          </cell>
        </row>
        <row r="2033">
          <cell r="A2033" t="str">
            <v>S. Point</v>
          </cell>
          <cell r="C2033">
            <v>201301</v>
          </cell>
          <cell r="D2033">
            <v>0</v>
          </cell>
        </row>
        <row r="2034">
          <cell r="A2034" t="str">
            <v>S. Point</v>
          </cell>
          <cell r="C2034">
            <v>201302</v>
          </cell>
          <cell r="D2034">
            <v>0</v>
          </cell>
        </row>
        <row r="2035">
          <cell r="A2035" t="str">
            <v>S. Point</v>
          </cell>
          <cell r="C2035">
            <v>201303</v>
          </cell>
          <cell r="D2035">
            <v>0</v>
          </cell>
        </row>
        <row r="2036">
          <cell r="A2036" t="str">
            <v>S. Point</v>
          </cell>
          <cell r="C2036">
            <v>201304</v>
          </cell>
          <cell r="D2036">
            <v>0</v>
          </cell>
        </row>
        <row r="2037">
          <cell r="A2037" t="str">
            <v>S. Point</v>
          </cell>
          <cell r="C2037">
            <v>201305</v>
          </cell>
          <cell r="D2037">
            <v>0</v>
          </cell>
        </row>
        <row r="2038">
          <cell r="A2038" t="str">
            <v>S. Point</v>
          </cell>
          <cell r="C2038">
            <v>201306</v>
          </cell>
          <cell r="D2038">
            <v>0</v>
          </cell>
        </row>
        <row r="2039">
          <cell r="A2039" t="str">
            <v>S. Point</v>
          </cell>
          <cell r="C2039">
            <v>201307</v>
          </cell>
          <cell r="D2039">
            <v>0</v>
          </cell>
        </row>
        <row r="2040">
          <cell r="A2040" t="str">
            <v>S. Point</v>
          </cell>
          <cell r="C2040">
            <v>201308</v>
          </cell>
          <cell r="D2040">
            <v>0</v>
          </cell>
        </row>
        <row r="2041">
          <cell r="A2041" t="str">
            <v>S. Point</v>
          </cell>
          <cell r="C2041">
            <v>201309</v>
          </cell>
          <cell r="D2041">
            <v>0</v>
          </cell>
        </row>
        <row r="2042">
          <cell r="A2042" t="str">
            <v>S. Point</v>
          </cell>
          <cell r="C2042">
            <v>201310</v>
          </cell>
          <cell r="D2042">
            <v>0</v>
          </cell>
        </row>
        <row r="2043">
          <cell r="A2043" t="str">
            <v>S. Point</v>
          </cell>
          <cell r="C2043">
            <v>201311</v>
          </cell>
          <cell r="D2043">
            <v>0</v>
          </cell>
        </row>
        <row r="2044">
          <cell r="A2044" t="str">
            <v>S. Point</v>
          </cell>
          <cell r="C2044">
            <v>201312</v>
          </cell>
          <cell r="D2044">
            <v>0</v>
          </cell>
        </row>
        <row r="2045">
          <cell r="A2045" t="str">
            <v>S. Point</v>
          </cell>
          <cell r="C2045">
            <v>201401</v>
          </cell>
          <cell r="D2045">
            <v>0</v>
          </cell>
        </row>
        <row r="2046">
          <cell r="A2046" t="str">
            <v>S. Point</v>
          </cell>
          <cell r="C2046">
            <v>201402</v>
          </cell>
          <cell r="D2046">
            <v>0</v>
          </cell>
        </row>
        <row r="2047">
          <cell r="A2047" t="str">
            <v>S. Point</v>
          </cell>
          <cell r="C2047">
            <v>201403</v>
          </cell>
          <cell r="D2047">
            <v>0</v>
          </cell>
        </row>
        <row r="2048">
          <cell r="A2048" t="str">
            <v>S. Point</v>
          </cell>
          <cell r="C2048">
            <v>201404</v>
          </cell>
          <cell r="D2048">
            <v>0</v>
          </cell>
        </row>
        <row r="2049">
          <cell r="A2049" t="str">
            <v>S. Point</v>
          </cell>
          <cell r="C2049">
            <v>201405</v>
          </cell>
          <cell r="D2049">
            <v>0</v>
          </cell>
        </row>
        <row r="2050">
          <cell r="A2050" t="str">
            <v>S. Point</v>
          </cell>
          <cell r="C2050">
            <v>201406</v>
          </cell>
          <cell r="D2050">
            <v>0</v>
          </cell>
        </row>
        <row r="2051">
          <cell r="A2051" t="str">
            <v>S. Point</v>
          </cell>
          <cell r="C2051">
            <v>201407</v>
          </cell>
          <cell r="D2051">
            <v>0</v>
          </cell>
        </row>
        <row r="2052">
          <cell r="A2052" t="str">
            <v>S. Point</v>
          </cell>
          <cell r="C2052">
            <v>201408</v>
          </cell>
          <cell r="D2052">
            <v>0</v>
          </cell>
        </row>
        <row r="2053">
          <cell r="A2053" t="str">
            <v>S. Point</v>
          </cell>
          <cell r="C2053">
            <v>201409</v>
          </cell>
          <cell r="D2053">
            <v>0</v>
          </cell>
        </row>
        <row r="2054">
          <cell r="A2054" t="str">
            <v>S. Point</v>
          </cell>
          <cell r="C2054">
            <v>201410</v>
          </cell>
          <cell r="D2054">
            <v>0</v>
          </cell>
        </row>
        <row r="2055">
          <cell r="A2055" t="str">
            <v>S. Point</v>
          </cell>
          <cell r="C2055">
            <v>201411</v>
          </cell>
          <cell r="D2055">
            <v>0</v>
          </cell>
        </row>
        <row r="2056">
          <cell r="A2056" t="str">
            <v>S. Point</v>
          </cell>
          <cell r="C2056">
            <v>201412</v>
          </cell>
          <cell r="D2056">
            <v>0</v>
          </cell>
        </row>
        <row r="2057">
          <cell r="A2057" t="str">
            <v>S. Point</v>
          </cell>
          <cell r="C2057">
            <v>201501</v>
          </cell>
          <cell r="D2057">
            <v>0</v>
          </cell>
        </row>
        <row r="2058">
          <cell r="A2058" t="str">
            <v>S. Point</v>
          </cell>
          <cell r="C2058">
            <v>201502</v>
          </cell>
          <cell r="D2058">
            <v>0</v>
          </cell>
        </row>
        <row r="2059">
          <cell r="A2059" t="str">
            <v>S. Point</v>
          </cell>
          <cell r="C2059">
            <v>201503</v>
          </cell>
          <cell r="D2059">
            <v>0</v>
          </cell>
        </row>
        <row r="2060">
          <cell r="A2060" t="str">
            <v>S. Point</v>
          </cell>
          <cell r="C2060">
            <v>201504</v>
          </cell>
          <cell r="D2060">
            <v>0</v>
          </cell>
        </row>
        <row r="2061">
          <cell r="A2061" t="str">
            <v>S. Point</v>
          </cell>
          <cell r="C2061">
            <v>201505</v>
          </cell>
          <cell r="D2061">
            <v>0</v>
          </cell>
        </row>
        <row r="2062">
          <cell r="A2062" t="str">
            <v>S. Point</v>
          </cell>
          <cell r="C2062">
            <v>201506</v>
          </cell>
          <cell r="D2062">
            <v>0</v>
          </cell>
        </row>
        <row r="2063">
          <cell r="A2063" t="str">
            <v>S. Point</v>
          </cell>
          <cell r="C2063">
            <v>201507</v>
          </cell>
          <cell r="D2063">
            <v>0</v>
          </cell>
        </row>
        <row r="2064">
          <cell r="A2064" t="str">
            <v>S. Point</v>
          </cell>
          <cell r="C2064">
            <v>201508</v>
          </cell>
          <cell r="D2064">
            <v>0</v>
          </cell>
        </row>
        <row r="2065">
          <cell r="A2065" t="str">
            <v>S. Point</v>
          </cell>
          <cell r="C2065">
            <v>201509</v>
          </cell>
          <cell r="D2065">
            <v>0</v>
          </cell>
        </row>
        <row r="2066">
          <cell r="A2066" t="str">
            <v>S. Point</v>
          </cell>
          <cell r="C2066">
            <v>201510</v>
          </cell>
          <cell r="D2066">
            <v>0</v>
          </cell>
        </row>
        <row r="2067">
          <cell r="A2067" t="str">
            <v>S. Point</v>
          </cell>
          <cell r="C2067">
            <v>201511</v>
          </cell>
          <cell r="D2067">
            <v>0</v>
          </cell>
        </row>
        <row r="2068">
          <cell r="A2068" t="str">
            <v>S. Point</v>
          </cell>
          <cell r="C2068">
            <v>201512</v>
          </cell>
          <cell r="D2068">
            <v>0</v>
          </cell>
        </row>
        <row r="2069">
          <cell r="A2069" t="str">
            <v>S. Point</v>
          </cell>
          <cell r="C2069">
            <v>201601</v>
          </cell>
          <cell r="D2069">
            <v>0</v>
          </cell>
        </row>
        <row r="2070">
          <cell r="A2070" t="str">
            <v>S. Point</v>
          </cell>
          <cell r="C2070">
            <v>201602</v>
          </cell>
          <cell r="D2070">
            <v>0</v>
          </cell>
        </row>
        <row r="2071">
          <cell r="A2071" t="str">
            <v>S. Point</v>
          </cell>
          <cell r="C2071">
            <v>201603</v>
          </cell>
          <cell r="D2071">
            <v>0</v>
          </cell>
        </row>
        <row r="2072">
          <cell r="A2072" t="str">
            <v>S. Point</v>
          </cell>
          <cell r="C2072">
            <v>201604</v>
          </cell>
          <cell r="D2072">
            <v>0</v>
          </cell>
        </row>
        <row r="2073">
          <cell r="A2073" t="str">
            <v>S. Point</v>
          </cell>
          <cell r="C2073">
            <v>201605</v>
          </cell>
          <cell r="D2073">
            <v>0</v>
          </cell>
        </row>
        <row r="2074">
          <cell r="A2074" t="str">
            <v>S. Point</v>
          </cell>
          <cell r="C2074">
            <v>201606</v>
          </cell>
          <cell r="D2074">
            <v>0</v>
          </cell>
        </row>
        <row r="2075">
          <cell r="A2075" t="str">
            <v>S. Point</v>
          </cell>
          <cell r="C2075">
            <v>201607</v>
          </cell>
          <cell r="D2075">
            <v>0</v>
          </cell>
        </row>
        <row r="2076">
          <cell r="A2076" t="str">
            <v>S. Point</v>
          </cell>
          <cell r="C2076">
            <v>201608</v>
          </cell>
          <cell r="D2076">
            <v>0</v>
          </cell>
        </row>
        <row r="2077">
          <cell r="A2077" t="str">
            <v>S. Point</v>
          </cell>
          <cell r="C2077">
            <v>201609</v>
          </cell>
          <cell r="D2077">
            <v>0</v>
          </cell>
        </row>
        <row r="2078">
          <cell r="A2078" t="str">
            <v>S. Point</v>
          </cell>
          <cell r="C2078">
            <v>201610</v>
          </cell>
          <cell r="D2078">
            <v>0</v>
          </cell>
        </row>
        <row r="2079">
          <cell r="A2079" t="str">
            <v>S. Point</v>
          </cell>
          <cell r="C2079">
            <v>201611</v>
          </cell>
          <cell r="D2079">
            <v>0</v>
          </cell>
        </row>
        <row r="2080">
          <cell r="A2080" t="str">
            <v>S. Point</v>
          </cell>
          <cell r="C2080">
            <v>201612</v>
          </cell>
          <cell r="D2080">
            <v>0</v>
          </cell>
        </row>
        <row r="2081">
          <cell r="A2081" t="str">
            <v>S. Point</v>
          </cell>
          <cell r="C2081">
            <v>201701</v>
          </cell>
          <cell r="D2081">
            <v>0</v>
          </cell>
        </row>
        <row r="2082">
          <cell r="A2082" t="str">
            <v>S. Point</v>
          </cell>
          <cell r="C2082">
            <v>201702</v>
          </cell>
          <cell r="D2082">
            <v>0</v>
          </cell>
        </row>
        <row r="2083">
          <cell r="A2083" t="str">
            <v>S. Point</v>
          </cell>
          <cell r="C2083">
            <v>201703</v>
          </cell>
          <cell r="D2083">
            <v>0</v>
          </cell>
        </row>
        <row r="2084">
          <cell r="A2084" t="str">
            <v>S. Point</v>
          </cell>
          <cell r="C2084">
            <v>201704</v>
          </cell>
          <cell r="D2084">
            <v>0</v>
          </cell>
        </row>
        <row r="2085">
          <cell r="A2085" t="str">
            <v>S. Point</v>
          </cell>
          <cell r="C2085">
            <v>201705</v>
          </cell>
          <cell r="D2085">
            <v>0</v>
          </cell>
        </row>
        <row r="2086">
          <cell r="A2086" t="str">
            <v>S. Point</v>
          </cell>
          <cell r="C2086">
            <v>201706</v>
          </cell>
          <cell r="D2086">
            <v>0</v>
          </cell>
        </row>
        <row r="2087">
          <cell r="A2087" t="str">
            <v>S. Point</v>
          </cell>
          <cell r="C2087">
            <v>201707</v>
          </cell>
          <cell r="D2087">
            <v>0</v>
          </cell>
        </row>
        <row r="2088">
          <cell r="A2088" t="str">
            <v>S. Point</v>
          </cell>
          <cell r="C2088">
            <v>201708</v>
          </cell>
          <cell r="D2088">
            <v>0</v>
          </cell>
        </row>
        <row r="2089">
          <cell r="A2089" t="str">
            <v>S. Point</v>
          </cell>
          <cell r="C2089">
            <v>201709</v>
          </cell>
          <cell r="D2089">
            <v>0</v>
          </cell>
        </row>
        <row r="2090">
          <cell r="A2090" t="str">
            <v>S. Point</v>
          </cell>
          <cell r="C2090">
            <v>201710</v>
          </cell>
          <cell r="D2090">
            <v>0</v>
          </cell>
        </row>
        <row r="2091">
          <cell r="A2091" t="str">
            <v>TCO</v>
          </cell>
          <cell r="C2091">
            <v>200803</v>
          </cell>
          <cell r="D2091">
            <v>0.42499999999999999</v>
          </cell>
        </row>
        <row r="2092">
          <cell r="A2092" t="str">
            <v>TCO</v>
          </cell>
          <cell r="C2092">
            <v>200804</v>
          </cell>
          <cell r="D2092">
            <v>0.49</v>
          </cell>
        </row>
        <row r="2093">
          <cell r="A2093" t="str">
            <v>TCO</v>
          </cell>
          <cell r="C2093">
            <v>200805</v>
          </cell>
          <cell r="D2093">
            <v>0.43</v>
          </cell>
        </row>
        <row r="2094">
          <cell r="A2094" t="str">
            <v>TCO</v>
          </cell>
          <cell r="C2094">
            <v>200806</v>
          </cell>
          <cell r="D2094">
            <v>0.44</v>
          </cell>
        </row>
        <row r="2095">
          <cell r="A2095" t="str">
            <v>TCO</v>
          </cell>
          <cell r="C2095">
            <v>200807</v>
          </cell>
          <cell r="D2095">
            <v>0.3775</v>
          </cell>
        </row>
        <row r="2096">
          <cell r="A2096" t="str">
            <v>TCO</v>
          </cell>
          <cell r="C2096">
            <v>200808</v>
          </cell>
          <cell r="D2096">
            <v>0.35099999999999998</v>
          </cell>
        </row>
        <row r="2097">
          <cell r="A2097" t="str">
            <v>TCO</v>
          </cell>
          <cell r="C2097">
            <v>200809</v>
          </cell>
          <cell r="D2097">
            <v>0.33589999999999998</v>
          </cell>
        </row>
        <row r="2098">
          <cell r="A2098" t="str">
            <v>TCO</v>
          </cell>
          <cell r="C2098">
            <v>200810</v>
          </cell>
          <cell r="D2098">
            <v>0.39050000000000001</v>
          </cell>
        </row>
        <row r="2099">
          <cell r="A2099" t="str">
            <v>TCO</v>
          </cell>
          <cell r="C2099">
            <v>200811</v>
          </cell>
          <cell r="D2099">
            <v>0.34239999999999998</v>
          </cell>
        </row>
        <row r="2100">
          <cell r="A2100" t="str">
            <v>TCO</v>
          </cell>
          <cell r="C2100">
            <v>200812</v>
          </cell>
          <cell r="D2100">
            <v>0.3947</v>
          </cell>
        </row>
        <row r="2101">
          <cell r="A2101" t="str">
            <v>TCO</v>
          </cell>
          <cell r="C2101">
            <v>200901</v>
          </cell>
          <cell r="D2101">
            <v>0.35399999999999998</v>
          </cell>
        </row>
        <row r="2102">
          <cell r="A2102" t="str">
            <v>TCO</v>
          </cell>
          <cell r="C2102">
            <v>200902</v>
          </cell>
          <cell r="D2102">
            <v>0.32829999999999998</v>
          </cell>
        </row>
        <row r="2103">
          <cell r="A2103" t="str">
            <v>TCO</v>
          </cell>
          <cell r="C2103">
            <v>200903</v>
          </cell>
          <cell r="D2103">
            <v>0.3306</v>
          </cell>
        </row>
        <row r="2104">
          <cell r="A2104" t="str">
            <v>TCO</v>
          </cell>
          <cell r="C2104">
            <v>200904</v>
          </cell>
          <cell r="D2104">
            <v>0.38219999999999998</v>
          </cell>
        </row>
        <row r="2105">
          <cell r="A2105" t="str">
            <v>TCO</v>
          </cell>
          <cell r="C2105">
            <v>200905</v>
          </cell>
          <cell r="D2105">
            <v>0.38990000000000002</v>
          </cell>
        </row>
        <row r="2106">
          <cell r="A2106" t="str">
            <v>TCO</v>
          </cell>
          <cell r="C2106">
            <v>200906</v>
          </cell>
          <cell r="D2106">
            <v>0.38109999999999999</v>
          </cell>
        </row>
        <row r="2107">
          <cell r="A2107" t="str">
            <v>TCO</v>
          </cell>
          <cell r="C2107">
            <v>200907</v>
          </cell>
          <cell r="D2107">
            <v>0.3669</v>
          </cell>
        </row>
        <row r="2108">
          <cell r="A2108" t="str">
            <v>TCO</v>
          </cell>
          <cell r="C2108">
            <v>200908</v>
          </cell>
          <cell r="D2108">
            <v>0.39419999999999999</v>
          </cell>
        </row>
        <row r="2109">
          <cell r="A2109" t="str">
            <v>TCO</v>
          </cell>
          <cell r="C2109">
            <v>200909</v>
          </cell>
          <cell r="D2109">
            <v>0.37719999999999998</v>
          </cell>
        </row>
        <row r="2110">
          <cell r="A2110" t="str">
            <v>TCO</v>
          </cell>
          <cell r="C2110">
            <v>200910</v>
          </cell>
          <cell r="D2110">
            <v>0.4385</v>
          </cell>
        </row>
        <row r="2111">
          <cell r="A2111" t="str">
            <v>TCO</v>
          </cell>
          <cell r="C2111">
            <v>200911</v>
          </cell>
          <cell r="D2111">
            <v>0.33019999999999999</v>
          </cell>
        </row>
        <row r="2112">
          <cell r="A2112" t="str">
            <v>TCO</v>
          </cell>
          <cell r="C2112">
            <v>200912</v>
          </cell>
          <cell r="D2112">
            <v>0.38059999999999999</v>
          </cell>
        </row>
        <row r="2113">
          <cell r="A2113" t="str">
            <v>TCO</v>
          </cell>
          <cell r="C2113">
            <v>201001</v>
          </cell>
          <cell r="D2113">
            <v>0.34139999999999998</v>
          </cell>
        </row>
        <row r="2114">
          <cell r="A2114" t="str">
            <v>TCO</v>
          </cell>
          <cell r="C2114">
            <v>201002</v>
          </cell>
          <cell r="D2114">
            <v>0.31659999999999999</v>
          </cell>
        </row>
        <row r="2115">
          <cell r="A2115" t="str">
            <v>TCO</v>
          </cell>
          <cell r="C2115">
            <v>201003</v>
          </cell>
          <cell r="D2115">
            <v>0.31879999999999997</v>
          </cell>
        </row>
        <row r="2116">
          <cell r="A2116" t="str">
            <v>TCO</v>
          </cell>
          <cell r="C2116">
            <v>201004</v>
          </cell>
          <cell r="D2116">
            <v>0.35770000000000002</v>
          </cell>
        </row>
        <row r="2117">
          <cell r="A2117" t="str">
            <v>TCO</v>
          </cell>
          <cell r="C2117">
            <v>201005</v>
          </cell>
          <cell r="D2117">
            <v>0.3649</v>
          </cell>
        </row>
        <row r="2118">
          <cell r="A2118" t="str">
            <v>TCO</v>
          </cell>
          <cell r="C2118">
            <v>201006</v>
          </cell>
          <cell r="D2118">
            <v>0.35670000000000002</v>
          </cell>
        </row>
        <row r="2119">
          <cell r="A2119" t="str">
            <v>TCO</v>
          </cell>
          <cell r="C2119">
            <v>201007</v>
          </cell>
          <cell r="D2119">
            <v>0.34339999999999998</v>
          </cell>
        </row>
        <row r="2120">
          <cell r="A2120" t="str">
            <v>TCO</v>
          </cell>
          <cell r="C2120">
            <v>201008</v>
          </cell>
          <cell r="D2120">
            <v>0.36890000000000001</v>
          </cell>
        </row>
        <row r="2121">
          <cell r="A2121" t="str">
            <v>TCO</v>
          </cell>
          <cell r="C2121">
            <v>201009</v>
          </cell>
          <cell r="D2121">
            <v>0.35299999999999998</v>
          </cell>
        </row>
        <row r="2122">
          <cell r="A2122" t="str">
            <v>TCO</v>
          </cell>
          <cell r="C2122">
            <v>201010</v>
          </cell>
          <cell r="D2122">
            <v>0.41039999999999999</v>
          </cell>
        </row>
        <row r="2123">
          <cell r="A2123" t="str">
            <v>TCO</v>
          </cell>
          <cell r="C2123">
            <v>201011</v>
          </cell>
          <cell r="D2123">
            <v>0.30480000000000002</v>
          </cell>
        </row>
        <row r="2124">
          <cell r="A2124" t="str">
            <v>TCO</v>
          </cell>
          <cell r="C2124">
            <v>201012</v>
          </cell>
          <cell r="D2124">
            <v>0.3513</v>
          </cell>
        </row>
        <row r="2125">
          <cell r="A2125" t="str">
            <v>TCO</v>
          </cell>
          <cell r="C2125">
            <v>201101</v>
          </cell>
          <cell r="D2125">
            <v>0.31519999999999998</v>
          </cell>
        </row>
        <row r="2126">
          <cell r="A2126" t="str">
            <v>TCO</v>
          </cell>
          <cell r="C2126">
            <v>201102</v>
          </cell>
          <cell r="D2126">
            <v>0.29220000000000002</v>
          </cell>
        </row>
        <row r="2127">
          <cell r="A2127" t="str">
            <v>TCO</v>
          </cell>
          <cell r="C2127">
            <v>201103</v>
          </cell>
          <cell r="D2127">
            <v>0.29430000000000001</v>
          </cell>
        </row>
        <row r="2128">
          <cell r="A2128" t="str">
            <v>TCO</v>
          </cell>
          <cell r="C2128">
            <v>201104</v>
          </cell>
          <cell r="D2128">
            <v>0.36990000000000001</v>
          </cell>
        </row>
        <row r="2129">
          <cell r="A2129" t="str">
            <v>TCO</v>
          </cell>
          <cell r="C2129">
            <v>201105</v>
          </cell>
          <cell r="D2129">
            <v>0.33040000000000003</v>
          </cell>
        </row>
        <row r="2130">
          <cell r="A2130" t="str">
            <v>TCO</v>
          </cell>
          <cell r="C2130">
            <v>201106</v>
          </cell>
          <cell r="D2130">
            <v>0.30609999999999998</v>
          </cell>
        </row>
        <row r="2131">
          <cell r="A2131" t="str">
            <v>TCO</v>
          </cell>
          <cell r="C2131">
            <v>201107</v>
          </cell>
          <cell r="D2131">
            <v>0.28620000000000001</v>
          </cell>
        </row>
        <row r="2132">
          <cell r="A2132" t="str">
            <v>TCO</v>
          </cell>
          <cell r="C2132">
            <v>201108</v>
          </cell>
          <cell r="D2132">
            <v>0.30930000000000002</v>
          </cell>
        </row>
        <row r="2133">
          <cell r="A2133" t="str">
            <v>Tenn Z0</v>
          </cell>
          <cell r="C2133">
            <v>200803</v>
          </cell>
          <cell r="D2133">
            <v>-0.32250000000000001</v>
          </cell>
        </row>
        <row r="2134">
          <cell r="A2134" t="str">
            <v>Tenn Z0</v>
          </cell>
          <cell r="C2134">
            <v>200804</v>
          </cell>
          <cell r="D2134">
            <v>-0.31</v>
          </cell>
        </row>
        <row r="2135">
          <cell r="A2135" t="str">
            <v>Tenn Z0</v>
          </cell>
          <cell r="C2135">
            <v>200805</v>
          </cell>
          <cell r="D2135">
            <v>-0.21</v>
          </cell>
        </row>
        <row r="2136">
          <cell r="A2136" t="str">
            <v>Tenn Z0</v>
          </cell>
          <cell r="C2136">
            <v>200806</v>
          </cell>
          <cell r="D2136">
            <v>-0.18049999999999999</v>
          </cell>
        </row>
        <row r="2137">
          <cell r="A2137" t="str">
            <v>Tenn Z0</v>
          </cell>
          <cell r="C2137">
            <v>200807</v>
          </cell>
          <cell r="D2137">
            <v>-0.1736</v>
          </cell>
        </row>
        <row r="2138">
          <cell r="A2138" t="str">
            <v>Tenn Z0</v>
          </cell>
          <cell r="C2138">
            <v>200808</v>
          </cell>
          <cell r="D2138">
            <v>-0.18770000000000001</v>
          </cell>
        </row>
        <row r="2139">
          <cell r="A2139" t="str">
            <v>Tenn Z0</v>
          </cell>
          <cell r="C2139">
            <v>200809</v>
          </cell>
          <cell r="D2139">
            <v>-0.1734</v>
          </cell>
        </row>
        <row r="2140">
          <cell r="A2140" t="str">
            <v>Tenn Z0</v>
          </cell>
          <cell r="C2140">
            <v>200810</v>
          </cell>
          <cell r="D2140">
            <v>-0.1973</v>
          </cell>
        </row>
        <row r="2141">
          <cell r="A2141" t="str">
            <v>Tenn Z0</v>
          </cell>
          <cell r="C2141">
            <v>200811</v>
          </cell>
          <cell r="D2141">
            <v>-0.4451</v>
          </cell>
        </row>
        <row r="2142">
          <cell r="A2142" t="str">
            <v>Tenn Z0</v>
          </cell>
          <cell r="C2142">
            <v>200812</v>
          </cell>
          <cell r="D2142">
            <v>-0.54969999999999997</v>
          </cell>
        </row>
        <row r="2143">
          <cell r="A2143" t="str">
            <v>Tenn Z0</v>
          </cell>
          <cell r="C2143">
            <v>200901</v>
          </cell>
          <cell r="D2143">
            <v>-0.498</v>
          </cell>
        </row>
        <row r="2144">
          <cell r="A2144" t="str">
            <v>Tenn Z0</v>
          </cell>
          <cell r="C2144">
            <v>200902</v>
          </cell>
          <cell r="D2144">
            <v>-0.46479999999999999</v>
          </cell>
        </row>
        <row r="2145">
          <cell r="A2145" t="str">
            <v>Tenn Z0</v>
          </cell>
          <cell r="C2145">
            <v>200903</v>
          </cell>
          <cell r="D2145">
            <v>-0.46739999999999998</v>
          </cell>
        </row>
        <row r="2146">
          <cell r="A2146" t="str">
            <v>Tenn Z0</v>
          </cell>
          <cell r="C2146">
            <v>200904</v>
          </cell>
          <cell r="D2146">
            <v>-0.19020000000000001</v>
          </cell>
        </row>
        <row r="2147">
          <cell r="A2147" t="str">
            <v>Tenn Z0</v>
          </cell>
          <cell r="C2147">
            <v>200905</v>
          </cell>
          <cell r="D2147">
            <v>-0.19650000000000001</v>
          </cell>
        </row>
        <row r="2148">
          <cell r="A2148" t="str">
            <v>Tenn Z0</v>
          </cell>
          <cell r="C2148">
            <v>200906</v>
          </cell>
          <cell r="D2148">
            <v>-0.19350000000000001</v>
          </cell>
        </row>
        <row r="2149">
          <cell r="A2149" t="str">
            <v>Tenn Z0</v>
          </cell>
          <cell r="C2149">
            <v>200907</v>
          </cell>
          <cell r="D2149">
            <v>-0.18609999999999999</v>
          </cell>
        </row>
        <row r="2150">
          <cell r="A2150" t="str">
            <v>Tenn Z0</v>
          </cell>
          <cell r="C2150">
            <v>200908</v>
          </cell>
          <cell r="D2150">
            <v>-0.20130000000000001</v>
          </cell>
        </row>
        <row r="2151">
          <cell r="A2151" t="str">
            <v>Tenn Z0</v>
          </cell>
          <cell r="C2151">
            <v>200909</v>
          </cell>
          <cell r="D2151">
            <v>-0.18590000000000001</v>
          </cell>
        </row>
        <row r="2152">
          <cell r="A2152" t="str">
            <v>Tenn Z0</v>
          </cell>
          <cell r="C2152">
            <v>200910</v>
          </cell>
          <cell r="D2152">
            <v>-0.21149999999999999</v>
          </cell>
        </row>
        <row r="2153">
          <cell r="A2153" t="str">
            <v>Tenn Z0</v>
          </cell>
          <cell r="C2153">
            <v>200911</v>
          </cell>
          <cell r="D2153">
            <v>-0.34870000000000001</v>
          </cell>
        </row>
        <row r="2154">
          <cell r="A2154" t="str">
            <v>Tenn Z0</v>
          </cell>
          <cell r="C2154">
            <v>200912</v>
          </cell>
          <cell r="D2154">
            <v>-0.43070000000000003</v>
          </cell>
        </row>
        <row r="2155">
          <cell r="A2155" t="str">
            <v>Tenn Z0</v>
          </cell>
          <cell r="C2155">
            <v>201001</v>
          </cell>
          <cell r="D2155">
            <v>-0.39019999999999999</v>
          </cell>
        </row>
        <row r="2156">
          <cell r="A2156" t="str">
            <v>Tenn Z0</v>
          </cell>
          <cell r="C2156">
            <v>201002</v>
          </cell>
          <cell r="D2156">
            <v>-0.36420000000000002</v>
          </cell>
        </row>
        <row r="2157">
          <cell r="A2157" t="str">
            <v>Tenn Z0</v>
          </cell>
          <cell r="C2157">
            <v>201003</v>
          </cell>
          <cell r="D2157">
            <v>-0.36620000000000003</v>
          </cell>
        </row>
        <row r="2158">
          <cell r="A2158" t="str">
            <v>Tenn Z0</v>
          </cell>
          <cell r="C2158">
            <v>201004</v>
          </cell>
          <cell r="D2158">
            <v>-0.17499999999999999</v>
          </cell>
        </row>
        <row r="2159">
          <cell r="A2159" t="str">
            <v>Tenn Z0</v>
          </cell>
          <cell r="C2159">
            <v>201005</v>
          </cell>
          <cell r="D2159">
            <v>-0.18079999999999999</v>
          </cell>
        </row>
        <row r="2160">
          <cell r="A2160" t="str">
            <v>Tenn Z0</v>
          </cell>
          <cell r="C2160">
            <v>201006</v>
          </cell>
          <cell r="D2160">
            <v>-0.17799999999999999</v>
          </cell>
        </row>
        <row r="2161">
          <cell r="A2161" t="str">
            <v>Tenn Z0</v>
          </cell>
          <cell r="C2161">
            <v>201007</v>
          </cell>
          <cell r="D2161">
            <v>-0.17119999999999999</v>
          </cell>
        </row>
        <row r="2162">
          <cell r="A2162" t="str">
            <v>Tenn Z0</v>
          </cell>
          <cell r="C2162">
            <v>201008</v>
          </cell>
          <cell r="D2162">
            <v>-0.1852</v>
          </cell>
        </row>
        <row r="2163">
          <cell r="A2163" t="str">
            <v>Tenn Z0</v>
          </cell>
          <cell r="C2163">
            <v>201009</v>
          </cell>
          <cell r="D2163">
            <v>-0.17100000000000001</v>
          </cell>
        </row>
        <row r="2164">
          <cell r="A2164" t="str">
            <v>Tenn Z0</v>
          </cell>
          <cell r="C2164">
            <v>201010</v>
          </cell>
          <cell r="D2164">
            <v>-0.1946</v>
          </cell>
        </row>
        <row r="2165">
          <cell r="A2165" t="str">
            <v>Tenn Z0</v>
          </cell>
          <cell r="C2165">
            <v>201011</v>
          </cell>
          <cell r="D2165">
            <v>-0.32079999999999997</v>
          </cell>
        </row>
        <row r="2166">
          <cell r="A2166" t="str">
            <v>Tenn Z0</v>
          </cell>
          <cell r="C2166">
            <v>201012</v>
          </cell>
          <cell r="D2166">
            <v>-0.3962</v>
          </cell>
        </row>
        <row r="2167">
          <cell r="A2167" t="str">
            <v>Tenn Z0</v>
          </cell>
          <cell r="C2167">
            <v>201101</v>
          </cell>
          <cell r="D2167">
            <v>-0.3589</v>
          </cell>
        </row>
        <row r="2168">
          <cell r="A2168" t="str">
            <v>Tenn Z0</v>
          </cell>
          <cell r="C2168">
            <v>201102</v>
          </cell>
          <cell r="D2168">
            <v>-0.33510000000000001</v>
          </cell>
        </row>
        <row r="2169">
          <cell r="A2169" t="str">
            <v>Tenn Z0</v>
          </cell>
          <cell r="C2169">
            <v>201103</v>
          </cell>
          <cell r="D2169">
            <v>-0.33689999999999998</v>
          </cell>
        </row>
        <row r="2170">
          <cell r="A2170" t="str">
            <v>Tenn Z0</v>
          </cell>
          <cell r="C2170">
            <v>201104</v>
          </cell>
          <cell r="D2170">
            <v>-0.161</v>
          </cell>
        </row>
        <row r="2171">
          <cell r="A2171" t="str">
            <v>Tenn Z0</v>
          </cell>
          <cell r="C2171">
            <v>201105</v>
          </cell>
          <cell r="D2171">
            <v>0</v>
          </cell>
        </row>
        <row r="2172">
          <cell r="A2172" t="str">
            <v>Tenn Z0</v>
          </cell>
          <cell r="C2172">
            <v>201106</v>
          </cell>
          <cell r="D2172">
            <v>0</v>
          </cell>
        </row>
        <row r="2173">
          <cell r="A2173" t="str">
            <v>Tenn Z0</v>
          </cell>
          <cell r="C2173">
            <v>201107</v>
          </cell>
          <cell r="D2173">
            <v>0</v>
          </cell>
        </row>
        <row r="2174">
          <cell r="A2174" t="str">
            <v>Tenn Z0</v>
          </cell>
          <cell r="C2174">
            <v>201108</v>
          </cell>
          <cell r="D2174">
            <v>0</v>
          </cell>
        </row>
        <row r="2175">
          <cell r="A2175" t="str">
            <v>Tenn Z0</v>
          </cell>
          <cell r="C2175">
            <v>201109</v>
          </cell>
          <cell r="D2175">
            <v>0</v>
          </cell>
        </row>
        <row r="2176">
          <cell r="A2176" t="str">
            <v>Tenn Z0</v>
          </cell>
          <cell r="C2176">
            <v>201110</v>
          </cell>
          <cell r="D2176">
            <v>0</v>
          </cell>
        </row>
        <row r="2177">
          <cell r="A2177" t="str">
            <v>Tenn Z0</v>
          </cell>
          <cell r="C2177">
            <v>201111</v>
          </cell>
          <cell r="D2177">
            <v>0</v>
          </cell>
        </row>
        <row r="2178">
          <cell r="A2178" t="str">
            <v>Tenn Z0</v>
          </cell>
          <cell r="C2178">
            <v>201112</v>
          </cell>
          <cell r="D2178">
            <v>0</v>
          </cell>
        </row>
        <row r="2179">
          <cell r="A2179" t="str">
            <v>Tenn Z0</v>
          </cell>
          <cell r="C2179">
            <v>201201</v>
          </cell>
          <cell r="D2179">
            <v>0</v>
          </cell>
        </row>
        <row r="2180">
          <cell r="A2180" t="str">
            <v>Tenn Z0</v>
          </cell>
          <cell r="C2180">
            <v>201202</v>
          </cell>
          <cell r="D2180">
            <v>0</v>
          </cell>
        </row>
        <row r="2181">
          <cell r="A2181" t="str">
            <v>Tenn Z0</v>
          </cell>
          <cell r="C2181">
            <v>201203</v>
          </cell>
          <cell r="D2181">
            <v>0</v>
          </cell>
        </row>
        <row r="2182">
          <cell r="A2182" t="str">
            <v>Tenn Z0</v>
          </cell>
          <cell r="C2182">
            <v>201204</v>
          </cell>
          <cell r="D2182">
            <v>0</v>
          </cell>
        </row>
        <row r="2183">
          <cell r="A2183" t="str">
            <v>Tenn Z0</v>
          </cell>
          <cell r="C2183">
            <v>201205</v>
          </cell>
          <cell r="D2183">
            <v>0</v>
          </cell>
        </row>
        <row r="2184">
          <cell r="A2184" t="str">
            <v>Tenn Z0</v>
          </cell>
          <cell r="C2184">
            <v>201206</v>
          </cell>
          <cell r="D2184">
            <v>0</v>
          </cell>
        </row>
        <row r="2185">
          <cell r="A2185" t="str">
            <v>Tenn Z0</v>
          </cell>
          <cell r="C2185">
            <v>201207</v>
          </cell>
          <cell r="D2185">
            <v>0</v>
          </cell>
        </row>
        <row r="2186">
          <cell r="A2186" t="str">
            <v>Tenn Z0</v>
          </cell>
          <cell r="C2186">
            <v>201208</v>
          </cell>
          <cell r="D2186">
            <v>0</v>
          </cell>
        </row>
        <row r="2187">
          <cell r="A2187" t="str">
            <v>Tenn Z0</v>
          </cell>
          <cell r="C2187">
            <v>201209</v>
          </cell>
          <cell r="D2187">
            <v>0</v>
          </cell>
        </row>
        <row r="2188">
          <cell r="A2188" t="str">
            <v>Tenn Z0</v>
          </cell>
          <cell r="C2188">
            <v>201210</v>
          </cell>
          <cell r="D2188">
            <v>0</v>
          </cell>
        </row>
        <row r="2189">
          <cell r="A2189" t="str">
            <v>Tenn Z0</v>
          </cell>
          <cell r="C2189">
            <v>201211</v>
          </cell>
          <cell r="D2189">
            <v>0</v>
          </cell>
        </row>
        <row r="2190">
          <cell r="A2190" t="str">
            <v>Tenn Z0</v>
          </cell>
          <cell r="C2190">
            <v>201212</v>
          </cell>
          <cell r="D2190">
            <v>0</v>
          </cell>
        </row>
        <row r="2191">
          <cell r="A2191" t="str">
            <v>Tenn Z0</v>
          </cell>
          <cell r="C2191">
            <v>201301</v>
          </cell>
          <cell r="D2191">
            <v>0</v>
          </cell>
        </row>
        <row r="2192">
          <cell r="A2192" t="str">
            <v>Tenn Z0</v>
          </cell>
          <cell r="C2192">
            <v>201302</v>
          </cell>
          <cell r="D2192">
            <v>0</v>
          </cell>
        </row>
        <row r="2193">
          <cell r="A2193" t="str">
            <v>Tenn Z0</v>
          </cell>
          <cell r="C2193">
            <v>201303</v>
          </cell>
          <cell r="D2193">
            <v>0</v>
          </cell>
        </row>
        <row r="2194">
          <cell r="A2194" t="str">
            <v>Tenn Z0</v>
          </cell>
          <cell r="C2194">
            <v>201304</v>
          </cell>
          <cell r="D2194">
            <v>0</v>
          </cell>
        </row>
        <row r="2195">
          <cell r="A2195" t="str">
            <v>Tenn Z0</v>
          </cell>
          <cell r="C2195">
            <v>201305</v>
          </cell>
          <cell r="D2195">
            <v>0</v>
          </cell>
        </row>
        <row r="2196">
          <cell r="A2196" t="str">
            <v>Tenn Z0</v>
          </cell>
          <cell r="C2196">
            <v>201306</v>
          </cell>
          <cell r="D2196">
            <v>0</v>
          </cell>
        </row>
        <row r="2197">
          <cell r="A2197" t="str">
            <v>Tenn Z0</v>
          </cell>
          <cell r="C2197">
            <v>201307</v>
          </cell>
          <cell r="D2197">
            <v>0</v>
          </cell>
        </row>
        <row r="2198">
          <cell r="A2198" t="str">
            <v>Tenn Z0</v>
          </cell>
          <cell r="C2198">
            <v>201308</v>
          </cell>
          <cell r="D2198">
            <v>0</v>
          </cell>
        </row>
        <row r="2199">
          <cell r="A2199" t="str">
            <v>Tenn Z0</v>
          </cell>
          <cell r="C2199">
            <v>201309</v>
          </cell>
          <cell r="D2199">
            <v>0</v>
          </cell>
        </row>
        <row r="2200">
          <cell r="A2200" t="str">
            <v>Tenn Z0</v>
          </cell>
          <cell r="C2200">
            <v>201310</v>
          </cell>
          <cell r="D2200">
            <v>0</v>
          </cell>
        </row>
        <row r="2201">
          <cell r="A2201" t="str">
            <v>Tenn Z0</v>
          </cell>
          <cell r="C2201">
            <v>201311</v>
          </cell>
          <cell r="D2201">
            <v>0</v>
          </cell>
        </row>
        <row r="2202">
          <cell r="A2202" t="str">
            <v>Tenn Z0</v>
          </cell>
          <cell r="C2202">
            <v>201312</v>
          </cell>
          <cell r="D2202">
            <v>0</v>
          </cell>
        </row>
        <row r="2203">
          <cell r="A2203" t="str">
            <v>Tenn Z0</v>
          </cell>
          <cell r="C2203">
            <v>201401</v>
          </cell>
          <cell r="D2203">
            <v>0</v>
          </cell>
        </row>
        <row r="2204">
          <cell r="A2204" t="str">
            <v>Tenn Z0</v>
          </cell>
          <cell r="C2204">
            <v>201402</v>
          </cell>
          <cell r="D2204">
            <v>0</v>
          </cell>
        </row>
        <row r="2205">
          <cell r="A2205" t="str">
            <v>Tenn Z0</v>
          </cell>
          <cell r="C2205">
            <v>201403</v>
          </cell>
          <cell r="D2205">
            <v>0</v>
          </cell>
        </row>
        <row r="2206">
          <cell r="A2206" t="str">
            <v>Tenn Z0</v>
          </cell>
          <cell r="C2206">
            <v>201404</v>
          </cell>
          <cell r="D2206">
            <v>0</v>
          </cell>
        </row>
        <row r="2207">
          <cell r="A2207" t="str">
            <v>Tenn Z0</v>
          </cell>
          <cell r="C2207">
            <v>201405</v>
          </cell>
          <cell r="D2207">
            <v>0</v>
          </cell>
        </row>
        <row r="2208">
          <cell r="A2208" t="str">
            <v>Tenn Z0</v>
          </cell>
          <cell r="C2208">
            <v>201406</v>
          </cell>
          <cell r="D2208">
            <v>0</v>
          </cell>
        </row>
        <row r="2209">
          <cell r="A2209" t="str">
            <v>Tenn Z0</v>
          </cell>
          <cell r="C2209">
            <v>201407</v>
          </cell>
          <cell r="D2209">
            <v>0</v>
          </cell>
        </row>
        <row r="2210">
          <cell r="A2210" t="str">
            <v>Tenn Z0</v>
          </cell>
          <cell r="C2210">
            <v>201408</v>
          </cell>
          <cell r="D2210">
            <v>0</v>
          </cell>
        </row>
        <row r="2211">
          <cell r="A2211" t="str">
            <v>Tenn Z0</v>
          </cell>
          <cell r="C2211">
            <v>201409</v>
          </cell>
          <cell r="D2211">
            <v>0</v>
          </cell>
        </row>
        <row r="2212">
          <cell r="A2212" t="str">
            <v>Tenn Z0</v>
          </cell>
          <cell r="C2212">
            <v>201410</v>
          </cell>
          <cell r="D2212">
            <v>0</v>
          </cell>
        </row>
        <row r="2213">
          <cell r="A2213" t="str">
            <v>Tenn Z0</v>
          </cell>
          <cell r="C2213">
            <v>201411</v>
          </cell>
          <cell r="D2213">
            <v>0</v>
          </cell>
        </row>
        <row r="2214">
          <cell r="A2214" t="str">
            <v>Tenn Z0</v>
          </cell>
          <cell r="C2214">
            <v>201412</v>
          </cell>
          <cell r="D2214">
            <v>0</v>
          </cell>
        </row>
        <row r="2215">
          <cell r="A2215" t="str">
            <v>Tenn Z0</v>
          </cell>
          <cell r="C2215">
            <v>201501</v>
          </cell>
          <cell r="D2215">
            <v>0</v>
          </cell>
        </row>
        <row r="2216">
          <cell r="A2216" t="str">
            <v>Tenn Z0</v>
          </cell>
          <cell r="C2216">
            <v>201502</v>
          </cell>
          <cell r="D2216">
            <v>0</v>
          </cell>
        </row>
        <row r="2217">
          <cell r="A2217" t="str">
            <v>Tenn Z0</v>
          </cell>
          <cell r="C2217">
            <v>201503</v>
          </cell>
          <cell r="D2217">
            <v>0</v>
          </cell>
        </row>
        <row r="2218">
          <cell r="A2218" t="str">
            <v>Tenn Z0</v>
          </cell>
          <cell r="C2218">
            <v>201504</v>
          </cell>
          <cell r="D2218">
            <v>0</v>
          </cell>
        </row>
        <row r="2219">
          <cell r="A2219" t="str">
            <v>Tenn Z0</v>
          </cell>
          <cell r="C2219">
            <v>201505</v>
          </cell>
          <cell r="D2219">
            <v>0</v>
          </cell>
        </row>
        <row r="2220">
          <cell r="A2220" t="str">
            <v>Tenn Z0</v>
          </cell>
          <cell r="C2220">
            <v>201506</v>
          </cell>
          <cell r="D2220">
            <v>0</v>
          </cell>
        </row>
        <row r="2221">
          <cell r="A2221" t="str">
            <v>Tenn Z0</v>
          </cell>
          <cell r="C2221">
            <v>201507</v>
          </cell>
          <cell r="D2221">
            <v>0</v>
          </cell>
        </row>
        <row r="2222">
          <cell r="A2222" t="str">
            <v>Tenn Z0</v>
          </cell>
          <cell r="C2222">
            <v>201508</v>
          </cell>
          <cell r="D2222">
            <v>0</v>
          </cell>
        </row>
        <row r="2223">
          <cell r="A2223" t="str">
            <v>Tenn Z0</v>
          </cell>
          <cell r="C2223">
            <v>201509</v>
          </cell>
          <cell r="D2223">
            <v>0</v>
          </cell>
        </row>
        <row r="2224">
          <cell r="A2224" t="str">
            <v>Tenn Z0</v>
          </cell>
          <cell r="C2224">
            <v>201510</v>
          </cell>
          <cell r="D2224">
            <v>0</v>
          </cell>
        </row>
        <row r="2225">
          <cell r="A2225" t="str">
            <v>Tenn Z0</v>
          </cell>
          <cell r="C2225">
            <v>201511</v>
          </cell>
          <cell r="D2225">
            <v>0</v>
          </cell>
        </row>
        <row r="2226">
          <cell r="A2226" t="str">
            <v>Tenn Z0</v>
          </cell>
          <cell r="C2226">
            <v>201512</v>
          </cell>
          <cell r="D2226">
            <v>0</v>
          </cell>
        </row>
        <row r="2227">
          <cell r="A2227" t="str">
            <v>Tenn Z0</v>
          </cell>
          <cell r="C2227">
            <v>201601</v>
          </cell>
          <cell r="D2227">
            <v>0</v>
          </cell>
        </row>
        <row r="2228">
          <cell r="A2228" t="str">
            <v>Tenn Z0</v>
          </cell>
          <cell r="C2228">
            <v>201602</v>
          </cell>
          <cell r="D2228">
            <v>0</v>
          </cell>
        </row>
        <row r="2229">
          <cell r="A2229" t="str">
            <v>Tenn Z0</v>
          </cell>
          <cell r="C2229">
            <v>201603</v>
          </cell>
          <cell r="D2229">
            <v>0</v>
          </cell>
        </row>
        <row r="2230">
          <cell r="A2230" t="str">
            <v>Tenn Z0</v>
          </cell>
          <cell r="C2230">
            <v>201604</v>
          </cell>
          <cell r="D2230">
            <v>0</v>
          </cell>
        </row>
        <row r="2231">
          <cell r="A2231" t="str">
            <v>Tenn Z0</v>
          </cell>
          <cell r="C2231">
            <v>201605</v>
          </cell>
          <cell r="D2231">
            <v>0</v>
          </cell>
        </row>
        <row r="2232">
          <cell r="A2232" t="str">
            <v>Tenn Z0</v>
          </cell>
          <cell r="C2232">
            <v>201606</v>
          </cell>
          <cell r="D2232">
            <v>0</v>
          </cell>
        </row>
        <row r="2233">
          <cell r="A2233" t="str">
            <v>Tenn Z0</v>
          </cell>
          <cell r="C2233">
            <v>201607</v>
          </cell>
          <cell r="D2233">
            <v>0</v>
          </cell>
        </row>
        <row r="2234">
          <cell r="A2234" t="str">
            <v>Tenn Z0</v>
          </cell>
          <cell r="C2234">
            <v>201608</v>
          </cell>
          <cell r="D2234">
            <v>0</v>
          </cell>
        </row>
        <row r="2235">
          <cell r="A2235" t="str">
            <v>Tenn Z0</v>
          </cell>
          <cell r="C2235">
            <v>201609</v>
          </cell>
          <cell r="D2235">
            <v>0</v>
          </cell>
        </row>
        <row r="2236">
          <cell r="A2236" t="str">
            <v>Tenn Z0</v>
          </cell>
          <cell r="C2236">
            <v>201610</v>
          </cell>
          <cell r="D2236">
            <v>0</v>
          </cell>
        </row>
        <row r="2237">
          <cell r="A2237" t="str">
            <v>Tenn Z0</v>
          </cell>
          <cell r="C2237">
            <v>201611</v>
          </cell>
          <cell r="D2237">
            <v>0</v>
          </cell>
        </row>
        <row r="2238">
          <cell r="A2238" t="str">
            <v>Tenn Z0</v>
          </cell>
          <cell r="C2238">
            <v>201612</v>
          </cell>
          <cell r="D2238">
            <v>0</v>
          </cell>
        </row>
        <row r="2239">
          <cell r="A2239" t="str">
            <v>Tenn Z0</v>
          </cell>
          <cell r="C2239">
            <v>201701</v>
          </cell>
          <cell r="D2239">
            <v>0</v>
          </cell>
        </row>
        <row r="2240">
          <cell r="A2240" t="str">
            <v>Tenn Z0</v>
          </cell>
          <cell r="C2240">
            <v>201702</v>
          </cell>
          <cell r="D2240">
            <v>0</v>
          </cell>
        </row>
        <row r="2241">
          <cell r="A2241" t="str">
            <v>Tenn Z0</v>
          </cell>
          <cell r="C2241">
            <v>201703</v>
          </cell>
          <cell r="D2241">
            <v>0</v>
          </cell>
        </row>
        <row r="2242">
          <cell r="A2242" t="str">
            <v>Tenn Z0</v>
          </cell>
          <cell r="C2242">
            <v>201704</v>
          </cell>
          <cell r="D2242">
            <v>0</v>
          </cell>
        </row>
        <row r="2243">
          <cell r="A2243" t="str">
            <v>Tenn Z0</v>
          </cell>
          <cell r="C2243">
            <v>201705</v>
          </cell>
          <cell r="D2243">
            <v>0</v>
          </cell>
        </row>
        <row r="2244">
          <cell r="A2244" t="str">
            <v>Tenn Z0</v>
          </cell>
          <cell r="C2244">
            <v>201706</v>
          </cell>
          <cell r="D2244">
            <v>0</v>
          </cell>
        </row>
        <row r="2245">
          <cell r="A2245" t="str">
            <v>Tenn Z0</v>
          </cell>
          <cell r="C2245">
            <v>201707</v>
          </cell>
          <cell r="D2245">
            <v>0</v>
          </cell>
        </row>
        <row r="2246">
          <cell r="A2246" t="str">
            <v>Tenn Z0</v>
          </cell>
          <cell r="C2246">
            <v>201708</v>
          </cell>
          <cell r="D2246">
            <v>0</v>
          </cell>
        </row>
        <row r="2247">
          <cell r="A2247" t="str">
            <v>Tenn Z0</v>
          </cell>
          <cell r="C2247">
            <v>201709</v>
          </cell>
          <cell r="D2247">
            <v>0</v>
          </cell>
        </row>
        <row r="2248">
          <cell r="A2248" t="str">
            <v>Tenn Z0</v>
          </cell>
          <cell r="C2248">
            <v>201710</v>
          </cell>
          <cell r="D2248">
            <v>0</v>
          </cell>
        </row>
        <row r="2249">
          <cell r="A2249" t="str">
            <v>Tenn Z0</v>
          </cell>
          <cell r="C2249">
            <v>201711</v>
          </cell>
          <cell r="D2249">
            <v>0</v>
          </cell>
        </row>
        <row r="2250">
          <cell r="A2250" t="str">
            <v>Tenn Z0</v>
          </cell>
          <cell r="C2250">
            <v>201712</v>
          </cell>
          <cell r="D2250">
            <v>0</v>
          </cell>
        </row>
        <row r="2251">
          <cell r="A2251" t="str">
            <v>Tenn Z0</v>
          </cell>
          <cell r="C2251">
            <v>201801</v>
          </cell>
          <cell r="D2251">
            <v>0</v>
          </cell>
        </row>
        <row r="2252">
          <cell r="A2252" t="str">
            <v>Tenn Z0</v>
          </cell>
          <cell r="C2252">
            <v>201802</v>
          </cell>
          <cell r="D2252">
            <v>0</v>
          </cell>
        </row>
        <row r="2253">
          <cell r="A2253" t="str">
            <v>Tenn Z0</v>
          </cell>
          <cell r="C2253">
            <v>201803</v>
          </cell>
          <cell r="D2253">
            <v>0</v>
          </cell>
        </row>
        <row r="2254">
          <cell r="A2254" t="str">
            <v>Tenn Z0</v>
          </cell>
          <cell r="C2254">
            <v>201804</v>
          </cell>
          <cell r="D2254">
            <v>0</v>
          </cell>
        </row>
        <row r="2255">
          <cell r="A2255" t="str">
            <v>Tenn Z0</v>
          </cell>
          <cell r="C2255">
            <v>201805</v>
          </cell>
          <cell r="D2255">
            <v>0</v>
          </cell>
        </row>
        <row r="2256">
          <cell r="A2256" t="str">
            <v>Tenn Z0</v>
          </cell>
          <cell r="C2256">
            <v>201806</v>
          </cell>
          <cell r="D2256">
            <v>0</v>
          </cell>
        </row>
        <row r="2257">
          <cell r="A2257" t="str">
            <v>Tenn Z0</v>
          </cell>
          <cell r="C2257">
            <v>201807</v>
          </cell>
          <cell r="D2257">
            <v>0</v>
          </cell>
        </row>
        <row r="2258">
          <cell r="A2258" t="str">
            <v>Tenn Z0</v>
          </cell>
          <cell r="C2258">
            <v>201808</v>
          </cell>
          <cell r="D2258">
            <v>0</v>
          </cell>
        </row>
        <row r="2259">
          <cell r="A2259" t="str">
            <v>Tenn Z0</v>
          </cell>
          <cell r="C2259">
            <v>201809</v>
          </cell>
          <cell r="D2259">
            <v>0</v>
          </cell>
        </row>
        <row r="2260">
          <cell r="A2260" t="str">
            <v>Tenn Z0</v>
          </cell>
          <cell r="C2260">
            <v>201810</v>
          </cell>
          <cell r="D2260">
            <v>0</v>
          </cell>
        </row>
        <row r="2261">
          <cell r="A2261" t="str">
            <v>Tenn Z0</v>
          </cell>
          <cell r="C2261">
            <v>201811</v>
          </cell>
          <cell r="D2261">
            <v>0</v>
          </cell>
        </row>
        <row r="2262">
          <cell r="A2262" t="str">
            <v>Tenn Z0</v>
          </cell>
          <cell r="C2262">
            <v>201812</v>
          </cell>
          <cell r="D2262">
            <v>0</v>
          </cell>
        </row>
        <row r="2263">
          <cell r="A2263" t="str">
            <v>Tenn Z0</v>
          </cell>
          <cell r="C2263">
            <v>201901</v>
          </cell>
          <cell r="D2263">
            <v>0</v>
          </cell>
        </row>
        <row r="2264">
          <cell r="A2264" t="str">
            <v>Tenn Z0</v>
          </cell>
          <cell r="C2264">
            <v>201902</v>
          </cell>
          <cell r="D2264">
            <v>0</v>
          </cell>
        </row>
        <row r="2265">
          <cell r="A2265" t="str">
            <v>Tenn Z0</v>
          </cell>
          <cell r="C2265">
            <v>201903</v>
          </cell>
          <cell r="D2265">
            <v>0</v>
          </cell>
        </row>
        <row r="2266">
          <cell r="A2266" t="str">
            <v>Tenn Z0</v>
          </cell>
          <cell r="C2266">
            <v>201904</v>
          </cell>
          <cell r="D2266">
            <v>0</v>
          </cell>
        </row>
        <row r="2267">
          <cell r="A2267" t="str">
            <v>Tenn Z0</v>
          </cell>
          <cell r="C2267">
            <v>201905</v>
          </cell>
          <cell r="D2267">
            <v>0</v>
          </cell>
        </row>
        <row r="2268">
          <cell r="A2268" t="str">
            <v>Tenn Z0</v>
          </cell>
          <cell r="C2268">
            <v>201906</v>
          </cell>
          <cell r="D2268">
            <v>0</v>
          </cell>
        </row>
        <row r="2269">
          <cell r="A2269" t="str">
            <v>Tenn Z0</v>
          </cell>
          <cell r="C2269">
            <v>201907</v>
          </cell>
          <cell r="D2269">
            <v>0</v>
          </cell>
        </row>
        <row r="2270">
          <cell r="A2270" t="str">
            <v>Tenn Z0</v>
          </cell>
          <cell r="C2270">
            <v>201908</v>
          </cell>
          <cell r="D2270">
            <v>0</v>
          </cell>
        </row>
        <row r="2271">
          <cell r="A2271" t="str">
            <v>Tenn Z0</v>
          </cell>
          <cell r="C2271">
            <v>201909</v>
          </cell>
          <cell r="D2271">
            <v>0</v>
          </cell>
        </row>
        <row r="2272">
          <cell r="A2272" t="str">
            <v>Tenn Z0</v>
          </cell>
          <cell r="C2272">
            <v>201910</v>
          </cell>
          <cell r="D2272">
            <v>0</v>
          </cell>
        </row>
        <row r="2273">
          <cell r="A2273" t="str">
            <v>Tenn Z0</v>
          </cell>
          <cell r="C2273">
            <v>201911</v>
          </cell>
          <cell r="D2273">
            <v>0</v>
          </cell>
        </row>
        <row r="2274">
          <cell r="A2274" t="str">
            <v>Tenn Z0</v>
          </cell>
          <cell r="C2274">
            <v>201912</v>
          </cell>
          <cell r="D2274">
            <v>0</v>
          </cell>
        </row>
        <row r="2275">
          <cell r="A2275" t="str">
            <v>Tenn Z0</v>
          </cell>
          <cell r="C2275">
            <v>202001</v>
          </cell>
          <cell r="D2275">
            <v>0</v>
          </cell>
        </row>
        <row r="2276">
          <cell r="A2276" t="str">
            <v>Tenn Z0</v>
          </cell>
          <cell r="C2276">
            <v>202002</v>
          </cell>
          <cell r="D2276">
            <v>0</v>
          </cell>
        </row>
        <row r="2277">
          <cell r="A2277" t="str">
            <v>Tenn Z0</v>
          </cell>
          <cell r="C2277">
            <v>202003</v>
          </cell>
          <cell r="D2277">
            <v>0</v>
          </cell>
        </row>
        <row r="2278">
          <cell r="A2278" t="str">
            <v>Tenn Z0</v>
          </cell>
          <cell r="C2278">
            <v>202004</v>
          </cell>
          <cell r="D2278">
            <v>0</v>
          </cell>
        </row>
        <row r="2279">
          <cell r="A2279" t="str">
            <v>Tenn Z0</v>
          </cell>
          <cell r="C2279">
            <v>202005</v>
          </cell>
          <cell r="D2279">
            <v>0</v>
          </cell>
        </row>
        <row r="2280">
          <cell r="A2280" t="str">
            <v>Tenn Z0</v>
          </cell>
          <cell r="C2280">
            <v>202006</v>
          </cell>
          <cell r="D2280">
            <v>0</v>
          </cell>
        </row>
        <row r="2281">
          <cell r="A2281" t="str">
            <v>Tenn Z0</v>
          </cell>
          <cell r="C2281">
            <v>202007</v>
          </cell>
          <cell r="D2281">
            <v>0</v>
          </cell>
        </row>
        <row r="2282">
          <cell r="A2282" t="str">
            <v>Tenn Z0</v>
          </cell>
          <cell r="C2282">
            <v>202008</v>
          </cell>
          <cell r="D2282">
            <v>0</v>
          </cell>
        </row>
        <row r="2283">
          <cell r="A2283" t="str">
            <v>Tenn Z0</v>
          </cell>
          <cell r="C2283">
            <v>202009</v>
          </cell>
          <cell r="D2283">
            <v>0</v>
          </cell>
        </row>
        <row r="2284">
          <cell r="A2284" t="str">
            <v>Tenn Z0</v>
          </cell>
          <cell r="C2284">
            <v>202010</v>
          </cell>
          <cell r="D2284">
            <v>0</v>
          </cell>
        </row>
        <row r="2285">
          <cell r="A2285" t="str">
            <v>Tenn Z0</v>
          </cell>
          <cell r="C2285">
            <v>202011</v>
          </cell>
          <cell r="D2285">
            <v>0</v>
          </cell>
        </row>
        <row r="2286">
          <cell r="A2286" t="str">
            <v>Tenn Z0</v>
          </cell>
          <cell r="C2286">
            <v>202012</v>
          </cell>
          <cell r="D2286">
            <v>0</v>
          </cell>
        </row>
        <row r="2287">
          <cell r="A2287" t="str">
            <v>Tenn Z0</v>
          </cell>
          <cell r="C2287">
            <v>202101</v>
          </cell>
          <cell r="D2287">
            <v>0</v>
          </cell>
        </row>
        <row r="2288">
          <cell r="A2288" t="str">
            <v>Tenn Z0</v>
          </cell>
          <cell r="C2288">
            <v>202102</v>
          </cell>
          <cell r="D2288">
            <v>0</v>
          </cell>
        </row>
        <row r="2289">
          <cell r="A2289" t="str">
            <v>Tenn Z0</v>
          </cell>
          <cell r="C2289">
            <v>202103</v>
          </cell>
          <cell r="D2289">
            <v>0</v>
          </cell>
        </row>
        <row r="2290">
          <cell r="A2290" t="str">
            <v>Tenn Z0</v>
          </cell>
          <cell r="C2290">
            <v>202104</v>
          </cell>
          <cell r="D2290">
            <v>0</v>
          </cell>
        </row>
        <row r="2291">
          <cell r="A2291" t="str">
            <v>Tenn Z0</v>
          </cell>
          <cell r="C2291">
            <v>202105</v>
          </cell>
          <cell r="D2291">
            <v>0</v>
          </cell>
        </row>
        <row r="2292">
          <cell r="A2292" t="str">
            <v>Tenn Z0</v>
          </cell>
          <cell r="C2292">
            <v>202106</v>
          </cell>
          <cell r="D2292">
            <v>0</v>
          </cell>
        </row>
        <row r="2293">
          <cell r="A2293" t="str">
            <v>Tenn Z0</v>
          </cell>
          <cell r="C2293">
            <v>202107</v>
          </cell>
          <cell r="D2293">
            <v>0</v>
          </cell>
        </row>
        <row r="2294">
          <cell r="A2294" t="str">
            <v>Tenn Z0</v>
          </cell>
          <cell r="C2294">
            <v>202108</v>
          </cell>
          <cell r="D2294">
            <v>0</v>
          </cell>
        </row>
        <row r="2295">
          <cell r="A2295" t="str">
            <v>Tenn Z0</v>
          </cell>
          <cell r="C2295">
            <v>202109</v>
          </cell>
          <cell r="D2295">
            <v>0</v>
          </cell>
        </row>
        <row r="2296">
          <cell r="A2296" t="str">
            <v>Tenn Z0</v>
          </cell>
          <cell r="C2296">
            <v>202110</v>
          </cell>
          <cell r="D2296">
            <v>0</v>
          </cell>
        </row>
        <row r="2297">
          <cell r="A2297" t="str">
            <v>Tenn Z0</v>
          </cell>
          <cell r="C2297">
            <v>202111</v>
          </cell>
          <cell r="D2297">
            <v>0</v>
          </cell>
        </row>
        <row r="2298">
          <cell r="A2298" t="str">
            <v>Tenn Z0</v>
          </cell>
          <cell r="C2298">
            <v>202112</v>
          </cell>
          <cell r="D2298">
            <v>0</v>
          </cell>
        </row>
        <row r="2299">
          <cell r="A2299" t="str">
            <v>Tenn Z0</v>
          </cell>
          <cell r="C2299">
            <v>202201</v>
          </cell>
          <cell r="D2299">
            <v>0</v>
          </cell>
        </row>
        <row r="2300">
          <cell r="A2300" t="str">
            <v>Tenn Z0</v>
          </cell>
          <cell r="C2300">
            <v>202202</v>
          </cell>
          <cell r="D2300">
            <v>0</v>
          </cell>
        </row>
        <row r="2301">
          <cell r="A2301" t="str">
            <v>Tenn Z0</v>
          </cell>
          <cell r="C2301">
            <v>202203</v>
          </cell>
          <cell r="D2301">
            <v>0</v>
          </cell>
        </row>
        <row r="2302">
          <cell r="A2302" t="str">
            <v>Tenn Z0</v>
          </cell>
          <cell r="C2302">
            <v>202204</v>
          </cell>
          <cell r="D2302">
            <v>0</v>
          </cell>
        </row>
        <row r="2303">
          <cell r="A2303" t="str">
            <v>Tenn Z0</v>
          </cell>
          <cell r="C2303">
            <v>202205</v>
          </cell>
          <cell r="D2303">
            <v>0</v>
          </cell>
        </row>
        <row r="2304">
          <cell r="A2304" t="str">
            <v>Tenn Z0</v>
          </cell>
          <cell r="C2304">
            <v>202206</v>
          </cell>
          <cell r="D2304">
            <v>0</v>
          </cell>
        </row>
        <row r="2305">
          <cell r="A2305" t="str">
            <v>Tenn Z0</v>
          </cell>
          <cell r="C2305">
            <v>202207</v>
          </cell>
          <cell r="D2305">
            <v>0</v>
          </cell>
        </row>
        <row r="2306">
          <cell r="A2306" t="str">
            <v>Tenn Z0</v>
          </cell>
          <cell r="C2306">
            <v>202208</v>
          </cell>
          <cell r="D2306">
            <v>0</v>
          </cell>
        </row>
        <row r="2307">
          <cell r="A2307" t="str">
            <v>Tenn Z0</v>
          </cell>
          <cell r="C2307">
            <v>202209</v>
          </cell>
          <cell r="D2307">
            <v>0</v>
          </cell>
        </row>
        <row r="2308">
          <cell r="A2308" t="str">
            <v>Tenn Z0</v>
          </cell>
          <cell r="C2308">
            <v>202210</v>
          </cell>
          <cell r="D2308">
            <v>0</v>
          </cell>
        </row>
        <row r="2309">
          <cell r="A2309" t="str">
            <v>Tenn Z0</v>
          </cell>
          <cell r="C2309">
            <v>202211</v>
          </cell>
          <cell r="D2309">
            <v>0</v>
          </cell>
        </row>
        <row r="2310">
          <cell r="A2310" t="str">
            <v>Tenn Z0</v>
          </cell>
          <cell r="C2310">
            <v>202212</v>
          </cell>
          <cell r="D2310">
            <v>0</v>
          </cell>
        </row>
        <row r="2311">
          <cell r="A2311" t="str">
            <v>Tenn Z0</v>
          </cell>
          <cell r="C2311">
            <v>202301</v>
          </cell>
          <cell r="D2311">
            <v>0</v>
          </cell>
        </row>
        <row r="2312">
          <cell r="A2312" t="str">
            <v>Tenn Z0</v>
          </cell>
          <cell r="C2312">
            <v>202302</v>
          </cell>
          <cell r="D2312">
            <v>0</v>
          </cell>
        </row>
        <row r="2313">
          <cell r="A2313" t="str">
            <v>Tenn Z0</v>
          </cell>
          <cell r="C2313">
            <v>202303</v>
          </cell>
          <cell r="D2313">
            <v>0</v>
          </cell>
        </row>
        <row r="2314">
          <cell r="A2314" t="str">
            <v>Tenn Z0</v>
          </cell>
          <cell r="C2314">
            <v>202304</v>
          </cell>
          <cell r="D2314">
            <v>0</v>
          </cell>
        </row>
        <row r="2315">
          <cell r="A2315" t="str">
            <v>Tenn Z0</v>
          </cell>
          <cell r="C2315">
            <v>202305</v>
          </cell>
          <cell r="D2315">
            <v>0</v>
          </cell>
        </row>
        <row r="2316">
          <cell r="A2316" t="str">
            <v>Tenn Z0</v>
          </cell>
          <cell r="C2316">
            <v>202306</v>
          </cell>
          <cell r="D2316">
            <v>0</v>
          </cell>
        </row>
        <row r="2317">
          <cell r="A2317" t="str">
            <v>Tenn Z0</v>
          </cell>
          <cell r="C2317">
            <v>202307</v>
          </cell>
          <cell r="D2317">
            <v>0</v>
          </cell>
        </row>
        <row r="2318">
          <cell r="A2318" t="str">
            <v>Tenn Z0</v>
          </cell>
          <cell r="C2318">
            <v>202308</v>
          </cell>
          <cell r="D2318">
            <v>0</v>
          </cell>
        </row>
        <row r="2319">
          <cell r="A2319" t="str">
            <v>Tenn Z0</v>
          </cell>
          <cell r="C2319">
            <v>202309</v>
          </cell>
          <cell r="D2319">
            <v>0</v>
          </cell>
        </row>
        <row r="2320">
          <cell r="A2320" t="str">
            <v>Tenn Z0</v>
          </cell>
          <cell r="C2320">
            <v>202310</v>
          </cell>
          <cell r="D2320">
            <v>0</v>
          </cell>
        </row>
        <row r="2321">
          <cell r="A2321" t="str">
            <v>Tenn Z0</v>
          </cell>
          <cell r="C2321">
            <v>202311</v>
          </cell>
          <cell r="D2321">
            <v>0</v>
          </cell>
        </row>
        <row r="2322">
          <cell r="A2322" t="str">
            <v>Tenn Z0</v>
          </cell>
          <cell r="C2322">
            <v>202312</v>
          </cell>
          <cell r="D2322">
            <v>0</v>
          </cell>
        </row>
        <row r="2323">
          <cell r="A2323" t="str">
            <v>Tenn Z0</v>
          </cell>
          <cell r="C2323">
            <v>202401</v>
          </cell>
          <cell r="D2323">
            <v>0</v>
          </cell>
        </row>
        <row r="2324">
          <cell r="A2324" t="str">
            <v>Tenn Z0</v>
          </cell>
          <cell r="C2324">
            <v>202402</v>
          </cell>
          <cell r="D2324">
            <v>0</v>
          </cell>
        </row>
        <row r="2325">
          <cell r="A2325" t="str">
            <v>Tenn Z0</v>
          </cell>
          <cell r="C2325">
            <v>202403</v>
          </cell>
          <cell r="D2325">
            <v>0</v>
          </cell>
        </row>
        <row r="2326">
          <cell r="A2326" t="str">
            <v>Tenn Z0</v>
          </cell>
          <cell r="C2326">
            <v>202404</v>
          </cell>
          <cell r="D2326">
            <v>0</v>
          </cell>
        </row>
        <row r="2327">
          <cell r="A2327" t="str">
            <v>Tenn Z0</v>
          </cell>
          <cell r="C2327">
            <v>202405</v>
          </cell>
          <cell r="D2327">
            <v>0</v>
          </cell>
        </row>
        <row r="2328">
          <cell r="A2328" t="str">
            <v>Tenn Z0</v>
          </cell>
          <cell r="C2328">
            <v>202406</v>
          </cell>
          <cell r="D2328">
            <v>0</v>
          </cell>
        </row>
        <row r="2329">
          <cell r="A2329" t="str">
            <v>Tenn Z0</v>
          </cell>
          <cell r="C2329">
            <v>202407</v>
          </cell>
          <cell r="D2329">
            <v>0</v>
          </cell>
        </row>
        <row r="2330">
          <cell r="A2330" t="str">
            <v>Tenn Z0</v>
          </cell>
          <cell r="C2330">
            <v>202408</v>
          </cell>
          <cell r="D2330">
            <v>0</v>
          </cell>
        </row>
        <row r="2331">
          <cell r="A2331" t="str">
            <v>Tenn Z0</v>
          </cell>
          <cell r="C2331">
            <v>202409</v>
          </cell>
          <cell r="D2331">
            <v>0</v>
          </cell>
        </row>
        <row r="2332">
          <cell r="A2332" t="str">
            <v>Tenn Z0</v>
          </cell>
          <cell r="C2332">
            <v>202410</v>
          </cell>
          <cell r="D2332">
            <v>0</v>
          </cell>
        </row>
        <row r="2333">
          <cell r="A2333" t="str">
            <v>Tenn Z0</v>
          </cell>
          <cell r="C2333">
            <v>202411</v>
          </cell>
          <cell r="D2333">
            <v>0</v>
          </cell>
        </row>
        <row r="2334">
          <cell r="A2334" t="str">
            <v>Tenn Z0</v>
          </cell>
          <cell r="C2334">
            <v>202412</v>
          </cell>
          <cell r="D2334">
            <v>0</v>
          </cell>
        </row>
        <row r="2335">
          <cell r="A2335" t="str">
            <v>Tenn Z0</v>
          </cell>
          <cell r="C2335">
            <v>202501</v>
          </cell>
          <cell r="D2335">
            <v>0</v>
          </cell>
        </row>
        <row r="2336">
          <cell r="A2336" t="str">
            <v>Tenn Z0</v>
          </cell>
          <cell r="C2336">
            <v>202502</v>
          </cell>
          <cell r="D2336">
            <v>0</v>
          </cell>
        </row>
        <row r="2337">
          <cell r="A2337" t="str">
            <v>Tenn Z0</v>
          </cell>
          <cell r="C2337">
            <v>202503</v>
          </cell>
          <cell r="D2337">
            <v>0</v>
          </cell>
        </row>
        <row r="2338">
          <cell r="A2338" t="str">
            <v>Tenn Z0</v>
          </cell>
          <cell r="C2338">
            <v>202504</v>
          </cell>
          <cell r="D2338">
            <v>0</v>
          </cell>
        </row>
        <row r="2339">
          <cell r="A2339" t="str">
            <v>Tenn Z0</v>
          </cell>
          <cell r="C2339">
            <v>202505</v>
          </cell>
          <cell r="D2339">
            <v>0</v>
          </cell>
        </row>
        <row r="2340">
          <cell r="A2340" t="str">
            <v>Tenn Z0</v>
          </cell>
          <cell r="C2340">
            <v>202506</v>
          </cell>
          <cell r="D2340">
            <v>0</v>
          </cell>
        </row>
        <row r="2341">
          <cell r="A2341" t="str">
            <v>Tenn Z0</v>
          </cell>
          <cell r="C2341">
            <v>202507</v>
          </cell>
          <cell r="D2341">
            <v>0</v>
          </cell>
        </row>
        <row r="2342">
          <cell r="A2342" t="str">
            <v>Tenn Z0</v>
          </cell>
          <cell r="C2342">
            <v>202508</v>
          </cell>
          <cell r="D2342">
            <v>0</v>
          </cell>
        </row>
        <row r="2343">
          <cell r="A2343" t="str">
            <v>Tenn Z0</v>
          </cell>
          <cell r="C2343">
            <v>202509</v>
          </cell>
          <cell r="D2343">
            <v>0</v>
          </cell>
        </row>
        <row r="2344">
          <cell r="A2344" t="str">
            <v>Tenn Z0</v>
          </cell>
          <cell r="C2344">
            <v>202510</v>
          </cell>
          <cell r="D2344">
            <v>0</v>
          </cell>
        </row>
        <row r="2345">
          <cell r="A2345" t="str">
            <v>Tenn Z0</v>
          </cell>
          <cell r="C2345">
            <v>202511</v>
          </cell>
          <cell r="D2345">
            <v>0</v>
          </cell>
        </row>
        <row r="2346">
          <cell r="A2346" t="str">
            <v>Tenn Z0</v>
          </cell>
          <cell r="C2346">
            <v>202512</v>
          </cell>
          <cell r="D2346">
            <v>0</v>
          </cell>
        </row>
        <row r="2347">
          <cell r="A2347" t="str">
            <v>Tenn Z0</v>
          </cell>
          <cell r="C2347">
            <v>202601</v>
          </cell>
          <cell r="D2347">
            <v>0</v>
          </cell>
        </row>
        <row r="2348">
          <cell r="A2348" t="str">
            <v>Tenn Z0</v>
          </cell>
          <cell r="C2348">
            <v>202602</v>
          </cell>
          <cell r="D2348">
            <v>0</v>
          </cell>
        </row>
        <row r="2349">
          <cell r="A2349" t="str">
            <v>Tenn Z0</v>
          </cell>
          <cell r="C2349">
            <v>202603</v>
          </cell>
          <cell r="D2349">
            <v>0</v>
          </cell>
        </row>
        <row r="2350">
          <cell r="A2350" t="str">
            <v>Tenn Z0</v>
          </cell>
          <cell r="C2350">
            <v>202604</v>
          </cell>
          <cell r="D2350">
            <v>0</v>
          </cell>
        </row>
        <row r="2351">
          <cell r="A2351" t="str">
            <v>Tenn Z0</v>
          </cell>
          <cell r="C2351">
            <v>202605</v>
          </cell>
          <cell r="D2351">
            <v>0</v>
          </cell>
        </row>
        <row r="2352">
          <cell r="A2352" t="str">
            <v>Tenn Z0</v>
          </cell>
          <cell r="C2352">
            <v>202606</v>
          </cell>
          <cell r="D2352">
            <v>0</v>
          </cell>
        </row>
        <row r="2353">
          <cell r="A2353" t="str">
            <v>Tenn Z0</v>
          </cell>
          <cell r="C2353">
            <v>202607</v>
          </cell>
          <cell r="D2353">
            <v>0</v>
          </cell>
        </row>
        <row r="2354">
          <cell r="A2354" t="str">
            <v>Tenn Z0</v>
          </cell>
          <cell r="C2354">
            <v>202608</v>
          </cell>
          <cell r="D2354">
            <v>0</v>
          </cell>
        </row>
        <row r="2355">
          <cell r="A2355" t="str">
            <v>Tenn Z0</v>
          </cell>
          <cell r="C2355">
            <v>202609</v>
          </cell>
          <cell r="D2355">
            <v>0</v>
          </cell>
        </row>
        <row r="2356">
          <cell r="A2356" t="str">
            <v>Tenn Z0</v>
          </cell>
          <cell r="C2356">
            <v>202610</v>
          </cell>
          <cell r="D2356">
            <v>0</v>
          </cell>
        </row>
        <row r="2357">
          <cell r="A2357" t="str">
            <v>Tenn Z0</v>
          </cell>
          <cell r="C2357">
            <v>202611</v>
          </cell>
          <cell r="D2357">
            <v>0</v>
          </cell>
        </row>
        <row r="2358">
          <cell r="A2358" t="str">
            <v>Tenn Z0</v>
          </cell>
          <cell r="C2358">
            <v>202612</v>
          </cell>
          <cell r="D2358">
            <v>0</v>
          </cell>
        </row>
        <row r="2359">
          <cell r="A2359" t="str">
            <v>Tenn Z0</v>
          </cell>
          <cell r="C2359">
            <v>202701</v>
          </cell>
          <cell r="D2359">
            <v>0</v>
          </cell>
        </row>
        <row r="2360">
          <cell r="A2360" t="str">
            <v>Tenn Z0</v>
          </cell>
          <cell r="C2360">
            <v>202702</v>
          </cell>
          <cell r="D2360">
            <v>0</v>
          </cell>
        </row>
        <row r="2361">
          <cell r="A2361" t="str">
            <v>Tenn Z0</v>
          </cell>
          <cell r="C2361">
            <v>202703</v>
          </cell>
          <cell r="D2361">
            <v>0</v>
          </cell>
        </row>
        <row r="2362">
          <cell r="A2362" t="str">
            <v>Tenn Z0</v>
          </cell>
          <cell r="C2362">
            <v>202704</v>
          </cell>
          <cell r="D2362">
            <v>0</v>
          </cell>
        </row>
        <row r="2363">
          <cell r="A2363" t="str">
            <v>Tenn Z0</v>
          </cell>
          <cell r="C2363">
            <v>202705</v>
          </cell>
          <cell r="D2363">
            <v>0</v>
          </cell>
        </row>
        <row r="2364">
          <cell r="A2364" t="str">
            <v>Tenn Z0</v>
          </cell>
          <cell r="C2364">
            <v>202706</v>
          </cell>
          <cell r="D2364">
            <v>0</v>
          </cell>
        </row>
        <row r="2365">
          <cell r="A2365" t="str">
            <v>Tenn Z0</v>
          </cell>
          <cell r="C2365">
            <v>202707</v>
          </cell>
          <cell r="D2365">
            <v>0</v>
          </cell>
        </row>
        <row r="2366">
          <cell r="A2366" t="str">
            <v>Tenn Z0</v>
          </cell>
          <cell r="C2366">
            <v>202708</v>
          </cell>
          <cell r="D2366">
            <v>0</v>
          </cell>
        </row>
        <row r="2367">
          <cell r="A2367" t="str">
            <v>Tenn Z0</v>
          </cell>
          <cell r="C2367">
            <v>202709</v>
          </cell>
          <cell r="D2367">
            <v>0</v>
          </cell>
        </row>
        <row r="2368">
          <cell r="A2368" t="str">
            <v>Tenn Z0</v>
          </cell>
          <cell r="C2368">
            <v>202710</v>
          </cell>
          <cell r="D2368">
            <v>0</v>
          </cell>
        </row>
        <row r="2369">
          <cell r="A2369" t="str">
            <v>Tenn Z1</v>
          </cell>
          <cell r="C2369">
            <v>200803</v>
          </cell>
          <cell r="D2369">
            <v>-7.3200000000000001E-2</v>
          </cell>
        </row>
        <row r="2370">
          <cell r="A2370" t="str">
            <v>Tenn Z1</v>
          </cell>
          <cell r="C2370">
            <v>200804</v>
          </cell>
          <cell r="D2370">
            <v>-6.6600000000000006E-2</v>
          </cell>
        </row>
        <row r="2371">
          <cell r="A2371" t="str">
            <v>Tenn Z1</v>
          </cell>
          <cell r="C2371">
            <v>200805</v>
          </cell>
          <cell r="D2371">
            <v>-6.6600000000000006E-2</v>
          </cell>
        </row>
        <row r="2372">
          <cell r="A2372" t="str">
            <v>Tenn Z1</v>
          </cell>
          <cell r="C2372">
            <v>200806</v>
          </cell>
          <cell r="D2372">
            <v>-6.08E-2</v>
          </cell>
        </row>
        <row r="2373">
          <cell r="A2373" t="str">
            <v>Tenn Z1</v>
          </cell>
          <cell r="C2373">
            <v>200807</v>
          </cell>
          <cell r="D2373">
            <v>-6.0199999999999997E-2</v>
          </cell>
        </row>
        <row r="2374">
          <cell r="A2374" t="str">
            <v>Tenn Z1</v>
          </cell>
          <cell r="C2374">
            <v>200808</v>
          </cell>
          <cell r="D2374">
            <v>-6.2199999999999998E-2</v>
          </cell>
        </row>
        <row r="2375">
          <cell r="A2375" t="str">
            <v>Tenn Z1</v>
          </cell>
          <cell r="C2375">
            <v>200809</v>
          </cell>
          <cell r="D2375">
            <v>-6.0400000000000002E-2</v>
          </cell>
        </row>
        <row r="2376">
          <cell r="A2376" t="str">
            <v>Tenn Z1</v>
          </cell>
          <cell r="C2376">
            <v>200810</v>
          </cell>
          <cell r="D2376">
            <v>-6.4399999999999999E-2</v>
          </cell>
        </row>
        <row r="2377">
          <cell r="A2377" t="str">
            <v>Tenn Z1</v>
          </cell>
          <cell r="C2377">
            <v>200811</v>
          </cell>
          <cell r="D2377">
            <v>-8.2400000000000001E-2</v>
          </cell>
        </row>
        <row r="2378">
          <cell r="A2378" t="str">
            <v>Tenn Z1</v>
          </cell>
          <cell r="C2378">
            <v>200812</v>
          </cell>
          <cell r="D2378">
            <v>-8.9200000000000002E-2</v>
          </cell>
        </row>
        <row r="2379">
          <cell r="A2379" t="str">
            <v>Tenn Z1</v>
          </cell>
          <cell r="C2379">
            <v>200901</v>
          </cell>
          <cell r="D2379">
            <v>-8.4699999999999998E-2</v>
          </cell>
        </row>
        <row r="2380">
          <cell r="A2380" t="str">
            <v>Tenn Z1</v>
          </cell>
          <cell r="C2380">
            <v>200902</v>
          </cell>
          <cell r="D2380">
            <v>-8.2100000000000006E-2</v>
          </cell>
        </row>
        <row r="2381">
          <cell r="A2381" t="str">
            <v>Tenn Z1</v>
          </cell>
          <cell r="C2381">
            <v>200903</v>
          </cell>
          <cell r="D2381">
            <v>-8.1299999999999997E-2</v>
          </cell>
        </row>
        <row r="2382">
          <cell r="A2382" t="str">
            <v>Tenn Z1</v>
          </cell>
          <cell r="C2382">
            <v>200904</v>
          </cell>
          <cell r="D2382">
            <v>-6.25E-2</v>
          </cell>
        </row>
        <row r="2383">
          <cell r="A2383" t="str">
            <v>Tenn Z1</v>
          </cell>
          <cell r="C2383">
            <v>200905</v>
          </cell>
          <cell r="D2383">
            <v>-6.3E-2</v>
          </cell>
        </row>
        <row r="2384">
          <cell r="A2384" t="str">
            <v>Tenn Z1</v>
          </cell>
          <cell r="C2384">
            <v>200906</v>
          </cell>
          <cell r="D2384">
            <v>-6.2600000000000003E-2</v>
          </cell>
        </row>
        <row r="2385">
          <cell r="A2385" t="str">
            <v>Tenn Z1</v>
          </cell>
          <cell r="C2385">
            <v>200907</v>
          </cell>
          <cell r="D2385">
            <v>-6.1899999999999997E-2</v>
          </cell>
        </row>
        <row r="2386">
          <cell r="A2386" t="str">
            <v>Tenn Z1</v>
          </cell>
          <cell r="C2386">
            <v>200908</v>
          </cell>
          <cell r="D2386">
            <v>-6.4100000000000004E-2</v>
          </cell>
        </row>
        <row r="2387">
          <cell r="A2387" t="str">
            <v>Tenn Z1</v>
          </cell>
          <cell r="C2387">
            <v>200909</v>
          </cell>
          <cell r="D2387">
            <v>-6.2199999999999998E-2</v>
          </cell>
        </row>
        <row r="2388">
          <cell r="A2388" t="str">
            <v>Tenn Z1</v>
          </cell>
          <cell r="C2388">
            <v>200910</v>
          </cell>
          <cell r="D2388">
            <v>-6.6500000000000004E-2</v>
          </cell>
        </row>
        <row r="2389">
          <cell r="A2389" t="str">
            <v>Tenn Z1</v>
          </cell>
          <cell r="C2389">
            <v>200911</v>
          </cell>
          <cell r="D2389">
            <v>-7.9399999999999998E-2</v>
          </cell>
        </row>
        <row r="2390">
          <cell r="A2390" t="str">
            <v>Tenn Z1</v>
          </cell>
          <cell r="C2390">
            <v>200912</v>
          </cell>
          <cell r="D2390">
            <v>-8.5800000000000001E-2</v>
          </cell>
        </row>
        <row r="2391">
          <cell r="A2391" t="str">
            <v>Tenn Z1</v>
          </cell>
          <cell r="C2391">
            <v>201001</v>
          </cell>
          <cell r="D2391">
            <v>-8.1600000000000006E-2</v>
          </cell>
        </row>
        <row r="2392">
          <cell r="A2392" t="str">
            <v>Tenn Z1</v>
          </cell>
          <cell r="C2392">
            <v>201002</v>
          </cell>
          <cell r="D2392">
            <v>-7.9200000000000007E-2</v>
          </cell>
        </row>
        <row r="2393">
          <cell r="A2393" t="str">
            <v>Tenn Z1</v>
          </cell>
          <cell r="C2393">
            <v>201003</v>
          </cell>
          <cell r="D2393">
            <v>-7.85E-2</v>
          </cell>
        </row>
        <row r="2394">
          <cell r="A2394" t="str">
            <v>Tenn Z1</v>
          </cell>
          <cell r="C2394">
            <v>201004</v>
          </cell>
          <cell r="D2394">
            <v>-6.0600000000000001E-2</v>
          </cell>
        </row>
        <row r="2395">
          <cell r="A2395" t="str">
            <v>Tenn Z1</v>
          </cell>
          <cell r="C2395">
            <v>201005</v>
          </cell>
          <cell r="D2395">
            <v>-6.0999999999999999E-2</v>
          </cell>
        </row>
        <row r="2396">
          <cell r="A2396" t="str">
            <v>Tenn Z1</v>
          </cell>
          <cell r="C2396">
            <v>201006</v>
          </cell>
          <cell r="D2396">
            <v>-6.0699999999999997E-2</v>
          </cell>
        </row>
        <row r="2397">
          <cell r="A2397" t="str">
            <v>Tenn Z1</v>
          </cell>
          <cell r="C2397">
            <v>201007</v>
          </cell>
          <cell r="D2397">
            <v>-0.06</v>
          </cell>
        </row>
        <row r="2398">
          <cell r="A2398" t="str">
            <v>Tenn Z1</v>
          </cell>
          <cell r="C2398">
            <v>201008</v>
          </cell>
          <cell r="D2398">
            <v>-6.2E-2</v>
          </cell>
        </row>
        <row r="2399">
          <cell r="A2399" t="str">
            <v>Tenn Z1</v>
          </cell>
          <cell r="C2399">
            <v>201009</v>
          </cell>
          <cell r="D2399">
            <v>-6.0299999999999999E-2</v>
          </cell>
        </row>
        <row r="2400">
          <cell r="A2400" t="str">
            <v>Tenn Z1</v>
          </cell>
          <cell r="C2400">
            <v>201010</v>
          </cell>
          <cell r="D2400">
            <v>-3.9E-2</v>
          </cell>
        </row>
        <row r="2401">
          <cell r="A2401" t="str">
            <v>Tenn Z1</v>
          </cell>
          <cell r="C2401">
            <v>201011</v>
          </cell>
          <cell r="D2401">
            <v>-4.0599999999999997E-2</v>
          </cell>
        </row>
        <row r="2402">
          <cell r="A2402" t="str">
            <v>Tenn Z1</v>
          </cell>
          <cell r="C2402">
            <v>201012</v>
          </cell>
          <cell r="D2402">
            <v>-4.82E-2</v>
          </cell>
        </row>
        <row r="2403">
          <cell r="A2403" t="str">
            <v>Tenn Z1</v>
          </cell>
          <cell r="C2403">
            <v>201101</v>
          </cell>
          <cell r="D2403">
            <v>-4.3200000000000002E-2</v>
          </cell>
        </row>
        <row r="2404">
          <cell r="A2404" t="str">
            <v>Tenn Z1</v>
          </cell>
          <cell r="C2404">
            <v>201102</v>
          </cell>
          <cell r="D2404">
            <v>-4.0300000000000002E-2</v>
          </cell>
        </row>
        <row r="2405">
          <cell r="A2405" t="str">
            <v>Tenn Z1</v>
          </cell>
          <cell r="C2405">
            <v>201103</v>
          </cell>
          <cell r="D2405">
            <v>-3.9399999999999998E-2</v>
          </cell>
        </row>
        <row r="2406">
          <cell r="A2406" t="str">
            <v>Tenn Z1</v>
          </cell>
          <cell r="C2406">
            <v>201104</v>
          </cell>
          <cell r="D2406">
            <v>-3.0800000000000001E-2</v>
          </cell>
        </row>
        <row r="2407">
          <cell r="A2407" t="str">
            <v>Tenn Z1</v>
          </cell>
          <cell r="C2407">
            <v>201105</v>
          </cell>
          <cell r="D2407">
            <v>0</v>
          </cell>
        </row>
        <row r="2408">
          <cell r="A2408" t="str">
            <v>Tenn Z1</v>
          </cell>
          <cell r="C2408">
            <v>201106</v>
          </cell>
          <cell r="D2408">
            <v>0</v>
          </cell>
        </row>
        <row r="2409">
          <cell r="A2409" t="str">
            <v>Tenn Z1</v>
          </cell>
          <cell r="C2409">
            <v>201107</v>
          </cell>
          <cell r="D2409">
            <v>0</v>
          </cell>
        </row>
        <row r="2410">
          <cell r="A2410" t="str">
            <v>Tenn Z1</v>
          </cell>
          <cell r="C2410">
            <v>201108</v>
          </cell>
          <cell r="D2410">
            <v>0</v>
          </cell>
        </row>
        <row r="2411">
          <cell r="A2411" t="str">
            <v>Tenn Z1</v>
          </cell>
          <cell r="C2411">
            <v>201109</v>
          </cell>
          <cell r="D2411">
            <v>0</v>
          </cell>
        </row>
        <row r="2412">
          <cell r="A2412" t="str">
            <v>Tenn Z1</v>
          </cell>
          <cell r="C2412">
            <v>201110</v>
          </cell>
          <cell r="D2412">
            <v>0</v>
          </cell>
        </row>
        <row r="2413">
          <cell r="A2413" t="str">
            <v>Tenn Z1</v>
          </cell>
          <cell r="C2413">
            <v>201111</v>
          </cell>
          <cell r="D2413">
            <v>0</v>
          </cell>
        </row>
        <row r="2414">
          <cell r="A2414" t="str">
            <v>Tenn Z1</v>
          </cell>
          <cell r="C2414">
            <v>201112</v>
          </cell>
          <cell r="D2414">
            <v>0</v>
          </cell>
        </row>
        <row r="2415">
          <cell r="A2415" t="str">
            <v>Tenn Z1</v>
          </cell>
          <cell r="C2415">
            <v>201201</v>
          </cell>
          <cell r="D2415">
            <v>0</v>
          </cell>
        </row>
        <row r="2416">
          <cell r="A2416" t="str">
            <v>Tenn Z1</v>
          </cell>
          <cell r="C2416">
            <v>201202</v>
          </cell>
          <cell r="D2416">
            <v>0</v>
          </cell>
        </row>
        <row r="2417">
          <cell r="A2417" t="str">
            <v>Tenn Z1</v>
          </cell>
          <cell r="C2417">
            <v>201203</v>
          </cell>
          <cell r="D2417">
            <v>0</v>
          </cell>
        </row>
        <row r="2418">
          <cell r="A2418" t="str">
            <v>Tenn Z1</v>
          </cell>
          <cell r="C2418">
            <v>201204</v>
          </cell>
          <cell r="D2418">
            <v>0</v>
          </cell>
        </row>
        <row r="2419">
          <cell r="A2419" t="str">
            <v>Tenn Z1</v>
          </cell>
          <cell r="C2419">
            <v>201205</v>
          </cell>
          <cell r="D2419">
            <v>0</v>
          </cell>
        </row>
        <row r="2420">
          <cell r="A2420" t="str">
            <v>Tenn Z1</v>
          </cell>
          <cell r="C2420">
            <v>201206</v>
          </cell>
          <cell r="D2420">
            <v>0</v>
          </cell>
        </row>
        <row r="2421">
          <cell r="A2421" t="str">
            <v>Tenn Z1</v>
          </cell>
          <cell r="C2421">
            <v>201207</v>
          </cell>
          <cell r="D2421">
            <v>0</v>
          </cell>
        </row>
        <row r="2422">
          <cell r="A2422" t="str">
            <v>Tenn Z1</v>
          </cell>
          <cell r="C2422">
            <v>201208</v>
          </cell>
          <cell r="D2422">
            <v>0</v>
          </cell>
        </row>
        <row r="2423">
          <cell r="A2423" t="str">
            <v>Tenn Z1</v>
          </cell>
          <cell r="C2423">
            <v>201209</v>
          </cell>
          <cell r="D2423">
            <v>0</v>
          </cell>
        </row>
        <row r="2424">
          <cell r="A2424" t="str">
            <v>Tenn Z1</v>
          </cell>
          <cell r="C2424">
            <v>201210</v>
          </cell>
          <cell r="D2424">
            <v>0</v>
          </cell>
        </row>
        <row r="2425">
          <cell r="A2425" t="str">
            <v>Tenn Z1</v>
          </cell>
          <cell r="C2425">
            <v>201211</v>
          </cell>
          <cell r="D2425">
            <v>0</v>
          </cell>
        </row>
        <row r="2426">
          <cell r="A2426" t="str">
            <v>Tenn Z1</v>
          </cell>
          <cell r="C2426">
            <v>201212</v>
          </cell>
          <cell r="D2426">
            <v>0</v>
          </cell>
        </row>
        <row r="2427">
          <cell r="A2427" t="str">
            <v>Tenn Z1</v>
          </cell>
          <cell r="C2427">
            <v>201301</v>
          </cell>
          <cell r="D2427">
            <v>0</v>
          </cell>
        </row>
        <row r="2428">
          <cell r="A2428" t="str">
            <v>Tenn Z1</v>
          </cell>
          <cell r="C2428">
            <v>201302</v>
          </cell>
          <cell r="D2428">
            <v>0</v>
          </cell>
        </row>
        <row r="2429">
          <cell r="A2429" t="str">
            <v>Tenn Z1</v>
          </cell>
          <cell r="C2429">
            <v>201303</v>
          </cell>
          <cell r="D2429">
            <v>0</v>
          </cell>
        </row>
        <row r="2430">
          <cell r="A2430" t="str">
            <v>Tenn Z1</v>
          </cell>
          <cell r="C2430">
            <v>201304</v>
          </cell>
          <cell r="D2430">
            <v>0</v>
          </cell>
        </row>
        <row r="2431">
          <cell r="A2431" t="str">
            <v>Tenn Z1</v>
          </cell>
          <cell r="C2431">
            <v>201305</v>
          </cell>
          <cell r="D2431">
            <v>0</v>
          </cell>
        </row>
        <row r="2432">
          <cell r="A2432" t="str">
            <v>Tenn Z1</v>
          </cell>
          <cell r="C2432">
            <v>201306</v>
          </cell>
          <cell r="D2432">
            <v>0</v>
          </cell>
        </row>
        <row r="2433">
          <cell r="A2433" t="str">
            <v>Tenn Z1</v>
          </cell>
          <cell r="C2433">
            <v>201307</v>
          </cell>
          <cell r="D2433">
            <v>0</v>
          </cell>
        </row>
        <row r="2434">
          <cell r="A2434" t="str">
            <v>Tenn Z1</v>
          </cell>
          <cell r="C2434">
            <v>201308</v>
          </cell>
          <cell r="D2434">
            <v>0</v>
          </cell>
        </row>
        <row r="2435">
          <cell r="A2435" t="str">
            <v>Tenn Z1</v>
          </cell>
          <cell r="C2435">
            <v>201309</v>
          </cell>
          <cell r="D2435">
            <v>0</v>
          </cell>
        </row>
        <row r="2436">
          <cell r="A2436" t="str">
            <v>Tenn Z1</v>
          </cell>
          <cell r="C2436">
            <v>201310</v>
          </cell>
          <cell r="D2436">
            <v>0</v>
          </cell>
        </row>
        <row r="2437">
          <cell r="A2437" t="str">
            <v>Tenn Z1</v>
          </cell>
          <cell r="C2437">
            <v>201311</v>
          </cell>
          <cell r="D2437">
            <v>0</v>
          </cell>
        </row>
        <row r="2438">
          <cell r="A2438" t="str">
            <v>Tenn Z1</v>
          </cell>
          <cell r="C2438">
            <v>201312</v>
          </cell>
          <cell r="D2438">
            <v>0</v>
          </cell>
        </row>
        <row r="2439">
          <cell r="A2439" t="str">
            <v>Tenn Z1</v>
          </cell>
          <cell r="C2439">
            <v>201401</v>
          </cell>
          <cell r="D2439">
            <v>0</v>
          </cell>
        </row>
        <row r="2440">
          <cell r="A2440" t="str">
            <v>Tenn Z1</v>
          </cell>
          <cell r="C2440">
            <v>201402</v>
          </cell>
          <cell r="D2440">
            <v>0</v>
          </cell>
        </row>
        <row r="2441">
          <cell r="A2441" t="str">
            <v>Tenn Z1</v>
          </cell>
          <cell r="C2441">
            <v>201403</v>
          </cell>
          <cell r="D2441">
            <v>0</v>
          </cell>
        </row>
        <row r="2442">
          <cell r="A2442" t="str">
            <v>Tenn Z1</v>
          </cell>
          <cell r="C2442">
            <v>201404</v>
          </cell>
          <cell r="D2442">
            <v>0</v>
          </cell>
        </row>
        <row r="2443">
          <cell r="A2443" t="str">
            <v>Tenn Z1</v>
          </cell>
          <cell r="C2443">
            <v>201405</v>
          </cell>
          <cell r="D2443">
            <v>0</v>
          </cell>
        </row>
        <row r="2444">
          <cell r="A2444" t="str">
            <v>Tenn Z1</v>
          </cell>
          <cell r="C2444">
            <v>201406</v>
          </cell>
          <cell r="D2444">
            <v>0</v>
          </cell>
        </row>
        <row r="2445">
          <cell r="A2445" t="str">
            <v>Tenn Z1</v>
          </cell>
          <cell r="C2445">
            <v>201407</v>
          </cell>
          <cell r="D2445">
            <v>0</v>
          </cell>
        </row>
        <row r="2446">
          <cell r="A2446" t="str">
            <v>Tenn Z1</v>
          </cell>
          <cell r="C2446">
            <v>201408</v>
          </cell>
          <cell r="D2446">
            <v>0</v>
          </cell>
        </row>
        <row r="2447">
          <cell r="A2447" t="str">
            <v>Tenn Z1</v>
          </cell>
          <cell r="C2447">
            <v>201409</v>
          </cell>
          <cell r="D2447">
            <v>0</v>
          </cell>
        </row>
        <row r="2448">
          <cell r="A2448" t="str">
            <v>Tenn Z1</v>
          </cell>
          <cell r="C2448">
            <v>201410</v>
          </cell>
          <cell r="D2448">
            <v>0</v>
          </cell>
        </row>
        <row r="2449">
          <cell r="A2449" t="str">
            <v>Tenn Z1</v>
          </cell>
          <cell r="C2449">
            <v>201411</v>
          </cell>
          <cell r="D2449">
            <v>0</v>
          </cell>
        </row>
        <row r="2450">
          <cell r="A2450" t="str">
            <v>Tenn Z1</v>
          </cell>
          <cell r="C2450">
            <v>201412</v>
          </cell>
          <cell r="D2450">
            <v>0</v>
          </cell>
        </row>
        <row r="2451">
          <cell r="A2451" t="str">
            <v>Tenn Z1</v>
          </cell>
          <cell r="C2451">
            <v>201501</v>
          </cell>
          <cell r="D2451">
            <v>0</v>
          </cell>
        </row>
        <row r="2452">
          <cell r="A2452" t="str">
            <v>Tenn Z1</v>
          </cell>
          <cell r="C2452">
            <v>201502</v>
          </cell>
          <cell r="D2452">
            <v>0</v>
          </cell>
        </row>
        <row r="2453">
          <cell r="A2453" t="str">
            <v>Tenn Z1</v>
          </cell>
          <cell r="C2453">
            <v>201503</v>
          </cell>
          <cell r="D2453">
            <v>0</v>
          </cell>
        </row>
        <row r="2454">
          <cell r="A2454" t="str">
            <v>Tenn Z1</v>
          </cell>
          <cell r="C2454">
            <v>201504</v>
          </cell>
          <cell r="D2454">
            <v>0</v>
          </cell>
        </row>
        <row r="2455">
          <cell r="A2455" t="str">
            <v>Tenn Z1</v>
          </cell>
          <cell r="C2455">
            <v>201505</v>
          </cell>
          <cell r="D2455">
            <v>0</v>
          </cell>
        </row>
        <row r="2456">
          <cell r="A2456" t="str">
            <v>Tenn Z1</v>
          </cell>
          <cell r="C2456">
            <v>201506</v>
          </cell>
          <cell r="D2456">
            <v>0</v>
          </cell>
        </row>
        <row r="2457">
          <cell r="A2457" t="str">
            <v>Tenn Z1</v>
          </cell>
          <cell r="C2457">
            <v>201507</v>
          </cell>
          <cell r="D2457">
            <v>0</v>
          </cell>
        </row>
        <row r="2458">
          <cell r="A2458" t="str">
            <v>Tenn Z1</v>
          </cell>
          <cell r="C2458">
            <v>201508</v>
          </cell>
          <cell r="D2458">
            <v>0</v>
          </cell>
        </row>
        <row r="2459">
          <cell r="A2459" t="str">
            <v>Tenn Z1</v>
          </cell>
          <cell r="C2459">
            <v>201509</v>
          </cell>
          <cell r="D2459">
            <v>0</v>
          </cell>
        </row>
        <row r="2460">
          <cell r="A2460" t="str">
            <v>Tenn Z1</v>
          </cell>
          <cell r="C2460">
            <v>201510</v>
          </cell>
          <cell r="D2460">
            <v>0</v>
          </cell>
        </row>
        <row r="2461">
          <cell r="A2461" t="str">
            <v>Tenn Z1</v>
          </cell>
          <cell r="C2461">
            <v>201511</v>
          </cell>
          <cell r="D2461">
            <v>0</v>
          </cell>
        </row>
        <row r="2462">
          <cell r="A2462" t="str">
            <v>Tenn Z1</v>
          </cell>
          <cell r="C2462">
            <v>201512</v>
          </cell>
          <cell r="D2462">
            <v>0</v>
          </cell>
        </row>
        <row r="2463">
          <cell r="A2463" t="str">
            <v>Tenn Z1</v>
          </cell>
          <cell r="C2463">
            <v>201601</v>
          </cell>
          <cell r="D2463">
            <v>0</v>
          </cell>
        </row>
        <row r="2464">
          <cell r="A2464" t="str">
            <v>Tenn Z1</v>
          </cell>
          <cell r="C2464">
            <v>201602</v>
          </cell>
          <cell r="D2464">
            <v>0</v>
          </cell>
        </row>
        <row r="2465">
          <cell r="A2465" t="str">
            <v>Tenn Z1</v>
          </cell>
          <cell r="C2465">
            <v>201603</v>
          </cell>
          <cell r="D2465">
            <v>0</v>
          </cell>
        </row>
        <row r="2466">
          <cell r="A2466" t="str">
            <v>Tenn Z1</v>
          </cell>
          <cell r="C2466">
            <v>201604</v>
          </cell>
          <cell r="D2466">
            <v>0</v>
          </cell>
        </row>
        <row r="2467">
          <cell r="A2467" t="str">
            <v>Tenn Z1</v>
          </cell>
          <cell r="C2467">
            <v>201605</v>
          </cell>
          <cell r="D2467">
            <v>0</v>
          </cell>
        </row>
        <row r="2468">
          <cell r="A2468" t="str">
            <v>Tenn Z1</v>
          </cell>
          <cell r="C2468">
            <v>201606</v>
          </cell>
          <cell r="D2468">
            <v>0</v>
          </cell>
        </row>
        <row r="2469">
          <cell r="A2469" t="str">
            <v>Tenn Z1</v>
          </cell>
          <cell r="C2469">
            <v>201607</v>
          </cell>
          <cell r="D2469">
            <v>0</v>
          </cell>
        </row>
        <row r="2470">
          <cell r="A2470" t="str">
            <v>Tenn Z1</v>
          </cell>
          <cell r="C2470">
            <v>201608</v>
          </cell>
          <cell r="D2470">
            <v>0</v>
          </cell>
        </row>
        <row r="2471">
          <cell r="A2471" t="str">
            <v>Tenn Z1</v>
          </cell>
          <cell r="C2471">
            <v>201609</v>
          </cell>
          <cell r="D2471">
            <v>0</v>
          </cell>
        </row>
        <row r="2472">
          <cell r="A2472" t="str">
            <v>Tenn Z1</v>
          </cell>
          <cell r="C2472">
            <v>201610</v>
          </cell>
          <cell r="D2472">
            <v>0</v>
          </cell>
        </row>
        <row r="2473">
          <cell r="A2473" t="str">
            <v>Tenn Z1</v>
          </cell>
          <cell r="C2473">
            <v>201611</v>
          </cell>
          <cell r="D2473">
            <v>0</v>
          </cell>
        </row>
        <row r="2474">
          <cell r="A2474" t="str">
            <v>Tenn Z1</v>
          </cell>
          <cell r="C2474">
            <v>201612</v>
          </cell>
          <cell r="D2474">
            <v>0</v>
          </cell>
        </row>
        <row r="2475">
          <cell r="A2475" t="str">
            <v>Tenn Z1</v>
          </cell>
          <cell r="C2475">
            <v>201701</v>
          </cell>
          <cell r="D2475">
            <v>0</v>
          </cell>
        </row>
        <row r="2476">
          <cell r="A2476" t="str">
            <v>Tenn Z1</v>
          </cell>
          <cell r="C2476">
            <v>201702</v>
          </cell>
          <cell r="D2476">
            <v>0</v>
          </cell>
        </row>
        <row r="2477">
          <cell r="A2477" t="str">
            <v>Tenn Z1</v>
          </cell>
          <cell r="C2477">
            <v>201703</v>
          </cell>
          <cell r="D2477">
            <v>0</v>
          </cell>
        </row>
        <row r="2478">
          <cell r="A2478" t="str">
            <v>Tenn Z1</v>
          </cell>
          <cell r="C2478">
            <v>201704</v>
          </cell>
          <cell r="D2478">
            <v>0</v>
          </cell>
        </row>
        <row r="2479">
          <cell r="A2479" t="str">
            <v>Tenn Z1</v>
          </cell>
          <cell r="C2479">
            <v>201705</v>
          </cell>
          <cell r="D2479">
            <v>0</v>
          </cell>
        </row>
        <row r="2480">
          <cell r="A2480" t="str">
            <v>Tenn Z1</v>
          </cell>
          <cell r="C2480">
            <v>201706</v>
          </cell>
          <cell r="D2480">
            <v>0</v>
          </cell>
        </row>
        <row r="2481">
          <cell r="A2481" t="str">
            <v>Tenn Z1</v>
          </cell>
          <cell r="C2481">
            <v>201707</v>
          </cell>
          <cell r="D2481">
            <v>0</v>
          </cell>
        </row>
        <row r="2482">
          <cell r="A2482" t="str">
            <v>Tenn Z1</v>
          </cell>
          <cell r="C2482">
            <v>201708</v>
          </cell>
          <cell r="D2482">
            <v>0</v>
          </cell>
        </row>
        <row r="2483">
          <cell r="A2483" t="str">
            <v>Tenn Z1</v>
          </cell>
          <cell r="C2483">
            <v>201709</v>
          </cell>
          <cell r="D2483">
            <v>0</v>
          </cell>
        </row>
        <row r="2484">
          <cell r="A2484" t="str">
            <v>Tenn Z1</v>
          </cell>
          <cell r="C2484">
            <v>201710</v>
          </cell>
          <cell r="D2484">
            <v>0</v>
          </cell>
        </row>
        <row r="2485">
          <cell r="A2485" t="str">
            <v>Tenn Z1</v>
          </cell>
          <cell r="C2485">
            <v>201711</v>
          </cell>
          <cell r="D2485">
            <v>0</v>
          </cell>
        </row>
        <row r="2486">
          <cell r="A2486" t="str">
            <v>Tenn Z1</v>
          </cell>
          <cell r="C2486">
            <v>201712</v>
          </cell>
          <cell r="D2486">
            <v>0</v>
          </cell>
        </row>
        <row r="2487">
          <cell r="A2487" t="str">
            <v>Tenn Z1</v>
          </cell>
          <cell r="C2487">
            <v>201801</v>
          </cell>
          <cell r="D2487">
            <v>0</v>
          </cell>
        </row>
        <row r="2488">
          <cell r="A2488" t="str">
            <v>Tenn Z1</v>
          </cell>
          <cell r="C2488">
            <v>201802</v>
          </cell>
          <cell r="D2488">
            <v>0</v>
          </cell>
        </row>
        <row r="2489">
          <cell r="A2489" t="str">
            <v>Tenn Z1</v>
          </cell>
          <cell r="C2489">
            <v>201803</v>
          </cell>
          <cell r="D2489">
            <v>0</v>
          </cell>
        </row>
        <row r="2490">
          <cell r="A2490" t="str">
            <v>Tenn Z1</v>
          </cell>
          <cell r="C2490">
            <v>201804</v>
          </cell>
          <cell r="D2490">
            <v>0</v>
          </cell>
        </row>
        <row r="2491">
          <cell r="A2491" t="str">
            <v>Tenn Z1</v>
          </cell>
          <cell r="C2491">
            <v>201805</v>
          </cell>
          <cell r="D2491">
            <v>0</v>
          </cell>
        </row>
        <row r="2492">
          <cell r="A2492" t="str">
            <v>Tenn Z1</v>
          </cell>
          <cell r="C2492">
            <v>201806</v>
          </cell>
          <cell r="D2492">
            <v>0</v>
          </cell>
        </row>
        <row r="2493">
          <cell r="A2493" t="str">
            <v>Tenn Z1</v>
          </cell>
          <cell r="C2493">
            <v>201807</v>
          </cell>
          <cell r="D2493">
            <v>0</v>
          </cell>
        </row>
        <row r="2494">
          <cell r="A2494" t="str">
            <v>Tenn Z1</v>
          </cell>
          <cell r="C2494">
            <v>201808</v>
          </cell>
          <cell r="D2494">
            <v>0</v>
          </cell>
        </row>
        <row r="2495">
          <cell r="A2495" t="str">
            <v>Tenn Z1</v>
          </cell>
          <cell r="C2495">
            <v>201809</v>
          </cell>
          <cell r="D2495">
            <v>0</v>
          </cell>
        </row>
        <row r="2496">
          <cell r="A2496" t="str">
            <v>Tenn Z1</v>
          </cell>
          <cell r="C2496">
            <v>201810</v>
          </cell>
          <cell r="D2496">
            <v>0</v>
          </cell>
        </row>
        <row r="2497">
          <cell r="A2497" t="str">
            <v>Tenn Z1</v>
          </cell>
          <cell r="C2497">
            <v>201811</v>
          </cell>
          <cell r="D2497">
            <v>0</v>
          </cell>
        </row>
        <row r="2498">
          <cell r="A2498" t="str">
            <v>Tenn Z1</v>
          </cell>
          <cell r="C2498">
            <v>201812</v>
          </cell>
          <cell r="D2498">
            <v>0</v>
          </cell>
        </row>
        <row r="2499">
          <cell r="A2499" t="str">
            <v>Tenn Z1</v>
          </cell>
          <cell r="C2499">
            <v>201901</v>
          </cell>
          <cell r="D2499">
            <v>0</v>
          </cell>
        </row>
        <row r="2500">
          <cell r="A2500" t="str">
            <v>Tenn Z1</v>
          </cell>
          <cell r="C2500">
            <v>201902</v>
          </cell>
          <cell r="D2500">
            <v>0</v>
          </cell>
        </row>
        <row r="2501">
          <cell r="A2501" t="str">
            <v>Tenn Z1</v>
          </cell>
          <cell r="C2501">
            <v>201903</v>
          </cell>
          <cell r="D2501">
            <v>0</v>
          </cell>
        </row>
        <row r="2502">
          <cell r="A2502" t="str">
            <v>Tenn Z1</v>
          </cell>
          <cell r="C2502">
            <v>201904</v>
          </cell>
          <cell r="D2502">
            <v>0</v>
          </cell>
        </row>
        <row r="2503">
          <cell r="A2503" t="str">
            <v>Tenn Z1</v>
          </cell>
          <cell r="C2503">
            <v>201905</v>
          </cell>
          <cell r="D2503">
            <v>0</v>
          </cell>
        </row>
        <row r="2504">
          <cell r="A2504" t="str">
            <v>Tenn Z1</v>
          </cell>
          <cell r="C2504">
            <v>201906</v>
          </cell>
          <cell r="D2504">
            <v>0</v>
          </cell>
        </row>
        <row r="2505">
          <cell r="A2505" t="str">
            <v>Tenn Z1</v>
          </cell>
          <cell r="C2505">
            <v>201907</v>
          </cell>
          <cell r="D2505">
            <v>0</v>
          </cell>
        </row>
        <row r="2506">
          <cell r="A2506" t="str">
            <v>Tenn Z1</v>
          </cell>
          <cell r="C2506">
            <v>201908</v>
          </cell>
          <cell r="D2506">
            <v>0</v>
          </cell>
        </row>
        <row r="2507">
          <cell r="A2507" t="str">
            <v>Tenn Z1</v>
          </cell>
          <cell r="C2507">
            <v>201909</v>
          </cell>
          <cell r="D2507">
            <v>0</v>
          </cell>
        </row>
        <row r="2508">
          <cell r="A2508" t="str">
            <v>Tenn Z1</v>
          </cell>
          <cell r="C2508">
            <v>201910</v>
          </cell>
          <cell r="D2508">
            <v>0</v>
          </cell>
        </row>
        <row r="2509">
          <cell r="A2509" t="str">
            <v>Tenn Z1</v>
          </cell>
          <cell r="C2509">
            <v>201911</v>
          </cell>
          <cell r="D2509">
            <v>0</v>
          </cell>
        </row>
        <row r="2510">
          <cell r="A2510" t="str">
            <v>Tenn Z1</v>
          </cell>
          <cell r="C2510">
            <v>201912</v>
          </cell>
          <cell r="D2510">
            <v>0</v>
          </cell>
        </row>
        <row r="2511">
          <cell r="A2511" t="str">
            <v>Tenn Z1</v>
          </cell>
          <cell r="C2511">
            <v>202001</v>
          </cell>
          <cell r="D2511">
            <v>0</v>
          </cell>
        </row>
        <row r="2512">
          <cell r="A2512" t="str">
            <v>Tenn Z1</v>
          </cell>
          <cell r="C2512">
            <v>202002</v>
          </cell>
          <cell r="D2512">
            <v>0</v>
          </cell>
        </row>
        <row r="2513">
          <cell r="A2513" t="str">
            <v>Tenn Z1</v>
          </cell>
          <cell r="C2513">
            <v>202003</v>
          </cell>
          <cell r="D2513">
            <v>0</v>
          </cell>
        </row>
        <row r="2514">
          <cell r="A2514" t="str">
            <v>Tenn Z1</v>
          </cell>
          <cell r="C2514">
            <v>202004</v>
          </cell>
          <cell r="D2514">
            <v>0</v>
          </cell>
        </row>
        <row r="2515">
          <cell r="A2515" t="str">
            <v>Tenn Z1</v>
          </cell>
          <cell r="C2515">
            <v>202005</v>
          </cell>
          <cell r="D2515">
            <v>0</v>
          </cell>
        </row>
        <row r="2516">
          <cell r="A2516" t="str">
            <v>Tenn Z1</v>
          </cell>
          <cell r="C2516">
            <v>202006</v>
          </cell>
          <cell r="D2516">
            <v>0</v>
          </cell>
        </row>
        <row r="2517">
          <cell r="A2517" t="str">
            <v>Tenn Z1</v>
          </cell>
          <cell r="C2517">
            <v>202007</v>
          </cell>
          <cell r="D2517">
            <v>0</v>
          </cell>
        </row>
        <row r="2518">
          <cell r="A2518" t="str">
            <v>Tenn Z1</v>
          </cell>
          <cell r="C2518">
            <v>202008</v>
          </cell>
          <cell r="D2518">
            <v>0</v>
          </cell>
        </row>
        <row r="2519">
          <cell r="A2519" t="str">
            <v>Tenn Z1</v>
          </cell>
          <cell r="C2519">
            <v>202009</v>
          </cell>
          <cell r="D2519">
            <v>0</v>
          </cell>
        </row>
        <row r="2520">
          <cell r="A2520" t="str">
            <v>Tenn Z1</v>
          </cell>
          <cell r="C2520">
            <v>202010</v>
          </cell>
          <cell r="D2520">
            <v>0</v>
          </cell>
        </row>
        <row r="2521">
          <cell r="A2521" t="str">
            <v>Tenn Z1</v>
          </cell>
          <cell r="C2521">
            <v>202011</v>
          </cell>
          <cell r="D2521">
            <v>0</v>
          </cell>
        </row>
        <row r="2522">
          <cell r="A2522" t="str">
            <v>Tenn Z1</v>
          </cell>
          <cell r="C2522">
            <v>202012</v>
          </cell>
          <cell r="D2522">
            <v>0</v>
          </cell>
        </row>
        <row r="2523">
          <cell r="A2523" t="str">
            <v>Tenn Z1</v>
          </cell>
          <cell r="C2523">
            <v>202101</v>
          </cell>
          <cell r="D2523">
            <v>0</v>
          </cell>
        </row>
        <row r="2524">
          <cell r="A2524" t="str">
            <v>Tenn Z1</v>
          </cell>
          <cell r="C2524">
            <v>202102</v>
          </cell>
          <cell r="D2524">
            <v>0</v>
          </cell>
        </row>
        <row r="2525">
          <cell r="A2525" t="str">
            <v>Tenn Z1</v>
          </cell>
          <cell r="C2525">
            <v>202103</v>
          </cell>
          <cell r="D2525">
            <v>0</v>
          </cell>
        </row>
        <row r="2526">
          <cell r="A2526" t="str">
            <v>Tenn Z1</v>
          </cell>
          <cell r="C2526">
            <v>202104</v>
          </cell>
          <cell r="D2526">
            <v>0</v>
          </cell>
        </row>
        <row r="2527">
          <cell r="A2527" t="str">
            <v>Tenn Z1</v>
          </cell>
          <cell r="C2527">
            <v>202105</v>
          </cell>
          <cell r="D2527">
            <v>0</v>
          </cell>
        </row>
        <row r="2528">
          <cell r="A2528" t="str">
            <v>Tenn Z1</v>
          </cell>
          <cell r="C2528">
            <v>202106</v>
          </cell>
          <cell r="D2528">
            <v>0</v>
          </cell>
        </row>
        <row r="2529">
          <cell r="A2529" t="str">
            <v>Tenn Z1</v>
          </cell>
          <cell r="C2529">
            <v>202107</v>
          </cell>
          <cell r="D2529">
            <v>0</v>
          </cell>
        </row>
        <row r="2530">
          <cell r="A2530" t="str">
            <v>Tenn Z1</v>
          </cell>
          <cell r="C2530">
            <v>202108</v>
          </cell>
          <cell r="D2530">
            <v>0</v>
          </cell>
        </row>
        <row r="2531">
          <cell r="A2531" t="str">
            <v>Tenn Z1</v>
          </cell>
          <cell r="C2531">
            <v>202109</v>
          </cell>
          <cell r="D2531">
            <v>0</v>
          </cell>
        </row>
        <row r="2532">
          <cell r="A2532" t="str">
            <v>Tenn Z1</v>
          </cell>
          <cell r="C2532">
            <v>202110</v>
          </cell>
          <cell r="D2532">
            <v>0</v>
          </cell>
        </row>
        <row r="2533">
          <cell r="A2533" t="str">
            <v>Tenn Z1</v>
          </cell>
          <cell r="C2533">
            <v>202111</v>
          </cell>
          <cell r="D2533">
            <v>0</v>
          </cell>
        </row>
        <row r="2534">
          <cell r="A2534" t="str">
            <v>Tenn Z1</v>
          </cell>
          <cell r="C2534">
            <v>202112</v>
          </cell>
          <cell r="D2534">
            <v>0</v>
          </cell>
        </row>
        <row r="2535">
          <cell r="A2535" t="str">
            <v>Tenn Z1</v>
          </cell>
          <cell r="C2535">
            <v>202201</v>
          </cell>
          <cell r="D2535">
            <v>0</v>
          </cell>
        </row>
        <row r="2536">
          <cell r="A2536" t="str">
            <v>Tenn Z1</v>
          </cell>
          <cell r="C2536">
            <v>202202</v>
          </cell>
          <cell r="D2536">
            <v>0</v>
          </cell>
        </row>
        <row r="2537">
          <cell r="A2537" t="str">
            <v>Tenn Z1</v>
          </cell>
          <cell r="C2537">
            <v>202203</v>
          </cell>
          <cell r="D2537">
            <v>0</v>
          </cell>
        </row>
        <row r="2538">
          <cell r="A2538" t="str">
            <v>Tenn Z1</v>
          </cell>
          <cell r="C2538">
            <v>202204</v>
          </cell>
          <cell r="D2538">
            <v>0</v>
          </cell>
        </row>
        <row r="2539">
          <cell r="A2539" t="str">
            <v>Tenn Z1</v>
          </cell>
          <cell r="C2539">
            <v>202205</v>
          </cell>
          <cell r="D2539">
            <v>0</v>
          </cell>
        </row>
        <row r="2540">
          <cell r="A2540" t="str">
            <v>Tenn Z1</v>
          </cell>
          <cell r="C2540">
            <v>202206</v>
          </cell>
          <cell r="D2540">
            <v>0</v>
          </cell>
        </row>
        <row r="2541">
          <cell r="A2541" t="str">
            <v>Tenn Z1</v>
          </cell>
          <cell r="C2541">
            <v>202207</v>
          </cell>
          <cell r="D2541">
            <v>0</v>
          </cell>
        </row>
        <row r="2542">
          <cell r="A2542" t="str">
            <v>Tenn Z1</v>
          </cell>
          <cell r="C2542">
            <v>202208</v>
          </cell>
          <cell r="D2542">
            <v>0</v>
          </cell>
        </row>
        <row r="2543">
          <cell r="A2543" t="str">
            <v>Tenn Z1</v>
          </cell>
          <cell r="C2543">
            <v>202209</v>
          </cell>
          <cell r="D2543">
            <v>0</v>
          </cell>
        </row>
        <row r="2544">
          <cell r="A2544" t="str">
            <v>Tenn Z1</v>
          </cell>
          <cell r="C2544">
            <v>202210</v>
          </cell>
          <cell r="D2544">
            <v>0</v>
          </cell>
        </row>
        <row r="2545">
          <cell r="A2545" t="str">
            <v>Tenn Z1</v>
          </cell>
          <cell r="C2545">
            <v>202211</v>
          </cell>
          <cell r="D2545">
            <v>0</v>
          </cell>
        </row>
        <row r="2546">
          <cell r="A2546" t="str">
            <v>Tenn Z1</v>
          </cell>
          <cell r="C2546">
            <v>202212</v>
          </cell>
          <cell r="D2546">
            <v>0</v>
          </cell>
        </row>
        <row r="2547">
          <cell r="A2547" t="str">
            <v>Tenn Z1</v>
          </cell>
          <cell r="C2547">
            <v>202301</v>
          </cell>
          <cell r="D2547">
            <v>0</v>
          </cell>
        </row>
        <row r="2548">
          <cell r="A2548" t="str">
            <v>Tenn Z1</v>
          </cell>
          <cell r="C2548">
            <v>202302</v>
          </cell>
          <cell r="D2548">
            <v>0</v>
          </cell>
        </row>
        <row r="2549">
          <cell r="A2549" t="str">
            <v>Tenn Z1</v>
          </cell>
          <cell r="C2549">
            <v>202303</v>
          </cell>
          <cell r="D2549">
            <v>0</v>
          </cell>
        </row>
        <row r="2550">
          <cell r="A2550" t="str">
            <v>Tenn Z1</v>
          </cell>
          <cell r="C2550">
            <v>202304</v>
          </cell>
          <cell r="D2550">
            <v>0</v>
          </cell>
        </row>
        <row r="2551">
          <cell r="A2551" t="str">
            <v>Tenn Z1</v>
          </cell>
          <cell r="C2551">
            <v>202305</v>
          </cell>
          <cell r="D2551">
            <v>0</v>
          </cell>
        </row>
        <row r="2552">
          <cell r="A2552" t="str">
            <v>Tenn Z1</v>
          </cell>
          <cell r="C2552">
            <v>202306</v>
          </cell>
          <cell r="D2552">
            <v>0</v>
          </cell>
        </row>
        <row r="2553">
          <cell r="A2553" t="str">
            <v>Tenn Z1</v>
          </cell>
          <cell r="C2553">
            <v>202307</v>
          </cell>
          <cell r="D2553">
            <v>0</v>
          </cell>
        </row>
        <row r="2554">
          <cell r="A2554" t="str">
            <v>Tenn Z1</v>
          </cell>
          <cell r="C2554">
            <v>202308</v>
          </cell>
          <cell r="D2554">
            <v>0</v>
          </cell>
        </row>
        <row r="2555">
          <cell r="A2555" t="str">
            <v>Tenn Z1</v>
          </cell>
          <cell r="C2555">
            <v>202309</v>
          </cell>
          <cell r="D2555">
            <v>0</v>
          </cell>
        </row>
        <row r="2556">
          <cell r="A2556" t="str">
            <v>Tenn Z1</v>
          </cell>
          <cell r="C2556">
            <v>202310</v>
          </cell>
          <cell r="D2556">
            <v>0</v>
          </cell>
        </row>
        <row r="2557">
          <cell r="A2557" t="str">
            <v>Tenn Z1</v>
          </cell>
          <cell r="C2557">
            <v>202311</v>
          </cell>
          <cell r="D2557">
            <v>0</v>
          </cell>
        </row>
        <row r="2558">
          <cell r="A2558" t="str">
            <v>Tenn Z1</v>
          </cell>
          <cell r="C2558">
            <v>202312</v>
          </cell>
          <cell r="D2558">
            <v>0</v>
          </cell>
        </row>
        <row r="2559">
          <cell r="A2559" t="str">
            <v>Tenn Z1</v>
          </cell>
          <cell r="C2559">
            <v>202401</v>
          </cell>
          <cell r="D2559">
            <v>0</v>
          </cell>
        </row>
        <row r="2560">
          <cell r="A2560" t="str">
            <v>Tenn Z1</v>
          </cell>
          <cell r="C2560">
            <v>202402</v>
          </cell>
          <cell r="D2560">
            <v>0</v>
          </cell>
        </row>
        <row r="2561">
          <cell r="A2561" t="str">
            <v>Tenn Z1</v>
          </cell>
          <cell r="C2561">
            <v>202403</v>
          </cell>
          <cell r="D2561">
            <v>0</v>
          </cell>
        </row>
        <row r="2562">
          <cell r="A2562" t="str">
            <v>Tenn Z1</v>
          </cell>
          <cell r="C2562">
            <v>202404</v>
          </cell>
          <cell r="D2562">
            <v>0</v>
          </cell>
        </row>
        <row r="2563">
          <cell r="A2563" t="str">
            <v>Tenn Z1</v>
          </cell>
          <cell r="C2563">
            <v>202405</v>
          </cell>
          <cell r="D2563">
            <v>0</v>
          </cell>
        </row>
        <row r="2564">
          <cell r="A2564" t="str">
            <v>Tenn Z1</v>
          </cell>
          <cell r="C2564">
            <v>202406</v>
          </cell>
          <cell r="D2564">
            <v>0</v>
          </cell>
        </row>
        <row r="2565">
          <cell r="A2565" t="str">
            <v>Tenn Z1</v>
          </cell>
          <cell r="C2565">
            <v>202407</v>
          </cell>
          <cell r="D2565">
            <v>0</v>
          </cell>
        </row>
        <row r="2566">
          <cell r="A2566" t="str">
            <v>Tenn Z1</v>
          </cell>
          <cell r="C2566">
            <v>202408</v>
          </cell>
          <cell r="D2566">
            <v>0</v>
          </cell>
        </row>
        <row r="2567">
          <cell r="A2567" t="str">
            <v>Tenn Z1</v>
          </cell>
          <cell r="C2567">
            <v>202409</v>
          </cell>
          <cell r="D2567">
            <v>0</v>
          </cell>
        </row>
        <row r="2568">
          <cell r="A2568" t="str">
            <v>Tenn Z1</v>
          </cell>
          <cell r="C2568">
            <v>202410</v>
          </cell>
          <cell r="D2568">
            <v>0</v>
          </cell>
        </row>
        <row r="2569">
          <cell r="A2569" t="str">
            <v>Tenn Z1</v>
          </cell>
          <cell r="C2569">
            <v>202411</v>
          </cell>
          <cell r="D2569">
            <v>0</v>
          </cell>
        </row>
        <row r="2570">
          <cell r="A2570" t="str">
            <v>Tenn Z1</v>
          </cell>
          <cell r="C2570">
            <v>202412</v>
          </cell>
          <cell r="D2570">
            <v>0</v>
          </cell>
        </row>
        <row r="2571">
          <cell r="A2571" t="str">
            <v>Tenn Z1</v>
          </cell>
          <cell r="C2571">
            <v>202501</v>
          </cell>
          <cell r="D2571">
            <v>0</v>
          </cell>
        </row>
        <row r="2572">
          <cell r="A2572" t="str">
            <v>Tenn Z1</v>
          </cell>
          <cell r="C2572">
            <v>202502</v>
          </cell>
          <cell r="D2572">
            <v>0</v>
          </cell>
        </row>
        <row r="2573">
          <cell r="A2573" t="str">
            <v>Tenn Z1</v>
          </cell>
          <cell r="C2573">
            <v>202503</v>
          </cell>
          <cell r="D2573">
            <v>0</v>
          </cell>
        </row>
        <row r="2574">
          <cell r="A2574" t="str">
            <v>Tenn Z1</v>
          </cell>
          <cell r="C2574">
            <v>202504</v>
          </cell>
          <cell r="D2574">
            <v>0</v>
          </cell>
        </row>
        <row r="2575">
          <cell r="A2575" t="str">
            <v>Tenn Z1</v>
          </cell>
          <cell r="C2575">
            <v>202505</v>
          </cell>
          <cell r="D2575">
            <v>0</v>
          </cell>
        </row>
        <row r="2576">
          <cell r="A2576" t="str">
            <v>Tenn Z1</v>
          </cell>
          <cell r="C2576">
            <v>202506</v>
          </cell>
          <cell r="D2576">
            <v>0</v>
          </cell>
        </row>
        <row r="2577">
          <cell r="A2577" t="str">
            <v>Tenn Z1</v>
          </cell>
          <cell r="C2577">
            <v>202507</v>
          </cell>
          <cell r="D2577">
            <v>0</v>
          </cell>
        </row>
        <row r="2578">
          <cell r="A2578" t="str">
            <v>Tenn Z1</v>
          </cell>
          <cell r="C2578">
            <v>202508</v>
          </cell>
          <cell r="D2578">
            <v>0</v>
          </cell>
        </row>
        <row r="2579">
          <cell r="A2579" t="str">
            <v>Tenn Z1</v>
          </cell>
          <cell r="C2579">
            <v>202509</v>
          </cell>
          <cell r="D2579">
            <v>0</v>
          </cell>
        </row>
        <row r="2580">
          <cell r="A2580" t="str">
            <v>Tenn Z1</v>
          </cell>
          <cell r="C2580">
            <v>202510</v>
          </cell>
          <cell r="D2580">
            <v>0</v>
          </cell>
        </row>
        <row r="2581">
          <cell r="A2581" t="str">
            <v>Tenn Z1</v>
          </cell>
          <cell r="C2581">
            <v>202511</v>
          </cell>
          <cell r="D2581">
            <v>0</v>
          </cell>
        </row>
        <row r="2582">
          <cell r="A2582" t="str">
            <v>Tenn Z1</v>
          </cell>
          <cell r="C2582">
            <v>202512</v>
          </cell>
          <cell r="D2582">
            <v>0</v>
          </cell>
        </row>
        <row r="2583">
          <cell r="A2583" t="str">
            <v>Tenn Z1</v>
          </cell>
          <cell r="C2583">
            <v>202601</v>
          </cell>
          <cell r="D2583">
            <v>0</v>
          </cell>
        </row>
        <row r="2584">
          <cell r="A2584" t="str">
            <v>Tenn Z1</v>
          </cell>
          <cell r="C2584">
            <v>202602</v>
          </cell>
          <cell r="D2584">
            <v>0</v>
          </cell>
        </row>
        <row r="2585">
          <cell r="A2585" t="str">
            <v>Tenn Z1</v>
          </cell>
          <cell r="C2585">
            <v>202603</v>
          </cell>
          <cell r="D2585">
            <v>0</v>
          </cell>
        </row>
        <row r="2586">
          <cell r="A2586" t="str">
            <v>Tenn Z1</v>
          </cell>
          <cell r="C2586">
            <v>202604</v>
          </cell>
          <cell r="D2586">
            <v>0</v>
          </cell>
        </row>
        <row r="2587">
          <cell r="A2587" t="str">
            <v>Tenn Z1</v>
          </cell>
          <cell r="C2587">
            <v>202605</v>
          </cell>
          <cell r="D2587">
            <v>0</v>
          </cell>
        </row>
        <row r="2588">
          <cell r="A2588" t="str">
            <v>Tenn Z1</v>
          </cell>
          <cell r="C2588">
            <v>202606</v>
          </cell>
          <cell r="D2588">
            <v>0</v>
          </cell>
        </row>
        <row r="2589">
          <cell r="A2589" t="str">
            <v>Tenn Z1</v>
          </cell>
          <cell r="C2589">
            <v>202607</v>
          </cell>
          <cell r="D2589">
            <v>0</v>
          </cell>
        </row>
        <row r="2590">
          <cell r="A2590" t="str">
            <v>Tenn Z1</v>
          </cell>
          <cell r="C2590">
            <v>202608</v>
          </cell>
          <cell r="D2590">
            <v>0</v>
          </cell>
        </row>
        <row r="2591">
          <cell r="A2591" t="str">
            <v>Tenn Z1</v>
          </cell>
          <cell r="C2591">
            <v>202609</v>
          </cell>
          <cell r="D2591">
            <v>0</v>
          </cell>
        </row>
        <row r="2592">
          <cell r="A2592" t="str">
            <v>Tenn Z1</v>
          </cell>
          <cell r="C2592">
            <v>202610</v>
          </cell>
          <cell r="D2592">
            <v>0</v>
          </cell>
        </row>
        <row r="2593">
          <cell r="A2593" t="str">
            <v>Tenn Z1</v>
          </cell>
          <cell r="C2593">
            <v>202611</v>
          </cell>
          <cell r="D2593">
            <v>0</v>
          </cell>
        </row>
        <row r="2594">
          <cell r="A2594" t="str">
            <v>Tenn Z1</v>
          </cell>
          <cell r="C2594">
            <v>202612</v>
          </cell>
          <cell r="D2594">
            <v>0</v>
          </cell>
        </row>
        <row r="2595">
          <cell r="A2595" t="str">
            <v>Tenn Z1</v>
          </cell>
          <cell r="C2595">
            <v>202701</v>
          </cell>
          <cell r="D2595">
            <v>0</v>
          </cell>
        </row>
        <row r="2596">
          <cell r="A2596" t="str">
            <v>Tenn Z1</v>
          </cell>
          <cell r="C2596">
            <v>202702</v>
          </cell>
          <cell r="D2596">
            <v>0</v>
          </cell>
        </row>
        <row r="2597">
          <cell r="A2597" t="str">
            <v>Tenn Z1</v>
          </cell>
          <cell r="C2597">
            <v>202703</v>
          </cell>
          <cell r="D2597">
            <v>0</v>
          </cell>
        </row>
        <row r="2598">
          <cell r="A2598" t="str">
            <v>Tenn Z1</v>
          </cell>
          <cell r="C2598">
            <v>202704</v>
          </cell>
          <cell r="D2598">
            <v>0</v>
          </cell>
        </row>
        <row r="2599">
          <cell r="A2599" t="str">
            <v>Tenn Z1</v>
          </cell>
          <cell r="C2599">
            <v>202705</v>
          </cell>
          <cell r="D2599">
            <v>0</v>
          </cell>
        </row>
        <row r="2600">
          <cell r="A2600" t="str">
            <v>Tenn Z1</v>
          </cell>
          <cell r="C2600">
            <v>202706</v>
          </cell>
          <cell r="D2600">
            <v>0</v>
          </cell>
        </row>
        <row r="2601">
          <cell r="A2601" t="str">
            <v>Tenn Z1</v>
          </cell>
          <cell r="C2601">
            <v>202707</v>
          </cell>
          <cell r="D2601">
            <v>0</v>
          </cell>
        </row>
        <row r="2602">
          <cell r="A2602" t="str">
            <v>Tenn Z1</v>
          </cell>
          <cell r="C2602">
            <v>202708</v>
          </cell>
          <cell r="D2602">
            <v>0</v>
          </cell>
        </row>
        <row r="2603">
          <cell r="A2603" t="str">
            <v>Tenn Z1</v>
          </cell>
          <cell r="C2603">
            <v>202709</v>
          </cell>
          <cell r="D2603">
            <v>0</v>
          </cell>
        </row>
        <row r="2604">
          <cell r="A2604" t="str">
            <v>Tenn Z1</v>
          </cell>
          <cell r="C2604">
            <v>202710</v>
          </cell>
          <cell r="D2604">
            <v>0</v>
          </cell>
        </row>
        <row r="2605">
          <cell r="A2605" t="str">
            <v>Tenn Z3</v>
          </cell>
          <cell r="C2605">
            <v>200803</v>
          </cell>
          <cell r="D2605">
            <v>0</v>
          </cell>
        </row>
        <row r="2606">
          <cell r="A2606" t="str">
            <v>Tenn Z3</v>
          </cell>
          <cell r="C2606">
            <v>200804</v>
          </cell>
          <cell r="D2606">
            <v>0</v>
          </cell>
        </row>
        <row r="2607">
          <cell r="A2607" t="str">
            <v>Tenn Z3</v>
          </cell>
          <cell r="C2607">
            <v>200805</v>
          </cell>
          <cell r="D2607">
            <v>0</v>
          </cell>
        </row>
        <row r="2608">
          <cell r="A2608" t="str">
            <v>Tenn Z3</v>
          </cell>
          <cell r="C2608">
            <v>200806</v>
          </cell>
          <cell r="D2608">
            <v>0</v>
          </cell>
        </row>
        <row r="2609">
          <cell r="A2609" t="str">
            <v>Tenn Z3</v>
          </cell>
          <cell r="C2609">
            <v>200807</v>
          </cell>
          <cell r="D2609">
            <v>0</v>
          </cell>
        </row>
        <row r="2610">
          <cell r="A2610" t="str">
            <v>Tenn Z3</v>
          </cell>
          <cell r="C2610">
            <v>200808</v>
          </cell>
          <cell r="D2610">
            <v>0</v>
          </cell>
        </row>
        <row r="2611">
          <cell r="A2611" t="str">
            <v>Tenn Z3</v>
          </cell>
          <cell r="C2611">
            <v>200809</v>
          </cell>
          <cell r="D2611">
            <v>0</v>
          </cell>
        </row>
        <row r="2612">
          <cell r="A2612" t="str">
            <v>Tenn Z3</v>
          </cell>
          <cell r="C2612">
            <v>200810</v>
          </cell>
          <cell r="D2612">
            <v>0</v>
          </cell>
        </row>
        <row r="2613">
          <cell r="A2613" t="str">
            <v>Tenn Z3</v>
          </cell>
          <cell r="C2613">
            <v>200811</v>
          </cell>
          <cell r="D2613">
            <v>0</v>
          </cell>
        </row>
        <row r="2614">
          <cell r="A2614" t="str">
            <v>Tenn Z3</v>
          </cell>
          <cell r="C2614">
            <v>200812</v>
          </cell>
          <cell r="D2614">
            <v>0</v>
          </cell>
        </row>
        <row r="2615">
          <cell r="A2615" t="str">
            <v>Tenn Z3</v>
          </cell>
          <cell r="C2615">
            <v>200901</v>
          </cell>
          <cell r="D2615">
            <v>0</v>
          </cell>
        </row>
        <row r="2616">
          <cell r="A2616" t="str">
            <v>Tenn Z3</v>
          </cell>
          <cell r="C2616">
            <v>200902</v>
          </cell>
          <cell r="D2616">
            <v>0</v>
          </cell>
        </row>
        <row r="2617">
          <cell r="A2617" t="str">
            <v>Tenn Z3</v>
          </cell>
          <cell r="C2617">
            <v>200903</v>
          </cell>
          <cell r="D2617">
            <v>0</v>
          </cell>
        </row>
        <row r="2618">
          <cell r="A2618" t="str">
            <v>Tenn Z3</v>
          </cell>
          <cell r="C2618">
            <v>200904</v>
          </cell>
          <cell r="D2618">
            <v>0</v>
          </cell>
        </row>
        <row r="2619">
          <cell r="A2619" t="str">
            <v>Tenn Z3</v>
          </cell>
          <cell r="C2619">
            <v>200905</v>
          </cell>
          <cell r="D2619">
            <v>0</v>
          </cell>
        </row>
        <row r="2620">
          <cell r="A2620" t="str">
            <v>Tenn Z3</v>
          </cell>
          <cell r="C2620">
            <v>200906</v>
          </cell>
          <cell r="D2620">
            <v>0</v>
          </cell>
        </row>
        <row r="2621">
          <cell r="A2621" t="str">
            <v>Tenn Z3</v>
          </cell>
          <cell r="C2621">
            <v>200907</v>
          </cell>
          <cell r="D2621">
            <v>0</v>
          </cell>
        </row>
        <row r="2622">
          <cell r="A2622" t="str">
            <v>Tenn Z3</v>
          </cell>
          <cell r="C2622">
            <v>200908</v>
          </cell>
          <cell r="D2622">
            <v>0</v>
          </cell>
        </row>
        <row r="2623">
          <cell r="A2623" t="str">
            <v>Tenn Z3</v>
          </cell>
          <cell r="C2623">
            <v>200909</v>
          </cell>
          <cell r="D2623">
            <v>0</v>
          </cell>
        </row>
        <row r="2624">
          <cell r="A2624" t="str">
            <v>Tenn Z3</v>
          </cell>
          <cell r="C2624">
            <v>200910</v>
          </cell>
          <cell r="D2624">
            <v>0</v>
          </cell>
        </row>
        <row r="2625">
          <cell r="A2625" t="str">
            <v>Tenn Z3</v>
          </cell>
          <cell r="C2625">
            <v>200911</v>
          </cell>
          <cell r="D2625">
            <v>0</v>
          </cell>
        </row>
        <row r="2626">
          <cell r="A2626" t="str">
            <v>Tenn Z3</v>
          </cell>
          <cell r="C2626">
            <v>200912</v>
          </cell>
          <cell r="D2626">
            <v>0</v>
          </cell>
        </row>
        <row r="2627">
          <cell r="A2627" t="str">
            <v>Tenn Z3</v>
          </cell>
          <cell r="C2627">
            <v>201001</v>
          </cell>
          <cell r="D2627">
            <v>0</v>
          </cell>
        </row>
        <row r="2628">
          <cell r="A2628" t="str">
            <v>Tenn Z3</v>
          </cell>
          <cell r="C2628">
            <v>201002</v>
          </cell>
          <cell r="D2628">
            <v>0</v>
          </cell>
        </row>
        <row r="2629">
          <cell r="A2629" t="str">
            <v>Tenn Z3</v>
          </cell>
          <cell r="C2629">
            <v>201003</v>
          </cell>
          <cell r="D2629">
            <v>0</v>
          </cell>
        </row>
        <row r="2630">
          <cell r="A2630" t="str">
            <v>Tenn Z3</v>
          </cell>
          <cell r="C2630">
            <v>201004</v>
          </cell>
          <cell r="D2630">
            <v>0</v>
          </cell>
        </row>
        <row r="2631">
          <cell r="A2631" t="str">
            <v>Tenn Z3</v>
          </cell>
          <cell r="C2631">
            <v>201005</v>
          </cell>
          <cell r="D2631">
            <v>0</v>
          </cell>
        </row>
        <row r="2632">
          <cell r="A2632" t="str">
            <v>Tenn Z3</v>
          </cell>
          <cell r="C2632">
            <v>201006</v>
          </cell>
          <cell r="D2632">
            <v>0</v>
          </cell>
        </row>
        <row r="2633">
          <cell r="A2633" t="str">
            <v>Tenn Z3</v>
          </cell>
          <cell r="C2633">
            <v>201007</v>
          </cell>
          <cell r="D2633">
            <v>0</v>
          </cell>
        </row>
        <row r="2634">
          <cell r="A2634" t="str">
            <v>Tenn Z3</v>
          </cell>
          <cell r="C2634">
            <v>201008</v>
          </cell>
          <cell r="D2634">
            <v>0</v>
          </cell>
        </row>
        <row r="2635">
          <cell r="A2635" t="str">
            <v>Tenn Z3</v>
          </cell>
          <cell r="C2635">
            <v>201009</v>
          </cell>
          <cell r="D2635">
            <v>0</v>
          </cell>
        </row>
        <row r="2636">
          <cell r="A2636" t="str">
            <v>Tenn Z3</v>
          </cell>
          <cell r="C2636">
            <v>201010</v>
          </cell>
          <cell r="D2636">
            <v>0</v>
          </cell>
        </row>
        <row r="2637">
          <cell r="A2637" t="str">
            <v>Tenn Z3</v>
          </cell>
          <cell r="C2637">
            <v>201011</v>
          </cell>
          <cell r="D2637">
            <v>0</v>
          </cell>
        </row>
        <row r="2638">
          <cell r="A2638" t="str">
            <v>Tenn Z3</v>
          </cell>
          <cell r="C2638">
            <v>201012</v>
          </cell>
          <cell r="D2638">
            <v>0</v>
          </cell>
        </row>
        <row r="2639">
          <cell r="A2639" t="str">
            <v>Tenn Z3</v>
          </cell>
          <cell r="C2639">
            <v>201101</v>
          </cell>
          <cell r="D2639">
            <v>0</v>
          </cell>
        </row>
        <row r="2640">
          <cell r="A2640" t="str">
            <v>Tenn Z3</v>
          </cell>
          <cell r="C2640">
            <v>201102</v>
          </cell>
          <cell r="D2640">
            <v>0</v>
          </cell>
        </row>
        <row r="2641">
          <cell r="A2641" t="str">
            <v>Tenn Z3</v>
          </cell>
          <cell r="C2641">
            <v>201103</v>
          </cell>
          <cell r="D2641">
            <v>0</v>
          </cell>
        </row>
        <row r="2642">
          <cell r="A2642" t="str">
            <v>Tenn Z3</v>
          </cell>
          <cell r="C2642">
            <v>201104</v>
          </cell>
          <cell r="D2642">
            <v>0</v>
          </cell>
        </row>
        <row r="2643">
          <cell r="A2643" t="str">
            <v>Tenn Z3</v>
          </cell>
          <cell r="C2643">
            <v>201105</v>
          </cell>
          <cell r="D2643">
            <v>0</v>
          </cell>
        </row>
        <row r="2644">
          <cell r="A2644" t="str">
            <v>Tenn Z3</v>
          </cell>
          <cell r="C2644">
            <v>201106</v>
          </cell>
          <cell r="D2644">
            <v>0</v>
          </cell>
        </row>
        <row r="2645">
          <cell r="A2645" t="str">
            <v>Tenn Z3</v>
          </cell>
          <cell r="C2645">
            <v>201107</v>
          </cell>
          <cell r="D2645">
            <v>0</v>
          </cell>
        </row>
        <row r="2646">
          <cell r="A2646" t="str">
            <v>Tenn Z3</v>
          </cell>
          <cell r="C2646">
            <v>201108</v>
          </cell>
          <cell r="D2646">
            <v>0</v>
          </cell>
        </row>
        <row r="2647">
          <cell r="A2647" t="str">
            <v>Tenn Z3</v>
          </cell>
          <cell r="C2647">
            <v>201109</v>
          </cell>
          <cell r="D2647">
            <v>0</v>
          </cell>
        </row>
        <row r="2648">
          <cell r="A2648" t="str">
            <v>Tenn Z3</v>
          </cell>
          <cell r="C2648">
            <v>201110</v>
          </cell>
          <cell r="D2648">
            <v>0</v>
          </cell>
        </row>
        <row r="2649">
          <cell r="A2649" t="str">
            <v>Tenn Z3</v>
          </cell>
          <cell r="C2649">
            <v>201111</v>
          </cell>
          <cell r="D2649">
            <v>0</v>
          </cell>
        </row>
        <row r="2650">
          <cell r="A2650" t="str">
            <v>Tenn Z3</v>
          </cell>
          <cell r="C2650">
            <v>201112</v>
          </cell>
          <cell r="D2650">
            <v>0</v>
          </cell>
        </row>
        <row r="2651">
          <cell r="A2651" t="str">
            <v>Tenn Z3</v>
          </cell>
          <cell r="C2651">
            <v>201201</v>
          </cell>
          <cell r="D2651">
            <v>0</v>
          </cell>
        </row>
        <row r="2652">
          <cell r="A2652" t="str">
            <v>Tenn Z3</v>
          </cell>
          <cell r="C2652">
            <v>201202</v>
          </cell>
          <cell r="D2652">
            <v>0</v>
          </cell>
        </row>
        <row r="2653">
          <cell r="A2653" t="str">
            <v>Tenn Z3</v>
          </cell>
          <cell r="C2653">
            <v>201203</v>
          </cell>
          <cell r="D2653">
            <v>0</v>
          </cell>
        </row>
        <row r="2654">
          <cell r="A2654" t="str">
            <v>Tenn Z3</v>
          </cell>
          <cell r="C2654">
            <v>201204</v>
          </cell>
          <cell r="D2654">
            <v>0</v>
          </cell>
        </row>
        <row r="2655">
          <cell r="A2655" t="str">
            <v>Tenn Z3</v>
          </cell>
          <cell r="C2655">
            <v>201205</v>
          </cell>
          <cell r="D2655">
            <v>0</v>
          </cell>
        </row>
        <row r="2656">
          <cell r="A2656" t="str">
            <v>Tenn Z3</v>
          </cell>
          <cell r="C2656">
            <v>201206</v>
          </cell>
          <cell r="D2656">
            <v>0</v>
          </cell>
        </row>
        <row r="2657">
          <cell r="A2657" t="str">
            <v>Tenn Z3</v>
          </cell>
          <cell r="C2657">
            <v>201207</v>
          </cell>
          <cell r="D2657">
            <v>0</v>
          </cell>
        </row>
        <row r="2658">
          <cell r="A2658" t="str">
            <v>Tenn Z3</v>
          </cell>
          <cell r="C2658">
            <v>201208</v>
          </cell>
          <cell r="D2658">
            <v>0</v>
          </cell>
        </row>
        <row r="2659">
          <cell r="A2659" t="str">
            <v>Tenn Z3</v>
          </cell>
          <cell r="C2659">
            <v>201209</v>
          </cell>
          <cell r="D2659">
            <v>0</v>
          </cell>
        </row>
        <row r="2660">
          <cell r="A2660" t="str">
            <v>Tenn Z3</v>
          </cell>
          <cell r="C2660">
            <v>201210</v>
          </cell>
          <cell r="D2660">
            <v>0</v>
          </cell>
        </row>
        <row r="2661">
          <cell r="A2661" t="str">
            <v>Tenn Z3</v>
          </cell>
          <cell r="C2661">
            <v>201211</v>
          </cell>
          <cell r="D2661">
            <v>0</v>
          </cell>
        </row>
        <row r="2662">
          <cell r="A2662" t="str">
            <v>Tenn Z3</v>
          </cell>
          <cell r="C2662">
            <v>201212</v>
          </cell>
          <cell r="D2662">
            <v>0</v>
          </cell>
        </row>
        <row r="2663">
          <cell r="A2663" t="str">
            <v>Tenn Z3</v>
          </cell>
          <cell r="C2663">
            <v>201301</v>
          </cell>
          <cell r="D2663">
            <v>0</v>
          </cell>
        </row>
        <row r="2664">
          <cell r="A2664" t="str">
            <v>Tenn Z3</v>
          </cell>
          <cell r="C2664">
            <v>201302</v>
          </cell>
          <cell r="D2664">
            <v>0</v>
          </cell>
        </row>
        <row r="2665">
          <cell r="A2665" t="str">
            <v>Tenn Z3</v>
          </cell>
          <cell r="C2665">
            <v>201303</v>
          </cell>
          <cell r="D2665">
            <v>0</v>
          </cell>
        </row>
        <row r="2666">
          <cell r="A2666" t="str">
            <v>Tenn Z3</v>
          </cell>
          <cell r="C2666">
            <v>201304</v>
          </cell>
          <cell r="D2666">
            <v>0</v>
          </cell>
        </row>
        <row r="2667">
          <cell r="A2667" t="str">
            <v>Tenn Z3</v>
          </cell>
          <cell r="C2667">
            <v>201305</v>
          </cell>
          <cell r="D2667">
            <v>0</v>
          </cell>
        </row>
        <row r="2668">
          <cell r="A2668" t="str">
            <v>Tenn Z3</v>
          </cell>
          <cell r="C2668">
            <v>201306</v>
          </cell>
          <cell r="D2668">
            <v>0</v>
          </cell>
        </row>
        <row r="2669">
          <cell r="A2669" t="str">
            <v>Tenn Z3</v>
          </cell>
          <cell r="C2669">
            <v>201307</v>
          </cell>
          <cell r="D2669">
            <v>0</v>
          </cell>
        </row>
        <row r="2670">
          <cell r="A2670" t="str">
            <v>Tenn Z3</v>
          </cell>
          <cell r="C2670">
            <v>201308</v>
          </cell>
          <cell r="D2670">
            <v>0</v>
          </cell>
        </row>
        <row r="2671">
          <cell r="A2671" t="str">
            <v>Tenn Z3</v>
          </cell>
          <cell r="C2671">
            <v>201309</v>
          </cell>
          <cell r="D2671">
            <v>0</v>
          </cell>
        </row>
        <row r="2672">
          <cell r="A2672" t="str">
            <v>Tenn Z3</v>
          </cell>
          <cell r="C2672">
            <v>201310</v>
          </cell>
          <cell r="D2672">
            <v>0</v>
          </cell>
        </row>
        <row r="2673">
          <cell r="A2673" t="str">
            <v>Tenn Z3</v>
          </cell>
          <cell r="C2673">
            <v>201311</v>
          </cell>
          <cell r="D2673">
            <v>0</v>
          </cell>
        </row>
        <row r="2674">
          <cell r="A2674" t="str">
            <v>Tenn Z3</v>
          </cell>
          <cell r="C2674">
            <v>201312</v>
          </cell>
          <cell r="D2674">
            <v>0</v>
          </cell>
        </row>
        <row r="2675">
          <cell r="A2675" t="str">
            <v>Tenn Z3</v>
          </cell>
          <cell r="C2675">
            <v>201401</v>
          </cell>
          <cell r="D2675">
            <v>0</v>
          </cell>
        </row>
        <row r="2676">
          <cell r="A2676" t="str">
            <v>Tenn Z3</v>
          </cell>
          <cell r="C2676">
            <v>201402</v>
          </cell>
          <cell r="D2676">
            <v>0</v>
          </cell>
        </row>
        <row r="2677">
          <cell r="A2677" t="str">
            <v>Tenn Z3</v>
          </cell>
          <cell r="C2677">
            <v>201403</v>
          </cell>
          <cell r="D2677">
            <v>0</v>
          </cell>
        </row>
        <row r="2678">
          <cell r="A2678" t="str">
            <v>Tenn Z3</v>
          </cell>
          <cell r="C2678">
            <v>201404</v>
          </cell>
          <cell r="D2678">
            <v>0</v>
          </cell>
        </row>
        <row r="2679">
          <cell r="A2679" t="str">
            <v>Tenn Z3</v>
          </cell>
          <cell r="C2679">
            <v>201405</v>
          </cell>
          <cell r="D2679">
            <v>0</v>
          </cell>
        </row>
        <row r="2680">
          <cell r="A2680" t="str">
            <v>Tenn Z3</v>
          </cell>
          <cell r="C2680">
            <v>201406</v>
          </cell>
          <cell r="D2680">
            <v>0</v>
          </cell>
        </row>
        <row r="2681">
          <cell r="A2681" t="str">
            <v>Tenn Z3</v>
          </cell>
          <cell r="C2681">
            <v>201407</v>
          </cell>
          <cell r="D2681">
            <v>0</v>
          </cell>
        </row>
        <row r="2682">
          <cell r="A2682" t="str">
            <v>Tenn Z3</v>
          </cell>
          <cell r="C2682">
            <v>201408</v>
          </cell>
          <cell r="D2682">
            <v>0</v>
          </cell>
        </row>
        <row r="2683">
          <cell r="A2683" t="str">
            <v>Tenn Z3</v>
          </cell>
          <cell r="C2683">
            <v>201409</v>
          </cell>
          <cell r="D2683">
            <v>0</v>
          </cell>
        </row>
        <row r="2684">
          <cell r="A2684" t="str">
            <v>Tenn Z3</v>
          </cell>
          <cell r="C2684">
            <v>201410</v>
          </cell>
          <cell r="D2684">
            <v>0</v>
          </cell>
        </row>
        <row r="2685">
          <cell r="A2685" t="str">
            <v>Tenn Z3</v>
          </cell>
          <cell r="C2685">
            <v>201411</v>
          </cell>
          <cell r="D2685">
            <v>0</v>
          </cell>
        </row>
        <row r="2686">
          <cell r="A2686" t="str">
            <v>Tenn Z3</v>
          </cell>
          <cell r="C2686">
            <v>201412</v>
          </cell>
          <cell r="D2686">
            <v>0</v>
          </cell>
        </row>
        <row r="2687">
          <cell r="A2687" t="str">
            <v>Tenn Z3</v>
          </cell>
          <cell r="C2687">
            <v>201501</v>
          </cell>
          <cell r="D2687">
            <v>0</v>
          </cell>
        </row>
        <row r="2688">
          <cell r="A2688" t="str">
            <v>Tenn Z3</v>
          </cell>
          <cell r="C2688">
            <v>201502</v>
          </cell>
          <cell r="D2688">
            <v>0</v>
          </cell>
        </row>
        <row r="2689">
          <cell r="A2689" t="str">
            <v>Tenn Z3</v>
          </cell>
          <cell r="C2689">
            <v>201503</v>
          </cell>
          <cell r="D2689">
            <v>0</v>
          </cell>
        </row>
        <row r="2690">
          <cell r="A2690" t="str">
            <v>Tenn Z3</v>
          </cell>
          <cell r="C2690">
            <v>201504</v>
          </cell>
          <cell r="D2690">
            <v>0</v>
          </cell>
        </row>
        <row r="2691">
          <cell r="A2691" t="str">
            <v>Tenn Z3</v>
          </cell>
          <cell r="C2691">
            <v>201505</v>
          </cell>
          <cell r="D2691">
            <v>0</v>
          </cell>
        </row>
        <row r="2692">
          <cell r="A2692" t="str">
            <v>Tenn Z3</v>
          </cell>
          <cell r="C2692">
            <v>201506</v>
          </cell>
          <cell r="D2692">
            <v>0</v>
          </cell>
        </row>
        <row r="2693">
          <cell r="A2693" t="str">
            <v>Tenn Z3</v>
          </cell>
          <cell r="C2693">
            <v>201507</v>
          </cell>
          <cell r="D2693">
            <v>0</v>
          </cell>
        </row>
        <row r="2694">
          <cell r="A2694" t="str">
            <v>Tenn Z3</v>
          </cell>
          <cell r="C2694">
            <v>201508</v>
          </cell>
          <cell r="D2694">
            <v>0</v>
          </cell>
        </row>
        <row r="2695">
          <cell r="A2695" t="str">
            <v>Tenn Z3</v>
          </cell>
          <cell r="C2695">
            <v>201509</v>
          </cell>
          <cell r="D2695">
            <v>0</v>
          </cell>
        </row>
        <row r="2696">
          <cell r="A2696" t="str">
            <v>Tenn Z3</v>
          </cell>
          <cell r="C2696">
            <v>201510</v>
          </cell>
          <cell r="D2696">
            <v>0</v>
          </cell>
        </row>
        <row r="2697">
          <cell r="A2697" t="str">
            <v>Tenn Z3</v>
          </cell>
          <cell r="C2697">
            <v>201511</v>
          </cell>
          <cell r="D2697">
            <v>0</v>
          </cell>
        </row>
        <row r="2698">
          <cell r="A2698" t="str">
            <v>Tenn Z3</v>
          </cell>
          <cell r="C2698">
            <v>201512</v>
          </cell>
          <cell r="D2698">
            <v>0</v>
          </cell>
        </row>
        <row r="2699">
          <cell r="A2699" t="str">
            <v>Tenn Z3</v>
          </cell>
          <cell r="C2699">
            <v>201601</v>
          </cell>
          <cell r="D2699">
            <v>0</v>
          </cell>
        </row>
        <row r="2700">
          <cell r="A2700" t="str">
            <v>Tenn Z3</v>
          </cell>
          <cell r="C2700">
            <v>201602</v>
          </cell>
          <cell r="D2700">
            <v>0</v>
          </cell>
        </row>
        <row r="2701">
          <cell r="A2701" t="str">
            <v>Tenn Z3</v>
          </cell>
          <cell r="C2701">
            <v>201603</v>
          </cell>
          <cell r="D2701">
            <v>0</v>
          </cell>
        </row>
        <row r="2702">
          <cell r="A2702" t="str">
            <v>Tenn Z3</v>
          </cell>
          <cell r="C2702">
            <v>201604</v>
          </cell>
          <cell r="D2702">
            <v>0</v>
          </cell>
        </row>
        <row r="2703">
          <cell r="A2703" t="str">
            <v>Tenn Z3</v>
          </cell>
          <cell r="C2703">
            <v>201605</v>
          </cell>
          <cell r="D2703">
            <v>0</v>
          </cell>
        </row>
        <row r="2704">
          <cell r="A2704" t="str">
            <v>Tenn Z3</v>
          </cell>
          <cell r="C2704">
            <v>201606</v>
          </cell>
          <cell r="D2704">
            <v>0</v>
          </cell>
        </row>
        <row r="2705">
          <cell r="A2705" t="str">
            <v>Tenn Z3</v>
          </cell>
          <cell r="C2705">
            <v>201607</v>
          </cell>
          <cell r="D2705">
            <v>0</v>
          </cell>
        </row>
        <row r="2706">
          <cell r="A2706" t="str">
            <v>Tenn Z3</v>
          </cell>
          <cell r="C2706">
            <v>201608</v>
          </cell>
          <cell r="D2706">
            <v>0</v>
          </cell>
        </row>
        <row r="2707">
          <cell r="A2707" t="str">
            <v>Tenn Z3</v>
          </cell>
          <cell r="C2707">
            <v>201609</v>
          </cell>
          <cell r="D2707">
            <v>0</v>
          </cell>
        </row>
        <row r="2708">
          <cell r="A2708" t="str">
            <v>Tenn Z3</v>
          </cell>
          <cell r="C2708">
            <v>201610</v>
          </cell>
          <cell r="D2708">
            <v>0</v>
          </cell>
        </row>
        <row r="2709">
          <cell r="A2709" t="str">
            <v>Tenn Z3</v>
          </cell>
          <cell r="C2709">
            <v>201611</v>
          </cell>
          <cell r="D2709">
            <v>0</v>
          </cell>
        </row>
        <row r="2710">
          <cell r="A2710" t="str">
            <v>Tenn Z3</v>
          </cell>
          <cell r="C2710">
            <v>201612</v>
          </cell>
          <cell r="D2710">
            <v>0</v>
          </cell>
        </row>
        <row r="2711">
          <cell r="A2711" t="str">
            <v>Tenn Z3</v>
          </cell>
          <cell r="C2711">
            <v>201701</v>
          </cell>
          <cell r="D2711">
            <v>0</v>
          </cell>
        </row>
        <row r="2712">
          <cell r="A2712" t="str">
            <v>Tenn Z3</v>
          </cell>
          <cell r="C2712">
            <v>201702</v>
          </cell>
          <cell r="D2712">
            <v>0</v>
          </cell>
        </row>
        <row r="2713">
          <cell r="A2713" t="str">
            <v>Tenn Z3</v>
          </cell>
          <cell r="C2713">
            <v>201703</v>
          </cell>
          <cell r="D2713">
            <v>0</v>
          </cell>
        </row>
        <row r="2714">
          <cell r="A2714" t="str">
            <v>Tenn Z3</v>
          </cell>
          <cell r="C2714">
            <v>201704</v>
          </cell>
          <cell r="D2714">
            <v>0</v>
          </cell>
        </row>
        <row r="2715">
          <cell r="A2715" t="str">
            <v>Tenn Z3</v>
          </cell>
          <cell r="C2715">
            <v>201705</v>
          </cell>
          <cell r="D2715">
            <v>0</v>
          </cell>
        </row>
        <row r="2716">
          <cell r="A2716" t="str">
            <v>Tenn Z3</v>
          </cell>
          <cell r="C2716">
            <v>201706</v>
          </cell>
          <cell r="D2716">
            <v>0</v>
          </cell>
        </row>
        <row r="2717">
          <cell r="A2717" t="str">
            <v>Tenn Z3</v>
          </cell>
          <cell r="C2717">
            <v>201707</v>
          </cell>
          <cell r="D2717">
            <v>0</v>
          </cell>
        </row>
        <row r="2718">
          <cell r="A2718" t="str">
            <v>Tenn Z3</v>
          </cell>
          <cell r="C2718">
            <v>201708</v>
          </cell>
          <cell r="D2718">
            <v>0</v>
          </cell>
        </row>
        <row r="2719">
          <cell r="A2719" t="str">
            <v>Tenn Z3</v>
          </cell>
          <cell r="C2719">
            <v>201709</v>
          </cell>
          <cell r="D2719">
            <v>0</v>
          </cell>
        </row>
        <row r="2720">
          <cell r="A2720" t="str">
            <v>Tenn Z3</v>
          </cell>
          <cell r="C2720">
            <v>201710</v>
          </cell>
          <cell r="D2720">
            <v>0</v>
          </cell>
        </row>
        <row r="2721">
          <cell r="A2721" t="str">
            <v>Tenn Z3</v>
          </cell>
          <cell r="C2721">
            <v>201711</v>
          </cell>
          <cell r="D2721">
            <v>0</v>
          </cell>
        </row>
        <row r="2722">
          <cell r="A2722" t="str">
            <v>Tenn Z3</v>
          </cell>
          <cell r="C2722">
            <v>201712</v>
          </cell>
          <cell r="D2722">
            <v>0</v>
          </cell>
        </row>
        <row r="2723">
          <cell r="A2723" t="str">
            <v>Tenn Z3</v>
          </cell>
          <cell r="C2723">
            <v>201801</v>
          </cell>
          <cell r="D2723">
            <v>0</v>
          </cell>
        </row>
        <row r="2724">
          <cell r="A2724" t="str">
            <v>Tenn Z3</v>
          </cell>
          <cell r="C2724">
            <v>201802</v>
          </cell>
          <cell r="D2724">
            <v>0</v>
          </cell>
        </row>
        <row r="2725">
          <cell r="A2725" t="str">
            <v>Tenn Z3</v>
          </cell>
          <cell r="C2725">
            <v>201803</v>
          </cell>
          <cell r="D2725">
            <v>0</v>
          </cell>
        </row>
        <row r="2726">
          <cell r="A2726" t="str">
            <v>Tenn Z3</v>
          </cell>
          <cell r="C2726">
            <v>201804</v>
          </cell>
          <cell r="D2726">
            <v>0</v>
          </cell>
        </row>
        <row r="2727">
          <cell r="A2727" t="str">
            <v>Tenn Z3</v>
          </cell>
          <cell r="C2727">
            <v>201805</v>
          </cell>
          <cell r="D2727">
            <v>0</v>
          </cell>
        </row>
        <row r="2728">
          <cell r="A2728" t="str">
            <v>Tenn Z3</v>
          </cell>
          <cell r="C2728">
            <v>201806</v>
          </cell>
          <cell r="D2728">
            <v>0</v>
          </cell>
        </row>
        <row r="2729">
          <cell r="A2729" t="str">
            <v>Tenn Z3</v>
          </cell>
          <cell r="C2729">
            <v>201807</v>
          </cell>
          <cell r="D2729">
            <v>0</v>
          </cell>
        </row>
        <row r="2730">
          <cell r="A2730" t="str">
            <v>Tenn Z3</v>
          </cell>
          <cell r="C2730">
            <v>201808</v>
          </cell>
          <cell r="D2730">
            <v>0</v>
          </cell>
        </row>
        <row r="2731">
          <cell r="A2731" t="str">
            <v>Tenn Z3</v>
          </cell>
          <cell r="C2731">
            <v>201809</v>
          </cell>
          <cell r="D2731">
            <v>0</v>
          </cell>
        </row>
        <row r="2732">
          <cell r="A2732" t="str">
            <v>Tenn Z3</v>
          </cell>
          <cell r="C2732">
            <v>201810</v>
          </cell>
          <cell r="D2732">
            <v>0</v>
          </cell>
        </row>
        <row r="2733">
          <cell r="A2733" t="str">
            <v>Tenn Z3</v>
          </cell>
          <cell r="C2733">
            <v>201811</v>
          </cell>
          <cell r="D2733">
            <v>0</v>
          </cell>
        </row>
        <row r="2734">
          <cell r="A2734" t="str">
            <v>Tenn Z3</v>
          </cell>
          <cell r="C2734">
            <v>201812</v>
          </cell>
          <cell r="D2734">
            <v>0</v>
          </cell>
        </row>
        <row r="2735">
          <cell r="A2735" t="str">
            <v>Tenn Z3</v>
          </cell>
          <cell r="C2735">
            <v>201901</v>
          </cell>
          <cell r="D2735">
            <v>0</v>
          </cell>
        </row>
        <row r="2736">
          <cell r="A2736" t="str">
            <v>Tenn Z3</v>
          </cell>
          <cell r="C2736">
            <v>201902</v>
          </cell>
          <cell r="D2736">
            <v>0</v>
          </cell>
        </row>
        <row r="2737">
          <cell r="A2737" t="str">
            <v>Tenn Z3</v>
          </cell>
          <cell r="C2737">
            <v>201903</v>
          </cell>
          <cell r="D2737">
            <v>0</v>
          </cell>
        </row>
        <row r="2738">
          <cell r="A2738" t="str">
            <v>Tenn Z3</v>
          </cell>
          <cell r="C2738">
            <v>201904</v>
          </cell>
          <cell r="D2738">
            <v>0</v>
          </cell>
        </row>
        <row r="2739">
          <cell r="A2739" t="str">
            <v>Tenn Z3</v>
          </cell>
          <cell r="C2739">
            <v>201905</v>
          </cell>
          <cell r="D2739">
            <v>0</v>
          </cell>
        </row>
        <row r="2740">
          <cell r="A2740" t="str">
            <v>Tenn Z3</v>
          </cell>
          <cell r="C2740">
            <v>201906</v>
          </cell>
          <cell r="D2740">
            <v>0</v>
          </cell>
        </row>
        <row r="2741">
          <cell r="A2741" t="str">
            <v>Tenn Z3</v>
          </cell>
          <cell r="C2741">
            <v>201907</v>
          </cell>
          <cell r="D2741">
            <v>0</v>
          </cell>
        </row>
        <row r="2742">
          <cell r="A2742" t="str">
            <v>Tenn Z3</v>
          </cell>
          <cell r="C2742">
            <v>201908</v>
          </cell>
          <cell r="D2742">
            <v>0</v>
          </cell>
        </row>
        <row r="2743">
          <cell r="A2743" t="str">
            <v>Tenn Z3</v>
          </cell>
          <cell r="C2743">
            <v>201909</v>
          </cell>
          <cell r="D2743">
            <v>0</v>
          </cell>
        </row>
        <row r="2744">
          <cell r="A2744" t="str">
            <v>Tenn Z3</v>
          </cell>
          <cell r="C2744">
            <v>201910</v>
          </cell>
          <cell r="D2744">
            <v>0</v>
          </cell>
        </row>
        <row r="2745">
          <cell r="A2745" t="str">
            <v>Tenn Z3</v>
          </cell>
          <cell r="C2745">
            <v>201911</v>
          </cell>
          <cell r="D2745">
            <v>0</v>
          </cell>
        </row>
        <row r="2746">
          <cell r="A2746" t="str">
            <v>Tenn Z3</v>
          </cell>
          <cell r="C2746">
            <v>201912</v>
          </cell>
          <cell r="D2746">
            <v>0</v>
          </cell>
        </row>
        <row r="2747">
          <cell r="A2747" t="str">
            <v>Tenn Z3</v>
          </cell>
          <cell r="C2747">
            <v>202001</v>
          </cell>
          <cell r="D2747">
            <v>0</v>
          </cell>
        </row>
        <row r="2748">
          <cell r="A2748" t="str">
            <v>Tenn Z3</v>
          </cell>
          <cell r="C2748">
            <v>202002</v>
          </cell>
          <cell r="D2748">
            <v>0</v>
          </cell>
        </row>
        <row r="2749">
          <cell r="A2749" t="str">
            <v>Tenn Z3</v>
          </cell>
          <cell r="C2749">
            <v>202003</v>
          </cell>
          <cell r="D2749">
            <v>0</v>
          </cell>
        </row>
        <row r="2750">
          <cell r="A2750" t="str">
            <v>Tenn Z3</v>
          </cell>
          <cell r="C2750">
            <v>202004</v>
          </cell>
          <cell r="D2750">
            <v>0</v>
          </cell>
        </row>
        <row r="2751">
          <cell r="A2751" t="str">
            <v>Tenn Z3</v>
          </cell>
          <cell r="C2751">
            <v>202005</v>
          </cell>
          <cell r="D2751">
            <v>0</v>
          </cell>
        </row>
        <row r="2752">
          <cell r="A2752" t="str">
            <v>Tenn Z3</v>
          </cell>
          <cell r="C2752">
            <v>202006</v>
          </cell>
          <cell r="D2752">
            <v>0</v>
          </cell>
        </row>
        <row r="2753">
          <cell r="A2753" t="str">
            <v>Tenn Z3</v>
          </cell>
          <cell r="C2753">
            <v>202007</v>
          </cell>
          <cell r="D2753">
            <v>0</v>
          </cell>
        </row>
        <row r="2754">
          <cell r="A2754" t="str">
            <v>Tenn Z3</v>
          </cell>
          <cell r="C2754">
            <v>202008</v>
          </cell>
          <cell r="D2754">
            <v>0</v>
          </cell>
        </row>
        <row r="2755">
          <cell r="A2755" t="str">
            <v>Tenn Z3</v>
          </cell>
          <cell r="C2755">
            <v>202009</v>
          </cell>
          <cell r="D2755">
            <v>0</v>
          </cell>
        </row>
        <row r="2756">
          <cell r="A2756" t="str">
            <v>Tenn Z3</v>
          </cell>
          <cell r="C2756">
            <v>202010</v>
          </cell>
          <cell r="D2756">
            <v>0</v>
          </cell>
        </row>
        <row r="2757">
          <cell r="A2757" t="str">
            <v>Tenn Z3</v>
          </cell>
          <cell r="C2757">
            <v>202011</v>
          </cell>
          <cell r="D2757">
            <v>0</v>
          </cell>
        </row>
        <row r="2758">
          <cell r="A2758" t="str">
            <v>Tenn Z3</v>
          </cell>
          <cell r="C2758">
            <v>202012</v>
          </cell>
          <cell r="D2758">
            <v>0</v>
          </cell>
        </row>
        <row r="2759">
          <cell r="A2759" t="str">
            <v>Tenn Z3</v>
          </cell>
          <cell r="C2759">
            <v>202101</v>
          </cell>
          <cell r="D2759">
            <v>0</v>
          </cell>
        </row>
        <row r="2760">
          <cell r="A2760" t="str">
            <v>Tenn Z3</v>
          </cell>
          <cell r="C2760">
            <v>202102</v>
          </cell>
          <cell r="D2760">
            <v>0</v>
          </cell>
        </row>
        <row r="2761">
          <cell r="A2761" t="str">
            <v>Tenn Z3</v>
          </cell>
          <cell r="C2761">
            <v>202103</v>
          </cell>
          <cell r="D2761">
            <v>0</v>
          </cell>
        </row>
        <row r="2762">
          <cell r="A2762" t="str">
            <v>Tenn Z3</v>
          </cell>
          <cell r="C2762">
            <v>202104</v>
          </cell>
          <cell r="D2762">
            <v>0</v>
          </cell>
        </row>
        <row r="2763">
          <cell r="A2763" t="str">
            <v>Tenn Z3</v>
          </cell>
          <cell r="C2763">
            <v>202105</v>
          </cell>
          <cell r="D2763">
            <v>0</v>
          </cell>
        </row>
        <row r="2764">
          <cell r="A2764" t="str">
            <v>Tenn Z3</v>
          </cell>
          <cell r="C2764">
            <v>202106</v>
          </cell>
          <cell r="D2764">
            <v>0</v>
          </cell>
        </row>
        <row r="2765">
          <cell r="A2765" t="str">
            <v>Tenn Z3</v>
          </cell>
          <cell r="C2765">
            <v>202107</v>
          </cell>
          <cell r="D2765">
            <v>0</v>
          </cell>
        </row>
        <row r="2766">
          <cell r="A2766" t="str">
            <v>Tenn Z3</v>
          </cell>
          <cell r="C2766">
            <v>202108</v>
          </cell>
          <cell r="D2766">
            <v>0</v>
          </cell>
        </row>
        <row r="2767">
          <cell r="A2767" t="str">
            <v>Tenn Z3</v>
          </cell>
          <cell r="C2767">
            <v>202109</v>
          </cell>
          <cell r="D2767">
            <v>0</v>
          </cell>
        </row>
        <row r="2768">
          <cell r="A2768" t="str">
            <v>Tenn Z3</v>
          </cell>
          <cell r="C2768">
            <v>202110</v>
          </cell>
          <cell r="D2768">
            <v>0</v>
          </cell>
        </row>
        <row r="2769">
          <cell r="A2769" t="str">
            <v>Tenn Z3</v>
          </cell>
          <cell r="C2769">
            <v>202111</v>
          </cell>
          <cell r="D2769">
            <v>0</v>
          </cell>
        </row>
        <row r="2770">
          <cell r="A2770" t="str">
            <v>Tenn Z3</v>
          </cell>
          <cell r="C2770">
            <v>202112</v>
          </cell>
          <cell r="D2770">
            <v>0</v>
          </cell>
        </row>
        <row r="2771">
          <cell r="A2771" t="str">
            <v>Tenn Z3</v>
          </cell>
          <cell r="C2771">
            <v>202201</v>
          </cell>
          <cell r="D2771">
            <v>0</v>
          </cell>
        </row>
        <row r="2772">
          <cell r="A2772" t="str">
            <v>Tenn Z3</v>
          </cell>
          <cell r="C2772">
            <v>202202</v>
          </cell>
          <cell r="D2772">
            <v>0</v>
          </cell>
        </row>
        <row r="2773">
          <cell r="A2773" t="str">
            <v>Tenn Z3</v>
          </cell>
          <cell r="C2773">
            <v>202203</v>
          </cell>
          <cell r="D2773">
            <v>0</v>
          </cell>
        </row>
        <row r="2774">
          <cell r="A2774" t="str">
            <v>Tenn Z3</v>
          </cell>
          <cell r="C2774">
            <v>202204</v>
          </cell>
          <cell r="D2774">
            <v>0</v>
          </cell>
        </row>
        <row r="2775">
          <cell r="A2775" t="str">
            <v>Tenn Z3</v>
          </cell>
          <cell r="C2775">
            <v>202205</v>
          </cell>
          <cell r="D2775">
            <v>0</v>
          </cell>
        </row>
        <row r="2776">
          <cell r="A2776" t="str">
            <v>Tenn Z3</v>
          </cell>
          <cell r="C2776">
            <v>202206</v>
          </cell>
          <cell r="D2776">
            <v>0</v>
          </cell>
        </row>
        <row r="2777">
          <cell r="A2777" t="str">
            <v>Tenn Z3</v>
          </cell>
          <cell r="C2777">
            <v>202207</v>
          </cell>
          <cell r="D2777">
            <v>0</v>
          </cell>
        </row>
        <row r="2778">
          <cell r="A2778" t="str">
            <v>Tenn Z3</v>
          </cell>
          <cell r="C2778">
            <v>202208</v>
          </cell>
          <cell r="D2778">
            <v>0</v>
          </cell>
        </row>
        <row r="2779">
          <cell r="A2779" t="str">
            <v>Tenn Z3</v>
          </cell>
          <cell r="C2779">
            <v>202209</v>
          </cell>
          <cell r="D2779">
            <v>0</v>
          </cell>
        </row>
        <row r="2780">
          <cell r="A2780" t="str">
            <v>Tenn Z3</v>
          </cell>
          <cell r="C2780">
            <v>202210</v>
          </cell>
          <cell r="D2780">
            <v>0</v>
          </cell>
        </row>
        <row r="2781">
          <cell r="A2781" t="str">
            <v>Tenn Z3</v>
          </cell>
          <cell r="C2781">
            <v>202211</v>
          </cell>
          <cell r="D2781">
            <v>0</v>
          </cell>
        </row>
        <row r="2782">
          <cell r="A2782" t="str">
            <v>Tenn Z3</v>
          </cell>
          <cell r="C2782">
            <v>202212</v>
          </cell>
          <cell r="D2782">
            <v>0</v>
          </cell>
        </row>
        <row r="2783">
          <cell r="A2783" t="str">
            <v>Tenn Z3</v>
          </cell>
          <cell r="C2783">
            <v>202301</v>
          </cell>
          <cell r="D2783">
            <v>0</v>
          </cell>
        </row>
        <row r="2784">
          <cell r="A2784" t="str">
            <v>Tenn Z3</v>
          </cell>
          <cell r="C2784">
            <v>202302</v>
          </cell>
          <cell r="D2784">
            <v>0</v>
          </cell>
        </row>
        <row r="2785">
          <cell r="A2785" t="str">
            <v>Tenn Z3</v>
          </cell>
          <cell r="C2785">
            <v>202303</v>
          </cell>
          <cell r="D2785">
            <v>0</v>
          </cell>
        </row>
        <row r="2786">
          <cell r="A2786" t="str">
            <v>Tenn Z3</v>
          </cell>
          <cell r="C2786">
            <v>202304</v>
          </cell>
          <cell r="D2786">
            <v>0</v>
          </cell>
        </row>
        <row r="2787">
          <cell r="A2787" t="str">
            <v>Tenn Z3</v>
          </cell>
          <cell r="C2787">
            <v>202305</v>
          </cell>
          <cell r="D2787">
            <v>0</v>
          </cell>
        </row>
        <row r="2788">
          <cell r="A2788" t="str">
            <v>Tenn Z3</v>
          </cell>
          <cell r="C2788">
            <v>202306</v>
          </cell>
          <cell r="D2788">
            <v>0</v>
          </cell>
        </row>
        <row r="2789">
          <cell r="A2789" t="str">
            <v>Tenn Z3</v>
          </cell>
          <cell r="C2789">
            <v>202307</v>
          </cell>
          <cell r="D2789">
            <v>0</v>
          </cell>
        </row>
        <row r="2790">
          <cell r="A2790" t="str">
            <v>Tenn Z3</v>
          </cell>
          <cell r="C2790">
            <v>202308</v>
          </cell>
          <cell r="D2790">
            <v>0</v>
          </cell>
        </row>
        <row r="2791">
          <cell r="A2791" t="str">
            <v>Tenn Z3</v>
          </cell>
          <cell r="C2791">
            <v>202309</v>
          </cell>
          <cell r="D2791">
            <v>0</v>
          </cell>
        </row>
        <row r="2792">
          <cell r="A2792" t="str">
            <v>Tenn Z3</v>
          </cell>
          <cell r="C2792">
            <v>202310</v>
          </cell>
          <cell r="D2792">
            <v>0</v>
          </cell>
        </row>
        <row r="2793">
          <cell r="A2793" t="str">
            <v>Tenn Z3</v>
          </cell>
          <cell r="C2793">
            <v>202311</v>
          </cell>
          <cell r="D2793">
            <v>0</v>
          </cell>
        </row>
        <row r="2794">
          <cell r="A2794" t="str">
            <v>Tenn Z3</v>
          </cell>
          <cell r="C2794">
            <v>202312</v>
          </cell>
          <cell r="D2794">
            <v>0</v>
          </cell>
        </row>
        <row r="2795">
          <cell r="A2795" t="str">
            <v>Tenn Z3</v>
          </cell>
          <cell r="C2795">
            <v>202401</v>
          </cell>
          <cell r="D2795">
            <v>0</v>
          </cell>
        </row>
        <row r="2796">
          <cell r="A2796" t="str">
            <v>Tenn Z3</v>
          </cell>
          <cell r="C2796">
            <v>202402</v>
          </cell>
          <cell r="D2796">
            <v>0</v>
          </cell>
        </row>
        <row r="2797">
          <cell r="A2797" t="str">
            <v>Tenn Z3</v>
          </cell>
          <cell r="C2797">
            <v>202403</v>
          </cell>
          <cell r="D2797">
            <v>0</v>
          </cell>
        </row>
        <row r="2798">
          <cell r="A2798" t="str">
            <v>Tenn Z3</v>
          </cell>
          <cell r="C2798">
            <v>202404</v>
          </cell>
          <cell r="D2798">
            <v>0</v>
          </cell>
        </row>
        <row r="2799">
          <cell r="A2799" t="str">
            <v>Tenn Z3</v>
          </cell>
          <cell r="C2799">
            <v>202405</v>
          </cell>
          <cell r="D2799">
            <v>0</v>
          </cell>
        </row>
        <row r="2800">
          <cell r="A2800" t="str">
            <v>Tenn Z3</v>
          </cell>
          <cell r="C2800">
            <v>202406</v>
          </cell>
          <cell r="D2800">
            <v>0</v>
          </cell>
        </row>
        <row r="2801">
          <cell r="A2801" t="str">
            <v>Tenn Z3</v>
          </cell>
          <cell r="C2801">
            <v>202407</v>
          </cell>
          <cell r="D2801">
            <v>0</v>
          </cell>
        </row>
        <row r="2802">
          <cell r="A2802" t="str">
            <v>Tenn Z3</v>
          </cell>
          <cell r="C2802">
            <v>202408</v>
          </cell>
          <cell r="D2802">
            <v>0</v>
          </cell>
        </row>
        <row r="2803">
          <cell r="A2803" t="str">
            <v>Tenn Z3</v>
          </cell>
          <cell r="C2803">
            <v>202409</v>
          </cell>
          <cell r="D2803">
            <v>0</v>
          </cell>
        </row>
        <row r="2804">
          <cell r="A2804" t="str">
            <v>Tenn Z3</v>
          </cell>
          <cell r="C2804">
            <v>202410</v>
          </cell>
          <cell r="D2804">
            <v>0</v>
          </cell>
        </row>
        <row r="2805">
          <cell r="A2805" t="str">
            <v>Tenn Z3</v>
          </cell>
          <cell r="C2805">
            <v>202411</v>
          </cell>
          <cell r="D2805">
            <v>0</v>
          </cell>
        </row>
        <row r="2806">
          <cell r="A2806" t="str">
            <v>Tenn Z3</v>
          </cell>
          <cell r="C2806">
            <v>202412</v>
          </cell>
          <cell r="D2806">
            <v>0</v>
          </cell>
        </row>
        <row r="2807">
          <cell r="A2807" t="str">
            <v>Tenn Z3</v>
          </cell>
          <cell r="C2807">
            <v>202501</v>
          </cell>
          <cell r="D2807">
            <v>0</v>
          </cell>
        </row>
        <row r="2808">
          <cell r="A2808" t="str">
            <v>Tenn Z3</v>
          </cell>
          <cell r="C2808">
            <v>202502</v>
          </cell>
          <cell r="D2808">
            <v>0</v>
          </cell>
        </row>
        <row r="2809">
          <cell r="A2809" t="str">
            <v>Tenn Z3</v>
          </cell>
          <cell r="C2809">
            <v>202503</v>
          </cell>
          <cell r="D2809">
            <v>0</v>
          </cell>
        </row>
        <row r="2810">
          <cell r="A2810" t="str">
            <v>Tenn Z3</v>
          </cell>
          <cell r="C2810">
            <v>202504</v>
          </cell>
          <cell r="D2810">
            <v>0</v>
          </cell>
        </row>
        <row r="2811">
          <cell r="A2811" t="str">
            <v>Tenn Z3</v>
          </cell>
          <cell r="C2811">
            <v>202505</v>
          </cell>
          <cell r="D2811">
            <v>0</v>
          </cell>
        </row>
        <row r="2812">
          <cell r="A2812" t="str">
            <v>Tenn Z3</v>
          </cell>
          <cell r="C2812">
            <v>202506</v>
          </cell>
          <cell r="D2812">
            <v>0</v>
          </cell>
        </row>
        <row r="2813">
          <cell r="A2813" t="str">
            <v>Tenn Z3</v>
          </cell>
          <cell r="C2813">
            <v>202507</v>
          </cell>
          <cell r="D2813">
            <v>0</v>
          </cell>
        </row>
        <row r="2814">
          <cell r="A2814" t="str">
            <v>Tenn Z3</v>
          </cell>
          <cell r="C2814">
            <v>202508</v>
          </cell>
          <cell r="D2814">
            <v>0</v>
          </cell>
        </row>
        <row r="2815">
          <cell r="A2815" t="str">
            <v>Tenn Z3</v>
          </cell>
          <cell r="C2815">
            <v>202509</v>
          </cell>
          <cell r="D2815">
            <v>0</v>
          </cell>
        </row>
        <row r="2816">
          <cell r="A2816" t="str">
            <v>Tenn Z3</v>
          </cell>
          <cell r="C2816">
            <v>202510</v>
          </cell>
          <cell r="D2816">
            <v>0</v>
          </cell>
        </row>
        <row r="2817">
          <cell r="A2817" t="str">
            <v>Tenn Z3</v>
          </cell>
          <cell r="C2817">
            <v>202511</v>
          </cell>
          <cell r="D2817">
            <v>0</v>
          </cell>
        </row>
        <row r="2818">
          <cell r="A2818" t="str">
            <v>Tenn Z3</v>
          </cell>
          <cell r="C2818">
            <v>202512</v>
          </cell>
          <cell r="D2818">
            <v>0</v>
          </cell>
        </row>
        <row r="2819">
          <cell r="A2819" t="str">
            <v>Tenn Z3</v>
          </cell>
          <cell r="C2819">
            <v>202601</v>
          </cell>
          <cell r="D2819">
            <v>0</v>
          </cell>
        </row>
        <row r="2820">
          <cell r="A2820" t="str">
            <v>Tenn Z3</v>
          </cell>
          <cell r="C2820">
            <v>202602</v>
          </cell>
          <cell r="D2820">
            <v>0</v>
          </cell>
        </row>
        <row r="2821">
          <cell r="A2821" t="str">
            <v>Tenn Z3</v>
          </cell>
          <cell r="C2821">
            <v>202603</v>
          </cell>
          <cell r="D2821">
            <v>0</v>
          </cell>
        </row>
        <row r="2822">
          <cell r="A2822" t="str">
            <v>Tenn Z3</v>
          </cell>
          <cell r="C2822">
            <v>202604</v>
          </cell>
          <cell r="D2822">
            <v>0</v>
          </cell>
        </row>
        <row r="2823">
          <cell r="A2823" t="str">
            <v>Tenn Z3</v>
          </cell>
          <cell r="C2823">
            <v>202605</v>
          </cell>
          <cell r="D2823">
            <v>0</v>
          </cell>
        </row>
        <row r="2824">
          <cell r="A2824" t="str">
            <v>Tenn Z3</v>
          </cell>
          <cell r="C2824">
            <v>202606</v>
          </cell>
          <cell r="D2824">
            <v>0</v>
          </cell>
        </row>
        <row r="2825">
          <cell r="A2825" t="str">
            <v>Tenn Z3</v>
          </cell>
          <cell r="C2825">
            <v>202607</v>
          </cell>
          <cell r="D2825">
            <v>0</v>
          </cell>
        </row>
        <row r="2826">
          <cell r="A2826" t="str">
            <v>Tenn Z3</v>
          </cell>
          <cell r="C2826">
            <v>202608</v>
          </cell>
          <cell r="D2826">
            <v>0</v>
          </cell>
        </row>
        <row r="2827">
          <cell r="A2827" t="str">
            <v>Tenn Z3</v>
          </cell>
          <cell r="C2827">
            <v>202609</v>
          </cell>
          <cell r="D2827">
            <v>0</v>
          </cell>
        </row>
        <row r="2828">
          <cell r="A2828" t="str">
            <v>Tenn Z3</v>
          </cell>
          <cell r="C2828">
            <v>202610</v>
          </cell>
          <cell r="D2828">
            <v>0</v>
          </cell>
        </row>
        <row r="2829">
          <cell r="A2829" t="str">
            <v>Tenn Z3</v>
          </cell>
          <cell r="C2829">
            <v>202611</v>
          </cell>
          <cell r="D2829">
            <v>0</v>
          </cell>
        </row>
        <row r="2830">
          <cell r="A2830" t="str">
            <v>Tenn Z3</v>
          </cell>
          <cell r="C2830">
            <v>202612</v>
          </cell>
          <cell r="D2830">
            <v>0</v>
          </cell>
        </row>
        <row r="2831">
          <cell r="A2831" t="str">
            <v>Tenn Z3</v>
          </cell>
          <cell r="C2831">
            <v>202701</v>
          </cell>
          <cell r="D2831">
            <v>0</v>
          </cell>
        </row>
        <row r="2832">
          <cell r="A2832" t="str">
            <v>Tenn Z3</v>
          </cell>
          <cell r="C2832">
            <v>202702</v>
          </cell>
          <cell r="D2832">
            <v>0</v>
          </cell>
        </row>
        <row r="2833">
          <cell r="A2833" t="str">
            <v>Tenn Z3</v>
          </cell>
          <cell r="C2833">
            <v>202703</v>
          </cell>
          <cell r="D2833">
            <v>0</v>
          </cell>
        </row>
        <row r="2834">
          <cell r="A2834" t="str">
            <v>Tenn Z3</v>
          </cell>
          <cell r="C2834">
            <v>202704</v>
          </cell>
          <cell r="D2834">
            <v>0</v>
          </cell>
        </row>
        <row r="2835">
          <cell r="A2835" t="str">
            <v>Tenn Z3</v>
          </cell>
          <cell r="C2835">
            <v>202705</v>
          </cell>
          <cell r="D2835">
            <v>0</v>
          </cell>
        </row>
        <row r="2836">
          <cell r="A2836" t="str">
            <v>Tenn Z3</v>
          </cell>
          <cell r="C2836">
            <v>202706</v>
          </cell>
          <cell r="D2836">
            <v>0</v>
          </cell>
        </row>
        <row r="2837">
          <cell r="A2837" t="str">
            <v>Tenn Z3</v>
          </cell>
          <cell r="C2837">
            <v>202707</v>
          </cell>
          <cell r="D2837">
            <v>0</v>
          </cell>
        </row>
        <row r="2838">
          <cell r="A2838" t="str">
            <v>Tenn Z3</v>
          </cell>
          <cell r="C2838">
            <v>202708</v>
          </cell>
          <cell r="D2838">
            <v>0</v>
          </cell>
        </row>
        <row r="2839">
          <cell r="A2839" t="str">
            <v>Tenn Z3</v>
          </cell>
          <cell r="C2839">
            <v>202709</v>
          </cell>
          <cell r="D2839">
            <v>0</v>
          </cell>
        </row>
        <row r="2840">
          <cell r="A2840" t="str">
            <v>Tenn Z3</v>
          </cell>
          <cell r="C2840">
            <v>202710</v>
          </cell>
          <cell r="D2840">
            <v>0</v>
          </cell>
        </row>
        <row r="2841">
          <cell r="A2841" t="str">
            <v>Tenn Z4</v>
          </cell>
          <cell r="C2841">
            <v>200803</v>
          </cell>
          <cell r="D2841">
            <v>1.0123</v>
          </cell>
        </row>
        <row r="2842">
          <cell r="A2842" t="str">
            <v>Tenn Z4</v>
          </cell>
          <cell r="C2842">
            <v>200804</v>
          </cell>
          <cell r="D2842">
            <v>1.0533999999999999</v>
          </cell>
        </row>
        <row r="2843">
          <cell r="A2843" t="str">
            <v>Tenn Z4</v>
          </cell>
          <cell r="C2843">
            <v>200805</v>
          </cell>
          <cell r="D2843">
            <v>1.0862000000000001</v>
          </cell>
        </row>
        <row r="2844">
          <cell r="A2844" t="str">
            <v>Tenn Z4</v>
          </cell>
          <cell r="C2844">
            <v>200806</v>
          </cell>
          <cell r="D2844">
            <v>1.0912999999999999</v>
          </cell>
        </row>
        <row r="2845">
          <cell r="A2845" t="str">
            <v>Tenn Z4</v>
          </cell>
          <cell r="C2845">
            <v>200807</v>
          </cell>
          <cell r="D2845">
            <v>1.0964</v>
          </cell>
        </row>
        <row r="2846">
          <cell r="A2846" t="str">
            <v>Tenn Z4</v>
          </cell>
          <cell r="C2846">
            <v>200808</v>
          </cell>
          <cell r="D2846">
            <v>1.0991</v>
          </cell>
        </row>
        <row r="2847">
          <cell r="A2847" t="str">
            <v>Tenn Z4</v>
          </cell>
          <cell r="C2847">
            <v>200809</v>
          </cell>
          <cell r="D2847">
            <v>1.0998000000000001</v>
          </cell>
        </row>
        <row r="2848">
          <cell r="A2848" t="str">
            <v>Tenn Z4</v>
          </cell>
          <cell r="C2848">
            <v>200810</v>
          </cell>
          <cell r="D2848">
            <v>1.1040000000000001</v>
          </cell>
        </row>
        <row r="2849">
          <cell r="A2849" t="str">
            <v>Tenn Z4</v>
          </cell>
          <cell r="C2849">
            <v>200811</v>
          </cell>
          <cell r="D2849">
            <v>1.1185</v>
          </cell>
        </row>
        <row r="2850">
          <cell r="A2850" t="str">
            <v>Tenn Z4</v>
          </cell>
          <cell r="C2850">
            <v>200812</v>
          </cell>
          <cell r="D2850">
            <v>1.1394</v>
          </cell>
        </row>
        <row r="2851">
          <cell r="A2851" t="str">
            <v>Tenn Z4</v>
          </cell>
          <cell r="C2851">
            <v>200901</v>
          </cell>
          <cell r="D2851">
            <v>1.1529</v>
          </cell>
        </row>
        <row r="2852">
          <cell r="A2852" t="str">
            <v>Tenn Z4</v>
          </cell>
          <cell r="C2852">
            <v>200902</v>
          </cell>
          <cell r="D2852">
            <v>1.1511</v>
          </cell>
        </row>
        <row r="2853">
          <cell r="A2853" t="str">
            <v>Tenn Z4</v>
          </cell>
          <cell r="C2853">
            <v>200903</v>
          </cell>
          <cell r="D2853">
            <v>1.1361000000000001</v>
          </cell>
        </row>
        <row r="2854">
          <cell r="A2854" t="str">
            <v>Tenn Z4</v>
          </cell>
          <cell r="C2854">
            <v>200904</v>
          </cell>
          <cell r="D2854">
            <v>1.0309999999999999</v>
          </cell>
        </row>
        <row r="2855">
          <cell r="A2855" t="str">
            <v>Tenn Z4</v>
          </cell>
          <cell r="C2855">
            <v>200905</v>
          </cell>
          <cell r="D2855">
            <v>1.0204</v>
          </cell>
        </row>
        <row r="2856">
          <cell r="A2856" t="str">
            <v>Tenn Z4</v>
          </cell>
          <cell r="C2856">
            <v>200906</v>
          </cell>
          <cell r="D2856">
            <v>1.0235000000000001</v>
          </cell>
        </row>
        <row r="2857">
          <cell r="A2857" t="str">
            <v>Tenn Z4</v>
          </cell>
          <cell r="C2857">
            <v>200907</v>
          </cell>
          <cell r="D2857">
            <v>1.0277000000000001</v>
          </cell>
        </row>
        <row r="2858">
          <cell r="A2858" t="str">
            <v>Tenn Z4</v>
          </cell>
          <cell r="C2858">
            <v>200908</v>
          </cell>
          <cell r="D2858">
            <v>1.0308999999999999</v>
          </cell>
        </row>
        <row r="2859">
          <cell r="A2859" t="str">
            <v>Tenn Z4</v>
          </cell>
          <cell r="C2859">
            <v>200909</v>
          </cell>
          <cell r="D2859">
            <v>1.0318000000000001</v>
          </cell>
        </row>
        <row r="2860">
          <cell r="A2860" t="str">
            <v>Tenn Z4</v>
          </cell>
          <cell r="C2860">
            <v>200910</v>
          </cell>
          <cell r="D2860">
            <v>1.0361</v>
          </cell>
        </row>
        <row r="2861">
          <cell r="A2861" t="str">
            <v>Tenn Z4</v>
          </cell>
          <cell r="C2861">
            <v>200911</v>
          </cell>
          <cell r="D2861">
            <v>1.0497000000000001</v>
          </cell>
        </row>
        <row r="2862">
          <cell r="A2862" t="str">
            <v>Tenn Z4</v>
          </cell>
          <cell r="C2862">
            <v>200912</v>
          </cell>
          <cell r="D2862">
            <v>1.071</v>
          </cell>
        </row>
        <row r="2863">
          <cell r="A2863" t="str">
            <v>Tenn Z4</v>
          </cell>
          <cell r="C2863">
            <v>201001</v>
          </cell>
          <cell r="D2863">
            <v>1.0844</v>
          </cell>
        </row>
        <row r="2864">
          <cell r="A2864" t="str">
            <v>Tenn Z4</v>
          </cell>
          <cell r="C2864">
            <v>201002</v>
          </cell>
          <cell r="D2864">
            <v>1.0832999999999999</v>
          </cell>
        </row>
        <row r="2865">
          <cell r="A2865" t="str">
            <v>Tenn Z4</v>
          </cell>
          <cell r="C2865">
            <v>201003</v>
          </cell>
          <cell r="D2865">
            <v>1.0677000000000001</v>
          </cell>
        </row>
        <row r="2866">
          <cell r="A2866" t="str">
            <v>Tenn Z4</v>
          </cell>
          <cell r="C2866">
            <v>201004</v>
          </cell>
          <cell r="D2866">
            <v>0.99139999999999995</v>
          </cell>
        </row>
        <row r="2867">
          <cell r="A2867" t="str">
            <v>Tenn Z4</v>
          </cell>
          <cell r="C2867">
            <v>201005</v>
          </cell>
          <cell r="D2867">
            <v>0.98350000000000004</v>
          </cell>
        </row>
        <row r="2868">
          <cell r="A2868" t="str">
            <v>Tenn Z4</v>
          </cell>
          <cell r="C2868">
            <v>201006</v>
          </cell>
          <cell r="D2868">
            <v>0.98629999999999995</v>
          </cell>
        </row>
        <row r="2869">
          <cell r="A2869" t="str">
            <v>Tenn Z4</v>
          </cell>
          <cell r="C2869">
            <v>201007</v>
          </cell>
          <cell r="D2869">
            <v>0.99109999999999998</v>
          </cell>
        </row>
        <row r="2870">
          <cell r="A2870" t="str">
            <v>Tenn Z4</v>
          </cell>
          <cell r="C2870">
            <v>201008</v>
          </cell>
          <cell r="D2870">
            <v>0.99470000000000003</v>
          </cell>
        </row>
        <row r="2871">
          <cell r="A2871" t="str">
            <v>Tenn Z4</v>
          </cell>
          <cell r="C2871">
            <v>201009</v>
          </cell>
          <cell r="D2871">
            <v>0.99580000000000002</v>
          </cell>
        </row>
        <row r="2872">
          <cell r="A2872" t="str">
            <v>Tenn Z4</v>
          </cell>
          <cell r="C2872">
            <v>201010</v>
          </cell>
          <cell r="D2872">
            <v>1.0004999999999999</v>
          </cell>
        </row>
        <row r="2873">
          <cell r="A2873" t="str">
            <v>Tenn Z4</v>
          </cell>
          <cell r="C2873">
            <v>201011</v>
          </cell>
          <cell r="D2873">
            <v>1.0164</v>
          </cell>
        </row>
        <row r="2874">
          <cell r="A2874" t="str">
            <v>Tenn Z4</v>
          </cell>
          <cell r="C2874">
            <v>201012</v>
          </cell>
          <cell r="D2874">
            <v>1.0383</v>
          </cell>
        </row>
        <row r="2875">
          <cell r="A2875" t="str">
            <v>Tenn Z4</v>
          </cell>
          <cell r="C2875">
            <v>201101</v>
          </cell>
          <cell r="D2875">
            <v>1.0523</v>
          </cell>
        </row>
        <row r="2876">
          <cell r="A2876" t="str">
            <v>Tenn Z4</v>
          </cell>
          <cell r="C2876">
            <v>201102</v>
          </cell>
          <cell r="D2876">
            <v>1.0518000000000001</v>
          </cell>
        </row>
        <row r="2877">
          <cell r="A2877" t="str">
            <v>Tenn Z4</v>
          </cell>
          <cell r="C2877">
            <v>201103</v>
          </cell>
          <cell r="D2877">
            <v>1.0367999999999999</v>
          </cell>
        </row>
        <row r="2878">
          <cell r="A2878" t="str">
            <v>Tenn Z4</v>
          </cell>
          <cell r="C2878">
            <v>201104</v>
          </cell>
          <cell r="D2878">
            <v>0.97519999999999996</v>
          </cell>
        </row>
        <row r="2879">
          <cell r="A2879" t="str">
            <v>Tenn Z4</v>
          </cell>
          <cell r="C2879">
            <v>201105</v>
          </cell>
          <cell r="D2879">
            <v>0</v>
          </cell>
        </row>
        <row r="2880">
          <cell r="A2880" t="str">
            <v>Tenn Z4</v>
          </cell>
          <cell r="C2880">
            <v>201106</v>
          </cell>
          <cell r="D2880">
            <v>0</v>
          </cell>
        </row>
        <row r="2881">
          <cell r="A2881" t="str">
            <v>Tenn Z4</v>
          </cell>
          <cell r="C2881">
            <v>201107</v>
          </cell>
          <cell r="D2881">
            <v>0</v>
          </cell>
        </row>
        <row r="2882">
          <cell r="A2882" t="str">
            <v>Tenn Z4</v>
          </cell>
          <cell r="C2882">
            <v>201108</v>
          </cell>
          <cell r="D2882">
            <v>0</v>
          </cell>
        </row>
        <row r="2883">
          <cell r="A2883" t="str">
            <v>Tenn Z4</v>
          </cell>
          <cell r="C2883">
            <v>201109</v>
          </cell>
          <cell r="D2883">
            <v>0</v>
          </cell>
        </row>
        <row r="2884">
          <cell r="A2884" t="str">
            <v>Tenn Z4</v>
          </cell>
          <cell r="C2884">
            <v>201110</v>
          </cell>
          <cell r="D2884">
            <v>0</v>
          </cell>
        </row>
        <row r="2885">
          <cell r="A2885" t="str">
            <v>Tenn Z4</v>
          </cell>
          <cell r="C2885">
            <v>201111</v>
          </cell>
          <cell r="D2885">
            <v>0</v>
          </cell>
        </row>
        <row r="2886">
          <cell r="A2886" t="str">
            <v>Tenn Z4</v>
          </cell>
          <cell r="C2886">
            <v>201112</v>
          </cell>
          <cell r="D2886">
            <v>0</v>
          </cell>
        </row>
        <row r="2887">
          <cell r="A2887" t="str">
            <v>Tenn Z4</v>
          </cell>
          <cell r="C2887">
            <v>201201</v>
          </cell>
          <cell r="D2887">
            <v>0</v>
          </cell>
        </row>
        <row r="2888">
          <cell r="A2888" t="str">
            <v>Tenn Z4</v>
          </cell>
          <cell r="C2888">
            <v>201202</v>
          </cell>
          <cell r="D2888">
            <v>0</v>
          </cell>
        </row>
        <row r="2889">
          <cell r="A2889" t="str">
            <v>Tenn Z4</v>
          </cell>
          <cell r="C2889">
            <v>201203</v>
          </cell>
          <cell r="D2889">
            <v>0</v>
          </cell>
        </row>
        <row r="2890">
          <cell r="A2890" t="str">
            <v>Tenn Z4</v>
          </cell>
          <cell r="C2890">
            <v>201204</v>
          </cell>
          <cell r="D2890">
            <v>0</v>
          </cell>
        </row>
        <row r="2891">
          <cell r="A2891" t="str">
            <v>Tenn Z4</v>
          </cell>
          <cell r="C2891">
            <v>201205</v>
          </cell>
          <cell r="D2891">
            <v>0</v>
          </cell>
        </row>
        <row r="2892">
          <cell r="A2892" t="str">
            <v>Tenn Z4</v>
          </cell>
          <cell r="C2892">
            <v>201206</v>
          </cell>
          <cell r="D2892">
            <v>0</v>
          </cell>
        </row>
        <row r="2893">
          <cell r="A2893" t="str">
            <v>Tenn Z4</v>
          </cell>
          <cell r="C2893">
            <v>201207</v>
          </cell>
          <cell r="D2893">
            <v>0</v>
          </cell>
        </row>
        <row r="2894">
          <cell r="A2894" t="str">
            <v>Tenn Z4</v>
          </cell>
          <cell r="C2894">
            <v>201208</v>
          </cell>
          <cell r="D2894">
            <v>0</v>
          </cell>
        </row>
        <row r="2895">
          <cell r="A2895" t="str">
            <v>Tenn Z4</v>
          </cell>
          <cell r="C2895">
            <v>201209</v>
          </cell>
          <cell r="D2895">
            <v>0</v>
          </cell>
        </row>
        <row r="2896">
          <cell r="A2896" t="str">
            <v>Tenn Z4</v>
          </cell>
          <cell r="C2896">
            <v>201210</v>
          </cell>
          <cell r="D2896">
            <v>0</v>
          </cell>
        </row>
        <row r="2897">
          <cell r="A2897" t="str">
            <v>Tenn Z4</v>
          </cell>
          <cell r="C2897">
            <v>201211</v>
          </cell>
          <cell r="D2897">
            <v>0</v>
          </cell>
        </row>
        <row r="2898">
          <cell r="A2898" t="str">
            <v>Tenn Z4</v>
          </cell>
          <cell r="C2898">
            <v>201212</v>
          </cell>
          <cell r="D2898">
            <v>0</v>
          </cell>
        </row>
        <row r="2899">
          <cell r="A2899" t="str">
            <v>Tenn Z4</v>
          </cell>
          <cell r="C2899">
            <v>201301</v>
          </cell>
          <cell r="D2899">
            <v>0</v>
          </cell>
        </row>
        <row r="2900">
          <cell r="A2900" t="str">
            <v>Tenn Z4</v>
          </cell>
          <cell r="C2900">
            <v>201302</v>
          </cell>
          <cell r="D2900">
            <v>0</v>
          </cell>
        </row>
        <row r="2901">
          <cell r="A2901" t="str">
            <v>Tenn Z4</v>
          </cell>
          <cell r="C2901">
            <v>201303</v>
          </cell>
          <cell r="D2901">
            <v>0</v>
          </cell>
        </row>
        <row r="2902">
          <cell r="A2902" t="str">
            <v>Tenn Z4</v>
          </cell>
          <cell r="C2902">
            <v>201304</v>
          </cell>
          <cell r="D2902">
            <v>0</v>
          </cell>
        </row>
        <row r="2903">
          <cell r="A2903" t="str">
            <v>Tenn Z4</v>
          </cell>
          <cell r="C2903">
            <v>201305</v>
          </cell>
          <cell r="D2903">
            <v>0</v>
          </cell>
        </row>
        <row r="2904">
          <cell r="A2904" t="str">
            <v>Tenn Z4</v>
          </cell>
          <cell r="C2904">
            <v>201306</v>
          </cell>
          <cell r="D2904">
            <v>0</v>
          </cell>
        </row>
        <row r="2905">
          <cell r="A2905" t="str">
            <v>Tenn Z4</v>
          </cell>
          <cell r="C2905">
            <v>201307</v>
          </cell>
          <cell r="D2905">
            <v>0</v>
          </cell>
        </row>
        <row r="2906">
          <cell r="A2906" t="str">
            <v>Tenn Z4</v>
          </cell>
          <cell r="C2906">
            <v>201308</v>
          </cell>
          <cell r="D2906">
            <v>0</v>
          </cell>
        </row>
        <row r="2907">
          <cell r="A2907" t="str">
            <v>Tenn Z4</v>
          </cell>
          <cell r="C2907">
            <v>201309</v>
          </cell>
          <cell r="D2907">
            <v>0</v>
          </cell>
        </row>
        <row r="2908">
          <cell r="A2908" t="str">
            <v>Tenn Z4</v>
          </cell>
          <cell r="C2908">
            <v>201310</v>
          </cell>
          <cell r="D2908">
            <v>0</v>
          </cell>
        </row>
        <row r="2909">
          <cell r="A2909" t="str">
            <v>Tenn Z4</v>
          </cell>
          <cell r="C2909">
            <v>201311</v>
          </cell>
          <cell r="D2909">
            <v>0</v>
          </cell>
        </row>
        <row r="2910">
          <cell r="A2910" t="str">
            <v>Tenn Z4</v>
          </cell>
          <cell r="C2910">
            <v>201312</v>
          </cell>
          <cell r="D2910">
            <v>0</v>
          </cell>
        </row>
        <row r="2911">
          <cell r="A2911" t="str">
            <v>Tenn Z4</v>
          </cell>
          <cell r="C2911">
            <v>201401</v>
          </cell>
          <cell r="D2911">
            <v>0</v>
          </cell>
        </row>
        <row r="2912">
          <cell r="A2912" t="str">
            <v>Tenn Z4</v>
          </cell>
          <cell r="C2912">
            <v>201402</v>
          </cell>
          <cell r="D2912">
            <v>0</v>
          </cell>
        </row>
        <row r="2913">
          <cell r="A2913" t="str">
            <v>Tenn Z4</v>
          </cell>
          <cell r="C2913">
            <v>201403</v>
          </cell>
          <cell r="D2913">
            <v>0</v>
          </cell>
        </row>
        <row r="2914">
          <cell r="A2914" t="str">
            <v>Tenn Z4</v>
          </cell>
          <cell r="C2914">
            <v>201404</v>
          </cell>
          <cell r="D2914">
            <v>0</v>
          </cell>
        </row>
        <row r="2915">
          <cell r="A2915" t="str">
            <v>Tenn Z4</v>
          </cell>
          <cell r="C2915">
            <v>201405</v>
          </cell>
          <cell r="D2915">
            <v>0</v>
          </cell>
        </row>
        <row r="2916">
          <cell r="A2916" t="str">
            <v>Tenn Z4</v>
          </cell>
          <cell r="C2916">
            <v>201406</v>
          </cell>
          <cell r="D2916">
            <v>0</v>
          </cell>
        </row>
        <row r="2917">
          <cell r="A2917" t="str">
            <v>Tenn Z4</v>
          </cell>
          <cell r="C2917">
            <v>201407</v>
          </cell>
          <cell r="D2917">
            <v>0</v>
          </cell>
        </row>
        <row r="2918">
          <cell r="A2918" t="str">
            <v>Tenn Z4</v>
          </cell>
          <cell r="C2918">
            <v>201408</v>
          </cell>
          <cell r="D2918">
            <v>0</v>
          </cell>
        </row>
        <row r="2919">
          <cell r="A2919" t="str">
            <v>Tenn Z4</v>
          </cell>
          <cell r="C2919">
            <v>201409</v>
          </cell>
          <cell r="D2919">
            <v>0</v>
          </cell>
        </row>
        <row r="2920">
          <cell r="A2920" t="str">
            <v>Tenn Z4</v>
          </cell>
          <cell r="C2920">
            <v>201410</v>
          </cell>
          <cell r="D2920">
            <v>0</v>
          </cell>
        </row>
        <row r="2921">
          <cell r="A2921" t="str">
            <v>Tenn Z4</v>
          </cell>
          <cell r="C2921">
            <v>201411</v>
          </cell>
          <cell r="D2921">
            <v>0</v>
          </cell>
        </row>
        <row r="2922">
          <cell r="A2922" t="str">
            <v>Tenn Z4</v>
          </cell>
          <cell r="C2922">
            <v>201412</v>
          </cell>
          <cell r="D2922">
            <v>0</v>
          </cell>
        </row>
        <row r="2923">
          <cell r="A2923" t="str">
            <v>Tenn Z4</v>
          </cell>
          <cell r="C2923">
            <v>201501</v>
          </cell>
          <cell r="D2923">
            <v>0</v>
          </cell>
        </row>
        <row r="2924">
          <cell r="A2924" t="str">
            <v>Tenn Z4</v>
          </cell>
          <cell r="C2924">
            <v>201502</v>
          </cell>
          <cell r="D2924">
            <v>0</v>
          </cell>
        </row>
        <row r="2925">
          <cell r="A2925" t="str">
            <v>Tenn Z4</v>
          </cell>
          <cell r="C2925">
            <v>201503</v>
          </cell>
          <cell r="D2925">
            <v>0</v>
          </cell>
        </row>
        <row r="2926">
          <cell r="A2926" t="str">
            <v>Tenn Z4</v>
          </cell>
          <cell r="C2926">
            <v>201504</v>
          </cell>
          <cell r="D2926">
            <v>0</v>
          </cell>
        </row>
        <row r="2927">
          <cell r="A2927" t="str">
            <v>Tenn Z4</v>
          </cell>
          <cell r="C2927">
            <v>201505</v>
          </cell>
          <cell r="D2927">
            <v>0</v>
          </cell>
        </row>
        <row r="2928">
          <cell r="A2928" t="str">
            <v>Tenn Z4</v>
          </cell>
          <cell r="C2928">
            <v>201506</v>
          </cell>
          <cell r="D2928">
            <v>0</v>
          </cell>
        </row>
        <row r="2929">
          <cell r="A2929" t="str">
            <v>Tenn Z4</v>
          </cell>
          <cell r="C2929">
            <v>201507</v>
          </cell>
          <cell r="D2929">
            <v>0</v>
          </cell>
        </row>
        <row r="2930">
          <cell r="A2930" t="str">
            <v>Tenn Z4</v>
          </cell>
          <cell r="C2930">
            <v>201508</v>
          </cell>
          <cell r="D2930">
            <v>0</v>
          </cell>
        </row>
        <row r="2931">
          <cell r="A2931" t="str">
            <v>Tenn Z4</v>
          </cell>
          <cell r="C2931">
            <v>201509</v>
          </cell>
          <cell r="D2931">
            <v>0</v>
          </cell>
        </row>
        <row r="2932">
          <cell r="A2932" t="str">
            <v>Tenn Z4</v>
          </cell>
          <cell r="C2932">
            <v>201510</v>
          </cell>
          <cell r="D2932">
            <v>0</v>
          </cell>
        </row>
        <row r="2933">
          <cell r="A2933" t="str">
            <v>Tenn Z4</v>
          </cell>
          <cell r="C2933">
            <v>201511</v>
          </cell>
          <cell r="D2933">
            <v>0</v>
          </cell>
        </row>
        <row r="2934">
          <cell r="A2934" t="str">
            <v>Tenn Z4</v>
          </cell>
          <cell r="C2934">
            <v>201512</v>
          </cell>
          <cell r="D2934">
            <v>0</v>
          </cell>
        </row>
        <row r="2935">
          <cell r="A2935" t="str">
            <v>Tenn Z4</v>
          </cell>
          <cell r="C2935">
            <v>201601</v>
          </cell>
          <cell r="D2935">
            <v>0</v>
          </cell>
        </row>
        <row r="2936">
          <cell r="A2936" t="str">
            <v>Tenn Z4</v>
          </cell>
          <cell r="C2936">
            <v>201602</v>
          </cell>
          <cell r="D2936">
            <v>0</v>
          </cell>
        </row>
        <row r="2937">
          <cell r="A2937" t="str">
            <v>Tenn Z4</v>
          </cell>
          <cell r="C2937">
            <v>201603</v>
          </cell>
          <cell r="D2937">
            <v>0</v>
          </cell>
        </row>
        <row r="2938">
          <cell r="A2938" t="str">
            <v>Tenn Z4</v>
          </cell>
          <cell r="C2938">
            <v>201604</v>
          </cell>
          <cell r="D2938">
            <v>0</v>
          </cell>
        </row>
        <row r="2939">
          <cell r="A2939" t="str">
            <v>Tenn Z4</v>
          </cell>
          <cell r="C2939">
            <v>201605</v>
          </cell>
          <cell r="D2939">
            <v>0</v>
          </cell>
        </row>
        <row r="2940">
          <cell r="A2940" t="str">
            <v>Tenn Z4</v>
          </cell>
          <cell r="C2940">
            <v>201606</v>
          </cell>
          <cell r="D2940">
            <v>0</v>
          </cell>
        </row>
        <row r="2941">
          <cell r="A2941" t="str">
            <v>Tenn Z4</v>
          </cell>
          <cell r="C2941">
            <v>201607</v>
          </cell>
          <cell r="D2941">
            <v>0</v>
          </cell>
        </row>
        <row r="2942">
          <cell r="A2942" t="str">
            <v>Tenn Z4</v>
          </cell>
          <cell r="C2942">
            <v>201608</v>
          </cell>
          <cell r="D2942">
            <v>0</v>
          </cell>
        </row>
        <row r="2943">
          <cell r="A2943" t="str">
            <v>Tenn Z4</v>
          </cell>
          <cell r="C2943">
            <v>201609</v>
          </cell>
          <cell r="D2943">
            <v>0</v>
          </cell>
        </row>
        <row r="2944">
          <cell r="A2944" t="str">
            <v>Tenn Z4</v>
          </cell>
          <cell r="C2944">
            <v>201610</v>
          </cell>
          <cell r="D2944">
            <v>0</v>
          </cell>
        </row>
        <row r="2945">
          <cell r="A2945" t="str">
            <v>Tenn Z4</v>
          </cell>
          <cell r="C2945">
            <v>201611</v>
          </cell>
          <cell r="D2945">
            <v>0</v>
          </cell>
        </row>
        <row r="2946">
          <cell r="A2946" t="str">
            <v>Tenn Z4</v>
          </cell>
          <cell r="C2946">
            <v>201612</v>
          </cell>
          <cell r="D2946">
            <v>0</v>
          </cell>
        </row>
        <row r="2947">
          <cell r="A2947" t="str">
            <v>Tenn Z4</v>
          </cell>
          <cell r="C2947">
            <v>201701</v>
          </cell>
          <cell r="D2947">
            <v>0</v>
          </cell>
        </row>
        <row r="2948">
          <cell r="A2948" t="str">
            <v>Tenn Z4</v>
          </cell>
          <cell r="C2948">
            <v>201702</v>
          </cell>
          <cell r="D2948">
            <v>0</v>
          </cell>
        </row>
        <row r="2949">
          <cell r="A2949" t="str">
            <v>Tenn Z4</v>
          </cell>
          <cell r="C2949">
            <v>201703</v>
          </cell>
          <cell r="D2949">
            <v>0</v>
          </cell>
        </row>
        <row r="2950">
          <cell r="A2950" t="str">
            <v>Tenn Z4</v>
          </cell>
          <cell r="C2950">
            <v>201704</v>
          </cell>
          <cell r="D2950">
            <v>0</v>
          </cell>
        </row>
        <row r="2951">
          <cell r="A2951" t="str">
            <v>Tenn Z4</v>
          </cell>
          <cell r="C2951">
            <v>201705</v>
          </cell>
          <cell r="D2951">
            <v>0</v>
          </cell>
        </row>
        <row r="2952">
          <cell r="A2952" t="str">
            <v>Tenn Z4</v>
          </cell>
          <cell r="C2952">
            <v>201706</v>
          </cell>
          <cell r="D2952">
            <v>0</v>
          </cell>
        </row>
        <row r="2953">
          <cell r="A2953" t="str">
            <v>Tenn Z4</v>
          </cell>
          <cell r="C2953">
            <v>201707</v>
          </cell>
          <cell r="D2953">
            <v>0</v>
          </cell>
        </row>
        <row r="2954">
          <cell r="A2954" t="str">
            <v>Tenn Z4</v>
          </cell>
          <cell r="C2954">
            <v>201708</v>
          </cell>
          <cell r="D2954">
            <v>0</v>
          </cell>
        </row>
        <row r="2955">
          <cell r="A2955" t="str">
            <v>Tenn Z4</v>
          </cell>
          <cell r="C2955">
            <v>201709</v>
          </cell>
          <cell r="D2955">
            <v>0</v>
          </cell>
        </row>
        <row r="2956">
          <cell r="A2956" t="str">
            <v>Tenn Z4</v>
          </cell>
          <cell r="C2956">
            <v>201710</v>
          </cell>
          <cell r="D2956">
            <v>0</v>
          </cell>
        </row>
        <row r="2957">
          <cell r="A2957" t="str">
            <v>Tenn Z4</v>
          </cell>
          <cell r="C2957">
            <v>201711</v>
          </cell>
          <cell r="D2957">
            <v>0</v>
          </cell>
        </row>
        <row r="2958">
          <cell r="A2958" t="str">
            <v>Tenn Z4</v>
          </cell>
          <cell r="C2958">
            <v>201712</v>
          </cell>
          <cell r="D2958">
            <v>0</v>
          </cell>
        </row>
        <row r="2959">
          <cell r="A2959" t="str">
            <v>Tenn Z4</v>
          </cell>
          <cell r="C2959">
            <v>201801</v>
          </cell>
          <cell r="D2959">
            <v>0</v>
          </cell>
        </row>
        <row r="2960">
          <cell r="A2960" t="str">
            <v>Tenn Z4</v>
          </cell>
          <cell r="C2960">
            <v>201802</v>
          </cell>
          <cell r="D2960">
            <v>0</v>
          </cell>
        </row>
        <row r="2961">
          <cell r="A2961" t="str">
            <v>Tenn Z4</v>
          </cell>
          <cell r="C2961">
            <v>201803</v>
          </cell>
          <cell r="D2961">
            <v>0</v>
          </cell>
        </row>
        <row r="2962">
          <cell r="A2962" t="str">
            <v>Tenn Z4</v>
          </cell>
          <cell r="C2962">
            <v>201804</v>
          </cell>
          <cell r="D2962">
            <v>0</v>
          </cell>
        </row>
        <row r="2963">
          <cell r="A2963" t="str">
            <v>Tenn Z4</v>
          </cell>
          <cell r="C2963">
            <v>201805</v>
          </cell>
          <cell r="D2963">
            <v>0</v>
          </cell>
        </row>
        <row r="2964">
          <cell r="A2964" t="str">
            <v>Tenn Z4</v>
          </cell>
          <cell r="C2964">
            <v>201806</v>
          </cell>
          <cell r="D2964">
            <v>0</v>
          </cell>
        </row>
        <row r="2965">
          <cell r="A2965" t="str">
            <v>Tenn Z4</v>
          </cell>
          <cell r="C2965">
            <v>201807</v>
          </cell>
          <cell r="D2965">
            <v>0</v>
          </cell>
        </row>
        <row r="2966">
          <cell r="A2966" t="str">
            <v>Tenn Z4</v>
          </cell>
          <cell r="C2966">
            <v>201808</v>
          </cell>
          <cell r="D2966">
            <v>0</v>
          </cell>
        </row>
        <row r="2967">
          <cell r="A2967" t="str">
            <v>Tenn Z4</v>
          </cell>
          <cell r="C2967">
            <v>201809</v>
          </cell>
          <cell r="D2967">
            <v>0</v>
          </cell>
        </row>
        <row r="2968">
          <cell r="A2968" t="str">
            <v>Tenn Z4</v>
          </cell>
          <cell r="C2968">
            <v>201810</v>
          </cell>
          <cell r="D2968">
            <v>0</v>
          </cell>
        </row>
        <row r="2969">
          <cell r="A2969" t="str">
            <v>Tenn Z4</v>
          </cell>
          <cell r="C2969">
            <v>201811</v>
          </cell>
          <cell r="D2969">
            <v>0</v>
          </cell>
        </row>
        <row r="2970">
          <cell r="A2970" t="str">
            <v>Tenn Z4</v>
          </cell>
          <cell r="C2970">
            <v>201812</v>
          </cell>
          <cell r="D2970">
            <v>0</v>
          </cell>
        </row>
        <row r="2971">
          <cell r="A2971" t="str">
            <v>Tenn Z4</v>
          </cell>
          <cell r="C2971">
            <v>201901</v>
          </cell>
          <cell r="D2971">
            <v>0</v>
          </cell>
        </row>
        <row r="2972">
          <cell r="A2972" t="str">
            <v>Tenn Z4</v>
          </cell>
          <cell r="C2972">
            <v>201902</v>
          </cell>
          <cell r="D2972">
            <v>0</v>
          </cell>
        </row>
        <row r="2973">
          <cell r="A2973" t="str">
            <v>Tenn Z4</v>
          </cell>
          <cell r="C2973">
            <v>201903</v>
          </cell>
          <cell r="D2973">
            <v>0</v>
          </cell>
        </row>
        <row r="2974">
          <cell r="A2974" t="str">
            <v>Tenn Z4</v>
          </cell>
          <cell r="C2974">
            <v>201904</v>
          </cell>
          <cell r="D2974">
            <v>0</v>
          </cell>
        </row>
        <row r="2975">
          <cell r="A2975" t="str">
            <v>Tenn Z4</v>
          </cell>
          <cell r="C2975">
            <v>201905</v>
          </cell>
          <cell r="D2975">
            <v>0</v>
          </cell>
        </row>
        <row r="2976">
          <cell r="A2976" t="str">
            <v>Tenn Z4</v>
          </cell>
          <cell r="C2976">
            <v>201906</v>
          </cell>
          <cell r="D2976">
            <v>0</v>
          </cell>
        </row>
        <row r="2977">
          <cell r="A2977" t="str">
            <v>Tenn Z4</v>
          </cell>
          <cell r="C2977">
            <v>201907</v>
          </cell>
          <cell r="D2977">
            <v>0</v>
          </cell>
        </row>
        <row r="2978">
          <cell r="A2978" t="str">
            <v>Tenn Z4</v>
          </cell>
          <cell r="C2978">
            <v>201908</v>
          </cell>
          <cell r="D2978">
            <v>0</v>
          </cell>
        </row>
        <row r="2979">
          <cell r="A2979" t="str">
            <v>Tenn Z4</v>
          </cell>
          <cell r="C2979">
            <v>201909</v>
          </cell>
          <cell r="D2979">
            <v>0</v>
          </cell>
        </row>
        <row r="2980">
          <cell r="A2980" t="str">
            <v>Tenn Z4</v>
          </cell>
          <cell r="C2980">
            <v>201910</v>
          </cell>
          <cell r="D2980">
            <v>0</v>
          </cell>
        </row>
        <row r="2981">
          <cell r="A2981" t="str">
            <v>Tenn Z4</v>
          </cell>
          <cell r="C2981">
            <v>201911</v>
          </cell>
          <cell r="D2981">
            <v>0</v>
          </cell>
        </row>
        <row r="2982">
          <cell r="A2982" t="str">
            <v>Tenn Z4</v>
          </cell>
          <cell r="C2982">
            <v>201912</v>
          </cell>
          <cell r="D2982">
            <v>0</v>
          </cell>
        </row>
        <row r="2983">
          <cell r="A2983" t="str">
            <v>Tenn Z4</v>
          </cell>
          <cell r="C2983">
            <v>202001</v>
          </cell>
          <cell r="D2983">
            <v>0</v>
          </cell>
        </row>
        <row r="2984">
          <cell r="A2984" t="str">
            <v>Tenn Z4</v>
          </cell>
          <cell r="C2984">
            <v>202002</v>
          </cell>
          <cell r="D2984">
            <v>0</v>
          </cell>
        </row>
        <row r="2985">
          <cell r="A2985" t="str">
            <v>Tenn Z4</v>
          </cell>
          <cell r="C2985">
            <v>202003</v>
          </cell>
          <cell r="D2985">
            <v>0</v>
          </cell>
        </row>
        <row r="2986">
          <cell r="A2986" t="str">
            <v>Tenn Z4</v>
          </cell>
          <cell r="C2986">
            <v>202004</v>
          </cell>
          <cell r="D2986">
            <v>0</v>
          </cell>
        </row>
        <row r="2987">
          <cell r="A2987" t="str">
            <v>Tenn Z4</v>
          </cell>
          <cell r="C2987">
            <v>202005</v>
          </cell>
          <cell r="D2987">
            <v>0</v>
          </cell>
        </row>
        <row r="2988">
          <cell r="A2988" t="str">
            <v>Tenn Z4</v>
          </cell>
          <cell r="C2988">
            <v>202006</v>
          </cell>
          <cell r="D2988">
            <v>0</v>
          </cell>
        </row>
        <row r="2989">
          <cell r="A2989" t="str">
            <v>Tenn Z4</v>
          </cell>
          <cell r="C2989">
            <v>202007</v>
          </cell>
          <cell r="D2989">
            <v>0</v>
          </cell>
        </row>
        <row r="2990">
          <cell r="A2990" t="str">
            <v>Tenn Z4</v>
          </cell>
          <cell r="C2990">
            <v>202008</v>
          </cell>
          <cell r="D2990">
            <v>0</v>
          </cell>
        </row>
        <row r="2991">
          <cell r="A2991" t="str">
            <v>Tenn Z4</v>
          </cell>
          <cell r="C2991">
            <v>202009</v>
          </cell>
          <cell r="D2991">
            <v>0</v>
          </cell>
        </row>
        <row r="2992">
          <cell r="A2992" t="str">
            <v>Tenn Z4</v>
          </cell>
          <cell r="C2992">
            <v>202010</v>
          </cell>
          <cell r="D2992">
            <v>0</v>
          </cell>
        </row>
        <row r="2993">
          <cell r="A2993" t="str">
            <v>Tenn Z4</v>
          </cell>
          <cell r="C2993">
            <v>202011</v>
          </cell>
          <cell r="D2993">
            <v>0</v>
          </cell>
        </row>
        <row r="2994">
          <cell r="A2994" t="str">
            <v>Tenn Z4</v>
          </cell>
          <cell r="C2994">
            <v>202012</v>
          </cell>
          <cell r="D2994">
            <v>0</v>
          </cell>
        </row>
        <row r="2995">
          <cell r="A2995" t="str">
            <v>Tenn Z4</v>
          </cell>
          <cell r="C2995">
            <v>202101</v>
          </cell>
          <cell r="D2995">
            <v>0</v>
          </cell>
        </row>
        <row r="2996">
          <cell r="A2996" t="str">
            <v>Tenn Z4</v>
          </cell>
          <cell r="C2996">
            <v>202102</v>
          </cell>
          <cell r="D2996">
            <v>0</v>
          </cell>
        </row>
        <row r="2997">
          <cell r="A2997" t="str">
            <v>Tenn Z4</v>
          </cell>
          <cell r="C2997">
            <v>202103</v>
          </cell>
          <cell r="D2997">
            <v>0</v>
          </cell>
        </row>
        <row r="2998">
          <cell r="A2998" t="str">
            <v>Tenn Z4</v>
          </cell>
          <cell r="C2998">
            <v>202104</v>
          </cell>
          <cell r="D2998">
            <v>0</v>
          </cell>
        </row>
        <row r="2999">
          <cell r="A2999" t="str">
            <v>Tenn Z4</v>
          </cell>
          <cell r="C2999">
            <v>202105</v>
          </cell>
          <cell r="D2999">
            <v>0</v>
          </cell>
        </row>
        <row r="3000">
          <cell r="A3000" t="str">
            <v>Tenn Z4</v>
          </cell>
          <cell r="C3000">
            <v>202106</v>
          </cell>
          <cell r="D3000">
            <v>0</v>
          </cell>
        </row>
        <row r="3001">
          <cell r="A3001" t="str">
            <v>Tenn Z4</v>
          </cell>
          <cell r="C3001">
            <v>202107</v>
          </cell>
          <cell r="D3001">
            <v>0</v>
          </cell>
        </row>
        <row r="3002">
          <cell r="A3002" t="str">
            <v>Tenn Z4</v>
          </cell>
          <cell r="C3002">
            <v>202108</v>
          </cell>
          <cell r="D3002">
            <v>0</v>
          </cell>
        </row>
        <row r="3003">
          <cell r="A3003" t="str">
            <v>Tenn Z4</v>
          </cell>
          <cell r="C3003">
            <v>202109</v>
          </cell>
          <cell r="D3003">
            <v>0</v>
          </cell>
        </row>
        <row r="3004">
          <cell r="A3004" t="str">
            <v>Tenn Z4</v>
          </cell>
          <cell r="C3004">
            <v>202110</v>
          </cell>
          <cell r="D3004">
            <v>0</v>
          </cell>
        </row>
        <row r="3005">
          <cell r="A3005" t="str">
            <v>Tenn Z4</v>
          </cell>
          <cell r="C3005">
            <v>202111</v>
          </cell>
          <cell r="D3005">
            <v>0</v>
          </cell>
        </row>
        <row r="3006">
          <cell r="A3006" t="str">
            <v>Tenn Z4</v>
          </cell>
          <cell r="C3006">
            <v>202112</v>
          </cell>
          <cell r="D3006">
            <v>0</v>
          </cell>
        </row>
        <row r="3007">
          <cell r="A3007" t="str">
            <v>Tenn Z4</v>
          </cell>
          <cell r="C3007">
            <v>202201</v>
          </cell>
          <cell r="D3007">
            <v>0</v>
          </cell>
        </row>
        <row r="3008">
          <cell r="A3008" t="str">
            <v>Tenn Z4</v>
          </cell>
          <cell r="C3008">
            <v>202202</v>
          </cell>
          <cell r="D3008">
            <v>0</v>
          </cell>
        </row>
        <row r="3009">
          <cell r="A3009" t="str">
            <v>Tenn Z4</v>
          </cell>
          <cell r="C3009">
            <v>202203</v>
          </cell>
          <cell r="D3009">
            <v>0</v>
          </cell>
        </row>
        <row r="3010">
          <cell r="A3010" t="str">
            <v>Tenn Z4</v>
          </cell>
          <cell r="C3010">
            <v>202204</v>
          </cell>
          <cell r="D3010">
            <v>0</v>
          </cell>
        </row>
        <row r="3011">
          <cell r="A3011" t="str">
            <v>Tenn Z4</v>
          </cell>
          <cell r="C3011">
            <v>202205</v>
          </cell>
          <cell r="D3011">
            <v>0</v>
          </cell>
        </row>
        <row r="3012">
          <cell r="A3012" t="str">
            <v>Tenn Z4</v>
          </cell>
          <cell r="C3012">
            <v>202206</v>
          </cell>
          <cell r="D3012">
            <v>0</v>
          </cell>
        </row>
        <row r="3013">
          <cell r="A3013" t="str">
            <v>Tenn Z4</v>
          </cell>
          <cell r="C3013">
            <v>202207</v>
          </cell>
          <cell r="D3013">
            <v>0</v>
          </cell>
        </row>
        <row r="3014">
          <cell r="A3014" t="str">
            <v>Tenn Z4</v>
          </cell>
          <cell r="C3014">
            <v>202208</v>
          </cell>
          <cell r="D3014">
            <v>0</v>
          </cell>
        </row>
        <row r="3015">
          <cell r="A3015" t="str">
            <v>Tenn Z4</v>
          </cell>
          <cell r="C3015">
            <v>202209</v>
          </cell>
          <cell r="D3015">
            <v>0</v>
          </cell>
        </row>
        <row r="3016">
          <cell r="A3016" t="str">
            <v>Tenn Z4</v>
          </cell>
          <cell r="C3016">
            <v>202210</v>
          </cell>
          <cell r="D3016">
            <v>0</v>
          </cell>
        </row>
        <row r="3017">
          <cell r="A3017" t="str">
            <v>Tenn Z4</v>
          </cell>
          <cell r="C3017">
            <v>202211</v>
          </cell>
          <cell r="D3017">
            <v>0</v>
          </cell>
        </row>
        <row r="3018">
          <cell r="A3018" t="str">
            <v>Tenn Z4</v>
          </cell>
          <cell r="C3018">
            <v>202212</v>
          </cell>
          <cell r="D3018">
            <v>0</v>
          </cell>
        </row>
        <row r="3019">
          <cell r="A3019" t="str">
            <v>Tenn Z4</v>
          </cell>
          <cell r="C3019">
            <v>202301</v>
          </cell>
          <cell r="D3019">
            <v>0</v>
          </cell>
        </row>
        <row r="3020">
          <cell r="A3020" t="str">
            <v>Tenn Z4</v>
          </cell>
          <cell r="C3020">
            <v>202302</v>
          </cell>
          <cell r="D3020">
            <v>0</v>
          </cell>
        </row>
        <row r="3021">
          <cell r="A3021" t="str">
            <v>Tenn Z4</v>
          </cell>
          <cell r="C3021">
            <v>202303</v>
          </cell>
          <cell r="D3021">
            <v>0</v>
          </cell>
        </row>
        <row r="3022">
          <cell r="A3022" t="str">
            <v>Tenn Z4</v>
          </cell>
          <cell r="C3022">
            <v>202304</v>
          </cell>
          <cell r="D3022">
            <v>0</v>
          </cell>
        </row>
        <row r="3023">
          <cell r="A3023" t="str">
            <v>Tenn Z4</v>
          </cell>
          <cell r="C3023">
            <v>202305</v>
          </cell>
          <cell r="D3023">
            <v>0</v>
          </cell>
        </row>
        <row r="3024">
          <cell r="A3024" t="str">
            <v>Tenn Z4</v>
          </cell>
          <cell r="C3024">
            <v>202306</v>
          </cell>
          <cell r="D3024">
            <v>0</v>
          </cell>
        </row>
        <row r="3025">
          <cell r="A3025" t="str">
            <v>Tenn Z4</v>
          </cell>
          <cell r="C3025">
            <v>202307</v>
          </cell>
          <cell r="D3025">
            <v>0</v>
          </cell>
        </row>
        <row r="3026">
          <cell r="A3026" t="str">
            <v>Tenn Z4</v>
          </cell>
          <cell r="C3026">
            <v>202308</v>
          </cell>
          <cell r="D3026">
            <v>0</v>
          </cell>
        </row>
        <row r="3027">
          <cell r="A3027" t="str">
            <v>Tenn Z4</v>
          </cell>
          <cell r="C3027">
            <v>202309</v>
          </cell>
          <cell r="D3027">
            <v>0</v>
          </cell>
        </row>
        <row r="3028">
          <cell r="A3028" t="str">
            <v>Tenn Z4</v>
          </cell>
          <cell r="C3028">
            <v>202310</v>
          </cell>
          <cell r="D3028">
            <v>0</v>
          </cell>
        </row>
        <row r="3029">
          <cell r="A3029" t="str">
            <v>Tenn Z4</v>
          </cell>
          <cell r="C3029">
            <v>202311</v>
          </cell>
          <cell r="D3029">
            <v>0</v>
          </cell>
        </row>
        <row r="3030">
          <cell r="A3030" t="str">
            <v>Tenn Z4</v>
          </cell>
          <cell r="C3030">
            <v>202312</v>
          </cell>
          <cell r="D3030">
            <v>0</v>
          </cell>
        </row>
        <row r="3031">
          <cell r="A3031" t="str">
            <v>Tenn Z4</v>
          </cell>
          <cell r="C3031">
            <v>202401</v>
          </cell>
          <cell r="D3031">
            <v>0</v>
          </cell>
        </row>
        <row r="3032">
          <cell r="A3032" t="str">
            <v>Tenn Z4</v>
          </cell>
          <cell r="C3032">
            <v>202402</v>
          </cell>
          <cell r="D3032">
            <v>0</v>
          </cell>
        </row>
        <row r="3033">
          <cell r="A3033" t="str">
            <v>Tenn Z4</v>
          </cell>
          <cell r="C3033">
            <v>202403</v>
          </cell>
          <cell r="D3033">
            <v>0</v>
          </cell>
        </row>
        <row r="3034">
          <cell r="A3034" t="str">
            <v>Tenn Z4</v>
          </cell>
          <cell r="C3034">
            <v>202404</v>
          </cell>
          <cell r="D3034">
            <v>0</v>
          </cell>
        </row>
        <row r="3035">
          <cell r="A3035" t="str">
            <v>Tenn Z4</v>
          </cell>
          <cell r="C3035">
            <v>202405</v>
          </cell>
          <cell r="D3035">
            <v>0</v>
          </cell>
        </row>
        <row r="3036">
          <cell r="A3036" t="str">
            <v>Tenn Z4</v>
          </cell>
          <cell r="C3036">
            <v>202406</v>
          </cell>
          <cell r="D3036">
            <v>0</v>
          </cell>
        </row>
        <row r="3037">
          <cell r="A3037" t="str">
            <v>Tenn Z4</v>
          </cell>
          <cell r="C3037">
            <v>202407</v>
          </cell>
          <cell r="D3037">
            <v>0</v>
          </cell>
        </row>
        <row r="3038">
          <cell r="A3038" t="str">
            <v>Tenn Z4</v>
          </cell>
          <cell r="C3038">
            <v>202408</v>
          </cell>
          <cell r="D3038">
            <v>0</v>
          </cell>
        </row>
        <row r="3039">
          <cell r="A3039" t="str">
            <v>Tenn Z4</v>
          </cell>
          <cell r="C3039">
            <v>202409</v>
          </cell>
          <cell r="D3039">
            <v>0</v>
          </cell>
        </row>
        <row r="3040">
          <cell r="A3040" t="str">
            <v>Tenn Z4</v>
          </cell>
          <cell r="C3040">
            <v>202410</v>
          </cell>
          <cell r="D3040">
            <v>0</v>
          </cell>
        </row>
        <row r="3041">
          <cell r="A3041" t="str">
            <v>Tenn Z4</v>
          </cell>
          <cell r="C3041">
            <v>202411</v>
          </cell>
          <cell r="D3041">
            <v>0</v>
          </cell>
        </row>
        <row r="3042">
          <cell r="A3042" t="str">
            <v>Tenn Z4</v>
          </cell>
          <cell r="C3042">
            <v>202412</v>
          </cell>
          <cell r="D3042">
            <v>0</v>
          </cell>
        </row>
        <row r="3043">
          <cell r="A3043" t="str">
            <v>Tenn Z4</v>
          </cell>
          <cell r="C3043">
            <v>202501</v>
          </cell>
          <cell r="D3043">
            <v>0</v>
          </cell>
        </row>
        <row r="3044">
          <cell r="A3044" t="str">
            <v>Tenn Z4</v>
          </cell>
          <cell r="C3044">
            <v>202502</v>
          </cell>
          <cell r="D3044">
            <v>0</v>
          </cell>
        </row>
        <row r="3045">
          <cell r="A3045" t="str">
            <v>Tenn Z4</v>
          </cell>
          <cell r="C3045">
            <v>202503</v>
          </cell>
          <cell r="D3045">
            <v>0</v>
          </cell>
        </row>
        <row r="3046">
          <cell r="A3046" t="str">
            <v>Tenn Z4</v>
          </cell>
          <cell r="C3046">
            <v>202504</v>
          </cell>
          <cell r="D3046">
            <v>0</v>
          </cell>
        </row>
        <row r="3047">
          <cell r="A3047" t="str">
            <v>Tenn Z4</v>
          </cell>
          <cell r="C3047">
            <v>202505</v>
          </cell>
          <cell r="D3047">
            <v>0</v>
          </cell>
        </row>
        <row r="3048">
          <cell r="A3048" t="str">
            <v>Tenn Z4</v>
          </cell>
          <cell r="C3048">
            <v>202506</v>
          </cell>
          <cell r="D3048">
            <v>0</v>
          </cell>
        </row>
        <row r="3049">
          <cell r="A3049" t="str">
            <v>Tenn Z4</v>
          </cell>
          <cell r="C3049">
            <v>202507</v>
          </cell>
          <cell r="D3049">
            <v>0</v>
          </cell>
        </row>
        <row r="3050">
          <cell r="A3050" t="str">
            <v>Tenn Z4</v>
          </cell>
          <cell r="C3050">
            <v>202508</v>
          </cell>
          <cell r="D3050">
            <v>0</v>
          </cell>
        </row>
        <row r="3051">
          <cell r="A3051" t="str">
            <v>Tenn Z4</v>
          </cell>
          <cell r="C3051">
            <v>202509</v>
          </cell>
          <cell r="D3051">
            <v>0</v>
          </cell>
        </row>
        <row r="3052">
          <cell r="A3052" t="str">
            <v>Tenn Z4</v>
          </cell>
          <cell r="C3052">
            <v>202510</v>
          </cell>
          <cell r="D3052">
            <v>0</v>
          </cell>
        </row>
        <row r="3053">
          <cell r="A3053" t="str">
            <v>Tenn Z4</v>
          </cell>
          <cell r="C3053">
            <v>202511</v>
          </cell>
          <cell r="D3053">
            <v>0</v>
          </cell>
        </row>
        <row r="3054">
          <cell r="A3054" t="str">
            <v>Tenn Z4</v>
          </cell>
          <cell r="C3054">
            <v>202512</v>
          </cell>
          <cell r="D3054">
            <v>0</v>
          </cell>
        </row>
        <row r="3055">
          <cell r="A3055" t="str">
            <v>Tenn Z4</v>
          </cell>
          <cell r="C3055">
            <v>202601</v>
          </cell>
          <cell r="D3055">
            <v>0</v>
          </cell>
        </row>
        <row r="3056">
          <cell r="A3056" t="str">
            <v>Tenn Z4</v>
          </cell>
          <cell r="C3056">
            <v>202602</v>
          </cell>
          <cell r="D3056">
            <v>0</v>
          </cell>
        </row>
        <row r="3057">
          <cell r="A3057" t="str">
            <v>Tenn Z4</v>
          </cell>
          <cell r="C3057">
            <v>202603</v>
          </cell>
          <cell r="D3057">
            <v>0</v>
          </cell>
        </row>
        <row r="3058">
          <cell r="A3058" t="str">
            <v>Tenn Z4</v>
          </cell>
          <cell r="C3058">
            <v>202604</v>
          </cell>
          <cell r="D3058">
            <v>0</v>
          </cell>
        </row>
        <row r="3059">
          <cell r="A3059" t="str">
            <v>Tenn Z4</v>
          </cell>
          <cell r="C3059">
            <v>202605</v>
          </cell>
          <cell r="D3059">
            <v>0</v>
          </cell>
        </row>
        <row r="3060">
          <cell r="A3060" t="str">
            <v>Tenn Z4</v>
          </cell>
          <cell r="C3060">
            <v>202606</v>
          </cell>
          <cell r="D3060">
            <v>0</v>
          </cell>
        </row>
        <row r="3061">
          <cell r="A3061" t="str">
            <v>Tenn Z4</v>
          </cell>
          <cell r="C3061">
            <v>202607</v>
          </cell>
          <cell r="D3061">
            <v>0</v>
          </cell>
        </row>
        <row r="3062">
          <cell r="A3062" t="str">
            <v>Tenn Z4</v>
          </cell>
          <cell r="C3062">
            <v>202608</v>
          </cell>
          <cell r="D3062">
            <v>0</v>
          </cell>
        </row>
        <row r="3063">
          <cell r="A3063" t="str">
            <v>Tenn Z4</v>
          </cell>
          <cell r="C3063">
            <v>202609</v>
          </cell>
          <cell r="D3063">
            <v>0</v>
          </cell>
        </row>
        <row r="3064">
          <cell r="A3064" t="str">
            <v>Tenn Z4</v>
          </cell>
          <cell r="C3064">
            <v>202610</v>
          </cell>
          <cell r="D3064">
            <v>0</v>
          </cell>
        </row>
        <row r="3065">
          <cell r="A3065" t="str">
            <v>Tenn Z4</v>
          </cell>
          <cell r="C3065">
            <v>202611</v>
          </cell>
          <cell r="D3065">
            <v>0</v>
          </cell>
        </row>
        <row r="3066">
          <cell r="A3066" t="str">
            <v>Tenn Z4</v>
          </cell>
          <cell r="C3066">
            <v>202612</v>
          </cell>
          <cell r="D3066">
            <v>0</v>
          </cell>
        </row>
        <row r="3067">
          <cell r="A3067" t="str">
            <v>Tenn Z4</v>
          </cell>
          <cell r="C3067">
            <v>202701</v>
          </cell>
          <cell r="D3067">
            <v>0</v>
          </cell>
        </row>
        <row r="3068">
          <cell r="A3068" t="str">
            <v>Tenn Z4</v>
          </cell>
          <cell r="C3068">
            <v>202702</v>
          </cell>
          <cell r="D3068">
            <v>0</v>
          </cell>
        </row>
        <row r="3069">
          <cell r="A3069" t="str">
            <v>Tenn Z4</v>
          </cell>
          <cell r="C3069">
            <v>202703</v>
          </cell>
          <cell r="D3069">
            <v>0</v>
          </cell>
        </row>
        <row r="3070">
          <cell r="A3070" t="str">
            <v>Tenn Z4</v>
          </cell>
          <cell r="C3070">
            <v>202704</v>
          </cell>
          <cell r="D3070">
            <v>0</v>
          </cell>
        </row>
        <row r="3071">
          <cell r="A3071" t="str">
            <v>Tenn Z4</v>
          </cell>
          <cell r="C3071">
            <v>202705</v>
          </cell>
          <cell r="D3071">
            <v>0</v>
          </cell>
        </row>
        <row r="3072">
          <cell r="A3072" t="str">
            <v>Tenn Z4</v>
          </cell>
          <cell r="C3072">
            <v>202706</v>
          </cell>
          <cell r="D3072">
            <v>0</v>
          </cell>
        </row>
        <row r="3073">
          <cell r="A3073" t="str">
            <v>Tenn Z4</v>
          </cell>
          <cell r="C3073">
            <v>202707</v>
          </cell>
          <cell r="D3073">
            <v>0</v>
          </cell>
        </row>
        <row r="3074">
          <cell r="A3074" t="str">
            <v>Tenn Z4</v>
          </cell>
          <cell r="C3074">
            <v>202708</v>
          </cell>
          <cell r="D3074">
            <v>0</v>
          </cell>
        </row>
        <row r="3075">
          <cell r="A3075" t="str">
            <v>Tenn Z4</v>
          </cell>
          <cell r="C3075">
            <v>202709</v>
          </cell>
          <cell r="D3075">
            <v>0</v>
          </cell>
        </row>
        <row r="3076">
          <cell r="A3076" t="str">
            <v>Tenn Z4</v>
          </cell>
          <cell r="C3076">
            <v>202710</v>
          </cell>
          <cell r="D3076">
            <v>0</v>
          </cell>
        </row>
        <row r="3077">
          <cell r="A3077" t="str">
            <v>Tenn Z5</v>
          </cell>
          <cell r="C3077">
            <v>200803</v>
          </cell>
          <cell r="D3077">
            <v>0.55910000000000004</v>
          </cell>
        </row>
        <row r="3078">
          <cell r="A3078" t="str">
            <v>Tenn Z5</v>
          </cell>
          <cell r="C3078">
            <v>200804</v>
          </cell>
          <cell r="D3078">
            <v>0.48259999999999997</v>
          </cell>
        </row>
        <row r="3079">
          <cell r="A3079" t="str">
            <v>Tenn Z5</v>
          </cell>
          <cell r="C3079">
            <v>200805</v>
          </cell>
          <cell r="D3079">
            <v>0.4375</v>
          </cell>
        </row>
        <row r="3080">
          <cell r="A3080" t="str">
            <v>Tenn Z5</v>
          </cell>
          <cell r="C3080">
            <v>200806</v>
          </cell>
          <cell r="D3080">
            <v>0.3805</v>
          </cell>
        </row>
        <row r="3081">
          <cell r="A3081" t="str">
            <v>Tenn Z5</v>
          </cell>
          <cell r="C3081">
            <v>200807</v>
          </cell>
          <cell r="D3081">
            <v>0.37580000000000002</v>
          </cell>
        </row>
        <row r="3082">
          <cell r="A3082" t="str">
            <v>Tenn Z5</v>
          </cell>
          <cell r="C3082">
            <v>200808</v>
          </cell>
          <cell r="D3082">
            <v>0.38140000000000002</v>
          </cell>
        </row>
        <row r="3083">
          <cell r="A3083" t="str">
            <v>Tenn Z5</v>
          </cell>
          <cell r="C3083">
            <v>200809</v>
          </cell>
          <cell r="D3083">
            <v>0.36430000000000001</v>
          </cell>
        </row>
        <row r="3084">
          <cell r="A3084" t="str">
            <v>Tenn Z5</v>
          </cell>
          <cell r="C3084">
            <v>200810</v>
          </cell>
          <cell r="D3084">
            <v>0.41489999999999999</v>
          </cell>
        </row>
        <row r="3085">
          <cell r="A3085" t="str">
            <v>Tenn Z5</v>
          </cell>
          <cell r="C3085">
            <v>200811</v>
          </cell>
          <cell r="D3085">
            <v>0.47199999999999998</v>
          </cell>
        </row>
        <row r="3086">
          <cell r="A3086" t="str">
            <v>Tenn Z5</v>
          </cell>
          <cell r="C3086">
            <v>200812</v>
          </cell>
          <cell r="D3086">
            <v>0.50519999999999998</v>
          </cell>
        </row>
        <row r="3087">
          <cell r="A3087" t="str">
            <v>Tenn Z5</v>
          </cell>
          <cell r="C3087">
            <v>200901</v>
          </cell>
          <cell r="D3087">
            <v>0.48010000000000003</v>
          </cell>
        </row>
        <row r="3088">
          <cell r="A3088" t="str">
            <v>Tenn Z5</v>
          </cell>
          <cell r="C3088">
            <v>200902</v>
          </cell>
          <cell r="D3088">
            <v>0.46379999999999999</v>
          </cell>
        </row>
        <row r="3089">
          <cell r="A3089" t="str">
            <v>Tenn Z5</v>
          </cell>
          <cell r="C3089">
            <v>200903</v>
          </cell>
          <cell r="D3089">
            <v>0.46710000000000002</v>
          </cell>
        </row>
        <row r="3090">
          <cell r="A3090" t="str">
            <v>Tenn Z5</v>
          </cell>
          <cell r="C3090">
            <v>200904</v>
          </cell>
          <cell r="D3090">
            <v>0.44230000000000003</v>
          </cell>
        </row>
        <row r="3091">
          <cell r="A3091" t="str">
            <v>Tenn Z5</v>
          </cell>
          <cell r="C3091">
            <v>200905</v>
          </cell>
          <cell r="D3091">
            <v>0.44919999999999999</v>
          </cell>
        </row>
        <row r="3092">
          <cell r="A3092" t="str">
            <v>Tenn Z5</v>
          </cell>
          <cell r="C3092">
            <v>200906</v>
          </cell>
          <cell r="D3092">
            <v>0.4365</v>
          </cell>
        </row>
        <row r="3093">
          <cell r="A3093" t="str">
            <v>Tenn Z5</v>
          </cell>
          <cell r="C3093">
            <v>200907</v>
          </cell>
          <cell r="D3093">
            <v>0.4239</v>
          </cell>
        </row>
        <row r="3094">
          <cell r="A3094" t="str">
            <v>Tenn Z5</v>
          </cell>
          <cell r="C3094">
            <v>200908</v>
          </cell>
          <cell r="D3094">
            <v>0.44679999999999997</v>
          </cell>
        </row>
        <row r="3095">
          <cell r="A3095" t="str">
            <v>Tenn Z5</v>
          </cell>
          <cell r="C3095">
            <v>200909</v>
          </cell>
          <cell r="D3095">
            <v>0.42599999999999999</v>
          </cell>
        </row>
        <row r="3096">
          <cell r="A3096" t="str">
            <v>Tenn Z5</v>
          </cell>
          <cell r="C3096">
            <v>200910</v>
          </cell>
          <cell r="D3096">
            <v>0.48749999999999999</v>
          </cell>
        </row>
        <row r="3097">
          <cell r="A3097" t="str">
            <v>Tenn Z5</v>
          </cell>
          <cell r="C3097">
            <v>200911</v>
          </cell>
          <cell r="D3097">
            <v>0.49490000000000001</v>
          </cell>
        </row>
        <row r="3098">
          <cell r="A3098" t="str">
            <v>Tenn Z5</v>
          </cell>
          <cell r="C3098">
            <v>200912</v>
          </cell>
          <cell r="D3098">
            <v>0.53180000000000005</v>
          </cell>
        </row>
        <row r="3099">
          <cell r="A3099" t="str">
            <v>Tenn Z5</v>
          </cell>
          <cell r="C3099">
            <v>201001</v>
          </cell>
          <cell r="D3099">
            <v>0.504</v>
          </cell>
        </row>
        <row r="3100">
          <cell r="A3100" t="str">
            <v>Tenn Z5</v>
          </cell>
          <cell r="C3100">
            <v>201002</v>
          </cell>
          <cell r="D3100">
            <v>0.4859</v>
          </cell>
        </row>
        <row r="3101">
          <cell r="A3101" t="str">
            <v>Tenn Z5</v>
          </cell>
          <cell r="C3101">
            <v>201003</v>
          </cell>
          <cell r="D3101">
            <v>0.48949999999999999</v>
          </cell>
        </row>
        <row r="3102">
          <cell r="A3102" t="str">
            <v>Tenn Z5</v>
          </cell>
          <cell r="C3102">
            <v>201004</v>
          </cell>
          <cell r="D3102">
            <v>0.46829999999999999</v>
          </cell>
        </row>
        <row r="3103">
          <cell r="A3103" t="str">
            <v>Tenn Z5</v>
          </cell>
          <cell r="C3103">
            <v>201005</v>
          </cell>
          <cell r="D3103">
            <v>0.47570000000000001</v>
          </cell>
        </row>
        <row r="3104">
          <cell r="A3104" t="str">
            <v>Tenn Z5</v>
          </cell>
          <cell r="C3104">
            <v>201006</v>
          </cell>
          <cell r="D3104">
            <v>0.46200000000000002</v>
          </cell>
        </row>
        <row r="3105">
          <cell r="A3105" t="str">
            <v>Tenn Z5</v>
          </cell>
          <cell r="C3105">
            <v>201007</v>
          </cell>
          <cell r="D3105">
            <v>0.44850000000000001</v>
          </cell>
        </row>
        <row r="3106">
          <cell r="A3106" t="str">
            <v>Tenn Z5</v>
          </cell>
          <cell r="C3106">
            <v>201008</v>
          </cell>
          <cell r="D3106">
            <v>0.47299999999999998</v>
          </cell>
        </row>
        <row r="3107">
          <cell r="A3107" t="str">
            <v>Tenn Z5</v>
          </cell>
          <cell r="C3107">
            <v>201009</v>
          </cell>
          <cell r="D3107">
            <v>0.45079999999999998</v>
          </cell>
        </row>
        <row r="3108">
          <cell r="A3108" t="str">
            <v>Tenn Z5</v>
          </cell>
          <cell r="C3108">
            <v>201010</v>
          </cell>
          <cell r="D3108">
            <v>0.51670000000000005</v>
          </cell>
        </row>
        <row r="3109">
          <cell r="A3109" t="str">
            <v>Tenn Z5</v>
          </cell>
          <cell r="C3109">
            <v>201011</v>
          </cell>
          <cell r="D3109">
            <v>0.55449999999999999</v>
          </cell>
        </row>
        <row r="3110">
          <cell r="A3110" t="str">
            <v>Tenn Z5</v>
          </cell>
          <cell r="C3110">
            <v>201012</v>
          </cell>
          <cell r="D3110">
            <v>0.60109999999999997</v>
          </cell>
        </row>
        <row r="3111">
          <cell r="A3111" t="str">
            <v>Tenn Z5</v>
          </cell>
          <cell r="C3111">
            <v>201101</v>
          </cell>
          <cell r="D3111">
            <v>0.56599999999999995</v>
          </cell>
        </row>
        <row r="3112">
          <cell r="A3112" t="str">
            <v>Tenn Z5</v>
          </cell>
          <cell r="C3112">
            <v>201102</v>
          </cell>
          <cell r="D3112">
            <v>0.54320000000000002</v>
          </cell>
        </row>
        <row r="3113">
          <cell r="A3113" t="str">
            <v>Tenn Z5</v>
          </cell>
          <cell r="C3113">
            <v>201103</v>
          </cell>
          <cell r="D3113">
            <v>0.54769999999999996</v>
          </cell>
        </row>
        <row r="3114">
          <cell r="A3114" t="str">
            <v>Tenn Z5</v>
          </cell>
          <cell r="C3114">
            <v>201104</v>
          </cell>
          <cell r="D3114">
            <v>0.51229999999999998</v>
          </cell>
        </row>
        <row r="3115">
          <cell r="A3115" t="str">
            <v>Tenn Z5</v>
          </cell>
          <cell r="C3115">
            <v>201105</v>
          </cell>
          <cell r="D3115">
            <v>0</v>
          </cell>
        </row>
        <row r="3116">
          <cell r="A3116" t="str">
            <v>Tenn Z5</v>
          </cell>
          <cell r="C3116">
            <v>201106</v>
          </cell>
          <cell r="D3116">
            <v>0</v>
          </cell>
        </row>
        <row r="3117">
          <cell r="A3117" t="str">
            <v>Tenn Z5</v>
          </cell>
          <cell r="C3117">
            <v>201107</v>
          </cell>
          <cell r="D3117">
            <v>0</v>
          </cell>
        </row>
        <row r="3118">
          <cell r="A3118" t="str">
            <v>Tenn Z5</v>
          </cell>
          <cell r="C3118">
            <v>201108</v>
          </cell>
          <cell r="D3118">
            <v>0</v>
          </cell>
        </row>
        <row r="3119">
          <cell r="A3119" t="str">
            <v>Tenn Z5</v>
          </cell>
          <cell r="C3119">
            <v>201109</v>
          </cell>
          <cell r="D3119">
            <v>0</v>
          </cell>
        </row>
        <row r="3120">
          <cell r="A3120" t="str">
            <v>Tenn Z5</v>
          </cell>
          <cell r="C3120">
            <v>201110</v>
          </cell>
          <cell r="D3120">
            <v>0</v>
          </cell>
        </row>
        <row r="3121">
          <cell r="A3121" t="str">
            <v>Tenn Z5</v>
          </cell>
          <cell r="C3121">
            <v>201111</v>
          </cell>
          <cell r="D3121">
            <v>0</v>
          </cell>
        </row>
        <row r="3122">
          <cell r="A3122" t="str">
            <v>Tenn Z5</v>
          </cell>
          <cell r="C3122">
            <v>201112</v>
          </cell>
          <cell r="D3122">
            <v>0</v>
          </cell>
        </row>
        <row r="3123">
          <cell r="A3123" t="str">
            <v>Tenn Z5</v>
          </cell>
          <cell r="C3123">
            <v>201201</v>
          </cell>
          <cell r="D3123">
            <v>0</v>
          </cell>
        </row>
        <row r="3124">
          <cell r="A3124" t="str">
            <v>Tenn Z5</v>
          </cell>
          <cell r="C3124">
            <v>201202</v>
          </cell>
          <cell r="D3124">
            <v>0</v>
          </cell>
        </row>
        <row r="3125">
          <cell r="A3125" t="str">
            <v>Tenn Z5</v>
          </cell>
          <cell r="C3125">
            <v>201203</v>
          </cell>
          <cell r="D3125">
            <v>0</v>
          </cell>
        </row>
        <row r="3126">
          <cell r="A3126" t="str">
            <v>Tenn Z5</v>
          </cell>
          <cell r="C3126">
            <v>201204</v>
          </cell>
          <cell r="D3126">
            <v>0</v>
          </cell>
        </row>
        <row r="3127">
          <cell r="A3127" t="str">
            <v>Tenn Z5</v>
          </cell>
          <cell r="C3127">
            <v>201205</v>
          </cell>
          <cell r="D3127">
            <v>0</v>
          </cell>
        </row>
        <row r="3128">
          <cell r="A3128" t="str">
            <v>Tenn Z5</v>
          </cell>
          <cell r="C3128">
            <v>201206</v>
          </cell>
          <cell r="D3128">
            <v>0</v>
          </cell>
        </row>
        <row r="3129">
          <cell r="A3129" t="str">
            <v>Tenn Z5</v>
          </cell>
          <cell r="C3129">
            <v>201207</v>
          </cell>
          <cell r="D3129">
            <v>0</v>
          </cell>
        </row>
        <row r="3130">
          <cell r="A3130" t="str">
            <v>Tenn Z5</v>
          </cell>
          <cell r="C3130">
            <v>201208</v>
          </cell>
          <cell r="D3130">
            <v>0</v>
          </cell>
        </row>
        <row r="3131">
          <cell r="A3131" t="str">
            <v>Tenn Z5</v>
          </cell>
          <cell r="C3131">
            <v>201209</v>
          </cell>
          <cell r="D3131">
            <v>0</v>
          </cell>
        </row>
        <row r="3132">
          <cell r="A3132" t="str">
            <v>Tenn Z5</v>
          </cell>
          <cell r="C3132">
            <v>201210</v>
          </cell>
          <cell r="D3132">
            <v>0</v>
          </cell>
        </row>
        <row r="3133">
          <cell r="A3133" t="str">
            <v>Tenn Z5</v>
          </cell>
          <cell r="C3133">
            <v>201211</v>
          </cell>
          <cell r="D3133">
            <v>0</v>
          </cell>
        </row>
        <row r="3134">
          <cell r="A3134" t="str">
            <v>Tenn Z6</v>
          </cell>
          <cell r="C3134">
            <v>200803</v>
          </cell>
          <cell r="D3134">
            <v>1.0987</v>
          </cell>
        </row>
        <row r="3135">
          <cell r="A3135" t="str">
            <v>Tenn Z6</v>
          </cell>
          <cell r="C3135">
            <v>200804</v>
          </cell>
          <cell r="D3135">
            <v>0.85609999999999997</v>
          </cell>
        </row>
        <row r="3136">
          <cell r="A3136" t="str">
            <v>Tenn Z6</v>
          </cell>
          <cell r="C3136">
            <v>200805</v>
          </cell>
          <cell r="D3136">
            <v>0.8589</v>
          </cell>
        </row>
        <row r="3137">
          <cell r="A3137" t="str">
            <v>Tenn Z6</v>
          </cell>
          <cell r="C3137">
            <v>200806</v>
          </cell>
          <cell r="D3137">
            <v>0.89670000000000005</v>
          </cell>
        </row>
        <row r="3138">
          <cell r="A3138" t="str">
            <v>Tenn Z6</v>
          </cell>
          <cell r="C3138">
            <v>200807</v>
          </cell>
          <cell r="D3138">
            <v>1.0831999999999999</v>
          </cell>
        </row>
        <row r="3139">
          <cell r="A3139" t="str">
            <v>Tenn Z6</v>
          </cell>
          <cell r="C3139">
            <v>200808</v>
          </cell>
          <cell r="D3139">
            <v>0.92390000000000005</v>
          </cell>
        </row>
        <row r="3140">
          <cell r="A3140" t="str">
            <v>Tenn Z6</v>
          </cell>
          <cell r="C3140">
            <v>200809</v>
          </cell>
          <cell r="D3140">
            <v>0.87849999999999995</v>
          </cell>
        </row>
        <row r="3141">
          <cell r="A3141" t="str">
            <v>Tenn Z6</v>
          </cell>
          <cell r="C3141">
            <v>200810</v>
          </cell>
          <cell r="D3141">
            <v>0.99670000000000003</v>
          </cell>
        </row>
        <row r="3142">
          <cell r="A3142" t="str">
            <v>Tenn Z6</v>
          </cell>
          <cell r="C3142">
            <v>200811</v>
          </cell>
          <cell r="D3142">
            <v>1.0857000000000001</v>
          </cell>
        </row>
        <row r="3143">
          <cell r="A3143" t="str">
            <v>Tenn Z6</v>
          </cell>
          <cell r="C3143">
            <v>200812</v>
          </cell>
          <cell r="D3143">
            <v>1.7574000000000001</v>
          </cell>
        </row>
        <row r="3144">
          <cell r="A3144" t="str">
            <v>Tenn Z6</v>
          </cell>
          <cell r="C3144">
            <v>200901</v>
          </cell>
          <cell r="D3144">
            <v>2.9666000000000001</v>
          </cell>
        </row>
        <row r="3145">
          <cell r="A3145" t="str">
            <v>Tenn Z6</v>
          </cell>
          <cell r="C3145">
            <v>200902</v>
          </cell>
          <cell r="D3145">
            <v>2.7924000000000002</v>
          </cell>
        </row>
        <row r="3146">
          <cell r="A3146" t="str">
            <v>Tenn Z6</v>
          </cell>
          <cell r="C3146">
            <v>200903</v>
          </cell>
          <cell r="D3146">
            <v>1.6947000000000001</v>
          </cell>
        </row>
        <row r="3147">
          <cell r="A3147" t="str">
            <v>Tenn Z6</v>
          </cell>
          <cell r="C3147">
            <v>200904</v>
          </cell>
          <cell r="D3147">
            <v>0.85399999999999998</v>
          </cell>
        </row>
        <row r="3148">
          <cell r="A3148" t="str">
            <v>Tenn Z6</v>
          </cell>
          <cell r="C3148">
            <v>200905</v>
          </cell>
          <cell r="D3148">
            <v>0.85299999999999998</v>
          </cell>
        </row>
        <row r="3149">
          <cell r="A3149" t="str">
            <v>Tenn Z6</v>
          </cell>
          <cell r="C3149">
            <v>200906</v>
          </cell>
          <cell r="D3149">
            <v>0.84189999999999998</v>
          </cell>
        </row>
        <row r="3150">
          <cell r="A3150" t="str">
            <v>Tenn Z6</v>
          </cell>
          <cell r="C3150">
            <v>200907</v>
          </cell>
          <cell r="D3150">
            <v>0.82569999999999999</v>
          </cell>
        </row>
        <row r="3151">
          <cell r="A3151" t="str">
            <v>Tenn Z6</v>
          </cell>
          <cell r="C3151">
            <v>200908</v>
          </cell>
          <cell r="D3151">
            <v>0.88239999999999996</v>
          </cell>
        </row>
        <row r="3152">
          <cell r="A3152" t="str">
            <v>Tenn Z6</v>
          </cell>
          <cell r="C3152">
            <v>200909</v>
          </cell>
          <cell r="D3152">
            <v>0.83789999999999998</v>
          </cell>
        </row>
        <row r="3153">
          <cell r="A3153" t="str">
            <v>Tenn Z6</v>
          </cell>
          <cell r="C3153">
            <v>200910</v>
          </cell>
          <cell r="D3153">
            <v>0.95399999999999996</v>
          </cell>
        </row>
        <row r="3154">
          <cell r="A3154" t="str">
            <v>Tenn Z6</v>
          </cell>
          <cell r="C3154">
            <v>200911</v>
          </cell>
          <cell r="D3154">
            <v>1.0121</v>
          </cell>
        </row>
        <row r="3155">
          <cell r="A3155" t="str">
            <v>Tenn Z6</v>
          </cell>
          <cell r="C3155">
            <v>200912</v>
          </cell>
          <cell r="D3155">
            <v>1.6598999999999999</v>
          </cell>
        </row>
        <row r="3156">
          <cell r="A3156" t="str">
            <v>Tenn Z6</v>
          </cell>
          <cell r="C3156">
            <v>201001</v>
          </cell>
          <cell r="D3156">
            <v>2.8433000000000002</v>
          </cell>
        </row>
        <row r="3157">
          <cell r="A3157" t="str">
            <v>Tenn Z6</v>
          </cell>
          <cell r="C3157">
            <v>201002</v>
          </cell>
          <cell r="D3157">
            <v>2.6722999999999999</v>
          </cell>
        </row>
        <row r="3158">
          <cell r="A3158" t="str">
            <v>Tenn Z6</v>
          </cell>
          <cell r="C3158">
            <v>201003</v>
          </cell>
          <cell r="D3158">
            <v>1.5882000000000001</v>
          </cell>
        </row>
        <row r="3159">
          <cell r="A3159" t="str">
            <v>Tenn Z6</v>
          </cell>
          <cell r="C3159">
            <v>201004</v>
          </cell>
          <cell r="D3159">
            <v>0.79010000000000002</v>
          </cell>
        </row>
        <row r="3160">
          <cell r="A3160" t="str">
            <v>Tenn Z6</v>
          </cell>
          <cell r="C3160">
            <v>201005</v>
          </cell>
          <cell r="D3160">
            <v>0.79010000000000002</v>
          </cell>
        </row>
        <row r="3161">
          <cell r="A3161" t="str">
            <v>Tenn Z6</v>
          </cell>
          <cell r="C3161">
            <v>201006</v>
          </cell>
          <cell r="D3161">
            <v>0.77959999999999996</v>
          </cell>
        </row>
        <row r="3162">
          <cell r="A3162" t="str">
            <v>Tenn Z6</v>
          </cell>
          <cell r="C3162">
            <v>201007</v>
          </cell>
          <cell r="D3162">
            <v>0.76480000000000004</v>
          </cell>
        </row>
        <row r="3163">
          <cell r="A3163" t="str">
            <v>Tenn Z6</v>
          </cell>
          <cell r="C3163">
            <v>201008</v>
          </cell>
          <cell r="D3163">
            <v>0.81810000000000005</v>
          </cell>
        </row>
        <row r="3164">
          <cell r="A3164" t="str">
            <v>Tenn Z6</v>
          </cell>
          <cell r="C3164">
            <v>201009</v>
          </cell>
          <cell r="D3164">
            <v>0.77659999999999996</v>
          </cell>
        </row>
        <row r="3165">
          <cell r="A3165" t="str">
            <v>Tenn Z6</v>
          </cell>
          <cell r="C3165">
            <v>201010</v>
          </cell>
          <cell r="D3165">
            <v>0.88529999999999998</v>
          </cell>
        </row>
        <row r="3166">
          <cell r="A3166" t="str">
            <v>Tenn Z6</v>
          </cell>
          <cell r="C3166">
            <v>201011</v>
          </cell>
          <cell r="D3166">
            <v>0.87460000000000004</v>
          </cell>
        </row>
        <row r="3167">
          <cell r="A3167" t="str">
            <v>Tenn Z6</v>
          </cell>
          <cell r="C3167">
            <v>201012</v>
          </cell>
          <cell r="D3167">
            <v>1.5548999999999999</v>
          </cell>
        </row>
        <row r="3168">
          <cell r="A3168" t="str">
            <v>Tenn Z6</v>
          </cell>
          <cell r="C3168">
            <v>201101</v>
          </cell>
          <cell r="D3168">
            <v>2.5346000000000002</v>
          </cell>
        </row>
        <row r="3169">
          <cell r="A3169" t="str">
            <v>Tenn Z6</v>
          </cell>
          <cell r="C3169">
            <v>201102</v>
          </cell>
          <cell r="D3169">
            <v>2.6185999999999998</v>
          </cell>
        </row>
        <row r="3170">
          <cell r="A3170" t="str">
            <v>Tenn Z6</v>
          </cell>
          <cell r="C3170">
            <v>201103</v>
          </cell>
          <cell r="D3170">
            <v>1.4831000000000001</v>
          </cell>
        </row>
        <row r="3171">
          <cell r="A3171" t="str">
            <v>Tenn Z6</v>
          </cell>
          <cell r="C3171">
            <v>201104</v>
          </cell>
          <cell r="D3171">
            <v>0.73150000000000004</v>
          </cell>
        </row>
        <row r="3172">
          <cell r="A3172" t="str">
            <v>Tenn Z6</v>
          </cell>
          <cell r="C3172">
            <v>201105</v>
          </cell>
          <cell r="D3172">
            <v>0.51559999999999995</v>
          </cell>
        </row>
        <row r="3173">
          <cell r="A3173" t="str">
            <v>Tenn Z6</v>
          </cell>
          <cell r="C3173">
            <v>201106</v>
          </cell>
          <cell r="D3173">
            <v>0.55289999999999995</v>
          </cell>
        </row>
        <row r="3174">
          <cell r="A3174" t="str">
            <v>Tenn Z6</v>
          </cell>
          <cell r="C3174">
            <v>201107</v>
          </cell>
          <cell r="D3174">
            <v>0.74229999999999996</v>
          </cell>
        </row>
        <row r="3175">
          <cell r="A3175" t="str">
            <v>Tenn Z6</v>
          </cell>
          <cell r="C3175">
            <v>201108</v>
          </cell>
          <cell r="D3175">
            <v>0.67500000000000004</v>
          </cell>
        </row>
        <row r="3176">
          <cell r="A3176" t="str">
            <v>Tenn Z6</v>
          </cell>
          <cell r="C3176">
            <v>201109</v>
          </cell>
          <cell r="D3176">
            <v>0.56279999999999997</v>
          </cell>
        </row>
        <row r="3177">
          <cell r="A3177" t="str">
            <v>Tenn Z6</v>
          </cell>
          <cell r="C3177">
            <v>201110</v>
          </cell>
          <cell r="D3177">
            <v>0.66649999999999998</v>
          </cell>
        </row>
        <row r="3178">
          <cell r="A3178" t="str">
            <v>Tenn Z6</v>
          </cell>
          <cell r="C3178">
            <v>201111</v>
          </cell>
          <cell r="D3178">
            <v>0.56359999999999999</v>
          </cell>
        </row>
        <row r="3179">
          <cell r="A3179" t="str">
            <v>Tenn Z6</v>
          </cell>
          <cell r="C3179">
            <v>201112</v>
          </cell>
          <cell r="D3179">
            <v>1.214</v>
          </cell>
        </row>
        <row r="3180">
          <cell r="A3180" t="str">
            <v>Tenn Z6</v>
          </cell>
          <cell r="C3180">
            <v>201201</v>
          </cell>
          <cell r="D3180">
            <v>2.7766000000000002</v>
          </cell>
        </row>
        <row r="3181">
          <cell r="A3181" t="str">
            <v>Tenn Z6</v>
          </cell>
          <cell r="C3181">
            <v>201202</v>
          </cell>
          <cell r="D3181">
            <v>2.4500999999999999</v>
          </cell>
        </row>
        <row r="3182">
          <cell r="A3182" t="str">
            <v>Tenn Z6</v>
          </cell>
          <cell r="C3182">
            <v>201203</v>
          </cell>
          <cell r="D3182">
            <v>1.2043999999999999</v>
          </cell>
        </row>
        <row r="3183">
          <cell r="A3183" t="str">
            <v>Tenn Z6</v>
          </cell>
          <cell r="C3183">
            <v>201204</v>
          </cell>
          <cell r="D3183">
            <v>0</v>
          </cell>
        </row>
        <row r="3184">
          <cell r="A3184" t="str">
            <v>Tenn Z6</v>
          </cell>
          <cell r="C3184">
            <v>201205</v>
          </cell>
          <cell r="D3184">
            <v>0</v>
          </cell>
        </row>
        <row r="3185">
          <cell r="A3185" t="str">
            <v>Tenn Z6</v>
          </cell>
          <cell r="C3185">
            <v>201206</v>
          </cell>
          <cell r="D3185">
            <v>0</v>
          </cell>
        </row>
        <row r="3186">
          <cell r="A3186" t="str">
            <v>Tenn Z6</v>
          </cell>
          <cell r="C3186">
            <v>201207</v>
          </cell>
          <cell r="D3186">
            <v>0</v>
          </cell>
        </row>
        <row r="3187">
          <cell r="A3187" t="str">
            <v>Tenn Z6</v>
          </cell>
          <cell r="C3187">
            <v>201208</v>
          </cell>
          <cell r="D3187">
            <v>0</v>
          </cell>
        </row>
        <row r="3188">
          <cell r="A3188" t="str">
            <v>Tenn Z6</v>
          </cell>
          <cell r="C3188">
            <v>201209</v>
          </cell>
          <cell r="D3188">
            <v>0</v>
          </cell>
        </row>
        <row r="3189">
          <cell r="A3189" t="str">
            <v>Tenn Z6</v>
          </cell>
          <cell r="C3189">
            <v>201210</v>
          </cell>
          <cell r="D3189">
            <v>0</v>
          </cell>
        </row>
        <row r="3190">
          <cell r="A3190" t="str">
            <v>Tenn Z6</v>
          </cell>
          <cell r="C3190">
            <v>201211</v>
          </cell>
          <cell r="D3190">
            <v>0</v>
          </cell>
        </row>
        <row r="3191">
          <cell r="A3191" t="str">
            <v>Tenn Z6</v>
          </cell>
          <cell r="C3191">
            <v>201212</v>
          </cell>
          <cell r="D3191">
            <v>0</v>
          </cell>
        </row>
        <row r="3192">
          <cell r="A3192" t="str">
            <v>Tenn Z6</v>
          </cell>
          <cell r="C3192">
            <v>201301</v>
          </cell>
          <cell r="D3192">
            <v>0</v>
          </cell>
        </row>
        <row r="3193">
          <cell r="A3193" t="str">
            <v>Tenn Z6</v>
          </cell>
          <cell r="C3193">
            <v>201302</v>
          </cell>
          <cell r="D3193">
            <v>0</v>
          </cell>
        </row>
        <row r="3194">
          <cell r="A3194" t="str">
            <v>Tenn Z6</v>
          </cell>
          <cell r="C3194">
            <v>201303</v>
          </cell>
          <cell r="D3194">
            <v>0</v>
          </cell>
        </row>
        <row r="3195">
          <cell r="A3195" t="str">
            <v>Tenn Z6</v>
          </cell>
          <cell r="C3195">
            <v>201304</v>
          </cell>
          <cell r="D3195">
            <v>0</v>
          </cell>
        </row>
        <row r="3196">
          <cell r="A3196" t="str">
            <v>Tenn Z6</v>
          </cell>
          <cell r="C3196">
            <v>201305</v>
          </cell>
          <cell r="D3196">
            <v>0</v>
          </cell>
        </row>
        <row r="3197">
          <cell r="A3197" t="str">
            <v>Tenn Z6</v>
          </cell>
          <cell r="C3197">
            <v>201306</v>
          </cell>
          <cell r="D3197">
            <v>0</v>
          </cell>
        </row>
        <row r="3198">
          <cell r="A3198" t="str">
            <v>Tenn Z6</v>
          </cell>
          <cell r="C3198">
            <v>201307</v>
          </cell>
          <cell r="D3198">
            <v>0</v>
          </cell>
        </row>
        <row r="3199">
          <cell r="A3199" t="str">
            <v>Tenn Z6</v>
          </cell>
          <cell r="C3199">
            <v>201308</v>
          </cell>
          <cell r="D3199">
            <v>0</v>
          </cell>
        </row>
        <row r="3200">
          <cell r="A3200" t="str">
            <v>Tenn Z6</v>
          </cell>
          <cell r="C3200">
            <v>201309</v>
          </cell>
          <cell r="D3200">
            <v>0</v>
          </cell>
        </row>
        <row r="3201">
          <cell r="A3201" t="str">
            <v>Tenn Z6</v>
          </cell>
          <cell r="C3201">
            <v>201310</v>
          </cell>
          <cell r="D3201">
            <v>0</v>
          </cell>
        </row>
        <row r="3202">
          <cell r="A3202" t="str">
            <v>Tenn Z6</v>
          </cell>
          <cell r="C3202">
            <v>201311</v>
          </cell>
          <cell r="D3202">
            <v>0</v>
          </cell>
        </row>
        <row r="3203">
          <cell r="A3203" t="str">
            <v>Tenn Z6</v>
          </cell>
          <cell r="C3203">
            <v>201312</v>
          </cell>
          <cell r="D3203">
            <v>0</v>
          </cell>
        </row>
        <row r="3204">
          <cell r="A3204" t="str">
            <v>Tenn Z6</v>
          </cell>
          <cell r="C3204">
            <v>201401</v>
          </cell>
          <cell r="D3204">
            <v>0</v>
          </cell>
        </row>
        <row r="3205">
          <cell r="A3205" t="str">
            <v>Tenn Z6</v>
          </cell>
          <cell r="C3205">
            <v>201402</v>
          </cell>
          <cell r="D3205">
            <v>0</v>
          </cell>
        </row>
        <row r="3206">
          <cell r="A3206" t="str">
            <v>Tenn Z6</v>
          </cell>
          <cell r="C3206">
            <v>201403</v>
          </cell>
          <cell r="D3206">
            <v>0</v>
          </cell>
        </row>
        <row r="3207">
          <cell r="A3207" t="str">
            <v>Tenn Z6</v>
          </cell>
          <cell r="C3207">
            <v>201404</v>
          </cell>
          <cell r="D3207">
            <v>0</v>
          </cell>
        </row>
        <row r="3208">
          <cell r="A3208" t="str">
            <v>Tenn Z6</v>
          </cell>
          <cell r="C3208">
            <v>201405</v>
          </cell>
          <cell r="D3208">
            <v>0</v>
          </cell>
        </row>
        <row r="3209">
          <cell r="A3209" t="str">
            <v>Tenn Z6</v>
          </cell>
          <cell r="C3209">
            <v>201406</v>
          </cell>
          <cell r="D3209">
            <v>0</v>
          </cell>
        </row>
        <row r="3210">
          <cell r="A3210" t="str">
            <v>Tenn Z6</v>
          </cell>
          <cell r="C3210">
            <v>201407</v>
          </cell>
          <cell r="D3210">
            <v>0</v>
          </cell>
        </row>
        <row r="3211">
          <cell r="A3211" t="str">
            <v>Tenn Z6</v>
          </cell>
          <cell r="C3211">
            <v>201408</v>
          </cell>
          <cell r="D3211">
            <v>0</v>
          </cell>
        </row>
        <row r="3212">
          <cell r="A3212" t="str">
            <v>Tenn Z6</v>
          </cell>
          <cell r="C3212">
            <v>201409</v>
          </cell>
          <cell r="D3212">
            <v>0</v>
          </cell>
        </row>
        <row r="3213">
          <cell r="A3213" t="str">
            <v>Tenn Z6</v>
          </cell>
          <cell r="C3213">
            <v>201410</v>
          </cell>
          <cell r="D3213">
            <v>0</v>
          </cell>
        </row>
        <row r="3214">
          <cell r="A3214" t="str">
            <v>Tenn Z6</v>
          </cell>
          <cell r="C3214">
            <v>201411</v>
          </cell>
          <cell r="D3214">
            <v>0</v>
          </cell>
        </row>
        <row r="3215">
          <cell r="A3215" t="str">
            <v>Tenn Z6</v>
          </cell>
          <cell r="C3215">
            <v>201412</v>
          </cell>
          <cell r="D3215">
            <v>0</v>
          </cell>
        </row>
        <row r="3216">
          <cell r="A3216" t="str">
            <v>Tenn Z6</v>
          </cell>
          <cell r="C3216">
            <v>201501</v>
          </cell>
          <cell r="D3216">
            <v>0</v>
          </cell>
        </row>
        <row r="3217">
          <cell r="A3217" t="str">
            <v>Tenn Z6</v>
          </cell>
          <cell r="C3217">
            <v>201502</v>
          </cell>
          <cell r="D3217">
            <v>0</v>
          </cell>
        </row>
        <row r="3218">
          <cell r="A3218" t="str">
            <v>Tenn Z6</v>
          </cell>
          <cell r="C3218">
            <v>201503</v>
          </cell>
          <cell r="D3218">
            <v>0</v>
          </cell>
        </row>
        <row r="3219">
          <cell r="A3219" t="str">
            <v>Tenn Z6</v>
          </cell>
          <cell r="C3219">
            <v>201504</v>
          </cell>
          <cell r="D3219">
            <v>0</v>
          </cell>
        </row>
        <row r="3220">
          <cell r="A3220" t="str">
            <v>Tenn Z6</v>
          </cell>
          <cell r="C3220">
            <v>201505</v>
          </cell>
          <cell r="D3220">
            <v>0</v>
          </cell>
        </row>
        <row r="3221">
          <cell r="A3221" t="str">
            <v>Tenn Z6</v>
          </cell>
          <cell r="C3221">
            <v>201506</v>
          </cell>
          <cell r="D3221">
            <v>0</v>
          </cell>
        </row>
        <row r="3222">
          <cell r="A3222" t="str">
            <v>Tenn Z6</v>
          </cell>
          <cell r="C3222">
            <v>201507</v>
          </cell>
          <cell r="D3222">
            <v>0</v>
          </cell>
        </row>
        <row r="3223">
          <cell r="A3223" t="str">
            <v>Tenn Z6</v>
          </cell>
          <cell r="C3223">
            <v>201508</v>
          </cell>
          <cell r="D3223">
            <v>0</v>
          </cell>
        </row>
        <row r="3224">
          <cell r="A3224" t="str">
            <v>Tenn Z6</v>
          </cell>
          <cell r="C3224">
            <v>201509</v>
          </cell>
          <cell r="D3224">
            <v>0</v>
          </cell>
        </row>
        <row r="3225">
          <cell r="A3225" t="str">
            <v>Tenn Z6</v>
          </cell>
          <cell r="C3225">
            <v>201510</v>
          </cell>
          <cell r="D3225">
            <v>0</v>
          </cell>
        </row>
        <row r="3226">
          <cell r="A3226" t="str">
            <v>Tenn Z6</v>
          </cell>
          <cell r="C3226">
            <v>201511</v>
          </cell>
          <cell r="D3226">
            <v>0</v>
          </cell>
        </row>
        <row r="3227">
          <cell r="A3227" t="str">
            <v>Tenn Z6</v>
          </cell>
          <cell r="C3227">
            <v>201512</v>
          </cell>
          <cell r="D3227">
            <v>0</v>
          </cell>
        </row>
        <row r="3228">
          <cell r="A3228" t="str">
            <v>Tenn Z6</v>
          </cell>
          <cell r="C3228">
            <v>201601</v>
          </cell>
          <cell r="D3228">
            <v>0</v>
          </cell>
        </row>
        <row r="3229">
          <cell r="A3229" t="str">
            <v>Tenn Z6</v>
          </cell>
          <cell r="C3229">
            <v>201602</v>
          </cell>
          <cell r="D3229">
            <v>0</v>
          </cell>
        </row>
        <row r="3230">
          <cell r="A3230" t="str">
            <v>Tenn Z6</v>
          </cell>
          <cell r="C3230">
            <v>201603</v>
          </cell>
          <cell r="D3230">
            <v>0</v>
          </cell>
        </row>
        <row r="3231">
          <cell r="A3231" t="str">
            <v>Tenn Z6</v>
          </cell>
          <cell r="C3231">
            <v>201604</v>
          </cell>
          <cell r="D3231">
            <v>0</v>
          </cell>
        </row>
        <row r="3232">
          <cell r="A3232" t="str">
            <v>Tenn Z6</v>
          </cell>
          <cell r="C3232">
            <v>201605</v>
          </cell>
          <cell r="D3232">
            <v>0</v>
          </cell>
        </row>
        <row r="3233">
          <cell r="A3233" t="str">
            <v>Tenn Z6</v>
          </cell>
          <cell r="C3233">
            <v>201606</v>
          </cell>
          <cell r="D3233">
            <v>0</v>
          </cell>
        </row>
        <row r="3234">
          <cell r="A3234" t="str">
            <v>Tenn Z6</v>
          </cell>
          <cell r="C3234">
            <v>201607</v>
          </cell>
          <cell r="D3234">
            <v>0</v>
          </cell>
        </row>
        <row r="3235">
          <cell r="A3235" t="str">
            <v>Tenn Z6</v>
          </cell>
          <cell r="C3235">
            <v>201608</v>
          </cell>
          <cell r="D3235">
            <v>0</v>
          </cell>
        </row>
        <row r="3236">
          <cell r="A3236" t="str">
            <v>Tenn Z6</v>
          </cell>
          <cell r="C3236">
            <v>201609</v>
          </cell>
          <cell r="D3236">
            <v>0</v>
          </cell>
        </row>
        <row r="3237">
          <cell r="A3237" t="str">
            <v>Tenn Z6</v>
          </cell>
          <cell r="C3237">
            <v>201610</v>
          </cell>
          <cell r="D3237">
            <v>0</v>
          </cell>
        </row>
        <row r="3238">
          <cell r="A3238" t="str">
            <v>Tenn Z6</v>
          </cell>
          <cell r="C3238">
            <v>201611</v>
          </cell>
          <cell r="D3238">
            <v>0</v>
          </cell>
        </row>
        <row r="3239">
          <cell r="A3239" t="str">
            <v>Tenn Z6</v>
          </cell>
          <cell r="C3239">
            <v>201612</v>
          </cell>
          <cell r="D3239">
            <v>0</v>
          </cell>
        </row>
        <row r="3240">
          <cell r="A3240" t="str">
            <v>Tenn Z6</v>
          </cell>
          <cell r="C3240">
            <v>201701</v>
          </cell>
          <cell r="D3240">
            <v>0</v>
          </cell>
        </row>
        <row r="3241">
          <cell r="A3241" t="str">
            <v>Tenn Z6</v>
          </cell>
          <cell r="C3241">
            <v>201702</v>
          </cell>
          <cell r="D3241">
            <v>0</v>
          </cell>
        </row>
        <row r="3242">
          <cell r="A3242" t="str">
            <v>Tenn Z6</v>
          </cell>
          <cell r="C3242">
            <v>201703</v>
          </cell>
          <cell r="D3242">
            <v>0</v>
          </cell>
        </row>
        <row r="3243">
          <cell r="A3243" t="str">
            <v>Tenn Z6</v>
          </cell>
          <cell r="C3243">
            <v>201704</v>
          </cell>
          <cell r="D3243">
            <v>0</v>
          </cell>
        </row>
        <row r="3244">
          <cell r="A3244" t="str">
            <v>Tenn Z6</v>
          </cell>
          <cell r="C3244">
            <v>201705</v>
          </cell>
          <cell r="D3244">
            <v>0</v>
          </cell>
        </row>
        <row r="3245">
          <cell r="A3245" t="str">
            <v>Tenn Z6</v>
          </cell>
          <cell r="C3245">
            <v>201706</v>
          </cell>
          <cell r="D3245">
            <v>0</v>
          </cell>
        </row>
        <row r="3246">
          <cell r="A3246" t="str">
            <v>Tenn Z6</v>
          </cell>
          <cell r="C3246">
            <v>201707</v>
          </cell>
          <cell r="D3246">
            <v>0</v>
          </cell>
        </row>
        <row r="3247">
          <cell r="A3247" t="str">
            <v>Tenn Z6</v>
          </cell>
          <cell r="C3247">
            <v>201708</v>
          </cell>
          <cell r="D3247">
            <v>0</v>
          </cell>
        </row>
        <row r="3248">
          <cell r="A3248" t="str">
            <v>Tenn Z6</v>
          </cell>
          <cell r="C3248">
            <v>201709</v>
          </cell>
          <cell r="D3248">
            <v>0</v>
          </cell>
        </row>
        <row r="3249">
          <cell r="A3249" t="str">
            <v>Tenn Z6</v>
          </cell>
          <cell r="C3249">
            <v>201710</v>
          </cell>
          <cell r="D3249">
            <v>0</v>
          </cell>
        </row>
        <row r="3250">
          <cell r="A3250" t="str">
            <v>Tenn Z6</v>
          </cell>
          <cell r="C3250">
            <v>201711</v>
          </cell>
          <cell r="D3250">
            <v>0</v>
          </cell>
        </row>
        <row r="3251">
          <cell r="A3251" t="str">
            <v>Tenn Z6</v>
          </cell>
          <cell r="C3251">
            <v>201712</v>
          </cell>
          <cell r="D3251">
            <v>0</v>
          </cell>
        </row>
        <row r="3252">
          <cell r="A3252" t="str">
            <v>Tenn Z6</v>
          </cell>
          <cell r="C3252">
            <v>201801</v>
          </cell>
          <cell r="D3252">
            <v>0</v>
          </cell>
        </row>
        <row r="3253">
          <cell r="A3253" t="str">
            <v>Tenn Z6</v>
          </cell>
          <cell r="C3253">
            <v>201802</v>
          </cell>
          <cell r="D3253">
            <v>0</v>
          </cell>
        </row>
        <row r="3254">
          <cell r="A3254" t="str">
            <v>Tenn Z6</v>
          </cell>
          <cell r="C3254">
            <v>201803</v>
          </cell>
          <cell r="D3254">
            <v>0</v>
          </cell>
        </row>
        <row r="3255">
          <cell r="A3255" t="str">
            <v>Tenn Z6</v>
          </cell>
          <cell r="C3255">
            <v>201804</v>
          </cell>
          <cell r="D3255">
            <v>0</v>
          </cell>
        </row>
        <row r="3256">
          <cell r="A3256" t="str">
            <v>Tenn Z6</v>
          </cell>
          <cell r="C3256">
            <v>201805</v>
          </cell>
          <cell r="D3256">
            <v>0</v>
          </cell>
        </row>
        <row r="3257">
          <cell r="A3257" t="str">
            <v>Tenn Z6</v>
          </cell>
          <cell r="C3257">
            <v>201806</v>
          </cell>
          <cell r="D3257">
            <v>0</v>
          </cell>
        </row>
        <row r="3258">
          <cell r="A3258" t="str">
            <v>Tenn Z6</v>
          </cell>
          <cell r="C3258">
            <v>201807</v>
          </cell>
          <cell r="D3258">
            <v>0</v>
          </cell>
        </row>
        <row r="3259">
          <cell r="A3259" t="str">
            <v>Tenn Z6</v>
          </cell>
          <cell r="C3259">
            <v>201808</v>
          </cell>
          <cell r="D3259">
            <v>0</v>
          </cell>
        </row>
        <row r="3260">
          <cell r="A3260" t="str">
            <v>Tenn Z6</v>
          </cell>
          <cell r="C3260">
            <v>201809</v>
          </cell>
          <cell r="D3260">
            <v>0</v>
          </cell>
        </row>
        <row r="3261">
          <cell r="A3261" t="str">
            <v>Tenn Z6</v>
          </cell>
          <cell r="C3261">
            <v>201810</v>
          </cell>
          <cell r="D3261">
            <v>0</v>
          </cell>
        </row>
        <row r="3262">
          <cell r="A3262" t="str">
            <v>Tenn Z6</v>
          </cell>
          <cell r="C3262">
            <v>201811</v>
          </cell>
          <cell r="D3262">
            <v>0</v>
          </cell>
        </row>
        <row r="3263">
          <cell r="A3263" t="str">
            <v>Tenn Z6</v>
          </cell>
          <cell r="C3263">
            <v>201812</v>
          </cell>
          <cell r="D3263">
            <v>0</v>
          </cell>
        </row>
        <row r="3264">
          <cell r="A3264" t="str">
            <v>Tenn Z6</v>
          </cell>
          <cell r="C3264">
            <v>201901</v>
          </cell>
          <cell r="D3264">
            <v>0</v>
          </cell>
        </row>
        <row r="3265">
          <cell r="A3265" t="str">
            <v>Tenn Z6</v>
          </cell>
          <cell r="C3265">
            <v>201902</v>
          </cell>
          <cell r="D3265">
            <v>0</v>
          </cell>
        </row>
        <row r="3266">
          <cell r="A3266" t="str">
            <v>Tenn Z6</v>
          </cell>
          <cell r="C3266">
            <v>201903</v>
          </cell>
          <cell r="D3266">
            <v>0</v>
          </cell>
        </row>
        <row r="3267">
          <cell r="A3267" t="str">
            <v>Tenn Z6</v>
          </cell>
          <cell r="C3267">
            <v>201904</v>
          </cell>
          <cell r="D3267">
            <v>0</v>
          </cell>
        </row>
        <row r="3268">
          <cell r="A3268" t="str">
            <v>Tenn Z6</v>
          </cell>
          <cell r="C3268">
            <v>201905</v>
          </cell>
          <cell r="D3268">
            <v>0</v>
          </cell>
        </row>
        <row r="3269">
          <cell r="A3269" t="str">
            <v>Tenn Z6</v>
          </cell>
          <cell r="C3269">
            <v>201906</v>
          </cell>
          <cell r="D3269">
            <v>0</v>
          </cell>
        </row>
        <row r="3270">
          <cell r="A3270" t="str">
            <v>Tenn Z6</v>
          </cell>
          <cell r="C3270">
            <v>201907</v>
          </cell>
          <cell r="D3270">
            <v>0</v>
          </cell>
        </row>
        <row r="3271">
          <cell r="A3271" t="str">
            <v>Tenn Z6</v>
          </cell>
          <cell r="C3271">
            <v>201908</v>
          </cell>
          <cell r="D3271">
            <v>0</v>
          </cell>
        </row>
        <row r="3272">
          <cell r="A3272" t="str">
            <v>Tenn Z6</v>
          </cell>
          <cell r="C3272">
            <v>201909</v>
          </cell>
          <cell r="D3272">
            <v>0</v>
          </cell>
        </row>
        <row r="3273">
          <cell r="A3273" t="str">
            <v>Tenn Z6</v>
          </cell>
          <cell r="C3273">
            <v>201910</v>
          </cell>
          <cell r="D3273">
            <v>0</v>
          </cell>
        </row>
        <row r="3274">
          <cell r="A3274" t="str">
            <v>Tenn Z6</v>
          </cell>
          <cell r="C3274">
            <v>201911</v>
          </cell>
          <cell r="D3274">
            <v>0</v>
          </cell>
        </row>
        <row r="3275">
          <cell r="A3275" t="str">
            <v>Tenn Z6</v>
          </cell>
          <cell r="C3275">
            <v>201912</v>
          </cell>
          <cell r="D3275">
            <v>0</v>
          </cell>
        </row>
        <row r="3276">
          <cell r="A3276" t="str">
            <v>Tenn Z6</v>
          </cell>
          <cell r="C3276">
            <v>202001</v>
          </cell>
          <cell r="D3276">
            <v>0</v>
          </cell>
        </row>
        <row r="3277">
          <cell r="A3277" t="str">
            <v>Tenn Z6</v>
          </cell>
          <cell r="C3277">
            <v>202002</v>
          </cell>
          <cell r="D3277">
            <v>0</v>
          </cell>
        </row>
        <row r="3278">
          <cell r="A3278" t="str">
            <v>Tenn Z6</v>
          </cell>
          <cell r="C3278">
            <v>202003</v>
          </cell>
          <cell r="D3278">
            <v>0</v>
          </cell>
        </row>
        <row r="3279">
          <cell r="A3279" t="str">
            <v>Tenn Z6</v>
          </cell>
          <cell r="C3279">
            <v>202004</v>
          </cell>
          <cell r="D3279">
            <v>0</v>
          </cell>
        </row>
        <row r="3280">
          <cell r="A3280" t="str">
            <v>Tenn Z6</v>
          </cell>
          <cell r="C3280">
            <v>202005</v>
          </cell>
          <cell r="D3280">
            <v>0</v>
          </cell>
        </row>
        <row r="3281">
          <cell r="A3281" t="str">
            <v>Tenn Z6</v>
          </cell>
          <cell r="C3281">
            <v>202006</v>
          </cell>
          <cell r="D3281">
            <v>0</v>
          </cell>
        </row>
        <row r="3282">
          <cell r="A3282" t="str">
            <v>Tenn Z6</v>
          </cell>
          <cell r="C3282">
            <v>202007</v>
          </cell>
          <cell r="D3282">
            <v>0</v>
          </cell>
        </row>
        <row r="3283">
          <cell r="A3283" t="str">
            <v>Tenn Z6</v>
          </cell>
          <cell r="C3283">
            <v>202008</v>
          </cell>
          <cell r="D3283">
            <v>0</v>
          </cell>
        </row>
        <row r="3284">
          <cell r="A3284" t="str">
            <v>Tenn Z6</v>
          </cell>
          <cell r="C3284">
            <v>202009</v>
          </cell>
          <cell r="D3284">
            <v>0</v>
          </cell>
        </row>
        <row r="3285">
          <cell r="A3285" t="str">
            <v>Tenn Z6</v>
          </cell>
          <cell r="C3285">
            <v>202010</v>
          </cell>
          <cell r="D3285">
            <v>0</v>
          </cell>
        </row>
        <row r="3286">
          <cell r="A3286" t="str">
            <v>Tenn Z6</v>
          </cell>
          <cell r="C3286">
            <v>202011</v>
          </cell>
          <cell r="D3286">
            <v>0</v>
          </cell>
        </row>
        <row r="3287">
          <cell r="A3287" t="str">
            <v>Tenn Z6</v>
          </cell>
          <cell r="C3287">
            <v>202012</v>
          </cell>
          <cell r="D3287">
            <v>0</v>
          </cell>
        </row>
        <row r="3288">
          <cell r="A3288" t="str">
            <v>Tenn Z6</v>
          </cell>
          <cell r="C3288">
            <v>202101</v>
          </cell>
          <cell r="D3288">
            <v>0</v>
          </cell>
        </row>
        <row r="3289">
          <cell r="A3289" t="str">
            <v>Tenn Z6</v>
          </cell>
          <cell r="C3289">
            <v>202102</v>
          </cell>
          <cell r="D3289">
            <v>0</v>
          </cell>
        </row>
        <row r="3290">
          <cell r="A3290" t="str">
            <v>Tenn Z6</v>
          </cell>
          <cell r="C3290">
            <v>202103</v>
          </cell>
          <cell r="D3290">
            <v>0</v>
          </cell>
        </row>
        <row r="3291">
          <cell r="A3291" t="str">
            <v>Tenn Z6</v>
          </cell>
          <cell r="C3291">
            <v>202104</v>
          </cell>
          <cell r="D3291">
            <v>0</v>
          </cell>
        </row>
        <row r="3292">
          <cell r="A3292" t="str">
            <v>Tenn Z6</v>
          </cell>
          <cell r="C3292">
            <v>202105</v>
          </cell>
          <cell r="D3292">
            <v>0</v>
          </cell>
        </row>
        <row r="3293">
          <cell r="A3293" t="str">
            <v>Tenn Z6</v>
          </cell>
          <cell r="C3293">
            <v>202106</v>
          </cell>
          <cell r="D3293">
            <v>0</v>
          </cell>
        </row>
        <row r="3294">
          <cell r="A3294" t="str">
            <v>Tenn Z6</v>
          </cell>
          <cell r="C3294">
            <v>202107</v>
          </cell>
          <cell r="D3294">
            <v>0</v>
          </cell>
        </row>
        <row r="3295">
          <cell r="A3295" t="str">
            <v>Tenn Z6</v>
          </cell>
          <cell r="C3295">
            <v>202108</v>
          </cell>
          <cell r="D3295">
            <v>0</v>
          </cell>
        </row>
        <row r="3296">
          <cell r="A3296" t="str">
            <v>Tenn Z6</v>
          </cell>
          <cell r="C3296">
            <v>202109</v>
          </cell>
          <cell r="D3296">
            <v>0</v>
          </cell>
        </row>
        <row r="3297">
          <cell r="A3297" t="str">
            <v>Tenn Z6</v>
          </cell>
          <cell r="C3297">
            <v>202110</v>
          </cell>
          <cell r="D3297">
            <v>0</v>
          </cell>
        </row>
        <row r="3298">
          <cell r="A3298" t="str">
            <v>Tenn Z6</v>
          </cell>
          <cell r="C3298">
            <v>202111</v>
          </cell>
          <cell r="D3298">
            <v>0</v>
          </cell>
        </row>
        <row r="3299">
          <cell r="A3299" t="str">
            <v>Tenn Z6</v>
          </cell>
          <cell r="C3299">
            <v>202112</v>
          </cell>
          <cell r="D3299">
            <v>0</v>
          </cell>
        </row>
        <row r="3300">
          <cell r="A3300" t="str">
            <v>Tenn Z6</v>
          </cell>
          <cell r="C3300">
            <v>202201</v>
          </cell>
          <cell r="D3300">
            <v>0</v>
          </cell>
        </row>
        <row r="3301">
          <cell r="A3301" t="str">
            <v>Tenn Z6</v>
          </cell>
          <cell r="C3301">
            <v>202202</v>
          </cell>
          <cell r="D3301">
            <v>0</v>
          </cell>
        </row>
        <row r="3302">
          <cell r="A3302" t="str">
            <v>Tenn Z6</v>
          </cell>
          <cell r="C3302">
            <v>202203</v>
          </cell>
          <cell r="D3302">
            <v>0</v>
          </cell>
        </row>
        <row r="3303">
          <cell r="A3303" t="str">
            <v>Tenn Z6</v>
          </cell>
          <cell r="C3303">
            <v>202204</v>
          </cell>
          <cell r="D3303">
            <v>0</v>
          </cell>
        </row>
        <row r="3304">
          <cell r="A3304" t="str">
            <v>Tenn Z6</v>
          </cell>
          <cell r="C3304">
            <v>202205</v>
          </cell>
          <cell r="D3304">
            <v>0</v>
          </cell>
        </row>
        <row r="3305">
          <cell r="A3305" t="str">
            <v>Tenn Z6</v>
          </cell>
          <cell r="C3305">
            <v>202206</v>
          </cell>
          <cell r="D3305">
            <v>0</v>
          </cell>
        </row>
        <row r="3306">
          <cell r="A3306" t="str">
            <v>Tenn Z6</v>
          </cell>
          <cell r="C3306">
            <v>202207</v>
          </cell>
          <cell r="D3306">
            <v>0</v>
          </cell>
        </row>
        <row r="3307">
          <cell r="A3307" t="str">
            <v>Tenn Z6</v>
          </cell>
          <cell r="C3307">
            <v>202208</v>
          </cell>
          <cell r="D3307">
            <v>0</v>
          </cell>
        </row>
        <row r="3308">
          <cell r="A3308" t="str">
            <v>Tenn Z6</v>
          </cell>
          <cell r="C3308">
            <v>202209</v>
          </cell>
          <cell r="D3308">
            <v>0</v>
          </cell>
        </row>
        <row r="3309">
          <cell r="A3309" t="str">
            <v>Tenn Z6</v>
          </cell>
          <cell r="C3309">
            <v>202210</v>
          </cell>
          <cell r="D3309">
            <v>0</v>
          </cell>
        </row>
        <row r="3310">
          <cell r="A3310" t="str">
            <v>Tenn Z6</v>
          </cell>
          <cell r="C3310">
            <v>202211</v>
          </cell>
          <cell r="D3310">
            <v>0</v>
          </cell>
        </row>
        <row r="3311">
          <cell r="A3311" t="str">
            <v>Tenn Z6</v>
          </cell>
          <cell r="C3311">
            <v>202212</v>
          </cell>
          <cell r="D3311">
            <v>0</v>
          </cell>
        </row>
        <row r="3312">
          <cell r="A3312" t="str">
            <v>Tenn Z6</v>
          </cell>
          <cell r="C3312">
            <v>202301</v>
          </cell>
          <cell r="D3312">
            <v>0</v>
          </cell>
        </row>
        <row r="3313">
          <cell r="A3313" t="str">
            <v>Tenn Z6</v>
          </cell>
          <cell r="C3313">
            <v>202302</v>
          </cell>
          <cell r="D3313">
            <v>0</v>
          </cell>
        </row>
        <row r="3314">
          <cell r="A3314" t="str">
            <v>Tenn Z6</v>
          </cell>
          <cell r="C3314">
            <v>202303</v>
          </cell>
          <cell r="D3314">
            <v>0</v>
          </cell>
        </row>
        <row r="3315">
          <cell r="A3315" t="str">
            <v>Tenn Z6</v>
          </cell>
          <cell r="C3315">
            <v>202304</v>
          </cell>
          <cell r="D3315">
            <v>0</v>
          </cell>
        </row>
        <row r="3316">
          <cell r="A3316" t="str">
            <v>Tenn Z6</v>
          </cell>
          <cell r="C3316">
            <v>202305</v>
          </cell>
          <cell r="D3316">
            <v>0</v>
          </cell>
        </row>
        <row r="3317">
          <cell r="A3317" t="str">
            <v>Tenn Z6</v>
          </cell>
          <cell r="C3317">
            <v>202306</v>
          </cell>
          <cell r="D3317">
            <v>0</v>
          </cell>
        </row>
        <row r="3318">
          <cell r="A3318" t="str">
            <v>Tenn Z6</v>
          </cell>
          <cell r="C3318">
            <v>202307</v>
          </cell>
          <cell r="D3318">
            <v>0</v>
          </cell>
        </row>
        <row r="3319">
          <cell r="A3319" t="str">
            <v>Tenn Z6</v>
          </cell>
          <cell r="C3319">
            <v>202308</v>
          </cell>
          <cell r="D3319">
            <v>0</v>
          </cell>
        </row>
        <row r="3320">
          <cell r="A3320" t="str">
            <v>Tenn Z6</v>
          </cell>
          <cell r="C3320">
            <v>202309</v>
          </cell>
          <cell r="D3320">
            <v>0</v>
          </cell>
        </row>
        <row r="3321">
          <cell r="A3321" t="str">
            <v>Tenn Z6</v>
          </cell>
          <cell r="C3321">
            <v>202310</v>
          </cell>
          <cell r="D3321">
            <v>0</v>
          </cell>
        </row>
        <row r="3322">
          <cell r="A3322" t="str">
            <v>Tenn Z6</v>
          </cell>
          <cell r="C3322">
            <v>202311</v>
          </cell>
          <cell r="D3322">
            <v>0</v>
          </cell>
        </row>
        <row r="3323">
          <cell r="A3323" t="str">
            <v>Tenn Z6</v>
          </cell>
          <cell r="C3323">
            <v>202312</v>
          </cell>
          <cell r="D3323">
            <v>0</v>
          </cell>
        </row>
        <row r="3324">
          <cell r="A3324" t="str">
            <v>Tenn Z6</v>
          </cell>
          <cell r="C3324">
            <v>202401</v>
          </cell>
          <cell r="D3324">
            <v>0</v>
          </cell>
        </row>
        <row r="3325">
          <cell r="A3325" t="str">
            <v>Tenn Z6</v>
          </cell>
          <cell r="C3325">
            <v>202402</v>
          </cell>
          <cell r="D3325">
            <v>0</v>
          </cell>
        </row>
        <row r="3326">
          <cell r="A3326" t="str">
            <v>Tenn Z6</v>
          </cell>
          <cell r="C3326">
            <v>202403</v>
          </cell>
          <cell r="D3326">
            <v>0</v>
          </cell>
        </row>
        <row r="3327">
          <cell r="A3327" t="str">
            <v>Tenn Z6</v>
          </cell>
          <cell r="C3327">
            <v>202404</v>
          </cell>
          <cell r="D3327">
            <v>0</v>
          </cell>
        </row>
        <row r="3328">
          <cell r="A3328" t="str">
            <v>Tenn Z6</v>
          </cell>
          <cell r="C3328">
            <v>202405</v>
          </cell>
          <cell r="D3328">
            <v>0</v>
          </cell>
        </row>
        <row r="3329">
          <cell r="A3329" t="str">
            <v>Tenn Z6</v>
          </cell>
          <cell r="C3329">
            <v>202406</v>
          </cell>
          <cell r="D3329">
            <v>0</v>
          </cell>
        </row>
        <row r="3330">
          <cell r="A3330" t="str">
            <v>Tenn Z6</v>
          </cell>
          <cell r="C3330">
            <v>202407</v>
          </cell>
          <cell r="D3330">
            <v>0</v>
          </cell>
        </row>
        <row r="3331">
          <cell r="A3331" t="str">
            <v>Tenn Z6</v>
          </cell>
          <cell r="C3331">
            <v>202408</v>
          </cell>
          <cell r="D3331">
            <v>0</v>
          </cell>
        </row>
        <row r="3332">
          <cell r="A3332" t="str">
            <v>Tenn Z6</v>
          </cell>
          <cell r="C3332">
            <v>202409</v>
          </cell>
          <cell r="D3332">
            <v>0</v>
          </cell>
        </row>
        <row r="3333">
          <cell r="A3333" t="str">
            <v>Tenn Z6</v>
          </cell>
          <cell r="C3333">
            <v>202410</v>
          </cell>
          <cell r="D3333">
            <v>0</v>
          </cell>
        </row>
        <row r="3334">
          <cell r="A3334" t="str">
            <v>Tenn Z6</v>
          </cell>
          <cell r="C3334">
            <v>202411</v>
          </cell>
          <cell r="D3334">
            <v>0</v>
          </cell>
        </row>
        <row r="3335">
          <cell r="A3335" t="str">
            <v>Tenn Z6</v>
          </cell>
          <cell r="C3335">
            <v>202412</v>
          </cell>
          <cell r="D3335">
            <v>0</v>
          </cell>
        </row>
        <row r="3336">
          <cell r="A3336" t="str">
            <v>Tenn Z6</v>
          </cell>
          <cell r="C3336">
            <v>202501</v>
          </cell>
          <cell r="D3336">
            <v>0</v>
          </cell>
        </row>
        <row r="3337">
          <cell r="A3337" t="str">
            <v>Tenn Z6</v>
          </cell>
          <cell r="C3337">
            <v>202502</v>
          </cell>
          <cell r="D3337">
            <v>0</v>
          </cell>
        </row>
        <row r="3338">
          <cell r="A3338" t="str">
            <v>Tenn Z6</v>
          </cell>
          <cell r="C3338">
            <v>202503</v>
          </cell>
          <cell r="D3338">
            <v>0</v>
          </cell>
        </row>
        <row r="3339">
          <cell r="A3339" t="str">
            <v>Tenn Z6</v>
          </cell>
          <cell r="C3339">
            <v>202504</v>
          </cell>
          <cell r="D3339">
            <v>0</v>
          </cell>
        </row>
        <row r="3340">
          <cell r="A3340" t="str">
            <v>Tenn Z6</v>
          </cell>
          <cell r="C3340">
            <v>202505</v>
          </cell>
          <cell r="D3340">
            <v>0</v>
          </cell>
        </row>
        <row r="3341">
          <cell r="A3341" t="str">
            <v>Tenn Z6</v>
          </cell>
          <cell r="C3341">
            <v>202506</v>
          </cell>
          <cell r="D3341">
            <v>0</v>
          </cell>
        </row>
        <row r="3342">
          <cell r="A3342" t="str">
            <v>Tenn Z6</v>
          </cell>
          <cell r="C3342">
            <v>202507</v>
          </cell>
          <cell r="D3342">
            <v>0</v>
          </cell>
        </row>
        <row r="3343">
          <cell r="A3343" t="str">
            <v>Tenn Z6</v>
          </cell>
          <cell r="C3343">
            <v>202508</v>
          </cell>
          <cell r="D3343">
            <v>0</v>
          </cell>
        </row>
        <row r="3344">
          <cell r="A3344" t="str">
            <v>Tenn Z6</v>
          </cell>
          <cell r="C3344">
            <v>202509</v>
          </cell>
          <cell r="D3344">
            <v>0</v>
          </cell>
        </row>
        <row r="3345">
          <cell r="A3345" t="str">
            <v>Tenn Z6</v>
          </cell>
          <cell r="C3345">
            <v>202510</v>
          </cell>
          <cell r="D3345">
            <v>0</v>
          </cell>
        </row>
        <row r="3346">
          <cell r="A3346" t="str">
            <v>Tenn Z6</v>
          </cell>
          <cell r="C3346">
            <v>202511</v>
          </cell>
          <cell r="D3346">
            <v>0</v>
          </cell>
        </row>
        <row r="3347">
          <cell r="A3347" t="str">
            <v>Tenn Z6</v>
          </cell>
          <cell r="C3347">
            <v>202512</v>
          </cell>
          <cell r="D3347">
            <v>0</v>
          </cell>
        </row>
        <row r="3348">
          <cell r="A3348" t="str">
            <v>Tenn Z6</v>
          </cell>
          <cell r="C3348">
            <v>202601</v>
          </cell>
          <cell r="D3348">
            <v>0</v>
          </cell>
        </row>
        <row r="3349">
          <cell r="A3349" t="str">
            <v>Tenn Z6</v>
          </cell>
          <cell r="C3349">
            <v>202602</v>
          </cell>
          <cell r="D3349">
            <v>0</v>
          </cell>
        </row>
        <row r="3350">
          <cell r="A3350" t="str">
            <v>Tenn Z6</v>
          </cell>
          <cell r="C3350">
            <v>202603</v>
          </cell>
          <cell r="D3350">
            <v>0</v>
          </cell>
        </row>
        <row r="3351">
          <cell r="A3351" t="str">
            <v>Tenn Z6</v>
          </cell>
          <cell r="C3351">
            <v>202604</v>
          </cell>
          <cell r="D3351">
            <v>0</v>
          </cell>
        </row>
        <row r="3352">
          <cell r="A3352" t="str">
            <v>Tenn Z6</v>
          </cell>
          <cell r="C3352">
            <v>202605</v>
          </cell>
          <cell r="D3352">
            <v>0</v>
          </cell>
        </row>
        <row r="3353">
          <cell r="A3353" t="str">
            <v>Tenn Z6</v>
          </cell>
          <cell r="C3353">
            <v>202606</v>
          </cell>
          <cell r="D3353">
            <v>0</v>
          </cell>
        </row>
        <row r="3354">
          <cell r="A3354" t="str">
            <v>Tenn Z6</v>
          </cell>
          <cell r="C3354">
            <v>202607</v>
          </cell>
          <cell r="D3354">
            <v>0</v>
          </cell>
        </row>
        <row r="3355">
          <cell r="A3355" t="str">
            <v>Tenn Z6</v>
          </cell>
          <cell r="C3355">
            <v>202608</v>
          </cell>
          <cell r="D3355">
            <v>0</v>
          </cell>
        </row>
        <row r="3356">
          <cell r="A3356" t="str">
            <v>Tenn Z6</v>
          </cell>
          <cell r="C3356">
            <v>202609</v>
          </cell>
          <cell r="D3356">
            <v>0</v>
          </cell>
        </row>
        <row r="3357">
          <cell r="A3357" t="str">
            <v>Tenn Z6</v>
          </cell>
          <cell r="C3357">
            <v>202610</v>
          </cell>
          <cell r="D3357">
            <v>0</v>
          </cell>
        </row>
        <row r="3358">
          <cell r="A3358" t="str">
            <v>Tenn Z6</v>
          </cell>
          <cell r="C3358">
            <v>202611</v>
          </cell>
          <cell r="D3358">
            <v>0</v>
          </cell>
        </row>
        <row r="3359">
          <cell r="A3359" t="str">
            <v>Tenn Z6</v>
          </cell>
          <cell r="C3359">
            <v>202612</v>
          </cell>
          <cell r="D3359">
            <v>0</v>
          </cell>
        </row>
        <row r="3360">
          <cell r="A3360" t="str">
            <v>Tenn Z6</v>
          </cell>
          <cell r="C3360">
            <v>202701</v>
          </cell>
          <cell r="D3360">
            <v>0</v>
          </cell>
        </row>
        <row r="3361">
          <cell r="A3361" t="str">
            <v>Tenn Z6</v>
          </cell>
          <cell r="C3361">
            <v>202702</v>
          </cell>
          <cell r="D3361">
            <v>0</v>
          </cell>
        </row>
        <row r="3362">
          <cell r="A3362" t="str">
            <v>Tenn Z6</v>
          </cell>
          <cell r="C3362">
            <v>202703</v>
          </cell>
          <cell r="D3362">
            <v>0</v>
          </cell>
        </row>
        <row r="3363">
          <cell r="A3363" t="str">
            <v>Tenn Z6</v>
          </cell>
          <cell r="C3363">
            <v>202704</v>
          </cell>
          <cell r="D3363">
            <v>0</v>
          </cell>
        </row>
        <row r="3364">
          <cell r="A3364" t="str">
            <v>Tenn Z6</v>
          </cell>
          <cell r="C3364">
            <v>202705</v>
          </cell>
          <cell r="D3364">
            <v>0</v>
          </cell>
        </row>
        <row r="3365">
          <cell r="A3365" t="str">
            <v>Tenn Z6</v>
          </cell>
          <cell r="C3365">
            <v>202706</v>
          </cell>
          <cell r="D3365">
            <v>0</v>
          </cell>
        </row>
        <row r="3366">
          <cell r="A3366" t="str">
            <v>Tenn Z6</v>
          </cell>
          <cell r="C3366">
            <v>202707</v>
          </cell>
          <cell r="D3366">
            <v>0</v>
          </cell>
        </row>
        <row r="3367">
          <cell r="A3367" t="str">
            <v>Tenn Z6</v>
          </cell>
          <cell r="C3367">
            <v>202708</v>
          </cell>
          <cell r="D3367">
            <v>0</v>
          </cell>
        </row>
        <row r="3368">
          <cell r="A3368" t="str">
            <v>Tenn Z6</v>
          </cell>
          <cell r="C3368">
            <v>202709</v>
          </cell>
          <cell r="D3368">
            <v>0</v>
          </cell>
        </row>
        <row r="3369">
          <cell r="A3369" t="str">
            <v>Tenn Z6</v>
          </cell>
          <cell r="C3369">
            <v>202710</v>
          </cell>
          <cell r="D3369">
            <v>0</v>
          </cell>
        </row>
        <row r="3370">
          <cell r="A3370" t="str">
            <v>Tenn ZL</v>
          </cell>
          <cell r="C3370">
            <v>200803</v>
          </cell>
          <cell r="D3370">
            <v>0</v>
          </cell>
        </row>
        <row r="3371">
          <cell r="A3371" t="str">
            <v>Tenn ZL</v>
          </cell>
          <cell r="C3371">
            <v>200804</v>
          </cell>
          <cell r="D3371">
            <v>0</v>
          </cell>
        </row>
        <row r="3372">
          <cell r="A3372" t="str">
            <v>Tenn ZL</v>
          </cell>
          <cell r="C3372">
            <v>200805</v>
          </cell>
          <cell r="D3372">
            <v>0</v>
          </cell>
        </row>
        <row r="3373">
          <cell r="A3373" t="str">
            <v>Tenn ZL</v>
          </cell>
          <cell r="C3373">
            <v>200806</v>
          </cell>
          <cell r="D3373">
            <v>0</v>
          </cell>
        </row>
        <row r="3374">
          <cell r="A3374" t="str">
            <v>Tenn ZL</v>
          </cell>
          <cell r="C3374">
            <v>200807</v>
          </cell>
          <cell r="D3374">
            <v>0</v>
          </cell>
        </row>
        <row r="3375">
          <cell r="A3375" t="str">
            <v>Tenn ZL</v>
          </cell>
          <cell r="C3375">
            <v>200808</v>
          </cell>
          <cell r="D3375">
            <v>0</v>
          </cell>
        </row>
        <row r="3376">
          <cell r="A3376" t="str">
            <v>Tenn ZL</v>
          </cell>
          <cell r="C3376">
            <v>200809</v>
          </cell>
          <cell r="D3376">
            <v>0</v>
          </cell>
        </row>
        <row r="3377">
          <cell r="A3377" t="str">
            <v>Tenn ZL</v>
          </cell>
          <cell r="C3377">
            <v>200810</v>
          </cell>
          <cell r="D3377">
            <v>0</v>
          </cell>
        </row>
        <row r="3378">
          <cell r="A3378" t="str">
            <v>Tenn ZL</v>
          </cell>
          <cell r="C3378">
            <v>200811</v>
          </cell>
          <cell r="D3378">
            <v>0</v>
          </cell>
        </row>
        <row r="3379">
          <cell r="A3379" t="str">
            <v>Tenn ZL</v>
          </cell>
          <cell r="C3379">
            <v>200812</v>
          </cell>
          <cell r="D3379">
            <v>0</v>
          </cell>
        </row>
        <row r="3380">
          <cell r="A3380" t="str">
            <v>Tenn ZL</v>
          </cell>
          <cell r="C3380">
            <v>200901</v>
          </cell>
          <cell r="D3380">
            <v>0</v>
          </cell>
        </row>
        <row r="3381">
          <cell r="A3381" t="str">
            <v>Tenn ZL</v>
          </cell>
          <cell r="C3381">
            <v>200902</v>
          </cell>
          <cell r="D3381">
            <v>0</v>
          </cell>
        </row>
        <row r="3382">
          <cell r="A3382" t="str">
            <v>Tenn ZL</v>
          </cell>
          <cell r="C3382">
            <v>200903</v>
          </cell>
          <cell r="D3382">
            <v>0</v>
          </cell>
        </row>
        <row r="3383">
          <cell r="A3383" t="str">
            <v>Tenn ZL</v>
          </cell>
          <cell r="C3383">
            <v>200904</v>
          </cell>
          <cell r="D3383">
            <v>0</v>
          </cell>
        </row>
        <row r="3384">
          <cell r="A3384" t="str">
            <v>Tenn ZL</v>
          </cell>
          <cell r="C3384">
            <v>200905</v>
          </cell>
          <cell r="D3384">
            <v>0</v>
          </cell>
        </row>
        <row r="3385">
          <cell r="A3385" t="str">
            <v>Tenn ZL</v>
          </cell>
          <cell r="C3385">
            <v>200906</v>
          </cell>
          <cell r="D3385">
            <v>0</v>
          </cell>
        </row>
        <row r="3386">
          <cell r="A3386" t="str">
            <v>Tenn ZL</v>
          </cell>
          <cell r="C3386">
            <v>200907</v>
          </cell>
          <cell r="D3386">
            <v>0</v>
          </cell>
        </row>
        <row r="3387">
          <cell r="A3387" t="str">
            <v>Tenn ZL</v>
          </cell>
          <cell r="C3387">
            <v>200908</v>
          </cell>
          <cell r="D3387">
            <v>0</v>
          </cell>
        </row>
        <row r="3388">
          <cell r="A3388" t="str">
            <v>Tenn ZL</v>
          </cell>
          <cell r="C3388">
            <v>200909</v>
          </cell>
          <cell r="D3388">
            <v>0</v>
          </cell>
        </row>
        <row r="3389">
          <cell r="A3389" t="str">
            <v>Tenn ZL</v>
          </cell>
          <cell r="C3389">
            <v>200910</v>
          </cell>
          <cell r="D3389">
            <v>0</v>
          </cell>
        </row>
        <row r="3390">
          <cell r="A3390" t="str">
            <v>Tenn ZL</v>
          </cell>
          <cell r="C3390">
            <v>200911</v>
          </cell>
          <cell r="D3390">
            <v>0</v>
          </cell>
        </row>
        <row r="3391">
          <cell r="A3391" t="str">
            <v>Tenn ZL</v>
          </cell>
          <cell r="C3391">
            <v>200912</v>
          </cell>
          <cell r="D3391">
            <v>0</v>
          </cell>
        </row>
        <row r="3392">
          <cell r="A3392" t="str">
            <v>Tenn ZL</v>
          </cell>
          <cell r="C3392">
            <v>201001</v>
          </cell>
          <cell r="D3392">
            <v>0</v>
          </cell>
        </row>
        <row r="3393">
          <cell r="A3393" t="str">
            <v>Tenn ZL</v>
          </cell>
          <cell r="C3393">
            <v>201002</v>
          </cell>
          <cell r="D3393">
            <v>0</v>
          </cell>
        </row>
        <row r="3394">
          <cell r="A3394" t="str">
            <v>Tenn ZL</v>
          </cell>
          <cell r="C3394">
            <v>201003</v>
          </cell>
          <cell r="D3394">
            <v>0</v>
          </cell>
        </row>
        <row r="3395">
          <cell r="A3395" t="str">
            <v>Tenn ZL</v>
          </cell>
          <cell r="C3395">
            <v>201004</v>
          </cell>
          <cell r="D3395">
            <v>0</v>
          </cell>
        </row>
        <row r="3396">
          <cell r="A3396" t="str">
            <v>Tenn ZL</v>
          </cell>
          <cell r="C3396">
            <v>201005</v>
          </cell>
          <cell r="D3396">
            <v>0</v>
          </cell>
        </row>
        <row r="3397">
          <cell r="A3397" t="str">
            <v>Tenn ZL</v>
          </cell>
          <cell r="C3397">
            <v>201006</v>
          </cell>
          <cell r="D3397">
            <v>0</v>
          </cell>
        </row>
        <row r="3398">
          <cell r="A3398" t="str">
            <v>Tenn ZL</v>
          </cell>
          <cell r="C3398">
            <v>201007</v>
          </cell>
          <cell r="D3398">
            <v>0</v>
          </cell>
        </row>
        <row r="3399">
          <cell r="A3399" t="str">
            <v>Tenn ZL</v>
          </cell>
          <cell r="C3399">
            <v>201008</v>
          </cell>
          <cell r="D3399">
            <v>0</v>
          </cell>
        </row>
        <row r="3400">
          <cell r="A3400" t="str">
            <v>Tenn ZL</v>
          </cell>
          <cell r="C3400">
            <v>201009</v>
          </cell>
          <cell r="D3400">
            <v>0</v>
          </cell>
        </row>
        <row r="3401">
          <cell r="A3401" t="str">
            <v>Tenn ZL</v>
          </cell>
          <cell r="C3401">
            <v>201010</v>
          </cell>
          <cell r="D3401">
            <v>0</v>
          </cell>
        </row>
        <row r="3402">
          <cell r="A3402" t="str">
            <v>Tenn ZL</v>
          </cell>
          <cell r="C3402">
            <v>201011</v>
          </cell>
          <cell r="D3402">
            <v>0</v>
          </cell>
        </row>
        <row r="3403">
          <cell r="A3403" t="str">
            <v>Tenn ZL</v>
          </cell>
          <cell r="C3403">
            <v>201012</v>
          </cell>
          <cell r="D3403">
            <v>0</v>
          </cell>
        </row>
        <row r="3404">
          <cell r="A3404" t="str">
            <v>Tenn ZL</v>
          </cell>
          <cell r="C3404">
            <v>201101</v>
          </cell>
          <cell r="D3404">
            <v>0</v>
          </cell>
        </row>
        <row r="3405">
          <cell r="A3405" t="str">
            <v>Tenn ZL</v>
          </cell>
          <cell r="C3405">
            <v>201102</v>
          </cell>
          <cell r="D3405">
            <v>0</v>
          </cell>
        </row>
        <row r="3406">
          <cell r="A3406" t="str">
            <v>Tenn ZL</v>
          </cell>
          <cell r="C3406">
            <v>201103</v>
          </cell>
          <cell r="D3406">
            <v>0</v>
          </cell>
        </row>
        <row r="3407">
          <cell r="A3407" t="str">
            <v>Tenn ZL</v>
          </cell>
          <cell r="C3407">
            <v>201104</v>
          </cell>
          <cell r="D3407">
            <v>0</v>
          </cell>
        </row>
        <row r="3408">
          <cell r="A3408" t="str">
            <v>Tenn ZL</v>
          </cell>
          <cell r="C3408">
            <v>201105</v>
          </cell>
          <cell r="D3408">
            <v>0</v>
          </cell>
        </row>
        <row r="3409">
          <cell r="A3409" t="str">
            <v>Tenn ZL</v>
          </cell>
          <cell r="C3409">
            <v>201106</v>
          </cell>
          <cell r="D3409">
            <v>0</v>
          </cell>
        </row>
        <row r="3410">
          <cell r="A3410" t="str">
            <v>Tenn ZL</v>
          </cell>
          <cell r="C3410">
            <v>201107</v>
          </cell>
          <cell r="D3410">
            <v>0</v>
          </cell>
        </row>
        <row r="3411">
          <cell r="A3411" t="str">
            <v>Tenn ZL</v>
          </cell>
          <cell r="C3411">
            <v>201108</v>
          </cell>
          <cell r="D3411">
            <v>0</v>
          </cell>
        </row>
        <row r="3412">
          <cell r="A3412" t="str">
            <v>Tenn ZL</v>
          </cell>
          <cell r="C3412">
            <v>201109</v>
          </cell>
          <cell r="D3412">
            <v>0</v>
          </cell>
        </row>
        <row r="3413">
          <cell r="A3413" t="str">
            <v>Tenn ZL</v>
          </cell>
          <cell r="C3413">
            <v>201110</v>
          </cell>
          <cell r="D3413">
            <v>0</v>
          </cell>
        </row>
        <row r="3414">
          <cell r="A3414" t="str">
            <v>Tenn ZL</v>
          </cell>
          <cell r="C3414">
            <v>201111</v>
          </cell>
          <cell r="D3414">
            <v>0</v>
          </cell>
        </row>
        <row r="3415">
          <cell r="A3415" t="str">
            <v>Tenn ZL</v>
          </cell>
          <cell r="C3415">
            <v>201112</v>
          </cell>
          <cell r="D3415">
            <v>0</v>
          </cell>
        </row>
        <row r="3416">
          <cell r="A3416" t="str">
            <v>Tenn ZL</v>
          </cell>
          <cell r="C3416">
            <v>201201</v>
          </cell>
          <cell r="D3416">
            <v>0</v>
          </cell>
        </row>
        <row r="3417">
          <cell r="A3417" t="str">
            <v>Tenn ZL</v>
          </cell>
          <cell r="C3417">
            <v>201202</v>
          </cell>
          <cell r="D3417">
            <v>0</v>
          </cell>
        </row>
        <row r="3418">
          <cell r="A3418" t="str">
            <v>Tenn ZL</v>
          </cell>
          <cell r="C3418">
            <v>201203</v>
          </cell>
          <cell r="D3418">
            <v>0</v>
          </cell>
        </row>
        <row r="3419">
          <cell r="A3419" t="str">
            <v>Tenn ZL</v>
          </cell>
          <cell r="C3419">
            <v>201204</v>
          </cell>
          <cell r="D3419">
            <v>0</v>
          </cell>
        </row>
        <row r="3420">
          <cell r="A3420" t="str">
            <v>Tenn ZL</v>
          </cell>
          <cell r="C3420">
            <v>201205</v>
          </cell>
          <cell r="D3420">
            <v>0</v>
          </cell>
        </row>
        <row r="3421">
          <cell r="A3421" t="str">
            <v>Tenn ZL</v>
          </cell>
          <cell r="C3421">
            <v>201206</v>
          </cell>
          <cell r="D3421">
            <v>0</v>
          </cell>
        </row>
        <row r="3422">
          <cell r="A3422" t="str">
            <v>Tenn ZL</v>
          </cell>
          <cell r="C3422">
            <v>201207</v>
          </cell>
          <cell r="D3422">
            <v>0</v>
          </cell>
        </row>
        <row r="3423">
          <cell r="A3423" t="str">
            <v>Tenn ZL</v>
          </cell>
          <cell r="C3423">
            <v>201208</v>
          </cell>
          <cell r="D3423">
            <v>0</v>
          </cell>
        </row>
        <row r="3424">
          <cell r="A3424" t="str">
            <v>Tenn ZL</v>
          </cell>
          <cell r="C3424">
            <v>201209</v>
          </cell>
          <cell r="D3424">
            <v>0</v>
          </cell>
        </row>
        <row r="3425">
          <cell r="A3425" t="str">
            <v>Tenn ZL</v>
          </cell>
          <cell r="C3425">
            <v>201210</v>
          </cell>
          <cell r="D3425">
            <v>0</v>
          </cell>
        </row>
        <row r="3426">
          <cell r="A3426" t="str">
            <v>Tenn ZL 500</v>
          </cell>
          <cell r="C3426">
            <v>200803</v>
          </cell>
          <cell r="D3426">
            <v>-3.5000000000000003E-2</v>
          </cell>
        </row>
        <row r="3427">
          <cell r="A3427" t="str">
            <v>Tenn ZL 500</v>
          </cell>
          <cell r="C3427">
            <v>200804</v>
          </cell>
          <cell r="D3427">
            <v>-4.2500000000000003E-2</v>
          </cell>
        </row>
        <row r="3428">
          <cell r="A3428" t="str">
            <v>Tenn ZL 500</v>
          </cell>
          <cell r="C3428">
            <v>200805</v>
          </cell>
          <cell r="D3428">
            <v>-4.2500000000000003E-2</v>
          </cell>
        </row>
        <row r="3429">
          <cell r="A3429" t="str">
            <v>Tenn ZL 500</v>
          </cell>
          <cell r="C3429">
            <v>200806</v>
          </cell>
          <cell r="D3429">
            <v>-3.3799999999999997E-2</v>
          </cell>
        </row>
        <row r="3430">
          <cell r="A3430" t="str">
            <v>Tenn ZL 500</v>
          </cell>
          <cell r="C3430">
            <v>200807</v>
          </cell>
          <cell r="D3430">
            <v>-3.2899999999999999E-2</v>
          </cell>
        </row>
        <row r="3431">
          <cell r="A3431" t="str">
            <v>Tenn ZL 500</v>
          </cell>
          <cell r="C3431">
            <v>200808</v>
          </cell>
          <cell r="D3431">
            <v>-3.5900000000000001E-2</v>
          </cell>
        </row>
        <row r="3432">
          <cell r="A3432" t="str">
            <v>Tenn ZL 500</v>
          </cell>
          <cell r="C3432">
            <v>200809</v>
          </cell>
          <cell r="D3432">
            <v>-3.32E-2</v>
          </cell>
        </row>
        <row r="3433">
          <cell r="A3433" t="str">
            <v>Tenn ZL 500</v>
          </cell>
          <cell r="C3433">
            <v>200810</v>
          </cell>
          <cell r="D3433">
            <v>-3.9199999999999999E-2</v>
          </cell>
        </row>
        <row r="3434">
          <cell r="A3434" t="str">
            <v>Tenn ZL 500</v>
          </cell>
          <cell r="C3434">
            <v>200811</v>
          </cell>
          <cell r="D3434">
            <v>-4.7899999999999998E-2</v>
          </cell>
        </row>
        <row r="3435">
          <cell r="A3435" t="str">
            <v>Tenn ZL 500</v>
          </cell>
          <cell r="C3435">
            <v>200812</v>
          </cell>
          <cell r="D3435">
            <v>-5.6899999999999999E-2</v>
          </cell>
        </row>
        <row r="3436">
          <cell r="A3436" t="str">
            <v>Tenn ZL 500</v>
          </cell>
          <cell r="C3436">
            <v>200901</v>
          </cell>
          <cell r="D3436">
            <v>-5.0999999999999997E-2</v>
          </cell>
        </row>
        <row r="3437">
          <cell r="A3437" t="str">
            <v>Tenn ZL 500</v>
          </cell>
          <cell r="C3437">
            <v>200902</v>
          </cell>
          <cell r="D3437">
            <v>-4.7600000000000003E-2</v>
          </cell>
        </row>
        <row r="3438">
          <cell r="A3438" t="str">
            <v>Tenn ZL 500</v>
          </cell>
          <cell r="C3438">
            <v>200903</v>
          </cell>
          <cell r="D3438">
            <v>-4.6600000000000003E-2</v>
          </cell>
        </row>
        <row r="3439">
          <cell r="A3439" t="str">
            <v>Tenn ZL 500</v>
          </cell>
          <cell r="C3439">
            <v>200904</v>
          </cell>
          <cell r="D3439">
            <v>-3.6400000000000002E-2</v>
          </cell>
        </row>
        <row r="3440">
          <cell r="A3440" t="str">
            <v>Tenn ZL 500</v>
          </cell>
          <cell r="C3440">
            <v>200905</v>
          </cell>
          <cell r="D3440">
            <v>-3.7100000000000001E-2</v>
          </cell>
        </row>
        <row r="3441">
          <cell r="A3441" t="str">
            <v>Tenn ZL 500</v>
          </cell>
          <cell r="C3441">
            <v>200906</v>
          </cell>
          <cell r="D3441">
            <v>-3.6499999999999998E-2</v>
          </cell>
        </row>
        <row r="3442">
          <cell r="A3442" t="str">
            <v>Tenn ZL 500</v>
          </cell>
          <cell r="C3442">
            <v>200907</v>
          </cell>
          <cell r="D3442">
            <v>-3.5499999999999997E-2</v>
          </cell>
        </row>
        <row r="3443">
          <cell r="A3443" t="str">
            <v>Tenn ZL 500</v>
          </cell>
          <cell r="C3443">
            <v>200908</v>
          </cell>
          <cell r="D3443">
            <v>-3.8699999999999998E-2</v>
          </cell>
        </row>
        <row r="3444">
          <cell r="A3444" t="str">
            <v>Tenn ZL 500</v>
          </cell>
          <cell r="C3444">
            <v>200909</v>
          </cell>
          <cell r="D3444">
            <v>-3.5900000000000001E-2</v>
          </cell>
        </row>
        <row r="3445">
          <cell r="A3445" t="str">
            <v>Tenn ZL 500</v>
          </cell>
          <cell r="C3445">
            <v>200910</v>
          </cell>
          <cell r="D3445">
            <v>-4.24E-2</v>
          </cell>
        </row>
        <row r="3446">
          <cell r="A3446" t="str">
            <v>Tenn ZL 500</v>
          </cell>
          <cell r="C3446">
            <v>200911</v>
          </cell>
          <cell r="D3446">
            <v>-4.41E-2</v>
          </cell>
        </row>
        <row r="3447">
          <cell r="A3447" t="str">
            <v>Tenn ZL 500</v>
          </cell>
          <cell r="C3447">
            <v>200912</v>
          </cell>
          <cell r="D3447">
            <v>-5.2400000000000002E-2</v>
          </cell>
        </row>
        <row r="3448">
          <cell r="A3448" t="str">
            <v>Tenn ZL 500</v>
          </cell>
          <cell r="C3448">
            <v>201001</v>
          </cell>
          <cell r="D3448">
            <v>-4.6899999999999997E-2</v>
          </cell>
        </row>
        <row r="3449">
          <cell r="A3449" t="str">
            <v>Tenn ZL 500</v>
          </cell>
          <cell r="C3449">
            <v>201002</v>
          </cell>
          <cell r="D3449">
            <v>-4.3799999999999999E-2</v>
          </cell>
        </row>
        <row r="3450">
          <cell r="A3450" t="str">
            <v>Tenn ZL 500</v>
          </cell>
          <cell r="C3450">
            <v>201003</v>
          </cell>
          <cell r="D3450">
            <v>-4.2799999999999998E-2</v>
          </cell>
        </row>
        <row r="3451">
          <cell r="A3451" t="str">
            <v>Tenn ZL 500</v>
          </cell>
          <cell r="C3451">
            <v>201004</v>
          </cell>
          <cell r="D3451">
            <v>-3.3500000000000002E-2</v>
          </cell>
        </row>
        <row r="3452">
          <cell r="A3452" t="str">
            <v>Tenn ZL 500</v>
          </cell>
          <cell r="C3452">
            <v>201005</v>
          </cell>
          <cell r="D3452">
            <v>-3.4200000000000001E-2</v>
          </cell>
        </row>
        <row r="3453">
          <cell r="A3453" t="str">
            <v>Tenn ZL 500</v>
          </cell>
          <cell r="C3453">
            <v>201006</v>
          </cell>
          <cell r="D3453">
            <v>-3.3599999999999998E-2</v>
          </cell>
        </row>
        <row r="3454">
          <cell r="A3454" t="str">
            <v>Tenn ZL 500</v>
          </cell>
          <cell r="C3454">
            <v>201007</v>
          </cell>
          <cell r="D3454">
            <v>-3.2599999999999997E-2</v>
          </cell>
        </row>
        <row r="3455">
          <cell r="A3455" t="str">
            <v>Tenn ZL 500</v>
          </cell>
          <cell r="C3455">
            <v>201008</v>
          </cell>
          <cell r="D3455">
            <v>-3.56E-2</v>
          </cell>
        </row>
        <row r="3456">
          <cell r="A3456" t="str">
            <v>Tenn ZL 500</v>
          </cell>
          <cell r="C3456">
            <v>201009</v>
          </cell>
          <cell r="D3456">
            <v>-3.3000000000000002E-2</v>
          </cell>
        </row>
        <row r="3457">
          <cell r="A3457" t="str">
            <v>Tenn ZL 500</v>
          </cell>
          <cell r="C3457">
            <v>201010</v>
          </cell>
          <cell r="D3457">
            <v>-3.9E-2</v>
          </cell>
        </row>
        <row r="3458">
          <cell r="A3458" t="str">
            <v>Tenn ZL 500</v>
          </cell>
          <cell r="C3458">
            <v>201011</v>
          </cell>
          <cell r="D3458">
            <v>-4.0599999999999997E-2</v>
          </cell>
        </row>
        <row r="3459">
          <cell r="A3459" t="str">
            <v>Tenn ZL 500</v>
          </cell>
          <cell r="C3459">
            <v>201012</v>
          </cell>
          <cell r="D3459">
            <v>-4.82E-2</v>
          </cell>
        </row>
        <row r="3460">
          <cell r="A3460" t="str">
            <v>Tenn ZL 500</v>
          </cell>
          <cell r="C3460">
            <v>201101</v>
          </cell>
          <cell r="D3460">
            <v>-4.3200000000000002E-2</v>
          </cell>
        </row>
        <row r="3461">
          <cell r="A3461" t="str">
            <v>Tenn ZL 500</v>
          </cell>
          <cell r="C3461">
            <v>201102</v>
          </cell>
          <cell r="D3461">
            <v>-4.0300000000000002E-2</v>
          </cell>
        </row>
        <row r="3462">
          <cell r="A3462" t="str">
            <v>Tenn ZL 500</v>
          </cell>
          <cell r="C3462">
            <v>201103</v>
          </cell>
          <cell r="D3462">
            <v>-3.9399999999999998E-2</v>
          </cell>
        </row>
        <row r="3463">
          <cell r="A3463" t="str">
            <v>Tenn ZL 500</v>
          </cell>
          <cell r="C3463">
            <v>201104</v>
          </cell>
          <cell r="D3463">
            <v>-3.0800000000000001E-2</v>
          </cell>
        </row>
        <row r="3464">
          <cell r="A3464" t="str">
            <v>Tenn ZL 800</v>
          </cell>
          <cell r="C3464">
            <v>200803</v>
          </cell>
          <cell r="D3464">
            <v>-0.1114</v>
          </cell>
        </row>
        <row r="3465">
          <cell r="A3465" t="str">
            <v>Tenn ZL 800</v>
          </cell>
          <cell r="C3465">
            <v>200804</v>
          </cell>
          <cell r="D3465">
            <v>-9.06E-2</v>
          </cell>
        </row>
        <row r="3466">
          <cell r="A3466" t="str">
            <v>Tenn ZL 800</v>
          </cell>
          <cell r="C3466">
            <v>200805</v>
          </cell>
          <cell r="D3466">
            <v>-9.06E-2</v>
          </cell>
        </row>
        <row r="3467">
          <cell r="A3467" t="str">
            <v>Tenn ZL 800</v>
          </cell>
          <cell r="C3467">
            <v>200806</v>
          </cell>
          <cell r="D3467">
            <v>-8.7800000000000003E-2</v>
          </cell>
        </row>
        <row r="3468">
          <cell r="A3468" t="str">
            <v>Tenn ZL 800</v>
          </cell>
          <cell r="C3468">
            <v>200807</v>
          </cell>
          <cell r="D3468">
            <v>-8.7499999999999994E-2</v>
          </cell>
        </row>
        <row r="3469">
          <cell r="A3469" t="str">
            <v>Tenn ZL 800</v>
          </cell>
          <cell r="C3469">
            <v>200808</v>
          </cell>
          <cell r="D3469">
            <v>-8.8499999999999995E-2</v>
          </cell>
        </row>
        <row r="3470">
          <cell r="A3470" t="str">
            <v>Tenn ZL 800</v>
          </cell>
          <cell r="C3470">
            <v>200809</v>
          </cell>
          <cell r="D3470">
            <v>-8.7599999999999997E-2</v>
          </cell>
        </row>
        <row r="3471">
          <cell r="A3471" t="str">
            <v>Tenn ZL 800</v>
          </cell>
          <cell r="C3471">
            <v>200810</v>
          </cell>
          <cell r="D3471">
            <v>-8.9599999999999999E-2</v>
          </cell>
        </row>
        <row r="3472">
          <cell r="A3472" t="str">
            <v>Tenn ZL 800</v>
          </cell>
          <cell r="C3472">
            <v>200811</v>
          </cell>
          <cell r="D3472">
            <v>-0.1168</v>
          </cell>
        </row>
        <row r="3473">
          <cell r="A3473" t="str">
            <v>Tenn ZL 800</v>
          </cell>
          <cell r="C3473">
            <v>200812</v>
          </cell>
          <cell r="D3473">
            <v>-0.1216</v>
          </cell>
        </row>
        <row r="3474">
          <cell r="A3474" t="str">
            <v>Tenn ZL 800</v>
          </cell>
          <cell r="C3474">
            <v>200901</v>
          </cell>
          <cell r="D3474">
            <v>-0.11840000000000001</v>
          </cell>
        </row>
        <row r="3475">
          <cell r="A3475" t="str">
            <v>Tenn ZL 800</v>
          </cell>
          <cell r="C3475">
            <v>200902</v>
          </cell>
          <cell r="D3475">
            <v>-0.1166</v>
          </cell>
        </row>
        <row r="3476">
          <cell r="A3476" t="str">
            <v>Tenn ZL 800</v>
          </cell>
          <cell r="C3476">
            <v>200903</v>
          </cell>
          <cell r="D3476">
            <v>-0.11609999999999999</v>
          </cell>
        </row>
        <row r="3477">
          <cell r="A3477" t="str">
            <v>Tenn ZL 800</v>
          </cell>
          <cell r="C3477">
            <v>200904</v>
          </cell>
          <cell r="D3477">
            <v>-8.8599999999999998E-2</v>
          </cell>
        </row>
        <row r="3478">
          <cell r="A3478" t="str">
            <v>Tenn ZL 800</v>
          </cell>
          <cell r="C3478">
            <v>200905</v>
          </cell>
          <cell r="D3478">
            <v>-8.8900000000000007E-2</v>
          </cell>
        </row>
        <row r="3479">
          <cell r="A3479" t="str">
            <v>Tenn ZL 800</v>
          </cell>
          <cell r="C3479">
            <v>200906</v>
          </cell>
          <cell r="D3479">
            <v>-8.8700000000000001E-2</v>
          </cell>
        </row>
        <row r="3480">
          <cell r="A3480" t="str">
            <v>Tenn ZL 800</v>
          </cell>
          <cell r="C3480">
            <v>200907</v>
          </cell>
          <cell r="D3480">
            <v>-8.8300000000000003E-2</v>
          </cell>
        </row>
        <row r="3481">
          <cell r="A3481" t="str">
            <v>Tenn ZL 800</v>
          </cell>
          <cell r="C3481">
            <v>200908</v>
          </cell>
          <cell r="D3481">
            <v>-8.9399999999999993E-2</v>
          </cell>
        </row>
        <row r="3482">
          <cell r="A3482" t="str">
            <v>Tenn ZL 800</v>
          </cell>
          <cell r="C3482">
            <v>200909</v>
          </cell>
          <cell r="D3482">
            <v>-8.8499999999999995E-2</v>
          </cell>
        </row>
        <row r="3483">
          <cell r="A3483" t="str">
            <v>Tenn ZL 800</v>
          </cell>
          <cell r="C3483">
            <v>200910</v>
          </cell>
          <cell r="D3483">
            <v>-9.06E-2</v>
          </cell>
        </row>
        <row r="3484">
          <cell r="A3484" t="str">
            <v>Tenn ZL 800</v>
          </cell>
          <cell r="C3484">
            <v>200911</v>
          </cell>
          <cell r="D3484">
            <v>-0.1148</v>
          </cell>
        </row>
        <row r="3485">
          <cell r="A3485" t="str">
            <v>Tenn ZL 800</v>
          </cell>
          <cell r="C3485">
            <v>200912</v>
          </cell>
          <cell r="D3485">
            <v>-0.1191</v>
          </cell>
        </row>
        <row r="3486">
          <cell r="A3486" t="str">
            <v>Tenn ZL 800</v>
          </cell>
          <cell r="C3486">
            <v>201001</v>
          </cell>
          <cell r="D3486">
            <v>-0.1163</v>
          </cell>
        </row>
        <row r="3487">
          <cell r="A3487" t="str">
            <v>Tenn ZL 800</v>
          </cell>
          <cell r="C3487">
            <v>201002</v>
          </cell>
          <cell r="D3487">
            <v>-0.11459999999999999</v>
          </cell>
        </row>
        <row r="3488">
          <cell r="A3488" t="str">
            <v>Tenn ZL 800</v>
          </cell>
          <cell r="C3488">
            <v>201003</v>
          </cell>
          <cell r="D3488">
            <v>-0.11409999999999999</v>
          </cell>
        </row>
        <row r="3489">
          <cell r="A3489" t="str">
            <v>Tenn ZL 800</v>
          </cell>
          <cell r="C3489">
            <v>201004</v>
          </cell>
          <cell r="D3489">
            <v>-8.77E-2</v>
          </cell>
        </row>
        <row r="3490">
          <cell r="A3490" t="str">
            <v>Tenn ZL 800</v>
          </cell>
          <cell r="C3490">
            <v>201005</v>
          </cell>
          <cell r="D3490">
            <v>-8.7900000000000006E-2</v>
          </cell>
        </row>
        <row r="3491">
          <cell r="A3491" t="str">
            <v>Tenn ZL 800</v>
          </cell>
          <cell r="C3491">
            <v>201006</v>
          </cell>
          <cell r="D3491">
            <v>-8.77E-2</v>
          </cell>
        </row>
        <row r="3492">
          <cell r="A3492" t="str">
            <v>Tenn ZL 800</v>
          </cell>
          <cell r="C3492">
            <v>201007</v>
          </cell>
          <cell r="D3492">
            <v>-8.7400000000000005E-2</v>
          </cell>
        </row>
        <row r="3493">
          <cell r="A3493" t="str">
            <v>Tenn ZL 800</v>
          </cell>
          <cell r="C3493">
            <v>201008</v>
          </cell>
          <cell r="D3493">
            <v>-8.8400000000000006E-2</v>
          </cell>
        </row>
        <row r="3494">
          <cell r="A3494" t="str">
            <v>Tenn ZL 800</v>
          </cell>
          <cell r="C3494">
            <v>201009</v>
          </cell>
          <cell r="D3494">
            <v>-8.7499999999999994E-2</v>
          </cell>
        </row>
        <row r="3495">
          <cell r="A3495" t="str">
            <v>Tenn ZL 800</v>
          </cell>
          <cell r="C3495">
            <v>201010</v>
          </cell>
          <cell r="D3495">
            <v>-8.9499999999999996E-2</v>
          </cell>
        </row>
        <row r="3496">
          <cell r="A3496" t="str">
            <v>Tenn ZL 800</v>
          </cell>
          <cell r="C3496">
            <v>201011</v>
          </cell>
          <cell r="D3496">
            <v>-0.1129</v>
          </cell>
        </row>
        <row r="3497">
          <cell r="A3497" t="str">
            <v>Tenn ZL 800</v>
          </cell>
          <cell r="C3497">
            <v>201012</v>
          </cell>
          <cell r="D3497">
            <v>-0.1169</v>
          </cell>
        </row>
        <row r="3498">
          <cell r="A3498" t="str">
            <v>Tenn ZL 800</v>
          </cell>
          <cell r="C3498">
            <v>201101</v>
          </cell>
          <cell r="D3498">
            <v>-0.1143</v>
          </cell>
        </row>
        <row r="3499">
          <cell r="A3499" t="str">
            <v>Tenn ZL 800</v>
          </cell>
          <cell r="C3499">
            <v>201102</v>
          </cell>
          <cell r="D3499">
            <v>-0.1128</v>
          </cell>
        </row>
        <row r="3500">
          <cell r="A3500" t="str">
            <v>Tenn ZL 800</v>
          </cell>
          <cell r="C3500">
            <v>201103</v>
          </cell>
          <cell r="D3500">
            <v>-0.1123</v>
          </cell>
        </row>
        <row r="3501">
          <cell r="A3501" t="str">
            <v>Tenn ZL 800</v>
          </cell>
          <cell r="C3501">
            <v>201104</v>
          </cell>
          <cell r="D3501">
            <v>-8.6800000000000002E-2</v>
          </cell>
        </row>
        <row r="3502">
          <cell r="A3502" t="str">
            <v>Tetco ELA</v>
          </cell>
          <cell r="C3502">
            <v>200803</v>
          </cell>
          <cell r="D3502">
            <v>-2.75E-2</v>
          </cell>
        </row>
        <row r="3503">
          <cell r="A3503" t="str">
            <v>Tetco ELA</v>
          </cell>
          <cell r="C3503">
            <v>200804</v>
          </cell>
          <cell r="D3503">
            <v>-5.33E-2</v>
          </cell>
        </row>
        <row r="3504">
          <cell r="A3504" t="str">
            <v>Tetco ELA</v>
          </cell>
          <cell r="C3504">
            <v>200805</v>
          </cell>
          <cell r="D3504">
            <v>-4.4999999999999998E-2</v>
          </cell>
        </row>
        <row r="3505">
          <cell r="A3505" t="str">
            <v>Tetco ELA</v>
          </cell>
          <cell r="C3505">
            <v>200806</v>
          </cell>
          <cell r="D3505">
            <v>-3.6200000000000003E-2</v>
          </cell>
        </row>
        <row r="3506">
          <cell r="A3506" t="str">
            <v>Tetco ELA</v>
          </cell>
          <cell r="C3506">
            <v>200807</v>
          </cell>
          <cell r="D3506">
            <v>-3.5000000000000003E-2</v>
          </cell>
        </row>
        <row r="3507">
          <cell r="A3507" t="str">
            <v>Tetco ELA</v>
          </cell>
          <cell r="C3507">
            <v>200808</v>
          </cell>
          <cell r="D3507">
            <v>-3.7999999999999999E-2</v>
          </cell>
        </row>
        <row r="3508">
          <cell r="A3508" t="str">
            <v>Tetco ELA</v>
          </cell>
          <cell r="C3508">
            <v>200809</v>
          </cell>
          <cell r="D3508">
            <v>-3.6400000000000002E-2</v>
          </cell>
        </row>
        <row r="3509">
          <cell r="A3509" t="str">
            <v>Tetco ELA</v>
          </cell>
          <cell r="C3509">
            <v>200810</v>
          </cell>
          <cell r="D3509">
            <v>-4.19E-2</v>
          </cell>
        </row>
        <row r="3510">
          <cell r="A3510" t="str">
            <v>Tetco ELA</v>
          </cell>
          <cell r="C3510">
            <v>200811</v>
          </cell>
          <cell r="D3510">
            <v>-4.8000000000000001E-2</v>
          </cell>
        </row>
        <row r="3511">
          <cell r="A3511" t="str">
            <v>Tetco ELA</v>
          </cell>
          <cell r="C3511">
            <v>200812</v>
          </cell>
          <cell r="D3511">
            <v>-5.7000000000000002E-2</v>
          </cell>
        </row>
        <row r="3512">
          <cell r="A3512" t="str">
            <v>Tetco ELA</v>
          </cell>
          <cell r="C3512">
            <v>200901</v>
          </cell>
          <cell r="D3512">
            <v>-5.0999999999999997E-2</v>
          </cell>
        </row>
        <row r="3513">
          <cell r="A3513" t="str">
            <v>Tetco ELA</v>
          </cell>
          <cell r="C3513">
            <v>200902</v>
          </cell>
          <cell r="D3513">
            <v>-4.7199999999999999E-2</v>
          </cell>
        </row>
        <row r="3514">
          <cell r="A3514" t="str">
            <v>Tetco ELA</v>
          </cell>
          <cell r="C3514">
            <v>200903</v>
          </cell>
          <cell r="D3514">
            <v>-4.6800000000000001E-2</v>
          </cell>
        </row>
        <row r="3515">
          <cell r="A3515" t="str">
            <v>Tetco ELA</v>
          </cell>
          <cell r="C3515">
            <v>200904</v>
          </cell>
          <cell r="D3515">
            <v>-3.9E-2</v>
          </cell>
        </row>
        <row r="3516">
          <cell r="A3516" t="str">
            <v>Tetco ELA</v>
          </cell>
          <cell r="C3516">
            <v>200905</v>
          </cell>
          <cell r="D3516">
            <v>-3.9800000000000002E-2</v>
          </cell>
        </row>
        <row r="3517">
          <cell r="A3517" t="str">
            <v>Tetco ELA</v>
          </cell>
          <cell r="C3517">
            <v>200906</v>
          </cell>
          <cell r="D3517">
            <v>-3.9199999999999999E-2</v>
          </cell>
        </row>
        <row r="3518">
          <cell r="A3518" t="str">
            <v>Tetco ELA</v>
          </cell>
          <cell r="C3518">
            <v>200907</v>
          </cell>
          <cell r="D3518">
            <v>-3.7900000000000003E-2</v>
          </cell>
        </row>
        <row r="3519">
          <cell r="A3519" t="str">
            <v>Tetco ELA</v>
          </cell>
          <cell r="C3519">
            <v>200908</v>
          </cell>
          <cell r="D3519">
            <v>-4.1099999999999998E-2</v>
          </cell>
        </row>
        <row r="3520">
          <cell r="A3520" t="str">
            <v>Tetco ELA</v>
          </cell>
          <cell r="C3520">
            <v>200909</v>
          </cell>
          <cell r="D3520">
            <v>-3.9399999999999998E-2</v>
          </cell>
        </row>
        <row r="3521">
          <cell r="A3521" t="str">
            <v>Tetco ELA</v>
          </cell>
          <cell r="C3521">
            <v>200910</v>
          </cell>
          <cell r="D3521">
            <v>-4.53E-2</v>
          </cell>
        </row>
        <row r="3522">
          <cell r="A3522" t="str">
            <v>Tetco ELA</v>
          </cell>
          <cell r="C3522">
            <v>200911</v>
          </cell>
          <cell r="D3522">
            <v>-4.5600000000000002E-2</v>
          </cell>
        </row>
        <row r="3523">
          <cell r="A3523" t="str">
            <v>Tetco ELA</v>
          </cell>
          <cell r="C3523">
            <v>200912</v>
          </cell>
          <cell r="D3523">
            <v>-5.4199999999999998E-2</v>
          </cell>
        </row>
        <row r="3524">
          <cell r="A3524" t="str">
            <v>Tetco ELA</v>
          </cell>
          <cell r="C3524">
            <v>201001</v>
          </cell>
          <cell r="D3524">
            <v>-4.8500000000000001E-2</v>
          </cell>
        </row>
        <row r="3525">
          <cell r="A3525" t="str">
            <v>Tetco ELA</v>
          </cell>
          <cell r="C3525">
            <v>201002</v>
          </cell>
          <cell r="D3525">
            <v>-4.48E-2</v>
          </cell>
        </row>
        <row r="3526">
          <cell r="A3526" t="str">
            <v>Tetco ELA</v>
          </cell>
          <cell r="C3526">
            <v>201003</v>
          </cell>
          <cell r="D3526">
            <v>-4.4499999999999998E-2</v>
          </cell>
        </row>
        <row r="3527">
          <cell r="A3527" t="str">
            <v>Tetco ELA</v>
          </cell>
          <cell r="C3527">
            <v>201004</v>
          </cell>
          <cell r="D3527">
            <v>-3.8199999999999998E-2</v>
          </cell>
        </row>
        <row r="3528">
          <cell r="A3528" t="str">
            <v>Tetco ELA</v>
          </cell>
          <cell r="C3528">
            <v>201005</v>
          </cell>
          <cell r="D3528">
            <v>-3.9E-2</v>
          </cell>
        </row>
        <row r="3529">
          <cell r="A3529" t="str">
            <v>Tetco ELA</v>
          </cell>
          <cell r="C3529">
            <v>201006</v>
          </cell>
          <cell r="D3529">
            <v>-3.8399999999999997E-2</v>
          </cell>
        </row>
        <row r="3530">
          <cell r="A3530" t="str">
            <v>Tetco ELA</v>
          </cell>
          <cell r="C3530">
            <v>201007</v>
          </cell>
          <cell r="D3530">
            <v>-3.7100000000000001E-2</v>
          </cell>
        </row>
        <row r="3531">
          <cell r="A3531" t="str">
            <v>Tetco ELA</v>
          </cell>
          <cell r="C3531">
            <v>201008</v>
          </cell>
          <cell r="D3531">
            <v>-4.0300000000000002E-2</v>
          </cell>
        </row>
        <row r="3532">
          <cell r="A3532" t="str">
            <v>Tetco ELA</v>
          </cell>
          <cell r="C3532">
            <v>201009</v>
          </cell>
          <cell r="D3532">
            <v>-3.8600000000000002E-2</v>
          </cell>
        </row>
        <row r="3533">
          <cell r="A3533" t="str">
            <v>Tetco ELA</v>
          </cell>
          <cell r="C3533">
            <v>201010</v>
          </cell>
          <cell r="D3533">
            <v>-4.4400000000000002E-2</v>
          </cell>
        </row>
        <row r="3534">
          <cell r="A3534" t="str">
            <v>Tetco ELA</v>
          </cell>
          <cell r="C3534">
            <v>201011</v>
          </cell>
          <cell r="D3534">
            <v>-4.3299999999999998E-2</v>
          </cell>
        </row>
        <row r="3535">
          <cell r="A3535" t="str">
            <v>Tetco ELA</v>
          </cell>
          <cell r="C3535">
            <v>201012</v>
          </cell>
          <cell r="D3535">
            <v>-5.1400000000000001E-2</v>
          </cell>
        </row>
        <row r="3536">
          <cell r="A3536" t="str">
            <v>Tetco ELA</v>
          </cell>
          <cell r="C3536">
            <v>201101</v>
          </cell>
          <cell r="D3536">
            <v>-4.5999999999999999E-2</v>
          </cell>
        </row>
        <row r="3537">
          <cell r="A3537" t="str">
            <v>Tetco ELA</v>
          </cell>
          <cell r="C3537">
            <v>201102</v>
          </cell>
          <cell r="D3537">
            <v>-4.2599999999999999E-2</v>
          </cell>
        </row>
        <row r="3538">
          <cell r="A3538" t="str">
            <v>Tetco ELA</v>
          </cell>
          <cell r="C3538">
            <v>201103</v>
          </cell>
          <cell r="D3538">
            <v>-4.2299999999999997E-2</v>
          </cell>
        </row>
        <row r="3539">
          <cell r="A3539" t="str">
            <v>Tetco ELA</v>
          </cell>
          <cell r="C3539">
            <v>201104</v>
          </cell>
          <cell r="D3539">
            <v>-3.7499999999999999E-2</v>
          </cell>
        </row>
        <row r="3540">
          <cell r="A3540" t="str">
            <v>Tetco ELA</v>
          </cell>
          <cell r="C3540">
            <v>201105</v>
          </cell>
          <cell r="D3540">
            <v>0</v>
          </cell>
        </row>
        <row r="3541">
          <cell r="A3541" t="str">
            <v>Tetco ELA</v>
          </cell>
          <cell r="C3541">
            <v>201106</v>
          </cell>
          <cell r="D3541">
            <v>0</v>
          </cell>
        </row>
        <row r="3542">
          <cell r="A3542" t="str">
            <v>Tetco ELA</v>
          </cell>
          <cell r="C3542">
            <v>201107</v>
          </cell>
          <cell r="D3542">
            <v>0</v>
          </cell>
        </row>
        <row r="3543">
          <cell r="A3543" t="str">
            <v>Tetco ELA</v>
          </cell>
          <cell r="C3543">
            <v>201108</v>
          </cell>
          <cell r="D3543">
            <v>0</v>
          </cell>
        </row>
        <row r="3544">
          <cell r="A3544" t="str">
            <v>Tetco ELA</v>
          </cell>
          <cell r="C3544">
            <v>201109</v>
          </cell>
          <cell r="D3544">
            <v>0</v>
          </cell>
        </row>
        <row r="3545">
          <cell r="A3545" t="str">
            <v>Tetco ELA</v>
          </cell>
          <cell r="C3545">
            <v>201110</v>
          </cell>
          <cell r="D3545">
            <v>0</v>
          </cell>
        </row>
        <row r="3546">
          <cell r="A3546" t="str">
            <v>Tetco ELA</v>
          </cell>
          <cell r="C3546">
            <v>201111</v>
          </cell>
          <cell r="D3546">
            <v>0</v>
          </cell>
        </row>
        <row r="3547">
          <cell r="A3547" t="str">
            <v>Tetco ELA</v>
          </cell>
          <cell r="C3547">
            <v>201112</v>
          </cell>
          <cell r="D3547">
            <v>0</v>
          </cell>
        </row>
        <row r="3548">
          <cell r="A3548" t="str">
            <v>Tetco ELA</v>
          </cell>
          <cell r="C3548">
            <v>201201</v>
          </cell>
          <cell r="D3548">
            <v>0</v>
          </cell>
        </row>
        <row r="3549">
          <cell r="A3549" t="str">
            <v>Tetco ELA</v>
          </cell>
          <cell r="C3549">
            <v>201202</v>
          </cell>
          <cell r="D3549">
            <v>0</v>
          </cell>
        </row>
        <row r="3550">
          <cell r="A3550" t="str">
            <v>Tetco ELA</v>
          </cell>
          <cell r="C3550">
            <v>201203</v>
          </cell>
          <cell r="D3550">
            <v>0</v>
          </cell>
        </row>
        <row r="3551">
          <cell r="A3551" t="str">
            <v>Tetco ELA</v>
          </cell>
          <cell r="C3551">
            <v>201204</v>
          </cell>
          <cell r="D3551">
            <v>0</v>
          </cell>
        </row>
        <row r="3552">
          <cell r="A3552" t="str">
            <v>Tetco ELA</v>
          </cell>
          <cell r="C3552">
            <v>201205</v>
          </cell>
          <cell r="D3552">
            <v>0</v>
          </cell>
        </row>
        <row r="3553">
          <cell r="A3553" t="str">
            <v>Tetco ELA</v>
          </cell>
          <cell r="C3553">
            <v>201206</v>
          </cell>
          <cell r="D3553">
            <v>0</v>
          </cell>
        </row>
        <row r="3554">
          <cell r="A3554" t="str">
            <v>Tetco ELA</v>
          </cell>
          <cell r="C3554">
            <v>201207</v>
          </cell>
          <cell r="D3554">
            <v>0</v>
          </cell>
        </row>
        <row r="3555">
          <cell r="A3555" t="str">
            <v>Tetco ELA</v>
          </cell>
          <cell r="C3555">
            <v>201208</v>
          </cell>
          <cell r="D3555">
            <v>0</v>
          </cell>
        </row>
        <row r="3556">
          <cell r="A3556" t="str">
            <v>Tetco ELA</v>
          </cell>
          <cell r="C3556">
            <v>201209</v>
          </cell>
          <cell r="D3556">
            <v>0</v>
          </cell>
        </row>
        <row r="3557">
          <cell r="A3557" t="str">
            <v>Tetco ELA</v>
          </cell>
          <cell r="C3557">
            <v>201210</v>
          </cell>
          <cell r="D3557">
            <v>0</v>
          </cell>
        </row>
        <row r="3558">
          <cell r="A3558" t="str">
            <v>Tetco ETX</v>
          </cell>
          <cell r="C3558">
            <v>200803</v>
          </cell>
          <cell r="D3558">
            <v>-0.44450000000000001</v>
          </cell>
        </row>
        <row r="3559">
          <cell r="A3559" t="str">
            <v>Tetco ETX</v>
          </cell>
          <cell r="C3559">
            <v>200804</v>
          </cell>
          <cell r="D3559">
            <v>-0.4098</v>
          </cell>
        </row>
        <row r="3560">
          <cell r="A3560" t="str">
            <v>Tetco ETX</v>
          </cell>
          <cell r="C3560">
            <v>200805</v>
          </cell>
          <cell r="D3560">
            <v>-0.31819999999999998</v>
          </cell>
        </row>
        <row r="3561">
          <cell r="A3561" t="str">
            <v>Tetco ETX</v>
          </cell>
          <cell r="C3561">
            <v>200806</v>
          </cell>
          <cell r="D3561">
            <v>-0.28079999999999999</v>
          </cell>
        </row>
        <row r="3562">
          <cell r="A3562" t="str">
            <v>Tetco ETX</v>
          </cell>
          <cell r="C3562">
            <v>200807</v>
          </cell>
          <cell r="D3562">
            <v>-0.27279999999999999</v>
          </cell>
        </row>
        <row r="3563">
          <cell r="A3563" t="str">
            <v>Tetco ETX</v>
          </cell>
          <cell r="C3563">
            <v>200808</v>
          </cell>
          <cell r="D3563">
            <v>-0.29139999999999999</v>
          </cell>
        </row>
        <row r="3564">
          <cell r="A3564" t="str">
            <v>Tetco ETX</v>
          </cell>
          <cell r="C3564">
            <v>200809</v>
          </cell>
          <cell r="D3564">
            <v>-0.27050000000000002</v>
          </cell>
        </row>
        <row r="3565">
          <cell r="A3565" t="str">
            <v>Tetco ETX</v>
          </cell>
          <cell r="C3565">
            <v>200810</v>
          </cell>
          <cell r="D3565">
            <v>-0.30370000000000003</v>
          </cell>
        </row>
        <row r="3566">
          <cell r="A3566" t="str">
            <v>Tetco ETX</v>
          </cell>
          <cell r="C3566">
            <v>200811</v>
          </cell>
          <cell r="D3566">
            <v>-0.52259999999999995</v>
          </cell>
        </row>
        <row r="3567">
          <cell r="A3567" t="str">
            <v>Tetco ETX</v>
          </cell>
          <cell r="C3567">
            <v>200812</v>
          </cell>
          <cell r="D3567">
            <v>-0.62470000000000003</v>
          </cell>
        </row>
        <row r="3568">
          <cell r="A3568" t="str">
            <v>Tetco ETX</v>
          </cell>
          <cell r="C3568">
            <v>200901</v>
          </cell>
          <cell r="D3568">
            <v>-0.5736</v>
          </cell>
        </row>
        <row r="3569">
          <cell r="A3569" t="str">
            <v>Tetco ETX</v>
          </cell>
          <cell r="C3569">
            <v>200902</v>
          </cell>
          <cell r="D3569">
            <v>-0.54249999999999998</v>
          </cell>
        </row>
        <row r="3570">
          <cell r="A3570" t="str">
            <v>Tetco ETX</v>
          </cell>
          <cell r="C3570">
            <v>200903</v>
          </cell>
          <cell r="D3570">
            <v>-0.54310000000000003</v>
          </cell>
        </row>
        <row r="3571">
          <cell r="A3571" t="str">
            <v>Tetco ETX</v>
          </cell>
          <cell r="C3571">
            <v>200904</v>
          </cell>
          <cell r="D3571">
            <v>-0.28910000000000002</v>
          </cell>
        </row>
        <row r="3572">
          <cell r="A3572" t="str">
            <v>Tetco ETX</v>
          </cell>
          <cell r="C3572">
            <v>200905</v>
          </cell>
          <cell r="D3572">
            <v>-0.29570000000000002</v>
          </cell>
        </row>
        <row r="3573">
          <cell r="A3573" t="str">
            <v>Tetco ETX</v>
          </cell>
          <cell r="C3573">
            <v>200906</v>
          </cell>
          <cell r="D3573">
            <v>-0.29089999999999999</v>
          </cell>
        </row>
        <row r="3574">
          <cell r="A3574" t="str">
            <v>Tetco ETX</v>
          </cell>
          <cell r="C3574">
            <v>200907</v>
          </cell>
          <cell r="D3574">
            <v>-0.28260000000000002</v>
          </cell>
        </row>
        <row r="3575">
          <cell r="A3575" t="str">
            <v>Tetco ETX</v>
          </cell>
          <cell r="C3575">
            <v>200908</v>
          </cell>
          <cell r="D3575">
            <v>-0.3019</v>
          </cell>
        </row>
        <row r="3576">
          <cell r="A3576" t="str">
            <v>Tetco ETX</v>
          </cell>
          <cell r="C3576">
            <v>200909</v>
          </cell>
          <cell r="D3576">
            <v>-0.28010000000000002</v>
          </cell>
        </row>
        <row r="3577">
          <cell r="A3577" t="str">
            <v>Tetco ETX</v>
          </cell>
          <cell r="C3577">
            <v>200910</v>
          </cell>
          <cell r="D3577">
            <v>-0.31469999999999998</v>
          </cell>
        </row>
        <row r="3578">
          <cell r="A3578" t="str">
            <v>Tetco ETX</v>
          </cell>
          <cell r="C3578">
            <v>200911</v>
          </cell>
          <cell r="D3578">
            <v>-0.50060000000000004</v>
          </cell>
        </row>
        <row r="3579">
          <cell r="A3579" t="str">
            <v>Tetco ETX</v>
          </cell>
          <cell r="C3579">
            <v>200912</v>
          </cell>
          <cell r="D3579">
            <v>-0.59760000000000002</v>
          </cell>
        </row>
        <row r="3580">
          <cell r="A3580" t="str">
            <v>Tetco ETX</v>
          </cell>
          <cell r="C3580">
            <v>201001</v>
          </cell>
          <cell r="D3580">
            <v>-0.54910000000000003</v>
          </cell>
        </row>
        <row r="3581">
          <cell r="A3581" t="str">
            <v>Tetco ETX</v>
          </cell>
          <cell r="C3581">
            <v>201002</v>
          </cell>
          <cell r="D3581">
            <v>-0.51949999999999996</v>
          </cell>
        </row>
        <row r="3582">
          <cell r="A3582" t="str">
            <v>Tetco ETX</v>
          </cell>
          <cell r="C3582">
            <v>201003</v>
          </cell>
          <cell r="D3582">
            <v>-0.52010000000000001</v>
          </cell>
        </row>
        <row r="3583">
          <cell r="A3583" t="str">
            <v>Tetco ETX</v>
          </cell>
          <cell r="C3583">
            <v>201004</v>
          </cell>
          <cell r="D3583">
            <v>-0.27679999999999999</v>
          </cell>
        </row>
        <row r="3584">
          <cell r="A3584" t="str">
            <v>Tetco ETX</v>
          </cell>
          <cell r="C3584">
            <v>201005</v>
          </cell>
          <cell r="D3584">
            <v>-0.28299999999999997</v>
          </cell>
        </row>
        <row r="3585">
          <cell r="A3585" t="str">
            <v>Tetco ETX</v>
          </cell>
          <cell r="C3585">
            <v>201006</v>
          </cell>
          <cell r="D3585">
            <v>-0.27850000000000003</v>
          </cell>
        </row>
        <row r="3586">
          <cell r="A3586" t="str">
            <v>Tetco ETX</v>
          </cell>
          <cell r="C3586">
            <v>201007</v>
          </cell>
          <cell r="D3586">
            <v>-0.27060000000000001</v>
          </cell>
        </row>
        <row r="3587">
          <cell r="A3587" t="str">
            <v>Tetco ETX</v>
          </cell>
          <cell r="C3587">
            <v>201008</v>
          </cell>
          <cell r="D3587">
            <v>-0.28899999999999998</v>
          </cell>
        </row>
        <row r="3588">
          <cell r="A3588" t="str">
            <v>Tetco ETX</v>
          </cell>
          <cell r="C3588">
            <v>201009</v>
          </cell>
          <cell r="D3588">
            <v>-0.26829999999999998</v>
          </cell>
        </row>
        <row r="3589">
          <cell r="A3589" t="str">
            <v>Tetco ETX</v>
          </cell>
          <cell r="C3589">
            <v>201010</v>
          </cell>
          <cell r="D3589">
            <v>-0.30120000000000002</v>
          </cell>
        </row>
        <row r="3590">
          <cell r="A3590" t="str">
            <v>Tetco ETX</v>
          </cell>
          <cell r="C3590">
            <v>201011</v>
          </cell>
          <cell r="D3590">
            <v>-0.47970000000000002</v>
          </cell>
        </row>
        <row r="3591">
          <cell r="A3591" t="str">
            <v>Tetco ETX</v>
          </cell>
          <cell r="C3591">
            <v>201012</v>
          </cell>
          <cell r="D3591">
            <v>-0.57189999999999996</v>
          </cell>
        </row>
        <row r="3592">
          <cell r="A3592" t="str">
            <v>Tetco ETX</v>
          </cell>
          <cell r="C3592">
            <v>201101</v>
          </cell>
          <cell r="D3592">
            <v>-0.52580000000000005</v>
          </cell>
        </row>
        <row r="3593">
          <cell r="A3593" t="str">
            <v>Tetco ETX</v>
          </cell>
          <cell r="C3593">
            <v>201102</v>
          </cell>
          <cell r="D3593">
            <v>-0.49769999999999998</v>
          </cell>
        </row>
        <row r="3594">
          <cell r="A3594" t="str">
            <v>Tetco ETX</v>
          </cell>
          <cell r="C3594">
            <v>201103</v>
          </cell>
          <cell r="D3594">
            <v>-0.49830000000000002</v>
          </cell>
        </row>
        <row r="3595">
          <cell r="A3595" t="str">
            <v>Tetco ETX</v>
          </cell>
          <cell r="C3595">
            <v>201104</v>
          </cell>
          <cell r="D3595">
            <v>-0.2651</v>
          </cell>
        </row>
        <row r="3596">
          <cell r="A3596" t="str">
            <v>Tetco ETX</v>
          </cell>
          <cell r="C3596">
            <v>201105</v>
          </cell>
          <cell r="D3596">
            <v>0</v>
          </cell>
        </row>
        <row r="3597">
          <cell r="A3597" t="str">
            <v>Tetco ETX</v>
          </cell>
          <cell r="C3597">
            <v>201106</v>
          </cell>
          <cell r="D3597">
            <v>0</v>
          </cell>
        </row>
        <row r="3598">
          <cell r="A3598" t="str">
            <v>Tetco ETX</v>
          </cell>
          <cell r="C3598">
            <v>201107</v>
          </cell>
          <cell r="D3598">
            <v>0</v>
          </cell>
        </row>
        <row r="3599">
          <cell r="A3599" t="str">
            <v>Tetco ETX</v>
          </cell>
          <cell r="C3599">
            <v>201108</v>
          </cell>
          <cell r="D3599">
            <v>0</v>
          </cell>
        </row>
        <row r="3600">
          <cell r="A3600" t="str">
            <v>Tetco ETX</v>
          </cell>
          <cell r="C3600">
            <v>201109</v>
          </cell>
          <cell r="D3600">
            <v>0</v>
          </cell>
        </row>
        <row r="3601">
          <cell r="A3601" t="str">
            <v>Tetco ETX</v>
          </cell>
          <cell r="C3601">
            <v>201110</v>
          </cell>
          <cell r="D3601">
            <v>0</v>
          </cell>
        </row>
        <row r="3602">
          <cell r="A3602" t="str">
            <v>Tetco ETX</v>
          </cell>
          <cell r="C3602">
            <v>201111</v>
          </cell>
          <cell r="D3602">
            <v>0</v>
          </cell>
        </row>
        <row r="3603">
          <cell r="A3603" t="str">
            <v>Tetco ETX</v>
          </cell>
          <cell r="C3603">
            <v>201112</v>
          </cell>
          <cell r="D3603">
            <v>0</v>
          </cell>
        </row>
        <row r="3604">
          <cell r="A3604" t="str">
            <v>Tetco ETX</v>
          </cell>
          <cell r="C3604">
            <v>201201</v>
          </cell>
          <cell r="D3604">
            <v>0</v>
          </cell>
        </row>
        <row r="3605">
          <cell r="A3605" t="str">
            <v>Tetco ETX</v>
          </cell>
          <cell r="C3605">
            <v>201202</v>
          </cell>
          <cell r="D3605">
            <v>0</v>
          </cell>
        </row>
        <row r="3606">
          <cell r="A3606" t="str">
            <v>Tetco ETX</v>
          </cell>
          <cell r="C3606">
            <v>201203</v>
          </cell>
          <cell r="D3606">
            <v>0</v>
          </cell>
        </row>
        <row r="3607">
          <cell r="A3607" t="str">
            <v>Tetco ETX</v>
          </cell>
          <cell r="C3607">
            <v>201204</v>
          </cell>
          <cell r="D3607">
            <v>0</v>
          </cell>
        </row>
        <row r="3608">
          <cell r="A3608" t="str">
            <v>Tetco ETX</v>
          </cell>
          <cell r="C3608">
            <v>201205</v>
          </cell>
          <cell r="D3608">
            <v>0</v>
          </cell>
        </row>
        <row r="3609">
          <cell r="A3609" t="str">
            <v>Tetco ETX</v>
          </cell>
          <cell r="C3609">
            <v>201206</v>
          </cell>
          <cell r="D3609">
            <v>0</v>
          </cell>
        </row>
        <row r="3610">
          <cell r="A3610" t="str">
            <v>Tetco ETX</v>
          </cell>
          <cell r="C3610">
            <v>201207</v>
          </cell>
          <cell r="D3610">
            <v>0</v>
          </cell>
        </row>
        <row r="3611">
          <cell r="A3611" t="str">
            <v>Tetco ETX</v>
          </cell>
          <cell r="C3611">
            <v>201208</v>
          </cell>
          <cell r="D3611">
            <v>0</v>
          </cell>
        </row>
        <row r="3612">
          <cell r="A3612" t="str">
            <v>Tetco ETX</v>
          </cell>
          <cell r="C3612">
            <v>201209</v>
          </cell>
          <cell r="D3612">
            <v>0</v>
          </cell>
        </row>
        <row r="3613">
          <cell r="A3613" t="str">
            <v>Tetco ETX</v>
          </cell>
          <cell r="C3613">
            <v>201210</v>
          </cell>
          <cell r="D3613">
            <v>0</v>
          </cell>
        </row>
        <row r="3614">
          <cell r="A3614" t="str">
            <v>Tetco M1</v>
          </cell>
          <cell r="C3614">
            <v>200803</v>
          </cell>
          <cell r="D3614">
            <v>0</v>
          </cell>
        </row>
        <row r="3615">
          <cell r="A3615" t="str">
            <v>Tetco M1</v>
          </cell>
          <cell r="C3615">
            <v>200804</v>
          </cell>
          <cell r="D3615">
            <v>0</v>
          </cell>
        </row>
        <row r="3616">
          <cell r="A3616" t="str">
            <v>Tetco M1</v>
          </cell>
          <cell r="C3616">
            <v>200805</v>
          </cell>
          <cell r="D3616">
            <v>0</v>
          </cell>
        </row>
        <row r="3617">
          <cell r="A3617" t="str">
            <v>Tetco M1</v>
          </cell>
          <cell r="C3617">
            <v>200806</v>
          </cell>
          <cell r="D3617">
            <v>0</v>
          </cell>
        </row>
        <row r="3618">
          <cell r="A3618" t="str">
            <v>Tetco M1</v>
          </cell>
          <cell r="C3618">
            <v>200807</v>
          </cell>
          <cell r="D3618">
            <v>0</v>
          </cell>
        </row>
        <row r="3619">
          <cell r="A3619" t="str">
            <v>Tetco M1</v>
          </cell>
          <cell r="C3619">
            <v>200808</v>
          </cell>
          <cell r="D3619">
            <v>0</v>
          </cell>
        </row>
        <row r="3620">
          <cell r="A3620" t="str">
            <v>Tetco M1</v>
          </cell>
          <cell r="C3620">
            <v>200809</v>
          </cell>
          <cell r="D3620">
            <v>0</v>
          </cell>
        </row>
        <row r="3621">
          <cell r="A3621" t="str">
            <v>Tetco M1</v>
          </cell>
          <cell r="C3621">
            <v>200810</v>
          </cell>
          <cell r="D3621">
            <v>0</v>
          </cell>
        </row>
        <row r="3622">
          <cell r="A3622" t="str">
            <v>Tetco M1</v>
          </cell>
          <cell r="C3622">
            <v>200811</v>
          </cell>
          <cell r="D3622">
            <v>0</v>
          </cell>
        </row>
        <row r="3623">
          <cell r="A3623" t="str">
            <v>Tetco M1</v>
          </cell>
          <cell r="C3623">
            <v>200812</v>
          </cell>
          <cell r="D3623">
            <v>0</v>
          </cell>
        </row>
        <row r="3624">
          <cell r="A3624" t="str">
            <v>Tetco M1</v>
          </cell>
          <cell r="C3624">
            <v>200901</v>
          </cell>
          <cell r="D3624">
            <v>0</v>
          </cell>
        </row>
        <row r="3625">
          <cell r="A3625" t="str">
            <v>Tetco M1</v>
          </cell>
          <cell r="C3625">
            <v>200902</v>
          </cell>
          <cell r="D3625">
            <v>0</v>
          </cell>
        </row>
        <row r="3626">
          <cell r="A3626" t="str">
            <v>Tetco M1</v>
          </cell>
          <cell r="C3626">
            <v>200903</v>
          </cell>
          <cell r="D3626">
            <v>0</v>
          </cell>
        </row>
        <row r="3627">
          <cell r="A3627" t="str">
            <v>Tetco M1</v>
          </cell>
          <cell r="C3627">
            <v>200904</v>
          </cell>
          <cell r="D3627">
            <v>0</v>
          </cell>
        </row>
        <row r="3628">
          <cell r="A3628" t="str">
            <v>Tetco M1</v>
          </cell>
          <cell r="C3628">
            <v>200905</v>
          </cell>
          <cell r="D3628">
            <v>0</v>
          </cell>
        </row>
        <row r="3629">
          <cell r="A3629" t="str">
            <v>Tetco M1</v>
          </cell>
          <cell r="C3629">
            <v>200906</v>
          </cell>
          <cell r="D3629">
            <v>0</v>
          </cell>
        </row>
        <row r="3630">
          <cell r="A3630" t="str">
            <v>Tetco M1</v>
          </cell>
          <cell r="C3630">
            <v>200907</v>
          </cell>
          <cell r="D3630">
            <v>0</v>
          </cell>
        </row>
        <row r="3631">
          <cell r="A3631" t="str">
            <v>Tetco M1</v>
          </cell>
          <cell r="C3631">
            <v>200908</v>
          </cell>
          <cell r="D3631">
            <v>0</v>
          </cell>
        </row>
        <row r="3632">
          <cell r="A3632" t="str">
            <v>Tetco M1</v>
          </cell>
          <cell r="C3632">
            <v>200909</v>
          </cell>
          <cell r="D3632">
            <v>0</v>
          </cell>
        </row>
        <row r="3633">
          <cell r="A3633" t="str">
            <v>Tetco M1</v>
          </cell>
          <cell r="C3633">
            <v>200910</v>
          </cell>
          <cell r="D3633">
            <v>0</v>
          </cell>
        </row>
        <row r="3634">
          <cell r="A3634" t="str">
            <v>Tetco M1</v>
          </cell>
          <cell r="C3634">
            <v>200911</v>
          </cell>
          <cell r="D3634">
            <v>0</v>
          </cell>
        </row>
        <row r="3635">
          <cell r="A3635" t="str">
            <v>Tetco M1</v>
          </cell>
          <cell r="C3635">
            <v>200912</v>
          </cell>
          <cell r="D3635">
            <v>0</v>
          </cell>
        </row>
        <row r="3636">
          <cell r="A3636" t="str">
            <v>Tetco M1</v>
          </cell>
          <cell r="C3636">
            <v>201001</v>
          </cell>
          <cell r="D3636">
            <v>0</v>
          </cell>
        </row>
        <row r="3637">
          <cell r="A3637" t="str">
            <v>Tetco M1</v>
          </cell>
          <cell r="C3637">
            <v>201002</v>
          </cell>
          <cell r="D3637">
            <v>0</v>
          </cell>
        </row>
        <row r="3638">
          <cell r="A3638" t="str">
            <v>Tetco M1</v>
          </cell>
          <cell r="C3638">
            <v>201003</v>
          </cell>
          <cell r="D3638">
            <v>0</v>
          </cell>
        </row>
        <row r="3639">
          <cell r="A3639" t="str">
            <v>Tetco M1</v>
          </cell>
          <cell r="C3639">
            <v>201004</v>
          </cell>
          <cell r="D3639">
            <v>0</v>
          </cell>
        </row>
        <row r="3640">
          <cell r="A3640" t="str">
            <v>Tetco M1</v>
          </cell>
          <cell r="C3640">
            <v>201005</v>
          </cell>
          <cell r="D3640">
            <v>0</v>
          </cell>
        </row>
        <row r="3641">
          <cell r="A3641" t="str">
            <v>Tetco M1</v>
          </cell>
          <cell r="C3641">
            <v>201006</v>
          </cell>
          <cell r="D3641">
            <v>0</v>
          </cell>
        </row>
        <row r="3642">
          <cell r="A3642" t="str">
            <v>Tetco M1</v>
          </cell>
          <cell r="C3642">
            <v>201007</v>
          </cell>
          <cell r="D3642">
            <v>0</v>
          </cell>
        </row>
        <row r="3643">
          <cell r="A3643" t="str">
            <v>Tetco M1</v>
          </cell>
          <cell r="C3643">
            <v>201008</v>
          </cell>
          <cell r="D3643">
            <v>0</v>
          </cell>
        </row>
        <row r="3644">
          <cell r="A3644" t="str">
            <v>Tetco M1</v>
          </cell>
          <cell r="C3644">
            <v>201009</v>
          </cell>
          <cell r="D3644">
            <v>0</v>
          </cell>
        </row>
        <row r="3645">
          <cell r="A3645" t="str">
            <v>Tetco M1</v>
          </cell>
          <cell r="C3645">
            <v>201010</v>
          </cell>
          <cell r="D3645">
            <v>0</v>
          </cell>
        </row>
        <row r="3646">
          <cell r="A3646" t="str">
            <v>Tetco M1</v>
          </cell>
          <cell r="C3646">
            <v>201011</v>
          </cell>
          <cell r="D3646">
            <v>0</v>
          </cell>
        </row>
        <row r="3647">
          <cell r="A3647" t="str">
            <v>Tetco M1</v>
          </cell>
          <cell r="C3647">
            <v>201012</v>
          </cell>
          <cell r="D3647">
            <v>0</v>
          </cell>
        </row>
        <row r="3648">
          <cell r="A3648" t="str">
            <v>Tetco M1</v>
          </cell>
          <cell r="C3648">
            <v>201101</v>
          </cell>
          <cell r="D3648">
            <v>0</v>
          </cell>
        </row>
        <row r="3649">
          <cell r="A3649" t="str">
            <v>Tetco M1</v>
          </cell>
          <cell r="C3649">
            <v>201102</v>
          </cell>
          <cell r="D3649">
            <v>0</v>
          </cell>
        </row>
        <row r="3650">
          <cell r="A3650" t="str">
            <v>Tetco M1</v>
          </cell>
          <cell r="C3650">
            <v>201103</v>
          </cell>
          <cell r="D3650">
            <v>0</v>
          </cell>
        </row>
        <row r="3651">
          <cell r="A3651" t="str">
            <v>Tetco M1</v>
          </cell>
          <cell r="C3651">
            <v>201104</v>
          </cell>
          <cell r="D3651">
            <v>0</v>
          </cell>
        </row>
        <row r="3652">
          <cell r="A3652" t="str">
            <v>Tetco M1</v>
          </cell>
          <cell r="C3652">
            <v>201105</v>
          </cell>
          <cell r="D3652">
            <v>0</v>
          </cell>
        </row>
        <row r="3653">
          <cell r="A3653" t="str">
            <v>Tetco M1</v>
          </cell>
          <cell r="C3653">
            <v>201106</v>
          </cell>
          <cell r="D3653">
            <v>0</v>
          </cell>
        </row>
        <row r="3654">
          <cell r="A3654" t="str">
            <v>Tetco M1</v>
          </cell>
          <cell r="C3654">
            <v>201107</v>
          </cell>
          <cell r="D3654">
            <v>0</v>
          </cell>
        </row>
        <row r="3655">
          <cell r="A3655" t="str">
            <v>Tetco M1</v>
          </cell>
          <cell r="C3655">
            <v>201108</v>
          </cell>
          <cell r="D3655">
            <v>0</v>
          </cell>
        </row>
        <row r="3656">
          <cell r="A3656" t="str">
            <v>Tetco M1</v>
          </cell>
          <cell r="C3656">
            <v>201109</v>
          </cell>
          <cell r="D3656">
            <v>0</v>
          </cell>
        </row>
        <row r="3657">
          <cell r="A3657" t="str">
            <v>Tetco M1</v>
          </cell>
          <cell r="C3657">
            <v>201110</v>
          </cell>
          <cell r="D3657">
            <v>0</v>
          </cell>
        </row>
        <row r="3658">
          <cell r="A3658" t="str">
            <v>Tetco M1</v>
          </cell>
          <cell r="C3658">
            <v>201111</v>
          </cell>
          <cell r="D3658">
            <v>0</v>
          </cell>
        </row>
        <row r="3659">
          <cell r="A3659" t="str">
            <v>Tetco M1</v>
          </cell>
          <cell r="C3659">
            <v>201112</v>
          </cell>
          <cell r="D3659">
            <v>0</v>
          </cell>
        </row>
        <row r="3660">
          <cell r="A3660" t="str">
            <v>Tetco M1</v>
          </cell>
          <cell r="C3660">
            <v>201201</v>
          </cell>
          <cell r="D3660">
            <v>0</v>
          </cell>
        </row>
        <row r="3661">
          <cell r="A3661" t="str">
            <v>Tetco M1</v>
          </cell>
          <cell r="C3661">
            <v>201202</v>
          </cell>
          <cell r="D3661">
            <v>0</v>
          </cell>
        </row>
        <row r="3662">
          <cell r="A3662" t="str">
            <v>Tetco M1</v>
          </cell>
          <cell r="C3662">
            <v>201203</v>
          </cell>
          <cell r="D3662">
            <v>0</v>
          </cell>
        </row>
        <row r="3663">
          <cell r="A3663" t="str">
            <v>Tetco M1</v>
          </cell>
          <cell r="C3663">
            <v>201204</v>
          </cell>
          <cell r="D3663">
            <v>0</v>
          </cell>
        </row>
        <row r="3664">
          <cell r="A3664" t="str">
            <v>Tetco M1</v>
          </cell>
          <cell r="C3664">
            <v>201205</v>
          </cell>
          <cell r="D3664">
            <v>0</v>
          </cell>
        </row>
        <row r="3665">
          <cell r="A3665" t="str">
            <v>Tetco M1</v>
          </cell>
          <cell r="C3665">
            <v>201206</v>
          </cell>
          <cell r="D3665">
            <v>0</v>
          </cell>
        </row>
        <row r="3666">
          <cell r="A3666" t="str">
            <v>Tetco M1</v>
          </cell>
          <cell r="C3666">
            <v>201207</v>
          </cell>
          <cell r="D3666">
            <v>0</v>
          </cell>
        </row>
        <row r="3667">
          <cell r="A3667" t="str">
            <v>Tetco M1</v>
          </cell>
          <cell r="C3667">
            <v>201208</v>
          </cell>
          <cell r="D3667">
            <v>0</v>
          </cell>
        </row>
        <row r="3668">
          <cell r="A3668" t="str">
            <v>Tetco M1</v>
          </cell>
          <cell r="C3668">
            <v>201209</v>
          </cell>
          <cell r="D3668">
            <v>0</v>
          </cell>
        </row>
        <row r="3669">
          <cell r="A3669" t="str">
            <v>Tetco M1</v>
          </cell>
          <cell r="C3669">
            <v>201210</v>
          </cell>
          <cell r="D3669">
            <v>0</v>
          </cell>
        </row>
        <row r="3670">
          <cell r="A3670" t="str">
            <v>Tetco M2</v>
          </cell>
          <cell r="C3670">
            <v>200803</v>
          </cell>
          <cell r="D3670">
            <v>0</v>
          </cell>
        </row>
        <row r="3671">
          <cell r="A3671" t="str">
            <v>Tetco M2</v>
          </cell>
          <cell r="C3671">
            <v>200804</v>
          </cell>
          <cell r="D3671">
            <v>0</v>
          </cell>
        </row>
        <row r="3672">
          <cell r="A3672" t="str">
            <v>Tetco M2</v>
          </cell>
          <cell r="C3672">
            <v>200805</v>
          </cell>
          <cell r="D3672">
            <v>0</v>
          </cell>
        </row>
        <row r="3673">
          <cell r="A3673" t="str">
            <v>Tetco M2</v>
          </cell>
          <cell r="C3673">
            <v>200806</v>
          </cell>
          <cell r="D3673">
            <v>0</v>
          </cell>
        </row>
        <row r="3674">
          <cell r="A3674" t="str">
            <v>Tetco M2</v>
          </cell>
          <cell r="C3674">
            <v>200807</v>
          </cell>
          <cell r="D3674">
            <v>0</v>
          </cell>
        </row>
        <row r="3675">
          <cell r="A3675" t="str">
            <v>Tetco M2</v>
          </cell>
          <cell r="C3675">
            <v>200808</v>
          </cell>
          <cell r="D3675">
            <v>0</v>
          </cell>
        </row>
        <row r="3676">
          <cell r="A3676" t="str">
            <v>Tetco M2</v>
          </cell>
          <cell r="C3676">
            <v>200809</v>
          </cell>
          <cell r="D3676">
            <v>0</v>
          </cell>
        </row>
        <row r="3677">
          <cell r="A3677" t="str">
            <v>Tetco M2</v>
          </cell>
          <cell r="C3677">
            <v>200810</v>
          </cell>
          <cell r="D3677">
            <v>0</v>
          </cell>
        </row>
        <row r="3678">
          <cell r="A3678" t="str">
            <v>Tetco M2</v>
          </cell>
          <cell r="C3678">
            <v>200811</v>
          </cell>
          <cell r="D3678">
            <v>0</v>
          </cell>
        </row>
        <row r="3679">
          <cell r="A3679" t="str">
            <v>Tetco M2</v>
          </cell>
          <cell r="C3679">
            <v>200812</v>
          </cell>
          <cell r="D3679">
            <v>0</v>
          </cell>
        </row>
        <row r="3680">
          <cell r="A3680" t="str">
            <v>Tetco M2</v>
          </cell>
          <cell r="C3680">
            <v>200901</v>
          </cell>
          <cell r="D3680">
            <v>0</v>
          </cell>
        </row>
        <row r="3681">
          <cell r="A3681" t="str">
            <v>Tetco M2</v>
          </cell>
          <cell r="C3681">
            <v>200902</v>
          </cell>
          <cell r="D3681">
            <v>0</v>
          </cell>
        </row>
        <row r="3682">
          <cell r="A3682" t="str">
            <v>Tetco M2</v>
          </cell>
          <cell r="C3682">
            <v>200903</v>
          </cell>
          <cell r="D3682">
            <v>0</v>
          </cell>
        </row>
        <row r="3683">
          <cell r="A3683" t="str">
            <v>Tetco M2</v>
          </cell>
          <cell r="C3683">
            <v>200904</v>
          </cell>
          <cell r="D3683">
            <v>0</v>
          </cell>
        </row>
        <row r="3684">
          <cell r="A3684" t="str">
            <v>Tetco M2</v>
          </cell>
          <cell r="C3684">
            <v>200905</v>
          </cell>
          <cell r="D3684">
            <v>0</v>
          </cell>
        </row>
        <row r="3685">
          <cell r="A3685" t="str">
            <v>Tetco M2</v>
          </cell>
          <cell r="C3685">
            <v>200906</v>
          </cell>
          <cell r="D3685">
            <v>0</v>
          </cell>
        </row>
        <row r="3686">
          <cell r="A3686" t="str">
            <v>Tetco M2</v>
          </cell>
          <cell r="C3686">
            <v>200907</v>
          </cell>
          <cell r="D3686">
            <v>0</v>
          </cell>
        </row>
        <row r="3687">
          <cell r="A3687" t="str">
            <v>Tetco M2</v>
          </cell>
          <cell r="C3687">
            <v>200908</v>
          </cell>
          <cell r="D3687">
            <v>0</v>
          </cell>
        </row>
        <row r="3688">
          <cell r="A3688" t="str">
            <v>Tetco M2</v>
          </cell>
          <cell r="C3688">
            <v>200909</v>
          </cell>
          <cell r="D3688">
            <v>0</v>
          </cell>
        </row>
        <row r="3689">
          <cell r="A3689" t="str">
            <v>Tetco M2</v>
          </cell>
          <cell r="C3689">
            <v>200910</v>
          </cell>
          <cell r="D3689">
            <v>0</v>
          </cell>
        </row>
        <row r="3690">
          <cell r="A3690" t="str">
            <v>Tetco M2</v>
          </cell>
          <cell r="C3690">
            <v>200911</v>
          </cell>
          <cell r="D3690">
            <v>0</v>
          </cell>
        </row>
        <row r="3691">
          <cell r="A3691" t="str">
            <v>Tetco M2</v>
          </cell>
          <cell r="C3691">
            <v>200912</v>
          </cell>
          <cell r="D3691">
            <v>0</v>
          </cell>
        </row>
        <row r="3692">
          <cell r="A3692" t="str">
            <v>Tetco M2</v>
          </cell>
          <cell r="C3692">
            <v>201001</v>
          </cell>
          <cell r="D3692">
            <v>0</v>
          </cell>
        </row>
        <row r="3693">
          <cell r="A3693" t="str">
            <v>Tetco M2</v>
          </cell>
          <cell r="C3693">
            <v>201002</v>
          </cell>
          <cell r="D3693">
            <v>0</v>
          </cell>
        </row>
        <row r="3694">
          <cell r="A3694" t="str">
            <v>Tetco M2</v>
          </cell>
          <cell r="C3694">
            <v>201003</v>
          </cell>
          <cell r="D3694">
            <v>0</v>
          </cell>
        </row>
        <row r="3695">
          <cell r="A3695" t="str">
            <v>Tetco M2</v>
          </cell>
          <cell r="C3695">
            <v>201004</v>
          </cell>
          <cell r="D3695">
            <v>0</v>
          </cell>
        </row>
        <row r="3696">
          <cell r="A3696" t="str">
            <v>Tetco M2</v>
          </cell>
          <cell r="C3696">
            <v>201005</v>
          </cell>
          <cell r="D3696">
            <v>0</v>
          </cell>
        </row>
        <row r="3697">
          <cell r="A3697" t="str">
            <v>Tetco M2</v>
          </cell>
          <cell r="C3697">
            <v>201006</v>
          </cell>
          <cell r="D3697">
            <v>0</v>
          </cell>
        </row>
        <row r="3698">
          <cell r="A3698" t="str">
            <v>Tetco M2</v>
          </cell>
          <cell r="C3698">
            <v>201007</v>
          </cell>
          <cell r="D3698">
            <v>0</v>
          </cell>
        </row>
        <row r="3699">
          <cell r="A3699" t="str">
            <v>Tetco M2</v>
          </cell>
          <cell r="C3699">
            <v>201008</v>
          </cell>
          <cell r="D3699">
            <v>0</v>
          </cell>
        </row>
        <row r="3700">
          <cell r="A3700" t="str">
            <v>Tetco M2</v>
          </cell>
          <cell r="C3700">
            <v>201009</v>
          </cell>
          <cell r="D3700">
            <v>0</v>
          </cell>
        </row>
        <row r="3701">
          <cell r="A3701" t="str">
            <v>Tetco M2</v>
          </cell>
          <cell r="C3701">
            <v>201010</v>
          </cell>
          <cell r="D3701">
            <v>0</v>
          </cell>
        </row>
        <row r="3702">
          <cell r="A3702" t="str">
            <v>Tetco M2</v>
          </cell>
          <cell r="C3702">
            <v>201011</v>
          </cell>
          <cell r="D3702">
            <v>0</v>
          </cell>
        </row>
        <row r="3703">
          <cell r="A3703" t="str">
            <v>Tetco M2</v>
          </cell>
          <cell r="C3703">
            <v>201012</v>
          </cell>
          <cell r="D3703">
            <v>0</v>
          </cell>
        </row>
        <row r="3704">
          <cell r="A3704" t="str">
            <v>Tetco M2</v>
          </cell>
          <cell r="C3704">
            <v>201101</v>
          </cell>
          <cell r="D3704">
            <v>0</v>
          </cell>
        </row>
        <row r="3705">
          <cell r="A3705" t="str">
            <v>Tetco M2</v>
          </cell>
          <cell r="C3705">
            <v>201102</v>
          </cell>
          <cell r="D3705">
            <v>0</v>
          </cell>
        </row>
        <row r="3706">
          <cell r="A3706" t="str">
            <v>Tetco M2</v>
          </cell>
          <cell r="C3706">
            <v>201103</v>
          </cell>
          <cell r="D3706">
            <v>0</v>
          </cell>
        </row>
        <row r="3707">
          <cell r="A3707" t="str">
            <v>Tetco M2</v>
          </cell>
          <cell r="C3707">
            <v>201104</v>
          </cell>
          <cell r="D3707">
            <v>0</v>
          </cell>
        </row>
        <row r="3708">
          <cell r="A3708" t="str">
            <v>Tetco M2</v>
          </cell>
          <cell r="C3708">
            <v>201105</v>
          </cell>
          <cell r="D3708">
            <v>0</v>
          </cell>
        </row>
        <row r="3709">
          <cell r="A3709" t="str">
            <v>Tetco M2</v>
          </cell>
          <cell r="C3709">
            <v>201106</v>
          </cell>
          <cell r="D3709">
            <v>0</v>
          </cell>
        </row>
        <row r="3710">
          <cell r="A3710" t="str">
            <v>Tetco M2</v>
          </cell>
          <cell r="C3710">
            <v>201107</v>
          </cell>
          <cell r="D3710">
            <v>0</v>
          </cell>
        </row>
        <row r="3711">
          <cell r="A3711" t="str">
            <v>Tetco M2</v>
          </cell>
          <cell r="C3711">
            <v>201108</v>
          </cell>
          <cell r="D3711">
            <v>0</v>
          </cell>
        </row>
        <row r="3712">
          <cell r="A3712" t="str">
            <v>Tetco M2</v>
          </cell>
          <cell r="C3712">
            <v>201109</v>
          </cell>
          <cell r="D3712">
            <v>0</v>
          </cell>
        </row>
        <row r="3713">
          <cell r="A3713" t="str">
            <v>Tetco M2</v>
          </cell>
          <cell r="C3713">
            <v>201110</v>
          </cell>
          <cell r="D3713">
            <v>0</v>
          </cell>
        </row>
        <row r="3714">
          <cell r="A3714" t="str">
            <v>Tetco M2</v>
          </cell>
          <cell r="C3714">
            <v>201111</v>
          </cell>
          <cell r="D3714">
            <v>0</v>
          </cell>
        </row>
        <row r="3715">
          <cell r="A3715" t="str">
            <v>Tetco M2</v>
          </cell>
          <cell r="C3715">
            <v>201112</v>
          </cell>
          <cell r="D3715">
            <v>0</v>
          </cell>
        </row>
        <row r="3716">
          <cell r="A3716" t="str">
            <v>Tetco M2</v>
          </cell>
          <cell r="C3716">
            <v>201201</v>
          </cell>
          <cell r="D3716">
            <v>0</v>
          </cell>
        </row>
        <row r="3717">
          <cell r="A3717" t="str">
            <v>Tetco M2</v>
          </cell>
          <cell r="C3717">
            <v>201202</v>
          </cell>
          <cell r="D3717">
            <v>0</v>
          </cell>
        </row>
        <row r="3718">
          <cell r="A3718" t="str">
            <v>Tetco M2</v>
          </cell>
          <cell r="C3718">
            <v>201203</v>
          </cell>
          <cell r="D3718">
            <v>0</v>
          </cell>
        </row>
        <row r="3719">
          <cell r="A3719" t="str">
            <v>Tetco M2</v>
          </cell>
          <cell r="C3719">
            <v>201204</v>
          </cell>
          <cell r="D3719">
            <v>0</v>
          </cell>
        </row>
        <row r="3720">
          <cell r="A3720" t="str">
            <v>Tetco M2</v>
          </cell>
          <cell r="C3720">
            <v>201205</v>
          </cell>
          <cell r="D3720">
            <v>0</v>
          </cell>
        </row>
        <row r="3721">
          <cell r="A3721" t="str">
            <v>Tetco M2</v>
          </cell>
          <cell r="C3721">
            <v>201206</v>
          </cell>
          <cell r="D3721">
            <v>0</v>
          </cell>
        </row>
        <row r="3722">
          <cell r="A3722" t="str">
            <v>Tetco M2</v>
          </cell>
          <cell r="C3722">
            <v>201207</v>
          </cell>
          <cell r="D3722">
            <v>0</v>
          </cell>
        </row>
        <row r="3723">
          <cell r="A3723" t="str">
            <v>Tetco M2</v>
          </cell>
          <cell r="C3723">
            <v>201208</v>
          </cell>
          <cell r="D3723">
            <v>0</v>
          </cell>
        </row>
        <row r="3724">
          <cell r="A3724" t="str">
            <v>Tetco M2</v>
          </cell>
          <cell r="C3724">
            <v>201209</v>
          </cell>
          <cell r="D3724">
            <v>0</v>
          </cell>
        </row>
        <row r="3725">
          <cell r="A3725" t="str">
            <v>Tetco M2</v>
          </cell>
          <cell r="C3725">
            <v>201210</v>
          </cell>
          <cell r="D3725">
            <v>0</v>
          </cell>
        </row>
        <row r="3726">
          <cell r="A3726" t="str">
            <v>Tetco M3</v>
          </cell>
          <cell r="C3726">
            <v>200803</v>
          </cell>
          <cell r="D3726">
            <v>0.95750000000000002</v>
          </cell>
        </row>
        <row r="3727">
          <cell r="A3727" t="str">
            <v>Tetco M3</v>
          </cell>
          <cell r="C3727">
            <v>200804</v>
          </cell>
          <cell r="D3727">
            <v>0.70499999999999996</v>
          </cell>
        </row>
        <row r="3728">
          <cell r="A3728" t="str">
            <v>Tetco M3</v>
          </cell>
          <cell r="C3728">
            <v>200805</v>
          </cell>
          <cell r="D3728">
            <v>0.69499999999999995</v>
          </cell>
        </row>
        <row r="3729">
          <cell r="A3729" t="str">
            <v>Tetco M3</v>
          </cell>
          <cell r="C3729">
            <v>200806</v>
          </cell>
          <cell r="D3729">
            <v>0.73</v>
          </cell>
        </row>
        <row r="3730">
          <cell r="A3730" t="str">
            <v>Tetco M3</v>
          </cell>
          <cell r="C3730">
            <v>200807</v>
          </cell>
          <cell r="D3730">
            <v>0.91</v>
          </cell>
        </row>
        <row r="3731">
          <cell r="A3731" t="str">
            <v>Tetco M3</v>
          </cell>
          <cell r="C3731">
            <v>200808</v>
          </cell>
          <cell r="D3731">
            <v>0.75349999999999995</v>
          </cell>
        </row>
        <row r="3732">
          <cell r="A3732" t="str">
            <v>Tetco M3</v>
          </cell>
          <cell r="C3732">
            <v>200809</v>
          </cell>
          <cell r="D3732">
            <v>0.70899999999999996</v>
          </cell>
        </row>
        <row r="3733">
          <cell r="A3733" t="str">
            <v>Tetco M3</v>
          </cell>
          <cell r="C3733">
            <v>200810</v>
          </cell>
          <cell r="D3733">
            <v>0.82250000000000001</v>
          </cell>
        </row>
        <row r="3734">
          <cell r="A3734" t="str">
            <v>Tetco M3</v>
          </cell>
          <cell r="C3734">
            <v>200811</v>
          </cell>
          <cell r="D3734">
            <v>0.90329999999999999</v>
          </cell>
        </row>
        <row r="3735">
          <cell r="A3735" t="str">
            <v>Tetco M3</v>
          </cell>
          <cell r="C3735">
            <v>200812</v>
          </cell>
          <cell r="D3735">
            <v>1.5504</v>
          </cell>
        </row>
        <row r="3736">
          <cell r="A3736" t="str">
            <v>Tetco M3</v>
          </cell>
          <cell r="C3736">
            <v>200901</v>
          </cell>
          <cell r="D3736">
            <v>2.7248999999999999</v>
          </cell>
        </row>
        <row r="3737">
          <cell r="A3737" t="str">
            <v>Tetco M3</v>
          </cell>
          <cell r="C3737">
            <v>200902</v>
          </cell>
          <cell r="D3737">
            <v>2.5556999999999999</v>
          </cell>
        </row>
        <row r="3738">
          <cell r="A3738" t="str">
            <v>Tetco M3</v>
          </cell>
          <cell r="C3738">
            <v>200903</v>
          </cell>
          <cell r="D3738">
            <v>1.4905999999999999</v>
          </cell>
        </row>
        <row r="3739">
          <cell r="A3739" t="str">
            <v>Tetco M3</v>
          </cell>
          <cell r="C3739">
            <v>200904</v>
          </cell>
          <cell r="D3739">
            <v>0.7117</v>
          </cell>
        </row>
        <row r="3740">
          <cell r="A3740" t="str">
            <v>Tetco M3</v>
          </cell>
          <cell r="C3740">
            <v>200905</v>
          </cell>
          <cell r="D3740">
            <v>0.71499999999999997</v>
          </cell>
        </row>
        <row r="3741">
          <cell r="A3741" t="str">
            <v>Tetco M3</v>
          </cell>
          <cell r="C3741">
            <v>200906</v>
          </cell>
          <cell r="D3741">
            <v>0.70289999999999997</v>
          </cell>
        </row>
        <row r="3742">
          <cell r="A3742" t="str">
            <v>Tetco M3</v>
          </cell>
          <cell r="C3742">
            <v>200907</v>
          </cell>
          <cell r="D3742">
            <v>0.68540000000000001</v>
          </cell>
        </row>
        <row r="3743">
          <cell r="A3743" t="str">
            <v>Tetco M3</v>
          </cell>
          <cell r="C3743">
            <v>200908</v>
          </cell>
          <cell r="D3743">
            <v>0.73950000000000005</v>
          </cell>
        </row>
        <row r="3744">
          <cell r="A3744" t="str">
            <v>Tetco M3</v>
          </cell>
          <cell r="C3744">
            <v>200909</v>
          </cell>
          <cell r="D3744">
            <v>0.69579999999999997</v>
          </cell>
        </row>
        <row r="3745">
          <cell r="A3745" t="str">
            <v>Tetco M3</v>
          </cell>
          <cell r="C3745">
            <v>200910</v>
          </cell>
          <cell r="D3745">
            <v>0.80720000000000003</v>
          </cell>
        </row>
        <row r="3746">
          <cell r="A3746" t="str">
            <v>Tetco M3</v>
          </cell>
          <cell r="C3746">
            <v>200911</v>
          </cell>
          <cell r="D3746">
            <v>0.85829999999999995</v>
          </cell>
        </row>
        <row r="3747">
          <cell r="A3747" t="str">
            <v>Tetco M3</v>
          </cell>
          <cell r="C3747">
            <v>200912</v>
          </cell>
          <cell r="D3747">
            <v>1.4819</v>
          </cell>
        </row>
        <row r="3748">
          <cell r="A3748" t="str">
            <v>Tetco M3</v>
          </cell>
          <cell r="C3748">
            <v>201001</v>
          </cell>
          <cell r="D3748">
            <v>2.6313</v>
          </cell>
        </row>
        <row r="3749">
          <cell r="A3749" t="str">
            <v>Tetco M3</v>
          </cell>
          <cell r="C3749">
            <v>201002</v>
          </cell>
          <cell r="D3749">
            <v>2.4649999999999999</v>
          </cell>
        </row>
        <row r="3750">
          <cell r="A3750" t="str">
            <v>Tetco M3</v>
          </cell>
          <cell r="C3750">
            <v>201003</v>
          </cell>
          <cell r="D3750">
            <v>1.4135</v>
          </cell>
        </row>
        <row r="3751">
          <cell r="A3751" t="str">
            <v>Tetco M3</v>
          </cell>
          <cell r="C3751">
            <v>201004</v>
          </cell>
          <cell r="D3751">
            <v>0.66490000000000005</v>
          </cell>
        </row>
        <row r="3752">
          <cell r="A3752" t="str">
            <v>Tetco M3</v>
          </cell>
          <cell r="C3752">
            <v>201005</v>
          </cell>
          <cell r="D3752">
            <v>0.66800000000000004</v>
          </cell>
        </row>
        <row r="3753">
          <cell r="A3753" t="str">
            <v>Tetco M3</v>
          </cell>
          <cell r="C3753">
            <v>201006</v>
          </cell>
          <cell r="D3753">
            <v>0.65669999999999995</v>
          </cell>
        </row>
        <row r="3754">
          <cell r="A3754" t="str">
            <v>Tetco M3</v>
          </cell>
          <cell r="C3754">
            <v>201007</v>
          </cell>
          <cell r="D3754">
            <v>0.64039999999999997</v>
          </cell>
        </row>
        <row r="3755">
          <cell r="A3755" t="str">
            <v>Tetco M3</v>
          </cell>
          <cell r="C3755">
            <v>201008</v>
          </cell>
          <cell r="D3755">
            <v>0.69089999999999996</v>
          </cell>
        </row>
        <row r="3756">
          <cell r="A3756" t="str">
            <v>Tetco M3</v>
          </cell>
          <cell r="C3756">
            <v>201009</v>
          </cell>
          <cell r="D3756">
            <v>0.65</v>
          </cell>
        </row>
        <row r="3757">
          <cell r="A3757" t="str">
            <v>Tetco M3</v>
          </cell>
          <cell r="C3757">
            <v>201010</v>
          </cell>
          <cell r="D3757">
            <v>0.75419999999999998</v>
          </cell>
        </row>
        <row r="3758">
          <cell r="A3758" t="str">
            <v>Tetco M3</v>
          </cell>
          <cell r="C3758">
            <v>201011</v>
          </cell>
          <cell r="D3758">
            <v>0.73719999999999997</v>
          </cell>
        </row>
        <row r="3759">
          <cell r="A3759" t="str">
            <v>Tetco M3</v>
          </cell>
          <cell r="C3759">
            <v>201012</v>
          </cell>
          <cell r="D3759">
            <v>1.3923000000000001</v>
          </cell>
        </row>
        <row r="3760">
          <cell r="A3760" t="str">
            <v>Tetco M3</v>
          </cell>
          <cell r="C3760">
            <v>201101</v>
          </cell>
          <cell r="D3760">
            <v>2.3426999999999998</v>
          </cell>
        </row>
        <row r="3761">
          <cell r="A3761" t="str">
            <v>Tetco M3</v>
          </cell>
          <cell r="C3761">
            <v>201102</v>
          </cell>
          <cell r="D3761">
            <v>2.4249000000000001</v>
          </cell>
        </row>
        <row r="3762">
          <cell r="A3762" t="str">
            <v>Tetco M3</v>
          </cell>
          <cell r="C3762">
            <v>201103</v>
          </cell>
          <cell r="D3762">
            <v>1.3229</v>
          </cell>
        </row>
        <row r="3763">
          <cell r="A3763" t="str">
            <v>Tetco M3</v>
          </cell>
          <cell r="C3763">
            <v>201104</v>
          </cell>
          <cell r="D3763">
            <v>0.61399999999999999</v>
          </cell>
        </row>
        <row r="3764">
          <cell r="A3764" t="str">
            <v>Tetco M3</v>
          </cell>
          <cell r="C3764">
            <v>201105</v>
          </cell>
          <cell r="D3764">
            <v>0</v>
          </cell>
        </row>
        <row r="3765">
          <cell r="A3765" t="str">
            <v>Tetco M3</v>
          </cell>
          <cell r="C3765">
            <v>201106</v>
          </cell>
          <cell r="D3765">
            <v>0</v>
          </cell>
        </row>
        <row r="3766">
          <cell r="A3766" t="str">
            <v>Tetco M3</v>
          </cell>
          <cell r="C3766">
            <v>201107</v>
          </cell>
          <cell r="D3766">
            <v>0</v>
          </cell>
        </row>
        <row r="3767">
          <cell r="A3767" t="str">
            <v>Tetco M3</v>
          </cell>
          <cell r="C3767">
            <v>201108</v>
          </cell>
          <cell r="D3767">
            <v>0</v>
          </cell>
        </row>
        <row r="3768">
          <cell r="A3768" t="str">
            <v>Tetco M3</v>
          </cell>
          <cell r="C3768">
            <v>201109</v>
          </cell>
          <cell r="D3768">
            <v>0</v>
          </cell>
        </row>
        <row r="3769">
          <cell r="A3769" t="str">
            <v>Tetco M3</v>
          </cell>
          <cell r="C3769">
            <v>201110</v>
          </cell>
          <cell r="D3769">
            <v>0</v>
          </cell>
        </row>
        <row r="3770">
          <cell r="A3770" t="str">
            <v>Tetco M3</v>
          </cell>
          <cell r="C3770">
            <v>201111</v>
          </cell>
          <cell r="D3770">
            <v>0</v>
          </cell>
        </row>
        <row r="3771">
          <cell r="A3771" t="str">
            <v>Tetco M3</v>
          </cell>
          <cell r="C3771">
            <v>201112</v>
          </cell>
          <cell r="D3771">
            <v>0</v>
          </cell>
        </row>
        <row r="3772">
          <cell r="A3772" t="str">
            <v>Tetco M3</v>
          </cell>
          <cell r="C3772">
            <v>201201</v>
          </cell>
          <cell r="D3772">
            <v>0</v>
          </cell>
        </row>
        <row r="3773">
          <cell r="A3773" t="str">
            <v>Tetco M3</v>
          </cell>
          <cell r="C3773">
            <v>201202</v>
          </cell>
          <cell r="D3773">
            <v>0</v>
          </cell>
        </row>
        <row r="3774">
          <cell r="A3774" t="str">
            <v>Tetco M3</v>
          </cell>
          <cell r="C3774">
            <v>201203</v>
          </cell>
          <cell r="D3774">
            <v>0</v>
          </cell>
        </row>
        <row r="3775">
          <cell r="A3775" t="str">
            <v>Tetco M3</v>
          </cell>
          <cell r="C3775">
            <v>201204</v>
          </cell>
          <cell r="D3775">
            <v>0</v>
          </cell>
        </row>
        <row r="3776">
          <cell r="A3776" t="str">
            <v>Tetco M3</v>
          </cell>
          <cell r="C3776">
            <v>201205</v>
          </cell>
          <cell r="D3776">
            <v>0</v>
          </cell>
        </row>
        <row r="3777">
          <cell r="A3777" t="str">
            <v>Tetco M3</v>
          </cell>
          <cell r="C3777">
            <v>201206</v>
          </cell>
          <cell r="D3777">
            <v>0</v>
          </cell>
        </row>
        <row r="3778">
          <cell r="A3778" t="str">
            <v>Tetco M3</v>
          </cell>
          <cell r="C3778">
            <v>201207</v>
          </cell>
          <cell r="D3778">
            <v>0</v>
          </cell>
        </row>
        <row r="3779">
          <cell r="A3779" t="str">
            <v>Tetco M3</v>
          </cell>
          <cell r="C3779">
            <v>201208</v>
          </cell>
          <cell r="D3779">
            <v>0</v>
          </cell>
        </row>
        <row r="3780">
          <cell r="A3780" t="str">
            <v>Tetco M3</v>
          </cell>
          <cell r="C3780">
            <v>201209</v>
          </cell>
          <cell r="D3780">
            <v>0</v>
          </cell>
        </row>
        <row r="3781">
          <cell r="A3781" t="str">
            <v>Tetco M3</v>
          </cell>
          <cell r="C3781">
            <v>201210</v>
          </cell>
          <cell r="D3781">
            <v>0</v>
          </cell>
        </row>
        <row r="3782">
          <cell r="A3782" t="str">
            <v>Tetco M3</v>
          </cell>
          <cell r="C3782">
            <v>201211</v>
          </cell>
          <cell r="D3782">
            <v>0</v>
          </cell>
        </row>
        <row r="3783">
          <cell r="A3783" t="str">
            <v>Tetco M3</v>
          </cell>
          <cell r="C3783">
            <v>201212</v>
          </cell>
          <cell r="D3783">
            <v>0</v>
          </cell>
        </row>
        <row r="3784">
          <cell r="A3784" t="str">
            <v>Tetco M3</v>
          </cell>
          <cell r="C3784">
            <v>201301</v>
          </cell>
          <cell r="D3784">
            <v>0</v>
          </cell>
        </row>
        <row r="3785">
          <cell r="A3785" t="str">
            <v>Tetco M3</v>
          </cell>
          <cell r="C3785">
            <v>201302</v>
          </cell>
          <cell r="D3785">
            <v>0</v>
          </cell>
        </row>
        <row r="3786">
          <cell r="A3786" t="str">
            <v>Tetco M3</v>
          </cell>
          <cell r="C3786">
            <v>201303</v>
          </cell>
          <cell r="D3786">
            <v>0</v>
          </cell>
        </row>
        <row r="3787">
          <cell r="A3787" t="str">
            <v>Tetco M3</v>
          </cell>
          <cell r="C3787">
            <v>201304</v>
          </cell>
          <cell r="D3787">
            <v>0</v>
          </cell>
        </row>
        <row r="3788">
          <cell r="A3788" t="str">
            <v>Tetco STX</v>
          </cell>
          <cell r="C3788">
            <v>200803</v>
          </cell>
          <cell r="D3788">
            <v>-0.38750000000000001</v>
          </cell>
        </row>
        <row r="3789">
          <cell r="A3789" t="str">
            <v>Tetco STX</v>
          </cell>
          <cell r="C3789">
            <v>200804</v>
          </cell>
          <cell r="D3789">
            <v>-0.32</v>
          </cell>
        </row>
        <row r="3790">
          <cell r="A3790" t="str">
            <v>Tetco STX</v>
          </cell>
          <cell r="C3790">
            <v>200805</v>
          </cell>
          <cell r="D3790">
            <v>-0.24</v>
          </cell>
        </row>
        <row r="3791">
          <cell r="A3791" t="str">
            <v>Tetco STX</v>
          </cell>
          <cell r="C3791">
            <v>200806</v>
          </cell>
          <cell r="D3791">
            <v>-0.20730000000000001</v>
          </cell>
        </row>
        <row r="3792">
          <cell r="A3792" t="str">
            <v>Tetco STX</v>
          </cell>
          <cell r="C3792">
            <v>200807</v>
          </cell>
          <cell r="D3792">
            <v>-0.20039999999999999</v>
          </cell>
        </row>
        <row r="3793">
          <cell r="A3793" t="str">
            <v>Tetco STX</v>
          </cell>
          <cell r="C3793">
            <v>200808</v>
          </cell>
          <cell r="D3793">
            <v>-0.21659999999999999</v>
          </cell>
        </row>
        <row r="3794">
          <cell r="A3794" t="str">
            <v>Tetco STX</v>
          </cell>
          <cell r="C3794">
            <v>200809</v>
          </cell>
          <cell r="D3794">
            <v>-0.19839999999999999</v>
          </cell>
        </row>
        <row r="3795">
          <cell r="A3795" t="str">
            <v>Tetco STX</v>
          </cell>
          <cell r="C3795">
            <v>200810</v>
          </cell>
          <cell r="D3795">
            <v>-0.2273</v>
          </cell>
        </row>
        <row r="3796">
          <cell r="A3796" t="str">
            <v>Tetco STX</v>
          </cell>
          <cell r="C3796">
            <v>200811</v>
          </cell>
          <cell r="D3796">
            <v>-0.4733</v>
          </cell>
        </row>
        <row r="3797">
          <cell r="A3797" t="str">
            <v>Tetco STX</v>
          </cell>
          <cell r="C3797">
            <v>200812</v>
          </cell>
          <cell r="D3797">
            <v>-0.58330000000000004</v>
          </cell>
        </row>
        <row r="3798">
          <cell r="A3798" t="str">
            <v>Tetco STX</v>
          </cell>
          <cell r="C3798">
            <v>200901</v>
          </cell>
          <cell r="D3798">
            <v>-0.52829999999999999</v>
          </cell>
        </row>
        <row r="3799">
          <cell r="A3799" t="str">
            <v>Tetco STX</v>
          </cell>
          <cell r="C3799">
            <v>200902</v>
          </cell>
          <cell r="D3799">
            <v>-0.49469999999999997</v>
          </cell>
        </row>
        <row r="3800">
          <cell r="A3800" t="str">
            <v>Tetco STX</v>
          </cell>
          <cell r="C3800">
            <v>200903</v>
          </cell>
          <cell r="D3800">
            <v>-0.49540000000000001</v>
          </cell>
        </row>
        <row r="3801">
          <cell r="A3801" t="str">
            <v>Tetco STX</v>
          </cell>
          <cell r="C3801">
            <v>200904</v>
          </cell>
          <cell r="D3801">
            <v>-0.21460000000000001</v>
          </cell>
        </row>
        <row r="3802">
          <cell r="A3802" t="str">
            <v>Tetco STX</v>
          </cell>
          <cell r="C3802">
            <v>200905</v>
          </cell>
          <cell r="D3802">
            <v>-0.2203</v>
          </cell>
        </row>
        <row r="3803">
          <cell r="A3803" t="str">
            <v>Tetco STX</v>
          </cell>
          <cell r="C3803">
            <v>200906</v>
          </cell>
          <cell r="D3803">
            <v>-0.21609999999999999</v>
          </cell>
        </row>
        <row r="3804">
          <cell r="A3804" t="str">
            <v>Tetco STX</v>
          </cell>
          <cell r="C3804">
            <v>200907</v>
          </cell>
          <cell r="D3804">
            <v>-0.2089</v>
          </cell>
        </row>
        <row r="3805">
          <cell r="A3805" t="str">
            <v>Tetco STX</v>
          </cell>
          <cell r="C3805">
            <v>200908</v>
          </cell>
          <cell r="D3805">
            <v>-0.2258</v>
          </cell>
        </row>
        <row r="3806">
          <cell r="A3806" t="str">
            <v>Tetco STX</v>
          </cell>
          <cell r="C3806">
            <v>200909</v>
          </cell>
          <cell r="D3806">
            <v>-0.20680000000000001</v>
          </cell>
        </row>
        <row r="3807">
          <cell r="A3807" t="str">
            <v>Tetco STX</v>
          </cell>
          <cell r="C3807">
            <v>200910</v>
          </cell>
          <cell r="D3807">
            <v>-0.23699999999999999</v>
          </cell>
        </row>
        <row r="3808">
          <cell r="A3808" t="str">
            <v>Tetco STX</v>
          </cell>
          <cell r="C3808">
            <v>200911</v>
          </cell>
          <cell r="D3808">
            <v>-0.4496</v>
          </cell>
        </row>
        <row r="3809">
          <cell r="A3809" t="str">
            <v>Tetco STX</v>
          </cell>
          <cell r="C3809">
            <v>200912</v>
          </cell>
          <cell r="D3809">
            <v>-0.55410000000000004</v>
          </cell>
        </row>
        <row r="3810">
          <cell r="A3810" t="str">
            <v>Tetco STX</v>
          </cell>
          <cell r="C3810">
            <v>201001</v>
          </cell>
          <cell r="D3810">
            <v>-0.50190000000000001</v>
          </cell>
        </row>
        <row r="3811">
          <cell r="A3811" t="str">
            <v>Tetco STX</v>
          </cell>
          <cell r="C3811">
            <v>201002</v>
          </cell>
          <cell r="D3811">
            <v>-0.47</v>
          </cell>
        </row>
        <row r="3812">
          <cell r="A3812" t="str">
            <v>Tetco STX</v>
          </cell>
          <cell r="C3812">
            <v>201003</v>
          </cell>
          <cell r="D3812">
            <v>-0.47060000000000002</v>
          </cell>
        </row>
        <row r="3813">
          <cell r="A3813" t="str">
            <v>Tetco STX</v>
          </cell>
          <cell r="C3813">
            <v>201004</v>
          </cell>
          <cell r="D3813">
            <v>-0.2039</v>
          </cell>
        </row>
        <row r="3814">
          <cell r="A3814" t="str">
            <v>Tetco STX</v>
          </cell>
          <cell r="C3814">
            <v>201005</v>
          </cell>
          <cell r="D3814">
            <v>-0.20930000000000001</v>
          </cell>
        </row>
        <row r="3815">
          <cell r="A3815" t="str">
            <v>Tetco STX</v>
          </cell>
          <cell r="C3815">
            <v>201006</v>
          </cell>
          <cell r="D3815">
            <v>-0.20530000000000001</v>
          </cell>
        </row>
        <row r="3816">
          <cell r="A3816" t="str">
            <v>Tetco STX</v>
          </cell>
          <cell r="C3816">
            <v>201007</v>
          </cell>
          <cell r="D3816">
            <v>-0.19850000000000001</v>
          </cell>
        </row>
        <row r="3817">
          <cell r="A3817" t="str">
            <v>Tetco STX</v>
          </cell>
          <cell r="C3817">
            <v>201008</v>
          </cell>
          <cell r="D3817">
            <v>-0.2145</v>
          </cell>
        </row>
        <row r="3818">
          <cell r="A3818" t="str">
            <v>Tetco STX</v>
          </cell>
          <cell r="C3818">
            <v>201009</v>
          </cell>
          <cell r="D3818">
            <v>-0.19639999999999999</v>
          </cell>
        </row>
        <row r="3819">
          <cell r="A3819" t="str">
            <v>Tetco STX</v>
          </cell>
          <cell r="C3819">
            <v>201010</v>
          </cell>
          <cell r="D3819">
            <v>-0.22509999999999999</v>
          </cell>
        </row>
        <row r="3820">
          <cell r="A3820" t="str">
            <v>Tetco STX</v>
          </cell>
          <cell r="C3820">
            <v>201011</v>
          </cell>
          <cell r="D3820">
            <v>-0.42709999999999998</v>
          </cell>
        </row>
        <row r="3821">
          <cell r="A3821" t="str">
            <v>Tetco STX</v>
          </cell>
          <cell r="C3821">
            <v>201012</v>
          </cell>
          <cell r="D3821">
            <v>-0.52639999999999998</v>
          </cell>
        </row>
        <row r="3822">
          <cell r="A3822" t="str">
            <v>Tetco STX</v>
          </cell>
          <cell r="C3822">
            <v>201101</v>
          </cell>
          <cell r="D3822">
            <v>-0.4768</v>
          </cell>
        </row>
        <row r="3823">
          <cell r="A3823" t="str">
            <v>Tetco STX</v>
          </cell>
          <cell r="C3823">
            <v>201102</v>
          </cell>
          <cell r="D3823">
            <v>-0.44650000000000001</v>
          </cell>
        </row>
        <row r="3824">
          <cell r="A3824" t="str">
            <v>Tetco STX</v>
          </cell>
          <cell r="C3824">
            <v>201103</v>
          </cell>
          <cell r="D3824">
            <v>-0.4471</v>
          </cell>
        </row>
        <row r="3825">
          <cell r="A3825" t="str">
            <v>Tetco STX</v>
          </cell>
          <cell r="C3825">
            <v>201104</v>
          </cell>
          <cell r="D3825">
            <v>-0.19370000000000001</v>
          </cell>
        </row>
        <row r="3826">
          <cell r="A3826" t="str">
            <v>Tetco STX</v>
          </cell>
          <cell r="C3826">
            <v>201105</v>
          </cell>
          <cell r="D3826">
            <v>0</v>
          </cell>
        </row>
        <row r="3827">
          <cell r="A3827" t="str">
            <v>Tetco STX</v>
          </cell>
          <cell r="C3827">
            <v>201106</v>
          </cell>
          <cell r="D3827">
            <v>0</v>
          </cell>
        </row>
        <row r="3828">
          <cell r="A3828" t="str">
            <v>Tetco STX</v>
          </cell>
          <cell r="C3828">
            <v>201107</v>
          </cell>
          <cell r="D3828">
            <v>0</v>
          </cell>
        </row>
        <row r="3829">
          <cell r="A3829" t="str">
            <v>Tetco STX</v>
          </cell>
          <cell r="C3829">
            <v>201108</v>
          </cell>
          <cell r="D3829">
            <v>0</v>
          </cell>
        </row>
        <row r="3830">
          <cell r="A3830" t="str">
            <v>Tetco STX</v>
          </cell>
          <cell r="C3830">
            <v>201109</v>
          </cell>
          <cell r="D3830">
            <v>0</v>
          </cell>
        </row>
        <row r="3831">
          <cell r="A3831" t="str">
            <v>Tetco STX</v>
          </cell>
          <cell r="C3831">
            <v>201110</v>
          </cell>
          <cell r="D3831">
            <v>0</v>
          </cell>
        </row>
        <row r="3832">
          <cell r="A3832" t="str">
            <v>Tetco STX</v>
          </cell>
          <cell r="C3832">
            <v>201111</v>
          </cell>
          <cell r="D3832">
            <v>0</v>
          </cell>
        </row>
        <row r="3833">
          <cell r="A3833" t="str">
            <v>Tetco STX</v>
          </cell>
          <cell r="C3833">
            <v>201112</v>
          </cell>
          <cell r="D3833">
            <v>0</v>
          </cell>
        </row>
        <row r="3834">
          <cell r="A3834" t="str">
            <v>Tetco STX</v>
          </cell>
          <cell r="C3834">
            <v>201201</v>
          </cell>
          <cell r="D3834">
            <v>0</v>
          </cell>
        </row>
        <row r="3835">
          <cell r="A3835" t="str">
            <v>Tetco STX</v>
          </cell>
          <cell r="C3835">
            <v>201202</v>
          </cell>
          <cell r="D3835">
            <v>0</v>
          </cell>
        </row>
        <row r="3836">
          <cell r="A3836" t="str">
            <v>Tetco STX</v>
          </cell>
          <cell r="C3836">
            <v>201203</v>
          </cell>
          <cell r="D3836">
            <v>0</v>
          </cell>
        </row>
        <row r="3837">
          <cell r="A3837" t="str">
            <v>Tetco STX</v>
          </cell>
          <cell r="C3837">
            <v>201204</v>
          </cell>
          <cell r="D3837">
            <v>0</v>
          </cell>
        </row>
        <row r="3838">
          <cell r="A3838" t="str">
            <v>Tetco STX</v>
          </cell>
          <cell r="C3838">
            <v>201205</v>
          </cell>
          <cell r="D3838">
            <v>0</v>
          </cell>
        </row>
        <row r="3839">
          <cell r="A3839" t="str">
            <v>Tetco STX</v>
          </cell>
          <cell r="C3839">
            <v>201206</v>
          </cell>
          <cell r="D3839">
            <v>0</v>
          </cell>
        </row>
        <row r="3840">
          <cell r="A3840" t="str">
            <v>Tetco STX</v>
          </cell>
          <cell r="C3840">
            <v>201207</v>
          </cell>
          <cell r="D3840">
            <v>0</v>
          </cell>
        </row>
        <row r="3841">
          <cell r="A3841" t="str">
            <v>Tetco STX</v>
          </cell>
          <cell r="C3841">
            <v>201208</v>
          </cell>
          <cell r="D3841">
            <v>0</v>
          </cell>
        </row>
        <row r="3842">
          <cell r="A3842" t="str">
            <v>Tetco STX</v>
          </cell>
          <cell r="C3842">
            <v>201209</v>
          </cell>
          <cell r="D3842">
            <v>0</v>
          </cell>
        </row>
        <row r="3843">
          <cell r="A3843" t="str">
            <v>Tetco STX</v>
          </cell>
          <cell r="C3843">
            <v>201210</v>
          </cell>
          <cell r="D3843">
            <v>0</v>
          </cell>
        </row>
        <row r="3844">
          <cell r="A3844" t="str">
            <v>Tetco WLA</v>
          </cell>
          <cell r="C3844">
            <v>200803</v>
          </cell>
          <cell r="D3844">
            <v>-0.12</v>
          </cell>
        </row>
        <row r="3845">
          <cell r="A3845" t="str">
            <v>Tetco WLA</v>
          </cell>
          <cell r="C3845">
            <v>200804</v>
          </cell>
          <cell r="D3845">
            <v>-0.1235</v>
          </cell>
        </row>
        <row r="3846">
          <cell r="A3846" t="str">
            <v>Tetco WLA</v>
          </cell>
          <cell r="C3846">
            <v>200805</v>
          </cell>
          <cell r="D3846">
            <v>-0.11650000000000001</v>
          </cell>
        </row>
        <row r="3847">
          <cell r="A3847" t="str">
            <v>Tetco WLA</v>
          </cell>
          <cell r="C3847">
            <v>200806</v>
          </cell>
          <cell r="D3847">
            <v>-0.109</v>
          </cell>
        </row>
        <row r="3848">
          <cell r="A3848" t="str">
            <v>Tetco WLA</v>
          </cell>
          <cell r="C3848">
            <v>200807</v>
          </cell>
          <cell r="D3848">
            <v>-0.108</v>
          </cell>
        </row>
        <row r="3849">
          <cell r="A3849" t="str">
            <v>Tetco WLA</v>
          </cell>
          <cell r="C3849">
            <v>200808</v>
          </cell>
          <cell r="D3849">
            <v>-0.1105</v>
          </cell>
        </row>
        <row r="3850">
          <cell r="A3850" t="str">
            <v>Tetco WLA</v>
          </cell>
          <cell r="C3850">
            <v>200809</v>
          </cell>
          <cell r="D3850">
            <v>-0.10920000000000001</v>
          </cell>
        </row>
        <row r="3851">
          <cell r="A3851" t="str">
            <v>Tetco WLA</v>
          </cell>
          <cell r="C3851">
            <v>200810</v>
          </cell>
          <cell r="D3851">
            <v>-0.1138</v>
          </cell>
        </row>
        <row r="3852">
          <cell r="A3852" t="str">
            <v>Tetco WLA</v>
          </cell>
          <cell r="C3852">
            <v>200811</v>
          </cell>
          <cell r="D3852">
            <v>-0.14580000000000001</v>
          </cell>
        </row>
        <row r="3853">
          <cell r="A3853" t="str">
            <v>Tetco WLA</v>
          </cell>
          <cell r="C3853">
            <v>200812</v>
          </cell>
          <cell r="D3853">
            <v>-0.15509999999999999</v>
          </cell>
        </row>
        <row r="3854">
          <cell r="A3854" t="str">
            <v>Tetco WLA</v>
          </cell>
          <cell r="C3854">
            <v>200901</v>
          </cell>
          <cell r="D3854">
            <v>-0.14899999999999999</v>
          </cell>
        </row>
        <row r="3855">
          <cell r="A3855" t="str">
            <v>Tetco WLA</v>
          </cell>
          <cell r="C3855">
            <v>200902</v>
          </cell>
          <cell r="D3855">
            <v>-0.14499999999999999</v>
          </cell>
        </row>
        <row r="3856">
          <cell r="A3856" t="str">
            <v>Tetco WLA</v>
          </cell>
          <cell r="C3856">
            <v>200903</v>
          </cell>
          <cell r="D3856">
            <v>-0.1447</v>
          </cell>
        </row>
        <row r="3857">
          <cell r="A3857" t="str">
            <v>Tetco WLA</v>
          </cell>
          <cell r="C3857">
            <v>200904</v>
          </cell>
          <cell r="D3857">
            <v>-0.1114</v>
          </cell>
        </row>
        <row r="3858">
          <cell r="A3858" t="str">
            <v>Tetco WLA</v>
          </cell>
          <cell r="C3858">
            <v>200905</v>
          </cell>
          <cell r="D3858">
            <v>-0.11210000000000001</v>
          </cell>
        </row>
        <row r="3859">
          <cell r="A3859" t="str">
            <v>Tetco WLA</v>
          </cell>
          <cell r="C3859">
            <v>200906</v>
          </cell>
          <cell r="D3859">
            <v>-0.1115</v>
          </cell>
        </row>
        <row r="3860">
          <cell r="A3860" t="str">
            <v>Tetco WLA</v>
          </cell>
          <cell r="C3860">
            <v>200907</v>
          </cell>
          <cell r="D3860">
            <v>-0.1105</v>
          </cell>
        </row>
        <row r="3861">
          <cell r="A3861" t="str">
            <v>Tetco WLA</v>
          </cell>
          <cell r="C3861">
            <v>200908</v>
          </cell>
          <cell r="D3861">
            <v>-0.1132</v>
          </cell>
        </row>
        <row r="3862">
          <cell r="A3862" t="str">
            <v>Tetco WLA</v>
          </cell>
          <cell r="C3862">
            <v>200909</v>
          </cell>
          <cell r="D3862">
            <v>-0.11169999999999999</v>
          </cell>
        </row>
        <row r="3863">
          <cell r="A3863" t="str">
            <v>Tetco WLA</v>
          </cell>
          <cell r="C3863">
            <v>200910</v>
          </cell>
          <cell r="D3863">
            <v>-0.1167</v>
          </cell>
        </row>
        <row r="3864">
          <cell r="A3864" t="str">
            <v>Tetco WLA</v>
          </cell>
          <cell r="C3864">
            <v>200911</v>
          </cell>
          <cell r="D3864">
            <v>-0.1434</v>
          </cell>
        </row>
        <row r="3865">
          <cell r="A3865" t="str">
            <v>Tetco WLA</v>
          </cell>
          <cell r="C3865">
            <v>200912</v>
          </cell>
          <cell r="D3865">
            <v>-0.1522</v>
          </cell>
        </row>
        <row r="3866">
          <cell r="A3866" t="str">
            <v>Tetco WLA</v>
          </cell>
          <cell r="C3866">
            <v>201001</v>
          </cell>
          <cell r="D3866">
            <v>-0.14630000000000001</v>
          </cell>
        </row>
        <row r="3867">
          <cell r="A3867" t="str">
            <v>Tetco WLA</v>
          </cell>
          <cell r="C3867">
            <v>201002</v>
          </cell>
          <cell r="D3867">
            <v>-0.1426</v>
          </cell>
        </row>
        <row r="3868">
          <cell r="A3868" t="str">
            <v>Tetco WLA</v>
          </cell>
          <cell r="C3868">
            <v>201003</v>
          </cell>
          <cell r="D3868">
            <v>-0.14230000000000001</v>
          </cell>
        </row>
        <row r="3869">
          <cell r="A3869" t="str">
            <v>Tetco WLA</v>
          </cell>
          <cell r="C3869">
            <v>201004</v>
          </cell>
          <cell r="D3869">
            <v>-0.1108</v>
          </cell>
        </row>
        <row r="3870">
          <cell r="A3870" t="str">
            <v>Tetco WLA</v>
          </cell>
          <cell r="C3870">
            <v>201005</v>
          </cell>
          <cell r="D3870">
            <v>-0.1114</v>
          </cell>
        </row>
        <row r="3871">
          <cell r="A3871" t="str">
            <v>Tetco WLA</v>
          </cell>
          <cell r="C3871">
            <v>201006</v>
          </cell>
          <cell r="D3871">
            <v>-0.1109</v>
          </cell>
        </row>
        <row r="3872">
          <cell r="A3872" t="str">
            <v>Tetco WLA</v>
          </cell>
          <cell r="C3872">
            <v>201007</v>
          </cell>
          <cell r="D3872">
            <v>-0.10979999999999999</v>
          </cell>
        </row>
        <row r="3873">
          <cell r="A3873" t="str">
            <v>Tetco WLA</v>
          </cell>
          <cell r="C3873">
            <v>201008</v>
          </cell>
          <cell r="D3873">
            <v>-0.1125</v>
          </cell>
        </row>
        <row r="3874">
          <cell r="A3874" t="str">
            <v>Tetco WLA</v>
          </cell>
          <cell r="C3874">
            <v>201009</v>
          </cell>
          <cell r="D3874">
            <v>-0.1111</v>
          </cell>
        </row>
        <row r="3875">
          <cell r="A3875" t="str">
            <v>Tetco WLA</v>
          </cell>
          <cell r="C3875">
            <v>201010</v>
          </cell>
          <cell r="D3875">
            <v>-0.11600000000000001</v>
          </cell>
        </row>
        <row r="3876">
          <cell r="A3876" t="str">
            <v>Tetco WLA</v>
          </cell>
          <cell r="C3876">
            <v>201011</v>
          </cell>
          <cell r="D3876">
            <v>-0.14099999999999999</v>
          </cell>
        </row>
        <row r="3877">
          <cell r="A3877" t="str">
            <v>Tetco WLA</v>
          </cell>
          <cell r="C3877">
            <v>201012</v>
          </cell>
          <cell r="D3877">
            <v>-0.14940000000000001</v>
          </cell>
        </row>
        <row r="3878">
          <cell r="A3878" t="str">
            <v>Tetco WLA</v>
          </cell>
          <cell r="C3878">
            <v>201101</v>
          </cell>
          <cell r="D3878">
            <v>-0.14380000000000001</v>
          </cell>
        </row>
        <row r="3879">
          <cell r="A3879" t="str">
            <v>Tetco WLA</v>
          </cell>
          <cell r="C3879">
            <v>201102</v>
          </cell>
          <cell r="D3879">
            <v>-0.14030000000000001</v>
          </cell>
        </row>
        <row r="3880">
          <cell r="A3880" t="str">
            <v>Tetco WLA</v>
          </cell>
          <cell r="C3880">
            <v>201103</v>
          </cell>
          <cell r="D3880">
            <v>-0.14000000000000001</v>
          </cell>
        </row>
        <row r="3881">
          <cell r="A3881" t="str">
            <v>Tetco WLA</v>
          </cell>
          <cell r="C3881">
            <v>201104</v>
          </cell>
          <cell r="D3881">
            <v>-0.1101</v>
          </cell>
        </row>
        <row r="3882">
          <cell r="A3882" t="str">
            <v>Tetco WLA</v>
          </cell>
          <cell r="C3882">
            <v>201105</v>
          </cell>
          <cell r="D3882">
            <v>0</v>
          </cell>
        </row>
        <row r="3883">
          <cell r="A3883" t="str">
            <v>Tetco WLA</v>
          </cell>
          <cell r="C3883">
            <v>201106</v>
          </cell>
          <cell r="D3883">
            <v>0</v>
          </cell>
        </row>
        <row r="3884">
          <cell r="A3884" t="str">
            <v>Tetco WLA</v>
          </cell>
          <cell r="C3884">
            <v>201107</v>
          </cell>
          <cell r="D3884">
            <v>0</v>
          </cell>
        </row>
        <row r="3885">
          <cell r="A3885" t="str">
            <v>Tetco WLA</v>
          </cell>
          <cell r="C3885">
            <v>201108</v>
          </cell>
          <cell r="D3885">
            <v>0</v>
          </cell>
        </row>
        <row r="3886">
          <cell r="A3886" t="str">
            <v>Tetco WLA</v>
          </cell>
          <cell r="C3886">
            <v>201109</v>
          </cell>
          <cell r="D3886">
            <v>0</v>
          </cell>
        </row>
        <row r="3887">
          <cell r="A3887" t="str">
            <v>Tetco WLA</v>
          </cell>
          <cell r="C3887">
            <v>201110</v>
          </cell>
          <cell r="D3887">
            <v>0</v>
          </cell>
        </row>
        <row r="3888">
          <cell r="A3888" t="str">
            <v>Tetco WLA</v>
          </cell>
          <cell r="C3888">
            <v>201111</v>
          </cell>
          <cell r="D3888">
            <v>0</v>
          </cell>
        </row>
        <row r="3889">
          <cell r="A3889" t="str">
            <v>Tetco WLA</v>
          </cell>
          <cell r="C3889">
            <v>201112</v>
          </cell>
          <cell r="D3889">
            <v>0</v>
          </cell>
        </row>
        <row r="3890">
          <cell r="A3890" t="str">
            <v>Tetco WLA</v>
          </cell>
          <cell r="C3890">
            <v>201201</v>
          </cell>
          <cell r="D3890">
            <v>0</v>
          </cell>
        </row>
        <row r="3891">
          <cell r="A3891" t="str">
            <v>Tetco WLA</v>
          </cell>
          <cell r="C3891">
            <v>201202</v>
          </cell>
          <cell r="D3891">
            <v>0</v>
          </cell>
        </row>
        <row r="3892">
          <cell r="A3892" t="str">
            <v>Tetco WLA</v>
          </cell>
          <cell r="C3892">
            <v>201203</v>
          </cell>
          <cell r="D3892">
            <v>0</v>
          </cell>
        </row>
        <row r="3893">
          <cell r="A3893" t="str">
            <v>Tetco WLA</v>
          </cell>
          <cell r="C3893">
            <v>201204</v>
          </cell>
          <cell r="D3893">
            <v>0</v>
          </cell>
        </row>
        <row r="3894">
          <cell r="A3894" t="str">
            <v>Tetco WLA</v>
          </cell>
          <cell r="C3894">
            <v>201205</v>
          </cell>
          <cell r="D3894">
            <v>0</v>
          </cell>
        </row>
        <row r="3895">
          <cell r="A3895" t="str">
            <v>Tetco WLA</v>
          </cell>
          <cell r="C3895">
            <v>201206</v>
          </cell>
          <cell r="D3895">
            <v>0</v>
          </cell>
        </row>
        <row r="3896">
          <cell r="A3896" t="str">
            <v>Tetco WLA</v>
          </cell>
          <cell r="C3896">
            <v>201207</v>
          </cell>
          <cell r="D3896">
            <v>0</v>
          </cell>
        </row>
        <row r="3897">
          <cell r="A3897" t="str">
            <v>Tetco WLA</v>
          </cell>
          <cell r="C3897">
            <v>201208</v>
          </cell>
          <cell r="D3897">
            <v>0</v>
          </cell>
        </row>
        <row r="3898">
          <cell r="A3898" t="str">
            <v>Tetco WLA</v>
          </cell>
          <cell r="C3898">
            <v>201209</v>
          </cell>
          <cell r="D3898">
            <v>0</v>
          </cell>
        </row>
        <row r="3899">
          <cell r="A3899" t="str">
            <v>Tetco WLA</v>
          </cell>
          <cell r="C3899">
            <v>201210</v>
          </cell>
          <cell r="D3899">
            <v>0</v>
          </cell>
        </row>
        <row r="3900">
          <cell r="A3900" t="str">
            <v>Transco Z1</v>
          </cell>
          <cell r="C3900">
            <v>200803</v>
          </cell>
          <cell r="D3900">
            <v>-0.56330000000000002</v>
          </cell>
        </row>
        <row r="3901">
          <cell r="A3901" t="str">
            <v>Transco Z1</v>
          </cell>
          <cell r="C3901">
            <v>200804</v>
          </cell>
          <cell r="D3901">
            <v>-0.2843</v>
          </cell>
        </row>
        <row r="3902">
          <cell r="A3902" t="str">
            <v>Transco Z1</v>
          </cell>
          <cell r="C3902">
            <v>200805</v>
          </cell>
          <cell r="D3902">
            <v>-0.28620000000000001</v>
          </cell>
        </row>
        <row r="3903">
          <cell r="A3903" t="str">
            <v>Transco Z1</v>
          </cell>
          <cell r="C3903">
            <v>200806</v>
          </cell>
          <cell r="D3903">
            <v>-0.2843</v>
          </cell>
        </row>
        <row r="3904">
          <cell r="A3904" t="str">
            <v>Transco Z1</v>
          </cell>
          <cell r="C3904">
            <v>200807</v>
          </cell>
          <cell r="D3904">
            <v>-0.28139999999999998</v>
          </cell>
        </row>
        <row r="3905">
          <cell r="A3905" t="str">
            <v>Transco Z1</v>
          </cell>
          <cell r="C3905">
            <v>200808</v>
          </cell>
          <cell r="D3905">
            <v>-0.27339999999999998</v>
          </cell>
        </row>
        <row r="3906">
          <cell r="A3906" t="str">
            <v>Transco Z1</v>
          </cell>
          <cell r="C3906">
            <v>200809</v>
          </cell>
          <cell r="D3906">
            <v>-0.2747</v>
          </cell>
        </row>
        <row r="3907">
          <cell r="A3907" t="str">
            <v>Transco Z1</v>
          </cell>
          <cell r="C3907">
            <v>200810</v>
          </cell>
          <cell r="D3907">
            <v>-0.27089999999999997</v>
          </cell>
        </row>
        <row r="3908">
          <cell r="A3908" t="str">
            <v>Transco Z1</v>
          </cell>
          <cell r="C3908">
            <v>200811</v>
          </cell>
          <cell r="D3908">
            <v>-0.57530000000000003</v>
          </cell>
        </row>
        <row r="3909">
          <cell r="A3909" t="str">
            <v>Transco Z1</v>
          </cell>
          <cell r="C3909">
            <v>200812</v>
          </cell>
          <cell r="D3909">
            <v>-0.56269999999999998</v>
          </cell>
        </row>
        <row r="3910">
          <cell r="A3910" t="str">
            <v>Transco Z1</v>
          </cell>
          <cell r="C3910">
            <v>200901</v>
          </cell>
          <cell r="D3910">
            <v>-0.57079999999999997</v>
          </cell>
        </row>
        <row r="3911">
          <cell r="A3911" t="str">
            <v>Transco Z1</v>
          </cell>
          <cell r="C3911">
            <v>200902</v>
          </cell>
          <cell r="D3911">
            <v>-0.57589999999999997</v>
          </cell>
        </row>
        <row r="3912">
          <cell r="A3912" t="str">
            <v>Transco Z1</v>
          </cell>
          <cell r="C3912">
            <v>200903</v>
          </cell>
          <cell r="D3912">
            <v>-0.57720000000000005</v>
          </cell>
        </row>
        <row r="3913">
          <cell r="A3913" t="str">
            <v>Transco Z1</v>
          </cell>
          <cell r="C3913">
            <v>200904</v>
          </cell>
          <cell r="D3913">
            <v>-0.28949999999999998</v>
          </cell>
        </row>
        <row r="3914">
          <cell r="A3914" t="str">
            <v>Transco Z1</v>
          </cell>
          <cell r="C3914">
            <v>200905</v>
          </cell>
          <cell r="D3914">
            <v>-0.2893</v>
          </cell>
        </row>
        <row r="3915">
          <cell r="A3915" t="str">
            <v>Transco Z1</v>
          </cell>
          <cell r="C3915">
            <v>200906</v>
          </cell>
          <cell r="D3915">
            <v>-0.28949999999999998</v>
          </cell>
        </row>
        <row r="3916">
          <cell r="A3916" t="str">
            <v>Transco Z1</v>
          </cell>
          <cell r="C3916">
            <v>200907</v>
          </cell>
          <cell r="D3916">
            <v>-0.28970000000000001</v>
          </cell>
        </row>
        <row r="3917">
          <cell r="A3917" t="str">
            <v>Transco Z1</v>
          </cell>
          <cell r="C3917">
            <v>200908</v>
          </cell>
          <cell r="D3917">
            <v>-0.2888</v>
          </cell>
        </row>
        <row r="3918">
          <cell r="A3918" t="str">
            <v>Transco Z1</v>
          </cell>
          <cell r="C3918">
            <v>200909</v>
          </cell>
          <cell r="D3918">
            <v>-0.2893</v>
          </cell>
        </row>
        <row r="3919">
          <cell r="A3919" t="str">
            <v>Transco Z1</v>
          </cell>
          <cell r="C3919">
            <v>200910</v>
          </cell>
          <cell r="D3919">
            <v>-0.28770000000000001</v>
          </cell>
        </row>
        <row r="3920">
          <cell r="A3920" t="str">
            <v>Transco Z1</v>
          </cell>
          <cell r="C3920">
            <v>200911</v>
          </cell>
          <cell r="D3920">
            <v>-0.59830000000000005</v>
          </cell>
        </row>
        <row r="3921">
          <cell r="A3921" t="str">
            <v>Transco Z1</v>
          </cell>
          <cell r="C3921">
            <v>200912</v>
          </cell>
          <cell r="D3921">
            <v>-0.59030000000000005</v>
          </cell>
        </row>
        <row r="3922">
          <cell r="A3922" t="str">
            <v>Transco Z1</v>
          </cell>
          <cell r="C3922">
            <v>201001</v>
          </cell>
          <cell r="D3922">
            <v>-0.59540000000000004</v>
          </cell>
        </row>
        <row r="3923">
          <cell r="A3923" t="str">
            <v>Transco Z1</v>
          </cell>
          <cell r="C3923">
            <v>201002</v>
          </cell>
          <cell r="D3923">
            <v>-0.59870000000000001</v>
          </cell>
        </row>
        <row r="3924">
          <cell r="A3924" t="str">
            <v>Transco Z1</v>
          </cell>
          <cell r="C3924">
            <v>201003</v>
          </cell>
          <cell r="D3924">
            <v>-0.59950000000000003</v>
          </cell>
        </row>
        <row r="3925">
          <cell r="A3925" t="str">
            <v>Transco Z1</v>
          </cell>
          <cell r="C3925">
            <v>201004</v>
          </cell>
          <cell r="D3925">
            <v>-0.29139999999999999</v>
          </cell>
        </row>
        <row r="3926">
          <cell r="A3926" t="str">
            <v>Transco Z1</v>
          </cell>
          <cell r="C3926">
            <v>201005</v>
          </cell>
          <cell r="D3926">
            <v>-0.29120000000000001</v>
          </cell>
        </row>
        <row r="3927">
          <cell r="A3927" t="str">
            <v>Transco Z1</v>
          </cell>
          <cell r="C3927">
            <v>201006</v>
          </cell>
          <cell r="D3927">
            <v>-0.2913</v>
          </cell>
        </row>
        <row r="3928">
          <cell r="A3928" t="str">
            <v>Transco Z1</v>
          </cell>
          <cell r="C3928">
            <v>201007</v>
          </cell>
          <cell r="D3928">
            <v>-0.29160000000000003</v>
          </cell>
        </row>
        <row r="3929">
          <cell r="A3929" t="str">
            <v>Transco Z1</v>
          </cell>
          <cell r="C3929">
            <v>201008</v>
          </cell>
          <cell r="D3929">
            <v>-0.29070000000000001</v>
          </cell>
        </row>
        <row r="3930">
          <cell r="A3930" t="str">
            <v>Transco Z1</v>
          </cell>
          <cell r="C3930">
            <v>201009</v>
          </cell>
          <cell r="D3930">
            <v>-0.29120000000000001</v>
          </cell>
        </row>
        <row r="3931">
          <cell r="A3931" t="str">
            <v>Transco Z1</v>
          </cell>
          <cell r="C3931">
            <v>201010</v>
          </cell>
          <cell r="D3931">
            <v>-0.2898</v>
          </cell>
        </row>
        <row r="3932">
          <cell r="A3932" t="str">
            <v>Transco Z1</v>
          </cell>
          <cell r="C3932">
            <v>201011</v>
          </cell>
          <cell r="D3932">
            <v>-0.60089999999999999</v>
          </cell>
        </row>
        <row r="3933">
          <cell r="A3933" t="str">
            <v>Transco Z1</v>
          </cell>
          <cell r="C3933">
            <v>201012</v>
          </cell>
          <cell r="D3933">
            <v>-0.59340000000000004</v>
          </cell>
        </row>
        <row r="3934">
          <cell r="A3934" t="str">
            <v>Transco Z1</v>
          </cell>
          <cell r="C3934">
            <v>201101</v>
          </cell>
          <cell r="D3934">
            <v>-0.59819999999999995</v>
          </cell>
        </row>
        <row r="3935">
          <cell r="A3935" t="str">
            <v>Transco Z1</v>
          </cell>
          <cell r="C3935">
            <v>201102</v>
          </cell>
          <cell r="D3935">
            <v>-0.60129999999999995</v>
          </cell>
        </row>
        <row r="3936">
          <cell r="A3936" t="str">
            <v>Transco Z1</v>
          </cell>
          <cell r="C3936">
            <v>201103</v>
          </cell>
          <cell r="D3936">
            <v>-0.60199999999999998</v>
          </cell>
        </row>
        <row r="3937">
          <cell r="A3937" t="str">
            <v>Transco Z1</v>
          </cell>
          <cell r="C3937">
            <v>201104</v>
          </cell>
          <cell r="D3937">
            <v>-0.29049999999999998</v>
          </cell>
        </row>
        <row r="3938">
          <cell r="A3938" t="str">
            <v>Transco Z1</v>
          </cell>
          <cell r="C3938">
            <v>201105</v>
          </cell>
          <cell r="D3938">
            <v>-0.29120000000000001</v>
          </cell>
        </row>
        <row r="3939">
          <cell r="A3939" t="str">
            <v>Transco Z1</v>
          </cell>
          <cell r="C3939">
            <v>201106</v>
          </cell>
          <cell r="D3939">
            <v>-0.2913</v>
          </cell>
        </row>
        <row r="3940">
          <cell r="A3940" t="str">
            <v>Transco Z1</v>
          </cell>
          <cell r="C3940">
            <v>201107</v>
          </cell>
          <cell r="D3940">
            <v>-0.29160000000000003</v>
          </cell>
        </row>
        <row r="3941">
          <cell r="A3941" t="str">
            <v>Transco Z1</v>
          </cell>
          <cell r="C3941">
            <v>201108</v>
          </cell>
          <cell r="D3941">
            <v>-0.29070000000000001</v>
          </cell>
        </row>
        <row r="3942">
          <cell r="A3942" t="str">
            <v>Transco Z1</v>
          </cell>
          <cell r="C3942">
            <v>201109</v>
          </cell>
          <cell r="D3942">
            <v>-0.29120000000000001</v>
          </cell>
        </row>
        <row r="3943">
          <cell r="A3943" t="str">
            <v>Transco Z1</v>
          </cell>
          <cell r="C3943">
            <v>201110</v>
          </cell>
          <cell r="D3943">
            <v>-0.2898</v>
          </cell>
        </row>
        <row r="3944">
          <cell r="A3944" t="str">
            <v>Transco Z1</v>
          </cell>
          <cell r="C3944">
            <v>201111</v>
          </cell>
          <cell r="D3944">
            <v>-0.60089999999999999</v>
          </cell>
        </row>
        <row r="3945">
          <cell r="A3945" t="str">
            <v>Transco Z1</v>
          </cell>
          <cell r="C3945">
            <v>201112</v>
          </cell>
          <cell r="D3945">
            <v>-0.59340000000000004</v>
          </cell>
        </row>
        <row r="3946">
          <cell r="A3946" t="str">
            <v>Transco Z1</v>
          </cell>
          <cell r="C3946">
            <v>201201</v>
          </cell>
          <cell r="D3946">
            <v>-0.59819999999999995</v>
          </cell>
        </row>
        <row r="3947">
          <cell r="A3947" t="str">
            <v>Transco Z1</v>
          </cell>
          <cell r="C3947">
            <v>201202</v>
          </cell>
          <cell r="D3947">
            <v>-0.60129999999999995</v>
          </cell>
        </row>
        <row r="3948">
          <cell r="A3948" t="str">
            <v>Transco Z1</v>
          </cell>
          <cell r="C3948">
            <v>201203</v>
          </cell>
          <cell r="D3948">
            <v>-0.60199999999999998</v>
          </cell>
        </row>
        <row r="3949">
          <cell r="A3949" t="str">
            <v>Transco Z1</v>
          </cell>
          <cell r="C3949">
            <v>201204</v>
          </cell>
          <cell r="D3949">
            <v>-0.29049999999999998</v>
          </cell>
        </row>
        <row r="3950">
          <cell r="A3950" t="str">
            <v>Transco Z1</v>
          </cell>
          <cell r="C3950">
            <v>201205</v>
          </cell>
          <cell r="D3950">
            <v>-0.29120000000000001</v>
          </cell>
        </row>
        <row r="3951">
          <cell r="A3951" t="str">
            <v>Transco Z1</v>
          </cell>
          <cell r="C3951">
            <v>201206</v>
          </cell>
          <cell r="D3951">
            <v>-0.2913</v>
          </cell>
        </row>
        <row r="3952">
          <cell r="A3952" t="str">
            <v>Transco Z1</v>
          </cell>
          <cell r="C3952">
            <v>201207</v>
          </cell>
          <cell r="D3952">
            <v>-0.29160000000000003</v>
          </cell>
        </row>
        <row r="3953">
          <cell r="A3953" t="str">
            <v>Transco Z1</v>
          </cell>
          <cell r="C3953">
            <v>201208</v>
          </cell>
          <cell r="D3953">
            <v>-0.29070000000000001</v>
          </cell>
        </row>
        <row r="3954">
          <cell r="A3954" t="str">
            <v>Transco Z1</v>
          </cell>
          <cell r="C3954">
            <v>201209</v>
          </cell>
          <cell r="D3954">
            <v>-0.29120000000000001</v>
          </cell>
        </row>
        <row r="3955">
          <cell r="A3955" t="str">
            <v>Transco Z1</v>
          </cell>
          <cell r="C3955">
            <v>201210</v>
          </cell>
          <cell r="D3955">
            <v>-0.2898</v>
          </cell>
        </row>
        <row r="3956">
          <cell r="A3956" t="str">
            <v>Transco Z2</v>
          </cell>
          <cell r="C3956">
            <v>200803</v>
          </cell>
          <cell r="D3956">
            <v>-7.9399999999999998E-2</v>
          </cell>
        </row>
        <row r="3957">
          <cell r="A3957" t="str">
            <v>Transco Z2</v>
          </cell>
          <cell r="C3957">
            <v>200804</v>
          </cell>
          <cell r="D3957">
            <v>-4.9000000000000002E-2</v>
          </cell>
        </row>
        <row r="3958">
          <cell r="A3958" t="str">
            <v>Transco Z2</v>
          </cell>
          <cell r="C3958">
            <v>200805</v>
          </cell>
          <cell r="D3958">
            <v>-5.11E-2</v>
          </cell>
        </row>
        <row r="3959">
          <cell r="A3959" t="str">
            <v>Transco Z2</v>
          </cell>
          <cell r="C3959">
            <v>200806</v>
          </cell>
          <cell r="D3959">
            <v>-4.9000000000000002E-2</v>
          </cell>
        </row>
        <row r="3960">
          <cell r="A3960" t="str">
            <v>Transco Z2</v>
          </cell>
          <cell r="C3960">
            <v>200807</v>
          </cell>
          <cell r="D3960">
            <v>-4.5999999999999999E-2</v>
          </cell>
        </row>
        <row r="3961">
          <cell r="A3961" t="str">
            <v>Transco Z2</v>
          </cell>
          <cell r="C3961">
            <v>200808</v>
          </cell>
          <cell r="D3961">
            <v>-3.7699999999999997E-2</v>
          </cell>
        </row>
        <row r="3962">
          <cell r="A3962" t="str">
            <v>Transco Z2</v>
          </cell>
          <cell r="C3962">
            <v>200809</v>
          </cell>
          <cell r="D3962">
            <v>-3.9E-2</v>
          </cell>
        </row>
        <row r="3963">
          <cell r="A3963" t="str">
            <v>Transco Z2</v>
          </cell>
          <cell r="C3963">
            <v>200810</v>
          </cell>
          <cell r="D3963">
            <v>-3.5099999999999999E-2</v>
          </cell>
        </row>
        <row r="3964">
          <cell r="A3964" t="str">
            <v>Transco Z2</v>
          </cell>
          <cell r="C3964">
            <v>200811</v>
          </cell>
          <cell r="D3964">
            <v>-9.1700000000000004E-2</v>
          </cell>
        </row>
        <row r="3965">
          <cell r="A3965" t="str">
            <v>Transco Z2</v>
          </cell>
          <cell r="C3965">
            <v>200812</v>
          </cell>
          <cell r="D3965">
            <v>-8.4000000000000005E-2</v>
          </cell>
        </row>
        <row r="3966">
          <cell r="A3966" t="str">
            <v>Transco Z2</v>
          </cell>
          <cell r="C3966">
            <v>200901</v>
          </cell>
          <cell r="D3966">
            <v>-8.8900000000000007E-2</v>
          </cell>
        </row>
        <row r="3967">
          <cell r="A3967" t="str">
            <v>Transco Z2</v>
          </cell>
          <cell r="C3967">
            <v>200902</v>
          </cell>
          <cell r="D3967">
            <v>-9.1999999999999998E-2</v>
          </cell>
        </row>
        <row r="3968">
          <cell r="A3968" t="str">
            <v>Transco Z2</v>
          </cell>
          <cell r="C3968">
            <v>200903</v>
          </cell>
          <cell r="D3968">
            <v>-9.2799999999999994E-2</v>
          </cell>
        </row>
        <row r="3969">
          <cell r="A3969" t="str">
            <v>Transco Z2</v>
          </cell>
          <cell r="C3969">
            <v>200904</v>
          </cell>
          <cell r="D3969">
            <v>-5.45E-2</v>
          </cell>
        </row>
        <row r="3970">
          <cell r="A3970" t="str">
            <v>Transco Z2</v>
          </cell>
          <cell r="C3970">
            <v>200905</v>
          </cell>
          <cell r="D3970">
            <v>-5.4300000000000001E-2</v>
          </cell>
        </row>
        <row r="3971">
          <cell r="A3971" t="str">
            <v>Transco Z2</v>
          </cell>
          <cell r="C3971">
            <v>200906</v>
          </cell>
          <cell r="D3971">
            <v>-5.45E-2</v>
          </cell>
        </row>
        <row r="3972">
          <cell r="A3972" t="str">
            <v>Transco Z2</v>
          </cell>
          <cell r="C3972">
            <v>200907</v>
          </cell>
          <cell r="D3972">
            <v>-5.4699999999999999E-2</v>
          </cell>
        </row>
        <row r="3973">
          <cell r="A3973" t="str">
            <v>Transco Z2</v>
          </cell>
          <cell r="C3973">
            <v>200908</v>
          </cell>
          <cell r="D3973">
            <v>-5.3699999999999998E-2</v>
          </cell>
        </row>
        <row r="3974">
          <cell r="A3974" t="str">
            <v>Transco Z2</v>
          </cell>
          <cell r="C3974">
            <v>200909</v>
          </cell>
          <cell r="D3974">
            <v>-5.4300000000000001E-2</v>
          </cell>
        </row>
        <row r="3975">
          <cell r="A3975" t="str">
            <v>Transco Z2</v>
          </cell>
          <cell r="C3975">
            <v>200910</v>
          </cell>
          <cell r="D3975">
            <v>-5.2600000000000001E-2</v>
          </cell>
        </row>
        <row r="3976">
          <cell r="A3976" t="str">
            <v>Transco Z2</v>
          </cell>
          <cell r="C3976">
            <v>200911</v>
          </cell>
          <cell r="D3976">
            <v>-0.1057</v>
          </cell>
        </row>
        <row r="3977">
          <cell r="A3977" t="str">
            <v>Transco Z2</v>
          </cell>
          <cell r="C3977">
            <v>200912</v>
          </cell>
          <cell r="D3977">
            <v>-0.1008</v>
          </cell>
        </row>
        <row r="3978">
          <cell r="A3978" t="str">
            <v>Transco Z2</v>
          </cell>
          <cell r="C3978">
            <v>201001</v>
          </cell>
          <cell r="D3978">
            <v>-0.104</v>
          </cell>
        </row>
        <row r="3979">
          <cell r="A3979" t="str">
            <v>Transco Z2</v>
          </cell>
          <cell r="C3979">
            <v>201002</v>
          </cell>
          <cell r="D3979">
            <v>-0.106</v>
          </cell>
        </row>
        <row r="3980">
          <cell r="A3980" t="str">
            <v>Transco Z2</v>
          </cell>
          <cell r="C3980">
            <v>201003</v>
          </cell>
          <cell r="D3980">
            <v>-0.1065</v>
          </cell>
        </row>
        <row r="3981">
          <cell r="A3981" t="str">
            <v>Transco Z2</v>
          </cell>
          <cell r="C3981">
            <v>201004</v>
          </cell>
          <cell r="D3981">
            <v>-5.6500000000000002E-2</v>
          </cell>
        </row>
        <row r="3982">
          <cell r="A3982" t="str">
            <v>Transco Z2</v>
          </cell>
          <cell r="C3982">
            <v>201005</v>
          </cell>
          <cell r="D3982">
            <v>-5.6300000000000003E-2</v>
          </cell>
        </row>
        <row r="3983">
          <cell r="A3983" t="str">
            <v>Transco Z2</v>
          </cell>
          <cell r="C3983">
            <v>201006</v>
          </cell>
          <cell r="D3983">
            <v>-5.6399999999999999E-2</v>
          </cell>
        </row>
        <row r="3984">
          <cell r="A3984" t="str">
            <v>Transco Z2</v>
          </cell>
          <cell r="C3984">
            <v>201007</v>
          </cell>
          <cell r="D3984">
            <v>-5.67E-2</v>
          </cell>
        </row>
        <row r="3985">
          <cell r="A3985" t="str">
            <v>Transco Z2</v>
          </cell>
          <cell r="C3985">
            <v>201008</v>
          </cell>
          <cell r="D3985">
            <v>-5.5800000000000002E-2</v>
          </cell>
        </row>
        <row r="3986">
          <cell r="A3986" t="str">
            <v>Transco Z2</v>
          </cell>
          <cell r="C3986">
            <v>201009</v>
          </cell>
          <cell r="D3986">
            <v>-5.6300000000000003E-2</v>
          </cell>
        </row>
        <row r="3987">
          <cell r="A3987" t="str">
            <v>Transco Z2</v>
          </cell>
          <cell r="C3987">
            <v>201010</v>
          </cell>
          <cell r="D3987">
            <v>-5.4800000000000001E-2</v>
          </cell>
        </row>
        <row r="3988">
          <cell r="A3988" t="str">
            <v>Transco Z2</v>
          </cell>
          <cell r="C3988">
            <v>201011</v>
          </cell>
          <cell r="D3988">
            <v>-0.10730000000000001</v>
          </cell>
        </row>
        <row r="3989">
          <cell r="A3989" t="str">
            <v>Transco Z2</v>
          </cell>
          <cell r="C3989">
            <v>201012</v>
          </cell>
          <cell r="D3989">
            <v>-0.1027</v>
          </cell>
        </row>
        <row r="3990">
          <cell r="A3990" t="str">
            <v>Transco Z2</v>
          </cell>
          <cell r="C3990">
            <v>201101</v>
          </cell>
          <cell r="D3990">
            <v>-0.1057</v>
          </cell>
        </row>
        <row r="3991">
          <cell r="A3991" t="str">
            <v>Transco Z2</v>
          </cell>
          <cell r="C3991">
            <v>201102</v>
          </cell>
          <cell r="D3991">
            <v>-0.1075</v>
          </cell>
        </row>
        <row r="3992">
          <cell r="A3992" t="str">
            <v>Transco Z2</v>
          </cell>
          <cell r="C3992">
            <v>201103</v>
          </cell>
          <cell r="D3992">
            <v>-0.108</v>
          </cell>
        </row>
        <row r="3993">
          <cell r="A3993" t="str">
            <v>Transco Z2</v>
          </cell>
          <cell r="C3993">
            <v>201104</v>
          </cell>
          <cell r="D3993">
            <v>-5.5599999999999997E-2</v>
          </cell>
        </row>
        <row r="3994">
          <cell r="A3994" t="str">
            <v>Transco Z2</v>
          </cell>
          <cell r="C3994">
            <v>201105</v>
          </cell>
          <cell r="D3994">
            <v>-5.6300000000000003E-2</v>
          </cell>
        </row>
        <row r="3995">
          <cell r="A3995" t="str">
            <v>Transco Z2</v>
          </cell>
          <cell r="C3995">
            <v>201106</v>
          </cell>
          <cell r="D3995">
            <v>-5.6399999999999999E-2</v>
          </cell>
        </row>
        <row r="3996">
          <cell r="A3996" t="str">
            <v>Transco Z2</v>
          </cell>
          <cell r="C3996">
            <v>201107</v>
          </cell>
          <cell r="D3996">
            <v>-5.67E-2</v>
          </cell>
        </row>
        <row r="3997">
          <cell r="A3997" t="str">
            <v>Transco Z2</v>
          </cell>
          <cell r="C3997">
            <v>201108</v>
          </cell>
          <cell r="D3997">
            <v>-5.5800000000000002E-2</v>
          </cell>
        </row>
        <row r="3998">
          <cell r="A3998" t="str">
            <v>Transco Z2</v>
          </cell>
          <cell r="C3998">
            <v>201109</v>
          </cell>
          <cell r="D3998">
            <v>-5.6300000000000003E-2</v>
          </cell>
        </row>
        <row r="3999">
          <cell r="A3999" t="str">
            <v>Transco Z2</v>
          </cell>
          <cell r="C3999">
            <v>201110</v>
          </cell>
          <cell r="D3999">
            <v>-5.4800000000000001E-2</v>
          </cell>
        </row>
        <row r="4000">
          <cell r="A4000" t="str">
            <v>Transco Z2</v>
          </cell>
          <cell r="C4000">
            <v>201111</v>
          </cell>
          <cell r="D4000">
            <v>-0.10730000000000001</v>
          </cell>
        </row>
        <row r="4001">
          <cell r="A4001" t="str">
            <v>Transco Z2</v>
          </cell>
          <cell r="C4001">
            <v>201112</v>
          </cell>
          <cell r="D4001">
            <v>-0.1027</v>
          </cell>
        </row>
        <row r="4002">
          <cell r="A4002" t="str">
            <v>Transco Z2</v>
          </cell>
          <cell r="C4002">
            <v>201201</v>
          </cell>
          <cell r="D4002">
            <v>-0.1057</v>
          </cell>
        </row>
        <row r="4003">
          <cell r="A4003" t="str">
            <v>Transco Z2</v>
          </cell>
          <cell r="C4003">
            <v>201202</v>
          </cell>
          <cell r="D4003">
            <v>-0.1075</v>
          </cell>
        </row>
        <row r="4004">
          <cell r="A4004" t="str">
            <v>Transco Z2</v>
          </cell>
          <cell r="C4004">
            <v>201203</v>
          </cell>
          <cell r="D4004">
            <v>-0.108</v>
          </cell>
        </row>
        <row r="4005">
          <cell r="A4005" t="str">
            <v>Transco Z2</v>
          </cell>
          <cell r="C4005">
            <v>201204</v>
          </cell>
          <cell r="D4005">
            <v>-5.5599999999999997E-2</v>
          </cell>
        </row>
        <row r="4006">
          <cell r="A4006" t="str">
            <v>Transco Z2</v>
          </cell>
          <cell r="C4006">
            <v>201205</v>
          </cell>
          <cell r="D4006">
            <v>-5.6300000000000003E-2</v>
          </cell>
        </row>
        <row r="4007">
          <cell r="A4007" t="str">
            <v>Transco Z2</v>
          </cell>
          <cell r="C4007">
            <v>201206</v>
          </cell>
          <cell r="D4007">
            <v>-5.6399999999999999E-2</v>
          </cell>
        </row>
        <row r="4008">
          <cell r="A4008" t="str">
            <v>Transco Z2</v>
          </cell>
          <cell r="C4008">
            <v>201207</v>
          </cell>
          <cell r="D4008">
            <v>-5.67E-2</v>
          </cell>
        </row>
        <row r="4009">
          <cell r="A4009" t="str">
            <v>Transco Z2</v>
          </cell>
          <cell r="C4009">
            <v>201208</v>
          </cell>
          <cell r="D4009">
            <v>-5.5800000000000002E-2</v>
          </cell>
        </row>
        <row r="4010">
          <cell r="A4010" t="str">
            <v>Transco Z2</v>
          </cell>
          <cell r="C4010">
            <v>201209</v>
          </cell>
          <cell r="D4010">
            <v>-5.6300000000000003E-2</v>
          </cell>
        </row>
        <row r="4011">
          <cell r="A4011" t="str">
            <v>Transco Z2</v>
          </cell>
          <cell r="C4011">
            <v>201210</v>
          </cell>
          <cell r="D4011">
            <v>-5.4800000000000001E-2</v>
          </cell>
        </row>
        <row r="4012">
          <cell r="A4012" t="str">
            <v>Transco Z3</v>
          </cell>
          <cell r="C4012">
            <v>200803</v>
          </cell>
          <cell r="D4012">
            <v>0.13750000000000001</v>
          </cell>
        </row>
        <row r="4013">
          <cell r="A4013" t="str">
            <v>Transco Z3</v>
          </cell>
          <cell r="C4013">
            <v>200804</v>
          </cell>
          <cell r="D4013">
            <v>8.5000000000000006E-2</v>
          </cell>
        </row>
        <row r="4014">
          <cell r="A4014" t="str">
            <v>Transco Z3</v>
          </cell>
          <cell r="C4014">
            <v>200805</v>
          </cell>
          <cell r="D4014">
            <v>7.4999999999999997E-2</v>
          </cell>
        </row>
        <row r="4015">
          <cell r="A4015" t="str">
            <v>Transco Z3</v>
          </cell>
          <cell r="C4015">
            <v>200806</v>
          </cell>
          <cell r="D4015">
            <v>8.5000000000000006E-2</v>
          </cell>
        </row>
        <row r="4016">
          <cell r="A4016" t="str">
            <v>Transco Z3</v>
          </cell>
          <cell r="C4016">
            <v>200807</v>
          </cell>
          <cell r="D4016">
            <v>0.1</v>
          </cell>
        </row>
        <row r="4017">
          <cell r="A4017" t="str">
            <v>Transco Z3</v>
          </cell>
          <cell r="C4017">
            <v>200808</v>
          </cell>
          <cell r="D4017">
            <v>0.14119999999999999</v>
          </cell>
        </row>
        <row r="4018">
          <cell r="A4018" t="str">
            <v>Transco Z3</v>
          </cell>
          <cell r="C4018">
            <v>200809</v>
          </cell>
          <cell r="D4018">
            <v>0.13450000000000001</v>
          </cell>
        </row>
        <row r="4019">
          <cell r="A4019" t="str">
            <v>Transco Z3</v>
          </cell>
          <cell r="C4019">
            <v>200810</v>
          </cell>
          <cell r="D4019">
            <v>0.1542</v>
          </cell>
        </row>
        <row r="4020">
          <cell r="A4020" t="str">
            <v>Transco Z3</v>
          </cell>
          <cell r="C4020">
            <v>200811</v>
          </cell>
          <cell r="D4020">
            <v>0.1124</v>
          </cell>
        </row>
        <row r="4021">
          <cell r="A4021" t="str">
            <v>Transco Z3</v>
          </cell>
          <cell r="C4021">
            <v>200812</v>
          </cell>
          <cell r="D4021">
            <v>0.13450000000000001</v>
          </cell>
        </row>
        <row r="4022">
          <cell r="A4022" t="str">
            <v>Transco Z3</v>
          </cell>
          <cell r="C4022">
            <v>200901</v>
          </cell>
          <cell r="D4022">
            <v>0.1203</v>
          </cell>
        </row>
        <row r="4023">
          <cell r="A4023" t="str">
            <v>Transco Z3</v>
          </cell>
          <cell r="C4023">
            <v>200902</v>
          </cell>
          <cell r="D4023">
            <v>0.1113</v>
          </cell>
        </row>
        <row r="4024">
          <cell r="A4024" t="str">
            <v>Transco Z3</v>
          </cell>
          <cell r="C4024">
            <v>200903</v>
          </cell>
          <cell r="D4024">
            <v>0.109</v>
          </cell>
        </row>
        <row r="4025">
          <cell r="A4025" t="str">
            <v>Transco Z3</v>
          </cell>
          <cell r="C4025">
            <v>200904</v>
          </cell>
          <cell r="D4025">
            <v>5.79E-2</v>
          </cell>
        </row>
        <row r="4026">
          <cell r="A4026" t="str">
            <v>Transco Z3</v>
          </cell>
          <cell r="C4026">
            <v>200905</v>
          </cell>
          <cell r="D4026">
            <v>5.8999999999999997E-2</v>
          </cell>
        </row>
        <row r="4027">
          <cell r="A4027" t="str">
            <v>Transco Z3</v>
          </cell>
          <cell r="C4027">
            <v>200906</v>
          </cell>
          <cell r="D4027">
            <v>5.8200000000000002E-2</v>
          </cell>
        </row>
        <row r="4028">
          <cell r="A4028" t="str">
            <v>Transco Z3</v>
          </cell>
          <cell r="C4028">
            <v>200907</v>
          </cell>
          <cell r="D4028">
            <v>5.67E-2</v>
          </cell>
        </row>
        <row r="4029">
          <cell r="A4029" t="str">
            <v>Transco Z3</v>
          </cell>
          <cell r="C4029">
            <v>200908</v>
          </cell>
          <cell r="D4029">
            <v>6.1800000000000001E-2</v>
          </cell>
        </row>
        <row r="4030">
          <cell r="A4030" t="str">
            <v>Transco Z3</v>
          </cell>
          <cell r="C4030">
            <v>200909</v>
          </cell>
          <cell r="D4030">
            <v>5.8900000000000001E-2</v>
          </cell>
        </row>
        <row r="4031">
          <cell r="A4031" t="str">
            <v>Transco Z3</v>
          </cell>
          <cell r="C4031">
            <v>200910</v>
          </cell>
          <cell r="D4031">
            <v>6.7500000000000004E-2</v>
          </cell>
        </row>
        <row r="4032">
          <cell r="A4032" t="str">
            <v>Transco Z3</v>
          </cell>
          <cell r="C4032">
            <v>200911</v>
          </cell>
          <cell r="D4032">
            <v>7.17E-2</v>
          </cell>
        </row>
        <row r="4033">
          <cell r="A4033" t="str">
            <v>Transco Z3</v>
          </cell>
          <cell r="C4033">
            <v>200912</v>
          </cell>
          <cell r="D4033">
            <v>8.5900000000000004E-2</v>
          </cell>
        </row>
        <row r="4034">
          <cell r="A4034" t="str">
            <v>Transco Z3</v>
          </cell>
          <cell r="C4034">
            <v>201001</v>
          </cell>
          <cell r="D4034">
            <v>7.6799999999999993E-2</v>
          </cell>
        </row>
        <row r="4035">
          <cell r="A4035" t="str">
            <v>Transco Z3</v>
          </cell>
          <cell r="C4035">
            <v>201002</v>
          </cell>
          <cell r="D4035">
            <v>7.0999999999999994E-2</v>
          </cell>
        </row>
        <row r="4036">
          <cell r="A4036" t="str">
            <v>Transco Z3</v>
          </cell>
          <cell r="C4036">
            <v>201003</v>
          </cell>
          <cell r="D4036">
            <v>6.9599999999999995E-2</v>
          </cell>
        </row>
        <row r="4037">
          <cell r="A4037" t="str">
            <v>Transco Z3</v>
          </cell>
          <cell r="C4037">
            <v>201004</v>
          </cell>
          <cell r="D4037">
            <v>4.82E-2</v>
          </cell>
        </row>
        <row r="4038">
          <cell r="A4038" t="str">
            <v>Transco Z3</v>
          </cell>
          <cell r="C4038">
            <v>201005</v>
          </cell>
          <cell r="D4038">
            <v>4.9200000000000001E-2</v>
          </cell>
        </row>
        <row r="4039">
          <cell r="A4039" t="str">
            <v>Transco Z3</v>
          </cell>
          <cell r="C4039">
            <v>201006</v>
          </cell>
          <cell r="D4039">
            <v>4.8500000000000001E-2</v>
          </cell>
        </row>
        <row r="4040">
          <cell r="A4040" t="str">
            <v>Transco Z3</v>
          </cell>
          <cell r="C4040">
            <v>201007</v>
          </cell>
          <cell r="D4040">
            <v>4.7199999999999999E-2</v>
          </cell>
        </row>
        <row r="4041">
          <cell r="A4041" t="str">
            <v>Transco Z3</v>
          </cell>
          <cell r="C4041">
            <v>201008</v>
          </cell>
          <cell r="D4041">
            <v>5.1499999999999997E-2</v>
          </cell>
        </row>
        <row r="4042">
          <cell r="A4042" t="str">
            <v>Transco Z3</v>
          </cell>
          <cell r="C4042">
            <v>201009</v>
          </cell>
          <cell r="D4042">
            <v>4.9099999999999998E-2</v>
          </cell>
        </row>
        <row r="4043">
          <cell r="A4043" t="str">
            <v>Transco Z3</v>
          </cell>
          <cell r="C4043">
            <v>201010</v>
          </cell>
          <cell r="D4043">
            <v>5.6300000000000003E-2</v>
          </cell>
        </row>
        <row r="4044">
          <cell r="A4044" t="str">
            <v>Transco Z3</v>
          </cell>
          <cell r="C4044">
            <v>201011</v>
          </cell>
          <cell r="D4044">
            <v>6.7100000000000007E-2</v>
          </cell>
        </row>
        <row r="4045">
          <cell r="A4045" t="str">
            <v>Transco Z3</v>
          </cell>
          <cell r="C4045">
            <v>201012</v>
          </cell>
          <cell r="D4045">
            <v>8.0399999999999999E-2</v>
          </cell>
        </row>
        <row r="4046">
          <cell r="A4046" t="str">
            <v>Transco Z3</v>
          </cell>
          <cell r="C4046">
            <v>201101</v>
          </cell>
          <cell r="D4046">
            <v>7.1900000000000006E-2</v>
          </cell>
        </row>
        <row r="4047">
          <cell r="A4047" t="str">
            <v>Transco Z3</v>
          </cell>
          <cell r="C4047">
            <v>201102</v>
          </cell>
          <cell r="D4047">
            <v>6.6500000000000004E-2</v>
          </cell>
        </row>
        <row r="4048">
          <cell r="A4048" t="str">
            <v>Transco Z3</v>
          </cell>
          <cell r="C4048">
            <v>201103</v>
          </cell>
          <cell r="D4048">
            <v>6.5100000000000005E-2</v>
          </cell>
        </row>
        <row r="4049">
          <cell r="A4049" t="str">
            <v>Transco Z3</v>
          </cell>
          <cell r="C4049">
            <v>201104</v>
          </cell>
          <cell r="D4049">
            <v>5.2600000000000001E-2</v>
          </cell>
        </row>
        <row r="4050">
          <cell r="A4050" t="str">
            <v>Transco Z3</v>
          </cell>
          <cell r="C4050">
            <v>201105</v>
          </cell>
          <cell r="D4050">
            <v>0</v>
          </cell>
        </row>
        <row r="4051">
          <cell r="A4051" t="str">
            <v>Transco Z3</v>
          </cell>
          <cell r="C4051">
            <v>201106</v>
          </cell>
          <cell r="D4051">
            <v>0</v>
          </cell>
        </row>
        <row r="4052">
          <cell r="A4052" t="str">
            <v>Transco Z3</v>
          </cell>
          <cell r="C4052">
            <v>201107</v>
          </cell>
          <cell r="D4052">
            <v>0</v>
          </cell>
        </row>
        <row r="4053">
          <cell r="A4053" t="str">
            <v>Transco Z3</v>
          </cell>
          <cell r="C4053">
            <v>201108</v>
          </cell>
          <cell r="D4053">
            <v>0</v>
          </cell>
        </row>
        <row r="4054">
          <cell r="A4054" t="str">
            <v>Transco Z3</v>
          </cell>
          <cell r="C4054">
            <v>201109</v>
          </cell>
          <cell r="D4054">
            <v>0</v>
          </cell>
        </row>
        <row r="4055">
          <cell r="A4055" t="str">
            <v>Transco Z3</v>
          </cell>
          <cell r="C4055">
            <v>201110</v>
          </cell>
          <cell r="D4055">
            <v>0</v>
          </cell>
        </row>
        <row r="4056">
          <cell r="A4056" t="str">
            <v>Transco Z3</v>
          </cell>
          <cell r="C4056">
            <v>201111</v>
          </cell>
          <cell r="D4056">
            <v>0</v>
          </cell>
        </row>
        <row r="4057">
          <cell r="A4057" t="str">
            <v>Transco Z3</v>
          </cell>
          <cell r="C4057">
            <v>201112</v>
          </cell>
          <cell r="D4057">
            <v>0</v>
          </cell>
        </row>
        <row r="4058">
          <cell r="A4058" t="str">
            <v>Transco Z3</v>
          </cell>
          <cell r="C4058">
            <v>201201</v>
          </cell>
          <cell r="D4058">
            <v>0</v>
          </cell>
        </row>
        <row r="4059">
          <cell r="A4059" t="str">
            <v>Transco Z3</v>
          </cell>
          <cell r="C4059">
            <v>201202</v>
          </cell>
          <cell r="D4059">
            <v>0</v>
          </cell>
        </row>
        <row r="4060">
          <cell r="A4060" t="str">
            <v>Transco Z3</v>
          </cell>
          <cell r="C4060">
            <v>201203</v>
          </cell>
          <cell r="D4060">
            <v>0</v>
          </cell>
        </row>
        <row r="4061">
          <cell r="A4061" t="str">
            <v>Transco Z3</v>
          </cell>
          <cell r="C4061">
            <v>201204</v>
          </cell>
          <cell r="D4061">
            <v>0</v>
          </cell>
        </row>
        <row r="4062">
          <cell r="A4062" t="str">
            <v>Transco Z3</v>
          </cell>
          <cell r="C4062">
            <v>201205</v>
          </cell>
          <cell r="D4062">
            <v>0</v>
          </cell>
        </row>
        <row r="4063">
          <cell r="A4063" t="str">
            <v>Transco Z3</v>
          </cell>
          <cell r="C4063">
            <v>201206</v>
          </cell>
          <cell r="D4063">
            <v>0</v>
          </cell>
        </row>
        <row r="4064">
          <cell r="A4064" t="str">
            <v>Transco Z3</v>
          </cell>
          <cell r="C4064">
            <v>201207</v>
          </cell>
          <cell r="D4064">
            <v>0</v>
          </cell>
        </row>
        <row r="4065">
          <cell r="A4065" t="str">
            <v>Transco Z3</v>
          </cell>
          <cell r="C4065">
            <v>201208</v>
          </cell>
          <cell r="D4065">
            <v>0</v>
          </cell>
        </row>
        <row r="4066">
          <cell r="A4066" t="str">
            <v>Transco Z3</v>
          </cell>
          <cell r="C4066">
            <v>201209</v>
          </cell>
          <cell r="D4066">
            <v>0</v>
          </cell>
        </row>
        <row r="4067">
          <cell r="A4067" t="str">
            <v>Transco Z3</v>
          </cell>
          <cell r="C4067">
            <v>201210</v>
          </cell>
          <cell r="D4067">
            <v>0</v>
          </cell>
        </row>
        <row r="4068">
          <cell r="A4068" t="str">
            <v>Transco Z4</v>
          </cell>
          <cell r="C4068">
            <v>200803</v>
          </cell>
          <cell r="D4068">
            <v>0.22750000000000001</v>
          </cell>
        </row>
        <row r="4069">
          <cell r="A4069" t="str">
            <v>Transco Z4</v>
          </cell>
          <cell r="C4069">
            <v>200804</v>
          </cell>
          <cell r="D4069">
            <v>0.14349999999999999</v>
          </cell>
        </row>
        <row r="4070">
          <cell r="A4070" t="str">
            <v>Transco Z4</v>
          </cell>
          <cell r="C4070">
            <v>200805</v>
          </cell>
          <cell r="D4070">
            <v>0.36749999999999999</v>
          </cell>
        </row>
        <row r="4071">
          <cell r="A4071" t="str">
            <v>Transco Z4</v>
          </cell>
          <cell r="C4071">
            <v>200806</v>
          </cell>
          <cell r="D4071">
            <v>0.1472</v>
          </cell>
        </row>
        <row r="4072">
          <cell r="A4072" t="str">
            <v>Transco Z4</v>
          </cell>
          <cell r="C4072">
            <v>200807</v>
          </cell>
          <cell r="D4072">
            <v>0.1444</v>
          </cell>
        </row>
        <row r="4073">
          <cell r="A4073" t="str">
            <v>Transco Z4</v>
          </cell>
          <cell r="C4073">
            <v>200808</v>
          </cell>
          <cell r="D4073">
            <v>0.1585</v>
          </cell>
        </row>
        <row r="4074">
          <cell r="A4074" t="str">
            <v>Transco Z4</v>
          </cell>
          <cell r="C4074">
            <v>200809</v>
          </cell>
          <cell r="D4074">
            <v>0.1535</v>
          </cell>
        </row>
        <row r="4075">
          <cell r="A4075" t="str">
            <v>Transco Z4</v>
          </cell>
          <cell r="C4075">
            <v>200810</v>
          </cell>
          <cell r="D4075">
            <v>0.17150000000000001</v>
          </cell>
        </row>
        <row r="4076">
          <cell r="A4076" t="str">
            <v>Transco Z4</v>
          </cell>
          <cell r="C4076">
            <v>200811</v>
          </cell>
          <cell r="D4076">
            <v>0.16470000000000001</v>
          </cell>
        </row>
        <row r="4077">
          <cell r="A4077" t="str">
            <v>Transco Z4</v>
          </cell>
          <cell r="C4077">
            <v>200812</v>
          </cell>
          <cell r="D4077">
            <v>0.1976</v>
          </cell>
        </row>
        <row r="4078">
          <cell r="A4078" t="str">
            <v>Transco Z4</v>
          </cell>
          <cell r="C4078">
            <v>200901</v>
          </cell>
          <cell r="D4078">
            <v>0.17780000000000001</v>
          </cell>
        </row>
        <row r="4079">
          <cell r="A4079" t="str">
            <v>Transco Z4</v>
          </cell>
          <cell r="C4079">
            <v>200902</v>
          </cell>
          <cell r="D4079">
            <v>0.16350000000000001</v>
          </cell>
        </row>
        <row r="4080">
          <cell r="A4080" t="str">
            <v>Transco Z4</v>
          </cell>
          <cell r="C4080">
            <v>200903</v>
          </cell>
          <cell r="D4080">
            <v>0.15890000000000001</v>
          </cell>
        </row>
        <row r="4081">
          <cell r="A4081" t="str">
            <v>Transco Z4</v>
          </cell>
          <cell r="C4081">
            <v>200904</v>
          </cell>
          <cell r="D4081">
            <v>0.14130000000000001</v>
          </cell>
        </row>
        <row r="4082">
          <cell r="A4082" t="str">
            <v>Transco Z4</v>
          </cell>
          <cell r="C4082">
            <v>200905</v>
          </cell>
          <cell r="D4082">
            <v>0.14399999999999999</v>
          </cell>
        </row>
        <row r="4083">
          <cell r="A4083" t="str">
            <v>Transco Z4</v>
          </cell>
          <cell r="C4083">
            <v>200906</v>
          </cell>
          <cell r="D4083">
            <v>0.14219999999999999</v>
          </cell>
        </row>
        <row r="4084">
          <cell r="A4084" t="str">
            <v>Transco Z4</v>
          </cell>
          <cell r="C4084">
            <v>200907</v>
          </cell>
          <cell r="D4084">
            <v>0.13950000000000001</v>
          </cell>
        </row>
        <row r="4085">
          <cell r="A4085" t="str">
            <v>Transco Z4</v>
          </cell>
          <cell r="C4085">
            <v>200908</v>
          </cell>
          <cell r="D4085">
            <v>0.15310000000000001</v>
          </cell>
        </row>
        <row r="4086">
          <cell r="A4086" t="str">
            <v>Transco Z4</v>
          </cell>
          <cell r="C4086">
            <v>200909</v>
          </cell>
          <cell r="D4086">
            <v>0.1482</v>
          </cell>
        </row>
        <row r="4087">
          <cell r="A4087" t="str">
            <v>Transco Z4</v>
          </cell>
          <cell r="C4087">
            <v>200910</v>
          </cell>
          <cell r="D4087">
            <v>0.1656</v>
          </cell>
        </row>
        <row r="4088">
          <cell r="A4088" t="str">
            <v>Transco Z4</v>
          </cell>
          <cell r="C4088">
            <v>200911</v>
          </cell>
          <cell r="D4088">
            <v>0.14000000000000001</v>
          </cell>
        </row>
        <row r="4089">
          <cell r="A4089" t="str">
            <v>Transco Z4</v>
          </cell>
          <cell r="C4089">
            <v>200912</v>
          </cell>
          <cell r="D4089">
            <v>0.16789999999999999</v>
          </cell>
        </row>
        <row r="4090">
          <cell r="A4090" t="str">
            <v>Transco Z4</v>
          </cell>
          <cell r="C4090">
            <v>201001</v>
          </cell>
          <cell r="D4090">
            <v>0.1512</v>
          </cell>
        </row>
        <row r="4091">
          <cell r="A4091" t="str">
            <v>Transco Z4</v>
          </cell>
          <cell r="C4091">
            <v>201002</v>
          </cell>
          <cell r="D4091">
            <v>0.13900000000000001</v>
          </cell>
        </row>
        <row r="4092">
          <cell r="A4092" t="str">
            <v>Transco Z4</v>
          </cell>
          <cell r="C4092">
            <v>201003</v>
          </cell>
          <cell r="D4092">
            <v>0.1351</v>
          </cell>
        </row>
        <row r="4093">
          <cell r="A4093" t="str">
            <v>Transco Z4</v>
          </cell>
          <cell r="C4093">
            <v>201004</v>
          </cell>
          <cell r="D4093">
            <v>0.12720000000000001</v>
          </cell>
        </row>
        <row r="4094">
          <cell r="A4094" t="str">
            <v>Transco Z4</v>
          </cell>
          <cell r="C4094">
            <v>201005</v>
          </cell>
          <cell r="D4094">
            <v>0.12959999999999999</v>
          </cell>
        </row>
        <row r="4095">
          <cell r="A4095" t="str">
            <v>Transco Z4</v>
          </cell>
          <cell r="C4095">
            <v>201006</v>
          </cell>
          <cell r="D4095">
            <v>0.128</v>
          </cell>
        </row>
        <row r="4096">
          <cell r="A4096" t="str">
            <v>Transco Z4</v>
          </cell>
          <cell r="C4096">
            <v>201007</v>
          </cell>
          <cell r="D4096">
            <v>0.1255</v>
          </cell>
        </row>
        <row r="4097">
          <cell r="A4097" t="str">
            <v>Transco Z4</v>
          </cell>
          <cell r="C4097">
            <v>201008</v>
          </cell>
          <cell r="D4097">
            <v>0.13780000000000001</v>
          </cell>
        </row>
        <row r="4098">
          <cell r="A4098" t="str">
            <v>Transco Z4</v>
          </cell>
          <cell r="C4098">
            <v>201009</v>
          </cell>
          <cell r="D4098">
            <v>0.13339999999999999</v>
          </cell>
        </row>
        <row r="4099">
          <cell r="A4099" t="str">
            <v>Transco Z4</v>
          </cell>
          <cell r="C4099">
            <v>201010</v>
          </cell>
          <cell r="D4099">
            <v>0.14910000000000001</v>
          </cell>
        </row>
        <row r="4100">
          <cell r="A4100" t="str">
            <v>Transco Z4</v>
          </cell>
          <cell r="C4100">
            <v>201011</v>
          </cell>
          <cell r="D4100">
            <v>0.11899999999999999</v>
          </cell>
        </row>
        <row r="4101">
          <cell r="A4101" t="str">
            <v>Transco Z4</v>
          </cell>
          <cell r="C4101">
            <v>201012</v>
          </cell>
          <cell r="D4101">
            <v>0.14280000000000001</v>
          </cell>
        </row>
        <row r="4102">
          <cell r="A4102" t="str">
            <v>Transco Z4</v>
          </cell>
          <cell r="C4102">
            <v>201101</v>
          </cell>
          <cell r="D4102">
            <v>0.1285</v>
          </cell>
        </row>
        <row r="4103">
          <cell r="A4103" t="str">
            <v>Transco Z4</v>
          </cell>
          <cell r="C4103">
            <v>201102</v>
          </cell>
          <cell r="D4103">
            <v>0.1182</v>
          </cell>
        </row>
        <row r="4104">
          <cell r="A4104" t="str">
            <v>Transco Z4</v>
          </cell>
          <cell r="C4104">
            <v>201103</v>
          </cell>
          <cell r="D4104">
            <v>0.1148</v>
          </cell>
        </row>
        <row r="4105">
          <cell r="A4105" t="str">
            <v>Transco Z4</v>
          </cell>
          <cell r="C4105">
            <v>201104</v>
          </cell>
          <cell r="D4105">
            <v>0.1144</v>
          </cell>
        </row>
        <row r="4106">
          <cell r="A4106" t="str">
            <v>Transco Z4</v>
          </cell>
          <cell r="C4106">
            <v>201105</v>
          </cell>
          <cell r="D4106">
            <v>0</v>
          </cell>
        </row>
        <row r="4107">
          <cell r="A4107" t="str">
            <v>Transco Z4</v>
          </cell>
          <cell r="C4107">
            <v>201106</v>
          </cell>
          <cell r="D4107">
            <v>0</v>
          </cell>
        </row>
        <row r="4108">
          <cell r="A4108" t="str">
            <v>Transco Z4</v>
          </cell>
          <cell r="C4108">
            <v>201107</v>
          </cell>
          <cell r="D4108">
            <v>0</v>
          </cell>
        </row>
        <row r="4109">
          <cell r="A4109" t="str">
            <v>Transco Z4</v>
          </cell>
          <cell r="C4109">
            <v>201108</v>
          </cell>
          <cell r="D4109">
            <v>0</v>
          </cell>
        </row>
        <row r="4110">
          <cell r="A4110" t="str">
            <v>Transco Z4</v>
          </cell>
          <cell r="C4110">
            <v>201109</v>
          </cell>
          <cell r="D4110">
            <v>0</v>
          </cell>
        </row>
        <row r="4111">
          <cell r="A4111" t="str">
            <v>Transco Z4</v>
          </cell>
          <cell r="C4111">
            <v>201110</v>
          </cell>
          <cell r="D4111">
            <v>0</v>
          </cell>
        </row>
        <row r="4112">
          <cell r="A4112" t="str">
            <v>Transco Z4</v>
          </cell>
          <cell r="C4112">
            <v>201111</v>
          </cell>
          <cell r="D4112">
            <v>0</v>
          </cell>
        </row>
        <row r="4113">
          <cell r="A4113" t="str">
            <v>Transco Z4</v>
          </cell>
          <cell r="C4113">
            <v>201112</v>
          </cell>
          <cell r="D4113">
            <v>0</v>
          </cell>
        </row>
        <row r="4114">
          <cell r="A4114" t="str">
            <v>Transco Z4</v>
          </cell>
          <cell r="C4114">
            <v>201201</v>
          </cell>
          <cell r="D4114">
            <v>0</v>
          </cell>
        </row>
        <row r="4115">
          <cell r="A4115" t="str">
            <v>Transco Z4</v>
          </cell>
          <cell r="C4115">
            <v>201202</v>
          </cell>
          <cell r="D4115">
            <v>0</v>
          </cell>
        </row>
        <row r="4116">
          <cell r="A4116" t="str">
            <v>Transco Z4</v>
          </cell>
          <cell r="C4116">
            <v>201203</v>
          </cell>
          <cell r="D4116">
            <v>0</v>
          </cell>
        </row>
        <row r="4117">
          <cell r="A4117" t="str">
            <v>Transco Z4</v>
          </cell>
          <cell r="C4117">
            <v>201204</v>
          </cell>
          <cell r="D4117">
            <v>0</v>
          </cell>
        </row>
        <row r="4118">
          <cell r="A4118" t="str">
            <v>Transco Z4</v>
          </cell>
          <cell r="C4118">
            <v>201205</v>
          </cell>
          <cell r="D4118">
            <v>0</v>
          </cell>
        </row>
        <row r="4119">
          <cell r="A4119" t="str">
            <v>Transco Z4</v>
          </cell>
          <cell r="C4119">
            <v>201206</v>
          </cell>
          <cell r="D4119">
            <v>0</v>
          </cell>
        </row>
        <row r="4120">
          <cell r="A4120" t="str">
            <v>Transco Z4</v>
          </cell>
          <cell r="C4120">
            <v>201207</v>
          </cell>
          <cell r="D4120">
            <v>0</v>
          </cell>
        </row>
        <row r="4121">
          <cell r="A4121" t="str">
            <v>Transco Z4</v>
          </cell>
          <cell r="C4121">
            <v>201208</v>
          </cell>
          <cell r="D4121">
            <v>0</v>
          </cell>
        </row>
        <row r="4122">
          <cell r="A4122" t="str">
            <v>Transco Z4</v>
          </cell>
          <cell r="C4122">
            <v>201209</v>
          </cell>
          <cell r="D4122">
            <v>0</v>
          </cell>
        </row>
        <row r="4123">
          <cell r="A4123" t="str">
            <v>Transco Z4</v>
          </cell>
          <cell r="C4123">
            <v>201210</v>
          </cell>
          <cell r="D4123">
            <v>0</v>
          </cell>
        </row>
        <row r="4124">
          <cell r="A4124" t="str">
            <v>Transco Z4</v>
          </cell>
          <cell r="C4124">
            <v>201211</v>
          </cell>
          <cell r="D4124">
            <v>0</v>
          </cell>
        </row>
        <row r="4125">
          <cell r="A4125" t="str">
            <v>Transco Z4</v>
          </cell>
          <cell r="C4125">
            <v>201212</v>
          </cell>
          <cell r="D4125">
            <v>0</v>
          </cell>
        </row>
        <row r="4126">
          <cell r="A4126" t="str">
            <v>Transco Z4</v>
          </cell>
          <cell r="C4126">
            <v>201301</v>
          </cell>
          <cell r="D4126">
            <v>0</v>
          </cell>
        </row>
        <row r="4127">
          <cell r="A4127" t="str">
            <v>Transco Z4</v>
          </cell>
          <cell r="C4127">
            <v>201302</v>
          </cell>
          <cell r="D4127">
            <v>0</v>
          </cell>
        </row>
        <row r="4128">
          <cell r="A4128" t="str">
            <v>Transco Z4</v>
          </cell>
          <cell r="C4128">
            <v>201303</v>
          </cell>
          <cell r="D4128">
            <v>0</v>
          </cell>
        </row>
        <row r="4129">
          <cell r="A4129" t="str">
            <v>Transco Z4</v>
          </cell>
          <cell r="C4129">
            <v>201304</v>
          </cell>
          <cell r="D4129">
            <v>0</v>
          </cell>
        </row>
        <row r="4130">
          <cell r="A4130" t="str">
            <v>Transco Z4</v>
          </cell>
          <cell r="C4130">
            <v>201305</v>
          </cell>
          <cell r="D4130">
            <v>0</v>
          </cell>
        </row>
        <row r="4131">
          <cell r="A4131" t="str">
            <v>Transco Z4</v>
          </cell>
          <cell r="C4131">
            <v>201306</v>
          </cell>
          <cell r="D4131">
            <v>0</v>
          </cell>
        </row>
        <row r="4132">
          <cell r="A4132" t="str">
            <v>Transco Z4</v>
          </cell>
          <cell r="C4132">
            <v>201307</v>
          </cell>
          <cell r="D4132">
            <v>0</v>
          </cell>
        </row>
        <row r="4133">
          <cell r="A4133" t="str">
            <v>Transco Z4</v>
          </cell>
          <cell r="C4133">
            <v>201308</v>
          </cell>
          <cell r="D4133">
            <v>0</v>
          </cell>
        </row>
        <row r="4134">
          <cell r="A4134" t="str">
            <v>Transco Z4</v>
          </cell>
          <cell r="C4134">
            <v>201309</v>
          </cell>
          <cell r="D4134">
            <v>0</v>
          </cell>
        </row>
        <row r="4135">
          <cell r="A4135" t="str">
            <v>Transco Z4</v>
          </cell>
          <cell r="C4135">
            <v>201310</v>
          </cell>
          <cell r="D4135">
            <v>0</v>
          </cell>
        </row>
        <row r="4136">
          <cell r="A4136" t="str">
            <v>Transco Z4</v>
          </cell>
          <cell r="C4136">
            <v>201311</v>
          </cell>
          <cell r="D4136">
            <v>0</v>
          </cell>
        </row>
        <row r="4137">
          <cell r="A4137" t="str">
            <v>Transco Z4</v>
          </cell>
          <cell r="C4137">
            <v>201312</v>
          </cell>
          <cell r="D4137">
            <v>0</v>
          </cell>
        </row>
        <row r="4138">
          <cell r="A4138" t="str">
            <v>Transco Z4</v>
          </cell>
          <cell r="C4138">
            <v>201401</v>
          </cell>
          <cell r="D4138">
            <v>0</v>
          </cell>
        </row>
        <row r="4139">
          <cell r="A4139" t="str">
            <v>Transco Z4</v>
          </cell>
          <cell r="C4139">
            <v>201402</v>
          </cell>
          <cell r="D4139">
            <v>0</v>
          </cell>
        </row>
        <row r="4140">
          <cell r="A4140" t="str">
            <v>Transco Z4</v>
          </cell>
          <cell r="C4140">
            <v>201403</v>
          </cell>
          <cell r="D4140">
            <v>0</v>
          </cell>
        </row>
        <row r="4141">
          <cell r="A4141" t="str">
            <v>Transco Z4</v>
          </cell>
          <cell r="C4141">
            <v>201404</v>
          </cell>
          <cell r="D4141">
            <v>0</v>
          </cell>
        </row>
        <row r="4142">
          <cell r="A4142" t="str">
            <v>Transco Z4</v>
          </cell>
          <cell r="C4142">
            <v>201405</v>
          </cell>
          <cell r="D4142">
            <v>0</v>
          </cell>
        </row>
        <row r="4143">
          <cell r="A4143" t="str">
            <v>Transco Z4</v>
          </cell>
          <cell r="C4143">
            <v>201406</v>
          </cell>
          <cell r="D4143">
            <v>0</v>
          </cell>
        </row>
        <row r="4144">
          <cell r="A4144" t="str">
            <v>Transco Z4</v>
          </cell>
          <cell r="C4144">
            <v>201407</v>
          </cell>
          <cell r="D4144">
            <v>0</v>
          </cell>
        </row>
        <row r="4145">
          <cell r="A4145" t="str">
            <v>Transco Z4</v>
          </cell>
          <cell r="C4145">
            <v>201408</v>
          </cell>
          <cell r="D4145">
            <v>0</v>
          </cell>
        </row>
        <row r="4146">
          <cell r="A4146" t="str">
            <v>Transco Z4</v>
          </cell>
          <cell r="C4146">
            <v>201409</v>
          </cell>
          <cell r="D4146">
            <v>0</v>
          </cell>
        </row>
        <row r="4147">
          <cell r="A4147" t="str">
            <v>Transco Z4</v>
          </cell>
          <cell r="C4147">
            <v>201410</v>
          </cell>
          <cell r="D4147">
            <v>0</v>
          </cell>
        </row>
        <row r="4148">
          <cell r="A4148" t="str">
            <v>Transco Z4</v>
          </cell>
          <cell r="C4148">
            <v>201411</v>
          </cell>
          <cell r="D4148">
            <v>0</v>
          </cell>
        </row>
        <row r="4149">
          <cell r="A4149" t="str">
            <v>Transco Z4</v>
          </cell>
          <cell r="C4149">
            <v>201412</v>
          </cell>
          <cell r="D4149">
            <v>0</v>
          </cell>
        </row>
        <row r="4150">
          <cell r="A4150" t="str">
            <v>Transco Z4</v>
          </cell>
          <cell r="C4150">
            <v>201501</v>
          </cell>
          <cell r="D4150">
            <v>0</v>
          </cell>
        </row>
        <row r="4151">
          <cell r="A4151" t="str">
            <v>Transco Z4</v>
          </cell>
          <cell r="C4151">
            <v>201502</v>
          </cell>
          <cell r="D4151">
            <v>0</v>
          </cell>
        </row>
        <row r="4152">
          <cell r="A4152" t="str">
            <v>Transco Z4</v>
          </cell>
          <cell r="C4152">
            <v>201503</v>
          </cell>
          <cell r="D4152">
            <v>0</v>
          </cell>
        </row>
        <row r="4153">
          <cell r="A4153" t="str">
            <v>Transco Z5</v>
          </cell>
          <cell r="C4153">
            <v>200803</v>
          </cell>
          <cell r="D4153">
            <v>0</v>
          </cell>
        </row>
        <row r="4154">
          <cell r="A4154" t="str">
            <v>Transco Z5</v>
          </cell>
          <cell r="C4154">
            <v>200804</v>
          </cell>
          <cell r="D4154">
            <v>0</v>
          </cell>
        </row>
        <row r="4155">
          <cell r="A4155" t="str">
            <v>Transco Z5</v>
          </cell>
          <cell r="C4155">
            <v>200805</v>
          </cell>
          <cell r="D4155">
            <v>0</v>
          </cell>
        </row>
        <row r="4156">
          <cell r="A4156" t="str">
            <v>Transco Z5</v>
          </cell>
          <cell r="C4156">
            <v>200806</v>
          </cell>
          <cell r="D4156">
            <v>0</v>
          </cell>
        </row>
        <row r="4157">
          <cell r="A4157" t="str">
            <v>Transco Z5</v>
          </cell>
          <cell r="C4157">
            <v>200807</v>
          </cell>
          <cell r="D4157">
            <v>0</v>
          </cell>
        </row>
        <row r="4158">
          <cell r="A4158" t="str">
            <v>Transco Z5</v>
          </cell>
          <cell r="C4158">
            <v>200808</v>
          </cell>
          <cell r="D4158">
            <v>0</v>
          </cell>
        </row>
        <row r="4159">
          <cell r="A4159" t="str">
            <v>Transco Z5</v>
          </cell>
          <cell r="C4159">
            <v>200809</v>
          </cell>
          <cell r="D4159">
            <v>0</v>
          </cell>
        </row>
        <row r="4160">
          <cell r="A4160" t="str">
            <v>Transco Z5</v>
          </cell>
          <cell r="C4160">
            <v>200810</v>
          </cell>
          <cell r="D4160">
            <v>0</v>
          </cell>
        </row>
        <row r="4161">
          <cell r="A4161" t="str">
            <v>Transco Z5</v>
          </cell>
          <cell r="C4161">
            <v>200811</v>
          </cell>
          <cell r="D4161">
            <v>0</v>
          </cell>
        </row>
        <row r="4162">
          <cell r="A4162" t="str">
            <v>Transco Z5</v>
          </cell>
          <cell r="C4162">
            <v>200812</v>
          </cell>
          <cell r="D4162">
            <v>0</v>
          </cell>
        </row>
        <row r="4163">
          <cell r="A4163" t="str">
            <v>Transco Z5</v>
          </cell>
          <cell r="C4163">
            <v>200901</v>
          </cell>
          <cell r="D4163">
            <v>0</v>
          </cell>
        </row>
        <row r="4164">
          <cell r="A4164" t="str">
            <v>Transco Z5</v>
          </cell>
          <cell r="C4164">
            <v>200902</v>
          </cell>
          <cell r="D4164">
            <v>0</v>
          </cell>
        </row>
        <row r="4165">
          <cell r="A4165" t="str">
            <v>Transco Z5</v>
          </cell>
          <cell r="C4165">
            <v>200903</v>
          </cell>
          <cell r="D4165">
            <v>0</v>
          </cell>
        </row>
        <row r="4166">
          <cell r="A4166" t="str">
            <v>Transco Z5</v>
          </cell>
          <cell r="C4166">
            <v>200904</v>
          </cell>
          <cell r="D4166">
            <v>0</v>
          </cell>
        </row>
        <row r="4167">
          <cell r="A4167" t="str">
            <v>Transco Z5</v>
          </cell>
          <cell r="C4167">
            <v>200905</v>
          </cell>
          <cell r="D4167">
            <v>0</v>
          </cell>
        </row>
        <row r="4168">
          <cell r="A4168" t="str">
            <v>Transco Z5</v>
          </cell>
          <cell r="C4168">
            <v>200906</v>
          </cell>
          <cell r="D4168">
            <v>0</v>
          </cell>
        </row>
        <row r="4169">
          <cell r="A4169" t="str">
            <v>Transco Z5</v>
          </cell>
          <cell r="C4169">
            <v>200907</v>
          </cell>
          <cell r="D4169">
            <v>0</v>
          </cell>
        </row>
        <row r="4170">
          <cell r="A4170" t="str">
            <v>Transco Z5</v>
          </cell>
          <cell r="C4170">
            <v>200908</v>
          </cell>
          <cell r="D4170">
            <v>0</v>
          </cell>
        </row>
        <row r="4171">
          <cell r="A4171" t="str">
            <v>Transco Z5</v>
          </cell>
          <cell r="C4171">
            <v>200909</v>
          </cell>
          <cell r="D4171">
            <v>0</v>
          </cell>
        </row>
        <row r="4172">
          <cell r="A4172" t="str">
            <v>Transco Z5</v>
          </cell>
          <cell r="C4172">
            <v>200910</v>
          </cell>
          <cell r="D4172">
            <v>0</v>
          </cell>
        </row>
        <row r="4173">
          <cell r="A4173" t="str">
            <v>Transco Z5</v>
          </cell>
          <cell r="C4173">
            <v>200911</v>
          </cell>
          <cell r="D4173">
            <v>0</v>
          </cell>
        </row>
        <row r="4174">
          <cell r="A4174" t="str">
            <v>Transco Z5</v>
          </cell>
          <cell r="C4174">
            <v>200912</v>
          </cell>
          <cell r="D4174">
            <v>0</v>
          </cell>
        </row>
        <row r="4175">
          <cell r="A4175" t="str">
            <v>Transco Z5</v>
          </cell>
          <cell r="C4175">
            <v>201001</v>
          </cell>
          <cell r="D4175">
            <v>0</v>
          </cell>
        </row>
        <row r="4176">
          <cell r="A4176" t="str">
            <v>Transco Z5</v>
          </cell>
          <cell r="C4176">
            <v>201002</v>
          </cell>
          <cell r="D4176">
            <v>0</v>
          </cell>
        </row>
        <row r="4177">
          <cell r="A4177" t="str">
            <v>Transco Z5</v>
          </cell>
          <cell r="C4177">
            <v>201003</v>
          </cell>
          <cell r="D4177">
            <v>0</v>
          </cell>
        </row>
        <row r="4178">
          <cell r="A4178" t="str">
            <v>Transco Z5</v>
          </cell>
          <cell r="C4178">
            <v>201004</v>
          </cell>
          <cell r="D4178">
            <v>0</v>
          </cell>
        </row>
        <row r="4179">
          <cell r="A4179" t="str">
            <v>Transco Z5</v>
          </cell>
          <cell r="C4179">
            <v>201005</v>
          </cell>
          <cell r="D4179">
            <v>0</v>
          </cell>
        </row>
        <row r="4180">
          <cell r="A4180" t="str">
            <v>Transco Z5</v>
          </cell>
          <cell r="C4180">
            <v>201006</v>
          </cell>
          <cell r="D4180">
            <v>0</v>
          </cell>
        </row>
        <row r="4181">
          <cell r="A4181" t="str">
            <v>Transco Z5</v>
          </cell>
          <cell r="C4181">
            <v>201007</v>
          </cell>
          <cell r="D4181">
            <v>0</v>
          </cell>
        </row>
        <row r="4182">
          <cell r="A4182" t="str">
            <v>Transco Z5</v>
          </cell>
          <cell r="C4182">
            <v>201008</v>
          </cell>
          <cell r="D4182">
            <v>0</v>
          </cell>
        </row>
        <row r="4183">
          <cell r="A4183" t="str">
            <v>Transco Z5</v>
          </cell>
          <cell r="C4183">
            <v>201009</v>
          </cell>
          <cell r="D4183">
            <v>0</v>
          </cell>
        </row>
        <row r="4184">
          <cell r="A4184" t="str">
            <v>Transco Z5</v>
          </cell>
          <cell r="C4184">
            <v>201010</v>
          </cell>
          <cell r="D4184">
            <v>0</v>
          </cell>
        </row>
        <row r="4185">
          <cell r="A4185" t="str">
            <v>Transco Z5</v>
          </cell>
          <cell r="C4185">
            <v>201011</v>
          </cell>
          <cell r="D4185">
            <v>0</v>
          </cell>
        </row>
        <row r="4186">
          <cell r="A4186" t="str">
            <v>Transco Z5</v>
          </cell>
          <cell r="C4186">
            <v>201012</v>
          </cell>
          <cell r="D4186">
            <v>0</v>
          </cell>
        </row>
        <row r="4187">
          <cell r="A4187" t="str">
            <v>Transco Z5</v>
          </cell>
          <cell r="C4187">
            <v>201101</v>
          </cell>
          <cell r="D4187">
            <v>0</v>
          </cell>
        </row>
        <row r="4188">
          <cell r="A4188" t="str">
            <v>Transco Z5</v>
          </cell>
          <cell r="C4188">
            <v>201102</v>
          </cell>
          <cell r="D4188">
            <v>0</v>
          </cell>
        </row>
        <row r="4189">
          <cell r="A4189" t="str">
            <v>Transco Z5</v>
          </cell>
          <cell r="C4189">
            <v>201103</v>
          </cell>
          <cell r="D4189">
            <v>0</v>
          </cell>
        </row>
        <row r="4190">
          <cell r="A4190" t="str">
            <v>Transco Z5</v>
          </cell>
          <cell r="C4190">
            <v>201104</v>
          </cell>
          <cell r="D4190">
            <v>0</v>
          </cell>
        </row>
        <row r="4191">
          <cell r="A4191" t="str">
            <v>Transco Z5</v>
          </cell>
          <cell r="C4191">
            <v>201105</v>
          </cell>
          <cell r="D4191">
            <v>0</v>
          </cell>
        </row>
        <row r="4192">
          <cell r="A4192" t="str">
            <v>Transco Z5</v>
          </cell>
          <cell r="C4192">
            <v>201106</v>
          </cell>
          <cell r="D4192">
            <v>0</v>
          </cell>
        </row>
        <row r="4193">
          <cell r="A4193" t="str">
            <v>Transco Z5</v>
          </cell>
          <cell r="C4193">
            <v>201107</v>
          </cell>
          <cell r="D4193">
            <v>0</v>
          </cell>
        </row>
        <row r="4194">
          <cell r="A4194" t="str">
            <v>Transco Z5</v>
          </cell>
          <cell r="C4194">
            <v>201108</v>
          </cell>
          <cell r="D4194">
            <v>0</v>
          </cell>
        </row>
        <row r="4195">
          <cell r="A4195" t="str">
            <v>Transco Z5</v>
          </cell>
          <cell r="C4195">
            <v>201109</v>
          </cell>
          <cell r="D4195">
            <v>0</v>
          </cell>
        </row>
        <row r="4196">
          <cell r="A4196" t="str">
            <v>Transco Z5</v>
          </cell>
          <cell r="C4196">
            <v>201110</v>
          </cell>
          <cell r="D4196">
            <v>0</v>
          </cell>
        </row>
        <row r="4197">
          <cell r="A4197" t="str">
            <v>Transco Z5</v>
          </cell>
          <cell r="C4197">
            <v>201111</v>
          </cell>
          <cell r="D4197">
            <v>0</v>
          </cell>
        </row>
        <row r="4198">
          <cell r="A4198" t="str">
            <v>Transco Z5</v>
          </cell>
          <cell r="C4198">
            <v>201112</v>
          </cell>
          <cell r="D4198">
            <v>0</v>
          </cell>
        </row>
        <row r="4199">
          <cell r="A4199" t="str">
            <v>Transco Z5</v>
          </cell>
          <cell r="C4199">
            <v>201201</v>
          </cell>
          <cell r="D4199">
            <v>0</v>
          </cell>
        </row>
        <row r="4200">
          <cell r="A4200" t="str">
            <v>Transco Z5</v>
          </cell>
          <cell r="C4200">
            <v>201202</v>
          </cell>
          <cell r="D4200">
            <v>0</v>
          </cell>
        </row>
        <row r="4201">
          <cell r="A4201" t="str">
            <v>Transco Z5</v>
          </cell>
          <cell r="C4201">
            <v>201203</v>
          </cell>
          <cell r="D4201">
            <v>0</v>
          </cell>
        </row>
        <row r="4202">
          <cell r="A4202" t="str">
            <v>Transco Z5</v>
          </cell>
          <cell r="C4202">
            <v>201204</v>
          </cell>
          <cell r="D4202">
            <v>0</v>
          </cell>
        </row>
        <row r="4203">
          <cell r="A4203" t="str">
            <v>Transco Z5</v>
          </cell>
          <cell r="C4203">
            <v>201205</v>
          </cell>
          <cell r="D4203">
            <v>0</v>
          </cell>
        </row>
        <row r="4204">
          <cell r="A4204" t="str">
            <v>Transco Z5</v>
          </cell>
          <cell r="C4204">
            <v>201206</v>
          </cell>
          <cell r="D4204">
            <v>0</v>
          </cell>
        </row>
        <row r="4205">
          <cell r="A4205" t="str">
            <v>Transco Z5</v>
          </cell>
          <cell r="C4205">
            <v>201207</v>
          </cell>
          <cell r="D4205">
            <v>0</v>
          </cell>
        </row>
        <row r="4206">
          <cell r="A4206" t="str">
            <v>Transco Z5</v>
          </cell>
          <cell r="C4206">
            <v>201208</v>
          </cell>
          <cell r="D4206">
            <v>0</v>
          </cell>
        </row>
        <row r="4207">
          <cell r="A4207" t="str">
            <v>Transco Z5</v>
          </cell>
          <cell r="C4207">
            <v>201209</v>
          </cell>
          <cell r="D4207">
            <v>0</v>
          </cell>
        </row>
        <row r="4208">
          <cell r="A4208" t="str">
            <v>Transco Z5</v>
          </cell>
          <cell r="C4208">
            <v>201210</v>
          </cell>
          <cell r="D4208">
            <v>0</v>
          </cell>
        </row>
        <row r="4209">
          <cell r="A4209" t="str">
            <v>Transco Z6</v>
          </cell>
          <cell r="C4209">
            <v>200803</v>
          </cell>
          <cell r="D4209">
            <v>0.91220000000000001</v>
          </cell>
        </row>
        <row r="4210">
          <cell r="A4210" t="str">
            <v>Transco Z6</v>
          </cell>
          <cell r="C4210">
            <v>200804</v>
          </cell>
          <cell r="D4210">
            <v>0.7107</v>
          </cell>
        </row>
        <row r="4211">
          <cell r="A4211" t="str">
            <v>Transco Z6</v>
          </cell>
          <cell r="C4211">
            <v>200805</v>
          </cell>
          <cell r="D4211">
            <v>0.69969999999999999</v>
          </cell>
        </row>
        <row r="4212">
          <cell r="A4212" t="str">
            <v>Transco Z6</v>
          </cell>
          <cell r="C4212">
            <v>200806</v>
          </cell>
          <cell r="D4212">
            <v>0.7379</v>
          </cell>
        </row>
        <row r="4213">
          <cell r="A4213" t="str">
            <v>Transco Z6</v>
          </cell>
          <cell r="C4213">
            <v>200807</v>
          </cell>
          <cell r="D4213">
            <v>0.93440000000000001</v>
          </cell>
        </row>
        <row r="4214">
          <cell r="A4214" t="str">
            <v>Transco Z6</v>
          </cell>
          <cell r="C4214">
            <v>200808</v>
          </cell>
          <cell r="D4214">
            <v>0.76359999999999995</v>
          </cell>
        </row>
        <row r="4215">
          <cell r="A4215" t="str">
            <v>Transco Z6</v>
          </cell>
          <cell r="C4215">
            <v>200809</v>
          </cell>
          <cell r="D4215">
            <v>0.71499999999999997</v>
          </cell>
        </row>
        <row r="4216">
          <cell r="A4216" t="str">
            <v>Transco Z6</v>
          </cell>
          <cell r="C4216">
            <v>200810</v>
          </cell>
          <cell r="D4216">
            <v>0.83889999999999998</v>
          </cell>
        </row>
        <row r="4217">
          <cell r="A4217" t="str">
            <v>Transco Z6</v>
          </cell>
          <cell r="C4217">
            <v>200811</v>
          </cell>
          <cell r="D4217">
            <v>0.87929999999999997</v>
          </cell>
        </row>
        <row r="4218">
          <cell r="A4218" t="str">
            <v>Transco Z6</v>
          </cell>
          <cell r="C4218">
            <v>200812</v>
          </cell>
          <cell r="D4218">
            <v>1.4237</v>
          </cell>
        </row>
        <row r="4219">
          <cell r="A4219" t="str">
            <v>Transco Z6</v>
          </cell>
          <cell r="C4219">
            <v>200901</v>
          </cell>
          <cell r="D4219">
            <v>2.4001999999999999</v>
          </cell>
        </row>
        <row r="4220">
          <cell r="A4220" t="str">
            <v>Transco Z6</v>
          </cell>
          <cell r="C4220">
            <v>200902</v>
          </cell>
          <cell r="D4220">
            <v>2.2696000000000001</v>
          </cell>
        </row>
        <row r="4221">
          <cell r="A4221" t="str">
            <v>Transco Z6</v>
          </cell>
          <cell r="C4221">
            <v>200903</v>
          </cell>
          <cell r="D4221">
            <v>1.3734</v>
          </cell>
        </row>
        <row r="4222">
          <cell r="A4222" t="str">
            <v>Transco Z6</v>
          </cell>
          <cell r="C4222">
            <v>200904</v>
          </cell>
          <cell r="D4222">
            <v>0.71799999999999997</v>
          </cell>
        </row>
        <row r="4223">
          <cell r="A4223" t="str">
            <v>Transco Z6</v>
          </cell>
          <cell r="C4223">
            <v>200905</v>
          </cell>
          <cell r="D4223">
            <v>0.72150000000000003</v>
          </cell>
        </row>
        <row r="4224">
          <cell r="A4224" t="str">
            <v>Transco Z6</v>
          </cell>
          <cell r="C4224">
            <v>200906</v>
          </cell>
          <cell r="D4224">
            <v>0.70830000000000004</v>
          </cell>
        </row>
        <row r="4225">
          <cell r="A4225" t="str">
            <v>Transco Z6</v>
          </cell>
          <cell r="C4225">
            <v>200907</v>
          </cell>
          <cell r="D4225">
            <v>0.68930000000000002</v>
          </cell>
        </row>
        <row r="4226">
          <cell r="A4226" t="str">
            <v>Transco Z6</v>
          </cell>
          <cell r="C4226">
            <v>200908</v>
          </cell>
          <cell r="D4226">
            <v>0.74829999999999997</v>
          </cell>
        </row>
        <row r="4227">
          <cell r="A4227" t="str">
            <v>Transco Z6</v>
          </cell>
          <cell r="C4227">
            <v>200909</v>
          </cell>
          <cell r="D4227">
            <v>0.7006</v>
          </cell>
        </row>
        <row r="4228">
          <cell r="A4228" t="str">
            <v>Transco Z6</v>
          </cell>
          <cell r="C4228">
            <v>200910</v>
          </cell>
          <cell r="D4228">
            <v>0.82220000000000004</v>
          </cell>
        </row>
        <row r="4229">
          <cell r="A4229" t="str">
            <v>Transco Z6</v>
          </cell>
          <cell r="C4229">
            <v>200911</v>
          </cell>
          <cell r="D4229">
            <v>0.84140000000000004</v>
          </cell>
        </row>
        <row r="4230">
          <cell r="A4230" t="str">
            <v>Transco Z6</v>
          </cell>
          <cell r="C4230">
            <v>200912</v>
          </cell>
          <cell r="D4230">
            <v>1.3661000000000001</v>
          </cell>
        </row>
        <row r="4231">
          <cell r="A4231" t="str">
            <v>Transco Z6</v>
          </cell>
          <cell r="C4231">
            <v>201001</v>
          </cell>
          <cell r="D4231">
            <v>2.3332000000000002</v>
          </cell>
        </row>
        <row r="4232">
          <cell r="A4232" t="str">
            <v>Transco Z6</v>
          </cell>
          <cell r="C4232">
            <v>201002</v>
          </cell>
          <cell r="D4232">
            <v>2.1932</v>
          </cell>
        </row>
        <row r="4233">
          <cell r="A4233" t="str">
            <v>Transco Z6</v>
          </cell>
          <cell r="C4233">
            <v>201003</v>
          </cell>
          <cell r="D4233">
            <v>1.3085</v>
          </cell>
        </row>
        <row r="4234">
          <cell r="A4234" t="str">
            <v>Transco Z6</v>
          </cell>
          <cell r="C4234">
            <v>201004</v>
          </cell>
          <cell r="D4234">
            <v>0.66690000000000005</v>
          </cell>
        </row>
        <row r="4235">
          <cell r="A4235" t="str">
            <v>Transco Z6</v>
          </cell>
          <cell r="C4235">
            <v>201005</v>
          </cell>
          <cell r="D4235">
            <v>0.67020000000000002</v>
          </cell>
        </row>
        <row r="4236">
          <cell r="A4236" t="str">
            <v>Transco Z6</v>
          </cell>
          <cell r="C4236">
            <v>201006</v>
          </cell>
          <cell r="D4236">
            <v>0.65790000000000004</v>
          </cell>
        </row>
        <row r="4237">
          <cell r="A4237" t="str">
            <v>Transco Z6</v>
          </cell>
          <cell r="C4237">
            <v>201007</v>
          </cell>
          <cell r="D4237">
            <v>0.6401</v>
          </cell>
        </row>
        <row r="4238">
          <cell r="A4238" t="str">
            <v>Transco Z6</v>
          </cell>
          <cell r="C4238">
            <v>201008</v>
          </cell>
          <cell r="D4238">
            <v>0.69520000000000004</v>
          </cell>
        </row>
        <row r="4239">
          <cell r="A4239" t="str">
            <v>Transco Z6</v>
          </cell>
          <cell r="C4239">
            <v>201009</v>
          </cell>
          <cell r="D4239">
            <v>0.65069999999999995</v>
          </cell>
        </row>
        <row r="4240">
          <cell r="A4240" t="str">
            <v>Transco Z6</v>
          </cell>
          <cell r="C4240">
            <v>201010</v>
          </cell>
          <cell r="D4240">
            <v>0.76429999999999998</v>
          </cell>
        </row>
        <row r="4241">
          <cell r="A4241" t="str">
            <v>Transco Z6</v>
          </cell>
          <cell r="C4241">
            <v>201011</v>
          </cell>
          <cell r="D4241">
            <v>0.73950000000000005</v>
          </cell>
        </row>
        <row r="4242">
          <cell r="A4242" t="str">
            <v>Transco Z6</v>
          </cell>
          <cell r="C4242">
            <v>201012</v>
          </cell>
          <cell r="D4242">
            <v>1.2906</v>
          </cell>
        </row>
        <row r="4243">
          <cell r="A4243" t="str">
            <v>Transco Z6</v>
          </cell>
          <cell r="C4243">
            <v>201101</v>
          </cell>
          <cell r="D4243">
            <v>2.0903</v>
          </cell>
        </row>
        <row r="4244">
          <cell r="A4244" t="str">
            <v>Transco Z6</v>
          </cell>
          <cell r="C4244">
            <v>201102</v>
          </cell>
          <cell r="D4244">
            <v>2.1595</v>
          </cell>
        </row>
        <row r="4245">
          <cell r="A4245" t="str">
            <v>Transco Z6</v>
          </cell>
          <cell r="C4245">
            <v>201103</v>
          </cell>
          <cell r="D4245">
            <v>1.2323</v>
          </cell>
        </row>
        <row r="4246">
          <cell r="A4246" t="str">
            <v>Transco Z6</v>
          </cell>
          <cell r="C4246">
            <v>201104</v>
          </cell>
          <cell r="D4246">
            <v>0.61140000000000005</v>
          </cell>
        </row>
        <row r="4247">
          <cell r="A4247" t="str">
            <v>Transco Z6</v>
          </cell>
          <cell r="C4247">
            <v>201105</v>
          </cell>
          <cell r="D4247">
            <v>0</v>
          </cell>
        </row>
        <row r="4248">
          <cell r="A4248" t="str">
            <v>Transco Z6</v>
          </cell>
          <cell r="C4248">
            <v>201106</v>
          </cell>
          <cell r="D4248">
            <v>0</v>
          </cell>
        </row>
        <row r="4249">
          <cell r="A4249" t="str">
            <v>Transco Z6</v>
          </cell>
          <cell r="C4249">
            <v>201107</v>
          </cell>
          <cell r="D4249">
            <v>0</v>
          </cell>
        </row>
        <row r="4250">
          <cell r="A4250" t="str">
            <v>Transco Z6</v>
          </cell>
          <cell r="C4250">
            <v>201108</v>
          </cell>
          <cell r="D4250">
            <v>0</v>
          </cell>
        </row>
        <row r="4251">
          <cell r="A4251" t="str">
            <v>Transco Z6</v>
          </cell>
          <cell r="C4251">
            <v>201109</v>
          </cell>
          <cell r="D4251">
            <v>0</v>
          </cell>
        </row>
        <row r="4252">
          <cell r="A4252" t="str">
            <v>Transco Z6</v>
          </cell>
          <cell r="C4252">
            <v>201110</v>
          </cell>
          <cell r="D4252">
            <v>0</v>
          </cell>
        </row>
        <row r="4253">
          <cell r="A4253" t="str">
            <v>Transco Z6</v>
          </cell>
          <cell r="C4253">
            <v>201111</v>
          </cell>
          <cell r="D4253">
            <v>0</v>
          </cell>
        </row>
        <row r="4254">
          <cell r="A4254" t="str">
            <v>Transco Z6</v>
          </cell>
          <cell r="C4254">
            <v>201112</v>
          </cell>
          <cell r="D4254">
            <v>0</v>
          </cell>
        </row>
        <row r="4255">
          <cell r="A4255" t="str">
            <v>Transco Z6</v>
          </cell>
          <cell r="C4255">
            <v>201201</v>
          </cell>
          <cell r="D4255">
            <v>0</v>
          </cell>
        </row>
        <row r="4256">
          <cell r="A4256" t="str">
            <v>Transco Z6</v>
          </cell>
          <cell r="C4256">
            <v>201202</v>
          </cell>
          <cell r="D4256">
            <v>0</v>
          </cell>
        </row>
        <row r="4257">
          <cell r="A4257" t="str">
            <v>Transco Z6</v>
          </cell>
          <cell r="C4257">
            <v>201203</v>
          </cell>
          <cell r="D4257">
            <v>0</v>
          </cell>
        </row>
        <row r="4258">
          <cell r="A4258" t="str">
            <v>Transco Z6</v>
          </cell>
          <cell r="C4258">
            <v>201204</v>
          </cell>
          <cell r="D4258">
            <v>0</v>
          </cell>
        </row>
        <row r="4259">
          <cell r="A4259" t="str">
            <v>Transco Z6</v>
          </cell>
          <cell r="C4259">
            <v>201205</v>
          </cell>
          <cell r="D4259">
            <v>0</v>
          </cell>
        </row>
        <row r="4260">
          <cell r="A4260" t="str">
            <v>Transco Z6</v>
          </cell>
          <cell r="C4260">
            <v>201206</v>
          </cell>
          <cell r="D4260">
            <v>0</v>
          </cell>
        </row>
        <row r="4261">
          <cell r="A4261" t="str">
            <v>Transco Z6</v>
          </cell>
          <cell r="C4261">
            <v>201207</v>
          </cell>
          <cell r="D4261">
            <v>0</v>
          </cell>
        </row>
        <row r="4262">
          <cell r="A4262" t="str">
            <v>Transco Z6</v>
          </cell>
          <cell r="C4262">
            <v>201208</v>
          </cell>
          <cell r="D4262">
            <v>0</v>
          </cell>
        </row>
        <row r="4263">
          <cell r="A4263" t="str">
            <v>Transco Z6</v>
          </cell>
          <cell r="C4263">
            <v>201209</v>
          </cell>
          <cell r="D4263">
            <v>0</v>
          </cell>
        </row>
        <row r="4264">
          <cell r="A4264" t="str">
            <v>Transco Z6</v>
          </cell>
          <cell r="C4264">
            <v>201210</v>
          </cell>
          <cell r="D4264">
            <v>0</v>
          </cell>
        </row>
        <row r="4265">
          <cell r="A4265" t="str">
            <v>Transco Z6</v>
          </cell>
          <cell r="C4265">
            <v>201211</v>
          </cell>
          <cell r="D4265">
            <v>0</v>
          </cell>
        </row>
        <row r="4266">
          <cell r="A4266" t="str">
            <v>Transco Z6</v>
          </cell>
          <cell r="C4266">
            <v>201212</v>
          </cell>
          <cell r="D4266">
            <v>0</v>
          </cell>
        </row>
        <row r="4267">
          <cell r="A4267" t="str">
            <v>Transco Z6</v>
          </cell>
          <cell r="C4267">
            <v>201301</v>
          </cell>
          <cell r="D4267">
            <v>0</v>
          </cell>
        </row>
        <row r="4268">
          <cell r="A4268" t="str">
            <v>Transco Z6</v>
          </cell>
          <cell r="C4268">
            <v>201302</v>
          </cell>
          <cell r="D4268">
            <v>0</v>
          </cell>
        </row>
        <row r="4269">
          <cell r="A4269" t="str">
            <v>Transco Z6</v>
          </cell>
          <cell r="C4269">
            <v>201303</v>
          </cell>
          <cell r="D4269">
            <v>0</v>
          </cell>
        </row>
        <row r="4270">
          <cell r="A4270" t="str">
            <v>Transco Z6</v>
          </cell>
          <cell r="C4270">
            <v>201304</v>
          </cell>
          <cell r="D4270">
            <v>0</v>
          </cell>
        </row>
        <row r="4271">
          <cell r="A4271" t="str">
            <v>Transco Z6</v>
          </cell>
          <cell r="C4271">
            <v>201305</v>
          </cell>
          <cell r="D4271">
            <v>0</v>
          </cell>
        </row>
        <row r="4272">
          <cell r="A4272" t="str">
            <v>Transco Z6</v>
          </cell>
          <cell r="C4272">
            <v>201306</v>
          </cell>
          <cell r="D4272">
            <v>0</v>
          </cell>
        </row>
        <row r="4273">
          <cell r="A4273" t="str">
            <v>Transco Z6</v>
          </cell>
          <cell r="C4273">
            <v>201307</v>
          </cell>
          <cell r="D4273">
            <v>0</v>
          </cell>
        </row>
        <row r="4274">
          <cell r="A4274" t="str">
            <v>Transco Z6</v>
          </cell>
          <cell r="C4274">
            <v>201308</v>
          </cell>
          <cell r="D4274">
            <v>0</v>
          </cell>
        </row>
        <row r="4275">
          <cell r="A4275" t="str">
            <v>Transco Z6</v>
          </cell>
          <cell r="C4275">
            <v>201309</v>
          </cell>
          <cell r="D4275">
            <v>0</v>
          </cell>
        </row>
        <row r="4276">
          <cell r="A4276" t="str">
            <v>Transco Z6</v>
          </cell>
          <cell r="C4276">
            <v>201310</v>
          </cell>
          <cell r="D4276">
            <v>0</v>
          </cell>
        </row>
        <row r="4277">
          <cell r="A4277" t="str">
            <v>Transco Z6</v>
          </cell>
          <cell r="C4277">
            <v>201311</v>
          </cell>
          <cell r="D4277">
            <v>0</v>
          </cell>
        </row>
        <row r="4278">
          <cell r="A4278" t="str">
            <v>Transco Z6</v>
          </cell>
          <cell r="C4278">
            <v>201312</v>
          </cell>
          <cell r="D4278">
            <v>0</v>
          </cell>
        </row>
        <row r="4279">
          <cell r="A4279" t="str">
            <v>Transco Z6</v>
          </cell>
          <cell r="C4279">
            <v>201401</v>
          </cell>
          <cell r="D4279">
            <v>0</v>
          </cell>
        </row>
        <row r="4280">
          <cell r="A4280" t="str">
            <v>Transco Z6</v>
          </cell>
          <cell r="C4280">
            <v>201402</v>
          </cell>
          <cell r="D4280">
            <v>0</v>
          </cell>
        </row>
        <row r="4281">
          <cell r="A4281" t="str">
            <v>Transco Z6</v>
          </cell>
          <cell r="C4281">
            <v>201403</v>
          </cell>
          <cell r="D4281">
            <v>0</v>
          </cell>
        </row>
        <row r="4282">
          <cell r="A4282" t="str">
            <v>Transco Z6</v>
          </cell>
          <cell r="C4282">
            <v>201404</v>
          </cell>
          <cell r="D4282">
            <v>0</v>
          </cell>
        </row>
        <row r="4283">
          <cell r="A4283" t="str">
            <v>Transco Z6</v>
          </cell>
          <cell r="C4283">
            <v>201405</v>
          </cell>
          <cell r="D4283">
            <v>0</v>
          </cell>
        </row>
        <row r="4284">
          <cell r="A4284" t="str">
            <v>Transco Z6</v>
          </cell>
          <cell r="C4284">
            <v>201406</v>
          </cell>
          <cell r="D4284">
            <v>0</v>
          </cell>
        </row>
        <row r="4285">
          <cell r="A4285" t="str">
            <v>Transco Z6</v>
          </cell>
          <cell r="C4285">
            <v>201407</v>
          </cell>
          <cell r="D4285">
            <v>0</v>
          </cell>
        </row>
        <row r="4286">
          <cell r="A4286" t="str">
            <v>Transco Z6</v>
          </cell>
          <cell r="C4286">
            <v>201408</v>
          </cell>
          <cell r="D4286">
            <v>0</v>
          </cell>
        </row>
        <row r="4287">
          <cell r="A4287" t="str">
            <v>Transco Z6</v>
          </cell>
          <cell r="C4287">
            <v>201409</v>
          </cell>
          <cell r="D4287">
            <v>0</v>
          </cell>
        </row>
        <row r="4288">
          <cell r="A4288" t="str">
            <v>Transco Z6</v>
          </cell>
          <cell r="C4288">
            <v>201410</v>
          </cell>
          <cell r="D4288">
            <v>0</v>
          </cell>
        </row>
        <row r="4289">
          <cell r="A4289" t="str">
            <v>Transco Z6</v>
          </cell>
          <cell r="C4289">
            <v>201411</v>
          </cell>
          <cell r="D4289">
            <v>0</v>
          </cell>
        </row>
        <row r="4290">
          <cell r="A4290" t="str">
            <v>Transco Z6</v>
          </cell>
          <cell r="C4290">
            <v>201412</v>
          </cell>
          <cell r="D4290">
            <v>0</v>
          </cell>
        </row>
        <row r="4291">
          <cell r="A4291" t="str">
            <v>Transco Z6</v>
          </cell>
          <cell r="C4291">
            <v>201501</v>
          </cell>
          <cell r="D4291">
            <v>0</v>
          </cell>
        </row>
        <row r="4292">
          <cell r="A4292" t="str">
            <v>Transco Z6</v>
          </cell>
          <cell r="C4292">
            <v>201502</v>
          </cell>
          <cell r="D4292">
            <v>0</v>
          </cell>
        </row>
        <row r="4293">
          <cell r="A4293" t="str">
            <v>Transco Z6</v>
          </cell>
          <cell r="C4293">
            <v>201503</v>
          </cell>
          <cell r="D4293">
            <v>0</v>
          </cell>
        </row>
        <row r="4294">
          <cell r="A4294" t="str">
            <v>Transco Z6</v>
          </cell>
          <cell r="C4294">
            <v>201504</v>
          </cell>
          <cell r="D4294">
            <v>0</v>
          </cell>
        </row>
        <row r="4295">
          <cell r="A4295" t="str">
            <v>Transco Z6</v>
          </cell>
          <cell r="C4295">
            <v>201505</v>
          </cell>
          <cell r="D4295">
            <v>0</v>
          </cell>
        </row>
        <row r="4296">
          <cell r="A4296" t="str">
            <v>Transco Z6</v>
          </cell>
          <cell r="C4296">
            <v>201506</v>
          </cell>
          <cell r="D4296">
            <v>0</v>
          </cell>
        </row>
        <row r="4297">
          <cell r="A4297" t="str">
            <v>Transco Z6</v>
          </cell>
          <cell r="C4297">
            <v>201507</v>
          </cell>
          <cell r="D4297">
            <v>0</v>
          </cell>
        </row>
        <row r="4298">
          <cell r="A4298" t="str">
            <v>Transco Z6</v>
          </cell>
          <cell r="C4298">
            <v>201508</v>
          </cell>
          <cell r="D4298">
            <v>0</v>
          </cell>
        </row>
        <row r="4299">
          <cell r="A4299" t="str">
            <v>Transco Z6</v>
          </cell>
          <cell r="C4299">
            <v>201509</v>
          </cell>
          <cell r="D4299">
            <v>0</v>
          </cell>
        </row>
        <row r="4300">
          <cell r="A4300" t="str">
            <v>Transco Z6</v>
          </cell>
          <cell r="C4300">
            <v>201510</v>
          </cell>
          <cell r="D4300">
            <v>0</v>
          </cell>
        </row>
        <row r="4301">
          <cell r="A4301" t="str">
            <v>Transco Z6</v>
          </cell>
          <cell r="C4301">
            <v>201511</v>
          </cell>
          <cell r="D4301">
            <v>0</v>
          </cell>
        </row>
        <row r="4302">
          <cell r="A4302" t="str">
            <v>Transco Z6</v>
          </cell>
          <cell r="C4302">
            <v>201512</v>
          </cell>
          <cell r="D4302">
            <v>0</v>
          </cell>
        </row>
        <row r="4303">
          <cell r="A4303" t="str">
            <v>Transco Z6</v>
          </cell>
          <cell r="C4303">
            <v>201601</v>
          </cell>
          <cell r="D4303">
            <v>0</v>
          </cell>
        </row>
        <row r="4304">
          <cell r="A4304" t="str">
            <v>Transco Z6</v>
          </cell>
          <cell r="C4304">
            <v>201602</v>
          </cell>
          <cell r="D4304">
            <v>0</v>
          </cell>
        </row>
        <row r="4305">
          <cell r="A4305" t="str">
            <v>Transco Z6</v>
          </cell>
          <cell r="C4305">
            <v>201603</v>
          </cell>
          <cell r="D4305">
            <v>0</v>
          </cell>
        </row>
        <row r="4306">
          <cell r="A4306" t="str">
            <v>Transco Z6</v>
          </cell>
          <cell r="C4306">
            <v>201604</v>
          </cell>
          <cell r="D4306">
            <v>0</v>
          </cell>
        </row>
        <row r="4307">
          <cell r="A4307" t="str">
            <v>Transco Z6</v>
          </cell>
          <cell r="C4307">
            <v>201605</v>
          </cell>
          <cell r="D4307">
            <v>0</v>
          </cell>
        </row>
        <row r="4308">
          <cell r="A4308" t="str">
            <v>Transco Z6</v>
          </cell>
          <cell r="C4308">
            <v>201606</v>
          </cell>
          <cell r="D4308">
            <v>0</v>
          </cell>
        </row>
        <row r="4309">
          <cell r="A4309" t="str">
            <v>Transco Z6</v>
          </cell>
          <cell r="C4309">
            <v>201607</v>
          </cell>
          <cell r="D4309">
            <v>0</v>
          </cell>
        </row>
        <row r="4310">
          <cell r="A4310" t="str">
            <v>Transco Z6</v>
          </cell>
          <cell r="C4310">
            <v>201608</v>
          </cell>
          <cell r="D4310">
            <v>0</v>
          </cell>
        </row>
        <row r="4311">
          <cell r="A4311" t="str">
            <v>Transco Z6</v>
          </cell>
          <cell r="C4311">
            <v>201609</v>
          </cell>
          <cell r="D4311">
            <v>0</v>
          </cell>
        </row>
        <row r="4312">
          <cell r="A4312" t="str">
            <v>Transco Z6</v>
          </cell>
          <cell r="C4312">
            <v>201610</v>
          </cell>
          <cell r="D4312">
            <v>0</v>
          </cell>
        </row>
        <row r="4313">
          <cell r="A4313" t="str">
            <v>Transco Z6</v>
          </cell>
          <cell r="C4313">
            <v>201611</v>
          </cell>
          <cell r="D4313">
            <v>0</v>
          </cell>
        </row>
        <row r="4314">
          <cell r="A4314" t="str">
            <v>Transco Z6</v>
          </cell>
          <cell r="C4314">
            <v>201612</v>
          </cell>
          <cell r="D4314">
            <v>0</v>
          </cell>
        </row>
        <row r="4315">
          <cell r="A4315" t="str">
            <v>Transco Z6</v>
          </cell>
          <cell r="C4315">
            <v>201701</v>
          </cell>
          <cell r="D4315">
            <v>0</v>
          </cell>
        </row>
        <row r="4316">
          <cell r="A4316" t="str">
            <v>Transco Z6</v>
          </cell>
          <cell r="C4316">
            <v>201702</v>
          </cell>
          <cell r="D4316">
            <v>0</v>
          </cell>
        </row>
        <row r="4317">
          <cell r="A4317" t="str">
            <v>Transco Z6</v>
          </cell>
          <cell r="C4317">
            <v>201703</v>
          </cell>
          <cell r="D4317">
            <v>0</v>
          </cell>
        </row>
        <row r="4318">
          <cell r="A4318" t="str">
            <v>Transco Z6</v>
          </cell>
          <cell r="C4318">
            <v>201704</v>
          </cell>
          <cell r="D4318">
            <v>0</v>
          </cell>
        </row>
        <row r="4319">
          <cell r="A4319" t="str">
            <v>Transco Z6</v>
          </cell>
          <cell r="C4319">
            <v>201705</v>
          </cell>
          <cell r="D4319">
            <v>0</v>
          </cell>
        </row>
        <row r="4320">
          <cell r="A4320" t="str">
            <v>Transco Z6</v>
          </cell>
          <cell r="C4320">
            <v>201706</v>
          </cell>
          <cell r="D4320">
            <v>0</v>
          </cell>
        </row>
        <row r="4321">
          <cell r="A4321" t="str">
            <v>Transco Z6</v>
          </cell>
          <cell r="C4321">
            <v>201707</v>
          </cell>
          <cell r="D4321">
            <v>0</v>
          </cell>
        </row>
        <row r="4322">
          <cell r="A4322" t="str">
            <v>Transco Z6</v>
          </cell>
          <cell r="C4322">
            <v>201708</v>
          </cell>
          <cell r="D4322">
            <v>0</v>
          </cell>
        </row>
        <row r="4323">
          <cell r="A4323" t="str">
            <v>Transco Z6</v>
          </cell>
          <cell r="C4323">
            <v>201709</v>
          </cell>
          <cell r="D4323">
            <v>0</v>
          </cell>
        </row>
        <row r="4324">
          <cell r="A4324" t="str">
            <v>Transco Z6</v>
          </cell>
          <cell r="C4324">
            <v>201710</v>
          </cell>
          <cell r="D4324">
            <v>0</v>
          </cell>
        </row>
        <row r="4325">
          <cell r="A4325" t="str">
            <v>Transco Z6</v>
          </cell>
          <cell r="C4325">
            <v>201711</v>
          </cell>
          <cell r="D4325">
            <v>0</v>
          </cell>
        </row>
        <row r="4326">
          <cell r="A4326" t="str">
            <v>Transco Z6</v>
          </cell>
          <cell r="C4326">
            <v>201712</v>
          </cell>
          <cell r="D4326">
            <v>0</v>
          </cell>
        </row>
        <row r="4327">
          <cell r="A4327" t="str">
            <v>Transco Z6</v>
          </cell>
          <cell r="C4327">
            <v>201801</v>
          </cell>
          <cell r="D4327">
            <v>0</v>
          </cell>
        </row>
        <row r="4328">
          <cell r="A4328" t="str">
            <v>Transco Z6</v>
          </cell>
          <cell r="C4328">
            <v>201802</v>
          </cell>
          <cell r="D4328">
            <v>0</v>
          </cell>
        </row>
        <row r="4329">
          <cell r="A4329" t="str">
            <v>Transco Z6</v>
          </cell>
          <cell r="C4329">
            <v>201803</v>
          </cell>
          <cell r="D4329">
            <v>0</v>
          </cell>
        </row>
        <row r="4330">
          <cell r="A4330" t="str">
            <v>Transco Z6</v>
          </cell>
          <cell r="C4330">
            <v>201804</v>
          </cell>
          <cell r="D4330">
            <v>0</v>
          </cell>
        </row>
        <row r="4331">
          <cell r="A4331" t="str">
            <v>Transco Z6</v>
          </cell>
          <cell r="C4331">
            <v>201805</v>
          </cell>
          <cell r="D4331">
            <v>0</v>
          </cell>
        </row>
        <row r="4332">
          <cell r="A4332" t="str">
            <v>Transco Z6</v>
          </cell>
          <cell r="C4332">
            <v>201806</v>
          </cell>
          <cell r="D4332">
            <v>0</v>
          </cell>
        </row>
        <row r="4333">
          <cell r="A4333" t="str">
            <v>Transco Z6</v>
          </cell>
          <cell r="C4333">
            <v>201807</v>
          </cell>
          <cell r="D4333">
            <v>0</v>
          </cell>
        </row>
        <row r="4334">
          <cell r="A4334" t="str">
            <v>Transco Z6</v>
          </cell>
          <cell r="C4334">
            <v>201808</v>
          </cell>
          <cell r="D4334">
            <v>0</v>
          </cell>
        </row>
        <row r="4335">
          <cell r="A4335" t="str">
            <v>Transco Z6</v>
          </cell>
          <cell r="C4335">
            <v>201809</v>
          </cell>
          <cell r="D4335">
            <v>0</v>
          </cell>
        </row>
        <row r="4336">
          <cell r="A4336" t="str">
            <v>Transco Z6</v>
          </cell>
          <cell r="C4336">
            <v>201810</v>
          </cell>
          <cell r="D4336">
            <v>0</v>
          </cell>
        </row>
        <row r="4337">
          <cell r="A4337" t="str">
            <v>Transco Z6</v>
          </cell>
          <cell r="C4337">
            <v>201811</v>
          </cell>
          <cell r="D4337">
            <v>0</v>
          </cell>
        </row>
        <row r="4338">
          <cell r="A4338" t="str">
            <v>Transco Z6</v>
          </cell>
          <cell r="C4338">
            <v>201812</v>
          </cell>
          <cell r="D4338">
            <v>0</v>
          </cell>
        </row>
        <row r="4339">
          <cell r="A4339" t="str">
            <v>Transco Z6</v>
          </cell>
          <cell r="C4339">
            <v>201901</v>
          </cell>
          <cell r="D4339">
            <v>0</v>
          </cell>
        </row>
        <row r="4340">
          <cell r="A4340" t="str">
            <v>Transco Z6</v>
          </cell>
          <cell r="C4340">
            <v>201902</v>
          </cell>
          <cell r="D4340">
            <v>0</v>
          </cell>
        </row>
        <row r="4341">
          <cell r="A4341" t="str">
            <v>Transco Z6</v>
          </cell>
          <cell r="C4341">
            <v>201903</v>
          </cell>
          <cell r="D4341">
            <v>0</v>
          </cell>
        </row>
        <row r="4342">
          <cell r="A4342" t="str">
            <v>Transco Z6</v>
          </cell>
          <cell r="C4342">
            <v>201904</v>
          </cell>
          <cell r="D4342">
            <v>0</v>
          </cell>
        </row>
        <row r="4343">
          <cell r="A4343" t="str">
            <v>Transco Z6</v>
          </cell>
          <cell r="C4343">
            <v>201905</v>
          </cell>
          <cell r="D4343">
            <v>0</v>
          </cell>
        </row>
        <row r="4344">
          <cell r="A4344" t="str">
            <v>Transco Z6</v>
          </cell>
          <cell r="C4344">
            <v>201906</v>
          </cell>
          <cell r="D4344">
            <v>0</v>
          </cell>
        </row>
        <row r="4345">
          <cell r="A4345" t="str">
            <v>Transco Z6</v>
          </cell>
          <cell r="C4345">
            <v>201907</v>
          </cell>
          <cell r="D4345">
            <v>0</v>
          </cell>
        </row>
        <row r="4346">
          <cell r="A4346" t="str">
            <v>Transco Z6</v>
          </cell>
          <cell r="C4346">
            <v>201908</v>
          </cell>
          <cell r="D4346">
            <v>0</v>
          </cell>
        </row>
        <row r="4347">
          <cell r="A4347" t="str">
            <v>Transco Z6</v>
          </cell>
          <cell r="C4347">
            <v>201909</v>
          </cell>
          <cell r="D4347">
            <v>0</v>
          </cell>
        </row>
        <row r="4348">
          <cell r="A4348" t="str">
            <v>Transco Z6</v>
          </cell>
          <cell r="C4348">
            <v>201910</v>
          </cell>
          <cell r="D4348">
            <v>0</v>
          </cell>
        </row>
        <row r="4349">
          <cell r="A4349" t="str">
            <v>Transco Z6</v>
          </cell>
          <cell r="C4349">
            <v>201911</v>
          </cell>
          <cell r="D4349">
            <v>0</v>
          </cell>
        </row>
        <row r="4350">
          <cell r="A4350" t="str">
            <v>Transco Z6</v>
          </cell>
          <cell r="C4350">
            <v>201912</v>
          </cell>
          <cell r="D4350">
            <v>0</v>
          </cell>
        </row>
        <row r="4351">
          <cell r="A4351" t="str">
            <v>Transco Z6</v>
          </cell>
          <cell r="C4351">
            <v>202001</v>
          </cell>
          <cell r="D4351">
            <v>0</v>
          </cell>
        </row>
        <row r="4352">
          <cell r="A4352" t="str">
            <v>Transco Z6</v>
          </cell>
          <cell r="C4352">
            <v>202002</v>
          </cell>
          <cell r="D4352">
            <v>0</v>
          </cell>
        </row>
        <row r="4353">
          <cell r="A4353" t="str">
            <v>Transco Z6</v>
          </cell>
          <cell r="C4353">
            <v>202003</v>
          </cell>
          <cell r="D4353">
            <v>0</v>
          </cell>
        </row>
        <row r="4354">
          <cell r="A4354" t="str">
            <v>Transco Z6</v>
          </cell>
          <cell r="C4354">
            <v>202004</v>
          </cell>
          <cell r="D4354">
            <v>0</v>
          </cell>
        </row>
        <row r="4355">
          <cell r="A4355" t="str">
            <v>Transco Z6</v>
          </cell>
          <cell r="C4355">
            <v>202005</v>
          </cell>
          <cell r="D4355">
            <v>0</v>
          </cell>
        </row>
        <row r="4356">
          <cell r="A4356" t="str">
            <v>Transco Z6</v>
          </cell>
          <cell r="C4356">
            <v>202006</v>
          </cell>
          <cell r="D4356">
            <v>0</v>
          </cell>
        </row>
        <row r="4357">
          <cell r="A4357" t="str">
            <v>Transco Z6</v>
          </cell>
          <cell r="C4357">
            <v>202007</v>
          </cell>
          <cell r="D4357">
            <v>0</v>
          </cell>
        </row>
        <row r="4358">
          <cell r="A4358" t="str">
            <v>Transco Z6</v>
          </cell>
          <cell r="C4358">
            <v>202008</v>
          </cell>
          <cell r="D4358">
            <v>0</v>
          </cell>
        </row>
        <row r="4359">
          <cell r="A4359" t="str">
            <v>Transco Z6</v>
          </cell>
          <cell r="C4359">
            <v>202009</v>
          </cell>
          <cell r="D4359">
            <v>0</v>
          </cell>
        </row>
        <row r="4360">
          <cell r="A4360" t="str">
            <v>Transco Z6</v>
          </cell>
          <cell r="C4360">
            <v>202010</v>
          </cell>
          <cell r="D4360">
            <v>0</v>
          </cell>
        </row>
        <row r="4361">
          <cell r="A4361" t="str">
            <v>Transco Z6</v>
          </cell>
          <cell r="C4361">
            <v>202011</v>
          </cell>
          <cell r="D4361">
            <v>0</v>
          </cell>
        </row>
        <row r="4362">
          <cell r="A4362" t="str">
            <v>Transco Z6</v>
          </cell>
          <cell r="C4362">
            <v>202012</v>
          </cell>
          <cell r="D4362">
            <v>0</v>
          </cell>
        </row>
        <row r="4363">
          <cell r="A4363" t="str">
            <v>Transco Z6</v>
          </cell>
          <cell r="C4363">
            <v>202101</v>
          </cell>
          <cell r="D4363">
            <v>0</v>
          </cell>
        </row>
        <row r="4364">
          <cell r="A4364" t="str">
            <v>Transco Z6</v>
          </cell>
          <cell r="C4364">
            <v>202102</v>
          </cell>
          <cell r="D4364">
            <v>0</v>
          </cell>
        </row>
        <row r="4365">
          <cell r="A4365" t="str">
            <v>Transco Z6</v>
          </cell>
          <cell r="C4365">
            <v>202103</v>
          </cell>
          <cell r="D4365">
            <v>0</v>
          </cell>
        </row>
        <row r="4366">
          <cell r="A4366" t="str">
            <v>Transco Z6</v>
          </cell>
          <cell r="C4366">
            <v>202104</v>
          </cell>
          <cell r="D4366">
            <v>0</v>
          </cell>
        </row>
        <row r="4367">
          <cell r="A4367" t="str">
            <v>Transco Z6</v>
          </cell>
          <cell r="C4367">
            <v>202105</v>
          </cell>
          <cell r="D4367">
            <v>0</v>
          </cell>
        </row>
        <row r="4368">
          <cell r="A4368" t="str">
            <v>Transco Z6</v>
          </cell>
          <cell r="C4368">
            <v>202106</v>
          </cell>
          <cell r="D4368">
            <v>0</v>
          </cell>
        </row>
        <row r="4369">
          <cell r="A4369" t="str">
            <v>Transco Z6</v>
          </cell>
          <cell r="C4369">
            <v>202107</v>
          </cell>
          <cell r="D4369">
            <v>0</v>
          </cell>
        </row>
        <row r="4370">
          <cell r="A4370" t="str">
            <v>Transco Z6</v>
          </cell>
          <cell r="C4370">
            <v>202108</v>
          </cell>
          <cell r="D4370">
            <v>0</v>
          </cell>
        </row>
        <row r="4371">
          <cell r="A4371" t="str">
            <v>Transco Z6</v>
          </cell>
          <cell r="C4371">
            <v>202109</v>
          </cell>
          <cell r="D4371">
            <v>0</v>
          </cell>
        </row>
        <row r="4372">
          <cell r="A4372" t="str">
            <v>Transco Z6</v>
          </cell>
          <cell r="C4372">
            <v>202110</v>
          </cell>
          <cell r="D4372">
            <v>0</v>
          </cell>
        </row>
        <row r="4373">
          <cell r="A4373" t="str">
            <v>Transco Z6</v>
          </cell>
          <cell r="C4373">
            <v>202111</v>
          </cell>
          <cell r="D4373">
            <v>0</v>
          </cell>
        </row>
        <row r="4374">
          <cell r="A4374" t="str">
            <v>Transco Z6</v>
          </cell>
          <cell r="C4374">
            <v>202112</v>
          </cell>
          <cell r="D4374">
            <v>0</v>
          </cell>
        </row>
        <row r="4375">
          <cell r="A4375" t="str">
            <v>Transco Z6</v>
          </cell>
          <cell r="C4375">
            <v>202201</v>
          </cell>
          <cell r="D4375">
            <v>0</v>
          </cell>
        </row>
        <row r="4376">
          <cell r="A4376" t="str">
            <v>Transco Z6</v>
          </cell>
          <cell r="C4376">
            <v>202202</v>
          </cell>
          <cell r="D4376">
            <v>0</v>
          </cell>
        </row>
        <row r="4377">
          <cell r="A4377" t="str">
            <v>Transco Z6</v>
          </cell>
          <cell r="C4377">
            <v>202203</v>
          </cell>
          <cell r="D4377">
            <v>0</v>
          </cell>
        </row>
        <row r="4378">
          <cell r="A4378" t="str">
            <v>Transco Z6</v>
          </cell>
          <cell r="C4378">
            <v>202204</v>
          </cell>
          <cell r="D4378">
            <v>0</v>
          </cell>
        </row>
        <row r="4379">
          <cell r="A4379" t="str">
            <v>Transco Z6</v>
          </cell>
          <cell r="C4379">
            <v>202205</v>
          </cell>
          <cell r="D4379">
            <v>0</v>
          </cell>
        </row>
        <row r="4380">
          <cell r="A4380" t="str">
            <v>Transco Z6</v>
          </cell>
          <cell r="C4380">
            <v>202206</v>
          </cell>
          <cell r="D4380">
            <v>0</v>
          </cell>
        </row>
        <row r="4381">
          <cell r="A4381" t="str">
            <v>Transco Z6</v>
          </cell>
          <cell r="C4381">
            <v>202207</v>
          </cell>
          <cell r="D4381">
            <v>0</v>
          </cell>
        </row>
        <row r="4382">
          <cell r="A4382" t="str">
            <v>Transco Z6</v>
          </cell>
          <cell r="C4382">
            <v>202208</v>
          </cell>
          <cell r="D4382">
            <v>0</v>
          </cell>
        </row>
        <row r="4383">
          <cell r="A4383" t="str">
            <v>Transco Z6</v>
          </cell>
          <cell r="C4383">
            <v>202209</v>
          </cell>
          <cell r="D4383">
            <v>0</v>
          </cell>
        </row>
        <row r="4384">
          <cell r="A4384" t="str">
            <v>Transco Z6</v>
          </cell>
          <cell r="C4384">
            <v>202210</v>
          </cell>
          <cell r="D4384">
            <v>0</v>
          </cell>
        </row>
        <row r="4385">
          <cell r="A4385" t="str">
            <v>Transco Z6</v>
          </cell>
          <cell r="C4385">
            <v>202211</v>
          </cell>
          <cell r="D4385">
            <v>0</v>
          </cell>
        </row>
        <row r="4386">
          <cell r="A4386" t="str">
            <v>Transco Z6</v>
          </cell>
          <cell r="C4386">
            <v>202212</v>
          </cell>
          <cell r="D4386">
            <v>0</v>
          </cell>
        </row>
        <row r="4387">
          <cell r="A4387" t="str">
            <v>Transco Z6</v>
          </cell>
          <cell r="C4387">
            <v>202301</v>
          </cell>
          <cell r="D4387">
            <v>0</v>
          </cell>
        </row>
        <row r="4388">
          <cell r="A4388" t="str">
            <v>Transco Z6</v>
          </cell>
          <cell r="C4388">
            <v>202302</v>
          </cell>
          <cell r="D4388">
            <v>0</v>
          </cell>
        </row>
        <row r="4389">
          <cell r="A4389" t="str">
            <v>Transco Z6</v>
          </cell>
          <cell r="C4389">
            <v>202303</v>
          </cell>
          <cell r="D4389">
            <v>0</v>
          </cell>
        </row>
        <row r="4390">
          <cell r="A4390" t="str">
            <v>Transco Z6</v>
          </cell>
          <cell r="C4390">
            <v>202304</v>
          </cell>
          <cell r="D4390">
            <v>0</v>
          </cell>
        </row>
        <row r="4391">
          <cell r="A4391" t="str">
            <v>Transco Z6</v>
          </cell>
          <cell r="C4391">
            <v>202305</v>
          </cell>
          <cell r="D4391">
            <v>0</v>
          </cell>
        </row>
        <row r="4392">
          <cell r="A4392" t="str">
            <v>Transco Z6</v>
          </cell>
          <cell r="C4392">
            <v>202306</v>
          </cell>
          <cell r="D4392">
            <v>0</v>
          </cell>
        </row>
        <row r="4393">
          <cell r="A4393" t="str">
            <v>Transco Z6</v>
          </cell>
          <cell r="C4393">
            <v>202307</v>
          </cell>
          <cell r="D4393">
            <v>0</v>
          </cell>
        </row>
        <row r="4394">
          <cell r="A4394" t="str">
            <v>Transco Z6</v>
          </cell>
          <cell r="C4394">
            <v>202308</v>
          </cell>
          <cell r="D4394">
            <v>0</v>
          </cell>
        </row>
        <row r="4395">
          <cell r="A4395" t="str">
            <v>Transco Z6</v>
          </cell>
          <cell r="C4395">
            <v>202309</v>
          </cell>
          <cell r="D4395">
            <v>0</v>
          </cell>
        </row>
        <row r="4396">
          <cell r="A4396" t="str">
            <v>Transco Z6</v>
          </cell>
          <cell r="C4396">
            <v>202310</v>
          </cell>
          <cell r="D4396">
            <v>0</v>
          </cell>
        </row>
        <row r="4397">
          <cell r="A4397" t="str">
            <v>Transco Z6</v>
          </cell>
          <cell r="C4397">
            <v>202311</v>
          </cell>
          <cell r="D4397">
            <v>0</v>
          </cell>
        </row>
        <row r="4398">
          <cell r="A4398" t="str">
            <v>Transco Z6</v>
          </cell>
          <cell r="C4398">
            <v>202312</v>
          </cell>
          <cell r="D4398">
            <v>0</v>
          </cell>
        </row>
        <row r="4399">
          <cell r="A4399" t="str">
            <v>Transco Z6</v>
          </cell>
          <cell r="C4399">
            <v>202401</v>
          </cell>
          <cell r="D4399">
            <v>0</v>
          </cell>
        </row>
        <row r="4400">
          <cell r="A4400" t="str">
            <v>Transco Z6</v>
          </cell>
          <cell r="C4400">
            <v>202402</v>
          </cell>
          <cell r="D4400">
            <v>0</v>
          </cell>
        </row>
        <row r="4401">
          <cell r="A4401" t="str">
            <v>Transco Z6</v>
          </cell>
          <cell r="C4401">
            <v>202403</v>
          </cell>
          <cell r="D4401">
            <v>0</v>
          </cell>
        </row>
        <row r="4402">
          <cell r="A4402" t="str">
            <v>Transco Z6</v>
          </cell>
          <cell r="C4402">
            <v>202404</v>
          </cell>
          <cell r="D4402">
            <v>0</v>
          </cell>
        </row>
        <row r="4403">
          <cell r="A4403" t="str">
            <v>Transco Z6</v>
          </cell>
          <cell r="C4403">
            <v>202405</v>
          </cell>
          <cell r="D4403">
            <v>0</v>
          </cell>
        </row>
        <row r="4404">
          <cell r="A4404" t="str">
            <v>Transco Z6</v>
          </cell>
          <cell r="C4404">
            <v>202406</v>
          </cell>
          <cell r="D4404">
            <v>0</v>
          </cell>
        </row>
        <row r="4405">
          <cell r="A4405" t="str">
            <v>Transco Z6</v>
          </cell>
          <cell r="C4405">
            <v>202407</v>
          </cell>
          <cell r="D4405">
            <v>0</v>
          </cell>
        </row>
        <row r="4406">
          <cell r="A4406" t="str">
            <v>Transco Z6</v>
          </cell>
          <cell r="C4406">
            <v>202408</v>
          </cell>
          <cell r="D4406">
            <v>0</v>
          </cell>
        </row>
        <row r="4407">
          <cell r="A4407" t="str">
            <v>Transco Z6</v>
          </cell>
          <cell r="C4407">
            <v>202409</v>
          </cell>
          <cell r="D4407">
            <v>0</v>
          </cell>
        </row>
        <row r="4408">
          <cell r="A4408" t="str">
            <v>Transco Z6</v>
          </cell>
          <cell r="C4408">
            <v>202410</v>
          </cell>
          <cell r="D4408">
            <v>0</v>
          </cell>
        </row>
        <row r="4409">
          <cell r="A4409" t="str">
            <v>Transco Z6</v>
          </cell>
          <cell r="C4409">
            <v>202411</v>
          </cell>
          <cell r="D4409">
            <v>0</v>
          </cell>
        </row>
        <row r="4410">
          <cell r="A4410" t="str">
            <v>Transco Z6</v>
          </cell>
          <cell r="C4410">
            <v>202412</v>
          </cell>
          <cell r="D4410">
            <v>0</v>
          </cell>
        </row>
        <row r="4411">
          <cell r="A4411" t="str">
            <v>Transco Z6</v>
          </cell>
          <cell r="C4411">
            <v>202501</v>
          </cell>
          <cell r="D4411">
            <v>0</v>
          </cell>
        </row>
        <row r="4412">
          <cell r="A4412" t="str">
            <v>Transco Z6</v>
          </cell>
          <cell r="C4412">
            <v>202502</v>
          </cell>
          <cell r="D4412">
            <v>0</v>
          </cell>
        </row>
        <row r="4413">
          <cell r="A4413" t="str">
            <v>Transco Z6</v>
          </cell>
          <cell r="C4413">
            <v>202503</v>
          </cell>
          <cell r="D4413">
            <v>0</v>
          </cell>
        </row>
        <row r="4414">
          <cell r="A4414" t="str">
            <v>Transco Z6</v>
          </cell>
          <cell r="C4414">
            <v>202504</v>
          </cell>
          <cell r="D4414">
            <v>0</v>
          </cell>
        </row>
        <row r="4415">
          <cell r="A4415" t="str">
            <v>Transco Z6</v>
          </cell>
          <cell r="C4415">
            <v>202505</v>
          </cell>
          <cell r="D4415">
            <v>0</v>
          </cell>
        </row>
        <row r="4416">
          <cell r="A4416" t="str">
            <v>Transco Z6</v>
          </cell>
          <cell r="C4416">
            <v>202506</v>
          </cell>
          <cell r="D4416">
            <v>0</v>
          </cell>
        </row>
        <row r="4417">
          <cell r="A4417" t="str">
            <v>Transco Z6</v>
          </cell>
          <cell r="C4417">
            <v>202507</v>
          </cell>
          <cell r="D4417">
            <v>0</v>
          </cell>
        </row>
        <row r="4418">
          <cell r="A4418" t="str">
            <v>Transco Z6</v>
          </cell>
          <cell r="C4418">
            <v>202508</v>
          </cell>
          <cell r="D4418">
            <v>0</v>
          </cell>
        </row>
        <row r="4419">
          <cell r="A4419" t="str">
            <v>Transco Z6</v>
          </cell>
          <cell r="C4419">
            <v>202509</v>
          </cell>
          <cell r="D4419">
            <v>0</v>
          </cell>
        </row>
        <row r="4420">
          <cell r="A4420" t="str">
            <v>Transco Z6</v>
          </cell>
          <cell r="C4420">
            <v>202510</v>
          </cell>
          <cell r="D4420">
            <v>0</v>
          </cell>
        </row>
        <row r="4421">
          <cell r="A4421" t="str">
            <v>Transco Z6</v>
          </cell>
          <cell r="C4421">
            <v>202511</v>
          </cell>
          <cell r="D4421">
            <v>0</v>
          </cell>
        </row>
        <row r="4422">
          <cell r="A4422" t="str">
            <v>Transco Z6</v>
          </cell>
          <cell r="C4422">
            <v>202512</v>
          </cell>
          <cell r="D4422">
            <v>0</v>
          </cell>
        </row>
        <row r="4423">
          <cell r="A4423" t="str">
            <v>Transco Z6</v>
          </cell>
          <cell r="C4423">
            <v>202601</v>
          </cell>
          <cell r="D4423">
            <v>0</v>
          </cell>
        </row>
        <row r="4424">
          <cell r="A4424" t="str">
            <v>Transco Z6</v>
          </cell>
          <cell r="C4424">
            <v>202602</v>
          </cell>
          <cell r="D4424">
            <v>0</v>
          </cell>
        </row>
        <row r="4425">
          <cell r="A4425" t="str">
            <v>Transco Z6</v>
          </cell>
          <cell r="C4425">
            <v>202603</v>
          </cell>
          <cell r="D4425">
            <v>0</v>
          </cell>
        </row>
        <row r="4426">
          <cell r="A4426" t="str">
            <v>Transco Z6</v>
          </cell>
          <cell r="C4426">
            <v>202604</v>
          </cell>
          <cell r="D4426">
            <v>0</v>
          </cell>
        </row>
        <row r="4427">
          <cell r="A4427" t="str">
            <v>Transco Z6</v>
          </cell>
          <cell r="C4427">
            <v>202605</v>
          </cell>
          <cell r="D4427">
            <v>0</v>
          </cell>
        </row>
        <row r="4428">
          <cell r="A4428" t="str">
            <v>Transco Z6</v>
          </cell>
          <cell r="C4428">
            <v>202606</v>
          </cell>
          <cell r="D4428">
            <v>0</v>
          </cell>
        </row>
        <row r="4429">
          <cell r="A4429" t="str">
            <v>Transco Z6</v>
          </cell>
          <cell r="C4429">
            <v>202607</v>
          </cell>
          <cell r="D4429">
            <v>0</v>
          </cell>
        </row>
        <row r="4430">
          <cell r="A4430" t="str">
            <v>Transco Z6</v>
          </cell>
          <cell r="C4430">
            <v>202608</v>
          </cell>
          <cell r="D4430">
            <v>0</v>
          </cell>
        </row>
        <row r="4431">
          <cell r="A4431" t="str">
            <v>Transco Z6</v>
          </cell>
          <cell r="C4431">
            <v>202609</v>
          </cell>
          <cell r="D4431">
            <v>0</v>
          </cell>
        </row>
        <row r="4432">
          <cell r="A4432" t="str">
            <v>Transco Z6</v>
          </cell>
          <cell r="C4432">
            <v>202610</v>
          </cell>
          <cell r="D4432">
            <v>0</v>
          </cell>
        </row>
        <row r="4433">
          <cell r="A4433" t="str">
            <v>Transco Z6</v>
          </cell>
          <cell r="C4433">
            <v>202611</v>
          </cell>
          <cell r="D4433">
            <v>0</v>
          </cell>
        </row>
        <row r="4434">
          <cell r="A4434" t="str">
            <v>Transco Z6</v>
          </cell>
          <cell r="C4434">
            <v>202612</v>
          </cell>
          <cell r="D4434">
            <v>0</v>
          </cell>
        </row>
        <row r="4435">
          <cell r="A4435" t="str">
            <v>Transco Z6</v>
          </cell>
          <cell r="C4435">
            <v>202701</v>
          </cell>
          <cell r="D4435">
            <v>0</v>
          </cell>
        </row>
        <row r="4436">
          <cell r="A4436" t="str">
            <v>Transco Z6</v>
          </cell>
          <cell r="C4436">
            <v>202702</v>
          </cell>
          <cell r="D4436">
            <v>0</v>
          </cell>
        </row>
        <row r="4437">
          <cell r="A4437" t="str">
            <v>Transco Z6</v>
          </cell>
          <cell r="C4437">
            <v>202703</v>
          </cell>
          <cell r="D4437">
            <v>0</v>
          </cell>
        </row>
        <row r="4438">
          <cell r="A4438" t="str">
            <v>Transco Z6</v>
          </cell>
          <cell r="C4438">
            <v>202704</v>
          </cell>
          <cell r="D4438">
            <v>0</v>
          </cell>
        </row>
        <row r="4439">
          <cell r="A4439" t="str">
            <v>Transco Z6</v>
          </cell>
          <cell r="C4439">
            <v>202705</v>
          </cell>
          <cell r="D4439">
            <v>0</v>
          </cell>
        </row>
        <row r="4440">
          <cell r="A4440" t="str">
            <v>Transco Z6</v>
          </cell>
          <cell r="C4440">
            <v>202706</v>
          </cell>
          <cell r="D4440">
            <v>0</v>
          </cell>
        </row>
        <row r="4441">
          <cell r="A4441" t="str">
            <v>Transco Z6</v>
          </cell>
          <cell r="C4441">
            <v>202707</v>
          </cell>
          <cell r="D4441">
            <v>0</v>
          </cell>
        </row>
        <row r="4442">
          <cell r="A4442" t="str">
            <v>Transco Z6</v>
          </cell>
          <cell r="C4442">
            <v>202708</v>
          </cell>
          <cell r="D4442">
            <v>0</v>
          </cell>
        </row>
        <row r="4443">
          <cell r="A4443" t="str">
            <v>Transco Z6</v>
          </cell>
          <cell r="C4443">
            <v>202709</v>
          </cell>
          <cell r="D4443">
            <v>0</v>
          </cell>
        </row>
        <row r="4444">
          <cell r="A4444" t="str">
            <v>Transco Z6</v>
          </cell>
          <cell r="C4444">
            <v>202710</v>
          </cell>
          <cell r="D4444">
            <v>0</v>
          </cell>
        </row>
        <row r="4445">
          <cell r="A4445" t="str">
            <v>Transco Z6</v>
          </cell>
          <cell r="C4445">
            <v>202711</v>
          </cell>
          <cell r="D4445">
            <v>0</v>
          </cell>
        </row>
        <row r="4446">
          <cell r="A4446" t="str">
            <v>Transco Z6 NY</v>
          </cell>
          <cell r="C4446">
            <v>200803</v>
          </cell>
          <cell r="D4446">
            <v>1.4</v>
          </cell>
        </row>
        <row r="4447">
          <cell r="A4447" t="str">
            <v>Transco Z6 NY</v>
          </cell>
          <cell r="C4447">
            <v>200804</v>
          </cell>
          <cell r="D4447">
            <v>0.8125</v>
          </cell>
        </row>
        <row r="4448">
          <cell r="A4448" t="str">
            <v>Transco Z6 NY</v>
          </cell>
          <cell r="C4448">
            <v>200805</v>
          </cell>
          <cell r="D4448">
            <v>0.73</v>
          </cell>
        </row>
        <row r="4449">
          <cell r="A4449" t="str">
            <v>Transco Z6 NY</v>
          </cell>
          <cell r="C4449">
            <v>200806</v>
          </cell>
          <cell r="D4449">
            <v>0.78749999999999998</v>
          </cell>
        </row>
        <row r="4450">
          <cell r="A4450" t="str">
            <v>Transco Z6 NY</v>
          </cell>
          <cell r="C4450">
            <v>200807</v>
          </cell>
          <cell r="D4450">
            <v>1.0725</v>
          </cell>
        </row>
        <row r="4451">
          <cell r="A4451" t="str">
            <v>Transco Z6 NY</v>
          </cell>
          <cell r="C4451">
            <v>200808</v>
          </cell>
          <cell r="D4451">
            <v>0.87370000000000003</v>
          </cell>
        </row>
        <row r="4452">
          <cell r="A4452" t="str">
            <v>Transco Z6 NY</v>
          </cell>
          <cell r="C4452">
            <v>200809</v>
          </cell>
          <cell r="D4452">
            <v>0.82299999999999995</v>
          </cell>
        </row>
        <row r="4453">
          <cell r="A4453" t="str">
            <v>Transco Z6 NY</v>
          </cell>
          <cell r="C4453">
            <v>200810</v>
          </cell>
          <cell r="D4453">
            <v>0.94820000000000004</v>
          </cell>
        </row>
        <row r="4454">
          <cell r="A4454" t="str">
            <v>Transco Z6 NY</v>
          </cell>
          <cell r="C4454">
            <v>200811</v>
          </cell>
          <cell r="D4454">
            <v>1.4773000000000001</v>
          </cell>
        </row>
        <row r="4455">
          <cell r="A4455" t="str">
            <v>Transco Z6 NY</v>
          </cell>
          <cell r="C4455">
            <v>200812</v>
          </cell>
          <cell r="D4455">
            <v>2.3146</v>
          </cell>
        </row>
        <row r="4456">
          <cell r="A4456" t="str">
            <v>Transco Z6 NY</v>
          </cell>
          <cell r="C4456">
            <v>200901</v>
          </cell>
          <cell r="D4456">
            <v>5.2516999999999996</v>
          </cell>
        </row>
        <row r="4457">
          <cell r="A4457" t="str">
            <v>Transco Z6 NY</v>
          </cell>
          <cell r="C4457">
            <v>200902</v>
          </cell>
          <cell r="D4457">
            <v>4.9667000000000003</v>
          </cell>
        </row>
        <row r="4458">
          <cell r="A4458" t="str">
            <v>Transco Z6 NY</v>
          </cell>
          <cell r="C4458">
            <v>200903</v>
          </cell>
          <cell r="D4458">
            <v>2.2397</v>
          </cell>
        </row>
        <row r="4459">
          <cell r="A4459" t="str">
            <v>Transco Z6 NY</v>
          </cell>
          <cell r="C4459">
            <v>200904</v>
          </cell>
          <cell r="D4459">
            <v>0.81430000000000002</v>
          </cell>
        </row>
        <row r="4460">
          <cell r="A4460" t="str">
            <v>Transco Z6 NY</v>
          </cell>
          <cell r="C4460">
            <v>200905</v>
          </cell>
          <cell r="D4460">
            <v>0.81089999999999995</v>
          </cell>
        </row>
        <row r="4461">
          <cell r="A4461" t="str">
            <v>Transco Z6 NY</v>
          </cell>
          <cell r="C4461">
            <v>200906</v>
          </cell>
          <cell r="D4461">
            <v>0.79849999999999999</v>
          </cell>
        </row>
        <row r="4462">
          <cell r="A4462" t="str">
            <v>Transco Z6 NY</v>
          </cell>
          <cell r="C4462">
            <v>200907</v>
          </cell>
          <cell r="D4462">
            <v>0.78039999999999998</v>
          </cell>
        </row>
        <row r="4463">
          <cell r="A4463" t="str">
            <v>Transco Z6 NY</v>
          </cell>
          <cell r="C4463">
            <v>200908</v>
          </cell>
          <cell r="D4463">
            <v>0.84350000000000003</v>
          </cell>
        </row>
        <row r="4464">
          <cell r="A4464" t="str">
            <v>Transco Z6 NY</v>
          </cell>
          <cell r="C4464">
            <v>200909</v>
          </cell>
          <cell r="D4464">
            <v>0.79449999999999998</v>
          </cell>
        </row>
        <row r="4465">
          <cell r="A4465" t="str">
            <v>Transco Z6 NY</v>
          </cell>
          <cell r="C4465">
            <v>200910</v>
          </cell>
          <cell r="D4465">
            <v>0.91539999999999999</v>
          </cell>
        </row>
        <row r="4466">
          <cell r="A4466" t="str">
            <v>Transco Z6 NY</v>
          </cell>
          <cell r="C4466">
            <v>200911</v>
          </cell>
          <cell r="D4466">
            <v>1.2623</v>
          </cell>
        </row>
        <row r="4467">
          <cell r="A4467" t="str">
            <v>Transco Z6 NY</v>
          </cell>
          <cell r="C4467">
            <v>200912</v>
          </cell>
          <cell r="D4467">
            <v>2.1509</v>
          </cell>
        </row>
        <row r="4468">
          <cell r="A4468" t="str">
            <v>Transco Z6 NY</v>
          </cell>
          <cell r="C4468">
            <v>201001</v>
          </cell>
          <cell r="D4468">
            <v>5.0997000000000003</v>
          </cell>
        </row>
        <row r="4469">
          <cell r="A4469" t="str">
            <v>Transco Z6 NY</v>
          </cell>
          <cell r="C4469">
            <v>201002</v>
          </cell>
          <cell r="D4469">
            <v>4.7967000000000004</v>
          </cell>
        </row>
        <row r="4470">
          <cell r="A4470" t="str">
            <v>Transco Z6 NY</v>
          </cell>
          <cell r="C4470">
            <v>201003</v>
          </cell>
          <cell r="D4470">
            <v>2.0903999999999998</v>
          </cell>
        </row>
        <row r="4471">
          <cell r="A4471" t="str">
            <v>Transco Z6 NY</v>
          </cell>
          <cell r="C4471">
            <v>201004</v>
          </cell>
          <cell r="D4471">
            <v>0.78210000000000002</v>
          </cell>
        </row>
        <row r="4472">
          <cell r="A4472" t="str">
            <v>Transco Z6 NY</v>
          </cell>
          <cell r="C4472">
            <v>201005</v>
          </cell>
          <cell r="D4472">
            <v>0.77890000000000004</v>
          </cell>
        </row>
        <row r="4473">
          <cell r="A4473" t="str">
            <v>Transco Z6 NY</v>
          </cell>
          <cell r="C4473">
            <v>201006</v>
          </cell>
          <cell r="D4473">
            <v>0.76690000000000003</v>
          </cell>
        </row>
        <row r="4474">
          <cell r="A4474" t="str">
            <v>Transco Z6 NY</v>
          </cell>
          <cell r="C4474">
            <v>201007</v>
          </cell>
          <cell r="D4474">
            <v>0.74960000000000004</v>
          </cell>
        </row>
        <row r="4475">
          <cell r="A4475" t="str">
            <v>Transco Z6 NY</v>
          </cell>
          <cell r="C4475">
            <v>201008</v>
          </cell>
          <cell r="D4475">
            <v>0.81010000000000004</v>
          </cell>
        </row>
        <row r="4476">
          <cell r="A4476" t="str">
            <v>Transco Z6 NY</v>
          </cell>
          <cell r="C4476">
            <v>201009</v>
          </cell>
          <cell r="D4476">
            <v>0.7631</v>
          </cell>
        </row>
        <row r="4477">
          <cell r="A4477" t="str">
            <v>Transco Z6 NY</v>
          </cell>
          <cell r="C4477">
            <v>201010</v>
          </cell>
          <cell r="D4477">
            <v>0.87919999999999998</v>
          </cell>
        </row>
        <row r="4478">
          <cell r="A4478" t="str">
            <v>Transco Z6 NY</v>
          </cell>
          <cell r="C4478">
            <v>201011</v>
          </cell>
          <cell r="D4478">
            <v>0.96</v>
          </cell>
        </row>
        <row r="4479">
          <cell r="A4479" t="str">
            <v>Transco Z6 NY</v>
          </cell>
          <cell r="C4479">
            <v>201012</v>
          </cell>
          <cell r="D4479">
            <v>1.8627</v>
          </cell>
        </row>
        <row r="4480">
          <cell r="A4480" t="str">
            <v>Transco Z6 NY</v>
          </cell>
          <cell r="C4480">
            <v>201101</v>
          </cell>
          <cell r="D4480">
            <v>4.76</v>
          </cell>
        </row>
        <row r="4481">
          <cell r="A4481" t="str">
            <v>Transco Z6 NY</v>
          </cell>
          <cell r="C4481">
            <v>201102</v>
          </cell>
          <cell r="D4481">
            <v>4.5599999999999996</v>
          </cell>
        </row>
        <row r="4482">
          <cell r="A4482" t="str">
            <v>Transco Z6 NY</v>
          </cell>
          <cell r="C4482">
            <v>201103</v>
          </cell>
          <cell r="D4482">
            <v>1.8573</v>
          </cell>
        </row>
        <row r="4483">
          <cell r="A4483" t="str">
            <v>Transco Z6 NY</v>
          </cell>
          <cell r="C4483">
            <v>201104</v>
          </cell>
          <cell r="D4483">
            <v>0.75080000000000002</v>
          </cell>
        </row>
        <row r="4484">
          <cell r="A4484" t="str">
            <v>Transco Z6 NY</v>
          </cell>
          <cell r="C4484">
            <v>201105</v>
          </cell>
          <cell r="D4484">
            <v>0</v>
          </cell>
        </row>
        <row r="4485">
          <cell r="A4485" t="str">
            <v>Transco Z6 NY</v>
          </cell>
          <cell r="C4485">
            <v>201106</v>
          </cell>
          <cell r="D4485">
            <v>0</v>
          </cell>
        </row>
        <row r="4486">
          <cell r="A4486" t="str">
            <v>Transco Z6 NY</v>
          </cell>
          <cell r="C4486">
            <v>201107</v>
          </cell>
          <cell r="D4486">
            <v>0</v>
          </cell>
        </row>
        <row r="4487">
          <cell r="A4487" t="str">
            <v>Transco Z6 NY</v>
          </cell>
          <cell r="C4487">
            <v>201108</v>
          </cell>
          <cell r="D4487">
            <v>0</v>
          </cell>
        </row>
        <row r="4488">
          <cell r="A4488" t="str">
            <v>Transco Z6 NY</v>
          </cell>
          <cell r="C4488">
            <v>201109</v>
          </cell>
          <cell r="D4488">
            <v>0</v>
          </cell>
        </row>
        <row r="4489">
          <cell r="A4489" t="str">
            <v>Transco Z6 NY</v>
          </cell>
          <cell r="C4489">
            <v>201110</v>
          </cell>
          <cell r="D4489">
            <v>0</v>
          </cell>
        </row>
        <row r="4490">
          <cell r="A4490" t="str">
            <v>Transco Z6 NY</v>
          </cell>
          <cell r="C4490">
            <v>201111</v>
          </cell>
          <cell r="D4490">
            <v>0</v>
          </cell>
        </row>
        <row r="4491">
          <cell r="A4491" t="str">
            <v>Transco Z6 NY</v>
          </cell>
          <cell r="C4491">
            <v>201112</v>
          </cell>
          <cell r="D4491">
            <v>0</v>
          </cell>
        </row>
        <row r="4492">
          <cell r="A4492" t="str">
            <v>Transco Z6 NY</v>
          </cell>
          <cell r="C4492">
            <v>201201</v>
          </cell>
          <cell r="D4492">
            <v>0</v>
          </cell>
        </row>
        <row r="4493">
          <cell r="A4493" t="str">
            <v>Transco Z6 NY</v>
          </cell>
          <cell r="C4493">
            <v>201202</v>
          </cell>
          <cell r="D4493">
            <v>0</v>
          </cell>
        </row>
        <row r="4494">
          <cell r="A4494" t="str">
            <v>Transco Z6 NY</v>
          </cell>
          <cell r="C4494">
            <v>201203</v>
          </cell>
          <cell r="D4494">
            <v>0</v>
          </cell>
        </row>
        <row r="4495">
          <cell r="A4495" t="str">
            <v>Transco Z6 NY</v>
          </cell>
          <cell r="C4495">
            <v>201204</v>
          </cell>
          <cell r="D4495">
            <v>0</v>
          </cell>
        </row>
        <row r="4496">
          <cell r="A4496" t="str">
            <v>Transco Z6 NY</v>
          </cell>
          <cell r="C4496">
            <v>201205</v>
          </cell>
          <cell r="D4496">
            <v>0</v>
          </cell>
        </row>
        <row r="4497">
          <cell r="A4497" t="str">
            <v>Transco Z6 NY</v>
          </cell>
          <cell r="C4497">
            <v>201206</v>
          </cell>
          <cell r="D4497">
            <v>0</v>
          </cell>
        </row>
        <row r="4498">
          <cell r="A4498" t="str">
            <v>Transco Z6 NY</v>
          </cell>
          <cell r="C4498">
            <v>201207</v>
          </cell>
          <cell r="D4498">
            <v>0</v>
          </cell>
        </row>
        <row r="4499">
          <cell r="A4499" t="str">
            <v>Transco Z6 NY</v>
          </cell>
          <cell r="C4499">
            <v>201208</v>
          </cell>
          <cell r="D4499">
            <v>0</v>
          </cell>
        </row>
        <row r="4500">
          <cell r="A4500" t="str">
            <v>Transco Z6 NY</v>
          </cell>
          <cell r="C4500">
            <v>201209</v>
          </cell>
          <cell r="D4500">
            <v>0</v>
          </cell>
        </row>
        <row r="4501">
          <cell r="A4501" t="str">
            <v>Transco Z6 NY</v>
          </cell>
          <cell r="C4501">
            <v>201210</v>
          </cell>
          <cell r="D4501">
            <v>0</v>
          </cell>
        </row>
        <row r="4502">
          <cell r="A4502" t="str">
            <v>Transco Z6 NY</v>
          </cell>
          <cell r="C4502">
            <v>201211</v>
          </cell>
          <cell r="D4502">
            <v>0</v>
          </cell>
        </row>
        <row r="4503">
          <cell r="A4503" t="str">
            <v>Transco Z6 NY</v>
          </cell>
          <cell r="C4503">
            <v>201212</v>
          </cell>
          <cell r="D4503">
            <v>0</v>
          </cell>
        </row>
        <row r="4504">
          <cell r="A4504" t="str">
            <v>Transco Z6 NY</v>
          </cell>
          <cell r="C4504">
            <v>201301</v>
          </cell>
          <cell r="D4504">
            <v>0</v>
          </cell>
        </row>
        <row r="4505">
          <cell r="A4505" t="str">
            <v>Transco Z6 NY</v>
          </cell>
          <cell r="C4505">
            <v>201302</v>
          </cell>
          <cell r="D4505">
            <v>0</v>
          </cell>
        </row>
        <row r="4506">
          <cell r="A4506" t="str">
            <v>Transco Z6 NY</v>
          </cell>
          <cell r="C4506">
            <v>201303</v>
          </cell>
          <cell r="D4506">
            <v>0</v>
          </cell>
        </row>
        <row r="4507">
          <cell r="A4507" t="str">
            <v>Transco Z6 NY</v>
          </cell>
          <cell r="C4507">
            <v>201304</v>
          </cell>
          <cell r="D4507">
            <v>0</v>
          </cell>
        </row>
        <row r="4508">
          <cell r="A4508" t="str">
            <v>Transco Z6 NY</v>
          </cell>
          <cell r="C4508">
            <v>201305</v>
          </cell>
          <cell r="D4508">
            <v>0</v>
          </cell>
        </row>
        <row r="4509">
          <cell r="A4509" t="str">
            <v>Transco Z6 NY</v>
          </cell>
          <cell r="C4509">
            <v>201306</v>
          </cell>
          <cell r="D4509">
            <v>0</v>
          </cell>
        </row>
        <row r="4510">
          <cell r="A4510" t="str">
            <v>Transco Z6 NY</v>
          </cell>
          <cell r="C4510">
            <v>201307</v>
          </cell>
          <cell r="D4510">
            <v>0</v>
          </cell>
        </row>
        <row r="4511">
          <cell r="A4511" t="str">
            <v>Transco Z6 NY</v>
          </cell>
          <cell r="C4511">
            <v>201308</v>
          </cell>
          <cell r="D4511">
            <v>0</v>
          </cell>
        </row>
        <row r="4512">
          <cell r="A4512" t="str">
            <v>Transco Z6 NY</v>
          </cell>
          <cell r="C4512">
            <v>201309</v>
          </cell>
          <cell r="D4512">
            <v>0</v>
          </cell>
        </row>
        <row r="4513">
          <cell r="A4513" t="str">
            <v>Transco Z6 NY</v>
          </cell>
          <cell r="C4513">
            <v>201310</v>
          </cell>
          <cell r="D4513">
            <v>0</v>
          </cell>
        </row>
        <row r="4514">
          <cell r="A4514" t="str">
            <v>Transco Z6 NY</v>
          </cell>
          <cell r="C4514">
            <v>201311</v>
          </cell>
          <cell r="D4514">
            <v>0</v>
          </cell>
        </row>
        <row r="4515">
          <cell r="A4515" t="str">
            <v>Transco Z6 NY</v>
          </cell>
          <cell r="C4515">
            <v>201312</v>
          </cell>
          <cell r="D4515">
            <v>0</v>
          </cell>
        </row>
        <row r="4516">
          <cell r="A4516" t="str">
            <v>Transco Z6 NY</v>
          </cell>
          <cell r="C4516">
            <v>201401</v>
          </cell>
          <cell r="D4516">
            <v>0</v>
          </cell>
        </row>
        <row r="4517">
          <cell r="A4517" t="str">
            <v>Transco Z6 NY</v>
          </cell>
          <cell r="C4517">
            <v>201402</v>
          </cell>
          <cell r="D4517">
            <v>0</v>
          </cell>
        </row>
        <row r="4518">
          <cell r="A4518" t="str">
            <v>Transco Z6 NY</v>
          </cell>
          <cell r="C4518">
            <v>201403</v>
          </cell>
          <cell r="D4518">
            <v>0</v>
          </cell>
        </row>
        <row r="4519">
          <cell r="A4519" t="str">
            <v>Transco Z6 NY</v>
          </cell>
          <cell r="C4519">
            <v>201404</v>
          </cell>
          <cell r="D4519">
            <v>0</v>
          </cell>
        </row>
        <row r="4520">
          <cell r="A4520" t="str">
            <v>Transco Z6 NY</v>
          </cell>
          <cell r="C4520">
            <v>201405</v>
          </cell>
          <cell r="D4520">
            <v>0</v>
          </cell>
        </row>
        <row r="4521">
          <cell r="A4521" t="str">
            <v>Transco Z6 NY</v>
          </cell>
          <cell r="C4521">
            <v>201406</v>
          </cell>
          <cell r="D4521">
            <v>0</v>
          </cell>
        </row>
        <row r="4522">
          <cell r="A4522" t="str">
            <v>Transco Z6 NY</v>
          </cell>
          <cell r="C4522">
            <v>201407</v>
          </cell>
          <cell r="D4522">
            <v>0</v>
          </cell>
        </row>
        <row r="4523">
          <cell r="A4523" t="str">
            <v>Transco Z6 NY</v>
          </cell>
          <cell r="C4523">
            <v>201408</v>
          </cell>
          <cell r="D4523">
            <v>0</v>
          </cell>
        </row>
        <row r="4524">
          <cell r="A4524" t="str">
            <v>Transco Z6 NY</v>
          </cell>
          <cell r="C4524">
            <v>201409</v>
          </cell>
          <cell r="D4524">
            <v>0</v>
          </cell>
        </row>
        <row r="4525">
          <cell r="A4525" t="str">
            <v>Transco Z6 NY</v>
          </cell>
          <cell r="C4525">
            <v>201410</v>
          </cell>
          <cell r="D4525">
            <v>0</v>
          </cell>
        </row>
        <row r="4526">
          <cell r="A4526" t="str">
            <v>Transco Z6 NY</v>
          </cell>
          <cell r="C4526">
            <v>201411</v>
          </cell>
          <cell r="D4526">
            <v>0</v>
          </cell>
        </row>
        <row r="4527">
          <cell r="A4527" t="str">
            <v>Transco Z6 NY</v>
          </cell>
          <cell r="C4527">
            <v>201412</v>
          </cell>
          <cell r="D4527">
            <v>0</v>
          </cell>
        </row>
        <row r="4528">
          <cell r="A4528" t="str">
            <v>Transco Z6 NY</v>
          </cell>
          <cell r="C4528">
            <v>201501</v>
          </cell>
          <cell r="D4528">
            <v>0</v>
          </cell>
        </row>
        <row r="4529">
          <cell r="A4529" t="str">
            <v>Transco Z6 NY</v>
          </cell>
          <cell r="C4529">
            <v>201502</v>
          </cell>
          <cell r="D4529">
            <v>0</v>
          </cell>
        </row>
        <row r="4530">
          <cell r="A4530" t="str">
            <v>Transco Z6 NY</v>
          </cell>
          <cell r="C4530">
            <v>201503</v>
          </cell>
          <cell r="D4530">
            <v>0</v>
          </cell>
        </row>
        <row r="4531">
          <cell r="A4531" t="str">
            <v>Transco Z6 NY</v>
          </cell>
          <cell r="C4531">
            <v>201504</v>
          </cell>
          <cell r="D4531">
            <v>0</v>
          </cell>
        </row>
        <row r="4532">
          <cell r="A4532" t="str">
            <v>Transco Z6 NY</v>
          </cell>
          <cell r="C4532">
            <v>201505</v>
          </cell>
          <cell r="D4532">
            <v>0</v>
          </cell>
        </row>
        <row r="4533">
          <cell r="A4533" t="str">
            <v>Transco Z6 NY</v>
          </cell>
          <cell r="C4533">
            <v>201506</v>
          </cell>
          <cell r="D4533">
            <v>0</v>
          </cell>
        </row>
        <row r="4534">
          <cell r="A4534" t="str">
            <v>Transco Z6 NY</v>
          </cell>
          <cell r="C4534">
            <v>201507</v>
          </cell>
          <cell r="D4534">
            <v>0</v>
          </cell>
        </row>
        <row r="4535">
          <cell r="A4535" t="str">
            <v>Transco Z6 NY</v>
          </cell>
          <cell r="C4535">
            <v>201508</v>
          </cell>
          <cell r="D4535">
            <v>0</v>
          </cell>
        </row>
        <row r="4536">
          <cell r="A4536" t="str">
            <v>Transco Z6 NY</v>
          </cell>
          <cell r="C4536">
            <v>201509</v>
          </cell>
          <cell r="D4536">
            <v>0</v>
          </cell>
        </row>
        <row r="4537">
          <cell r="A4537" t="str">
            <v>Transco Z6 NY</v>
          </cell>
          <cell r="C4537">
            <v>201510</v>
          </cell>
          <cell r="D4537">
            <v>0</v>
          </cell>
        </row>
        <row r="4538">
          <cell r="A4538" t="str">
            <v>Transco Z6 NY</v>
          </cell>
          <cell r="C4538">
            <v>201511</v>
          </cell>
          <cell r="D4538">
            <v>0</v>
          </cell>
        </row>
        <row r="4539">
          <cell r="A4539" t="str">
            <v>Transco Z6 NY</v>
          </cell>
          <cell r="C4539">
            <v>201512</v>
          </cell>
          <cell r="D4539">
            <v>0</v>
          </cell>
        </row>
        <row r="4540">
          <cell r="A4540" t="str">
            <v>Transco Z6 NY</v>
          </cell>
          <cell r="C4540">
            <v>201601</v>
          </cell>
          <cell r="D4540">
            <v>0</v>
          </cell>
        </row>
        <row r="4541">
          <cell r="A4541" t="str">
            <v>Transco Z6 NY</v>
          </cell>
          <cell r="C4541">
            <v>201602</v>
          </cell>
          <cell r="D4541">
            <v>0</v>
          </cell>
        </row>
        <row r="4542">
          <cell r="A4542" t="str">
            <v>Transco Z6 NY</v>
          </cell>
          <cell r="C4542">
            <v>201603</v>
          </cell>
          <cell r="D4542">
            <v>0</v>
          </cell>
        </row>
        <row r="4543">
          <cell r="A4543" t="str">
            <v>Transco Z6 NY</v>
          </cell>
          <cell r="C4543">
            <v>201604</v>
          </cell>
          <cell r="D4543">
            <v>0</v>
          </cell>
        </row>
        <row r="4544">
          <cell r="A4544" t="str">
            <v>Transco Z6 NY</v>
          </cell>
          <cell r="C4544">
            <v>201605</v>
          </cell>
          <cell r="D4544">
            <v>0</v>
          </cell>
        </row>
        <row r="4545">
          <cell r="A4545" t="str">
            <v>Transco Z6 NY</v>
          </cell>
          <cell r="C4545">
            <v>201606</v>
          </cell>
          <cell r="D4545">
            <v>0</v>
          </cell>
        </row>
        <row r="4546">
          <cell r="A4546" t="str">
            <v>Transco Z6 NY</v>
          </cell>
          <cell r="C4546">
            <v>201607</v>
          </cell>
          <cell r="D4546">
            <v>0</v>
          </cell>
        </row>
        <row r="4547">
          <cell r="A4547" t="str">
            <v>Transco Z6 NY</v>
          </cell>
          <cell r="C4547">
            <v>201608</v>
          </cell>
          <cell r="D4547">
            <v>0</v>
          </cell>
        </row>
        <row r="4548">
          <cell r="A4548" t="str">
            <v>Transco Z6 NY</v>
          </cell>
          <cell r="C4548">
            <v>201609</v>
          </cell>
          <cell r="D4548">
            <v>0</v>
          </cell>
        </row>
        <row r="4549">
          <cell r="A4549" t="str">
            <v>Transco Z6 NY</v>
          </cell>
          <cell r="C4549">
            <v>201610</v>
          </cell>
          <cell r="D4549">
            <v>0</v>
          </cell>
        </row>
        <row r="4550">
          <cell r="A4550" t="str">
            <v>Transco Z6 NY</v>
          </cell>
          <cell r="C4550">
            <v>201611</v>
          </cell>
          <cell r="D4550">
            <v>0</v>
          </cell>
        </row>
        <row r="4551">
          <cell r="A4551" t="str">
            <v>Transco Z6 NY</v>
          </cell>
          <cell r="C4551">
            <v>201612</v>
          </cell>
          <cell r="D4551">
            <v>0</v>
          </cell>
        </row>
        <row r="4552">
          <cell r="A4552" t="str">
            <v>Transco Z6 NY</v>
          </cell>
          <cell r="C4552">
            <v>201701</v>
          </cell>
          <cell r="D4552">
            <v>0</v>
          </cell>
        </row>
        <row r="4553">
          <cell r="A4553" t="str">
            <v>Transco Z6 NY</v>
          </cell>
          <cell r="C4553">
            <v>201702</v>
          </cell>
          <cell r="D4553">
            <v>0</v>
          </cell>
        </row>
        <row r="4554">
          <cell r="A4554" t="str">
            <v>Transco Z6 NY</v>
          </cell>
          <cell r="C4554">
            <v>201703</v>
          </cell>
          <cell r="D4554">
            <v>0</v>
          </cell>
        </row>
        <row r="4555">
          <cell r="A4555" t="str">
            <v>Transco Z6 NY</v>
          </cell>
          <cell r="C4555">
            <v>201704</v>
          </cell>
          <cell r="D4555">
            <v>0</v>
          </cell>
        </row>
        <row r="4556">
          <cell r="A4556" t="str">
            <v>Transco Z6 NY</v>
          </cell>
          <cell r="C4556">
            <v>201705</v>
          </cell>
          <cell r="D4556">
            <v>0</v>
          </cell>
        </row>
        <row r="4557">
          <cell r="A4557" t="str">
            <v>Transco Z6 NY</v>
          </cell>
          <cell r="C4557">
            <v>201706</v>
          </cell>
          <cell r="D4557">
            <v>0</v>
          </cell>
        </row>
        <row r="4558">
          <cell r="A4558" t="str">
            <v>Transco Z6 NY</v>
          </cell>
          <cell r="C4558">
            <v>201707</v>
          </cell>
          <cell r="D4558">
            <v>0</v>
          </cell>
        </row>
        <row r="4559">
          <cell r="A4559" t="str">
            <v>Transco Z6 NY</v>
          </cell>
          <cell r="C4559">
            <v>201708</v>
          </cell>
          <cell r="D4559">
            <v>0</v>
          </cell>
        </row>
        <row r="4560">
          <cell r="A4560" t="str">
            <v>Transco Z6 NY</v>
          </cell>
          <cell r="C4560">
            <v>201709</v>
          </cell>
          <cell r="D4560">
            <v>0</v>
          </cell>
        </row>
        <row r="4561">
          <cell r="A4561" t="str">
            <v>Transco Z6 NY</v>
          </cell>
          <cell r="C4561">
            <v>201710</v>
          </cell>
          <cell r="D4561">
            <v>0</v>
          </cell>
        </row>
        <row r="4562">
          <cell r="A4562" t="str">
            <v>Transco Z6 NY</v>
          </cell>
          <cell r="C4562">
            <v>201711</v>
          </cell>
          <cell r="D4562">
            <v>0</v>
          </cell>
        </row>
        <row r="4563">
          <cell r="A4563" t="str">
            <v>Transco Z6 NY</v>
          </cell>
          <cell r="C4563">
            <v>201712</v>
          </cell>
          <cell r="D4563">
            <v>0</v>
          </cell>
        </row>
        <row r="4564">
          <cell r="A4564" t="str">
            <v>Transco Z6 NY</v>
          </cell>
          <cell r="C4564">
            <v>201801</v>
          </cell>
          <cell r="D4564">
            <v>0</v>
          </cell>
        </row>
        <row r="4565">
          <cell r="A4565" t="str">
            <v>Transco Z6 NY</v>
          </cell>
          <cell r="C4565">
            <v>201802</v>
          </cell>
          <cell r="D4565">
            <v>0</v>
          </cell>
        </row>
        <row r="4566">
          <cell r="A4566" t="str">
            <v>Transco Z6 NY</v>
          </cell>
          <cell r="C4566">
            <v>201803</v>
          </cell>
          <cell r="D4566">
            <v>0</v>
          </cell>
        </row>
        <row r="4567">
          <cell r="A4567" t="str">
            <v>Transco Z6 NY</v>
          </cell>
          <cell r="C4567">
            <v>201804</v>
          </cell>
          <cell r="D4567">
            <v>0</v>
          </cell>
        </row>
        <row r="4568">
          <cell r="A4568" t="str">
            <v>Transco Z6 NY</v>
          </cell>
          <cell r="C4568">
            <v>201805</v>
          </cell>
          <cell r="D4568">
            <v>0</v>
          </cell>
        </row>
        <row r="4569">
          <cell r="A4569" t="str">
            <v>Transco Z6 NY</v>
          </cell>
          <cell r="C4569">
            <v>201806</v>
          </cell>
          <cell r="D4569">
            <v>0</v>
          </cell>
        </row>
        <row r="4570">
          <cell r="A4570" t="str">
            <v>Transco Z6 NY</v>
          </cell>
          <cell r="C4570">
            <v>201807</v>
          </cell>
          <cell r="D4570">
            <v>0</v>
          </cell>
        </row>
        <row r="4571">
          <cell r="A4571" t="str">
            <v>Transco Z6 NY</v>
          </cell>
          <cell r="C4571">
            <v>201808</v>
          </cell>
          <cell r="D4571">
            <v>0</v>
          </cell>
        </row>
        <row r="4572">
          <cell r="A4572" t="str">
            <v>Transco Z6 NY</v>
          </cell>
          <cell r="C4572">
            <v>201809</v>
          </cell>
          <cell r="D4572">
            <v>0</v>
          </cell>
        </row>
        <row r="4573">
          <cell r="A4573" t="str">
            <v>Transco Z6 NY</v>
          </cell>
          <cell r="C4573">
            <v>201810</v>
          </cell>
          <cell r="D4573">
            <v>0</v>
          </cell>
        </row>
        <row r="4574">
          <cell r="A4574" t="str">
            <v>Transco Z6 NY</v>
          </cell>
          <cell r="C4574">
            <v>201811</v>
          </cell>
          <cell r="D4574">
            <v>0</v>
          </cell>
        </row>
        <row r="4575">
          <cell r="A4575" t="str">
            <v>Transco Z6 NY</v>
          </cell>
          <cell r="C4575">
            <v>201812</v>
          </cell>
          <cell r="D4575">
            <v>0</v>
          </cell>
        </row>
        <row r="4576">
          <cell r="A4576" t="str">
            <v>Transco Z6 NY</v>
          </cell>
          <cell r="C4576">
            <v>201901</v>
          </cell>
          <cell r="D4576">
            <v>0</v>
          </cell>
        </row>
        <row r="4577">
          <cell r="A4577" t="str">
            <v>Transco Z6 NY</v>
          </cell>
          <cell r="C4577">
            <v>201902</v>
          </cell>
          <cell r="D4577">
            <v>0</v>
          </cell>
        </row>
        <row r="4578">
          <cell r="A4578" t="str">
            <v>Transco Z6 NY</v>
          </cell>
          <cell r="C4578">
            <v>201903</v>
          </cell>
          <cell r="D4578">
            <v>0</v>
          </cell>
        </row>
        <row r="4579">
          <cell r="A4579" t="str">
            <v>Transco Z6 NY</v>
          </cell>
          <cell r="C4579">
            <v>201904</v>
          </cell>
          <cell r="D4579">
            <v>0</v>
          </cell>
        </row>
        <row r="4580">
          <cell r="A4580" t="str">
            <v>Transco Z6 NY</v>
          </cell>
          <cell r="C4580">
            <v>201905</v>
          </cell>
          <cell r="D4580">
            <v>0</v>
          </cell>
        </row>
        <row r="4581">
          <cell r="A4581" t="str">
            <v>Transco Z6 NY</v>
          </cell>
          <cell r="C4581">
            <v>201906</v>
          </cell>
          <cell r="D4581">
            <v>0</v>
          </cell>
        </row>
        <row r="4582">
          <cell r="A4582" t="str">
            <v>Transco Z6 NY</v>
          </cell>
          <cell r="C4582">
            <v>201907</v>
          </cell>
          <cell r="D4582">
            <v>0</v>
          </cell>
        </row>
        <row r="4583">
          <cell r="A4583" t="str">
            <v>Transco Z6 NY</v>
          </cell>
          <cell r="C4583">
            <v>201908</v>
          </cell>
          <cell r="D4583">
            <v>0</v>
          </cell>
        </row>
        <row r="4584">
          <cell r="A4584" t="str">
            <v>Transco Z6 NY</v>
          </cell>
          <cell r="C4584">
            <v>201909</v>
          </cell>
          <cell r="D4584">
            <v>0</v>
          </cell>
        </row>
        <row r="4585">
          <cell r="A4585" t="str">
            <v>Transco Z6 NY</v>
          </cell>
          <cell r="C4585">
            <v>201910</v>
          </cell>
          <cell r="D4585">
            <v>0</v>
          </cell>
        </row>
        <row r="4586">
          <cell r="A4586" t="str">
            <v>Transco Z6 NY</v>
          </cell>
          <cell r="C4586">
            <v>201911</v>
          </cell>
          <cell r="D4586">
            <v>0</v>
          </cell>
        </row>
        <row r="4587">
          <cell r="A4587" t="str">
            <v>Transco Z6 NY</v>
          </cell>
          <cell r="C4587">
            <v>201912</v>
          </cell>
          <cell r="D4587">
            <v>0</v>
          </cell>
        </row>
        <row r="4588">
          <cell r="A4588" t="str">
            <v>Transco Z6 NY</v>
          </cell>
          <cell r="C4588">
            <v>202001</v>
          </cell>
          <cell r="D4588">
            <v>0</v>
          </cell>
        </row>
        <row r="4589">
          <cell r="A4589" t="str">
            <v>Transco Z6 NY</v>
          </cell>
          <cell r="C4589">
            <v>202002</v>
          </cell>
          <cell r="D4589">
            <v>0</v>
          </cell>
        </row>
        <row r="4590">
          <cell r="A4590" t="str">
            <v>Transco Z6 NY</v>
          </cell>
          <cell r="C4590">
            <v>202003</v>
          </cell>
          <cell r="D4590">
            <v>0</v>
          </cell>
        </row>
        <row r="4591">
          <cell r="A4591" t="str">
            <v>Transco Z6 NY</v>
          </cell>
          <cell r="C4591">
            <v>202004</v>
          </cell>
          <cell r="D4591">
            <v>0</v>
          </cell>
        </row>
        <row r="4592">
          <cell r="A4592" t="str">
            <v>Transco Z6 NY</v>
          </cell>
          <cell r="C4592">
            <v>202005</v>
          </cell>
          <cell r="D4592">
            <v>0</v>
          </cell>
        </row>
        <row r="4593">
          <cell r="A4593" t="str">
            <v>Transco Z6 NY</v>
          </cell>
          <cell r="C4593">
            <v>202006</v>
          </cell>
          <cell r="D4593">
            <v>0</v>
          </cell>
        </row>
        <row r="4594">
          <cell r="A4594" t="str">
            <v>Transco Z6 NY</v>
          </cell>
          <cell r="C4594">
            <v>202007</v>
          </cell>
          <cell r="D4594">
            <v>0</v>
          </cell>
        </row>
        <row r="4595">
          <cell r="A4595" t="str">
            <v>Transco Z6 NY</v>
          </cell>
          <cell r="C4595">
            <v>202008</v>
          </cell>
          <cell r="D4595">
            <v>0</v>
          </cell>
        </row>
        <row r="4596">
          <cell r="A4596" t="str">
            <v>Transco Z6 NY</v>
          </cell>
          <cell r="C4596">
            <v>202009</v>
          </cell>
          <cell r="D4596">
            <v>0</v>
          </cell>
        </row>
        <row r="4597">
          <cell r="A4597" t="str">
            <v>Transco Z6 NY</v>
          </cell>
          <cell r="C4597">
            <v>202010</v>
          </cell>
          <cell r="D4597">
            <v>0</v>
          </cell>
        </row>
        <row r="4598">
          <cell r="A4598" t="str">
            <v>Transco Z6 NY</v>
          </cell>
          <cell r="C4598">
            <v>202011</v>
          </cell>
          <cell r="D4598">
            <v>0</v>
          </cell>
        </row>
        <row r="4599">
          <cell r="A4599" t="str">
            <v>Transco Z6 NY</v>
          </cell>
          <cell r="C4599">
            <v>202012</v>
          </cell>
          <cell r="D4599">
            <v>0</v>
          </cell>
        </row>
        <row r="4600">
          <cell r="A4600" t="str">
            <v>Transco Z6 NY</v>
          </cell>
          <cell r="C4600">
            <v>202101</v>
          </cell>
          <cell r="D4600">
            <v>0</v>
          </cell>
        </row>
        <row r="4601">
          <cell r="A4601" t="str">
            <v>Transco Z6 NY</v>
          </cell>
          <cell r="C4601">
            <v>202102</v>
          </cell>
          <cell r="D4601">
            <v>0</v>
          </cell>
        </row>
        <row r="4602">
          <cell r="A4602" t="str">
            <v>Transco Z6 NY</v>
          </cell>
          <cell r="C4602">
            <v>202103</v>
          </cell>
          <cell r="D4602">
            <v>0</v>
          </cell>
        </row>
        <row r="4603">
          <cell r="A4603" t="str">
            <v>Transco Z6 NY</v>
          </cell>
          <cell r="C4603">
            <v>202104</v>
          </cell>
          <cell r="D4603">
            <v>0</v>
          </cell>
        </row>
        <row r="4604">
          <cell r="A4604" t="str">
            <v>Transco Z6 NY</v>
          </cell>
          <cell r="C4604">
            <v>202105</v>
          </cell>
          <cell r="D4604">
            <v>0</v>
          </cell>
        </row>
        <row r="4605">
          <cell r="A4605" t="str">
            <v>Transco Z6 NY</v>
          </cell>
          <cell r="C4605">
            <v>202106</v>
          </cell>
          <cell r="D4605">
            <v>0</v>
          </cell>
        </row>
        <row r="4606">
          <cell r="A4606" t="str">
            <v>Transco Z6 NY</v>
          </cell>
          <cell r="C4606">
            <v>202107</v>
          </cell>
          <cell r="D4606">
            <v>0</v>
          </cell>
        </row>
        <row r="4607">
          <cell r="A4607" t="str">
            <v>Transco Z6 NY</v>
          </cell>
          <cell r="C4607">
            <v>202108</v>
          </cell>
          <cell r="D4607">
            <v>0</v>
          </cell>
        </row>
        <row r="4608">
          <cell r="A4608" t="str">
            <v>Transco Z6 NY</v>
          </cell>
          <cell r="C4608">
            <v>202109</v>
          </cell>
          <cell r="D4608">
            <v>0</v>
          </cell>
        </row>
        <row r="4609">
          <cell r="A4609" t="str">
            <v>Transco Z6 NY</v>
          </cell>
          <cell r="C4609">
            <v>202110</v>
          </cell>
          <cell r="D4609">
            <v>0</v>
          </cell>
        </row>
        <row r="4610">
          <cell r="A4610" t="str">
            <v>Transco Z6 NY</v>
          </cell>
          <cell r="C4610">
            <v>202111</v>
          </cell>
          <cell r="D4610">
            <v>0</v>
          </cell>
        </row>
        <row r="4611">
          <cell r="A4611" t="str">
            <v>Transco Z6 NY</v>
          </cell>
          <cell r="C4611">
            <v>202112</v>
          </cell>
          <cell r="D4611">
            <v>0</v>
          </cell>
        </row>
        <row r="4612">
          <cell r="A4612" t="str">
            <v>Transco Z6 NY</v>
          </cell>
          <cell r="C4612">
            <v>202201</v>
          </cell>
          <cell r="D4612">
            <v>0</v>
          </cell>
        </row>
        <row r="4613">
          <cell r="A4613" t="str">
            <v>Transco Z6 NY</v>
          </cell>
          <cell r="C4613">
            <v>202202</v>
          </cell>
          <cell r="D4613">
            <v>0</v>
          </cell>
        </row>
        <row r="4614">
          <cell r="A4614" t="str">
            <v>Transco Z6 NY</v>
          </cell>
          <cell r="C4614">
            <v>202203</v>
          </cell>
          <cell r="D4614">
            <v>0</v>
          </cell>
        </row>
        <row r="4615">
          <cell r="A4615" t="str">
            <v>Transco Z6 NY</v>
          </cell>
          <cell r="C4615">
            <v>202204</v>
          </cell>
          <cell r="D4615">
            <v>0</v>
          </cell>
        </row>
        <row r="4616">
          <cell r="A4616" t="str">
            <v>Transco Z6 NY</v>
          </cell>
          <cell r="C4616">
            <v>202205</v>
          </cell>
          <cell r="D4616">
            <v>0</v>
          </cell>
        </row>
        <row r="4617">
          <cell r="A4617" t="str">
            <v>Transco Z6 NY</v>
          </cell>
          <cell r="C4617">
            <v>202206</v>
          </cell>
          <cell r="D4617">
            <v>0</v>
          </cell>
        </row>
        <row r="4618">
          <cell r="A4618" t="str">
            <v>Transco Z6 NY</v>
          </cell>
          <cell r="C4618">
            <v>202207</v>
          </cell>
          <cell r="D4618">
            <v>0</v>
          </cell>
        </row>
        <row r="4619">
          <cell r="A4619" t="str">
            <v>Transco Z6 NY</v>
          </cell>
          <cell r="C4619">
            <v>202208</v>
          </cell>
          <cell r="D4619">
            <v>0</v>
          </cell>
        </row>
        <row r="4620">
          <cell r="A4620" t="str">
            <v>Transco Z6 NY</v>
          </cell>
          <cell r="C4620">
            <v>202209</v>
          </cell>
          <cell r="D4620">
            <v>0</v>
          </cell>
        </row>
        <row r="4621">
          <cell r="A4621" t="str">
            <v>Transco Z6 NY</v>
          </cell>
          <cell r="C4621">
            <v>202210</v>
          </cell>
          <cell r="D4621">
            <v>0</v>
          </cell>
        </row>
        <row r="4622">
          <cell r="A4622" t="str">
            <v>Transco Z6 NY</v>
          </cell>
          <cell r="C4622">
            <v>202211</v>
          </cell>
          <cell r="D4622">
            <v>0</v>
          </cell>
        </row>
        <row r="4623">
          <cell r="A4623" t="str">
            <v>Transco Z6 NY</v>
          </cell>
          <cell r="C4623">
            <v>202212</v>
          </cell>
          <cell r="D4623">
            <v>0</v>
          </cell>
        </row>
        <row r="4624">
          <cell r="A4624" t="str">
            <v>Transco Z6 NY</v>
          </cell>
          <cell r="C4624">
            <v>202301</v>
          </cell>
          <cell r="D4624">
            <v>0</v>
          </cell>
        </row>
        <row r="4625">
          <cell r="A4625" t="str">
            <v>Transco Z6 NY</v>
          </cell>
          <cell r="C4625">
            <v>202302</v>
          </cell>
          <cell r="D4625">
            <v>0</v>
          </cell>
        </row>
        <row r="4626">
          <cell r="A4626" t="str">
            <v>Transco Z6 NY</v>
          </cell>
          <cell r="C4626">
            <v>202303</v>
          </cell>
          <cell r="D4626">
            <v>0</v>
          </cell>
        </row>
        <row r="4627">
          <cell r="A4627" t="str">
            <v>Transco Z6 NY</v>
          </cell>
          <cell r="C4627">
            <v>202304</v>
          </cell>
          <cell r="D4627">
            <v>0</v>
          </cell>
        </row>
        <row r="4628">
          <cell r="A4628" t="str">
            <v>Transco Z6 NY</v>
          </cell>
          <cell r="C4628">
            <v>202305</v>
          </cell>
          <cell r="D4628">
            <v>0</v>
          </cell>
        </row>
        <row r="4629">
          <cell r="A4629" t="str">
            <v>Transco Z6 NY</v>
          </cell>
          <cell r="C4629">
            <v>202306</v>
          </cell>
          <cell r="D4629">
            <v>0</v>
          </cell>
        </row>
        <row r="4630">
          <cell r="A4630" t="str">
            <v>Transco Z6 NY</v>
          </cell>
          <cell r="C4630">
            <v>202307</v>
          </cell>
          <cell r="D4630">
            <v>0</v>
          </cell>
        </row>
        <row r="4631">
          <cell r="A4631" t="str">
            <v>Transco Z6 NY</v>
          </cell>
          <cell r="C4631">
            <v>202308</v>
          </cell>
          <cell r="D4631">
            <v>0</v>
          </cell>
        </row>
        <row r="4632">
          <cell r="A4632" t="str">
            <v>Transco Z6 NY</v>
          </cell>
          <cell r="C4632">
            <v>202309</v>
          </cell>
          <cell r="D4632">
            <v>0</v>
          </cell>
        </row>
        <row r="4633">
          <cell r="A4633" t="str">
            <v>Transco Z6 NY</v>
          </cell>
          <cell r="C4633">
            <v>202310</v>
          </cell>
          <cell r="D4633">
            <v>0</v>
          </cell>
        </row>
        <row r="4634">
          <cell r="A4634" t="str">
            <v>Transco Z6 NY</v>
          </cell>
          <cell r="C4634">
            <v>202311</v>
          </cell>
          <cell r="D4634">
            <v>0</v>
          </cell>
        </row>
        <row r="4635">
          <cell r="A4635" t="str">
            <v>Transco Z6 NY</v>
          </cell>
          <cell r="C4635">
            <v>202312</v>
          </cell>
          <cell r="D4635">
            <v>0</v>
          </cell>
        </row>
        <row r="4636">
          <cell r="A4636" t="str">
            <v>Transco Z6 NY</v>
          </cell>
          <cell r="C4636">
            <v>202401</v>
          </cell>
          <cell r="D4636">
            <v>0</v>
          </cell>
        </row>
        <row r="4637">
          <cell r="A4637" t="str">
            <v>Transco Z6 NY</v>
          </cell>
          <cell r="C4637">
            <v>202402</v>
          </cell>
          <cell r="D4637">
            <v>0</v>
          </cell>
        </row>
        <row r="4638">
          <cell r="A4638" t="str">
            <v>Transco Z6 NY</v>
          </cell>
          <cell r="C4638">
            <v>202403</v>
          </cell>
          <cell r="D4638">
            <v>0</v>
          </cell>
        </row>
        <row r="4639">
          <cell r="A4639" t="str">
            <v>Transco Z6 NY</v>
          </cell>
          <cell r="C4639">
            <v>202404</v>
          </cell>
          <cell r="D4639">
            <v>0</v>
          </cell>
        </row>
        <row r="4640">
          <cell r="A4640" t="str">
            <v>Transco Z6 NY</v>
          </cell>
          <cell r="C4640">
            <v>202405</v>
          </cell>
          <cell r="D4640">
            <v>0</v>
          </cell>
        </row>
        <row r="4641">
          <cell r="A4641" t="str">
            <v>Transco Z6 NY</v>
          </cell>
          <cell r="C4641">
            <v>202406</v>
          </cell>
          <cell r="D4641">
            <v>0</v>
          </cell>
        </row>
        <row r="4642">
          <cell r="A4642" t="str">
            <v>Transco Z6 NY</v>
          </cell>
          <cell r="C4642">
            <v>202407</v>
          </cell>
          <cell r="D4642">
            <v>0</v>
          </cell>
        </row>
        <row r="4643">
          <cell r="A4643" t="str">
            <v>Transco Z6 NY</v>
          </cell>
          <cell r="C4643">
            <v>202408</v>
          </cell>
          <cell r="D4643">
            <v>0</v>
          </cell>
        </row>
        <row r="4644">
          <cell r="A4644" t="str">
            <v>Transco Z6 NY</v>
          </cell>
          <cell r="C4644">
            <v>202409</v>
          </cell>
          <cell r="D4644">
            <v>0</v>
          </cell>
        </row>
        <row r="4645">
          <cell r="A4645" t="str">
            <v>Transco Z6 NY</v>
          </cell>
          <cell r="C4645">
            <v>202410</v>
          </cell>
          <cell r="D4645">
            <v>0</v>
          </cell>
        </row>
        <row r="4646">
          <cell r="A4646" t="str">
            <v>Transco Z6 NY</v>
          </cell>
          <cell r="C4646">
            <v>202411</v>
          </cell>
          <cell r="D4646">
            <v>0</v>
          </cell>
        </row>
        <row r="4647">
          <cell r="A4647" t="str">
            <v>Transco Z6 NY</v>
          </cell>
          <cell r="C4647">
            <v>202412</v>
          </cell>
          <cell r="D4647">
            <v>0</v>
          </cell>
        </row>
        <row r="4648">
          <cell r="A4648" t="str">
            <v>Transco Z6 NY</v>
          </cell>
          <cell r="C4648">
            <v>202501</v>
          </cell>
          <cell r="D4648">
            <v>0</v>
          </cell>
        </row>
        <row r="4649">
          <cell r="A4649" t="str">
            <v>Transco Z6 NY</v>
          </cell>
          <cell r="C4649">
            <v>202502</v>
          </cell>
          <cell r="D4649">
            <v>0</v>
          </cell>
        </row>
        <row r="4650">
          <cell r="A4650" t="str">
            <v>Transco Z6 NY</v>
          </cell>
          <cell r="C4650">
            <v>202503</v>
          </cell>
          <cell r="D4650">
            <v>0</v>
          </cell>
        </row>
        <row r="4651">
          <cell r="A4651" t="str">
            <v>Transco Z6 NY</v>
          </cell>
          <cell r="C4651">
            <v>202504</v>
          </cell>
          <cell r="D4651">
            <v>0</v>
          </cell>
        </row>
        <row r="4652">
          <cell r="A4652" t="str">
            <v>Transco Z6 NY</v>
          </cell>
          <cell r="C4652">
            <v>202505</v>
          </cell>
          <cell r="D4652">
            <v>0</v>
          </cell>
        </row>
        <row r="4653">
          <cell r="A4653" t="str">
            <v>Transco Z6 NY</v>
          </cell>
          <cell r="C4653">
            <v>202506</v>
          </cell>
          <cell r="D4653">
            <v>0</v>
          </cell>
        </row>
        <row r="4654">
          <cell r="A4654" t="str">
            <v>Transco Z6 NY</v>
          </cell>
          <cell r="C4654">
            <v>202507</v>
          </cell>
          <cell r="D4654">
            <v>0</v>
          </cell>
        </row>
        <row r="4655">
          <cell r="A4655" t="str">
            <v>Transco Z6 NY</v>
          </cell>
          <cell r="C4655">
            <v>202508</v>
          </cell>
          <cell r="D4655">
            <v>0</v>
          </cell>
        </row>
        <row r="4656">
          <cell r="A4656" t="str">
            <v>Transco Z6 NY</v>
          </cell>
          <cell r="C4656">
            <v>202509</v>
          </cell>
          <cell r="D4656">
            <v>0</v>
          </cell>
        </row>
        <row r="4657">
          <cell r="A4657" t="str">
            <v>Transco Z6 NY</v>
          </cell>
          <cell r="C4657">
            <v>202510</v>
          </cell>
          <cell r="D4657">
            <v>0</v>
          </cell>
        </row>
        <row r="4658">
          <cell r="A4658" t="str">
            <v>Transco Z6 NY</v>
          </cell>
          <cell r="C4658">
            <v>202511</v>
          </cell>
          <cell r="D4658">
            <v>0</v>
          </cell>
        </row>
        <row r="4659">
          <cell r="A4659" t="str">
            <v>Transco Z6 NY</v>
          </cell>
          <cell r="C4659">
            <v>202512</v>
          </cell>
          <cell r="D4659">
            <v>0</v>
          </cell>
        </row>
        <row r="4660">
          <cell r="A4660" t="str">
            <v>Transco Z6 NY</v>
          </cell>
          <cell r="C4660">
            <v>202601</v>
          </cell>
          <cell r="D4660">
            <v>0</v>
          </cell>
        </row>
        <row r="4661">
          <cell r="A4661" t="str">
            <v>Transco Z6 NY</v>
          </cell>
          <cell r="C4661">
            <v>202602</v>
          </cell>
          <cell r="D4661">
            <v>0</v>
          </cell>
        </row>
        <row r="4662">
          <cell r="A4662" t="str">
            <v>Transco Z6 NY</v>
          </cell>
          <cell r="C4662">
            <v>202603</v>
          </cell>
          <cell r="D4662">
            <v>0</v>
          </cell>
        </row>
        <row r="4663">
          <cell r="A4663" t="str">
            <v>Transco Z6 NY</v>
          </cell>
          <cell r="C4663">
            <v>202604</v>
          </cell>
          <cell r="D4663">
            <v>0</v>
          </cell>
        </row>
        <row r="4664">
          <cell r="A4664" t="str">
            <v>Transco Z6 NY</v>
          </cell>
          <cell r="C4664">
            <v>202605</v>
          </cell>
          <cell r="D4664">
            <v>0</v>
          </cell>
        </row>
        <row r="4665">
          <cell r="A4665" t="str">
            <v>Transco Z6 NY</v>
          </cell>
          <cell r="C4665">
            <v>202606</v>
          </cell>
          <cell r="D4665">
            <v>0</v>
          </cell>
        </row>
        <row r="4666">
          <cell r="A4666" t="str">
            <v>Transco Z6 NY</v>
          </cell>
          <cell r="C4666">
            <v>202607</v>
          </cell>
          <cell r="D4666">
            <v>0</v>
          </cell>
        </row>
        <row r="4667">
          <cell r="A4667" t="str">
            <v>Transco Z6 NY</v>
          </cell>
          <cell r="C4667">
            <v>202608</v>
          </cell>
          <cell r="D4667">
            <v>0</v>
          </cell>
        </row>
        <row r="4668">
          <cell r="A4668" t="str">
            <v>Transco Z6 NY</v>
          </cell>
          <cell r="C4668">
            <v>202609</v>
          </cell>
          <cell r="D4668">
            <v>0</v>
          </cell>
        </row>
        <row r="4669">
          <cell r="A4669" t="str">
            <v>Transco Z6 NY</v>
          </cell>
          <cell r="C4669">
            <v>202610</v>
          </cell>
          <cell r="D4669">
            <v>0</v>
          </cell>
        </row>
        <row r="4670">
          <cell r="A4670" t="str">
            <v>Transco Z6 NY</v>
          </cell>
          <cell r="C4670">
            <v>202611</v>
          </cell>
          <cell r="D4670">
            <v>0</v>
          </cell>
        </row>
        <row r="4671">
          <cell r="A4671" t="str">
            <v>Transco Z6 NY</v>
          </cell>
          <cell r="C4671">
            <v>202612</v>
          </cell>
          <cell r="D4671">
            <v>0</v>
          </cell>
        </row>
        <row r="4672">
          <cell r="A4672" t="str">
            <v>Transco Z6 NY</v>
          </cell>
          <cell r="C4672">
            <v>202701</v>
          </cell>
          <cell r="D4672">
            <v>0</v>
          </cell>
        </row>
        <row r="4673">
          <cell r="A4673" t="str">
            <v>Transco Z6 NY</v>
          </cell>
          <cell r="C4673">
            <v>202702</v>
          </cell>
          <cell r="D4673">
            <v>0</v>
          </cell>
        </row>
        <row r="4674">
          <cell r="A4674" t="str">
            <v>Transco Z6 NY</v>
          </cell>
          <cell r="C4674">
            <v>202703</v>
          </cell>
          <cell r="D4674">
            <v>0</v>
          </cell>
        </row>
        <row r="4675">
          <cell r="A4675" t="str">
            <v>Transco Z6 NY</v>
          </cell>
          <cell r="C4675">
            <v>202704</v>
          </cell>
          <cell r="D4675">
            <v>0</v>
          </cell>
        </row>
        <row r="4676">
          <cell r="A4676" t="str">
            <v>Transco Z6 NY</v>
          </cell>
          <cell r="C4676">
            <v>202705</v>
          </cell>
          <cell r="D4676">
            <v>0</v>
          </cell>
        </row>
        <row r="4677">
          <cell r="A4677" t="str">
            <v>Transco Z6 NY</v>
          </cell>
          <cell r="C4677">
            <v>202706</v>
          </cell>
          <cell r="D4677">
            <v>0</v>
          </cell>
        </row>
        <row r="4678">
          <cell r="A4678" t="str">
            <v>Transco Z6 NY</v>
          </cell>
          <cell r="C4678">
            <v>202707</v>
          </cell>
          <cell r="D4678">
            <v>0</v>
          </cell>
        </row>
        <row r="4679">
          <cell r="A4679" t="str">
            <v>Transco Z6 NY</v>
          </cell>
          <cell r="C4679">
            <v>202708</v>
          </cell>
          <cell r="D4679">
            <v>0</v>
          </cell>
        </row>
        <row r="4680">
          <cell r="A4680" t="str">
            <v>Transco Z6 NY</v>
          </cell>
          <cell r="C4680">
            <v>202709</v>
          </cell>
          <cell r="D4680">
            <v>0</v>
          </cell>
        </row>
        <row r="4681">
          <cell r="A4681" t="str">
            <v>Transco Z6 NY</v>
          </cell>
          <cell r="C4681">
            <v>202710</v>
          </cell>
          <cell r="D4681">
            <v>0</v>
          </cell>
        </row>
        <row r="4682">
          <cell r="A4682" t="str">
            <v>Transco Z6 NY</v>
          </cell>
          <cell r="C4682">
            <v>202711</v>
          </cell>
          <cell r="D4682">
            <v>0</v>
          </cell>
        </row>
        <row r="4683">
          <cell r="A4683" t="str">
            <v>Transco Z6 non-NY</v>
          </cell>
          <cell r="C4683">
            <v>200803</v>
          </cell>
          <cell r="D4683">
            <v>0.91220000000000001</v>
          </cell>
        </row>
        <row r="4684">
          <cell r="A4684" t="str">
            <v>Transco Z6 non-NY</v>
          </cell>
          <cell r="C4684">
            <v>200804</v>
          </cell>
          <cell r="D4684">
            <v>0.7107</v>
          </cell>
        </row>
        <row r="4685">
          <cell r="A4685" t="str">
            <v>Transco Z6 non-NY</v>
          </cell>
          <cell r="C4685">
            <v>200805</v>
          </cell>
          <cell r="D4685">
            <v>0.69969999999999999</v>
          </cell>
        </row>
        <row r="4686">
          <cell r="A4686" t="str">
            <v>Transco Z6 non-NY</v>
          </cell>
          <cell r="C4686">
            <v>200806</v>
          </cell>
          <cell r="D4686">
            <v>0.7379</v>
          </cell>
        </row>
        <row r="4687">
          <cell r="A4687" t="str">
            <v>Transco Z6 non-NY</v>
          </cell>
          <cell r="C4687">
            <v>200807</v>
          </cell>
          <cell r="D4687">
            <v>0.93440000000000001</v>
          </cell>
        </row>
        <row r="4688">
          <cell r="A4688" t="str">
            <v>Transco Z6 non-NY</v>
          </cell>
          <cell r="C4688">
            <v>200808</v>
          </cell>
          <cell r="D4688">
            <v>0.76359999999999995</v>
          </cell>
        </row>
        <row r="4689">
          <cell r="A4689" t="str">
            <v>Transco Z6 non-NY</v>
          </cell>
          <cell r="C4689">
            <v>200809</v>
          </cell>
          <cell r="D4689">
            <v>0.71499999999999997</v>
          </cell>
        </row>
        <row r="4690">
          <cell r="A4690" t="str">
            <v>Transco Z6 non-NY</v>
          </cell>
          <cell r="C4690">
            <v>200810</v>
          </cell>
          <cell r="D4690">
            <v>0.83889999999999998</v>
          </cell>
        </row>
        <row r="4691">
          <cell r="A4691" t="str">
            <v>Transco Z6 non-NY</v>
          </cell>
          <cell r="C4691">
            <v>200811</v>
          </cell>
          <cell r="D4691">
            <v>0.87929999999999997</v>
          </cell>
        </row>
        <row r="4692">
          <cell r="A4692" t="str">
            <v>Transco Z6 non-NY</v>
          </cell>
          <cell r="C4692">
            <v>200812</v>
          </cell>
          <cell r="D4692">
            <v>1.4237</v>
          </cell>
        </row>
        <row r="4693">
          <cell r="A4693" t="str">
            <v>Transco Z6 non-NY</v>
          </cell>
          <cell r="C4693">
            <v>200901</v>
          </cell>
          <cell r="D4693">
            <v>2.4001999999999999</v>
          </cell>
        </row>
        <row r="4694">
          <cell r="A4694" t="str">
            <v>Transco Z6 non-NY</v>
          </cell>
          <cell r="C4694">
            <v>200902</v>
          </cell>
          <cell r="D4694">
            <v>2.2696000000000001</v>
          </cell>
        </row>
        <row r="4695">
          <cell r="A4695" t="str">
            <v>Transco Z6 non-NY</v>
          </cell>
          <cell r="C4695">
            <v>200903</v>
          </cell>
          <cell r="D4695">
            <v>1.3734</v>
          </cell>
        </row>
        <row r="4696">
          <cell r="A4696" t="str">
            <v>Transco Z6 non-NY</v>
          </cell>
          <cell r="C4696">
            <v>200904</v>
          </cell>
          <cell r="D4696">
            <v>0.71799999999999997</v>
          </cell>
        </row>
        <row r="4697">
          <cell r="A4697" t="str">
            <v>Transco Z6 non-NY</v>
          </cell>
          <cell r="C4697">
            <v>200905</v>
          </cell>
          <cell r="D4697">
            <v>0.72150000000000003</v>
          </cell>
        </row>
        <row r="4698">
          <cell r="A4698" t="str">
            <v>Transco Z6 non-NY</v>
          </cell>
          <cell r="C4698">
            <v>200906</v>
          </cell>
          <cell r="D4698">
            <v>0.70830000000000004</v>
          </cell>
        </row>
        <row r="4699">
          <cell r="A4699" t="str">
            <v>Transco Z6 non-NY</v>
          </cell>
          <cell r="C4699">
            <v>200907</v>
          </cell>
          <cell r="D4699">
            <v>0.68930000000000002</v>
          </cell>
        </row>
        <row r="4700">
          <cell r="A4700" t="str">
            <v>Transco Z6 non-NY</v>
          </cell>
          <cell r="C4700">
            <v>200908</v>
          </cell>
          <cell r="D4700">
            <v>0.74829999999999997</v>
          </cell>
        </row>
        <row r="4701">
          <cell r="A4701" t="str">
            <v>Transco Z6 non-NY</v>
          </cell>
          <cell r="C4701">
            <v>200909</v>
          </cell>
          <cell r="D4701">
            <v>0.7006</v>
          </cell>
        </row>
        <row r="4702">
          <cell r="A4702" t="str">
            <v>Transco Z6 non-NY</v>
          </cell>
          <cell r="C4702">
            <v>200910</v>
          </cell>
          <cell r="D4702">
            <v>0.82220000000000004</v>
          </cell>
        </row>
        <row r="4703">
          <cell r="A4703" t="str">
            <v>Transco Z6 non-NY</v>
          </cell>
          <cell r="C4703">
            <v>200911</v>
          </cell>
          <cell r="D4703">
            <v>0.84140000000000004</v>
          </cell>
        </row>
        <row r="4704">
          <cell r="A4704" t="str">
            <v>Transco Z6 non-NY</v>
          </cell>
          <cell r="C4704">
            <v>200912</v>
          </cell>
          <cell r="D4704">
            <v>1.3661000000000001</v>
          </cell>
        </row>
        <row r="4705">
          <cell r="A4705" t="str">
            <v>Transco Z6 non-NY</v>
          </cell>
          <cell r="C4705">
            <v>201001</v>
          </cell>
          <cell r="D4705">
            <v>2.3332000000000002</v>
          </cell>
        </row>
        <row r="4706">
          <cell r="A4706" t="str">
            <v>Transco Z6 non-NY</v>
          </cell>
          <cell r="C4706">
            <v>201002</v>
          </cell>
          <cell r="D4706">
            <v>2.1932</v>
          </cell>
        </row>
        <row r="4707">
          <cell r="A4707" t="str">
            <v>Transco Z6 non-NY</v>
          </cell>
          <cell r="C4707">
            <v>201003</v>
          </cell>
          <cell r="D4707">
            <v>1.3085</v>
          </cell>
        </row>
        <row r="4708">
          <cell r="A4708" t="str">
            <v>Transco Z6 non-NY</v>
          </cell>
          <cell r="C4708">
            <v>201004</v>
          </cell>
          <cell r="D4708">
            <v>0.66690000000000005</v>
          </cell>
        </row>
        <row r="4709">
          <cell r="A4709" t="str">
            <v>Transco Z6 non-NY</v>
          </cell>
          <cell r="C4709">
            <v>201005</v>
          </cell>
          <cell r="D4709">
            <v>0.67020000000000002</v>
          </cell>
        </row>
        <row r="4710">
          <cell r="A4710" t="str">
            <v>Transco Z6 non-NY</v>
          </cell>
          <cell r="C4710">
            <v>201006</v>
          </cell>
          <cell r="D4710">
            <v>0.65790000000000004</v>
          </cell>
        </row>
        <row r="4711">
          <cell r="A4711" t="str">
            <v>Transco Z6 non-NY</v>
          </cell>
          <cell r="C4711">
            <v>201007</v>
          </cell>
          <cell r="D4711">
            <v>0.6401</v>
          </cell>
        </row>
        <row r="4712">
          <cell r="A4712" t="str">
            <v>Transco Z6 non-NY</v>
          </cell>
          <cell r="C4712">
            <v>201008</v>
          </cell>
          <cell r="D4712">
            <v>0.69520000000000004</v>
          </cell>
        </row>
        <row r="4713">
          <cell r="A4713" t="str">
            <v>Transco Z6 non-NY</v>
          </cell>
          <cell r="C4713">
            <v>201009</v>
          </cell>
          <cell r="D4713">
            <v>0.65069999999999995</v>
          </cell>
        </row>
        <row r="4714">
          <cell r="A4714" t="str">
            <v>Transco Z6 non-NY</v>
          </cell>
          <cell r="C4714">
            <v>201010</v>
          </cell>
          <cell r="D4714">
            <v>0.76429999999999998</v>
          </cell>
        </row>
        <row r="4715">
          <cell r="A4715" t="str">
            <v>Transco Z6 non-NY</v>
          </cell>
          <cell r="C4715">
            <v>201011</v>
          </cell>
          <cell r="D4715">
            <v>0.73950000000000005</v>
          </cell>
        </row>
        <row r="4716">
          <cell r="A4716" t="str">
            <v>Transco Z6 non-NY</v>
          </cell>
          <cell r="C4716">
            <v>201012</v>
          </cell>
          <cell r="D4716">
            <v>1.2906</v>
          </cell>
        </row>
        <row r="4717">
          <cell r="A4717" t="str">
            <v>Transco Z6 non-NY</v>
          </cell>
          <cell r="C4717">
            <v>201101</v>
          </cell>
          <cell r="D4717">
            <v>2.0903</v>
          </cell>
        </row>
        <row r="4718">
          <cell r="A4718" t="str">
            <v>Transco Z6 non-NY</v>
          </cell>
          <cell r="C4718">
            <v>201102</v>
          </cell>
          <cell r="D4718">
            <v>2.1595</v>
          </cell>
        </row>
        <row r="4719">
          <cell r="A4719" t="str">
            <v>Transco Z6 non-NY</v>
          </cell>
          <cell r="C4719">
            <v>201103</v>
          </cell>
          <cell r="D4719">
            <v>1.2323</v>
          </cell>
        </row>
        <row r="4720">
          <cell r="A4720" t="str">
            <v>Transco Z6 non-NY</v>
          </cell>
          <cell r="C4720">
            <v>201104</v>
          </cell>
          <cell r="D4720">
            <v>0.61140000000000005</v>
          </cell>
        </row>
        <row r="4721">
          <cell r="A4721" t="str">
            <v>Transco Z6 non-NY</v>
          </cell>
          <cell r="C4721">
            <v>201105</v>
          </cell>
          <cell r="D4721">
            <v>0</v>
          </cell>
        </row>
        <row r="4722">
          <cell r="A4722" t="str">
            <v>Transco Z6 non-NY</v>
          </cell>
          <cell r="C4722">
            <v>201106</v>
          </cell>
          <cell r="D4722">
            <v>0</v>
          </cell>
        </row>
        <row r="4723">
          <cell r="A4723" t="str">
            <v>Transco Z6 non-NY</v>
          </cell>
          <cell r="C4723">
            <v>201107</v>
          </cell>
          <cell r="D4723">
            <v>0</v>
          </cell>
        </row>
        <row r="4724">
          <cell r="A4724" t="str">
            <v>Transco Z6 non-NY</v>
          </cell>
          <cell r="C4724">
            <v>201108</v>
          </cell>
          <cell r="D4724">
            <v>0</v>
          </cell>
        </row>
        <row r="4725">
          <cell r="A4725" t="str">
            <v>Transco Z6 non-NY</v>
          </cell>
          <cell r="C4725">
            <v>201109</v>
          </cell>
          <cell r="D4725">
            <v>0</v>
          </cell>
        </row>
        <row r="4726">
          <cell r="A4726" t="str">
            <v>Transco Z6 non-NY</v>
          </cell>
          <cell r="C4726">
            <v>201110</v>
          </cell>
          <cell r="D4726">
            <v>0</v>
          </cell>
        </row>
        <row r="4727">
          <cell r="A4727" t="str">
            <v>Transco Z6 non-NY</v>
          </cell>
          <cell r="C4727">
            <v>201111</v>
          </cell>
          <cell r="D4727">
            <v>0</v>
          </cell>
        </row>
        <row r="4728">
          <cell r="A4728" t="str">
            <v>Transco Z6 non-NY</v>
          </cell>
          <cell r="C4728">
            <v>201112</v>
          </cell>
          <cell r="D4728">
            <v>0</v>
          </cell>
        </row>
        <row r="4729">
          <cell r="A4729" t="str">
            <v>Transco Z6 non-NY</v>
          </cell>
          <cell r="C4729">
            <v>201201</v>
          </cell>
          <cell r="D4729">
            <v>0</v>
          </cell>
        </row>
        <row r="4730">
          <cell r="A4730" t="str">
            <v>Transco Z6 non-NY</v>
          </cell>
          <cell r="C4730">
            <v>201202</v>
          </cell>
          <cell r="D4730">
            <v>0</v>
          </cell>
        </row>
        <row r="4731">
          <cell r="A4731" t="str">
            <v>Transco Z6 non-NY</v>
          </cell>
          <cell r="C4731">
            <v>201203</v>
          </cell>
          <cell r="D4731">
            <v>0</v>
          </cell>
        </row>
        <row r="4732">
          <cell r="A4732" t="str">
            <v>Transco Z6 non-NY</v>
          </cell>
          <cell r="C4732">
            <v>201204</v>
          </cell>
          <cell r="D4732">
            <v>0</v>
          </cell>
        </row>
        <row r="4733">
          <cell r="A4733" t="str">
            <v>Transco Z6 non-NY</v>
          </cell>
          <cell r="C4733">
            <v>201205</v>
          </cell>
          <cell r="D4733">
            <v>0</v>
          </cell>
        </row>
        <row r="4734">
          <cell r="A4734" t="str">
            <v>Transco Z6 non-NY</v>
          </cell>
          <cell r="C4734">
            <v>201206</v>
          </cell>
          <cell r="D4734">
            <v>0</v>
          </cell>
        </row>
        <row r="4735">
          <cell r="A4735" t="str">
            <v>Transco Z6 non-NY</v>
          </cell>
          <cell r="C4735">
            <v>201207</v>
          </cell>
          <cell r="D4735">
            <v>0</v>
          </cell>
        </row>
        <row r="4736">
          <cell r="A4736" t="str">
            <v>Transco Z6 non-NY</v>
          </cell>
          <cell r="C4736">
            <v>201208</v>
          </cell>
          <cell r="D4736">
            <v>0</v>
          </cell>
        </row>
        <row r="4737">
          <cell r="A4737" t="str">
            <v>Transco Z6 non-NY</v>
          </cell>
          <cell r="C4737">
            <v>201209</v>
          </cell>
          <cell r="D4737">
            <v>0</v>
          </cell>
        </row>
        <row r="4738">
          <cell r="A4738" t="str">
            <v>Transco Z6 non-NY</v>
          </cell>
          <cell r="C4738">
            <v>201210</v>
          </cell>
          <cell r="D4738">
            <v>0</v>
          </cell>
        </row>
        <row r="4739">
          <cell r="A4739" t="str">
            <v>Transco Z6 non-NY</v>
          </cell>
          <cell r="C4739">
            <v>201211</v>
          </cell>
          <cell r="D4739">
            <v>0</v>
          </cell>
        </row>
        <row r="4740">
          <cell r="A4740" t="str">
            <v>Transco Z6 non-NY</v>
          </cell>
          <cell r="C4740">
            <v>201212</v>
          </cell>
          <cell r="D4740">
            <v>0</v>
          </cell>
        </row>
        <row r="4741">
          <cell r="A4741" t="str">
            <v>Transco Z6 non-NY</v>
          </cell>
          <cell r="C4741">
            <v>201301</v>
          </cell>
          <cell r="D4741">
            <v>0</v>
          </cell>
        </row>
        <row r="4742">
          <cell r="A4742" t="str">
            <v>Transco Z6 non-NY</v>
          </cell>
          <cell r="C4742">
            <v>201302</v>
          </cell>
          <cell r="D4742">
            <v>0</v>
          </cell>
        </row>
        <row r="4743">
          <cell r="A4743" t="str">
            <v>Transco Z6 non-NY</v>
          </cell>
          <cell r="C4743">
            <v>201303</v>
          </cell>
          <cell r="D4743">
            <v>0</v>
          </cell>
        </row>
        <row r="4744">
          <cell r="A4744" t="str">
            <v>Transco Z6 non-NY</v>
          </cell>
          <cell r="C4744">
            <v>201304</v>
          </cell>
          <cell r="D4744">
            <v>0</v>
          </cell>
        </row>
        <row r="4745">
          <cell r="A4745" t="str">
            <v>Transco Z6 non-NY</v>
          </cell>
          <cell r="C4745">
            <v>201305</v>
          </cell>
          <cell r="D4745">
            <v>0</v>
          </cell>
        </row>
        <row r="4746">
          <cell r="A4746" t="str">
            <v>Transco Z6 non-NY</v>
          </cell>
          <cell r="C4746">
            <v>201306</v>
          </cell>
          <cell r="D4746">
            <v>0</v>
          </cell>
        </row>
        <row r="4747">
          <cell r="A4747" t="str">
            <v>Transco Z6 non-NY</v>
          </cell>
          <cell r="C4747">
            <v>201307</v>
          </cell>
          <cell r="D4747">
            <v>0</v>
          </cell>
        </row>
        <row r="4748">
          <cell r="A4748" t="str">
            <v>Transco Z6 non-NY</v>
          </cell>
          <cell r="C4748">
            <v>201308</v>
          </cell>
          <cell r="D4748">
            <v>0</v>
          </cell>
        </row>
        <row r="4749">
          <cell r="A4749" t="str">
            <v>Transco Z6 non-NY</v>
          </cell>
          <cell r="C4749">
            <v>201309</v>
          </cell>
          <cell r="D4749">
            <v>0</v>
          </cell>
        </row>
        <row r="4750">
          <cell r="A4750" t="str">
            <v>Transco Z6 non-NY</v>
          </cell>
          <cell r="C4750">
            <v>201310</v>
          </cell>
          <cell r="D4750">
            <v>0</v>
          </cell>
        </row>
        <row r="4751">
          <cell r="A4751" t="str">
            <v>Transco Z6 non-NY</v>
          </cell>
          <cell r="C4751">
            <v>201311</v>
          </cell>
          <cell r="D4751">
            <v>0</v>
          </cell>
        </row>
        <row r="4752">
          <cell r="A4752" t="str">
            <v>Transco Z6 non-NY</v>
          </cell>
          <cell r="C4752">
            <v>201312</v>
          </cell>
          <cell r="D4752">
            <v>0</v>
          </cell>
        </row>
        <row r="4753">
          <cell r="A4753" t="str">
            <v>Transco Z6 non-NY</v>
          </cell>
          <cell r="C4753">
            <v>201401</v>
          </cell>
          <cell r="D4753">
            <v>0</v>
          </cell>
        </row>
        <row r="4754">
          <cell r="A4754" t="str">
            <v>Transco Z6 non-NY</v>
          </cell>
          <cell r="C4754">
            <v>201402</v>
          </cell>
          <cell r="D4754">
            <v>0</v>
          </cell>
        </row>
        <row r="4755">
          <cell r="A4755" t="str">
            <v>Transco Z6 non-NY</v>
          </cell>
          <cell r="C4755">
            <v>201403</v>
          </cell>
          <cell r="D4755">
            <v>0</v>
          </cell>
        </row>
        <row r="4756">
          <cell r="A4756" t="str">
            <v>TxG Zne 1</v>
          </cell>
          <cell r="C4756">
            <v>200803</v>
          </cell>
          <cell r="D4756">
            <v>0</v>
          </cell>
        </row>
        <row r="4757">
          <cell r="A4757" t="str">
            <v>TxG Zne 1</v>
          </cell>
          <cell r="C4757">
            <v>200804</v>
          </cell>
          <cell r="D4757">
            <v>0</v>
          </cell>
        </row>
        <row r="4758">
          <cell r="A4758" t="str">
            <v>TxG Zne 1</v>
          </cell>
          <cell r="C4758">
            <v>200805</v>
          </cell>
          <cell r="D4758">
            <v>0</v>
          </cell>
        </row>
        <row r="4759">
          <cell r="A4759" t="str">
            <v>TxG Zne 1</v>
          </cell>
          <cell r="C4759">
            <v>200806</v>
          </cell>
          <cell r="D4759">
            <v>0</v>
          </cell>
        </row>
        <row r="4760">
          <cell r="A4760" t="str">
            <v>TxG Zne 1</v>
          </cell>
          <cell r="C4760">
            <v>200807</v>
          </cell>
          <cell r="D4760">
            <v>0</v>
          </cell>
        </row>
        <row r="4761">
          <cell r="A4761" t="str">
            <v>TxG Zne 1</v>
          </cell>
          <cell r="C4761">
            <v>200808</v>
          </cell>
          <cell r="D4761">
            <v>0</v>
          </cell>
        </row>
        <row r="4762">
          <cell r="A4762" t="str">
            <v>TxG Zne 1</v>
          </cell>
          <cell r="C4762">
            <v>200809</v>
          </cell>
          <cell r="D4762">
            <v>0</v>
          </cell>
        </row>
        <row r="4763">
          <cell r="A4763" t="str">
            <v>TxG Zne 1</v>
          </cell>
          <cell r="C4763">
            <v>200810</v>
          </cell>
          <cell r="D4763">
            <v>0</v>
          </cell>
        </row>
        <row r="4764">
          <cell r="A4764" t="str">
            <v>TxG Zone SL</v>
          </cell>
          <cell r="C4764">
            <v>200803</v>
          </cell>
          <cell r="D4764">
            <v>-3.7499999999999999E-2</v>
          </cell>
        </row>
        <row r="4765">
          <cell r="A4765" t="str">
            <v>TxG Zone SL</v>
          </cell>
          <cell r="C4765">
            <v>200804</v>
          </cell>
          <cell r="D4765">
            <v>-6.8099999999999994E-2</v>
          </cell>
        </row>
        <row r="4766">
          <cell r="A4766" t="str">
            <v>TxG Zone SL</v>
          </cell>
          <cell r="C4766">
            <v>200805</v>
          </cell>
          <cell r="D4766">
            <v>-0.05</v>
          </cell>
        </row>
        <row r="4767">
          <cell r="A4767" t="str">
            <v>TxG Zone SL</v>
          </cell>
          <cell r="C4767">
            <v>200806</v>
          </cell>
          <cell r="D4767">
            <v>-5.5800000000000002E-2</v>
          </cell>
        </row>
        <row r="4768">
          <cell r="A4768" t="str">
            <v>TxG Zone SL</v>
          </cell>
          <cell r="C4768">
            <v>200807</v>
          </cell>
          <cell r="D4768">
            <v>-5.3800000000000001E-2</v>
          </cell>
        </row>
        <row r="4769">
          <cell r="A4769" t="str">
            <v>TxG Zone SL</v>
          </cell>
          <cell r="C4769">
            <v>200808</v>
          </cell>
          <cell r="D4769">
            <v>-5.8299999999999998E-2</v>
          </cell>
        </row>
        <row r="4770">
          <cell r="A4770" t="str">
            <v>TxG Zone SL</v>
          </cell>
          <cell r="C4770">
            <v>200809</v>
          </cell>
          <cell r="D4770">
            <v>-5.5199999999999999E-2</v>
          </cell>
        </row>
        <row r="4771">
          <cell r="A4771" t="str">
            <v>TxG Zone SL</v>
          </cell>
          <cell r="C4771">
            <v>200810</v>
          </cell>
          <cell r="D4771">
            <v>-6.4399999999999999E-2</v>
          </cell>
        </row>
        <row r="4772">
          <cell r="A4772" t="str">
            <v>TxG Zone SL</v>
          </cell>
          <cell r="C4772">
            <v>200811</v>
          </cell>
          <cell r="D4772">
            <v>-8.3500000000000005E-2</v>
          </cell>
        </row>
        <row r="4773">
          <cell r="A4773" t="str">
            <v>TxG Zone SL</v>
          </cell>
          <cell r="C4773">
            <v>200812</v>
          </cell>
          <cell r="D4773">
            <v>-9.98E-2</v>
          </cell>
        </row>
        <row r="4774">
          <cell r="A4774" t="str">
            <v>TxG Zone SL</v>
          </cell>
          <cell r="C4774">
            <v>200901</v>
          </cell>
          <cell r="D4774">
            <v>-8.9399999999999993E-2</v>
          </cell>
        </row>
        <row r="4775">
          <cell r="A4775" t="str">
            <v>TxG Zone SL</v>
          </cell>
          <cell r="C4775">
            <v>200902</v>
          </cell>
          <cell r="D4775">
            <v>-8.2900000000000001E-2</v>
          </cell>
        </row>
        <row r="4776">
          <cell r="A4776" t="str">
            <v>TxG Zone SL</v>
          </cell>
          <cell r="C4776">
            <v>200903</v>
          </cell>
          <cell r="D4776">
            <v>-8.1900000000000001E-2</v>
          </cell>
        </row>
        <row r="4777">
          <cell r="A4777" t="str">
            <v>TxG Zone SL</v>
          </cell>
          <cell r="C4777">
            <v>200904</v>
          </cell>
          <cell r="D4777">
            <v>-8.2699999999999996E-2</v>
          </cell>
        </row>
        <row r="4778">
          <cell r="A4778" t="str">
            <v>TxG Zone SL</v>
          </cell>
          <cell r="C4778">
            <v>200905</v>
          </cell>
          <cell r="D4778">
            <v>-8.4400000000000003E-2</v>
          </cell>
        </row>
        <row r="4779">
          <cell r="A4779" t="str">
            <v>TxG Zone SL</v>
          </cell>
          <cell r="C4779">
            <v>200906</v>
          </cell>
          <cell r="D4779">
            <v>-8.3000000000000004E-2</v>
          </cell>
        </row>
        <row r="4780">
          <cell r="A4780" t="str">
            <v>TxG Zone SL</v>
          </cell>
          <cell r="C4780">
            <v>200907</v>
          </cell>
          <cell r="D4780">
            <v>-8.0100000000000005E-2</v>
          </cell>
        </row>
        <row r="4781">
          <cell r="A4781" t="str">
            <v>TxG Zone SL</v>
          </cell>
          <cell r="C4781">
            <v>200908</v>
          </cell>
          <cell r="D4781">
            <v>-8.6800000000000002E-2</v>
          </cell>
        </row>
        <row r="4782">
          <cell r="A4782" t="str">
            <v>TxG Zone SL</v>
          </cell>
          <cell r="C4782">
            <v>200909</v>
          </cell>
          <cell r="D4782">
            <v>-8.2199999999999995E-2</v>
          </cell>
        </row>
        <row r="4783">
          <cell r="A4783" t="str">
            <v>TxG Zone SL</v>
          </cell>
          <cell r="C4783">
            <v>200910</v>
          </cell>
          <cell r="D4783">
            <v>-9.5799999999999996E-2</v>
          </cell>
        </row>
        <row r="4784">
          <cell r="A4784" t="str">
            <v>TxG Zone SL</v>
          </cell>
          <cell r="C4784">
            <v>200911</v>
          </cell>
          <cell r="D4784">
            <v>-9.0700000000000003E-2</v>
          </cell>
        </row>
        <row r="4785">
          <cell r="A4785" t="str">
            <v>TxG Zone SL</v>
          </cell>
          <cell r="C4785">
            <v>200912</v>
          </cell>
          <cell r="D4785">
            <v>-0.10829999999999999</v>
          </cell>
        </row>
        <row r="4786">
          <cell r="A4786" t="str">
            <v>TxG Zone SL</v>
          </cell>
          <cell r="C4786">
            <v>201001</v>
          </cell>
          <cell r="D4786">
            <v>-9.7100000000000006E-2</v>
          </cell>
        </row>
        <row r="4787">
          <cell r="A4787" t="str">
            <v>TxG Zone SL</v>
          </cell>
          <cell r="C4787">
            <v>201002</v>
          </cell>
          <cell r="D4787">
            <v>-0.09</v>
          </cell>
        </row>
        <row r="4788">
          <cell r="A4788" t="str">
            <v>TxG Zone SL</v>
          </cell>
          <cell r="C4788">
            <v>201003</v>
          </cell>
          <cell r="D4788">
            <v>-8.8900000000000007E-2</v>
          </cell>
        </row>
        <row r="4789">
          <cell r="A4789" t="str">
            <v>TxG Zone SL</v>
          </cell>
          <cell r="C4789">
            <v>201004</v>
          </cell>
          <cell r="D4789">
            <v>-5.4199999999999998E-2</v>
          </cell>
        </row>
        <row r="4790">
          <cell r="A4790" t="str">
            <v>TxG Zone SL</v>
          </cell>
          <cell r="C4790">
            <v>201005</v>
          </cell>
          <cell r="D4790">
            <v>-5.5300000000000002E-2</v>
          </cell>
        </row>
        <row r="4791">
          <cell r="A4791" t="str">
            <v>TxG Zone SL</v>
          </cell>
          <cell r="C4791">
            <v>201006</v>
          </cell>
          <cell r="D4791">
            <v>-5.4300000000000001E-2</v>
          </cell>
        </row>
        <row r="4792">
          <cell r="A4792" t="str">
            <v>TxG Zone SL</v>
          </cell>
          <cell r="C4792">
            <v>201007</v>
          </cell>
          <cell r="D4792">
            <v>-5.2499999999999998E-2</v>
          </cell>
        </row>
        <row r="4793">
          <cell r="A4793" t="str">
            <v>TxG Zone SL</v>
          </cell>
          <cell r="C4793">
            <v>201008</v>
          </cell>
          <cell r="D4793">
            <v>-5.6800000000000003E-2</v>
          </cell>
        </row>
        <row r="4794">
          <cell r="A4794" t="str">
            <v>TxG Zone SL</v>
          </cell>
          <cell r="C4794">
            <v>201009</v>
          </cell>
          <cell r="D4794">
            <v>-5.3800000000000001E-2</v>
          </cell>
        </row>
        <row r="4795">
          <cell r="A4795" t="str">
            <v>TxG Zone SL</v>
          </cell>
          <cell r="C4795">
            <v>201010</v>
          </cell>
          <cell r="D4795">
            <v>-6.2799999999999995E-2</v>
          </cell>
        </row>
        <row r="4796">
          <cell r="A4796" t="str">
            <v>TxG Zone SL</v>
          </cell>
          <cell r="C4796">
            <v>201011</v>
          </cell>
          <cell r="D4796">
            <v>-5.9400000000000001E-2</v>
          </cell>
        </row>
        <row r="4797">
          <cell r="A4797" t="str">
            <v>TxG Zone SL</v>
          </cell>
          <cell r="C4797">
            <v>201012</v>
          </cell>
          <cell r="D4797">
            <v>-7.0900000000000005E-2</v>
          </cell>
        </row>
        <row r="4798">
          <cell r="A4798" t="str">
            <v>TxG Zone SL</v>
          </cell>
          <cell r="C4798">
            <v>201101</v>
          </cell>
          <cell r="D4798">
            <v>-6.3600000000000004E-2</v>
          </cell>
        </row>
        <row r="4799">
          <cell r="A4799" t="str">
            <v>TxG Zone SL</v>
          </cell>
          <cell r="C4799">
            <v>201102</v>
          </cell>
          <cell r="D4799">
            <v>-5.8900000000000001E-2</v>
          </cell>
        </row>
        <row r="4800">
          <cell r="A4800" t="str">
            <v>TxG Zone SL</v>
          </cell>
          <cell r="C4800">
            <v>201103</v>
          </cell>
          <cell r="D4800">
            <v>-5.8200000000000002E-2</v>
          </cell>
        </row>
        <row r="4801">
          <cell r="A4801" t="str">
            <v>TxG Zone SL</v>
          </cell>
          <cell r="C4801">
            <v>201104</v>
          </cell>
          <cell r="D4801">
            <v>-3.5499999999999997E-2</v>
          </cell>
        </row>
        <row r="4802">
          <cell r="A4802" t="str">
            <v>USD</v>
          </cell>
          <cell r="C4802">
            <v>200803</v>
          </cell>
          <cell r="D4802">
            <v>0</v>
          </cell>
        </row>
        <row r="4803">
          <cell r="A4803" t="str">
            <v>USD</v>
          </cell>
          <cell r="C4803">
            <v>200811</v>
          </cell>
          <cell r="D4803">
            <v>0</v>
          </cell>
        </row>
        <row r="4804">
          <cell r="A4804" t="str">
            <v>USD</v>
          </cell>
          <cell r="C4804">
            <v>200812</v>
          </cell>
          <cell r="D4804">
            <v>0</v>
          </cell>
        </row>
        <row r="4805">
          <cell r="A4805" t="str">
            <v>USD</v>
          </cell>
          <cell r="C4805">
            <v>200901</v>
          </cell>
          <cell r="D4805">
            <v>0</v>
          </cell>
        </row>
        <row r="4806">
          <cell r="A4806" t="str">
            <v>USD</v>
          </cell>
          <cell r="C4806">
            <v>200902</v>
          </cell>
          <cell r="D4806">
            <v>0</v>
          </cell>
        </row>
        <row r="4807">
          <cell r="A4807" t="str">
            <v>USD</v>
          </cell>
          <cell r="C4807">
            <v>200903</v>
          </cell>
          <cell r="D4807">
            <v>0</v>
          </cell>
        </row>
        <row r="4808">
          <cell r="A4808" t="str">
            <v>Waddington</v>
          </cell>
          <cell r="C4808">
            <v>200803</v>
          </cell>
          <cell r="D4808">
            <v>0.4461</v>
          </cell>
        </row>
        <row r="4809">
          <cell r="A4809" t="str">
            <v>Waddington</v>
          </cell>
          <cell r="C4809">
            <v>200804</v>
          </cell>
          <cell r="D4809">
            <v>0.29880000000000001</v>
          </cell>
        </row>
        <row r="4810">
          <cell r="A4810" t="str">
            <v>Waddington</v>
          </cell>
          <cell r="C4810">
            <v>200805</v>
          </cell>
          <cell r="D4810">
            <v>0.5151</v>
          </cell>
        </row>
        <row r="4811">
          <cell r="A4811" t="str">
            <v>Waddington</v>
          </cell>
          <cell r="C4811">
            <v>200806</v>
          </cell>
          <cell r="D4811">
            <v>0.497</v>
          </cell>
        </row>
        <row r="4812">
          <cell r="A4812" t="str">
            <v>Waddington</v>
          </cell>
          <cell r="C4812">
            <v>200807</v>
          </cell>
          <cell r="D4812">
            <v>0.50280000000000002</v>
          </cell>
        </row>
        <row r="4813">
          <cell r="A4813" t="str">
            <v>Waddington</v>
          </cell>
          <cell r="C4813">
            <v>200808</v>
          </cell>
          <cell r="D4813">
            <v>0.49630000000000002</v>
          </cell>
        </row>
        <row r="4814">
          <cell r="A4814" t="str">
            <v>Waddington</v>
          </cell>
          <cell r="C4814">
            <v>200809</v>
          </cell>
          <cell r="D4814">
            <v>0.49730000000000002</v>
          </cell>
        </row>
        <row r="4815">
          <cell r="A4815" t="str">
            <v>Waddington</v>
          </cell>
          <cell r="C4815">
            <v>200810</v>
          </cell>
          <cell r="D4815">
            <v>0.49419999999999997</v>
          </cell>
        </row>
        <row r="4816">
          <cell r="A4816" t="str">
            <v>Waddington</v>
          </cell>
          <cell r="C4816">
            <v>200811</v>
          </cell>
          <cell r="D4816">
            <v>0.87209999999999999</v>
          </cell>
        </row>
        <row r="4817">
          <cell r="A4817" t="str">
            <v>Waddington</v>
          </cell>
          <cell r="C4817">
            <v>200812</v>
          </cell>
          <cell r="D4817">
            <v>0.88719999999999999</v>
          </cell>
        </row>
        <row r="4818">
          <cell r="A4818" t="str">
            <v>Waddington</v>
          </cell>
          <cell r="C4818">
            <v>200901</v>
          </cell>
          <cell r="D4818">
            <v>0.88970000000000005</v>
          </cell>
        </row>
        <row r="4819">
          <cell r="A4819" t="str">
            <v>Waddington</v>
          </cell>
          <cell r="C4819">
            <v>200902</v>
          </cell>
          <cell r="D4819">
            <v>0.91559999999999997</v>
          </cell>
        </row>
        <row r="4820">
          <cell r="A4820" t="str">
            <v>Waddington</v>
          </cell>
          <cell r="C4820">
            <v>200903</v>
          </cell>
          <cell r="D4820">
            <v>0.94810000000000005</v>
          </cell>
        </row>
        <row r="4821">
          <cell r="A4821" t="str">
            <v>Waddington</v>
          </cell>
          <cell r="C4821">
            <v>200904</v>
          </cell>
          <cell r="D4821">
            <v>0.50990000000000002</v>
          </cell>
        </row>
        <row r="4822">
          <cell r="A4822" t="str">
            <v>Waddington</v>
          </cell>
          <cell r="C4822">
            <v>200905</v>
          </cell>
          <cell r="D4822">
            <v>0.53710000000000002</v>
          </cell>
        </row>
        <row r="4823">
          <cell r="A4823" t="str">
            <v>Waddington</v>
          </cell>
          <cell r="C4823">
            <v>200906</v>
          </cell>
          <cell r="D4823">
            <v>0.5655</v>
          </cell>
        </row>
        <row r="4824">
          <cell r="A4824" t="str">
            <v>Waddington</v>
          </cell>
          <cell r="C4824">
            <v>200907</v>
          </cell>
          <cell r="D4824">
            <v>0.56320000000000003</v>
          </cell>
        </row>
        <row r="4825">
          <cell r="A4825" t="str">
            <v>Waddington</v>
          </cell>
          <cell r="C4825">
            <v>200908</v>
          </cell>
          <cell r="D4825">
            <v>0.5746</v>
          </cell>
        </row>
        <row r="4826">
          <cell r="A4826" t="str">
            <v>Waddington</v>
          </cell>
          <cell r="C4826">
            <v>200909</v>
          </cell>
          <cell r="D4826">
            <v>0.57179999999999997</v>
          </cell>
        </row>
        <row r="4827">
          <cell r="A4827" t="str">
            <v>Waddington</v>
          </cell>
          <cell r="C4827">
            <v>200910</v>
          </cell>
          <cell r="D4827">
            <v>0.57999999999999996</v>
          </cell>
        </row>
        <row r="4828">
          <cell r="A4828" t="str">
            <v>Waddington</v>
          </cell>
          <cell r="C4828">
            <v>200911</v>
          </cell>
          <cell r="D4828">
            <v>0.91610000000000003</v>
          </cell>
        </row>
        <row r="4829">
          <cell r="A4829" t="str">
            <v>Waddington</v>
          </cell>
          <cell r="C4829">
            <v>200912</v>
          </cell>
          <cell r="D4829">
            <v>0.9839</v>
          </cell>
        </row>
        <row r="4830">
          <cell r="A4830" t="str">
            <v>Waddington</v>
          </cell>
          <cell r="C4830">
            <v>201001</v>
          </cell>
          <cell r="D4830">
            <v>1.1160000000000001</v>
          </cell>
        </row>
        <row r="4831">
          <cell r="A4831" t="str">
            <v>Waddington</v>
          </cell>
          <cell r="C4831">
            <v>201002</v>
          </cell>
          <cell r="D4831">
            <v>1.1232</v>
          </cell>
        </row>
        <row r="4832">
          <cell r="A4832" t="str">
            <v>Waddington</v>
          </cell>
          <cell r="C4832">
            <v>201003</v>
          </cell>
          <cell r="D4832">
            <v>1.036</v>
          </cell>
        </row>
        <row r="4833">
          <cell r="A4833" t="str">
            <v>Waddington</v>
          </cell>
          <cell r="C4833">
            <v>201004</v>
          </cell>
          <cell r="D4833">
            <v>0.49230000000000002</v>
          </cell>
        </row>
        <row r="4834">
          <cell r="A4834" t="str">
            <v>Waddington</v>
          </cell>
          <cell r="C4834">
            <v>201005</v>
          </cell>
          <cell r="D4834">
            <v>0.57030000000000003</v>
          </cell>
        </row>
        <row r="4835">
          <cell r="A4835" t="str">
            <v>Waddington</v>
          </cell>
          <cell r="C4835">
            <v>201006</v>
          </cell>
          <cell r="D4835">
            <v>0.59770000000000001</v>
          </cell>
        </row>
        <row r="4836">
          <cell r="A4836" t="str">
            <v>Waddington</v>
          </cell>
          <cell r="C4836">
            <v>201007</v>
          </cell>
          <cell r="D4836">
            <v>0.59430000000000005</v>
          </cell>
        </row>
        <row r="4837">
          <cell r="A4837" t="str">
            <v>Waddington</v>
          </cell>
          <cell r="C4837">
            <v>201008</v>
          </cell>
          <cell r="D4837">
            <v>0.60740000000000005</v>
          </cell>
        </row>
        <row r="4838">
          <cell r="A4838" t="str">
            <v>Waddington</v>
          </cell>
          <cell r="C4838">
            <v>201009</v>
          </cell>
          <cell r="D4838">
            <v>0.60299999999999998</v>
          </cell>
        </row>
        <row r="4839">
          <cell r="A4839" t="str">
            <v>Waddington</v>
          </cell>
          <cell r="C4839">
            <v>201010</v>
          </cell>
          <cell r="D4839">
            <v>0.61580000000000001</v>
          </cell>
        </row>
        <row r="4840">
          <cell r="A4840" t="str">
            <v>Waddington</v>
          </cell>
          <cell r="C4840">
            <v>201011</v>
          </cell>
          <cell r="D4840">
            <v>1.0089999999999999</v>
          </cell>
        </row>
        <row r="4841">
          <cell r="A4841" t="str">
            <v>Waddington</v>
          </cell>
          <cell r="C4841">
            <v>201012</v>
          </cell>
          <cell r="D4841">
            <v>0.95840000000000003</v>
          </cell>
        </row>
        <row r="4842">
          <cell r="A4842" t="str">
            <v>Waddington</v>
          </cell>
          <cell r="C4842">
            <v>201101</v>
          </cell>
          <cell r="D4842">
            <v>1</v>
          </cell>
        </row>
        <row r="4843">
          <cell r="A4843" t="str">
            <v>Waddington</v>
          </cell>
          <cell r="C4843">
            <v>201102</v>
          </cell>
          <cell r="D4843">
            <v>1.2073</v>
          </cell>
        </row>
        <row r="4844">
          <cell r="A4844" t="str">
            <v>Waddington</v>
          </cell>
          <cell r="C4844">
            <v>201103</v>
          </cell>
          <cell r="D4844">
            <v>1.0054000000000001</v>
          </cell>
        </row>
        <row r="4845">
          <cell r="A4845" t="str">
            <v>Waddington</v>
          </cell>
          <cell r="C4845">
            <v>201104</v>
          </cell>
          <cell r="D4845">
            <v>0.43759999999999999</v>
          </cell>
        </row>
        <row r="4846">
          <cell r="A4846" t="str">
            <v>Waddington</v>
          </cell>
          <cell r="C4846">
            <v>201105</v>
          </cell>
          <cell r="D4846">
            <v>0</v>
          </cell>
        </row>
        <row r="4847">
          <cell r="A4847" t="str">
            <v>Waddington</v>
          </cell>
          <cell r="C4847">
            <v>201106</v>
          </cell>
          <cell r="D4847">
            <v>0</v>
          </cell>
        </row>
        <row r="4848">
          <cell r="A4848" t="str">
            <v>Waddington</v>
          </cell>
          <cell r="C4848">
            <v>201107</v>
          </cell>
          <cell r="D4848">
            <v>0</v>
          </cell>
        </row>
        <row r="4849">
          <cell r="A4849" t="str">
            <v>Waddington</v>
          </cell>
          <cell r="C4849">
            <v>201108</v>
          </cell>
          <cell r="D4849">
            <v>0</v>
          </cell>
        </row>
        <row r="4850">
          <cell r="A4850" t="str">
            <v>Waddington</v>
          </cell>
          <cell r="C4850">
            <v>201109</v>
          </cell>
          <cell r="D4850">
            <v>0</v>
          </cell>
        </row>
        <row r="4851">
          <cell r="A4851" t="str">
            <v>Waddington</v>
          </cell>
          <cell r="C4851">
            <v>201110</v>
          </cell>
          <cell r="D4851">
            <v>0</v>
          </cell>
        </row>
        <row r="4852">
          <cell r="A4852" t="str">
            <v>Waddington</v>
          </cell>
          <cell r="C4852">
            <v>201111</v>
          </cell>
          <cell r="D4852">
            <v>0</v>
          </cell>
        </row>
        <row r="4853">
          <cell r="A4853" t="str">
            <v>Waddington</v>
          </cell>
          <cell r="C4853">
            <v>201112</v>
          </cell>
          <cell r="D4853">
            <v>0</v>
          </cell>
        </row>
        <row r="4854">
          <cell r="A4854" t="str">
            <v>Waddington</v>
          </cell>
          <cell r="C4854">
            <v>201201</v>
          </cell>
          <cell r="D4854">
            <v>0</v>
          </cell>
        </row>
        <row r="4855">
          <cell r="A4855" t="str">
            <v>Waddington</v>
          </cell>
          <cell r="C4855">
            <v>201202</v>
          </cell>
          <cell r="D4855">
            <v>0</v>
          </cell>
        </row>
        <row r="4856">
          <cell r="A4856" t="str">
            <v>Waddington</v>
          </cell>
          <cell r="C4856">
            <v>201203</v>
          </cell>
          <cell r="D4856">
            <v>0</v>
          </cell>
        </row>
        <row r="4857">
          <cell r="A4857" t="str">
            <v>Waddington</v>
          </cell>
          <cell r="C4857">
            <v>201204</v>
          </cell>
          <cell r="D4857">
            <v>0</v>
          </cell>
        </row>
        <row r="4858">
          <cell r="A4858" t="str">
            <v>Waddington</v>
          </cell>
          <cell r="C4858">
            <v>201205</v>
          </cell>
          <cell r="D4858">
            <v>0</v>
          </cell>
        </row>
        <row r="4859">
          <cell r="A4859" t="str">
            <v>Waddington</v>
          </cell>
          <cell r="C4859">
            <v>201206</v>
          </cell>
          <cell r="D4859">
            <v>0</v>
          </cell>
        </row>
        <row r="4860">
          <cell r="A4860" t="str">
            <v>Waddington</v>
          </cell>
          <cell r="C4860">
            <v>201207</v>
          </cell>
          <cell r="D4860">
            <v>0</v>
          </cell>
        </row>
        <row r="4861">
          <cell r="A4861" t="str">
            <v>Waddington</v>
          </cell>
          <cell r="C4861">
            <v>201208</v>
          </cell>
          <cell r="D4861">
            <v>0</v>
          </cell>
        </row>
        <row r="4862">
          <cell r="A4862" t="str">
            <v>Waddington</v>
          </cell>
          <cell r="C4862">
            <v>201209</v>
          </cell>
          <cell r="D4862">
            <v>0</v>
          </cell>
        </row>
        <row r="4863">
          <cell r="A4863" t="str">
            <v>Waddington</v>
          </cell>
          <cell r="C4863">
            <v>201210</v>
          </cell>
          <cell r="D4863">
            <v>0</v>
          </cell>
        </row>
        <row r="4864">
          <cell r="A4864" t="str">
            <v>Waddington</v>
          </cell>
          <cell r="C4864">
            <v>201211</v>
          </cell>
          <cell r="D4864">
            <v>0</v>
          </cell>
        </row>
        <row r="4865">
          <cell r="A4865" t="str">
            <v>Waddington</v>
          </cell>
          <cell r="C4865">
            <v>201212</v>
          </cell>
          <cell r="D4865">
            <v>0</v>
          </cell>
        </row>
        <row r="4866">
          <cell r="A4866" t="str">
            <v>Waddington</v>
          </cell>
          <cell r="C4866">
            <v>201301</v>
          </cell>
          <cell r="D4866">
            <v>0</v>
          </cell>
        </row>
        <row r="4867">
          <cell r="A4867" t="str">
            <v>Waddington</v>
          </cell>
          <cell r="C4867">
            <v>201302</v>
          </cell>
          <cell r="D4867">
            <v>0</v>
          </cell>
        </row>
        <row r="4868">
          <cell r="A4868" t="str">
            <v>Waddington</v>
          </cell>
          <cell r="C4868">
            <v>201303</v>
          </cell>
          <cell r="D4868">
            <v>0</v>
          </cell>
        </row>
        <row r="4869">
          <cell r="A4869" t="str">
            <v>Waddington</v>
          </cell>
          <cell r="C4869">
            <v>201304</v>
          </cell>
          <cell r="D4869">
            <v>0</v>
          </cell>
        </row>
        <row r="4870">
          <cell r="A4870" t="str">
            <v>Waddington</v>
          </cell>
          <cell r="C4870">
            <v>201305</v>
          </cell>
          <cell r="D4870">
            <v>0</v>
          </cell>
        </row>
        <row r="4871">
          <cell r="A4871" t="str">
            <v>Waddington</v>
          </cell>
          <cell r="C4871">
            <v>201306</v>
          </cell>
          <cell r="D4871">
            <v>0</v>
          </cell>
        </row>
        <row r="4872">
          <cell r="A4872" t="str">
            <v>Waddington</v>
          </cell>
          <cell r="C4872">
            <v>201307</v>
          </cell>
          <cell r="D4872">
            <v>0</v>
          </cell>
        </row>
        <row r="4873">
          <cell r="A4873" t="str">
            <v>Waddington</v>
          </cell>
          <cell r="C4873">
            <v>201308</v>
          </cell>
          <cell r="D4873">
            <v>0</v>
          </cell>
        </row>
        <row r="4874">
          <cell r="A4874" t="str">
            <v>Waddington</v>
          </cell>
          <cell r="C4874">
            <v>201309</v>
          </cell>
          <cell r="D4874">
            <v>0</v>
          </cell>
        </row>
        <row r="4875">
          <cell r="A4875" t="str">
            <v>Waddington</v>
          </cell>
          <cell r="C4875">
            <v>201310</v>
          </cell>
          <cell r="D4875">
            <v>0</v>
          </cell>
        </row>
        <row r="4876">
          <cell r="A4876" t="str">
            <v>Waddington</v>
          </cell>
          <cell r="C4876">
            <v>201311</v>
          </cell>
          <cell r="D4876">
            <v>0</v>
          </cell>
        </row>
        <row r="4877">
          <cell r="A4877" t="str">
            <v>Waddington</v>
          </cell>
          <cell r="C4877">
            <v>201312</v>
          </cell>
          <cell r="D4877">
            <v>0</v>
          </cell>
        </row>
        <row r="4878">
          <cell r="A4878" t="str">
            <v>Waddington</v>
          </cell>
          <cell r="C4878">
            <v>201401</v>
          </cell>
          <cell r="D4878">
            <v>0</v>
          </cell>
        </row>
        <row r="4879">
          <cell r="A4879" t="str">
            <v>Waddington</v>
          </cell>
          <cell r="C4879">
            <v>201402</v>
          </cell>
          <cell r="D4879">
            <v>0</v>
          </cell>
        </row>
        <row r="4880">
          <cell r="A4880" t="str">
            <v>Waddington</v>
          </cell>
          <cell r="C4880">
            <v>201403</v>
          </cell>
          <cell r="D4880">
            <v>0</v>
          </cell>
        </row>
        <row r="4881">
          <cell r="A4881" t="str">
            <v>Waddington</v>
          </cell>
          <cell r="C4881">
            <v>201404</v>
          </cell>
          <cell r="D4881">
            <v>0</v>
          </cell>
        </row>
        <row r="4882">
          <cell r="A4882" t="str">
            <v>Waddington</v>
          </cell>
          <cell r="C4882">
            <v>201405</v>
          </cell>
          <cell r="D4882">
            <v>0</v>
          </cell>
        </row>
        <row r="4883">
          <cell r="A4883" t="str">
            <v>Waddington</v>
          </cell>
          <cell r="C4883">
            <v>201406</v>
          </cell>
          <cell r="D4883">
            <v>0</v>
          </cell>
        </row>
        <row r="4884">
          <cell r="A4884" t="str">
            <v>Waddington</v>
          </cell>
          <cell r="C4884">
            <v>201407</v>
          </cell>
          <cell r="D4884">
            <v>0</v>
          </cell>
        </row>
        <row r="4885">
          <cell r="A4885" t="str">
            <v>Waddington</v>
          </cell>
          <cell r="C4885">
            <v>201408</v>
          </cell>
          <cell r="D4885">
            <v>0</v>
          </cell>
        </row>
        <row r="4886">
          <cell r="A4886" t="str">
            <v>Waddington</v>
          </cell>
          <cell r="C4886">
            <v>201409</v>
          </cell>
          <cell r="D4886">
            <v>0</v>
          </cell>
        </row>
        <row r="4887">
          <cell r="A4887" t="str">
            <v>Waddington</v>
          </cell>
          <cell r="C4887">
            <v>201410</v>
          </cell>
          <cell r="D4887">
            <v>0</v>
          </cell>
        </row>
        <row r="4888">
          <cell r="A4888" t="str">
            <v>Waddington</v>
          </cell>
          <cell r="C4888">
            <v>201411</v>
          </cell>
          <cell r="D4888">
            <v>0</v>
          </cell>
        </row>
      </sheetData>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 val="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cell r="C2">
            <v>200803</v>
          </cell>
          <cell r="D2">
            <v>-1.095</v>
          </cell>
        </row>
        <row r="3">
          <cell r="A3" t="str">
            <v>AECO</v>
          </cell>
          <cell r="C3">
            <v>200804</v>
          </cell>
          <cell r="D3">
            <v>-1.155</v>
          </cell>
        </row>
        <row r="4">
          <cell r="A4" t="str">
            <v>AECO</v>
          </cell>
          <cell r="C4">
            <v>200805</v>
          </cell>
          <cell r="D4">
            <v>-0.97499999999999998</v>
          </cell>
        </row>
        <row r="5">
          <cell r="A5" t="str">
            <v>AECO</v>
          </cell>
          <cell r="C5">
            <v>200806</v>
          </cell>
          <cell r="D5">
            <v>-1.0225</v>
          </cell>
        </row>
        <row r="6">
          <cell r="A6" t="str">
            <v>AECO</v>
          </cell>
          <cell r="C6">
            <v>200807</v>
          </cell>
          <cell r="D6">
            <v>-1.07</v>
          </cell>
        </row>
        <row r="7">
          <cell r="A7" t="str">
            <v>AECO</v>
          </cell>
          <cell r="C7">
            <v>200808</v>
          </cell>
          <cell r="D7">
            <v>-1.0961000000000001</v>
          </cell>
        </row>
        <row r="8">
          <cell r="A8" t="str">
            <v>AECO</v>
          </cell>
          <cell r="C8">
            <v>200809</v>
          </cell>
          <cell r="D8">
            <v>-1.0370999999999999</v>
          </cell>
        </row>
        <row r="9">
          <cell r="A9" t="str">
            <v>AECO</v>
          </cell>
          <cell r="C9">
            <v>200810</v>
          </cell>
          <cell r="D9">
            <v>-1.0391999999999999</v>
          </cell>
        </row>
        <row r="10">
          <cell r="A10" t="str">
            <v>AECO</v>
          </cell>
          <cell r="C10">
            <v>200811</v>
          </cell>
          <cell r="D10">
            <v>-1.0575000000000001</v>
          </cell>
        </row>
        <row r="11">
          <cell r="A11" t="str">
            <v>AECO</v>
          </cell>
          <cell r="C11">
            <v>200812</v>
          </cell>
          <cell r="D11">
            <v>-1.2369000000000001</v>
          </cell>
        </row>
        <row r="12">
          <cell r="A12" t="str">
            <v>AECO</v>
          </cell>
          <cell r="C12">
            <v>200901</v>
          </cell>
          <cell r="D12">
            <v>-1.1237999999999999</v>
          </cell>
        </row>
        <row r="13">
          <cell r="A13" t="str">
            <v>AECO</v>
          </cell>
          <cell r="C13">
            <v>200902</v>
          </cell>
          <cell r="D13">
            <v>-1.0266999999999999</v>
          </cell>
        </row>
        <row r="14">
          <cell r="A14" t="str">
            <v>AECO</v>
          </cell>
          <cell r="C14">
            <v>200903</v>
          </cell>
          <cell r="D14">
            <v>-1.0301</v>
          </cell>
        </row>
        <row r="15">
          <cell r="A15" t="str">
            <v>AECO</v>
          </cell>
          <cell r="C15">
            <v>200904</v>
          </cell>
          <cell r="D15">
            <v>-0.96679999999999999</v>
          </cell>
        </row>
        <row r="16">
          <cell r="A16" t="str">
            <v>AECO</v>
          </cell>
          <cell r="C16">
            <v>200905</v>
          </cell>
          <cell r="D16">
            <v>-0.97309999999999997</v>
          </cell>
        </row>
        <row r="17">
          <cell r="A17" t="str">
            <v>AECO</v>
          </cell>
          <cell r="C17">
            <v>200906</v>
          </cell>
          <cell r="D17">
            <v>-0.93959999999999999</v>
          </cell>
        </row>
        <row r="18">
          <cell r="A18" t="str">
            <v>AECO</v>
          </cell>
          <cell r="C18">
            <v>200907</v>
          </cell>
          <cell r="D18">
            <v>-0.91149999999999998</v>
          </cell>
        </row>
        <row r="19">
          <cell r="A19" t="str">
            <v>AECO</v>
          </cell>
          <cell r="C19">
            <v>200908</v>
          </cell>
          <cell r="D19">
            <v>-0.97499999999999998</v>
          </cell>
        </row>
        <row r="20">
          <cell r="A20" t="str">
            <v>AECO</v>
          </cell>
          <cell r="C20">
            <v>200909</v>
          </cell>
          <cell r="D20">
            <v>-0.92249999999999999</v>
          </cell>
        </row>
        <row r="21">
          <cell r="A21" t="str">
            <v>AECO</v>
          </cell>
          <cell r="C21">
            <v>200910</v>
          </cell>
          <cell r="D21">
            <v>-1.1014999999999999</v>
          </cell>
        </row>
        <row r="22">
          <cell r="A22" t="str">
            <v>AECO</v>
          </cell>
          <cell r="C22">
            <v>200911</v>
          </cell>
          <cell r="D22">
            <v>-0.95120000000000005</v>
          </cell>
        </row>
        <row r="23">
          <cell r="A23" t="str">
            <v>AECO</v>
          </cell>
          <cell r="C23">
            <v>200912</v>
          </cell>
          <cell r="D23">
            <v>-1.1126</v>
          </cell>
        </row>
        <row r="24">
          <cell r="A24" t="str">
            <v>AECO</v>
          </cell>
          <cell r="C24">
            <v>201001</v>
          </cell>
          <cell r="D24">
            <v>-1.0108999999999999</v>
          </cell>
        </row>
        <row r="25">
          <cell r="A25" t="str">
            <v>AECO</v>
          </cell>
          <cell r="C25">
            <v>201002</v>
          </cell>
          <cell r="D25">
            <v>-0.92349999999999999</v>
          </cell>
        </row>
        <row r="26">
          <cell r="A26" t="str">
            <v>AECO</v>
          </cell>
          <cell r="C26">
            <v>201003</v>
          </cell>
          <cell r="D26">
            <v>-0.92669999999999997</v>
          </cell>
        </row>
        <row r="27">
          <cell r="A27" t="str">
            <v>AECO</v>
          </cell>
          <cell r="C27">
            <v>201004</v>
          </cell>
          <cell r="D27">
            <v>-0.80730000000000002</v>
          </cell>
        </row>
        <row r="28">
          <cell r="A28" t="str">
            <v>AECO</v>
          </cell>
          <cell r="C28">
            <v>201005</v>
          </cell>
          <cell r="D28">
            <v>-0.81259999999999999</v>
          </cell>
        </row>
        <row r="29">
          <cell r="A29" t="str">
            <v>AECO</v>
          </cell>
          <cell r="C29">
            <v>201006</v>
          </cell>
          <cell r="D29">
            <v>-0.78459999999999996</v>
          </cell>
        </row>
        <row r="30">
          <cell r="A30" t="str">
            <v>AECO</v>
          </cell>
          <cell r="C30">
            <v>201007</v>
          </cell>
          <cell r="D30">
            <v>-0.7611</v>
          </cell>
        </row>
        <row r="31">
          <cell r="A31" t="str">
            <v>AECO</v>
          </cell>
          <cell r="C31">
            <v>201008</v>
          </cell>
          <cell r="D31">
            <v>-0.81420000000000003</v>
          </cell>
        </row>
        <row r="32">
          <cell r="A32" t="str">
            <v>AECO</v>
          </cell>
          <cell r="C32">
            <v>201009</v>
          </cell>
          <cell r="D32">
            <v>-0.77039999999999997</v>
          </cell>
        </row>
        <row r="33">
          <cell r="A33" t="str">
            <v>AECO</v>
          </cell>
          <cell r="C33">
            <v>201010</v>
          </cell>
          <cell r="D33">
            <v>-0.91979999999999995</v>
          </cell>
        </row>
        <row r="34">
          <cell r="A34" t="str">
            <v>AECO</v>
          </cell>
          <cell r="C34">
            <v>201011</v>
          </cell>
          <cell r="D34">
            <v>-0.78449999999999998</v>
          </cell>
        </row>
        <row r="35">
          <cell r="A35" t="str">
            <v>AECO</v>
          </cell>
          <cell r="C35">
            <v>201012</v>
          </cell>
          <cell r="D35">
            <v>-0.91759999999999997</v>
          </cell>
        </row>
        <row r="36">
          <cell r="A36" t="str">
            <v>AECO</v>
          </cell>
          <cell r="C36">
            <v>201101</v>
          </cell>
          <cell r="D36">
            <v>-0.8337</v>
          </cell>
        </row>
        <row r="37">
          <cell r="A37" t="str">
            <v>AECO</v>
          </cell>
          <cell r="C37">
            <v>201102</v>
          </cell>
          <cell r="D37">
            <v>-0.76160000000000005</v>
          </cell>
        </row>
        <row r="38">
          <cell r="A38" t="str">
            <v>AECO</v>
          </cell>
          <cell r="C38">
            <v>201103</v>
          </cell>
          <cell r="D38">
            <v>-0.76419999999999999</v>
          </cell>
        </row>
        <row r="39">
          <cell r="A39" t="str">
            <v>AECO</v>
          </cell>
          <cell r="C39">
            <v>201104</v>
          </cell>
          <cell r="D39">
            <v>-0.67279999999999995</v>
          </cell>
        </row>
        <row r="40">
          <cell r="A40" t="str">
            <v>AECO</v>
          </cell>
          <cell r="C40">
            <v>201105</v>
          </cell>
          <cell r="D40">
            <v>0</v>
          </cell>
        </row>
        <row r="41">
          <cell r="A41" t="str">
            <v>AECO</v>
          </cell>
          <cell r="C41">
            <v>201106</v>
          </cell>
          <cell r="D41">
            <v>0</v>
          </cell>
        </row>
        <row r="42">
          <cell r="A42" t="str">
            <v>AECO</v>
          </cell>
          <cell r="C42">
            <v>201107</v>
          </cell>
          <cell r="D42">
            <v>0</v>
          </cell>
        </row>
        <row r="43">
          <cell r="A43" t="str">
            <v>AECO</v>
          </cell>
          <cell r="C43">
            <v>201108</v>
          </cell>
          <cell r="D43">
            <v>0</v>
          </cell>
        </row>
        <row r="44">
          <cell r="A44" t="str">
            <v>AECO</v>
          </cell>
          <cell r="C44">
            <v>201109</v>
          </cell>
          <cell r="D44">
            <v>0</v>
          </cell>
        </row>
        <row r="45">
          <cell r="A45" t="str">
            <v>AECO</v>
          </cell>
          <cell r="C45">
            <v>201110</v>
          </cell>
          <cell r="D45">
            <v>0</v>
          </cell>
        </row>
        <row r="46">
          <cell r="A46" t="str">
            <v>Algonquin</v>
          </cell>
          <cell r="C46">
            <v>200803</v>
          </cell>
          <cell r="D46">
            <v>1.37</v>
          </cell>
        </row>
        <row r="47">
          <cell r="A47" t="str">
            <v>Algonquin</v>
          </cell>
          <cell r="C47">
            <v>200804</v>
          </cell>
          <cell r="D47">
            <v>0.80249999999999999</v>
          </cell>
        </row>
        <row r="48">
          <cell r="A48" t="str">
            <v>Algonquin</v>
          </cell>
          <cell r="C48">
            <v>200805</v>
          </cell>
          <cell r="D48">
            <v>0.75</v>
          </cell>
        </row>
        <row r="49">
          <cell r="A49" t="str">
            <v>Algonquin</v>
          </cell>
          <cell r="C49">
            <v>200806</v>
          </cell>
          <cell r="D49">
            <v>0.745</v>
          </cell>
        </row>
        <row r="50">
          <cell r="A50" t="str">
            <v>Algonquin</v>
          </cell>
          <cell r="C50">
            <v>200807</v>
          </cell>
          <cell r="D50">
            <v>0.97750000000000004</v>
          </cell>
        </row>
        <row r="51">
          <cell r="A51" t="str">
            <v>Algonquin</v>
          </cell>
          <cell r="C51">
            <v>200808</v>
          </cell>
          <cell r="D51">
            <v>0.81100000000000005</v>
          </cell>
        </row>
        <row r="52">
          <cell r="A52" t="str">
            <v>Algonquin</v>
          </cell>
          <cell r="C52">
            <v>200809</v>
          </cell>
          <cell r="D52">
            <v>0.75480000000000003</v>
          </cell>
        </row>
        <row r="53">
          <cell r="A53" t="str">
            <v>Algonquin</v>
          </cell>
          <cell r="C53">
            <v>200810</v>
          </cell>
          <cell r="D53">
            <v>0.88160000000000005</v>
          </cell>
        </row>
        <row r="54">
          <cell r="A54" t="str">
            <v>Algonquin</v>
          </cell>
          <cell r="C54">
            <v>200811</v>
          </cell>
          <cell r="D54">
            <v>2.2757999999999998</v>
          </cell>
        </row>
        <row r="55">
          <cell r="A55" t="str">
            <v>Algonquin</v>
          </cell>
          <cell r="C55">
            <v>200812</v>
          </cell>
          <cell r="D55">
            <v>2.9758</v>
          </cell>
        </row>
        <row r="56">
          <cell r="A56" t="str">
            <v>Algonquin</v>
          </cell>
          <cell r="C56">
            <v>200901</v>
          </cell>
          <cell r="D56">
            <v>3.1714000000000002</v>
          </cell>
        </row>
        <row r="57">
          <cell r="A57" t="str">
            <v>Algonquin</v>
          </cell>
          <cell r="C57">
            <v>200902</v>
          </cell>
          <cell r="D57">
            <v>2.4651999999999998</v>
          </cell>
        </row>
        <row r="58">
          <cell r="A58" t="str">
            <v>Algonquin</v>
          </cell>
          <cell r="C58">
            <v>200903</v>
          </cell>
          <cell r="D58">
            <v>2.2991999999999999</v>
          </cell>
        </row>
        <row r="59">
          <cell r="A59" t="str">
            <v>Algonquin</v>
          </cell>
          <cell r="C59">
            <v>200904</v>
          </cell>
          <cell r="D59">
            <v>0.77449999999999997</v>
          </cell>
        </row>
        <row r="60">
          <cell r="A60" t="str">
            <v>Algonquin</v>
          </cell>
          <cell r="C60">
            <v>200905</v>
          </cell>
          <cell r="D60">
            <v>0.77280000000000004</v>
          </cell>
        </row>
        <row r="61">
          <cell r="A61" t="str">
            <v>Algonquin</v>
          </cell>
          <cell r="C61">
            <v>200906</v>
          </cell>
          <cell r="D61">
            <v>0.75790000000000002</v>
          </cell>
        </row>
        <row r="62">
          <cell r="A62" t="str">
            <v>Algonquin</v>
          </cell>
          <cell r="C62">
            <v>200907</v>
          </cell>
          <cell r="D62">
            <v>0.74299999999999999</v>
          </cell>
        </row>
        <row r="63">
          <cell r="A63" t="str">
            <v>Algonquin</v>
          </cell>
          <cell r="C63">
            <v>200908</v>
          </cell>
          <cell r="D63">
            <v>0.79920000000000002</v>
          </cell>
        </row>
        <row r="64">
          <cell r="A64" t="str">
            <v>Algonquin</v>
          </cell>
          <cell r="C64">
            <v>200909</v>
          </cell>
          <cell r="D64">
            <v>0.74380000000000002</v>
          </cell>
        </row>
        <row r="65">
          <cell r="A65" t="str">
            <v>Algonquin</v>
          </cell>
          <cell r="C65">
            <v>200910</v>
          </cell>
          <cell r="D65">
            <v>0.86880000000000002</v>
          </cell>
        </row>
        <row r="66">
          <cell r="A66" t="str">
            <v>Algonquin</v>
          </cell>
          <cell r="C66">
            <v>200911</v>
          </cell>
          <cell r="D66">
            <v>2.2023999999999999</v>
          </cell>
        </row>
        <row r="67">
          <cell r="A67" t="str">
            <v>Algonquin</v>
          </cell>
          <cell r="C67">
            <v>200912</v>
          </cell>
          <cell r="D67">
            <v>2.8799000000000001</v>
          </cell>
        </row>
        <row r="68">
          <cell r="A68" t="str">
            <v>Algonquin</v>
          </cell>
          <cell r="C68">
            <v>201001</v>
          </cell>
          <cell r="D68">
            <v>3.0691999999999999</v>
          </cell>
        </row>
        <row r="69">
          <cell r="A69" t="str">
            <v>Algonquin</v>
          </cell>
          <cell r="C69">
            <v>201002</v>
          </cell>
          <cell r="D69">
            <v>2.3858000000000001</v>
          </cell>
        </row>
        <row r="70">
          <cell r="A70" t="str">
            <v>Algonquin</v>
          </cell>
          <cell r="C70">
            <v>201003</v>
          </cell>
          <cell r="D70">
            <v>2.2250999999999999</v>
          </cell>
        </row>
        <row r="71">
          <cell r="A71" t="str">
            <v>Algonquin</v>
          </cell>
          <cell r="C71">
            <v>201004</v>
          </cell>
          <cell r="D71">
            <v>0.71740000000000004</v>
          </cell>
        </row>
        <row r="72">
          <cell r="A72" t="str">
            <v>Algonquin</v>
          </cell>
          <cell r="C72">
            <v>201005</v>
          </cell>
          <cell r="D72">
            <v>0.71579999999999999</v>
          </cell>
        </row>
        <row r="73">
          <cell r="A73" t="str">
            <v>Algonquin</v>
          </cell>
          <cell r="C73">
            <v>201006</v>
          </cell>
          <cell r="D73">
            <v>0.70199999999999996</v>
          </cell>
        </row>
        <row r="74">
          <cell r="A74" t="str">
            <v>Algonquin</v>
          </cell>
          <cell r="C74">
            <v>201007</v>
          </cell>
          <cell r="D74">
            <v>0.68820000000000003</v>
          </cell>
        </row>
        <row r="75">
          <cell r="A75" t="str">
            <v>Algonquin</v>
          </cell>
          <cell r="C75">
            <v>201008</v>
          </cell>
          <cell r="D75">
            <v>0.74029999999999996</v>
          </cell>
        </row>
        <row r="76">
          <cell r="A76" t="str">
            <v>Algonquin</v>
          </cell>
          <cell r="C76">
            <v>201009</v>
          </cell>
          <cell r="D76">
            <v>0.68899999999999995</v>
          </cell>
        </row>
        <row r="77">
          <cell r="A77" t="str">
            <v>Algonquin</v>
          </cell>
          <cell r="C77">
            <v>201010</v>
          </cell>
          <cell r="D77">
            <v>0.80469999999999997</v>
          </cell>
        </row>
        <row r="78">
          <cell r="A78" t="str">
            <v>Algonquin</v>
          </cell>
          <cell r="C78">
            <v>201011</v>
          </cell>
          <cell r="D78">
            <v>1.7961</v>
          </cell>
        </row>
        <row r="79">
          <cell r="A79" t="str">
            <v>Algonquin</v>
          </cell>
          <cell r="C79">
            <v>201012</v>
          </cell>
          <cell r="D79">
            <v>2.3485999999999998</v>
          </cell>
        </row>
        <row r="80">
          <cell r="A80" t="str">
            <v>Algonquin</v>
          </cell>
          <cell r="C80">
            <v>201101</v>
          </cell>
          <cell r="D80">
            <v>2.5030000000000001</v>
          </cell>
        </row>
        <row r="81">
          <cell r="A81" t="str">
            <v>Algonquin</v>
          </cell>
          <cell r="C81">
            <v>201102</v>
          </cell>
          <cell r="D81">
            <v>1.9456</v>
          </cell>
        </row>
        <row r="82">
          <cell r="A82" t="str">
            <v>Algonquin</v>
          </cell>
          <cell r="C82">
            <v>201103</v>
          </cell>
          <cell r="D82">
            <v>1.8146</v>
          </cell>
        </row>
        <row r="83">
          <cell r="A83" t="str">
            <v>Algonquin</v>
          </cell>
          <cell r="C83">
            <v>201104</v>
          </cell>
          <cell r="D83">
            <v>0.68189999999999995</v>
          </cell>
        </row>
        <row r="84">
          <cell r="A84" t="str">
            <v>Algonquin</v>
          </cell>
          <cell r="C84">
            <v>201105</v>
          </cell>
          <cell r="D84">
            <v>0</v>
          </cell>
        </row>
        <row r="85">
          <cell r="A85" t="str">
            <v>Algonquin</v>
          </cell>
          <cell r="C85">
            <v>201106</v>
          </cell>
          <cell r="D85">
            <v>0</v>
          </cell>
        </row>
        <row r="86">
          <cell r="A86" t="str">
            <v>Algonquin</v>
          </cell>
          <cell r="C86">
            <v>201107</v>
          </cell>
          <cell r="D86">
            <v>0</v>
          </cell>
        </row>
        <row r="87">
          <cell r="A87" t="str">
            <v>Algonquin</v>
          </cell>
          <cell r="C87">
            <v>201108</v>
          </cell>
          <cell r="D87">
            <v>0</v>
          </cell>
        </row>
        <row r="88">
          <cell r="A88" t="str">
            <v>Algonquin</v>
          </cell>
          <cell r="C88">
            <v>201109</v>
          </cell>
          <cell r="D88">
            <v>0</v>
          </cell>
        </row>
        <row r="89">
          <cell r="A89" t="str">
            <v>Algonquin</v>
          </cell>
          <cell r="C89">
            <v>201110</v>
          </cell>
          <cell r="D89">
            <v>0</v>
          </cell>
        </row>
        <row r="90">
          <cell r="A90" t="str">
            <v>Algonquin</v>
          </cell>
          <cell r="C90">
            <v>201111</v>
          </cell>
          <cell r="D90">
            <v>0</v>
          </cell>
        </row>
        <row r="91">
          <cell r="A91" t="str">
            <v>Algonquin</v>
          </cell>
          <cell r="C91">
            <v>201112</v>
          </cell>
          <cell r="D91">
            <v>0</v>
          </cell>
        </row>
        <row r="92">
          <cell r="A92" t="str">
            <v>Algonquin</v>
          </cell>
          <cell r="C92">
            <v>201201</v>
          </cell>
          <cell r="D92">
            <v>0</v>
          </cell>
        </row>
        <row r="93">
          <cell r="A93" t="str">
            <v>Algonquin</v>
          </cell>
          <cell r="C93">
            <v>201202</v>
          </cell>
          <cell r="D93">
            <v>0</v>
          </cell>
        </row>
        <row r="94">
          <cell r="A94" t="str">
            <v>Algonquin</v>
          </cell>
          <cell r="C94">
            <v>201203</v>
          </cell>
          <cell r="D94">
            <v>0</v>
          </cell>
        </row>
        <row r="95">
          <cell r="A95" t="str">
            <v>Algonquin</v>
          </cell>
          <cell r="C95">
            <v>201204</v>
          </cell>
          <cell r="D95">
            <v>0</v>
          </cell>
        </row>
        <row r="96">
          <cell r="A96" t="str">
            <v>Algonquin</v>
          </cell>
          <cell r="C96">
            <v>201205</v>
          </cell>
          <cell r="D96">
            <v>0</v>
          </cell>
        </row>
        <row r="97">
          <cell r="A97" t="str">
            <v>Algonquin</v>
          </cell>
          <cell r="C97">
            <v>201206</v>
          </cell>
          <cell r="D97">
            <v>0</v>
          </cell>
        </row>
        <row r="98">
          <cell r="A98" t="str">
            <v>Algonquin</v>
          </cell>
          <cell r="C98">
            <v>201207</v>
          </cell>
          <cell r="D98">
            <v>0</v>
          </cell>
        </row>
        <row r="99">
          <cell r="A99" t="str">
            <v>Algonquin</v>
          </cell>
          <cell r="C99">
            <v>201208</v>
          </cell>
          <cell r="D99">
            <v>0</v>
          </cell>
        </row>
        <row r="100">
          <cell r="A100" t="str">
            <v>Algonquin</v>
          </cell>
          <cell r="C100">
            <v>201209</v>
          </cell>
          <cell r="D100">
            <v>0</v>
          </cell>
        </row>
        <row r="101">
          <cell r="A101" t="str">
            <v>Algonquin</v>
          </cell>
          <cell r="C101">
            <v>201210</v>
          </cell>
          <cell r="D101">
            <v>0</v>
          </cell>
        </row>
        <row r="102">
          <cell r="A102" t="str">
            <v>Algonquin</v>
          </cell>
          <cell r="C102">
            <v>201211</v>
          </cell>
          <cell r="D102">
            <v>0</v>
          </cell>
        </row>
        <row r="103">
          <cell r="A103" t="str">
            <v>Algonquin</v>
          </cell>
          <cell r="C103">
            <v>201212</v>
          </cell>
          <cell r="D103">
            <v>0</v>
          </cell>
        </row>
        <row r="104">
          <cell r="A104" t="str">
            <v>Algonquin</v>
          </cell>
          <cell r="C104">
            <v>201301</v>
          </cell>
          <cell r="D104">
            <v>0</v>
          </cell>
        </row>
        <row r="105">
          <cell r="A105" t="str">
            <v>Algonquin</v>
          </cell>
          <cell r="C105">
            <v>201302</v>
          </cell>
          <cell r="D105">
            <v>0</v>
          </cell>
        </row>
        <row r="106">
          <cell r="A106" t="str">
            <v>Algonquin</v>
          </cell>
          <cell r="C106">
            <v>201303</v>
          </cell>
          <cell r="D106">
            <v>0</v>
          </cell>
        </row>
        <row r="107">
          <cell r="A107" t="str">
            <v>Algonquin</v>
          </cell>
          <cell r="C107">
            <v>201304</v>
          </cell>
          <cell r="D107">
            <v>0</v>
          </cell>
        </row>
        <row r="108">
          <cell r="A108" t="str">
            <v>Algonquin</v>
          </cell>
          <cell r="C108">
            <v>201305</v>
          </cell>
          <cell r="D108">
            <v>0</v>
          </cell>
        </row>
        <row r="109">
          <cell r="A109" t="str">
            <v>Algonquin</v>
          </cell>
          <cell r="C109">
            <v>201306</v>
          </cell>
          <cell r="D109">
            <v>0</v>
          </cell>
        </row>
        <row r="110">
          <cell r="A110" t="str">
            <v>Algonquin</v>
          </cell>
          <cell r="C110">
            <v>201307</v>
          </cell>
          <cell r="D110">
            <v>0</v>
          </cell>
        </row>
        <row r="111">
          <cell r="A111" t="str">
            <v>Algonquin</v>
          </cell>
          <cell r="C111">
            <v>201308</v>
          </cell>
          <cell r="D111">
            <v>0</v>
          </cell>
        </row>
        <row r="112">
          <cell r="A112" t="str">
            <v>Algonquin</v>
          </cell>
          <cell r="C112">
            <v>201309</v>
          </cell>
          <cell r="D112">
            <v>0</v>
          </cell>
        </row>
        <row r="113">
          <cell r="A113" t="str">
            <v>Algonquin</v>
          </cell>
          <cell r="C113">
            <v>201310</v>
          </cell>
          <cell r="D113">
            <v>0</v>
          </cell>
        </row>
        <row r="114">
          <cell r="A114" t="str">
            <v>Algonquin</v>
          </cell>
          <cell r="C114">
            <v>201311</v>
          </cell>
          <cell r="D114">
            <v>0</v>
          </cell>
        </row>
        <row r="115">
          <cell r="A115" t="str">
            <v>Algonquin</v>
          </cell>
          <cell r="C115">
            <v>201312</v>
          </cell>
          <cell r="D115">
            <v>0</v>
          </cell>
        </row>
        <row r="116">
          <cell r="A116" t="str">
            <v>Algonquin</v>
          </cell>
          <cell r="C116">
            <v>201401</v>
          </cell>
          <cell r="D116">
            <v>0</v>
          </cell>
        </row>
        <row r="117">
          <cell r="A117" t="str">
            <v>Algonquin</v>
          </cell>
          <cell r="C117">
            <v>201402</v>
          </cell>
          <cell r="D117">
            <v>0</v>
          </cell>
        </row>
        <row r="118">
          <cell r="A118" t="str">
            <v>Algonquin</v>
          </cell>
          <cell r="C118">
            <v>201403</v>
          </cell>
          <cell r="D118">
            <v>0</v>
          </cell>
        </row>
        <row r="119">
          <cell r="A119" t="str">
            <v>Algonquin</v>
          </cell>
          <cell r="C119">
            <v>201404</v>
          </cell>
          <cell r="D119">
            <v>0</v>
          </cell>
        </row>
        <row r="120">
          <cell r="A120" t="str">
            <v>Algonquin</v>
          </cell>
          <cell r="C120">
            <v>201405</v>
          </cell>
          <cell r="D120">
            <v>0</v>
          </cell>
        </row>
        <row r="121">
          <cell r="A121" t="str">
            <v>Algonquin</v>
          </cell>
          <cell r="C121">
            <v>201406</v>
          </cell>
          <cell r="D121">
            <v>0</v>
          </cell>
        </row>
        <row r="122">
          <cell r="A122" t="str">
            <v>Algonquin</v>
          </cell>
          <cell r="C122">
            <v>201407</v>
          </cell>
          <cell r="D122">
            <v>0</v>
          </cell>
        </row>
        <row r="123">
          <cell r="A123" t="str">
            <v>Algonquin</v>
          </cell>
          <cell r="C123">
            <v>201408</v>
          </cell>
          <cell r="D123">
            <v>0</v>
          </cell>
        </row>
        <row r="124">
          <cell r="A124" t="str">
            <v>Algonquin</v>
          </cell>
          <cell r="C124">
            <v>201409</v>
          </cell>
          <cell r="D124">
            <v>0</v>
          </cell>
        </row>
        <row r="125">
          <cell r="A125" t="str">
            <v>Algonquin</v>
          </cell>
          <cell r="C125">
            <v>201410</v>
          </cell>
          <cell r="D125">
            <v>0</v>
          </cell>
        </row>
        <row r="126">
          <cell r="A126" t="str">
            <v>Algonquin</v>
          </cell>
          <cell r="C126">
            <v>201411</v>
          </cell>
          <cell r="D126">
            <v>0</v>
          </cell>
        </row>
        <row r="127">
          <cell r="A127" t="str">
            <v>Algonquin</v>
          </cell>
          <cell r="C127">
            <v>201412</v>
          </cell>
          <cell r="D127">
            <v>0</v>
          </cell>
        </row>
        <row r="128">
          <cell r="A128" t="str">
            <v>Algonquin</v>
          </cell>
          <cell r="C128">
            <v>201501</v>
          </cell>
          <cell r="D128">
            <v>0</v>
          </cell>
        </row>
        <row r="129">
          <cell r="A129" t="str">
            <v>Algonquin</v>
          </cell>
          <cell r="C129">
            <v>201502</v>
          </cell>
          <cell r="D129">
            <v>0</v>
          </cell>
        </row>
        <row r="130">
          <cell r="A130" t="str">
            <v>Algonquin</v>
          </cell>
          <cell r="C130">
            <v>201503</v>
          </cell>
          <cell r="D130">
            <v>0</v>
          </cell>
        </row>
        <row r="131">
          <cell r="A131" t="str">
            <v>Algonquin</v>
          </cell>
          <cell r="C131">
            <v>201504</v>
          </cell>
          <cell r="D131">
            <v>0</v>
          </cell>
        </row>
        <row r="132">
          <cell r="A132" t="str">
            <v>Algonquin</v>
          </cell>
          <cell r="C132">
            <v>201505</v>
          </cell>
          <cell r="D132">
            <v>0</v>
          </cell>
        </row>
        <row r="133">
          <cell r="A133" t="str">
            <v>Algonquin</v>
          </cell>
          <cell r="C133">
            <v>201506</v>
          </cell>
          <cell r="D133">
            <v>0</v>
          </cell>
        </row>
        <row r="134">
          <cell r="A134" t="str">
            <v>Algonquin</v>
          </cell>
          <cell r="C134">
            <v>201507</v>
          </cell>
          <cell r="D134">
            <v>0</v>
          </cell>
        </row>
        <row r="135">
          <cell r="A135" t="str">
            <v>Algonquin</v>
          </cell>
          <cell r="C135">
            <v>201508</v>
          </cell>
          <cell r="D135">
            <v>0</v>
          </cell>
        </row>
        <row r="136">
          <cell r="A136" t="str">
            <v>Algonquin</v>
          </cell>
          <cell r="C136">
            <v>201509</v>
          </cell>
          <cell r="D136">
            <v>0</v>
          </cell>
        </row>
        <row r="137">
          <cell r="A137" t="str">
            <v>Algonquin</v>
          </cell>
          <cell r="C137">
            <v>201510</v>
          </cell>
          <cell r="D137">
            <v>0</v>
          </cell>
        </row>
        <row r="138">
          <cell r="A138" t="str">
            <v>Algonquin</v>
          </cell>
          <cell r="C138">
            <v>201511</v>
          </cell>
          <cell r="D138">
            <v>0</v>
          </cell>
        </row>
        <row r="139">
          <cell r="A139" t="str">
            <v>Algonquin</v>
          </cell>
          <cell r="C139">
            <v>201512</v>
          </cell>
          <cell r="D139">
            <v>0</v>
          </cell>
        </row>
        <row r="140">
          <cell r="A140" t="str">
            <v>Algonquin</v>
          </cell>
          <cell r="C140">
            <v>201601</v>
          </cell>
          <cell r="D140">
            <v>0</v>
          </cell>
        </row>
        <row r="141">
          <cell r="A141" t="str">
            <v>Algonquin</v>
          </cell>
          <cell r="C141">
            <v>201602</v>
          </cell>
          <cell r="D141">
            <v>0</v>
          </cell>
        </row>
        <row r="142">
          <cell r="A142" t="str">
            <v>Algonquin</v>
          </cell>
          <cell r="C142">
            <v>201603</v>
          </cell>
          <cell r="D142">
            <v>0</v>
          </cell>
        </row>
        <row r="143">
          <cell r="A143" t="str">
            <v>Algonquin</v>
          </cell>
          <cell r="C143">
            <v>201604</v>
          </cell>
          <cell r="D143">
            <v>0</v>
          </cell>
        </row>
        <row r="144">
          <cell r="A144" t="str">
            <v>Algonquin</v>
          </cell>
          <cell r="C144">
            <v>201605</v>
          </cell>
          <cell r="D144">
            <v>0</v>
          </cell>
        </row>
        <row r="145">
          <cell r="A145" t="str">
            <v>Algonquin</v>
          </cell>
          <cell r="C145">
            <v>201606</v>
          </cell>
          <cell r="D145">
            <v>0</v>
          </cell>
        </row>
        <row r="146">
          <cell r="A146" t="str">
            <v>Algonquin</v>
          </cell>
          <cell r="C146">
            <v>201607</v>
          </cell>
          <cell r="D146">
            <v>0</v>
          </cell>
        </row>
        <row r="147">
          <cell r="A147" t="str">
            <v>Algonquin</v>
          </cell>
          <cell r="C147">
            <v>201608</v>
          </cell>
          <cell r="D147">
            <v>0</v>
          </cell>
        </row>
        <row r="148">
          <cell r="A148" t="str">
            <v>Algonquin</v>
          </cell>
          <cell r="C148">
            <v>201609</v>
          </cell>
          <cell r="D148">
            <v>0</v>
          </cell>
        </row>
        <row r="149">
          <cell r="A149" t="str">
            <v>Algonquin</v>
          </cell>
          <cell r="C149">
            <v>201610</v>
          </cell>
          <cell r="D149">
            <v>0</v>
          </cell>
        </row>
        <row r="150">
          <cell r="A150" t="str">
            <v>Algonquin</v>
          </cell>
          <cell r="C150">
            <v>201611</v>
          </cell>
          <cell r="D150">
            <v>0</v>
          </cell>
        </row>
        <row r="151">
          <cell r="A151" t="str">
            <v>Algonquin</v>
          </cell>
          <cell r="C151">
            <v>201612</v>
          </cell>
          <cell r="D151">
            <v>0</v>
          </cell>
        </row>
        <row r="152">
          <cell r="A152" t="str">
            <v>Algonquin</v>
          </cell>
          <cell r="C152">
            <v>201701</v>
          </cell>
          <cell r="D152">
            <v>0</v>
          </cell>
        </row>
        <row r="153">
          <cell r="A153" t="str">
            <v>Algonquin</v>
          </cell>
          <cell r="C153">
            <v>201702</v>
          </cell>
          <cell r="D153">
            <v>0</v>
          </cell>
        </row>
        <row r="154">
          <cell r="A154" t="str">
            <v>Algonquin</v>
          </cell>
          <cell r="C154">
            <v>201703</v>
          </cell>
          <cell r="D154">
            <v>0</v>
          </cell>
        </row>
        <row r="155">
          <cell r="A155" t="str">
            <v>Algonquin</v>
          </cell>
          <cell r="C155">
            <v>201704</v>
          </cell>
          <cell r="D155">
            <v>0</v>
          </cell>
        </row>
        <row r="156">
          <cell r="A156" t="str">
            <v>Algonquin</v>
          </cell>
          <cell r="C156">
            <v>201705</v>
          </cell>
          <cell r="D156">
            <v>0</v>
          </cell>
        </row>
        <row r="157">
          <cell r="A157" t="str">
            <v>Algonquin</v>
          </cell>
          <cell r="C157">
            <v>201706</v>
          </cell>
          <cell r="D157">
            <v>0</v>
          </cell>
        </row>
        <row r="158">
          <cell r="A158" t="str">
            <v>Algonquin</v>
          </cell>
          <cell r="C158">
            <v>201707</v>
          </cell>
          <cell r="D158">
            <v>0</v>
          </cell>
        </row>
        <row r="159">
          <cell r="A159" t="str">
            <v>Algonquin</v>
          </cell>
          <cell r="C159">
            <v>201708</v>
          </cell>
          <cell r="D159">
            <v>0</v>
          </cell>
        </row>
        <row r="160">
          <cell r="A160" t="str">
            <v>Algonquin</v>
          </cell>
          <cell r="C160">
            <v>201709</v>
          </cell>
          <cell r="D160">
            <v>0</v>
          </cell>
        </row>
        <row r="161">
          <cell r="A161" t="str">
            <v>Algonquin</v>
          </cell>
          <cell r="C161">
            <v>201710</v>
          </cell>
          <cell r="D161">
            <v>0</v>
          </cell>
        </row>
        <row r="162">
          <cell r="A162" t="str">
            <v>Algonquin</v>
          </cell>
          <cell r="C162">
            <v>201711</v>
          </cell>
          <cell r="D162">
            <v>0</v>
          </cell>
        </row>
        <row r="163">
          <cell r="A163" t="str">
            <v>Algonquin</v>
          </cell>
          <cell r="C163">
            <v>201712</v>
          </cell>
          <cell r="D163">
            <v>0</v>
          </cell>
        </row>
        <row r="164">
          <cell r="A164" t="str">
            <v>Algonquin</v>
          </cell>
          <cell r="C164">
            <v>201801</v>
          </cell>
          <cell r="D164">
            <v>0</v>
          </cell>
        </row>
        <row r="165">
          <cell r="A165" t="str">
            <v>Algonquin</v>
          </cell>
          <cell r="C165">
            <v>201802</v>
          </cell>
          <cell r="D165">
            <v>0</v>
          </cell>
        </row>
        <row r="166">
          <cell r="A166" t="str">
            <v>Algonquin</v>
          </cell>
          <cell r="C166">
            <v>201803</v>
          </cell>
          <cell r="D166">
            <v>0</v>
          </cell>
        </row>
        <row r="167">
          <cell r="A167" t="str">
            <v>Algonquin</v>
          </cell>
          <cell r="C167">
            <v>201804</v>
          </cell>
          <cell r="D167">
            <v>0</v>
          </cell>
        </row>
        <row r="168">
          <cell r="A168" t="str">
            <v>Algonquin</v>
          </cell>
          <cell r="C168">
            <v>201805</v>
          </cell>
          <cell r="D168">
            <v>0</v>
          </cell>
        </row>
        <row r="169">
          <cell r="A169" t="str">
            <v>Algonquin</v>
          </cell>
          <cell r="C169">
            <v>201806</v>
          </cell>
          <cell r="D169">
            <v>0</v>
          </cell>
        </row>
        <row r="170">
          <cell r="A170" t="str">
            <v>Algonquin</v>
          </cell>
          <cell r="C170">
            <v>201807</v>
          </cell>
          <cell r="D170">
            <v>0</v>
          </cell>
        </row>
        <row r="171">
          <cell r="A171" t="str">
            <v>Algonquin</v>
          </cell>
          <cell r="C171">
            <v>201808</v>
          </cell>
          <cell r="D171">
            <v>0</v>
          </cell>
        </row>
        <row r="172">
          <cell r="A172" t="str">
            <v>Algonquin</v>
          </cell>
          <cell r="C172">
            <v>201809</v>
          </cell>
          <cell r="D172">
            <v>0</v>
          </cell>
        </row>
        <row r="173">
          <cell r="A173" t="str">
            <v>Algonquin</v>
          </cell>
          <cell r="C173">
            <v>201810</v>
          </cell>
          <cell r="D173">
            <v>0</v>
          </cell>
        </row>
        <row r="174">
          <cell r="A174" t="str">
            <v>Algonquin</v>
          </cell>
          <cell r="C174">
            <v>201811</v>
          </cell>
          <cell r="D174">
            <v>0</v>
          </cell>
        </row>
        <row r="175">
          <cell r="A175" t="str">
            <v>Algonquin</v>
          </cell>
          <cell r="C175">
            <v>201812</v>
          </cell>
          <cell r="D175">
            <v>0</v>
          </cell>
        </row>
        <row r="176">
          <cell r="A176" t="str">
            <v>Algonquin</v>
          </cell>
          <cell r="C176">
            <v>201901</v>
          </cell>
          <cell r="D176">
            <v>0</v>
          </cell>
        </row>
        <row r="177">
          <cell r="A177" t="str">
            <v>Algonquin</v>
          </cell>
          <cell r="C177">
            <v>201902</v>
          </cell>
          <cell r="D177">
            <v>0</v>
          </cell>
        </row>
        <row r="178">
          <cell r="A178" t="str">
            <v>Algonquin</v>
          </cell>
          <cell r="C178">
            <v>201903</v>
          </cell>
          <cell r="D178">
            <v>0</v>
          </cell>
        </row>
        <row r="179">
          <cell r="A179" t="str">
            <v>Algonquin</v>
          </cell>
          <cell r="C179">
            <v>201904</v>
          </cell>
          <cell r="D179">
            <v>0</v>
          </cell>
        </row>
        <row r="180">
          <cell r="A180" t="str">
            <v>Algonquin</v>
          </cell>
          <cell r="C180">
            <v>201905</v>
          </cell>
          <cell r="D180">
            <v>0</v>
          </cell>
        </row>
        <row r="181">
          <cell r="A181" t="str">
            <v>Algonquin</v>
          </cell>
          <cell r="C181">
            <v>201906</v>
          </cell>
          <cell r="D181">
            <v>0</v>
          </cell>
        </row>
        <row r="182">
          <cell r="A182" t="str">
            <v>Algonquin</v>
          </cell>
          <cell r="C182">
            <v>201907</v>
          </cell>
          <cell r="D182">
            <v>0</v>
          </cell>
        </row>
        <row r="183">
          <cell r="A183" t="str">
            <v>Algonquin</v>
          </cell>
          <cell r="C183">
            <v>201908</v>
          </cell>
          <cell r="D183">
            <v>0</v>
          </cell>
        </row>
        <row r="184">
          <cell r="A184" t="str">
            <v>Algonquin</v>
          </cell>
          <cell r="C184">
            <v>201909</v>
          </cell>
          <cell r="D184">
            <v>0</v>
          </cell>
        </row>
        <row r="185">
          <cell r="A185" t="str">
            <v>Algonquin</v>
          </cell>
          <cell r="C185">
            <v>201910</v>
          </cell>
          <cell r="D185">
            <v>0</v>
          </cell>
        </row>
        <row r="186">
          <cell r="A186" t="str">
            <v>Algonquin</v>
          </cell>
          <cell r="C186">
            <v>201911</v>
          </cell>
          <cell r="D186">
            <v>0</v>
          </cell>
        </row>
        <row r="187">
          <cell r="A187" t="str">
            <v>Algonquin</v>
          </cell>
          <cell r="C187">
            <v>201912</v>
          </cell>
          <cell r="D187">
            <v>0</v>
          </cell>
        </row>
        <row r="188">
          <cell r="A188" t="str">
            <v>Algonquin</v>
          </cell>
          <cell r="C188">
            <v>202001</v>
          </cell>
          <cell r="D188">
            <v>0</v>
          </cell>
        </row>
        <row r="189">
          <cell r="A189" t="str">
            <v>Algonquin</v>
          </cell>
          <cell r="C189">
            <v>202002</v>
          </cell>
          <cell r="D189">
            <v>0</v>
          </cell>
        </row>
        <row r="190">
          <cell r="A190" t="str">
            <v>Algonquin</v>
          </cell>
          <cell r="C190">
            <v>202003</v>
          </cell>
          <cell r="D190">
            <v>0</v>
          </cell>
        </row>
        <row r="191">
          <cell r="A191" t="str">
            <v>Algonquin</v>
          </cell>
          <cell r="C191">
            <v>202004</v>
          </cell>
          <cell r="D191">
            <v>0</v>
          </cell>
        </row>
        <row r="192">
          <cell r="A192" t="str">
            <v>Algonquin</v>
          </cell>
          <cell r="C192">
            <v>202005</v>
          </cell>
          <cell r="D192">
            <v>0</v>
          </cell>
        </row>
        <row r="193">
          <cell r="A193" t="str">
            <v>Algonquin</v>
          </cell>
          <cell r="C193">
            <v>202006</v>
          </cell>
          <cell r="D193">
            <v>0</v>
          </cell>
        </row>
        <row r="194">
          <cell r="A194" t="str">
            <v>Algonquin</v>
          </cell>
          <cell r="C194">
            <v>202007</v>
          </cell>
          <cell r="D194">
            <v>0</v>
          </cell>
        </row>
        <row r="195">
          <cell r="A195" t="str">
            <v>Algonquin</v>
          </cell>
          <cell r="C195">
            <v>202008</v>
          </cell>
          <cell r="D195">
            <v>0</v>
          </cell>
        </row>
        <row r="196">
          <cell r="A196" t="str">
            <v>Algonquin</v>
          </cell>
          <cell r="C196">
            <v>202009</v>
          </cell>
          <cell r="D196">
            <v>0</v>
          </cell>
        </row>
        <row r="197">
          <cell r="A197" t="str">
            <v>Algonquin</v>
          </cell>
          <cell r="C197">
            <v>202010</v>
          </cell>
          <cell r="D197">
            <v>0</v>
          </cell>
        </row>
        <row r="198">
          <cell r="A198" t="str">
            <v>Algonquin</v>
          </cell>
          <cell r="C198">
            <v>202011</v>
          </cell>
          <cell r="D198">
            <v>0</v>
          </cell>
        </row>
        <row r="199">
          <cell r="A199" t="str">
            <v>Algonquin</v>
          </cell>
          <cell r="C199">
            <v>202012</v>
          </cell>
          <cell r="D199">
            <v>0</v>
          </cell>
        </row>
        <row r="200">
          <cell r="A200" t="str">
            <v>Algonquin</v>
          </cell>
          <cell r="C200">
            <v>202101</v>
          </cell>
          <cell r="D200">
            <v>0</v>
          </cell>
        </row>
        <row r="201">
          <cell r="A201" t="str">
            <v>Algonquin</v>
          </cell>
          <cell r="C201">
            <v>202102</v>
          </cell>
          <cell r="D201">
            <v>0</v>
          </cell>
        </row>
        <row r="202">
          <cell r="A202" t="str">
            <v>Algonquin</v>
          </cell>
          <cell r="C202">
            <v>202103</v>
          </cell>
          <cell r="D202">
            <v>0</v>
          </cell>
        </row>
        <row r="203">
          <cell r="A203" t="str">
            <v>Algonquin</v>
          </cell>
          <cell r="C203">
            <v>202104</v>
          </cell>
          <cell r="D203">
            <v>0</v>
          </cell>
        </row>
        <row r="204">
          <cell r="A204" t="str">
            <v>Algonquin</v>
          </cell>
          <cell r="C204">
            <v>202105</v>
          </cell>
          <cell r="D204">
            <v>0</v>
          </cell>
        </row>
        <row r="205">
          <cell r="A205" t="str">
            <v>Algonquin</v>
          </cell>
          <cell r="C205">
            <v>202106</v>
          </cell>
          <cell r="D205">
            <v>0</v>
          </cell>
        </row>
        <row r="206">
          <cell r="A206" t="str">
            <v>Algonquin</v>
          </cell>
          <cell r="C206">
            <v>202107</v>
          </cell>
          <cell r="D206">
            <v>0</v>
          </cell>
        </row>
        <row r="207">
          <cell r="A207" t="str">
            <v>Algonquin</v>
          </cell>
          <cell r="C207">
            <v>202108</v>
          </cell>
          <cell r="D207">
            <v>0</v>
          </cell>
        </row>
        <row r="208">
          <cell r="A208" t="str">
            <v>Algonquin</v>
          </cell>
          <cell r="C208">
            <v>202109</v>
          </cell>
          <cell r="D208">
            <v>0</v>
          </cell>
        </row>
        <row r="209">
          <cell r="A209" t="str">
            <v>Algonquin</v>
          </cell>
          <cell r="C209">
            <v>202110</v>
          </cell>
          <cell r="D209">
            <v>0</v>
          </cell>
        </row>
        <row r="210">
          <cell r="A210" t="str">
            <v>Algonquin</v>
          </cell>
          <cell r="C210">
            <v>202111</v>
          </cell>
          <cell r="D210">
            <v>0</v>
          </cell>
        </row>
        <row r="211">
          <cell r="A211" t="str">
            <v>Algonquin</v>
          </cell>
          <cell r="C211">
            <v>202112</v>
          </cell>
          <cell r="D211">
            <v>0</v>
          </cell>
        </row>
        <row r="212">
          <cell r="A212" t="str">
            <v>Algonquin</v>
          </cell>
          <cell r="C212">
            <v>202201</v>
          </cell>
          <cell r="D212">
            <v>0</v>
          </cell>
        </row>
        <row r="213">
          <cell r="A213" t="str">
            <v>Algonquin</v>
          </cell>
          <cell r="C213">
            <v>202202</v>
          </cell>
          <cell r="D213">
            <v>0</v>
          </cell>
        </row>
        <row r="214">
          <cell r="A214" t="str">
            <v>Algonquin</v>
          </cell>
          <cell r="C214">
            <v>202203</v>
          </cell>
          <cell r="D214">
            <v>0</v>
          </cell>
        </row>
        <row r="215">
          <cell r="A215" t="str">
            <v>Algonquin</v>
          </cell>
          <cell r="C215">
            <v>202204</v>
          </cell>
          <cell r="D215">
            <v>0</v>
          </cell>
        </row>
        <row r="216">
          <cell r="A216" t="str">
            <v>Algonquin</v>
          </cell>
          <cell r="C216">
            <v>202205</v>
          </cell>
          <cell r="D216">
            <v>0</v>
          </cell>
        </row>
        <row r="217">
          <cell r="A217" t="str">
            <v>Algonquin</v>
          </cell>
          <cell r="C217">
            <v>202206</v>
          </cell>
          <cell r="D217">
            <v>0</v>
          </cell>
        </row>
        <row r="218">
          <cell r="A218" t="str">
            <v>Algonquin</v>
          </cell>
          <cell r="C218">
            <v>202207</v>
          </cell>
          <cell r="D218">
            <v>0</v>
          </cell>
        </row>
        <row r="219">
          <cell r="A219" t="str">
            <v>Algonquin</v>
          </cell>
          <cell r="C219">
            <v>202208</v>
          </cell>
          <cell r="D219">
            <v>0</v>
          </cell>
        </row>
        <row r="220">
          <cell r="A220" t="str">
            <v>Algonquin</v>
          </cell>
          <cell r="C220">
            <v>202209</v>
          </cell>
          <cell r="D220">
            <v>0</v>
          </cell>
        </row>
        <row r="221">
          <cell r="A221" t="str">
            <v>Algonquin</v>
          </cell>
          <cell r="C221">
            <v>202210</v>
          </cell>
          <cell r="D221">
            <v>0</v>
          </cell>
        </row>
        <row r="222">
          <cell r="A222" t="str">
            <v>Algonquin</v>
          </cell>
          <cell r="C222">
            <v>202211</v>
          </cell>
          <cell r="D222">
            <v>0</v>
          </cell>
        </row>
        <row r="223">
          <cell r="A223" t="str">
            <v>Algonquin</v>
          </cell>
          <cell r="C223">
            <v>202212</v>
          </cell>
          <cell r="D223">
            <v>0</v>
          </cell>
        </row>
        <row r="224">
          <cell r="A224" t="str">
            <v>Algonquin</v>
          </cell>
          <cell r="C224">
            <v>202301</v>
          </cell>
          <cell r="D224">
            <v>0</v>
          </cell>
        </row>
        <row r="225">
          <cell r="A225" t="str">
            <v>Algonquin</v>
          </cell>
          <cell r="C225">
            <v>202302</v>
          </cell>
          <cell r="D225">
            <v>0</v>
          </cell>
        </row>
        <row r="226">
          <cell r="A226" t="str">
            <v>Algonquin</v>
          </cell>
          <cell r="C226">
            <v>202303</v>
          </cell>
          <cell r="D226">
            <v>0</v>
          </cell>
        </row>
        <row r="227">
          <cell r="A227" t="str">
            <v>Algonquin</v>
          </cell>
          <cell r="C227">
            <v>202304</v>
          </cell>
          <cell r="D227">
            <v>0</v>
          </cell>
        </row>
        <row r="228">
          <cell r="A228" t="str">
            <v>Algonquin</v>
          </cell>
          <cell r="C228">
            <v>202305</v>
          </cell>
          <cell r="D228">
            <v>0</v>
          </cell>
        </row>
        <row r="229">
          <cell r="A229" t="str">
            <v>Algonquin</v>
          </cell>
          <cell r="C229">
            <v>202306</v>
          </cell>
          <cell r="D229">
            <v>0</v>
          </cell>
        </row>
        <row r="230">
          <cell r="A230" t="str">
            <v>Algonquin</v>
          </cell>
          <cell r="C230">
            <v>202307</v>
          </cell>
          <cell r="D230">
            <v>0</v>
          </cell>
        </row>
        <row r="231">
          <cell r="A231" t="str">
            <v>Algonquin</v>
          </cell>
          <cell r="C231">
            <v>202308</v>
          </cell>
          <cell r="D231">
            <v>0</v>
          </cell>
        </row>
        <row r="232">
          <cell r="A232" t="str">
            <v>Algonquin</v>
          </cell>
          <cell r="C232">
            <v>202309</v>
          </cell>
          <cell r="D232">
            <v>0</v>
          </cell>
        </row>
        <row r="233">
          <cell r="A233" t="str">
            <v>Algonquin</v>
          </cell>
          <cell r="C233">
            <v>202310</v>
          </cell>
          <cell r="D233">
            <v>0</v>
          </cell>
        </row>
        <row r="234">
          <cell r="A234" t="str">
            <v>Baileyville</v>
          </cell>
          <cell r="C234">
            <v>200803</v>
          </cell>
          <cell r="D234">
            <v>0.33589999999999998</v>
          </cell>
        </row>
        <row r="235">
          <cell r="A235" t="str">
            <v>Baileyville</v>
          </cell>
          <cell r="C235">
            <v>200804</v>
          </cell>
          <cell r="D235">
            <v>8.8999999999999996E-2</v>
          </cell>
        </row>
        <row r="236">
          <cell r="A236" t="str">
            <v>Baileyville</v>
          </cell>
          <cell r="C236">
            <v>200805</v>
          </cell>
          <cell r="D236">
            <v>8.6099999999999996E-2</v>
          </cell>
        </row>
        <row r="237">
          <cell r="A237" t="str">
            <v>Baileyville</v>
          </cell>
          <cell r="C237">
            <v>200806</v>
          </cell>
          <cell r="D237">
            <v>0.1227</v>
          </cell>
        </row>
        <row r="238">
          <cell r="A238" t="str">
            <v>Baileyville</v>
          </cell>
          <cell r="C238">
            <v>200807</v>
          </cell>
          <cell r="D238">
            <v>0.30640000000000001</v>
          </cell>
        </row>
        <row r="239">
          <cell r="A239" t="str">
            <v>Baileyville</v>
          </cell>
          <cell r="C239">
            <v>200808</v>
          </cell>
          <cell r="D239">
            <v>0.14829999999999999</v>
          </cell>
        </row>
        <row r="240">
          <cell r="A240" t="str">
            <v>Baileyville</v>
          </cell>
          <cell r="C240">
            <v>200809</v>
          </cell>
          <cell r="D240">
            <v>0.1033</v>
          </cell>
        </row>
        <row r="241">
          <cell r="A241" t="str">
            <v>Baileyville</v>
          </cell>
          <cell r="C241">
            <v>200810</v>
          </cell>
          <cell r="D241">
            <v>0.21940000000000001</v>
          </cell>
        </row>
        <row r="242">
          <cell r="A242" t="str">
            <v>Baileyville</v>
          </cell>
          <cell r="C242">
            <v>200811</v>
          </cell>
          <cell r="D242">
            <v>0.30480000000000002</v>
          </cell>
        </row>
        <row r="243">
          <cell r="A243" t="str">
            <v>Baileyville</v>
          </cell>
          <cell r="C243">
            <v>200812</v>
          </cell>
          <cell r="D243">
            <v>0.9657</v>
          </cell>
        </row>
        <row r="244">
          <cell r="A244" t="str">
            <v>Baileyville</v>
          </cell>
          <cell r="C244">
            <v>200901</v>
          </cell>
          <cell r="D244">
            <v>2.1597</v>
          </cell>
        </row>
        <row r="245">
          <cell r="A245" t="str">
            <v>Baileyville</v>
          </cell>
          <cell r="C245">
            <v>200902</v>
          </cell>
          <cell r="D245">
            <v>1.9876</v>
          </cell>
        </row>
        <row r="246">
          <cell r="A246" t="str">
            <v>Baileyville</v>
          </cell>
          <cell r="C246">
            <v>200903</v>
          </cell>
          <cell r="D246">
            <v>0.90429999999999999</v>
          </cell>
        </row>
        <row r="247">
          <cell r="A247" t="str">
            <v>Baileyville</v>
          </cell>
          <cell r="C247">
            <v>200904</v>
          </cell>
          <cell r="D247">
            <v>9.0800000000000006E-2</v>
          </cell>
        </row>
        <row r="248">
          <cell r="A248" t="str">
            <v>Baileyville</v>
          </cell>
          <cell r="C248">
            <v>200905</v>
          </cell>
          <cell r="D248">
            <v>9.1600000000000001E-2</v>
          </cell>
        </row>
        <row r="249">
          <cell r="A249" t="str">
            <v>Baileyville</v>
          </cell>
          <cell r="C249">
            <v>200906</v>
          </cell>
          <cell r="D249">
            <v>8.0100000000000005E-2</v>
          </cell>
        </row>
        <row r="250">
          <cell r="A250" t="str">
            <v>Baileyville</v>
          </cell>
          <cell r="C250">
            <v>200907</v>
          </cell>
          <cell r="D250">
            <v>6.3299999999999995E-2</v>
          </cell>
        </row>
        <row r="251">
          <cell r="A251" t="str">
            <v>Baileyville</v>
          </cell>
          <cell r="C251">
            <v>200908</v>
          </cell>
          <cell r="D251">
            <v>0.11890000000000001</v>
          </cell>
        </row>
        <row r="252">
          <cell r="A252" t="str">
            <v>Baileyville</v>
          </cell>
          <cell r="C252">
            <v>200909</v>
          </cell>
          <cell r="D252">
            <v>7.4700000000000003E-2</v>
          </cell>
        </row>
        <row r="253">
          <cell r="A253" t="str">
            <v>Baileyville</v>
          </cell>
          <cell r="C253">
            <v>200910</v>
          </cell>
          <cell r="D253">
            <v>0.1888</v>
          </cell>
        </row>
        <row r="254">
          <cell r="A254" t="str">
            <v>Baileyville</v>
          </cell>
          <cell r="C254">
            <v>200911</v>
          </cell>
          <cell r="D254">
            <v>0.24379999999999999</v>
          </cell>
        </row>
        <row r="255">
          <cell r="A255" t="str">
            <v>Baileyville</v>
          </cell>
          <cell r="C255">
            <v>200912</v>
          </cell>
          <cell r="D255">
            <v>0.88100000000000001</v>
          </cell>
        </row>
        <row r="256">
          <cell r="A256" t="str">
            <v>Baileyville</v>
          </cell>
          <cell r="C256">
            <v>201001</v>
          </cell>
          <cell r="D256">
            <v>2.0493000000000001</v>
          </cell>
        </row>
        <row r="257">
          <cell r="A257" t="str">
            <v>Baileyville</v>
          </cell>
          <cell r="C257">
            <v>201002</v>
          </cell>
          <cell r="D257">
            <v>1.8805000000000001</v>
          </cell>
        </row>
        <row r="258">
          <cell r="A258" t="str">
            <v>Baileyville</v>
          </cell>
          <cell r="C258">
            <v>201003</v>
          </cell>
          <cell r="D258">
            <v>0.81069999999999998</v>
          </cell>
        </row>
        <row r="259">
          <cell r="A259" t="str">
            <v>Baileyville</v>
          </cell>
          <cell r="C259">
            <v>201004</v>
          </cell>
          <cell r="D259">
            <v>3.44E-2</v>
          </cell>
        </row>
        <row r="260">
          <cell r="A260" t="str">
            <v>Baileyville</v>
          </cell>
          <cell r="C260">
            <v>201005</v>
          </cell>
          <cell r="D260">
            <v>3.5700000000000003E-2</v>
          </cell>
        </row>
        <row r="261">
          <cell r="A261" t="str">
            <v>Baileyville</v>
          </cell>
          <cell r="C261">
            <v>201006</v>
          </cell>
          <cell r="D261">
            <v>2.4899999999999999E-2</v>
          </cell>
        </row>
        <row r="262">
          <cell r="A262" t="str">
            <v>Baileyville</v>
          </cell>
          <cell r="C262">
            <v>201007</v>
          </cell>
          <cell r="D262">
            <v>9.4000000000000004E-3</v>
          </cell>
        </row>
        <row r="263">
          <cell r="A263" t="str">
            <v>Baileyville</v>
          </cell>
          <cell r="C263">
            <v>201008</v>
          </cell>
          <cell r="D263">
            <v>6.1499999999999999E-2</v>
          </cell>
        </row>
        <row r="264">
          <cell r="A264" t="str">
            <v>Baileyville</v>
          </cell>
          <cell r="C264">
            <v>201009</v>
          </cell>
          <cell r="D264">
            <v>2.0299999999999999E-2</v>
          </cell>
        </row>
        <row r="265">
          <cell r="A265" t="str">
            <v>Baileyville</v>
          </cell>
          <cell r="C265">
            <v>201010</v>
          </cell>
          <cell r="D265">
            <v>0.127</v>
          </cell>
        </row>
        <row r="266">
          <cell r="A266" t="str">
            <v>Baileyville</v>
          </cell>
          <cell r="C266">
            <v>201011</v>
          </cell>
          <cell r="D266">
            <v>0.1135</v>
          </cell>
        </row>
        <row r="267">
          <cell r="A267" t="str">
            <v>Baileyville</v>
          </cell>
          <cell r="C267">
            <v>201012</v>
          </cell>
          <cell r="D267">
            <v>0.78269999999999995</v>
          </cell>
        </row>
        <row r="268">
          <cell r="A268" t="str">
            <v>Baileyville</v>
          </cell>
          <cell r="C268">
            <v>201101</v>
          </cell>
          <cell r="D268">
            <v>1.7495000000000001</v>
          </cell>
        </row>
        <row r="269">
          <cell r="A269" t="str">
            <v>Baileyville</v>
          </cell>
          <cell r="C269">
            <v>201102</v>
          </cell>
          <cell r="D269">
            <v>1.8327</v>
          </cell>
        </row>
        <row r="270">
          <cell r="A270" t="str">
            <v>Baileyville</v>
          </cell>
          <cell r="C270">
            <v>201103</v>
          </cell>
          <cell r="D270">
            <v>0.71189999999999998</v>
          </cell>
        </row>
        <row r="271">
          <cell r="A271" t="str">
            <v>Baileyville</v>
          </cell>
          <cell r="C271">
            <v>201104</v>
          </cell>
          <cell r="D271">
            <v>-2.0899999999999998E-2</v>
          </cell>
        </row>
        <row r="272">
          <cell r="A272" t="str">
            <v>CNG Appilachian</v>
          </cell>
          <cell r="C272">
            <v>200803</v>
          </cell>
          <cell r="D272">
            <v>0.51749999999999996</v>
          </cell>
        </row>
        <row r="273">
          <cell r="A273" t="str">
            <v>CNG Appilachian</v>
          </cell>
          <cell r="C273">
            <v>200804</v>
          </cell>
          <cell r="D273">
            <v>0.55500000000000005</v>
          </cell>
        </row>
        <row r="274">
          <cell r="A274" t="str">
            <v>CNG Appilachian</v>
          </cell>
          <cell r="C274">
            <v>200805</v>
          </cell>
          <cell r="D274">
            <v>0.52249999999999996</v>
          </cell>
        </row>
        <row r="275">
          <cell r="A275" t="str">
            <v>CNG Appilachian</v>
          </cell>
          <cell r="C275">
            <v>200806</v>
          </cell>
          <cell r="D275">
            <v>0.51749999999999996</v>
          </cell>
        </row>
        <row r="276">
          <cell r="A276" t="str">
            <v>CNG Appilachian</v>
          </cell>
          <cell r="C276">
            <v>200807</v>
          </cell>
          <cell r="D276">
            <v>0.48</v>
          </cell>
        </row>
        <row r="277">
          <cell r="A277" t="str">
            <v>CNG Appilachian</v>
          </cell>
          <cell r="C277">
            <v>200808</v>
          </cell>
          <cell r="D277">
            <v>0.44500000000000001</v>
          </cell>
        </row>
        <row r="278">
          <cell r="A278" t="str">
            <v>CNG Appilachian</v>
          </cell>
          <cell r="C278">
            <v>200809</v>
          </cell>
          <cell r="D278">
            <v>0.34749999999999998</v>
          </cell>
        </row>
        <row r="279">
          <cell r="A279" t="str">
            <v>CNG Appilachian</v>
          </cell>
          <cell r="C279">
            <v>200810</v>
          </cell>
          <cell r="D279">
            <v>0.36499999999999999</v>
          </cell>
        </row>
        <row r="280">
          <cell r="A280" t="str">
            <v>CNG Appilachian</v>
          </cell>
          <cell r="C280">
            <v>200811</v>
          </cell>
          <cell r="D280">
            <v>0.36249999999999999</v>
          </cell>
        </row>
        <row r="281">
          <cell r="A281" t="str">
            <v>CNG Appilachian</v>
          </cell>
          <cell r="C281">
            <v>200812</v>
          </cell>
          <cell r="D281">
            <v>0.51500000000000001</v>
          </cell>
        </row>
        <row r="282">
          <cell r="A282" t="str">
            <v>CNG Appilachian</v>
          </cell>
          <cell r="C282">
            <v>200901</v>
          </cell>
          <cell r="D282">
            <v>0.60750000000000004</v>
          </cell>
        </row>
        <row r="283">
          <cell r="A283" t="str">
            <v>CNG Appilachian</v>
          </cell>
          <cell r="C283">
            <v>200902</v>
          </cell>
          <cell r="D283">
            <v>0.65</v>
          </cell>
        </row>
        <row r="284">
          <cell r="A284" t="str">
            <v>CNG Appilachian</v>
          </cell>
          <cell r="C284">
            <v>200903</v>
          </cell>
          <cell r="D284">
            <v>0.73250000000000004</v>
          </cell>
        </row>
        <row r="285">
          <cell r="A285" t="str">
            <v>CNG Appilachian</v>
          </cell>
          <cell r="C285">
            <v>200904</v>
          </cell>
          <cell r="D285">
            <v>0.4194</v>
          </cell>
        </row>
        <row r="286">
          <cell r="A286" t="str">
            <v>CNG Appilachian</v>
          </cell>
          <cell r="C286">
            <v>200905</v>
          </cell>
          <cell r="D286">
            <v>0.42320000000000002</v>
          </cell>
        </row>
        <row r="287">
          <cell r="A287" t="str">
            <v>CNG Appilachian</v>
          </cell>
          <cell r="C287">
            <v>200906</v>
          </cell>
          <cell r="D287">
            <v>0.41410000000000002</v>
          </cell>
        </row>
        <row r="288">
          <cell r="A288" t="str">
            <v>CNG Appilachian</v>
          </cell>
          <cell r="C288">
            <v>200907</v>
          </cell>
          <cell r="D288">
            <v>0.39839999999999998</v>
          </cell>
        </row>
        <row r="289">
          <cell r="A289" t="str">
            <v>CNG Appilachian</v>
          </cell>
          <cell r="C289">
            <v>200908</v>
          </cell>
          <cell r="D289">
            <v>0.42730000000000001</v>
          </cell>
        </row>
        <row r="290">
          <cell r="A290" t="str">
            <v>CNG Appilachian</v>
          </cell>
          <cell r="C290">
            <v>200909</v>
          </cell>
          <cell r="D290">
            <v>0.4047</v>
          </cell>
        </row>
        <row r="291">
          <cell r="A291" t="str">
            <v>CNG Appilachian</v>
          </cell>
          <cell r="C291">
            <v>200910</v>
          </cell>
          <cell r="D291">
            <v>0.47039999999999998</v>
          </cell>
        </row>
        <row r="292">
          <cell r="A292" t="str">
            <v>CNG Appilachian</v>
          </cell>
          <cell r="C292">
            <v>200911</v>
          </cell>
          <cell r="D292">
            <v>0.53769999999999996</v>
          </cell>
        </row>
        <row r="293">
          <cell r="A293" t="str">
            <v>CNG Appilachian</v>
          </cell>
          <cell r="C293">
            <v>200912</v>
          </cell>
          <cell r="D293">
            <v>0.63</v>
          </cell>
        </row>
        <row r="294">
          <cell r="A294" t="str">
            <v>CNG Appilachian</v>
          </cell>
          <cell r="C294">
            <v>201001</v>
          </cell>
          <cell r="D294">
            <v>0.56840000000000002</v>
          </cell>
        </row>
        <row r="295">
          <cell r="A295" t="str">
            <v>CNG Appilachian</v>
          </cell>
          <cell r="C295">
            <v>201002</v>
          </cell>
          <cell r="D295">
            <v>0.53590000000000004</v>
          </cell>
        </row>
        <row r="296">
          <cell r="A296" t="str">
            <v>CNG Appilachian</v>
          </cell>
          <cell r="C296">
            <v>201003</v>
          </cell>
          <cell r="D296">
            <v>0.52800000000000002</v>
          </cell>
        </row>
        <row r="297">
          <cell r="A297" t="str">
            <v>CNG Appilachian</v>
          </cell>
          <cell r="C297">
            <v>201004</v>
          </cell>
          <cell r="D297">
            <v>0.37719999999999998</v>
          </cell>
        </row>
        <row r="298">
          <cell r="A298" t="str">
            <v>CNG Appilachian</v>
          </cell>
          <cell r="C298">
            <v>201005</v>
          </cell>
          <cell r="D298">
            <v>0.38059999999999999</v>
          </cell>
        </row>
        <row r="299">
          <cell r="A299" t="str">
            <v>CNG Appilachian</v>
          </cell>
          <cell r="C299">
            <v>201006</v>
          </cell>
          <cell r="D299">
            <v>0.37240000000000001</v>
          </cell>
        </row>
        <row r="300">
          <cell r="A300" t="str">
            <v>CNG Appilachian</v>
          </cell>
          <cell r="C300">
            <v>201007</v>
          </cell>
          <cell r="D300">
            <v>0.35830000000000001</v>
          </cell>
        </row>
        <row r="301">
          <cell r="A301" t="str">
            <v>CNG Appilachian</v>
          </cell>
          <cell r="C301">
            <v>201008</v>
          </cell>
          <cell r="D301">
            <v>0.38429999999999997</v>
          </cell>
        </row>
        <row r="302">
          <cell r="A302" t="str">
            <v>CNG Appilachian</v>
          </cell>
          <cell r="C302">
            <v>201009</v>
          </cell>
          <cell r="D302">
            <v>0.36399999999999999</v>
          </cell>
        </row>
        <row r="303">
          <cell r="A303" t="str">
            <v>CNG Appilachian</v>
          </cell>
          <cell r="C303">
            <v>201010</v>
          </cell>
          <cell r="D303">
            <v>0.42309999999999998</v>
          </cell>
        </row>
        <row r="304">
          <cell r="A304" t="str">
            <v>CNG Appilachian</v>
          </cell>
          <cell r="C304">
            <v>201011</v>
          </cell>
          <cell r="D304">
            <v>0.50170000000000003</v>
          </cell>
        </row>
        <row r="305">
          <cell r="A305" t="str">
            <v>CNG Appilachian</v>
          </cell>
          <cell r="C305">
            <v>201012</v>
          </cell>
          <cell r="D305">
            <v>0.58779999999999999</v>
          </cell>
        </row>
        <row r="306">
          <cell r="A306" t="str">
            <v>CNG Appilachian</v>
          </cell>
          <cell r="C306">
            <v>201101</v>
          </cell>
          <cell r="D306">
            <v>0.53029999999999999</v>
          </cell>
        </row>
        <row r="307">
          <cell r="A307" t="str">
            <v>CNG Appilachian</v>
          </cell>
          <cell r="C307">
            <v>201102</v>
          </cell>
          <cell r="D307">
            <v>0.5</v>
          </cell>
        </row>
        <row r="308">
          <cell r="A308" t="str">
            <v>CNG Appilachian</v>
          </cell>
          <cell r="C308">
            <v>201103</v>
          </cell>
          <cell r="D308">
            <v>0.49270000000000003</v>
          </cell>
        </row>
        <row r="309">
          <cell r="A309" t="str">
            <v>CNG Appilachian</v>
          </cell>
          <cell r="C309">
            <v>201104</v>
          </cell>
          <cell r="D309">
            <v>0.33750000000000002</v>
          </cell>
        </row>
        <row r="310">
          <cell r="A310" t="str">
            <v>CNG Appilachian</v>
          </cell>
          <cell r="C310">
            <v>201105</v>
          </cell>
          <cell r="D310">
            <v>0.29499999999999998</v>
          </cell>
        </row>
        <row r="311">
          <cell r="A311" t="str">
            <v>CNG Appilachian</v>
          </cell>
          <cell r="C311">
            <v>201106</v>
          </cell>
          <cell r="D311">
            <v>0.27060000000000001</v>
          </cell>
        </row>
        <row r="312">
          <cell r="A312" t="str">
            <v>CNG Appilachian</v>
          </cell>
          <cell r="C312">
            <v>201107</v>
          </cell>
          <cell r="D312">
            <v>0.24940000000000001</v>
          </cell>
        </row>
        <row r="313">
          <cell r="A313" t="str">
            <v>CNG Appilachian</v>
          </cell>
          <cell r="C313">
            <v>201108</v>
          </cell>
          <cell r="D313">
            <v>0.27250000000000002</v>
          </cell>
        </row>
        <row r="314">
          <cell r="A314" t="str">
            <v>Chicago</v>
          </cell>
          <cell r="C314">
            <v>200803</v>
          </cell>
          <cell r="D314">
            <v>0.33</v>
          </cell>
        </row>
        <row r="315">
          <cell r="A315" t="str">
            <v>Chicago</v>
          </cell>
          <cell r="C315">
            <v>200804</v>
          </cell>
          <cell r="D315">
            <v>-1.4999999999999999E-2</v>
          </cell>
        </row>
        <row r="316">
          <cell r="A316" t="str">
            <v>Chicago</v>
          </cell>
          <cell r="C316">
            <v>200805</v>
          </cell>
          <cell r="D316">
            <v>5.0000000000000001E-3</v>
          </cell>
        </row>
        <row r="317">
          <cell r="A317" t="str">
            <v>Chicago</v>
          </cell>
          <cell r="C317">
            <v>200806</v>
          </cell>
          <cell r="D317">
            <v>-0.01</v>
          </cell>
        </row>
        <row r="318">
          <cell r="A318" t="str">
            <v>Chicago</v>
          </cell>
          <cell r="C318">
            <v>200807</v>
          </cell>
          <cell r="D318">
            <v>-5.0000000000000001E-3</v>
          </cell>
        </row>
        <row r="319">
          <cell r="A319" t="str">
            <v>Chicago</v>
          </cell>
          <cell r="C319">
            <v>200808</v>
          </cell>
          <cell r="D319">
            <v>-2.8999999999999998E-3</v>
          </cell>
        </row>
        <row r="320">
          <cell r="A320" t="str">
            <v>Chicago</v>
          </cell>
          <cell r="C320">
            <v>200809</v>
          </cell>
          <cell r="D320">
            <v>-5.7000000000000002E-3</v>
          </cell>
        </row>
        <row r="321">
          <cell r="A321" t="str">
            <v>Chicago</v>
          </cell>
          <cell r="C321">
            <v>200810</v>
          </cell>
          <cell r="D321">
            <v>-1.14E-2</v>
          </cell>
        </row>
        <row r="322">
          <cell r="A322" t="str">
            <v>Chicago</v>
          </cell>
          <cell r="C322">
            <v>200811</v>
          </cell>
          <cell r="D322">
            <v>4.24E-2</v>
          </cell>
        </row>
        <row r="323">
          <cell r="A323" t="str">
            <v>Chicago</v>
          </cell>
          <cell r="C323">
            <v>200812</v>
          </cell>
          <cell r="D323">
            <v>5.1700000000000003E-2</v>
          </cell>
        </row>
        <row r="324">
          <cell r="A324" t="str">
            <v>Chicago</v>
          </cell>
          <cell r="C324">
            <v>200901</v>
          </cell>
          <cell r="D324">
            <v>4.6199999999999998E-2</v>
          </cell>
        </row>
        <row r="325">
          <cell r="A325" t="str">
            <v>Chicago</v>
          </cell>
          <cell r="C325">
            <v>200902</v>
          </cell>
          <cell r="D325">
            <v>4.2799999999999998E-2</v>
          </cell>
        </row>
        <row r="326">
          <cell r="A326" t="str">
            <v>Chicago</v>
          </cell>
          <cell r="C326">
            <v>200903</v>
          </cell>
          <cell r="D326">
            <v>4.19E-2</v>
          </cell>
        </row>
        <row r="327">
          <cell r="A327" t="str">
            <v>Chicago</v>
          </cell>
          <cell r="C327">
            <v>200904</v>
          </cell>
          <cell r="D327">
            <v>-2.6599999999999999E-2</v>
          </cell>
        </row>
        <row r="328">
          <cell r="A328" t="str">
            <v>Chicago</v>
          </cell>
          <cell r="C328">
            <v>200905</v>
          </cell>
          <cell r="D328">
            <v>-2.76E-2</v>
          </cell>
        </row>
        <row r="329">
          <cell r="A329" t="str">
            <v>Chicago</v>
          </cell>
          <cell r="C329">
            <v>200906</v>
          </cell>
          <cell r="D329">
            <v>-2.7099999999999999E-2</v>
          </cell>
        </row>
        <row r="330">
          <cell r="A330" t="str">
            <v>Chicago</v>
          </cell>
          <cell r="C330">
            <v>200907</v>
          </cell>
          <cell r="D330">
            <v>-2.6100000000000002E-2</v>
          </cell>
        </row>
        <row r="331">
          <cell r="A331" t="str">
            <v>Chicago</v>
          </cell>
          <cell r="C331">
            <v>200908</v>
          </cell>
          <cell r="D331">
            <v>-2.8199999999999999E-2</v>
          </cell>
        </row>
        <row r="332">
          <cell r="A332" t="str">
            <v>Chicago</v>
          </cell>
          <cell r="C332">
            <v>200909</v>
          </cell>
          <cell r="D332">
            <v>-2.6200000000000001E-2</v>
          </cell>
        </row>
        <row r="333">
          <cell r="A333" t="str">
            <v>Chicago</v>
          </cell>
          <cell r="C333">
            <v>200910</v>
          </cell>
          <cell r="D333">
            <v>-3.0700000000000002E-2</v>
          </cell>
        </row>
        <row r="334">
          <cell r="A334" t="str">
            <v>Chicago</v>
          </cell>
          <cell r="C334">
            <v>200911</v>
          </cell>
          <cell r="D334">
            <v>4.9500000000000002E-2</v>
          </cell>
        </row>
        <row r="335">
          <cell r="A335" t="str">
            <v>Chicago</v>
          </cell>
          <cell r="C335">
            <v>200912</v>
          </cell>
          <cell r="D335">
            <v>6.0299999999999999E-2</v>
          </cell>
        </row>
        <row r="336">
          <cell r="A336" t="str">
            <v>Chicago</v>
          </cell>
          <cell r="C336">
            <v>201001</v>
          </cell>
          <cell r="D336">
            <v>5.3900000000000003E-2</v>
          </cell>
        </row>
        <row r="337">
          <cell r="A337" t="str">
            <v>Chicago</v>
          </cell>
          <cell r="C337">
            <v>201002</v>
          </cell>
          <cell r="D337">
            <v>4.99E-2</v>
          </cell>
        </row>
        <row r="338">
          <cell r="A338" t="str">
            <v>Chicago</v>
          </cell>
          <cell r="C338">
            <v>201003</v>
          </cell>
          <cell r="D338">
            <v>4.8899999999999999E-2</v>
          </cell>
        </row>
        <row r="339">
          <cell r="A339" t="str">
            <v>Chicago</v>
          </cell>
          <cell r="C339">
            <v>201004</v>
          </cell>
          <cell r="D339">
            <v>3.8699999999999998E-2</v>
          </cell>
        </row>
        <row r="340">
          <cell r="A340" t="str">
            <v>Chicago</v>
          </cell>
          <cell r="C340">
            <v>201005</v>
          </cell>
          <cell r="D340">
            <v>4.0099999999999997E-2</v>
          </cell>
        </row>
        <row r="341">
          <cell r="A341" t="str">
            <v>Chicago</v>
          </cell>
          <cell r="C341">
            <v>201006</v>
          </cell>
          <cell r="D341">
            <v>3.9399999999999998E-2</v>
          </cell>
        </row>
        <row r="342">
          <cell r="A342" t="str">
            <v>Chicago</v>
          </cell>
          <cell r="C342">
            <v>201007</v>
          </cell>
          <cell r="D342">
            <v>3.7999999999999999E-2</v>
          </cell>
        </row>
        <row r="343">
          <cell r="A343" t="str">
            <v>Chicago</v>
          </cell>
          <cell r="C343">
            <v>201008</v>
          </cell>
          <cell r="D343">
            <v>4.1099999999999998E-2</v>
          </cell>
        </row>
        <row r="344">
          <cell r="A344" t="str">
            <v>Chicago</v>
          </cell>
          <cell r="C344">
            <v>201009</v>
          </cell>
          <cell r="D344">
            <v>3.7999999999999999E-2</v>
          </cell>
        </row>
        <row r="345">
          <cell r="A345" t="str">
            <v>Chicago</v>
          </cell>
          <cell r="C345">
            <v>201010</v>
          </cell>
          <cell r="D345">
            <v>4.4600000000000001E-2</v>
          </cell>
        </row>
        <row r="346">
          <cell r="A346" t="str">
            <v>Chicago</v>
          </cell>
          <cell r="C346">
            <v>201011</v>
          </cell>
          <cell r="D346">
            <v>5.0900000000000001E-2</v>
          </cell>
        </row>
        <row r="347">
          <cell r="A347" t="str">
            <v>Chicago</v>
          </cell>
          <cell r="C347">
            <v>201012</v>
          </cell>
          <cell r="D347">
            <v>6.2100000000000002E-2</v>
          </cell>
        </row>
        <row r="348">
          <cell r="A348" t="str">
            <v>Chicago</v>
          </cell>
          <cell r="C348">
            <v>201101</v>
          </cell>
          <cell r="D348">
            <v>5.5500000000000001E-2</v>
          </cell>
        </row>
        <row r="349">
          <cell r="A349" t="str">
            <v>Chicago</v>
          </cell>
          <cell r="C349">
            <v>201102</v>
          </cell>
          <cell r="D349">
            <v>5.1400000000000001E-2</v>
          </cell>
        </row>
        <row r="350">
          <cell r="A350" t="str">
            <v>Chicago</v>
          </cell>
          <cell r="C350">
            <v>201103</v>
          </cell>
          <cell r="D350">
            <v>5.04E-2</v>
          </cell>
        </row>
        <row r="351">
          <cell r="A351" t="str">
            <v>Chicago</v>
          </cell>
          <cell r="C351">
            <v>201104</v>
          </cell>
          <cell r="D351">
            <v>5.2999999999999999E-2</v>
          </cell>
        </row>
        <row r="352">
          <cell r="A352" t="str">
            <v>Columbia App</v>
          </cell>
          <cell r="C352">
            <v>200803</v>
          </cell>
          <cell r="D352">
            <v>0.42499999999999999</v>
          </cell>
        </row>
        <row r="353">
          <cell r="A353" t="str">
            <v>Columbia App</v>
          </cell>
          <cell r="C353">
            <v>200804</v>
          </cell>
          <cell r="D353">
            <v>0.49</v>
          </cell>
        </row>
        <row r="354">
          <cell r="A354" t="str">
            <v>Columbia App</v>
          </cell>
          <cell r="C354">
            <v>200805</v>
          </cell>
          <cell r="D354">
            <v>0.43</v>
          </cell>
        </row>
        <row r="355">
          <cell r="A355" t="str">
            <v>Columbia App</v>
          </cell>
          <cell r="C355">
            <v>200806</v>
          </cell>
          <cell r="D355">
            <v>0.44</v>
          </cell>
        </row>
        <row r="356">
          <cell r="A356" t="str">
            <v>Columbia App</v>
          </cell>
          <cell r="C356">
            <v>200807</v>
          </cell>
          <cell r="D356">
            <v>0.3775</v>
          </cell>
        </row>
        <row r="357">
          <cell r="A357" t="str">
            <v>Columbia App</v>
          </cell>
          <cell r="C357">
            <v>200808</v>
          </cell>
          <cell r="D357">
            <v>0.35099999999999998</v>
          </cell>
        </row>
        <row r="358">
          <cell r="A358" t="str">
            <v>Columbia App</v>
          </cell>
          <cell r="C358">
            <v>200809</v>
          </cell>
          <cell r="D358">
            <v>0.33589999999999998</v>
          </cell>
        </row>
        <row r="359">
          <cell r="A359" t="str">
            <v>Columbia App</v>
          </cell>
          <cell r="C359">
            <v>200810</v>
          </cell>
          <cell r="D359">
            <v>0.39050000000000001</v>
          </cell>
        </row>
        <row r="360">
          <cell r="A360" t="str">
            <v>Columbia App</v>
          </cell>
          <cell r="C360">
            <v>200811</v>
          </cell>
          <cell r="D360">
            <v>0.34239999999999998</v>
          </cell>
        </row>
        <row r="361">
          <cell r="A361" t="str">
            <v>Columbia App</v>
          </cell>
          <cell r="C361">
            <v>200812</v>
          </cell>
          <cell r="D361">
            <v>0.3947</v>
          </cell>
        </row>
        <row r="362">
          <cell r="A362" t="str">
            <v>Columbia App</v>
          </cell>
          <cell r="C362">
            <v>200901</v>
          </cell>
          <cell r="D362">
            <v>0.35399999999999998</v>
          </cell>
        </row>
        <row r="363">
          <cell r="A363" t="str">
            <v>Columbia App</v>
          </cell>
          <cell r="C363">
            <v>200902</v>
          </cell>
          <cell r="D363">
            <v>0.32829999999999998</v>
          </cell>
        </row>
        <row r="364">
          <cell r="A364" t="str">
            <v>Columbia App</v>
          </cell>
          <cell r="C364">
            <v>200903</v>
          </cell>
          <cell r="D364">
            <v>0.3306</v>
          </cell>
        </row>
        <row r="365">
          <cell r="A365" t="str">
            <v>Columbia App</v>
          </cell>
          <cell r="C365">
            <v>200904</v>
          </cell>
          <cell r="D365">
            <v>0.38219999999999998</v>
          </cell>
        </row>
        <row r="366">
          <cell r="A366" t="str">
            <v>Columbia App</v>
          </cell>
          <cell r="C366">
            <v>200905</v>
          </cell>
          <cell r="D366">
            <v>0.38990000000000002</v>
          </cell>
        </row>
        <row r="367">
          <cell r="A367" t="str">
            <v>Columbia App</v>
          </cell>
          <cell r="C367">
            <v>200906</v>
          </cell>
          <cell r="D367">
            <v>0.38109999999999999</v>
          </cell>
        </row>
        <row r="368">
          <cell r="A368" t="str">
            <v>Columbia App</v>
          </cell>
          <cell r="C368">
            <v>200907</v>
          </cell>
          <cell r="D368">
            <v>0.3669</v>
          </cell>
        </row>
        <row r="369">
          <cell r="A369" t="str">
            <v>Columbia App</v>
          </cell>
          <cell r="C369">
            <v>200908</v>
          </cell>
          <cell r="D369">
            <v>0.39419999999999999</v>
          </cell>
        </row>
        <row r="370">
          <cell r="A370" t="str">
            <v>Columbia App</v>
          </cell>
          <cell r="C370">
            <v>200909</v>
          </cell>
          <cell r="D370">
            <v>0.37719999999999998</v>
          </cell>
        </row>
        <row r="371">
          <cell r="A371" t="str">
            <v>Columbia App</v>
          </cell>
          <cell r="C371">
            <v>200910</v>
          </cell>
          <cell r="D371">
            <v>0.4385</v>
          </cell>
        </row>
        <row r="372">
          <cell r="A372" t="str">
            <v>Columbia App</v>
          </cell>
          <cell r="C372">
            <v>200911</v>
          </cell>
          <cell r="D372">
            <v>0.33019999999999999</v>
          </cell>
        </row>
        <row r="373">
          <cell r="A373" t="str">
            <v>Columbia App</v>
          </cell>
          <cell r="C373">
            <v>200912</v>
          </cell>
          <cell r="D373">
            <v>0.38059999999999999</v>
          </cell>
        </row>
        <row r="374">
          <cell r="A374" t="str">
            <v>Columbia App</v>
          </cell>
          <cell r="C374">
            <v>201001</v>
          </cell>
          <cell r="D374">
            <v>0.34139999999999998</v>
          </cell>
        </row>
        <row r="375">
          <cell r="A375" t="str">
            <v>Columbia App</v>
          </cell>
          <cell r="C375">
            <v>201002</v>
          </cell>
          <cell r="D375">
            <v>0.31659999999999999</v>
          </cell>
        </row>
        <row r="376">
          <cell r="A376" t="str">
            <v>Columbia App</v>
          </cell>
          <cell r="C376">
            <v>201003</v>
          </cell>
          <cell r="D376">
            <v>0.31879999999999997</v>
          </cell>
        </row>
        <row r="377">
          <cell r="A377" t="str">
            <v>Columbia App</v>
          </cell>
          <cell r="C377">
            <v>201004</v>
          </cell>
          <cell r="D377">
            <v>0.35770000000000002</v>
          </cell>
        </row>
        <row r="378">
          <cell r="A378" t="str">
            <v>Columbia App</v>
          </cell>
          <cell r="C378">
            <v>201005</v>
          </cell>
          <cell r="D378">
            <v>0.3649</v>
          </cell>
        </row>
        <row r="379">
          <cell r="A379" t="str">
            <v>Columbia App</v>
          </cell>
          <cell r="C379">
            <v>201006</v>
          </cell>
          <cell r="D379">
            <v>0.35670000000000002</v>
          </cell>
        </row>
        <row r="380">
          <cell r="A380" t="str">
            <v>Columbia App</v>
          </cell>
          <cell r="C380">
            <v>201007</v>
          </cell>
          <cell r="D380">
            <v>0.34339999999999998</v>
          </cell>
        </row>
        <row r="381">
          <cell r="A381" t="str">
            <v>Columbia App</v>
          </cell>
          <cell r="C381">
            <v>201008</v>
          </cell>
          <cell r="D381">
            <v>0.36890000000000001</v>
          </cell>
        </row>
        <row r="382">
          <cell r="A382" t="str">
            <v>Columbia App</v>
          </cell>
          <cell r="C382">
            <v>201009</v>
          </cell>
          <cell r="D382">
            <v>0.35299999999999998</v>
          </cell>
        </row>
        <row r="383">
          <cell r="A383" t="str">
            <v>Columbia App</v>
          </cell>
          <cell r="C383">
            <v>201010</v>
          </cell>
          <cell r="D383">
            <v>0.41039999999999999</v>
          </cell>
        </row>
        <row r="384">
          <cell r="A384" t="str">
            <v>Columbia App</v>
          </cell>
          <cell r="C384">
            <v>201011</v>
          </cell>
          <cell r="D384">
            <v>0.30480000000000002</v>
          </cell>
        </row>
        <row r="385">
          <cell r="A385" t="str">
            <v>Columbia App</v>
          </cell>
          <cell r="C385">
            <v>201012</v>
          </cell>
          <cell r="D385">
            <v>0.3513</v>
          </cell>
        </row>
        <row r="386">
          <cell r="A386" t="str">
            <v>Columbia App</v>
          </cell>
          <cell r="C386">
            <v>201101</v>
          </cell>
          <cell r="D386">
            <v>0.31519999999999998</v>
          </cell>
        </row>
        <row r="387">
          <cell r="A387" t="str">
            <v>Columbia App</v>
          </cell>
          <cell r="C387">
            <v>201102</v>
          </cell>
          <cell r="D387">
            <v>0.29220000000000002</v>
          </cell>
        </row>
        <row r="388">
          <cell r="A388" t="str">
            <v>Columbia App</v>
          </cell>
          <cell r="C388">
            <v>201103</v>
          </cell>
          <cell r="D388">
            <v>0.29430000000000001</v>
          </cell>
        </row>
        <row r="389">
          <cell r="A389" t="str">
            <v>Columbia App</v>
          </cell>
          <cell r="C389">
            <v>201104</v>
          </cell>
          <cell r="D389">
            <v>0.36990000000000001</v>
          </cell>
        </row>
        <row r="390">
          <cell r="A390" t="str">
            <v>Columbia App</v>
          </cell>
          <cell r="C390">
            <v>201105</v>
          </cell>
          <cell r="D390">
            <v>0.33040000000000003</v>
          </cell>
        </row>
        <row r="391">
          <cell r="A391" t="str">
            <v>Columbia App</v>
          </cell>
          <cell r="C391">
            <v>201106</v>
          </cell>
          <cell r="D391">
            <v>0.30609999999999998</v>
          </cell>
        </row>
        <row r="392">
          <cell r="A392" t="str">
            <v>Columbia App</v>
          </cell>
          <cell r="C392">
            <v>201107</v>
          </cell>
          <cell r="D392">
            <v>0.28620000000000001</v>
          </cell>
        </row>
        <row r="393">
          <cell r="A393" t="str">
            <v>Columbia App</v>
          </cell>
          <cell r="C393">
            <v>201108</v>
          </cell>
          <cell r="D393">
            <v>0.30930000000000002</v>
          </cell>
        </row>
        <row r="394">
          <cell r="A394" t="str">
            <v>Dawn</v>
          </cell>
          <cell r="C394">
            <v>200803</v>
          </cell>
          <cell r="D394">
            <v>0.38</v>
          </cell>
        </row>
        <row r="395">
          <cell r="A395" t="str">
            <v>Dawn</v>
          </cell>
          <cell r="C395">
            <v>200804</v>
          </cell>
          <cell r="D395">
            <v>0.42749999999999999</v>
          </cell>
        </row>
        <row r="396">
          <cell r="A396" t="str">
            <v>Dawn</v>
          </cell>
          <cell r="C396">
            <v>200805</v>
          </cell>
          <cell r="D396">
            <v>0.38</v>
          </cell>
        </row>
        <row r="397">
          <cell r="A397" t="str">
            <v>Dawn</v>
          </cell>
          <cell r="C397">
            <v>200806</v>
          </cell>
          <cell r="D397">
            <v>0.32</v>
          </cell>
        </row>
        <row r="398">
          <cell r="A398" t="str">
            <v>Dawn</v>
          </cell>
          <cell r="C398">
            <v>200807</v>
          </cell>
          <cell r="D398">
            <v>0.315</v>
          </cell>
        </row>
        <row r="399">
          <cell r="A399" t="str">
            <v>Dawn</v>
          </cell>
          <cell r="C399">
            <v>200808</v>
          </cell>
          <cell r="D399">
            <v>0.32090000000000002</v>
          </cell>
        </row>
        <row r="400">
          <cell r="A400" t="str">
            <v>Dawn</v>
          </cell>
          <cell r="C400">
            <v>200809</v>
          </cell>
          <cell r="D400">
            <v>0.3029</v>
          </cell>
        </row>
        <row r="401">
          <cell r="A401" t="str">
            <v>Dawn</v>
          </cell>
          <cell r="C401">
            <v>200810</v>
          </cell>
          <cell r="D401">
            <v>0.35620000000000002</v>
          </cell>
        </row>
        <row r="402">
          <cell r="A402" t="str">
            <v>Dawn</v>
          </cell>
          <cell r="C402">
            <v>200811</v>
          </cell>
          <cell r="D402">
            <v>0.30649999999999999</v>
          </cell>
        </row>
        <row r="403">
          <cell r="A403" t="str">
            <v>Dawn</v>
          </cell>
          <cell r="C403">
            <v>200812</v>
          </cell>
          <cell r="D403">
            <v>0.35589999999999999</v>
          </cell>
        </row>
        <row r="404">
          <cell r="A404" t="str">
            <v>Dawn</v>
          </cell>
          <cell r="C404">
            <v>200901</v>
          </cell>
          <cell r="D404">
            <v>0.31869999999999998</v>
          </cell>
        </row>
        <row r="405">
          <cell r="A405" t="str">
            <v>Dawn</v>
          </cell>
          <cell r="C405">
            <v>200902</v>
          </cell>
          <cell r="D405">
            <v>0.29449999999999998</v>
          </cell>
        </row>
        <row r="406">
          <cell r="A406" t="str">
            <v>Dawn</v>
          </cell>
          <cell r="C406">
            <v>200903</v>
          </cell>
          <cell r="D406">
            <v>0.29930000000000001</v>
          </cell>
        </row>
        <row r="407">
          <cell r="A407" t="str">
            <v>Dawn</v>
          </cell>
          <cell r="C407">
            <v>200904</v>
          </cell>
          <cell r="D407">
            <v>0.3851</v>
          </cell>
        </row>
        <row r="408">
          <cell r="A408" t="str">
            <v>Dawn</v>
          </cell>
          <cell r="C408">
            <v>200905</v>
          </cell>
          <cell r="D408">
            <v>0.39240000000000003</v>
          </cell>
        </row>
        <row r="409">
          <cell r="A409" t="str">
            <v>Dawn</v>
          </cell>
          <cell r="C409">
            <v>200906</v>
          </cell>
          <cell r="D409">
            <v>0.379</v>
          </cell>
        </row>
        <row r="410">
          <cell r="A410" t="str">
            <v>Dawn</v>
          </cell>
          <cell r="C410">
            <v>200907</v>
          </cell>
          <cell r="D410">
            <v>0.36559999999999998</v>
          </cell>
        </row>
        <row r="411">
          <cell r="A411" t="str">
            <v>Dawn</v>
          </cell>
          <cell r="C411">
            <v>200908</v>
          </cell>
          <cell r="D411">
            <v>0.38979999999999998</v>
          </cell>
        </row>
        <row r="412">
          <cell r="A412" t="str">
            <v>Dawn</v>
          </cell>
          <cell r="C412">
            <v>200909</v>
          </cell>
          <cell r="D412">
            <v>0.3679</v>
          </cell>
        </row>
        <row r="413">
          <cell r="A413" t="str">
            <v>Dawn</v>
          </cell>
          <cell r="C413">
            <v>200910</v>
          </cell>
          <cell r="D413">
            <v>0.43269999999999997</v>
          </cell>
        </row>
        <row r="414">
          <cell r="A414" t="str">
            <v>Dawn</v>
          </cell>
          <cell r="C414">
            <v>200911</v>
          </cell>
          <cell r="D414">
            <v>0.34060000000000001</v>
          </cell>
        </row>
        <row r="415">
          <cell r="A415" t="str">
            <v>Dawn</v>
          </cell>
          <cell r="C415">
            <v>200912</v>
          </cell>
          <cell r="D415">
            <v>0.39550000000000002</v>
          </cell>
        </row>
        <row r="416">
          <cell r="A416" t="str">
            <v>Dawn</v>
          </cell>
          <cell r="C416">
            <v>201001</v>
          </cell>
          <cell r="D416">
            <v>0.35410000000000003</v>
          </cell>
        </row>
        <row r="417">
          <cell r="A417" t="str">
            <v>Dawn</v>
          </cell>
          <cell r="C417">
            <v>201002</v>
          </cell>
          <cell r="D417">
            <v>0.32719999999999999</v>
          </cell>
        </row>
        <row r="418">
          <cell r="A418" t="str">
            <v>Dawn</v>
          </cell>
          <cell r="C418">
            <v>201003</v>
          </cell>
          <cell r="D418">
            <v>0.33260000000000001</v>
          </cell>
        </row>
        <row r="419">
          <cell r="A419" t="str">
            <v>Dawn</v>
          </cell>
          <cell r="C419">
            <v>201004</v>
          </cell>
          <cell r="D419">
            <v>0.41239999999999999</v>
          </cell>
        </row>
        <row r="420">
          <cell r="A420" t="str">
            <v>Dawn</v>
          </cell>
          <cell r="C420">
            <v>201005</v>
          </cell>
          <cell r="D420">
            <v>0.42020000000000002</v>
          </cell>
        </row>
        <row r="421">
          <cell r="A421" t="str">
            <v>Dawn</v>
          </cell>
          <cell r="C421">
            <v>201006</v>
          </cell>
          <cell r="D421">
            <v>0.40589999999999998</v>
          </cell>
        </row>
        <row r="422">
          <cell r="A422" t="str">
            <v>Dawn</v>
          </cell>
          <cell r="C422">
            <v>201007</v>
          </cell>
          <cell r="D422">
            <v>0.3916</v>
          </cell>
        </row>
        <row r="423">
          <cell r="A423" t="str">
            <v>Dawn</v>
          </cell>
          <cell r="C423">
            <v>201008</v>
          </cell>
          <cell r="D423">
            <v>0.41739999999999999</v>
          </cell>
        </row>
        <row r="424">
          <cell r="A424" t="str">
            <v>Dawn</v>
          </cell>
          <cell r="C424">
            <v>201009</v>
          </cell>
          <cell r="D424">
            <v>0.39400000000000002</v>
          </cell>
        </row>
        <row r="425">
          <cell r="A425" t="str">
            <v>Dawn</v>
          </cell>
          <cell r="C425">
            <v>201010</v>
          </cell>
          <cell r="D425">
            <v>0.46339999999999998</v>
          </cell>
        </row>
        <row r="426">
          <cell r="A426" t="str">
            <v>Dawn</v>
          </cell>
          <cell r="C426">
            <v>201011</v>
          </cell>
          <cell r="D426">
            <v>0.42930000000000001</v>
          </cell>
        </row>
        <row r="427">
          <cell r="A427" t="str">
            <v>Dawn</v>
          </cell>
          <cell r="C427">
            <v>201012</v>
          </cell>
          <cell r="D427">
            <v>0.4985</v>
          </cell>
        </row>
        <row r="428">
          <cell r="A428" t="str">
            <v>Dawn</v>
          </cell>
          <cell r="C428">
            <v>201101</v>
          </cell>
          <cell r="D428">
            <v>0.44629999999999997</v>
          </cell>
        </row>
        <row r="429">
          <cell r="A429" t="str">
            <v>Dawn</v>
          </cell>
          <cell r="C429">
            <v>201102</v>
          </cell>
          <cell r="D429">
            <v>0.41239999999999999</v>
          </cell>
        </row>
        <row r="430">
          <cell r="A430" t="str">
            <v>Dawn</v>
          </cell>
          <cell r="C430">
            <v>201103</v>
          </cell>
          <cell r="D430">
            <v>0.41909999999999997</v>
          </cell>
        </row>
        <row r="431">
          <cell r="A431" t="str">
            <v>Dawn</v>
          </cell>
          <cell r="C431">
            <v>201104</v>
          </cell>
          <cell r="D431">
            <v>0.45879999999999999</v>
          </cell>
        </row>
        <row r="432">
          <cell r="A432" t="str">
            <v>Dawn</v>
          </cell>
          <cell r="C432">
            <v>201105</v>
          </cell>
          <cell r="D432">
            <v>0</v>
          </cell>
        </row>
        <row r="433">
          <cell r="A433" t="str">
            <v>Dawn</v>
          </cell>
          <cell r="C433">
            <v>201106</v>
          </cell>
          <cell r="D433">
            <v>0</v>
          </cell>
        </row>
        <row r="434">
          <cell r="A434" t="str">
            <v>Dawn</v>
          </cell>
          <cell r="C434">
            <v>201107</v>
          </cell>
          <cell r="D434">
            <v>0</v>
          </cell>
        </row>
        <row r="435">
          <cell r="A435" t="str">
            <v>Dawn</v>
          </cell>
          <cell r="C435">
            <v>201108</v>
          </cell>
          <cell r="D435">
            <v>0</v>
          </cell>
        </row>
        <row r="436">
          <cell r="A436" t="str">
            <v>Dawn</v>
          </cell>
          <cell r="C436">
            <v>201109</v>
          </cell>
          <cell r="D436">
            <v>0</v>
          </cell>
        </row>
        <row r="437">
          <cell r="A437" t="str">
            <v>Dawn</v>
          </cell>
          <cell r="C437">
            <v>201110</v>
          </cell>
          <cell r="D437">
            <v>0</v>
          </cell>
        </row>
        <row r="438">
          <cell r="A438" t="str">
            <v>Dawn</v>
          </cell>
          <cell r="C438">
            <v>201111</v>
          </cell>
          <cell r="D438">
            <v>0</v>
          </cell>
        </row>
        <row r="439">
          <cell r="A439" t="str">
            <v>Dawn</v>
          </cell>
          <cell r="C439">
            <v>201112</v>
          </cell>
          <cell r="D439">
            <v>0</v>
          </cell>
        </row>
        <row r="440">
          <cell r="A440" t="str">
            <v>Dawn</v>
          </cell>
          <cell r="C440">
            <v>201201</v>
          </cell>
          <cell r="D440">
            <v>0</v>
          </cell>
        </row>
        <row r="441">
          <cell r="A441" t="str">
            <v>Dawn</v>
          </cell>
          <cell r="C441">
            <v>201202</v>
          </cell>
          <cell r="D441">
            <v>0</v>
          </cell>
        </row>
        <row r="442">
          <cell r="A442" t="str">
            <v>Dawn</v>
          </cell>
          <cell r="C442">
            <v>201203</v>
          </cell>
          <cell r="D442">
            <v>0</v>
          </cell>
        </row>
        <row r="443">
          <cell r="A443" t="str">
            <v>Dominion App</v>
          </cell>
          <cell r="C443">
            <v>200803</v>
          </cell>
          <cell r="D443">
            <v>0.51749999999999996</v>
          </cell>
        </row>
        <row r="444">
          <cell r="A444" t="str">
            <v>Dominion App</v>
          </cell>
          <cell r="C444">
            <v>200804</v>
          </cell>
          <cell r="D444">
            <v>0.55500000000000005</v>
          </cell>
        </row>
        <row r="445">
          <cell r="A445" t="str">
            <v>Dominion App</v>
          </cell>
          <cell r="C445">
            <v>200805</v>
          </cell>
          <cell r="D445">
            <v>0.52249999999999996</v>
          </cell>
        </row>
        <row r="446">
          <cell r="A446" t="str">
            <v>Dominion App</v>
          </cell>
          <cell r="C446">
            <v>200806</v>
          </cell>
          <cell r="D446">
            <v>0.51749999999999996</v>
          </cell>
        </row>
        <row r="447">
          <cell r="A447" t="str">
            <v>Dominion App</v>
          </cell>
          <cell r="C447">
            <v>200807</v>
          </cell>
          <cell r="D447">
            <v>0.48</v>
          </cell>
        </row>
        <row r="448">
          <cell r="A448" t="str">
            <v>Dominion App</v>
          </cell>
          <cell r="C448">
            <v>200808</v>
          </cell>
          <cell r="D448">
            <v>0.44500000000000001</v>
          </cell>
        </row>
        <row r="449">
          <cell r="A449" t="str">
            <v>Dominion App</v>
          </cell>
          <cell r="C449">
            <v>200809</v>
          </cell>
          <cell r="D449">
            <v>0.34749999999999998</v>
          </cell>
        </row>
        <row r="450">
          <cell r="A450" t="str">
            <v>Dominion App</v>
          </cell>
          <cell r="C450">
            <v>200810</v>
          </cell>
          <cell r="D450">
            <v>0.36499999999999999</v>
          </cell>
        </row>
        <row r="451">
          <cell r="A451" t="str">
            <v>Dominion App</v>
          </cell>
          <cell r="C451">
            <v>200811</v>
          </cell>
          <cell r="D451">
            <v>0.36249999999999999</v>
          </cell>
        </row>
        <row r="452">
          <cell r="A452" t="str">
            <v>Dominion App</v>
          </cell>
          <cell r="C452">
            <v>200812</v>
          </cell>
          <cell r="D452">
            <v>0.51500000000000001</v>
          </cell>
        </row>
        <row r="453">
          <cell r="A453" t="str">
            <v>Dominion App</v>
          </cell>
          <cell r="C453">
            <v>200901</v>
          </cell>
          <cell r="D453">
            <v>0.60750000000000004</v>
          </cell>
        </row>
        <row r="454">
          <cell r="A454" t="str">
            <v>Dominion App</v>
          </cell>
          <cell r="C454">
            <v>200902</v>
          </cell>
          <cell r="D454">
            <v>0.65</v>
          </cell>
        </row>
        <row r="455">
          <cell r="A455" t="str">
            <v>Dominion App</v>
          </cell>
          <cell r="C455">
            <v>200903</v>
          </cell>
          <cell r="D455">
            <v>0.73250000000000004</v>
          </cell>
        </row>
        <row r="456">
          <cell r="A456" t="str">
            <v>Dominion App</v>
          </cell>
          <cell r="C456">
            <v>200904</v>
          </cell>
          <cell r="D456">
            <v>0.4194</v>
          </cell>
        </row>
        <row r="457">
          <cell r="A457" t="str">
            <v>Dominion App</v>
          </cell>
          <cell r="C457">
            <v>200905</v>
          </cell>
          <cell r="D457">
            <v>0.42320000000000002</v>
          </cell>
        </row>
        <row r="458">
          <cell r="A458" t="str">
            <v>Dominion App</v>
          </cell>
          <cell r="C458">
            <v>200906</v>
          </cell>
          <cell r="D458">
            <v>0.41410000000000002</v>
          </cell>
        </row>
        <row r="459">
          <cell r="A459" t="str">
            <v>Dominion App</v>
          </cell>
          <cell r="C459">
            <v>200907</v>
          </cell>
          <cell r="D459">
            <v>0.39839999999999998</v>
          </cell>
        </row>
        <row r="460">
          <cell r="A460" t="str">
            <v>Dominion App</v>
          </cell>
          <cell r="C460">
            <v>200908</v>
          </cell>
          <cell r="D460">
            <v>0.42730000000000001</v>
          </cell>
        </row>
        <row r="461">
          <cell r="A461" t="str">
            <v>Dominion App</v>
          </cell>
          <cell r="C461">
            <v>200909</v>
          </cell>
          <cell r="D461">
            <v>0.4047</v>
          </cell>
        </row>
        <row r="462">
          <cell r="A462" t="str">
            <v>Dominion App</v>
          </cell>
          <cell r="C462">
            <v>200910</v>
          </cell>
          <cell r="D462">
            <v>0.47039999999999998</v>
          </cell>
        </row>
        <row r="463">
          <cell r="A463" t="str">
            <v>Dominion App</v>
          </cell>
          <cell r="C463">
            <v>200911</v>
          </cell>
          <cell r="D463">
            <v>0.53769999999999996</v>
          </cell>
        </row>
        <row r="464">
          <cell r="A464" t="str">
            <v>Dominion App</v>
          </cell>
          <cell r="C464">
            <v>200912</v>
          </cell>
          <cell r="D464">
            <v>0.63</v>
          </cell>
        </row>
        <row r="465">
          <cell r="A465" t="str">
            <v>Dominion App</v>
          </cell>
          <cell r="C465">
            <v>201001</v>
          </cell>
          <cell r="D465">
            <v>0.56840000000000002</v>
          </cell>
        </row>
        <row r="466">
          <cell r="A466" t="str">
            <v>Dominion App</v>
          </cell>
          <cell r="C466">
            <v>201002</v>
          </cell>
          <cell r="D466">
            <v>0.53590000000000004</v>
          </cell>
        </row>
        <row r="467">
          <cell r="A467" t="str">
            <v>Dominion App</v>
          </cell>
          <cell r="C467">
            <v>201003</v>
          </cell>
          <cell r="D467">
            <v>0.52800000000000002</v>
          </cell>
        </row>
        <row r="468">
          <cell r="A468" t="str">
            <v>Dominion App</v>
          </cell>
          <cell r="C468">
            <v>201004</v>
          </cell>
          <cell r="D468">
            <v>0.37719999999999998</v>
          </cell>
        </row>
        <row r="469">
          <cell r="A469" t="str">
            <v>Dominion App</v>
          </cell>
          <cell r="C469">
            <v>201005</v>
          </cell>
          <cell r="D469">
            <v>0.38059999999999999</v>
          </cell>
        </row>
        <row r="470">
          <cell r="A470" t="str">
            <v>Dominion App</v>
          </cell>
          <cell r="C470">
            <v>201006</v>
          </cell>
          <cell r="D470">
            <v>0.37240000000000001</v>
          </cell>
        </row>
        <row r="471">
          <cell r="A471" t="str">
            <v>Dominion App</v>
          </cell>
          <cell r="C471">
            <v>201007</v>
          </cell>
          <cell r="D471">
            <v>0.35830000000000001</v>
          </cell>
        </row>
        <row r="472">
          <cell r="A472" t="str">
            <v>Dominion App</v>
          </cell>
          <cell r="C472">
            <v>201008</v>
          </cell>
          <cell r="D472">
            <v>0.38429999999999997</v>
          </cell>
        </row>
        <row r="473">
          <cell r="A473" t="str">
            <v>Dominion App</v>
          </cell>
          <cell r="C473">
            <v>201009</v>
          </cell>
          <cell r="D473">
            <v>0.36399999999999999</v>
          </cell>
        </row>
        <row r="474">
          <cell r="A474" t="str">
            <v>Dominion App</v>
          </cell>
          <cell r="C474">
            <v>201010</v>
          </cell>
          <cell r="D474">
            <v>0.42309999999999998</v>
          </cell>
        </row>
        <row r="475">
          <cell r="A475" t="str">
            <v>Dominion App</v>
          </cell>
          <cell r="C475">
            <v>201011</v>
          </cell>
          <cell r="D475">
            <v>0.50170000000000003</v>
          </cell>
        </row>
        <row r="476">
          <cell r="A476" t="str">
            <v>Dominion App</v>
          </cell>
          <cell r="C476">
            <v>201012</v>
          </cell>
          <cell r="D476">
            <v>0.58779999999999999</v>
          </cell>
        </row>
        <row r="477">
          <cell r="A477" t="str">
            <v>Dominion App</v>
          </cell>
          <cell r="C477">
            <v>201101</v>
          </cell>
          <cell r="D477">
            <v>0.53029999999999999</v>
          </cell>
        </row>
        <row r="478">
          <cell r="A478" t="str">
            <v>Dominion App</v>
          </cell>
          <cell r="C478">
            <v>201102</v>
          </cell>
          <cell r="D478">
            <v>0.5</v>
          </cell>
        </row>
        <row r="479">
          <cell r="A479" t="str">
            <v>Dominion App</v>
          </cell>
          <cell r="C479">
            <v>201103</v>
          </cell>
          <cell r="D479">
            <v>0.49270000000000003</v>
          </cell>
        </row>
        <row r="480">
          <cell r="A480" t="str">
            <v>Dominion App</v>
          </cell>
          <cell r="C480">
            <v>201104</v>
          </cell>
          <cell r="D480">
            <v>0.33750000000000002</v>
          </cell>
        </row>
        <row r="481">
          <cell r="A481" t="str">
            <v>Dominion App</v>
          </cell>
          <cell r="C481">
            <v>201105</v>
          </cell>
          <cell r="D481">
            <v>0.29499999999999998</v>
          </cell>
        </row>
        <row r="482">
          <cell r="A482" t="str">
            <v>Dominion App</v>
          </cell>
          <cell r="C482">
            <v>201106</v>
          </cell>
          <cell r="D482">
            <v>0.27060000000000001</v>
          </cell>
        </row>
        <row r="483">
          <cell r="A483" t="str">
            <v>Dominion App</v>
          </cell>
          <cell r="C483">
            <v>201107</v>
          </cell>
          <cell r="D483">
            <v>0.24940000000000001</v>
          </cell>
        </row>
        <row r="484">
          <cell r="A484" t="str">
            <v>Dominion App</v>
          </cell>
          <cell r="C484">
            <v>201108</v>
          </cell>
          <cell r="D484">
            <v>0.27250000000000002</v>
          </cell>
        </row>
        <row r="485">
          <cell r="A485" t="str">
            <v>Dracut</v>
          </cell>
          <cell r="C485">
            <v>200803</v>
          </cell>
          <cell r="D485">
            <v>1.0987</v>
          </cell>
        </row>
        <row r="486">
          <cell r="A486" t="str">
            <v>Dracut</v>
          </cell>
          <cell r="C486">
            <v>200804</v>
          </cell>
          <cell r="D486">
            <v>0.85609999999999997</v>
          </cell>
        </row>
        <row r="487">
          <cell r="A487" t="str">
            <v>Dracut</v>
          </cell>
          <cell r="C487">
            <v>200805</v>
          </cell>
          <cell r="D487">
            <v>0.8589</v>
          </cell>
        </row>
        <row r="488">
          <cell r="A488" t="str">
            <v>Dracut</v>
          </cell>
          <cell r="C488">
            <v>200806</v>
          </cell>
          <cell r="D488">
            <v>0.89670000000000005</v>
          </cell>
        </row>
        <row r="489">
          <cell r="A489" t="str">
            <v>Dracut</v>
          </cell>
          <cell r="C489">
            <v>200807</v>
          </cell>
          <cell r="D489">
            <v>1.0831999999999999</v>
          </cell>
        </row>
        <row r="490">
          <cell r="A490" t="str">
            <v>Dracut</v>
          </cell>
          <cell r="C490">
            <v>200808</v>
          </cell>
          <cell r="D490">
            <v>0.92390000000000005</v>
          </cell>
        </row>
        <row r="491">
          <cell r="A491" t="str">
            <v>Dracut</v>
          </cell>
          <cell r="C491">
            <v>200809</v>
          </cell>
          <cell r="D491">
            <v>0.87849999999999995</v>
          </cell>
        </row>
        <row r="492">
          <cell r="A492" t="str">
            <v>Dracut</v>
          </cell>
          <cell r="C492">
            <v>200810</v>
          </cell>
          <cell r="D492">
            <v>0.99670000000000003</v>
          </cell>
        </row>
        <row r="493">
          <cell r="A493" t="str">
            <v>Dracut</v>
          </cell>
          <cell r="C493">
            <v>200811</v>
          </cell>
          <cell r="D493">
            <v>1.0857000000000001</v>
          </cell>
        </row>
        <row r="494">
          <cell r="A494" t="str">
            <v>Dracut</v>
          </cell>
          <cell r="C494">
            <v>200812</v>
          </cell>
          <cell r="D494">
            <v>1.7574000000000001</v>
          </cell>
        </row>
        <row r="495">
          <cell r="A495" t="str">
            <v>Dracut</v>
          </cell>
          <cell r="C495">
            <v>200901</v>
          </cell>
          <cell r="D495">
            <v>2.9666000000000001</v>
          </cell>
        </row>
        <row r="496">
          <cell r="A496" t="str">
            <v>Dracut</v>
          </cell>
          <cell r="C496">
            <v>200902</v>
          </cell>
          <cell r="D496">
            <v>2.7924000000000002</v>
          </cell>
        </row>
        <row r="497">
          <cell r="A497" t="str">
            <v>Dracut</v>
          </cell>
          <cell r="C497">
            <v>200903</v>
          </cell>
          <cell r="D497">
            <v>1.6947000000000001</v>
          </cell>
        </row>
        <row r="498">
          <cell r="A498" t="str">
            <v>Dracut</v>
          </cell>
          <cell r="C498">
            <v>200904</v>
          </cell>
          <cell r="D498">
            <v>0.85399999999999998</v>
          </cell>
        </row>
        <row r="499">
          <cell r="A499" t="str">
            <v>Dracut</v>
          </cell>
          <cell r="C499">
            <v>200905</v>
          </cell>
          <cell r="D499">
            <v>0.85299999999999998</v>
          </cell>
        </row>
        <row r="500">
          <cell r="A500" t="str">
            <v>Dracut</v>
          </cell>
          <cell r="C500">
            <v>200906</v>
          </cell>
          <cell r="D500">
            <v>0.84189999999999998</v>
          </cell>
        </row>
        <row r="501">
          <cell r="A501" t="str">
            <v>Dracut</v>
          </cell>
          <cell r="C501">
            <v>200907</v>
          </cell>
          <cell r="D501">
            <v>0.82569999999999999</v>
          </cell>
        </row>
        <row r="502">
          <cell r="A502" t="str">
            <v>Dracut</v>
          </cell>
          <cell r="C502">
            <v>200908</v>
          </cell>
          <cell r="D502">
            <v>0.88239999999999996</v>
          </cell>
        </row>
        <row r="503">
          <cell r="A503" t="str">
            <v>Dracut</v>
          </cell>
          <cell r="C503">
            <v>200909</v>
          </cell>
          <cell r="D503">
            <v>0.83789999999999998</v>
          </cell>
        </row>
        <row r="504">
          <cell r="A504" t="str">
            <v>Dracut</v>
          </cell>
          <cell r="C504">
            <v>200910</v>
          </cell>
          <cell r="D504">
            <v>0.95399999999999996</v>
          </cell>
        </row>
        <row r="505">
          <cell r="A505" t="str">
            <v>Dracut</v>
          </cell>
          <cell r="C505">
            <v>200911</v>
          </cell>
          <cell r="D505">
            <v>1.0121</v>
          </cell>
        </row>
        <row r="506">
          <cell r="A506" t="str">
            <v>Dracut</v>
          </cell>
          <cell r="C506">
            <v>200912</v>
          </cell>
          <cell r="D506">
            <v>1.6598999999999999</v>
          </cell>
        </row>
        <row r="507">
          <cell r="A507" t="str">
            <v>Dracut</v>
          </cell>
          <cell r="C507">
            <v>201001</v>
          </cell>
          <cell r="D507">
            <v>2.8433000000000002</v>
          </cell>
        </row>
        <row r="508">
          <cell r="A508" t="str">
            <v>Dracut</v>
          </cell>
          <cell r="C508">
            <v>201002</v>
          </cell>
          <cell r="D508">
            <v>2.6722999999999999</v>
          </cell>
        </row>
        <row r="509">
          <cell r="A509" t="str">
            <v>Dracut</v>
          </cell>
          <cell r="C509">
            <v>201003</v>
          </cell>
          <cell r="D509">
            <v>1.5882000000000001</v>
          </cell>
        </row>
        <row r="510">
          <cell r="A510" t="str">
            <v>Dracut</v>
          </cell>
          <cell r="C510">
            <v>201004</v>
          </cell>
          <cell r="D510">
            <v>0.79010000000000002</v>
          </cell>
        </row>
        <row r="511">
          <cell r="A511" t="str">
            <v>Dracut</v>
          </cell>
          <cell r="C511">
            <v>201005</v>
          </cell>
          <cell r="D511">
            <v>0.79010000000000002</v>
          </cell>
        </row>
        <row r="512">
          <cell r="A512" t="str">
            <v>Dracut</v>
          </cell>
          <cell r="C512">
            <v>201006</v>
          </cell>
          <cell r="D512">
            <v>0.77959999999999996</v>
          </cell>
        </row>
        <row r="513">
          <cell r="A513" t="str">
            <v>Dracut</v>
          </cell>
          <cell r="C513">
            <v>201007</v>
          </cell>
          <cell r="D513">
            <v>0.76480000000000004</v>
          </cell>
        </row>
        <row r="514">
          <cell r="A514" t="str">
            <v>Dracut</v>
          </cell>
          <cell r="C514">
            <v>201008</v>
          </cell>
          <cell r="D514">
            <v>0.81810000000000005</v>
          </cell>
        </row>
        <row r="515">
          <cell r="A515" t="str">
            <v>Dracut</v>
          </cell>
          <cell r="C515">
            <v>201009</v>
          </cell>
          <cell r="D515">
            <v>0.77659999999999996</v>
          </cell>
        </row>
        <row r="516">
          <cell r="A516" t="str">
            <v>Dracut</v>
          </cell>
          <cell r="C516">
            <v>201010</v>
          </cell>
          <cell r="D516">
            <v>0.88529999999999998</v>
          </cell>
        </row>
        <row r="517">
          <cell r="A517" t="str">
            <v>Dracut</v>
          </cell>
          <cell r="C517">
            <v>201011</v>
          </cell>
          <cell r="D517">
            <v>0.87460000000000004</v>
          </cell>
        </row>
        <row r="518">
          <cell r="A518" t="str">
            <v>Dracut</v>
          </cell>
          <cell r="C518">
            <v>201012</v>
          </cell>
          <cell r="D518">
            <v>1.5548999999999999</v>
          </cell>
        </row>
        <row r="519">
          <cell r="A519" t="str">
            <v>Dracut</v>
          </cell>
          <cell r="C519">
            <v>201101</v>
          </cell>
          <cell r="D519">
            <v>2.5346000000000002</v>
          </cell>
        </row>
        <row r="520">
          <cell r="A520" t="str">
            <v>Dracut</v>
          </cell>
          <cell r="C520">
            <v>201102</v>
          </cell>
          <cell r="D520">
            <v>2.6185999999999998</v>
          </cell>
        </row>
        <row r="521">
          <cell r="A521" t="str">
            <v>Dracut</v>
          </cell>
          <cell r="C521">
            <v>201103</v>
          </cell>
          <cell r="D521">
            <v>1.4831000000000001</v>
          </cell>
        </row>
        <row r="522">
          <cell r="A522" t="str">
            <v>Dracut</v>
          </cell>
          <cell r="C522">
            <v>201104</v>
          </cell>
          <cell r="D522">
            <v>0.73150000000000004</v>
          </cell>
        </row>
        <row r="523">
          <cell r="A523" t="str">
            <v>Dracut</v>
          </cell>
          <cell r="C523">
            <v>201105</v>
          </cell>
          <cell r="D523">
            <v>0.51559999999999995</v>
          </cell>
        </row>
        <row r="524">
          <cell r="A524" t="str">
            <v>Dracut</v>
          </cell>
          <cell r="C524">
            <v>201106</v>
          </cell>
          <cell r="D524">
            <v>0.55289999999999995</v>
          </cell>
        </row>
        <row r="525">
          <cell r="A525" t="str">
            <v>Dracut</v>
          </cell>
          <cell r="C525">
            <v>201107</v>
          </cell>
          <cell r="D525">
            <v>0.74229999999999996</v>
          </cell>
        </row>
        <row r="526">
          <cell r="A526" t="str">
            <v>Dracut</v>
          </cell>
          <cell r="C526">
            <v>201108</v>
          </cell>
          <cell r="D526">
            <v>0.67500000000000004</v>
          </cell>
        </row>
        <row r="527">
          <cell r="A527" t="str">
            <v>Dracut</v>
          </cell>
          <cell r="C527">
            <v>201109</v>
          </cell>
          <cell r="D527">
            <v>0.56279999999999997</v>
          </cell>
        </row>
        <row r="528">
          <cell r="A528" t="str">
            <v>Dracut</v>
          </cell>
          <cell r="C528">
            <v>201110</v>
          </cell>
          <cell r="D528">
            <v>0.66649999999999998</v>
          </cell>
        </row>
        <row r="529">
          <cell r="A529" t="str">
            <v>Dracut</v>
          </cell>
          <cell r="C529">
            <v>201111</v>
          </cell>
          <cell r="D529">
            <v>0.56359999999999999</v>
          </cell>
        </row>
        <row r="530">
          <cell r="A530" t="str">
            <v>Dracut</v>
          </cell>
          <cell r="C530">
            <v>201112</v>
          </cell>
          <cell r="D530">
            <v>1.214</v>
          </cell>
        </row>
        <row r="531">
          <cell r="A531" t="str">
            <v>Dracut</v>
          </cell>
          <cell r="C531">
            <v>201201</v>
          </cell>
          <cell r="D531">
            <v>2.7766000000000002</v>
          </cell>
        </row>
        <row r="532">
          <cell r="A532" t="str">
            <v>Dracut</v>
          </cell>
          <cell r="C532">
            <v>201202</v>
          </cell>
          <cell r="D532">
            <v>2.4500999999999999</v>
          </cell>
        </row>
        <row r="533">
          <cell r="A533" t="str">
            <v>Dracut</v>
          </cell>
          <cell r="C533">
            <v>201203</v>
          </cell>
          <cell r="D533">
            <v>1.2043999999999999</v>
          </cell>
        </row>
        <row r="534">
          <cell r="A534" t="str">
            <v>Dracut</v>
          </cell>
          <cell r="C534">
            <v>201204</v>
          </cell>
          <cell r="D534">
            <v>0</v>
          </cell>
        </row>
        <row r="535">
          <cell r="A535" t="str">
            <v>Dracut</v>
          </cell>
          <cell r="C535">
            <v>201205</v>
          </cell>
          <cell r="D535">
            <v>0</v>
          </cell>
        </row>
        <row r="536">
          <cell r="A536" t="str">
            <v>Dracut</v>
          </cell>
          <cell r="C536">
            <v>201206</v>
          </cell>
          <cell r="D536">
            <v>0</v>
          </cell>
        </row>
        <row r="537">
          <cell r="A537" t="str">
            <v>Dracut</v>
          </cell>
          <cell r="C537">
            <v>201207</v>
          </cell>
          <cell r="D537">
            <v>0</v>
          </cell>
        </row>
        <row r="538">
          <cell r="A538" t="str">
            <v>Dracut</v>
          </cell>
          <cell r="C538">
            <v>201208</v>
          </cell>
          <cell r="D538">
            <v>0</v>
          </cell>
        </row>
        <row r="539">
          <cell r="A539" t="str">
            <v>Dracut</v>
          </cell>
          <cell r="C539">
            <v>201209</v>
          </cell>
          <cell r="D539">
            <v>0</v>
          </cell>
        </row>
        <row r="540">
          <cell r="A540" t="str">
            <v>Dracut</v>
          </cell>
          <cell r="C540">
            <v>201210</v>
          </cell>
          <cell r="D540">
            <v>0</v>
          </cell>
        </row>
        <row r="541">
          <cell r="A541" t="str">
            <v>Dracut</v>
          </cell>
          <cell r="C541">
            <v>201211</v>
          </cell>
          <cell r="D541">
            <v>0</v>
          </cell>
        </row>
        <row r="542">
          <cell r="A542" t="str">
            <v>Dracut</v>
          </cell>
          <cell r="C542">
            <v>201212</v>
          </cell>
          <cell r="D542">
            <v>0</v>
          </cell>
        </row>
        <row r="543">
          <cell r="A543" t="str">
            <v>Dracut</v>
          </cell>
          <cell r="C543">
            <v>201301</v>
          </cell>
          <cell r="D543">
            <v>0</v>
          </cell>
        </row>
        <row r="544">
          <cell r="A544" t="str">
            <v>Dracut</v>
          </cell>
          <cell r="C544">
            <v>201302</v>
          </cell>
          <cell r="D544">
            <v>0</v>
          </cell>
        </row>
        <row r="545">
          <cell r="A545" t="str">
            <v>Dracut</v>
          </cell>
          <cell r="C545">
            <v>201303</v>
          </cell>
          <cell r="D545">
            <v>0</v>
          </cell>
        </row>
        <row r="546">
          <cell r="A546" t="str">
            <v>Dracut</v>
          </cell>
          <cell r="C546">
            <v>201304</v>
          </cell>
          <cell r="D546">
            <v>0</v>
          </cell>
        </row>
        <row r="547">
          <cell r="A547" t="str">
            <v>Dracut</v>
          </cell>
          <cell r="C547">
            <v>201305</v>
          </cell>
          <cell r="D547">
            <v>0</v>
          </cell>
        </row>
        <row r="548">
          <cell r="A548" t="str">
            <v>Dracut</v>
          </cell>
          <cell r="C548">
            <v>201306</v>
          </cell>
          <cell r="D548">
            <v>0</v>
          </cell>
        </row>
        <row r="549">
          <cell r="A549" t="str">
            <v>Dracut</v>
          </cell>
          <cell r="C549">
            <v>201307</v>
          </cell>
          <cell r="D549">
            <v>0</v>
          </cell>
        </row>
        <row r="550">
          <cell r="A550" t="str">
            <v>Dracut</v>
          </cell>
          <cell r="C550">
            <v>201308</v>
          </cell>
          <cell r="D550">
            <v>0</v>
          </cell>
        </row>
        <row r="551">
          <cell r="A551" t="str">
            <v>Dracut</v>
          </cell>
          <cell r="C551">
            <v>201309</v>
          </cell>
          <cell r="D551">
            <v>0</v>
          </cell>
        </row>
        <row r="552">
          <cell r="A552" t="str">
            <v>Dracut</v>
          </cell>
          <cell r="C552">
            <v>201310</v>
          </cell>
          <cell r="D552">
            <v>0</v>
          </cell>
        </row>
        <row r="553">
          <cell r="A553" t="str">
            <v>Dracut</v>
          </cell>
          <cell r="C553">
            <v>201311</v>
          </cell>
          <cell r="D553">
            <v>0</v>
          </cell>
        </row>
        <row r="554">
          <cell r="A554" t="str">
            <v>Dracut</v>
          </cell>
          <cell r="C554">
            <v>201312</v>
          </cell>
          <cell r="D554">
            <v>0</v>
          </cell>
        </row>
        <row r="555">
          <cell r="A555" t="str">
            <v>Dracut</v>
          </cell>
          <cell r="C555">
            <v>201401</v>
          </cell>
          <cell r="D555">
            <v>0</v>
          </cell>
        </row>
        <row r="556">
          <cell r="A556" t="str">
            <v>Dracut</v>
          </cell>
          <cell r="C556">
            <v>201402</v>
          </cell>
          <cell r="D556">
            <v>0</v>
          </cell>
        </row>
        <row r="557">
          <cell r="A557" t="str">
            <v>Dracut</v>
          </cell>
          <cell r="C557">
            <v>201403</v>
          </cell>
          <cell r="D557">
            <v>0</v>
          </cell>
        </row>
        <row r="558">
          <cell r="A558" t="str">
            <v>Dracut</v>
          </cell>
          <cell r="C558">
            <v>201404</v>
          </cell>
          <cell r="D558">
            <v>0</v>
          </cell>
        </row>
        <row r="559">
          <cell r="A559" t="str">
            <v>Dracut</v>
          </cell>
          <cell r="C559">
            <v>201405</v>
          </cell>
          <cell r="D559">
            <v>0</v>
          </cell>
        </row>
        <row r="560">
          <cell r="A560" t="str">
            <v>Dracut</v>
          </cell>
          <cell r="C560">
            <v>201406</v>
          </cell>
          <cell r="D560">
            <v>0</v>
          </cell>
        </row>
        <row r="561">
          <cell r="A561" t="str">
            <v>Dracut</v>
          </cell>
          <cell r="C561">
            <v>201407</v>
          </cell>
          <cell r="D561">
            <v>0</v>
          </cell>
        </row>
        <row r="562">
          <cell r="A562" t="str">
            <v>Dracut</v>
          </cell>
          <cell r="C562">
            <v>201408</v>
          </cell>
          <cell r="D562">
            <v>0</v>
          </cell>
        </row>
        <row r="563">
          <cell r="A563" t="str">
            <v>Dracut</v>
          </cell>
          <cell r="C563">
            <v>201409</v>
          </cell>
          <cell r="D563">
            <v>0</v>
          </cell>
        </row>
        <row r="564">
          <cell r="A564" t="str">
            <v>Dracut</v>
          </cell>
          <cell r="C564">
            <v>201410</v>
          </cell>
          <cell r="D564">
            <v>0</v>
          </cell>
        </row>
        <row r="565">
          <cell r="A565" t="str">
            <v>Dracut</v>
          </cell>
          <cell r="C565">
            <v>201411</v>
          </cell>
          <cell r="D565">
            <v>0</v>
          </cell>
        </row>
        <row r="566">
          <cell r="A566" t="str">
            <v>Dracut</v>
          </cell>
          <cell r="C566">
            <v>201412</v>
          </cell>
          <cell r="D566">
            <v>0</v>
          </cell>
        </row>
        <row r="567">
          <cell r="A567" t="str">
            <v>Dracut</v>
          </cell>
          <cell r="C567">
            <v>201501</v>
          </cell>
          <cell r="D567">
            <v>0</v>
          </cell>
        </row>
        <row r="568">
          <cell r="A568" t="str">
            <v>Dracut</v>
          </cell>
          <cell r="C568">
            <v>201502</v>
          </cell>
          <cell r="D568">
            <v>0</v>
          </cell>
        </row>
        <row r="569">
          <cell r="A569" t="str">
            <v>Dracut</v>
          </cell>
          <cell r="C569">
            <v>201503</v>
          </cell>
          <cell r="D569">
            <v>0</v>
          </cell>
        </row>
        <row r="570">
          <cell r="A570" t="str">
            <v>Dracut</v>
          </cell>
          <cell r="C570">
            <v>201504</v>
          </cell>
          <cell r="D570">
            <v>0</v>
          </cell>
        </row>
        <row r="571">
          <cell r="A571" t="str">
            <v>Dracut</v>
          </cell>
          <cell r="C571">
            <v>201505</v>
          </cell>
          <cell r="D571">
            <v>0</v>
          </cell>
        </row>
        <row r="572">
          <cell r="A572" t="str">
            <v>Dracut</v>
          </cell>
          <cell r="C572">
            <v>201506</v>
          </cell>
          <cell r="D572">
            <v>0</v>
          </cell>
        </row>
        <row r="573">
          <cell r="A573" t="str">
            <v>Dracut</v>
          </cell>
          <cell r="C573">
            <v>201507</v>
          </cell>
          <cell r="D573">
            <v>0</v>
          </cell>
        </row>
        <row r="574">
          <cell r="A574" t="str">
            <v>Dracut</v>
          </cell>
          <cell r="C574">
            <v>201508</v>
          </cell>
          <cell r="D574">
            <v>0</v>
          </cell>
        </row>
        <row r="575">
          <cell r="A575" t="str">
            <v>Dracut</v>
          </cell>
          <cell r="C575">
            <v>201509</v>
          </cell>
          <cell r="D575">
            <v>0</v>
          </cell>
        </row>
        <row r="576">
          <cell r="A576" t="str">
            <v>Dracut</v>
          </cell>
          <cell r="C576">
            <v>201510</v>
          </cell>
          <cell r="D576">
            <v>0</v>
          </cell>
        </row>
        <row r="577">
          <cell r="A577" t="str">
            <v>Dracut</v>
          </cell>
          <cell r="C577">
            <v>201511</v>
          </cell>
          <cell r="D577">
            <v>0</v>
          </cell>
        </row>
        <row r="578">
          <cell r="A578" t="str">
            <v>Dracut</v>
          </cell>
          <cell r="C578">
            <v>201512</v>
          </cell>
          <cell r="D578">
            <v>0</v>
          </cell>
        </row>
        <row r="579">
          <cell r="A579" t="str">
            <v>Dracut</v>
          </cell>
          <cell r="C579">
            <v>201601</v>
          </cell>
          <cell r="D579">
            <v>0</v>
          </cell>
        </row>
        <row r="580">
          <cell r="A580" t="str">
            <v>Dracut</v>
          </cell>
          <cell r="C580">
            <v>201602</v>
          </cell>
          <cell r="D580">
            <v>0</v>
          </cell>
        </row>
        <row r="581">
          <cell r="A581" t="str">
            <v>Dracut</v>
          </cell>
          <cell r="C581">
            <v>201603</v>
          </cell>
          <cell r="D581">
            <v>0</v>
          </cell>
        </row>
        <row r="582">
          <cell r="A582" t="str">
            <v>Dracut</v>
          </cell>
          <cell r="C582">
            <v>201604</v>
          </cell>
          <cell r="D582">
            <v>0</v>
          </cell>
        </row>
        <row r="583">
          <cell r="A583" t="str">
            <v>Dracut</v>
          </cell>
          <cell r="C583">
            <v>201605</v>
          </cell>
          <cell r="D583">
            <v>0</v>
          </cell>
        </row>
        <row r="584">
          <cell r="A584" t="str">
            <v>Dracut</v>
          </cell>
          <cell r="C584">
            <v>201606</v>
          </cell>
          <cell r="D584">
            <v>0</v>
          </cell>
        </row>
        <row r="585">
          <cell r="A585" t="str">
            <v>Dracut</v>
          </cell>
          <cell r="C585">
            <v>201607</v>
          </cell>
          <cell r="D585">
            <v>0</v>
          </cell>
        </row>
        <row r="586">
          <cell r="A586" t="str">
            <v>Dracut</v>
          </cell>
          <cell r="C586">
            <v>201608</v>
          </cell>
          <cell r="D586">
            <v>0</v>
          </cell>
        </row>
        <row r="587">
          <cell r="A587" t="str">
            <v>Dracut</v>
          </cell>
          <cell r="C587">
            <v>201609</v>
          </cell>
          <cell r="D587">
            <v>0</v>
          </cell>
        </row>
        <row r="588">
          <cell r="A588" t="str">
            <v>Dracut</v>
          </cell>
          <cell r="C588">
            <v>201610</v>
          </cell>
          <cell r="D588">
            <v>0</v>
          </cell>
        </row>
        <row r="589">
          <cell r="A589" t="str">
            <v>Dracut</v>
          </cell>
          <cell r="C589">
            <v>201611</v>
          </cell>
          <cell r="D589">
            <v>0</v>
          </cell>
        </row>
        <row r="590">
          <cell r="A590" t="str">
            <v>Dracut</v>
          </cell>
          <cell r="C590">
            <v>201612</v>
          </cell>
          <cell r="D590">
            <v>0</v>
          </cell>
        </row>
        <row r="591">
          <cell r="A591" t="str">
            <v>Dracut</v>
          </cell>
          <cell r="C591">
            <v>201701</v>
          </cell>
          <cell r="D591">
            <v>0</v>
          </cell>
        </row>
        <row r="592">
          <cell r="A592" t="str">
            <v>Dracut</v>
          </cell>
          <cell r="C592">
            <v>201702</v>
          </cell>
          <cell r="D592">
            <v>0</v>
          </cell>
        </row>
        <row r="593">
          <cell r="A593" t="str">
            <v>Dracut</v>
          </cell>
          <cell r="C593">
            <v>201703</v>
          </cell>
          <cell r="D593">
            <v>0</v>
          </cell>
        </row>
        <row r="594">
          <cell r="A594" t="str">
            <v>Dracut</v>
          </cell>
          <cell r="C594">
            <v>201704</v>
          </cell>
          <cell r="D594">
            <v>0</v>
          </cell>
        </row>
        <row r="595">
          <cell r="A595" t="str">
            <v>Dracut</v>
          </cell>
          <cell r="C595">
            <v>201705</v>
          </cell>
          <cell r="D595">
            <v>0</v>
          </cell>
        </row>
        <row r="596">
          <cell r="A596" t="str">
            <v>Dracut</v>
          </cell>
          <cell r="C596">
            <v>201706</v>
          </cell>
          <cell r="D596">
            <v>0</v>
          </cell>
        </row>
        <row r="597">
          <cell r="A597" t="str">
            <v>Dracut</v>
          </cell>
          <cell r="C597">
            <v>201707</v>
          </cell>
          <cell r="D597">
            <v>0</v>
          </cell>
        </row>
        <row r="598">
          <cell r="A598" t="str">
            <v>Dracut</v>
          </cell>
          <cell r="C598">
            <v>201708</v>
          </cell>
          <cell r="D598">
            <v>0</v>
          </cell>
        </row>
        <row r="599">
          <cell r="A599" t="str">
            <v>Dracut</v>
          </cell>
          <cell r="C599">
            <v>201709</v>
          </cell>
          <cell r="D599">
            <v>0</v>
          </cell>
        </row>
        <row r="600">
          <cell r="A600" t="str">
            <v>Dracut</v>
          </cell>
          <cell r="C600">
            <v>201710</v>
          </cell>
          <cell r="D600">
            <v>0</v>
          </cell>
        </row>
        <row r="601">
          <cell r="A601" t="str">
            <v>Dracut</v>
          </cell>
          <cell r="C601">
            <v>201711</v>
          </cell>
          <cell r="D601">
            <v>0</v>
          </cell>
        </row>
        <row r="602">
          <cell r="A602" t="str">
            <v>Dracut</v>
          </cell>
          <cell r="C602">
            <v>201712</v>
          </cell>
          <cell r="D602">
            <v>0</v>
          </cell>
        </row>
        <row r="603">
          <cell r="A603" t="str">
            <v>Dracut</v>
          </cell>
          <cell r="C603">
            <v>201801</v>
          </cell>
          <cell r="D603">
            <v>0</v>
          </cell>
        </row>
        <row r="604">
          <cell r="A604" t="str">
            <v>Dracut</v>
          </cell>
          <cell r="C604">
            <v>201802</v>
          </cell>
          <cell r="D604">
            <v>0</v>
          </cell>
        </row>
        <row r="605">
          <cell r="A605" t="str">
            <v>Dracut</v>
          </cell>
          <cell r="C605">
            <v>201803</v>
          </cell>
          <cell r="D605">
            <v>0</v>
          </cell>
        </row>
        <row r="606">
          <cell r="A606" t="str">
            <v>Dracut</v>
          </cell>
          <cell r="C606">
            <v>201804</v>
          </cell>
          <cell r="D606">
            <v>0</v>
          </cell>
        </row>
        <row r="607">
          <cell r="A607" t="str">
            <v>Dracut</v>
          </cell>
          <cell r="C607">
            <v>201805</v>
          </cell>
          <cell r="D607">
            <v>0</v>
          </cell>
        </row>
        <row r="608">
          <cell r="A608" t="str">
            <v>Dracut</v>
          </cell>
          <cell r="C608">
            <v>201806</v>
          </cell>
          <cell r="D608">
            <v>0</v>
          </cell>
        </row>
        <row r="609">
          <cell r="A609" t="str">
            <v>Dracut</v>
          </cell>
          <cell r="C609">
            <v>201807</v>
          </cell>
          <cell r="D609">
            <v>0</v>
          </cell>
        </row>
        <row r="610">
          <cell r="A610" t="str">
            <v>Dracut</v>
          </cell>
          <cell r="C610">
            <v>201808</v>
          </cell>
          <cell r="D610">
            <v>0</v>
          </cell>
        </row>
        <row r="611">
          <cell r="A611" t="str">
            <v>Dracut</v>
          </cell>
          <cell r="C611">
            <v>201809</v>
          </cell>
          <cell r="D611">
            <v>0</v>
          </cell>
        </row>
        <row r="612">
          <cell r="A612" t="str">
            <v>Dracut</v>
          </cell>
          <cell r="C612">
            <v>201810</v>
          </cell>
          <cell r="D612">
            <v>0</v>
          </cell>
        </row>
        <row r="613">
          <cell r="A613" t="str">
            <v>Dracut</v>
          </cell>
          <cell r="C613">
            <v>201811</v>
          </cell>
          <cell r="D613">
            <v>0</v>
          </cell>
        </row>
        <row r="614">
          <cell r="A614" t="str">
            <v>Dracut</v>
          </cell>
          <cell r="C614">
            <v>201812</v>
          </cell>
          <cell r="D614">
            <v>0</v>
          </cell>
        </row>
        <row r="615">
          <cell r="A615" t="str">
            <v>Dracut</v>
          </cell>
          <cell r="C615">
            <v>201901</v>
          </cell>
          <cell r="D615">
            <v>0</v>
          </cell>
        </row>
        <row r="616">
          <cell r="A616" t="str">
            <v>Dracut</v>
          </cell>
          <cell r="C616">
            <v>201902</v>
          </cell>
          <cell r="D616">
            <v>0</v>
          </cell>
        </row>
        <row r="617">
          <cell r="A617" t="str">
            <v>Dracut</v>
          </cell>
          <cell r="C617">
            <v>201903</v>
          </cell>
          <cell r="D617">
            <v>0</v>
          </cell>
        </row>
        <row r="618">
          <cell r="A618" t="str">
            <v>Dracut</v>
          </cell>
          <cell r="C618">
            <v>201904</v>
          </cell>
          <cell r="D618">
            <v>0</v>
          </cell>
        </row>
        <row r="619">
          <cell r="A619" t="str">
            <v>Dracut</v>
          </cell>
          <cell r="C619">
            <v>201905</v>
          </cell>
          <cell r="D619">
            <v>0</v>
          </cell>
        </row>
        <row r="620">
          <cell r="A620" t="str">
            <v>Dracut</v>
          </cell>
          <cell r="C620">
            <v>201906</v>
          </cell>
          <cell r="D620">
            <v>0</v>
          </cell>
        </row>
        <row r="621">
          <cell r="A621" t="str">
            <v>Dracut</v>
          </cell>
          <cell r="C621">
            <v>201907</v>
          </cell>
          <cell r="D621">
            <v>0</v>
          </cell>
        </row>
        <row r="622">
          <cell r="A622" t="str">
            <v>Dracut</v>
          </cell>
          <cell r="C622">
            <v>201908</v>
          </cell>
          <cell r="D622">
            <v>0</v>
          </cell>
        </row>
        <row r="623">
          <cell r="A623" t="str">
            <v>Dracut</v>
          </cell>
          <cell r="C623">
            <v>201909</v>
          </cell>
          <cell r="D623">
            <v>0</v>
          </cell>
        </row>
        <row r="624">
          <cell r="A624" t="str">
            <v>Dracut</v>
          </cell>
          <cell r="C624">
            <v>201910</v>
          </cell>
          <cell r="D624">
            <v>0</v>
          </cell>
        </row>
        <row r="625">
          <cell r="A625" t="str">
            <v>Empress</v>
          </cell>
          <cell r="C625">
            <v>200803</v>
          </cell>
          <cell r="D625">
            <v>-1.095</v>
          </cell>
        </row>
        <row r="626">
          <cell r="A626" t="str">
            <v>Empress</v>
          </cell>
          <cell r="C626">
            <v>200804</v>
          </cell>
          <cell r="D626">
            <v>-1.155</v>
          </cell>
        </row>
        <row r="627">
          <cell r="A627" t="str">
            <v>Empress</v>
          </cell>
          <cell r="C627">
            <v>200805</v>
          </cell>
          <cell r="D627">
            <v>-0.97499999999999998</v>
          </cell>
        </row>
        <row r="628">
          <cell r="A628" t="str">
            <v>Empress</v>
          </cell>
          <cell r="C628">
            <v>200806</v>
          </cell>
          <cell r="D628">
            <v>-1.0225</v>
          </cell>
        </row>
        <row r="629">
          <cell r="A629" t="str">
            <v>Empress</v>
          </cell>
          <cell r="C629">
            <v>200807</v>
          </cell>
          <cell r="D629">
            <v>-1.07</v>
          </cell>
        </row>
        <row r="630">
          <cell r="A630" t="str">
            <v>Empress</v>
          </cell>
          <cell r="C630">
            <v>200808</v>
          </cell>
          <cell r="D630">
            <v>-1.0961000000000001</v>
          </cell>
        </row>
        <row r="631">
          <cell r="A631" t="str">
            <v>Empress</v>
          </cell>
          <cell r="C631">
            <v>200809</v>
          </cell>
          <cell r="D631">
            <v>-1.0370999999999999</v>
          </cell>
        </row>
        <row r="632">
          <cell r="A632" t="str">
            <v>Empress</v>
          </cell>
          <cell r="C632">
            <v>200810</v>
          </cell>
          <cell r="D632">
            <v>-1.0391999999999999</v>
          </cell>
        </row>
        <row r="633">
          <cell r="A633" t="str">
            <v>Empress</v>
          </cell>
          <cell r="C633">
            <v>200811</v>
          </cell>
          <cell r="D633">
            <v>-1.0575000000000001</v>
          </cell>
        </row>
        <row r="634">
          <cell r="A634" t="str">
            <v>Empress</v>
          </cell>
          <cell r="C634">
            <v>200812</v>
          </cell>
          <cell r="D634">
            <v>-1.2369000000000001</v>
          </cell>
        </row>
        <row r="635">
          <cell r="A635" t="str">
            <v>Empress</v>
          </cell>
          <cell r="C635">
            <v>200901</v>
          </cell>
          <cell r="D635">
            <v>-1.1237999999999999</v>
          </cell>
        </row>
        <row r="636">
          <cell r="A636" t="str">
            <v>Empress</v>
          </cell>
          <cell r="C636">
            <v>200902</v>
          </cell>
          <cell r="D636">
            <v>-1.0266999999999999</v>
          </cell>
        </row>
        <row r="637">
          <cell r="A637" t="str">
            <v>Empress</v>
          </cell>
          <cell r="C637">
            <v>200903</v>
          </cell>
          <cell r="D637">
            <v>-1.0301</v>
          </cell>
        </row>
        <row r="638">
          <cell r="A638" t="str">
            <v>Empress</v>
          </cell>
          <cell r="C638">
            <v>200904</v>
          </cell>
          <cell r="D638">
            <v>-0.96679999999999999</v>
          </cell>
        </row>
        <row r="639">
          <cell r="A639" t="str">
            <v>Empress</v>
          </cell>
          <cell r="C639">
            <v>200905</v>
          </cell>
          <cell r="D639">
            <v>-0.97309999999999997</v>
          </cell>
        </row>
        <row r="640">
          <cell r="A640" t="str">
            <v>Empress</v>
          </cell>
          <cell r="C640">
            <v>200906</v>
          </cell>
          <cell r="D640">
            <v>-0.93959999999999999</v>
          </cell>
        </row>
        <row r="641">
          <cell r="A641" t="str">
            <v>Empress</v>
          </cell>
          <cell r="C641">
            <v>200907</v>
          </cell>
          <cell r="D641">
            <v>-0.91149999999999998</v>
          </cell>
        </row>
        <row r="642">
          <cell r="A642" t="str">
            <v>Empress</v>
          </cell>
          <cell r="C642">
            <v>200908</v>
          </cell>
          <cell r="D642">
            <v>-0.97499999999999998</v>
          </cell>
        </row>
        <row r="643">
          <cell r="A643" t="str">
            <v>Empress</v>
          </cell>
          <cell r="C643">
            <v>200909</v>
          </cell>
          <cell r="D643">
            <v>-0.92249999999999999</v>
          </cell>
        </row>
        <row r="644">
          <cell r="A644" t="str">
            <v>Empress</v>
          </cell>
          <cell r="C644">
            <v>200910</v>
          </cell>
          <cell r="D644">
            <v>-1.1014999999999999</v>
          </cell>
        </row>
        <row r="645">
          <cell r="A645" t="str">
            <v>Empress</v>
          </cell>
          <cell r="C645">
            <v>200911</v>
          </cell>
          <cell r="D645">
            <v>-0.95120000000000005</v>
          </cell>
        </row>
        <row r="646">
          <cell r="A646" t="str">
            <v>Empress</v>
          </cell>
          <cell r="C646">
            <v>200912</v>
          </cell>
          <cell r="D646">
            <v>-1.1126</v>
          </cell>
        </row>
        <row r="647">
          <cell r="A647" t="str">
            <v>Empress</v>
          </cell>
          <cell r="C647">
            <v>201001</v>
          </cell>
          <cell r="D647">
            <v>-1.0108999999999999</v>
          </cell>
        </row>
        <row r="648">
          <cell r="A648" t="str">
            <v>Empress</v>
          </cell>
          <cell r="C648">
            <v>201002</v>
          </cell>
          <cell r="D648">
            <v>-0.92349999999999999</v>
          </cell>
        </row>
        <row r="649">
          <cell r="A649" t="str">
            <v>Empress</v>
          </cell>
          <cell r="C649">
            <v>201003</v>
          </cell>
          <cell r="D649">
            <v>-0.92669999999999997</v>
          </cell>
        </row>
        <row r="650">
          <cell r="A650" t="str">
            <v>Empress</v>
          </cell>
          <cell r="C650">
            <v>201004</v>
          </cell>
          <cell r="D650">
            <v>-0.80730000000000002</v>
          </cell>
        </row>
        <row r="651">
          <cell r="A651" t="str">
            <v>Empress</v>
          </cell>
          <cell r="C651">
            <v>201005</v>
          </cell>
          <cell r="D651">
            <v>-0.81259999999999999</v>
          </cell>
        </row>
        <row r="652">
          <cell r="A652" t="str">
            <v>Empress</v>
          </cell>
          <cell r="C652">
            <v>201006</v>
          </cell>
          <cell r="D652">
            <v>-0.78459999999999996</v>
          </cell>
        </row>
        <row r="653">
          <cell r="A653" t="str">
            <v>Empress</v>
          </cell>
          <cell r="C653">
            <v>201007</v>
          </cell>
          <cell r="D653">
            <v>-0.7611</v>
          </cell>
        </row>
        <row r="654">
          <cell r="A654" t="str">
            <v>Empress</v>
          </cell>
          <cell r="C654">
            <v>201008</v>
          </cell>
          <cell r="D654">
            <v>-0.81420000000000003</v>
          </cell>
        </row>
        <row r="655">
          <cell r="A655" t="str">
            <v>Empress</v>
          </cell>
          <cell r="C655">
            <v>201009</v>
          </cell>
          <cell r="D655">
            <v>-0.77039999999999997</v>
          </cell>
        </row>
        <row r="656">
          <cell r="A656" t="str">
            <v>Empress</v>
          </cell>
          <cell r="C656">
            <v>201010</v>
          </cell>
          <cell r="D656">
            <v>-0.91979999999999995</v>
          </cell>
        </row>
        <row r="657">
          <cell r="A657" t="str">
            <v>Empress</v>
          </cell>
          <cell r="C657">
            <v>201011</v>
          </cell>
          <cell r="D657">
            <v>-0.78449999999999998</v>
          </cell>
        </row>
        <row r="658">
          <cell r="A658" t="str">
            <v>Empress</v>
          </cell>
          <cell r="C658">
            <v>201012</v>
          </cell>
          <cell r="D658">
            <v>-0.91759999999999997</v>
          </cell>
        </row>
        <row r="659">
          <cell r="A659" t="str">
            <v>Empress</v>
          </cell>
          <cell r="C659">
            <v>201101</v>
          </cell>
          <cell r="D659">
            <v>-0.8337</v>
          </cell>
        </row>
        <row r="660">
          <cell r="A660" t="str">
            <v>Empress</v>
          </cell>
          <cell r="C660">
            <v>201102</v>
          </cell>
          <cell r="D660">
            <v>-0.76160000000000005</v>
          </cell>
        </row>
        <row r="661">
          <cell r="A661" t="str">
            <v>Empress</v>
          </cell>
          <cell r="C661">
            <v>201103</v>
          </cell>
          <cell r="D661">
            <v>-0.76419999999999999</v>
          </cell>
        </row>
        <row r="662">
          <cell r="A662" t="str">
            <v>Empress</v>
          </cell>
          <cell r="C662">
            <v>201104</v>
          </cell>
          <cell r="D662">
            <v>-0.67279999999999995</v>
          </cell>
        </row>
        <row r="663">
          <cell r="A663" t="str">
            <v>Empress</v>
          </cell>
          <cell r="C663">
            <v>201105</v>
          </cell>
          <cell r="D663">
            <v>-0.81259999999999999</v>
          </cell>
        </row>
        <row r="664">
          <cell r="A664" t="str">
            <v>Empress</v>
          </cell>
          <cell r="C664">
            <v>201106</v>
          </cell>
          <cell r="D664">
            <v>-0.78459999999999996</v>
          </cell>
        </row>
        <row r="665">
          <cell r="A665" t="str">
            <v>Empress</v>
          </cell>
          <cell r="C665">
            <v>201107</v>
          </cell>
          <cell r="D665">
            <v>-0.7611</v>
          </cell>
        </row>
        <row r="666">
          <cell r="A666" t="str">
            <v>Empress</v>
          </cell>
          <cell r="C666">
            <v>201108</v>
          </cell>
          <cell r="D666">
            <v>-0.81420000000000003</v>
          </cell>
        </row>
        <row r="667">
          <cell r="A667" t="str">
            <v>Empress</v>
          </cell>
          <cell r="C667">
            <v>201109</v>
          </cell>
          <cell r="D667">
            <v>-0.77039999999999997</v>
          </cell>
        </row>
        <row r="668">
          <cell r="A668" t="str">
            <v>Empress</v>
          </cell>
          <cell r="C668">
            <v>201110</v>
          </cell>
          <cell r="D668">
            <v>-0.91979999999999995</v>
          </cell>
        </row>
        <row r="669">
          <cell r="A669" t="str">
            <v>Empress</v>
          </cell>
          <cell r="C669">
            <v>201111</v>
          </cell>
          <cell r="D669">
            <v>-0.78449999999999998</v>
          </cell>
        </row>
        <row r="670">
          <cell r="A670" t="str">
            <v>Empress</v>
          </cell>
          <cell r="C670">
            <v>201112</v>
          </cell>
          <cell r="D670">
            <v>-0.91759999999999997</v>
          </cell>
        </row>
        <row r="671">
          <cell r="A671" t="str">
            <v>Empress</v>
          </cell>
          <cell r="C671">
            <v>201201</v>
          </cell>
          <cell r="D671">
            <v>-0.8337</v>
          </cell>
        </row>
        <row r="672">
          <cell r="A672" t="str">
            <v>Empress</v>
          </cell>
          <cell r="C672">
            <v>201202</v>
          </cell>
          <cell r="D672">
            <v>-0.76160000000000005</v>
          </cell>
        </row>
        <row r="673">
          <cell r="A673" t="str">
            <v>Empress</v>
          </cell>
          <cell r="C673">
            <v>201203</v>
          </cell>
          <cell r="D673">
            <v>-0.76419999999999999</v>
          </cell>
        </row>
        <row r="674">
          <cell r="A674" t="str">
            <v>Empress</v>
          </cell>
          <cell r="C674">
            <v>201204</v>
          </cell>
          <cell r="D674">
            <v>-0.67279999999999995</v>
          </cell>
        </row>
        <row r="675">
          <cell r="A675" t="str">
            <v>Empress</v>
          </cell>
          <cell r="C675">
            <v>201205</v>
          </cell>
          <cell r="D675">
            <v>-0.81259999999999999</v>
          </cell>
        </row>
        <row r="676">
          <cell r="A676" t="str">
            <v>Empress</v>
          </cell>
          <cell r="C676">
            <v>201206</v>
          </cell>
          <cell r="D676">
            <v>-0.78459999999999996</v>
          </cell>
        </row>
        <row r="677">
          <cell r="A677" t="str">
            <v>Empress</v>
          </cell>
          <cell r="C677">
            <v>201207</v>
          </cell>
          <cell r="D677">
            <v>-0.7611</v>
          </cell>
        </row>
        <row r="678">
          <cell r="A678" t="str">
            <v>Empress</v>
          </cell>
          <cell r="C678">
            <v>201208</v>
          </cell>
          <cell r="D678">
            <v>-0.81420000000000003</v>
          </cell>
        </row>
        <row r="679">
          <cell r="A679" t="str">
            <v>Empress</v>
          </cell>
          <cell r="C679">
            <v>201209</v>
          </cell>
          <cell r="D679">
            <v>-0.77039999999999997</v>
          </cell>
        </row>
        <row r="680">
          <cell r="A680" t="str">
            <v>Empress</v>
          </cell>
          <cell r="C680">
            <v>201210</v>
          </cell>
          <cell r="D680">
            <v>-0.91979999999999995</v>
          </cell>
        </row>
        <row r="681">
          <cell r="A681" t="str">
            <v>HENRY/HUB</v>
          </cell>
          <cell r="C681">
            <v>200803</v>
          </cell>
          <cell r="D681">
            <v>0</v>
          </cell>
        </row>
        <row r="682">
          <cell r="A682" t="str">
            <v>HENRY/HUB</v>
          </cell>
          <cell r="C682">
            <v>200804</v>
          </cell>
          <cell r="D682">
            <v>0</v>
          </cell>
        </row>
        <row r="683">
          <cell r="A683" t="str">
            <v>HENRY/HUB</v>
          </cell>
          <cell r="C683">
            <v>200805</v>
          </cell>
          <cell r="D683">
            <v>0</v>
          </cell>
        </row>
        <row r="684">
          <cell r="A684" t="str">
            <v>HENRY/HUB</v>
          </cell>
          <cell r="C684">
            <v>200806</v>
          </cell>
          <cell r="D684">
            <v>0</v>
          </cell>
        </row>
        <row r="685">
          <cell r="A685" t="str">
            <v>HENRY/HUB</v>
          </cell>
          <cell r="C685">
            <v>200807</v>
          </cell>
          <cell r="D685">
            <v>0</v>
          </cell>
        </row>
        <row r="686">
          <cell r="A686" t="str">
            <v>HENRY/HUB</v>
          </cell>
          <cell r="C686">
            <v>200808</v>
          </cell>
          <cell r="D686">
            <v>0</v>
          </cell>
        </row>
        <row r="687">
          <cell r="A687" t="str">
            <v>HENRY/HUB</v>
          </cell>
          <cell r="C687">
            <v>200809</v>
          </cell>
          <cell r="D687">
            <v>0</v>
          </cell>
        </row>
        <row r="688">
          <cell r="A688" t="str">
            <v>HENRY/HUB</v>
          </cell>
          <cell r="C688">
            <v>200810</v>
          </cell>
          <cell r="D688">
            <v>0</v>
          </cell>
        </row>
        <row r="689">
          <cell r="A689" t="str">
            <v>HENRY/HUB</v>
          </cell>
          <cell r="C689">
            <v>200811</v>
          </cell>
          <cell r="D689">
            <v>0</v>
          </cell>
        </row>
        <row r="690">
          <cell r="A690" t="str">
            <v>HENRY/HUB</v>
          </cell>
          <cell r="C690">
            <v>200812</v>
          </cell>
          <cell r="D690">
            <v>0</v>
          </cell>
        </row>
        <row r="691">
          <cell r="A691" t="str">
            <v>HENRY/HUB</v>
          </cell>
          <cell r="C691">
            <v>200901</v>
          </cell>
          <cell r="D691">
            <v>0</v>
          </cell>
        </row>
        <row r="692">
          <cell r="A692" t="str">
            <v>HENRY/HUB</v>
          </cell>
          <cell r="C692">
            <v>200902</v>
          </cell>
          <cell r="D692">
            <v>0</v>
          </cell>
        </row>
        <row r="693">
          <cell r="A693" t="str">
            <v>HENRY/HUB</v>
          </cell>
          <cell r="C693">
            <v>200903</v>
          </cell>
          <cell r="D693">
            <v>0</v>
          </cell>
        </row>
        <row r="694">
          <cell r="A694" t="str">
            <v>HENRY/HUB</v>
          </cell>
          <cell r="C694">
            <v>200904</v>
          </cell>
          <cell r="D694">
            <v>0</v>
          </cell>
        </row>
        <row r="695">
          <cell r="A695" t="str">
            <v>HENRY/HUB</v>
          </cell>
          <cell r="C695">
            <v>200905</v>
          </cell>
          <cell r="D695">
            <v>0</v>
          </cell>
        </row>
        <row r="696">
          <cell r="A696" t="str">
            <v>HENRY/HUB</v>
          </cell>
          <cell r="C696">
            <v>200906</v>
          </cell>
          <cell r="D696">
            <v>0</v>
          </cell>
        </row>
        <row r="697">
          <cell r="A697" t="str">
            <v>HENRY/HUB</v>
          </cell>
          <cell r="C697">
            <v>200907</v>
          </cell>
          <cell r="D697">
            <v>0</v>
          </cell>
        </row>
        <row r="698">
          <cell r="A698" t="str">
            <v>HENRY/HUB</v>
          </cell>
          <cell r="C698">
            <v>200908</v>
          </cell>
          <cell r="D698">
            <v>0</v>
          </cell>
        </row>
        <row r="699">
          <cell r="A699" t="str">
            <v>HENRY/HUB</v>
          </cell>
          <cell r="C699">
            <v>200909</v>
          </cell>
          <cell r="D699">
            <v>0</v>
          </cell>
        </row>
        <row r="700">
          <cell r="A700" t="str">
            <v>HENRY/HUB</v>
          </cell>
          <cell r="C700">
            <v>200910</v>
          </cell>
          <cell r="D700">
            <v>0</v>
          </cell>
        </row>
        <row r="701">
          <cell r="A701" t="str">
            <v>HENRY/HUB</v>
          </cell>
          <cell r="C701">
            <v>200911</v>
          </cell>
          <cell r="D701">
            <v>0</v>
          </cell>
        </row>
        <row r="702">
          <cell r="A702" t="str">
            <v>HENRY/HUB</v>
          </cell>
          <cell r="C702">
            <v>200912</v>
          </cell>
          <cell r="D702">
            <v>0</v>
          </cell>
        </row>
        <row r="703">
          <cell r="A703" t="str">
            <v>HENRY/HUB</v>
          </cell>
          <cell r="C703">
            <v>201001</v>
          </cell>
          <cell r="D703">
            <v>0</v>
          </cell>
        </row>
        <row r="704">
          <cell r="A704" t="str">
            <v>HENRY/HUB</v>
          </cell>
          <cell r="C704">
            <v>201002</v>
          </cell>
          <cell r="D704">
            <v>0</v>
          </cell>
        </row>
        <row r="705">
          <cell r="A705" t="str">
            <v>HENRY/HUB</v>
          </cell>
          <cell r="C705">
            <v>201003</v>
          </cell>
          <cell r="D705">
            <v>0</v>
          </cell>
        </row>
        <row r="706">
          <cell r="A706" t="str">
            <v>HENRY/HUB</v>
          </cell>
          <cell r="C706">
            <v>201004</v>
          </cell>
          <cell r="D706">
            <v>0</v>
          </cell>
        </row>
        <row r="707">
          <cell r="A707" t="str">
            <v>HENRY/HUB</v>
          </cell>
          <cell r="C707">
            <v>201005</v>
          </cell>
          <cell r="D707">
            <v>0</v>
          </cell>
        </row>
        <row r="708">
          <cell r="A708" t="str">
            <v>HENRY/HUB</v>
          </cell>
          <cell r="C708">
            <v>201006</v>
          </cell>
          <cell r="D708">
            <v>0</v>
          </cell>
        </row>
        <row r="709">
          <cell r="A709" t="str">
            <v>HENRY/HUB</v>
          </cell>
          <cell r="C709">
            <v>201007</v>
          </cell>
          <cell r="D709">
            <v>0</v>
          </cell>
        </row>
        <row r="710">
          <cell r="A710" t="str">
            <v>HENRY/HUB</v>
          </cell>
          <cell r="C710">
            <v>201008</v>
          </cell>
          <cell r="D710">
            <v>0</v>
          </cell>
        </row>
        <row r="711">
          <cell r="A711" t="str">
            <v>HENRY/HUB</v>
          </cell>
          <cell r="C711">
            <v>201009</v>
          </cell>
          <cell r="D711">
            <v>0</v>
          </cell>
        </row>
        <row r="712">
          <cell r="A712" t="str">
            <v>HENRY/HUB</v>
          </cell>
          <cell r="C712">
            <v>201010</v>
          </cell>
          <cell r="D712">
            <v>0</v>
          </cell>
        </row>
        <row r="713">
          <cell r="A713" t="str">
            <v>HENRY/HUB</v>
          </cell>
          <cell r="C713">
            <v>201011</v>
          </cell>
          <cell r="D713">
            <v>0</v>
          </cell>
        </row>
        <row r="714">
          <cell r="A714" t="str">
            <v>HENRY/HUB</v>
          </cell>
          <cell r="C714">
            <v>201012</v>
          </cell>
          <cell r="D714">
            <v>0</v>
          </cell>
        </row>
        <row r="715">
          <cell r="A715" t="str">
            <v>HENRY/HUB</v>
          </cell>
          <cell r="C715">
            <v>201101</v>
          </cell>
          <cell r="D715">
            <v>0</v>
          </cell>
        </row>
        <row r="716">
          <cell r="A716" t="str">
            <v>HENRY/HUB</v>
          </cell>
          <cell r="C716">
            <v>201102</v>
          </cell>
          <cell r="D716">
            <v>0</v>
          </cell>
        </row>
        <row r="717">
          <cell r="A717" t="str">
            <v>HENRY/HUB</v>
          </cell>
          <cell r="C717">
            <v>201103</v>
          </cell>
          <cell r="D717">
            <v>0</v>
          </cell>
        </row>
        <row r="718">
          <cell r="A718" t="str">
            <v>HENRY/HUB</v>
          </cell>
          <cell r="C718">
            <v>201104</v>
          </cell>
          <cell r="D718">
            <v>0</v>
          </cell>
        </row>
        <row r="719">
          <cell r="A719" t="str">
            <v>Heating Oil MMBTU Equivalent</v>
          </cell>
          <cell r="C719">
            <v>200803</v>
          </cell>
          <cell r="D719">
            <v>11.0244</v>
          </cell>
        </row>
        <row r="720">
          <cell r="A720" t="str">
            <v>Heating Oil MMBTU Equivalent</v>
          </cell>
          <cell r="C720">
            <v>200804</v>
          </cell>
          <cell r="D720">
            <v>22.324999999999999</v>
          </cell>
        </row>
        <row r="721">
          <cell r="A721" t="str">
            <v>Heating Oil MMBTU Equivalent</v>
          </cell>
          <cell r="C721">
            <v>200805</v>
          </cell>
          <cell r="D721">
            <v>21.480799999999999</v>
          </cell>
        </row>
        <row r="722">
          <cell r="A722" t="str">
            <v>Heating Oil MMBTU Equivalent</v>
          </cell>
          <cell r="C722">
            <v>200806</v>
          </cell>
          <cell r="D722">
            <v>21.0746</v>
          </cell>
        </row>
        <row r="723">
          <cell r="A723" t="str">
            <v>Heating Oil MMBTU Equivalent</v>
          </cell>
          <cell r="C723">
            <v>200807</v>
          </cell>
          <cell r="D723">
            <v>21.020700000000001</v>
          </cell>
        </row>
        <row r="724">
          <cell r="A724" t="str">
            <v>Heating Oil MMBTU Equivalent</v>
          </cell>
          <cell r="C724">
            <v>200808</v>
          </cell>
          <cell r="D724">
            <v>21.0243</v>
          </cell>
        </row>
        <row r="725">
          <cell r="A725" t="str">
            <v>Heating Oil MMBTU Equivalent</v>
          </cell>
          <cell r="C725">
            <v>200809</v>
          </cell>
          <cell r="D725">
            <v>21.0854</v>
          </cell>
        </row>
        <row r="726">
          <cell r="A726" t="str">
            <v>Heating Oil MMBTU Equivalent</v>
          </cell>
          <cell r="C726">
            <v>200810</v>
          </cell>
          <cell r="D726">
            <v>21.178899999999999</v>
          </cell>
        </row>
        <row r="727">
          <cell r="A727" t="str">
            <v>Heating Oil MMBTU Equivalent</v>
          </cell>
          <cell r="C727">
            <v>200811</v>
          </cell>
          <cell r="D727">
            <v>21.2759</v>
          </cell>
        </row>
        <row r="728">
          <cell r="A728" t="str">
            <v>Heating Oil MMBTU Equivalent</v>
          </cell>
          <cell r="C728">
            <v>200812</v>
          </cell>
          <cell r="D728">
            <v>21.373000000000001</v>
          </cell>
        </row>
        <row r="729">
          <cell r="A729" t="str">
            <v>Heating Oil MMBTU Equivalent</v>
          </cell>
          <cell r="C729">
            <v>200901</v>
          </cell>
          <cell r="D729">
            <v>21.423300000000001</v>
          </cell>
        </row>
        <row r="730">
          <cell r="A730" t="str">
            <v>Heating Oil MMBTU Equivalent</v>
          </cell>
          <cell r="C730">
            <v>200902</v>
          </cell>
          <cell r="D730">
            <v>21.308299999999999</v>
          </cell>
        </row>
        <row r="731">
          <cell r="A731" t="str">
            <v>Heating Oil MMBTU Equivalent</v>
          </cell>
          <cell r="C731">
            <v>200903</v>
          </cell>
          <cell r="D731">
            <v>21.027899999999999</v>
          </cell>
        </row>
        <row r="732">
          <cell r="A732" t="str">
            <v>Iroquois Z2</v>
          </cell>
          <cell r="C732">
            <v>200803</v>
          </cell>
          <cell r="D732">
            <v>1.3245</v>
          </cell>
        </row>
        <row r="733">
          <cell r="A733" t="str">
            <v>Iroquois Z2</v>
          </cell>
          <cell r="C733">
            <v>200804</v>
          </cell>
          <cell r="D733">
            <v>1.1107</v>
          </cell>
        </row>
        <row r="734">
          <cell r="A734" t="str">
            <v>Iroquois Z2</v>
          </cell>
          <cell r="C734">
            <v>200805</v>
          </cell>
          <cell r="D734">
            <v>1.151</v>
          </cell>
        </row>
        <row r="735">
          <cell r="A735" t="str">
            <v>Iroquois Z2</v>
          </cell>
          <cell r="C735">
            <v>200806</v>
          </cell>
          <cell r="D735">
            <v>1.1969000000000001</v>
          </cell>
        </row>
        <row r="736">
          <cell r="A736" t="str">
            <v>Iroquois Z2</v>
          </cell>
          <cell r="C736">
            <v>200807</v>
          </cell>
          <cell r="D736">
            <v>1.4025000000000001</v>
          </cell>
        </row>
        <row r="737">
          <cell r="A737" t="str">
            <v>Iroquois Z2</v>
          </cell>
          <cell r="C737">
            <v>200808</v>
          </cell>
          <cell r="D737">
            <v>1.2350000000000001</v>
          </cell>
        </row>
        <row r="738">
          <cell r="A738" t="str">
            <v>Iroquois Z2</v>
          </cell>
          <cell r="C738">
            <v>200809</v>
          </cell>
          <cell r="D738">
            <v>1.1871</v>
          </cell>
        </row>
        <row r="739">
          <cell r="A739" t="str">
            <v>Iroquois Z2</v>
          </cell>
          <cell r="C739">
            <v>200810</v>
          </cell>
          <cell r="D739">
            <v>1.3187</v>
          </cell>
        </row>
        <row r="740">
          <cell r="A740" t="str">
            <v>Iroquois Z2</v>
          </cell>
          <cell r="C740">
            <v>200811</v>
          </cell>
          <cell r="D740">
            <v>1.4319</v>
          </cell>
        </row>
        <row r="741">
          <cell r="A741" t="str">
            <v>Iroquois Z2</v>
          </cell>
          <cell r="C741">
            <v>200812</v>
          </cell>
          <cell r="D741">
            <v>2.1756000000000002</v>
          </cell>
        </row>
        <row r="742">
          <cell r="A742" t="str">
            <v>Iroquois Z2</v>
          </cell>
          <cell r="C742">
            <v>200901</v>
          </cell>
          <cell r="D742">
            <v>3.4859</v>
          </cell>
        </row>
        <row r="743">
          <cell r="A743" t="str">
            <v>Iroquois Z2</v>
          </cell>
          <cell r="C743">
            <v>200902</v>
          </cell>
          <cell r="D743">
            <v>3.2972000000000001</v>
          </cell>
        </row>
        <row r="744">
          <cell r="A744" t="str">
            <v>Iroquois Z2</v>
          </cell>
          <cell r="C744">
            <v>200903</v>
          </cell>
          <cell r="D744">
            <v>2.1042000000000001</v>
          </cell>
        </row>
        <row r="745">
          <cell r="A745" t="str">
            <v>Iroquois Z2</v>
          </cell>
          <cell r="C745">
            <v>200904</v>
          </cell>
          <cell r="D745">
            <v>1.0829</v>
          </cell>
        </row>
        <row r="746">
          <cell r="A746" t="str">
            <v>Iroquois Z2</v>
          </cell>
          <cell r="C746">
            <v>200905</v>
          </cell>
          <cell r="D746">
            <v>1.0697000000000001</v>
          </cell>
        </row>
        <row r="747">
          <cell r="A747" t="str">
            <v>Iroquois Z2</v>
          </cell>
          <cell r="C747">
            <v>200906</v>
          </cell>
          <cell r="D747">
            <v>1.0612999999999999</v>
          </cell>
        </row>
        <row r="748">
          <cell r="A748" t="str">
            <v>Iroquois Z2</v>
          </cell>
          <cell r="C748">
            <v>200907</v>
          </cell>
          <cell r="D748">
            <v>1.0487</v>
          </cell>
        </row>
        <row r="749">
          <cell r="A749" t="str">
            <v>Iroquois Z2</v>
          </cell>
          <cell r="C749">
            <v>200908</v>
          </cell>
          <cell r="D749">
            <v>1.1132</v>
          </cell>
        </row>
        <row r="750">
          <cell r="A750" t="str">
            <v>Iroquois Z2</v>
          </cell>
          <cell r="C750">
            <v>200909</v>
          </cell>
          <cell r="D750">
            <v>1.0665</v>
          </cell>
        </row>
        <row r="751">
          <cell r="A751" t="str">
            <v>Iroquois Z2</v>
          </cell>
          <cell r="C751">
            <v>200910</v>
          </cell>
          <cell r="D751">
            <v>1.196</v>
          </cell>
        </row>
        <row r="752">
          <cell r="A752" t="str">
            <v>Iroquois Z2</v>
          </cell>
          <cell r="C752">
            <v>200911</v>
          </cell>
          <cell r="D752">
            <v>1.2746999999999999</v>
          </cell>
        </row>
        <row r="753">
          <cell r="A753" t="str">
            <v>Iroquois Z2</v>
          </cell>
          <cell r="C753">
            <v>200912</v>
          </cell>
          <cell r="D753">
            <v>1.9932000000000001</v>
          </cell>
        </row>
        <row r="754">
          <cell r="A754" t="str">
            <v>Iroquois Z2</v>
          </cell>
          <cell r="C754">
            <v>201001</v>
          </cell>
          <cell r="D754">
            <v>3.2757999999999998</v>
          </cell>
        </row>
        <row r="755">
          <cell r="A755" t="str">
            <v>Iroquois Z2</v>
          </cell>
          <cell r="C755">
            <v>201002</v>
          </cell>
          <cell r="D755">
            <v>3.0912000000000002</v>
          </cell>
        </row>
        <row r="756">
          <cell r="A756" t="str">
            <v>Iroquois Z2</v>
          </cell>
          <cell r="C756">
            <v>201003</v>
          </cell>
          <cell r="D756">
            <v>1.9120999999999999</v>
          </cell>
        </row>
        <row r="757">
          <cell r="A757" t="str">
            <v>Iroquois Z2</v>
          </cell>
          <cell r="C757">
            <v>201004</v>
          </cell>
          <cell r="D757">
            <v>0.96919999999999995</v>
          </cell>
        </row>
        <row r="758">
          <cell r="A758" t="str">
            <v>Iroquois Z2</v>
          </cell>
          <cell r="C758">
            <v>201005</v>
          </cell>
          <cell r="D758">
            <v>0.96030000000000004</v>
          </cell>
        </row>
        <row r="759">
          <cell r="A759" t="str">
            <v>Iroquois Z2</v>
          </cell>
          <cell r="C759">
            <v>201006</v>
          </cell>
          <cell r="D759">
            <v>0.95230000000000004</v>
          </cell>
        </row>
        <row r="760">
          <cell r="A760" t="str">
            <v>Iroquois Z2</v>
          </cell>
          <cell r="C760">
            <v>201007</v>
          </cell>
          <cell r="D760">
            <v>0.94179999999999997</v>
          </cell>
        </row>
        <row r="761">
          <cell r="A761" t="str">
            <v>Iroquois Z2</v>
          </cell>
          <cell r="C761">
            <v>201008</v>
          </cell>
          <cell r="D761">
            <v>1.0031000000000001</v>
          </cell>
        </row>
        <row r="762">
          <cell r="A762" t="str">
            <v>Iroquois Z2</v>
          </cell>
          <cell r="C762">
            <v>201009</v>
          </cell>
          <cell r="D762">
            <v>0.9597</v>
          </cell>
        </row>
        <row r="763">
          <cell r="A763" t="str">
            <v>Iroquois Z2</v>
          </cell>
          <cell r="C763">
            <v>201010</v>
          </cell>
          <cell r="D763">
            <v>1.0819000000000001</v>
          </cell>
        </row>
        <row r="764">
          <cell r="A764" t="str">
            <v>Iroquois Z2</v>
          </cell>
          <cell r="C764">
            <v>201011</v>
          </cell>
          <cell r="D764">
            <v>1.0892999999999999</v>
          </cell>
        </row>
        <row r="765">
          <cell r="A765" t="str">
            <v>Iroquois Z2</v>
          </cell>
          <cell r="C765">
            <v>201012</v>
          </cell>
          <cell r="D765">
            <v>1.8432999999999999</v>
          </cell>
        </row>
        <row r="766">
          <cell r="A766" t="str">
            <v>Iroquois Z2</v>
          </cell>
          <cell r="C766">
            <v>201101</v>
          </cell>
          <cell r="D766">
            <v>2.9083999999999999</v>
          </cell>
        </row>
        <row r="767">
          <cell r="A767" t="str">
            <v>Iroquois Z2</v>
          </cell>
          <cell r="C767">
            <v>201102</v>
          </cell>
          <cell r="D767">
            <v>2.9977</v>
          </cell>
        </row>
        <row r="768">
          <cell r="A768" t="str">
            <v>Iroquois Z2</v>
          </cell>
          <cell r="C768">
            <v>201103</v>
          </cell>
          <cell r="D768">
            <v>1.7642</v>
          </cell>
        </row>
        <row r="769">
          <cell r="A769" t="str">
            <v>Iroquois Z2</v>
          </cell>
          <cell r="C769">
            <v>201104</v>
          </cell>
          <cell r="D769">
            <v>0.88790000000000002</v>
          </cell>
        </row>
        <row r="770">
          <cell r="A770" t="str">
            <v>Iroquois Z2</v>
          </cell>
          <cell r="C770">
            <v>201105</v>
          </cell>
          <cell r="D770">
            <v>0.52149999999999996</v>
          </cell>
        </row>
        <row r="771">
          <cell r="A771" t="str">
            <v>Iroquois Z2</v>
          </cell>
          <cell r="C771">
            <v>201106</v>
          </cell>
          <cell r="D771">
            <v>0.5605</v>
          </cell>
        </row>
        <row r="772">
          <cell r="A772" t="str">
            <v>Iroquois Z2</v>
          </cell>
          <cell r="C772">
            <v>201107</v>
          </cell>
          <cell r="D772">
            <v>0.76500000000000001</v>
          </cell>
        </row>
        <row r="773">
          <cell r="A773" t="str">
            <v>Iroquois Z2</v>
          </cell>
          <cell r="C773">
            <v>201108</v>
          </cell>
          <cell r="D773">
            <v>0.69199999999999995</v>
          </cell>
        </row>
        <row r="774">
          <cell r="A774" t="str">
            <v>Iroquois Z2</v>
          </cell>
          <cell r="C774">
            <v>201109</v>
          </cell>
          <cell r="D774">
            <v>0.57050000000000001</v>
          </cell>
        </row>
        <row r="775">
          <cell r="A775" t="str">
            <v>Iroquois Z2</v>
          </cell>
          <cell r="C775">
            <v>201110</v>
          </cell>
          <cell r="D775">
            <v>0</v>
          </cell>
        </row>
        <row r="776">
          <cell r="A776" t="str">
            <v>Iroquois Z2</v>
          </cell>
          <cell r="C776">
            <v>201111</v>
          </cell>
          <cell r="D776">
            <v>0</v>
          </cell>
        </row>
        <row r="777">
          <cell r="A777" t="str">
            <v>Iroquois Z2</v>
          </cell>
          <cell r="C777">
            <v>201112</v>
          </cell>
          <cell r="D777">
            <v>0</v>
          </cell>
        </row>
        <row r="778">
          <cell r="A778" t="str">
            <v>Iroquois Z2</v>
          </cell>
          <cell r="C778">
            <v>201201</v>
          </cell>
          <cell r="D778">
            <v>0</v>
          </cell>
        </row>
        <row r="779">
          <cell r="A779" t="str">
            <v>Iroquois Z2</v>
          </cell>
          <cell r="C779">
            <v>201202</v>
          </cell>
          <cell r="D779">
            <v>0</v>
          </cell>
        </row>
        <row r="780">
          <cell r="A780" t="str">
            <v>Iroquois Z2</v>
          </cell>
          <cell r="C780">
            <v>201203</v>
          </cell>
          <cell r="D780">
            <v>0</v>
          </cell>
        </row>
        <row r="781">
          <cell r="A781" t="str">
            <v>Iroquois Z2</v>
          </cell>
          <cell r="C781">
            <v>201204</v>
          </cell>
          <cell r="D781">
            <v>0</v>
          </cell>
        </row>
        <row r="782">
          <cell r="A782" t="str">
            <v>Iroquois Z2</v>
          </cell>
          <cell r="C782">
            <v>201205</v>
          </cell>
          <cell r="D782">
            <v>0</v>
          </cell>
        </row>
        <row r="783">
          <cell r="A783" t="str">
            <v>Iroquois Z2</v>
          </cell>
          <cell r="C783">
            <v>201206</v>
          </cell>
          <cell r="D783">
            <v>0</v>
          </cell>
        </row>
        <row r="784">
          <cell r="A784" t="str">
            <v>Iroquois Z2</v>
          </cell>
          <cell r="C784">
            <v>201207</v>
          </cell>
          <cell r="D784">
            <v>0</v>
          </cell>
        </row>
        <row r="785">
          <cell r="A785" t="str">
            <v>Iroquois Z2</v>
          </cell>
          <cell r="C785">
            <v>201208</v>
          </cell>
          <cell r="D785">
            <v>0</v>
          </cell>
        </row>
        <row r="786">
          <cell r="A786" t="str">
            <v>Iroquois Z2</v>
          </cell>
          <cell r="C786">
            <v>201209</v>
          </cell>
          <cell r="D786">
            <v>0</v>
          </cell>
        </row>
        <row r="787">
          <cell r="A787" t="str">
            <v>Iroquois Z2</v>
          </cell>
          <cell r="C787">
            <v>201210</v>
          </cell>
          <cell r="D787">
            <v>0</v>
          </cell>
        </row>
        <row r="788">
          <cell r="A788" t="str">
            <v>Iroquois Z2</v>
          </cell>
          <cell r="C788">
            <v>201211</v>
          </cell>
          <cell r="D788">
            <v>0</v>
          </cell>
        </row>
        <row r="789">
          <cell r="A789" t="str">
            <v>Iroquois Z2</v>
          </cell>
          <cell r="C789">
            <v>201212</v>
          </cell>
          <cell r="D789">
            <v>0</v>
          </cell>
        </row>
        <row r="790">
          <cell r="A790" t="str">
            <v>Iroquois Z2</v>
          </cell>
          <cell r="C790">
            <v>201301</v>
          </cell>
          <cell r="D790">
            <v>0</v>
          </cell>
        </row>
        <row r="791">
          <cell r="A791" t="str">
            <v>Iroquois Z2</v>
          </cell>
          <cell r="C791">
            <v>201302</v>
          </cell>
          <cell r="D791">
            <v>0</v>
          </cell>
        </row>
        <row r="792">
          <cell r="A792" t="str">
            <v>Iroquois Z2</v>
          </cell>
          <cell r="C792">
            <v>201303</v>
          </cell>
          <cell r="D792">
            <v>0</v>
          </cell>
        </row>
        <row r="793">
          <cell r="A793" t="str">
            <v>Iroquois Z2</v>
          </cell>
          <cell r="C793">
            <v>201304</v>
          </cell>
          <cell r="D793">
            <v>0</v>
          </cell>
        </row>
        <row r="794">
          <cell r="A794" t="str">
            <v>Iroquois Z2</v>
          </cell>
          <cell r="C794">
            <v>201305</v>
          </cell>
          <cell r="D794">
            <v>0</v>
          </cell>
        </row>
        <row r="795">
          <cell r="A795" t="str">
            <v>Iroquois Z2</v>
          </cell>
          <cell r="C795">
            <v>201306</v>
          </cell>
          <cell r="D795">
            <v>0</v>
          </cell>
        </row>
        <row r="796">
          <cell r="A796" t="str">
            <v>Iroquois Z2</v>
          </cell>
          <cell r="C796">
            <v>201307</v>
          </cell>
          <cell r="D796">
            <v>0</v>
          </cell>
        </row>
        <row r="797">
          <cell r="A797" t="str">
            <v>Iroquois Z2</v>
          </cell>
          <cell r="C797">
            <v>201308</v>
          </cell>
          <cell r="D797">
            <v>0</v>
          </cell>
        </row>
        <row r="798">
          <cell r="A798" t="str">
            <v>Iroquois Z2</v>
          </cell>
          <cell r="C798">
            <v>201309</v>
          </cell>
          <cell r="D798">
            <v>0</v>
          </cell>
        </row>
        <row r="799">
          <cell r="A799" t="str">
            <v>Iroquois Z2</v>
          </cell>
          <cell r="C799">
            <v>201310</v>
          </cell>
          <cell r="D799">
            <v>0</v>
          </cell>
        </row>
        <row r="800">
          <cell r="A800" t="str">
            <v>Iroquois Z2</v>
          </cell>
          <cell r="C800">
            <v>201311</v>
          </cell>
          <cell r="D800">
            <v>0</v>
          </cell>
        </row>
        <row r="801">
          <cell r="A801" t="str">
            <v>Iroquois Z2</v>
          </cell>
          <cell r="C801">
            <v>201312</v>
          </cell>
          <cell r="D801">
            <v>0</v>
          </cell>
        </row>
        <row r="802">
          <cell r="A802" t="str">
            <v>Iroquois Z2</v>
          </cell>
          <cell r="C802">
            <v>201401</v>
          </cell>
          <cell r="D802">
            <v>0</v>
          </cell>
        </row>
        <row r="803">
          <cell r="A803" t="str">
            <v>Iroquois Z2</v>
          </cell>
          <cell r="C803">
            <v>201402</v>
          </cell>
          <cell r="D803">
            <v>0</v>
          </cell>
        </row>
        <row r="804">
          <cell r="A804" t="str">
            <v>Iroquois Z2</v>
          </cell>
          <cell r="C804">
            <v>201403</v>
          </cell>
          <cell r="D804">
            <v>0</v>
          </cell>
        </row>
        <row r="805">
          <cell r="A805" t="str">
            <v>Iroquois Z2</v>
          </cell>
          <cell r="C805">
            <v>201404</v>
          </cell>
          <cell r="D805">
            <v>0</v>
          </cell>
        </row>
        <row r="806">
          <cell r="A806" t="str">
            <v>Iroquois Z2</v>
          </cell>
          <cell r="C806">
            <v>201405</v>
          </cell>
          <cell r="D806">
            <v>0</v>
          </cell>
        </row>
        <row r="807">
          <cell r="A807" t="str">
            <v>Iroquois Z2</v>
          </cell>
          <cell r="C807">
            <v>201406</v>
          </cell>
          <cell r="D807">
            <v>0</v>
          </cell>
        </row>
        <row r="808">
          <cell r="A808" t="str">
            <v>Iroquois Z2</v>
          </cell>
          <cell r="C808">
            <v>201407</v>
          </cell>
          <cell r="D808">
            <v>0</v>
          </cell>
        </row>
        <row r="809">
          <cell r="A809" t="str">
            <v>Iroquois Z2</v>
          </cell>
          <cell r="C809">
            <v>201408</v>
          </cell>
          <cell r="D809">
            <v>0</v>
          </cell>
        </row>
        <row r="810">
          <cell r="A810" t="str">
            <v>Iroquois Z2</v>
          </cell>
          <cell r="C810">
            <v>201409</v>
          </cell>
          <cell r="D810">
            <v>0</v>
          </cell>
        </row>
        <row r="811">
          <cell r="A811" t="str">
            <v>Iroquois Z2</v>
          </cell>
          <cell r="C811">
            <v>201410</v>
          </cell>
          <cell r="D811">
            <v>0</v>
          </cell>
        </row>
        <row r="812">
          <cell r="A812" t="str">
            <v>Iroquois Z2</v>
          </cell>
          <cell r="C812">
            <v>201411</v>
          </cell>
          <cell r="D812">
            <v>0</v>
          </cell>
        </row>
        <row r="813">
          <cell r="A813" t="str">
            <v>Iroquois receipt</v>
          </cell>
          <cell r="C813">
            <v>200803</v>
          </cell>
          <cell r="D813">
            <v>0</v>
          </cell>
        </row>
        <row r="814">
          <cell r="A814" t="str">
            <v>Iroquois receipt</v>
          </cell>
          <cell r="C814">
            <v>200804</v>
          </cell>
          <cell r="D814">
            <v>0</v>
          </cell>
        </row>
        <row r="815">
          <cell r="A815" t="str">
            <v>Iroquois receipt</v>
          </cell>
          <cell r="C815">
            <v>200805</v>
          </cell>
          <cell r="D815">
            <v>0</v>
          </cell>
        </row>
        <row r="816">
          <cell r="A816" t="str">
            <v>Iroquois receipt</v>
          </cell>
          <cell r="C816">
            <v>200806</v>
          </cell>
          <cell r="D816">
            <v>0</v>
          </cell>
        </row>
        <row r="817">
          <cell r="A817" t="str">
            <v>Iroquois receipt</v>
          </cell>
          <cell r="C817">
            <v>200807</v>
          </cell>
          <cell r="D817">
            <v>0</v>
          </cell>
        </row>
        <row r="818">
          <cell r="A818" t="str">
            <v>Iroquois receipt</v>
          </cell>
          <cell r="C818">
            <v>200808</v>
          </cell>
          <cell r="D818">
            <v>0</v>
          </cell>
        </row>
        <row r="819">
          <cell r="A819" t="str">
            <v>Iroquois receipt</v>
          </cell>
          <cell r="C819">
            <v>200809</v>
          </cell>
          <cell r="D819">
            <v>0</v>
          </cell>
        </row>
        <row r="820">
          <cell r="A820" t="str">
            <v>Iroquois receipt</v>
          </cell>
          <cell r="C820">
            <v>200810</v>
          </cell>
          <cell r="D820">
            <v>0</v>
          </cell>
        </row>
        <row r="821">
          <cell r="A821" t="str">
            <v>Iroquois receipt</v>
          </cell>
          <cell r="C821">
            <v>200811</v>
          </cell>
          <cell r="D821">
            <v>0</v>
          </cell>
        </row>
        <row r="822">
          <cell r="A822" t="str">
            <v>Iroquois receipt</v>
          </cell>
          <cell r="C822">
            <v>200812</v>
          </cell>
          <cell r="D822">
            <v>0</v>
          </cell>
        </row>
        <row r="823">
          <cell r="A823" t="str">
            <v>Iroquois receipt</v>
          </cell>
          <cell r="C823">
            <v>200901</v>
          </cell>
          <cell r="D823">
            <v>0</v>
          </cell>
        </row>
        <row r="824">
          <cell r="A824" t="str">
            <v>Iroquois receipt</v>
          </cell>
          <cell r="C824">
            <v>200902</v>
          </cell>
          <cell r="D824">
            <v>0</v>
          </cell>
        </row>
        <row r="825">
          <cell r="A825" t="str">
            <v>Iroquois receipt</v>
          </cell>
          <cell r="C825">
            <v>200903</v>
          </cell>
          <cell r="D825">
            <v>0</v>
          </cell>
        </row>
        <row r="826">
          <cell r="A826" t="str">
            <v>Iroquois receipt</v>
          </cell>
          <cell r="C826">
            <v>200904</v>
          </cell>
          <cell r="D826">
            <v>0</v>
          </cell>
        </row>
        <row r="827">
          <cell r="A827" t="str">
            <v>Iroquois receipt</v>
          </cell>
          <cell r="C827">
            <v>200905</v>
          </cell>
          <cell r="D827">
            <v>0</v>
          </cell>
        </row>
        <row r="828">
          <cell r="A828" t="str">
            <v>Iroquois receipt</v>
          </cell>
          <cell r="C828">
            <v>200906</v>
          </cell>
          <cell r="D828">
            <v>0</v>
          </cell>
        </row>
        <row r="829">
          <cell r="A829" t="str">
            <v>Iroquois receipt</v>
          </cell>
          <cell r="C829">
            <v>200907</v>
          </cell>
          <cell r="D829">
            <v>0</v>
          </cell>
        </row>
        <row r="830">
          <cell r="A830" t="str">
            <v>Iroquois receipt</v>
          </cell>
          <cell r="C830">
            <v>200908</v>
          </cell>
          <cell r="D830">
            <v>0</v>
          </cell>
        </row>
        <row r="831">
          <cell r="A831" t="str">
            <v>Iroquois receipt</v>
          </cell>
          <cell r="C831">
            <v>200909</v>
          </cell>
          <cell r="D831">
            <v>0</v>
          </cell>
        </row>
        <row r="832">
          <cell r="A832" t="str">
            <v>Iroquois receipt</v>
          </cell>
          <cell r="C832">
            <v>200910</v>
          </cell>
          <cell r="D832">
            <v>0</v>
          </cell>
        </row>
        <row r="833">
          <cell r="A833" t="str">
            <v>Iroquois receipt</v>
          </cell>
          <cell r="C833">
            <v>200911</v>
          </cell>
          <cell r="D833">
            <v>0</v>
          </cell>
        </row>
        <row r="834">
          <cell r="A834" t="str">
            <v>Iroquois receipt</v>
          </cell>
          <cell r="C834">
            <v>200912</v>
          </cell>
          <cell r="D834">
            <v>0</v>
          </cell>
        </row>
        <row r="835">
          <cell r="A835" t="str">
            <v>Iroquois receipt</v>
          </cell>
          <cell r="C835">
            <v>201001</v>
          </cell>
          <cell r="D835">
            <v>0</v>
          </cell>
        </row>
        <row r="836">
          <cell r="A836" t="str">
            <v>Iroquois receipt</v>
          </cell>
          <cell r="C836">
            <v>201002</v>
          </cell>
          <cell r="D836">
            <v>0</v>
          </cell>
        </row>
        <row r="837">
          <cell r="A837" t="str">
            <v>Iroquois receipt</v>
          </cell>
          <cell r="C837">
            <v>201003</v>
          </cell>
          <cell r="D837">
            <v>0</v>
          </cell>
        </row>
        <row r="838">
          <cell r="A838" t="str">
            <v>Iroquois receipt</v>
          </cell>
          <cell r="C838">
            <v>201004</v>
          </cell>
          <cell r="D838">
            <v>0</v>
          </cell>
        </row>
        <row r="839">
          <cell r="A839" t="str">
            <v>Iroquois receipt</v>
          </cell>
          <cell r="C839">
            <v>201005</v>
          </cell>
          <cell r="D839">
            <v>0</v>
          </cell>
        </row>
        <row r="840">
          <cell r="A840" t="str">
            <v>Iroquois receipt</v>
          </cell>
          <cell r="C840">
            <v>201006</v>
          </cell>
          <cell r="D840">
            <v>0</v>
          </cell>
        </row>
        <row r="841">
          <cell r="A841" t="str">
            <v>Iroquois receipt</v>
          </cell>
          <cell r="C841">
            <v>201007</v>
          </cell>
          <cell r="D841">
            <v>0</v>
          </cell>
        </row>
        <row r="842">
          <cell r="A842" t="str">
            <v>Iroquois receipt</v>
          </cell>
          <cell r="C842">
            <v>201008</v>
          </cell>
          <cell r="D842">
            <v>0</v>
          </cell>
        </row>
        <row r="843">
          <cell r="A843" t="str">
            <v>Iroquois receipt</v>
          </cell>
          <cell r="C843">
            <v>201009</v>
          </cell>
          <cell r="D843">
            <v>0</v>
          </cell>
        </row>
        <row r="844">
          <cell r="A844" t="str">
            <v>Iroquois receipt</v>
          </cell>
          <cell r="C844">
            <v>201010</v>
          </cell>
          <cell r="D844">
            <v>0</v>
          </cell>
        </row>
        <row r="845">
          <cell r="A845" t="str">
            <v>Iroquois receipt</v>
          </cell>
          <cell r="C845">
            <v>201011</v>
          </cell>
          <cell r="D845">
            <v>0</v>
          </cell>
        </row>
        <row r="846">
          <cell r="A846" t="str">
            <v>Iroquois receipt</v>
          </cell>
          <cell r="C846">
            <v>201012</v>
          </cell>
          <cell r="D846">
            <v>0</v>
          </cell>
        </row>
        <row r="847">
          <cell r="A847" t="str">
            <v>Iroquois receipt</v>
          </cell>
          <cell r="C847">
            <v>201101</v>
          </cell>
          <cell r="D847">
            <v>0</v>
          </cell>
        </row>
        <row r="848">
          <cell r="A848" t="str">
            <v>Iroquois receipt</v>
          </cell>
          <cell r="C848">
            <v>201102</v>
          </cell>
          <cell r="D848">
            <v>0</v>
          </cell>
        </row>
        <row r="849">
          <cell r="A849" t="str">
            <v>Iroquois receipt</v>
          </cell>
          <cell r="C849">
            <v>201103</v>
          </cell>
          <cell r="D849">
            <v>0</v>
          </cell>
        </row>
        <row r="850">
          <cell r="A850" t="str">
            <v>Iroquois receipt</v>
          </cell>
          <cell r="C850">
            <v>201104</v>
          </cell>
          <cell r="D850">
            <v>0</v>
          </cell>
        </row>
        <row r="851">
          <cell r="A851" t="str">
            <v>Iroquois receipt</v>
          </cell>
          <cell r="C851">
            <v>201105</v>
          </cell>
          <cell r="D851">
            <v>0</v>
          </cell>
        </row>
        <row r="852">
          <cell r="A852" t="str">
            <v>Iroquois receipt</v>
          </cell>
          <cell r="C852">
            <v>201106</v>
          </cell>
          <cell r="D852">
            <v>0</v>
          </cell>
        </row>
        <row r="853">
          <cell r="A853" t="str">
            <v>Iroquois receipt</v>
          </cell>
          <cell r="C853">
            <v>201107</v>
          </cell>
          <cell r="D853">
            <v>0</v>
          </cell>
        </row>
        <row r="854">
          <cell r="A854" t="str">
            <v>Iroquois receipt</v>
          </cell>
          <cell r="C854">
            <v>201108</v>
          </cell>
          <cell r="D854">
            <v>0</v>
          </cell>
        </row>
        <row r="855">
          <cell r="A855" t="str">
            <v>Iroquois receipt</v>
          </cell>
          <cell r="C855">
            <v>201109</v>
          </cell>
          <cell r="D855">
            <v>0</v>
          </cell>
        </row>
        <row r="856">
          <cell r="A856" t="str">
            <v>Iroquois receipt</v>
          </cell>
          <cell r="C856">
            <v>201110</v>
          </cell>
          <cell r="D856">
            <v>0</v>
          </cell>
        </row>
        <row r="857">
          <cell r="A857" t="str">
            <v>LICAP-CAPACITYM</v>
          </cell>
          <cell r="C857">
            <v>200803</v>
          </cell>
          <cell r="D857">
            <v>0</v>
          </cell>
        </row>
        <row r="858">
          <cell r="A858" t="str">
            <v>LICAP-CAPACITYM</v>
          </cell>
          <cell r="C858">
            <v>200804</v>
          </cell>
          <cell r="D858">
            <v>0</v>
          </cell>
        </row>
        <row r="859">
          <cell r="A859" t="str">
            <v>Leidy Hub</v>
          </cell>
          <cell r="C859">
            <v>200803</v>
          </cell>
          <cell r="D859">
            <v>0</v>
          </cell>
        </row>
        <row r="860">
          <cell r="A860" t="str">
            <v>MACN1 RTC</v>
          </cell>
          <cell r="C860">
            <v>200803</v>
          </cell>
          <cell r="D860">
            <v>0</v>
          </cell>
        </row>
        <row r="861">
          <cell r="A861" t="str">
            <v>MACN1 RTC</v>
          </cell>
          <cell r="C861">
            <v>200804</v>
          </cell>
          <cell r="D861">
            <v>0</v>
          </cell>
        </row>
        <row r="862">
          <cell r="A862" t="str">
            <v>MACN1 RTC</v>
          </cell>
          <cell r="C862">
            <v>200805</v>
          </cell>
          <cell r="D862">
            <v>0</v>
          </cell>
        </row>
        <row r="863">
          <cell r="A863" t="str">
            <v>MACN1 RTC</v>
          </cell>
          <cell r="C863">
            <v>200806</v>
          </cell>
          <cell r="D863">
            <v>0</v>
          </cell>
        </row>
        <row r="864">
          <cell r="A864" t="str">
            <v>MACN1 RTC</v>
          </cell>
          <cell r="C864">
            <v>200807</v>
          </cell>
          <cell r="D864">
            <v>0</v>
          </cell>
        </row>
        <row r="865">
          <cell r="A865" t="str">
            <v>MACN1 RTC</v>
          </cell>
          <cell r="C865">
            <v>200808</v>
          </cell>
          <cell r="D865">
            <v>0</v>
          </cell>
        </row>
        <row r="866">
          <cell r="A866" t="str">
            <v>MACN1 RTC</v>
          </cell>
          <cell r="C866">
            <v>200809</v>
          </cell>
          <cell r="D866">
            <v>0</v>
          </cell>
        </row>
        <row r="867">
          <cell r="A867" t="str">
            <v>MACN1 RTC</v>
          </cell>
          <cell r="C867">
            <v>200810</v>
          </cell>
          <cell r="D867">
            <v>0</v>
          </cell>
        </row>
        <row r="868">
          <cell r="A868" t="str">
            <v>MACN1 RTC</v>
          </cell>
          <cell r="C868">
            <v>200811</v>
          </cell>
          <cell r="D868">
            <v>0</v>
          </cell>
        </row>
        <row r="869">
          <cell r="A869" t="str">
            <v>MACN1 RTC</v>
          </cell>
          <cell r="C869">
            <v>200812</v>
          </cell>
          <cell r="D869">
            <v>0</v>
          </cell>
        </row>
        <row r="870">
          <cell r="A870" t="str">
            <v>MACN1 RTC</v>
          </cell>
          <cell r="C870">
            <v>200901</v>
          </cell>
          <cell r="D870">
            <v>0</v>
          </cell>
        </row>
        <row r="871">
          <cell r="A871" t="str">
            <v>MACN1 RTC</v>
          </cell>
          <cell r="C871">
            <v>200902</v>
          </cell>
          <cell r="D871">
            <v>0</v>
          </cell>
        </row>
        <row r="872">
          <cell r="A872" t="str">
            <v>MACN1 RTC</v>
          </cell>
          <cell r="C872">
            <v>200903</v>
          </cell>
          <cell r="D872">
            <v>0</v>
          </cell>
        </row>
        <row r="873">
          <cell r="A873" t="str">
            <v>MACN1 RTC</v>
          </cell>
          <cell r="C873">
            <v>200904</v>
          </cell>
          <cell r="D873">
            <v>0</v>
          </cell>
        </row>
        <row r="874">
          <cell r="A874" t="str">
            <v>MACN1 RTC</v>
          </cell>
          <cell r="C874">
            <v>200905</v>
          </cell>
          <cell r="D874">
            <v>0</v>
          </cell>
        </row>
        <row r="875">
          <cell r="A875" t="str">
            <v>MACN1 RTC</v>
          </cell>
          <cell r="C875">
            <v>200906</v>
          </cell>
          <cell r="D875">
            <v>0</v>
          </cell>
        </row>
        <row r="876">
          <cell r="A876" t="str">
            <v>MACN1 RTC</v>
          </cell>
          <cell r="C876">
            <v>200907</v>
          </cell>
          <cell r="D876">
            <v>0</v>
          </cell>
        </row>
        <row r="877">
          <cell r="A877" t="str">
            <v>MACN1 RTC</v>
          </cell>
          <cell r="C877">
            <v>200908</v>
          </cell>
          <cell r="D877">
            <v>0</v>
          </cell>
        </row>
        <row r="878">
          <cell r="A878" t="str">
            <v>MACN1 RTC</v>
          </cell>
          <cell r="C878">
            <v>200909</v>
          </cell>
          <cell r="D878">
            <v>0</v>
          </cell>
        </row>
        <row r="879">
          <cell r="A879" t="str">
            <v>MACN1 RTC</v>
          </cell>
          <cell r="C879">
            <v>200910</v>
          </cell>
          <cell r="D879">
            <v>0</v>
          </cell>
        </row>
        <row r="880">
          <cell r="A880" t="str">
            <v>MACN1 RTC</v>
          </cell>
          <cell r="C880">
            <v>200911</v>
          </cell>
          <cell r="D880">
            <v>0</v>
          </cell>
        </row>
        <row r="881">
          <cell r="A881" t="str">
            <v>MACN1 RTC</v>
          </cell>
          <cell r="C881">
            <v>200912</v>
          </cell>
          <cell r="D881">
            <v>0</v>
          </cell>
        </row>
        <row r="882">
          <cell r="A882" t="str">
            <v>MACN2 RTC</v>
          </cell>
          <cell r="C882">
            <v>200803</v>
          </cell>
          <cell r="D882">
            <v>0</v>
          </cell>
        </row>
        <row r="883">
          <cell r="A883" t="str">
            <v>MACN2 RTC</v>
          </cell>
          <cell r="C883">
            <v>200804</v>
          </cell>
          <cell r="D883">
            <v>0</v>
          </cell>
        </row>
        <row r="884">
          <cell r="A884" t="str">
            <v>MACN2 RTC</v>
          </cell>
          <cell r="C884">
            <v>200805</v>
          </cell>
          <cell r="D884">
            <v>0</v>
          </cell>
        </row>
        <row r="885">
          <cell r="A885" t="str">
            <v>MACN2 RTC</v>
          </cell>
          <cell r="C885">
            <v>200806</v>
          </cell>
          <cell r="D885">
            <v>0</v>
          </cell>
        </row>
        <row r="886">
          <cell r="A886" t="str">
            <v>MACN2 RTC</v>
          </cell>
          <cell r="C886">
            <v>200807</v>
          </cell>
          <cell r="D886">
            <v>0</v>
          </cell>
        </row>
        <row r="887">
          <cell r="A887" t="str">
            <v>MACN2 RTC</v>
          </cell>
          <cell r="C887">
            <v>200808</v>
          </cell>
          <cell r="D887">
            <v>0</v>
          </cell>
        </row>
        <row r="888">
          <cell r="A888" t="str">
            <v>MACN2 RTC</v>
          </cell>
          <cell r="C888">
            <v>200809</v>
          </cell>
          <cell r="D888">
            <v>0</v>
          </cell>
        </row>
        <row r="889">
          <cell r="A889" t="str">
            <v>MACN2 RTC</v>
          </cell>
          <cell r="C889">
            <v>200810</v>
          </cell>
          <cell r="D889">
            <v>0</v>
          </cell>
        </row>
        <row r="890">
          <cell r="A890" t="str">
            <v>MACN2 RTC</v>
          </cell>
          <cell r="C890">
            <v>200811</v>
          </cell>
          <cell r="D890">
            <v>0</v>
          </cell>
        </row>
        <row r="891">
          <cell r="A891" t="str">
            <v>MACN2 RTC</v>
          </cell>
          <cell r="C891">
            <v>200812</v>
          </cell>
          <cell r="D891">
            <v>0</v>
          </cell>
        </row>
        <row r="892">
          <cell r="A892" t="str">
            <v>MACN2 RTC</v>
          </cell>
          <cell r="C892">
            <v>200901</v>
          </cell>
          <cell r="D892">
            <v>0</v>
          </cell>
        </row>
        <row r="893">
          <cell r="A893" t="str">
            <v>MACN2 RTC</v>
          </cell>
          <cell r="C893">
            <v>200902</v>
          </cell>
          <cell r="D893">
            <v>0</v>
          </cell>
        </row>
        <row r="894">
          <cell r="A894" t="str">
            <v>MACN2 RTC</v>
          </cell>
          <cell r="C894">
            <v>200903</v>
          </cell>
          <cell r="D894">
            <v>0</v>
          </cell>
        </row>
        <row r="895">
          <cell r="A895" t="str">
            <v>MACN2 RTC</v>
          </cell>
          <cell r="C895">
            <v>200904</v>
          </cell>
          <cell r="D895">
            <v>0</v>
          </cell>
        </row>
        <row r="896">
          <cell r="A896" t="str">
            <v>MACN2 RTC</v>
          </cell>
          <cell r="C896">
            <v>200905</v>
          </cell>
          <cell r="D896">
            <v>0</v>
          </cell>
        </row>
        <row r="897">
          <cell r="A897" t="str">
            <v>MACN2 RTC</v>
          </cell>
          <cell r="C897">
            <v>200906</v>
          </cell>
          <cell r="D897">
            <v>0</v>
          </cell>
        </row>
        <row r="898">
          <cell r="A898" t="str">
            <v>MACN2 RTC</v>
          </cell>
          <cell r="C898">
            <v>200907</v>
          </cell>
          <cell r="D898">
            <v>0</v>
          </cell>
        </row>
        <row r="899">
          <cell r="A899" t="str">
            <v>MACN2 RTC</v>
          </cell>
          <cell r="C899">
            <v>200908</v>
          </cell>
          <cell r="D899">
            <v>0</v>
          </cell>
        </row>
        <row r="900">
          <cell r="A900" t="str">
            <v>MACN2 RTC</v>
          </cell>
          <cell r="C900">
            <v>200909</v>
          </cell>
          <cell r="D900">
            <v>0</v>
          </cell>
        </row>
        <row r="901">
          <cell r="A901" t="str">
            <v>MACN2 RTC</v>
          </cell>
          <cell r="C901">
            <v>200910</v>
          </cell>
          <cell r="D901">
            <v>0</v>
          </cell>
        </row>
        <row r="902">
          <cell r="A902" t="str">
            <v>MACN2 RTC</v>
          </cell>
          <cell r="C902">
            <v>200911</v>
          </cell>
          <cell r="D902">
            <v>0</v>
          </cell>
        </row>
        <row r="903">
          <cell r="A903" t="str">
            <v>MACN2 RTC</v>
          </cell>
          <cell r="C903">
            <v>200912</v>
          </cell>
          <cell r="D903">
            <v>0</v>
          </cell>
        </row>
        <row r="904">
          <cell r="A904" t="str">
            <v>MACS1 RTC</v>
          </cell>
          <cell r="C904">
            <v>200803</v>
          </cell>
          <cell r="D904">
            <v>0</v>
          </cell>
        </row>
        <row r="905">
          <cell r="A905" t="str">
            <v>MACS1 RTC</v>
          </cell>
          <cell r="C905">
            <v>200804</v>
          </cell>
          <cell r="D905">
            <v>0</v>
          </cell>
        </row>
        <row r="906">
          <cell r="A906" t="str">
            <v>MACS1 RTC</v>
          </cell>
          <cell r="C906">
            <v>200805</v>
          </cell>
          <cell r="D906">
            <v>0</v>
          </cell>
        </row>
        <row r="907">
          <cell r="A907" t="str">
            <v>MACS1 RTC</v>
          </cell>
          <cell r="C907">
            <v>200806</v>
          </cell>
          <cell r="D907">
            <v>0</v>
          </cell>
        </row>
        <row r="908">
          <cell r="A908" t="str">
            <v>MACS1 RTC</v>
          </cell>
          <cell r="C908">
            <v>200807</v>
          </cell>
          <cell r="D908">
            <v>0</v>
          </cell>
        </row>
        <row r="909">
          <cell r="A909" t="str">
            <v>MACS1 RTC</v>
          </cell>
          <cell r="C909">
            <v>200808</v>
          </cell>
          <cell r="D909">
            <v>0</v>
          </cell>
        </row>
        <row r="910">
          <cell r="A910" t="str">
            <v>MACS1 RTC</v>
          </cell>
          <cell r="C910">
            <v>200809</v>
          </cell>
          <cell r="D910">
            <v>0</v>
          </cell>
        </row>
        <row r="911">
          <cell r="A911" t="str">
            <v>MACS1 RTC</v>
          </cell>
          <cell r="C911">
            <v>200810</v>
          </cell>
          <cell r="D911">
            <v>0</v>
          </cell>
        </row>
        <row r="912">
          <cell r="A912" t="str">
            <v>MACS1 RTC</v>
          </cell>
          <cell r="C912">
            <v>200811</v>
          </cell>
          <cell r="D912">
            <v>0</v>
          </cell>
        </row>
        <row r="913">
          <cell r="A913" t="str">
            <v>MACS1 RTC</v>
          </cell>
          <cell r="C913">
            <v>200812</v>
          </cell>
          <cell r="D913">
            <v>0</v>
          </cell>
        </row>
        <row r="914">
          <cell r="A914" t="str">
            <v>MACS1 RTC</v>
          </cell>
          <cell r="C914">
            <v>200901</v>
          </cell>
          <cell r="D914">
            <v>0</v>
          </cell>
        </row>
        <row r="915">
          <cell r="A915" t="str">
            <v>MACS1 RTC</v>
          </cell>
          <cell r="C915">
            <v>200902</v>
          </cell>
          <cell r="D915">
            <v>0</v>
          </cell>
        </row>
        <row r="916">
          <cell r="A916" t="str">
            <v>MACS1 RTC</v>
          </cell>
          <cell r="C916">
            <v>200903</v>
          </cell>
          <cell r="D916">
            <v>0</v>
          </cell>
        </row>
        <row r="917">
          <cell r="A917" t="str">
            <v>MACS1 RTC</v>
          </cell>
          <cell r="C917">
            <v>200904</v>
          </cell>
          <cell r="D917">
            <v>0</v>
          </cell>
        </row>
        <row r="918">
          <cell r="A918" t="str">
            <v>MACS1 RTC</v>
          </cell>
          <cell r="C918">
            <v>200905</v>
          </cell>
          <cell r="D918">
            <v>0</v>
          </cell>
        </row>
        <row r="919">
          <cell r="A919" t="str">
            <v>MACS1 RTC</v>
          </cell>
          <cell r="C919">
            <v>200906</v>
          </cell>
          <cell r="D919">
            <v>0</v>
          </cell>
        </row>
        <row r="920">
          <cell r="A920" t="str">
            <v>MACS1 RTC</v>
          </cell>
          <cell r="C920">
            <v>200907</v>
          </cell>
          <cell r="D920">
            <v>0</v>
          </cell>
        </row>
        <row r="921">
          <cell r="A921" t="str">
            <v>MACS1 RTC</v>
          </cell>
          <cell r="C921">
            <v>200908</v>
          </cell>
          <cell r="D921">
            <v>0</v>
          </cell>
        </row>
        <row r="922">
          <cell r="A922" t="str">
            <v>MACS1 RTC</v>
          </cell>
          <cell r="C922">
            <v>200909</v>
          </cell>
          <cell r="D922">
            <v>0</v>
          </cell>
        </row>
        <row r="923">
          <cell r="A923" t="str">
            <v>MACS1 RTC</v>
          </cell>
          <cell r="C923">
            <v>200910</v>
          </cell>
          <cell r="D923">
            <v>0</v>
          </cell>
        </row>
        <row r="924">
          <cell r="A924" t="str">
            <v>MACS1 RTC</v>
          </cell>
          <cell r="C924">
            <v>200911</v>
          </cell>
          <cell r="D924">
            <v>0</v>
          </cell>
        </row>
        <row r="925">
          <cell r="A925" t="str">
            <v>MACS1 RTC</v>
          </cell>
          <cell r="C925">
            <v>200912</v>
          </cell>
          <cell r="D925">
            <v>0</v>
          </cell>
        </row>
        <row r="926">
          <cell r="A926" t="str">
            <v>MACS2 RTC</v>
          </cell>
          <cell r="C926">
            <v>200803</v>
          </cell>
          <cell r="D926">
            <v>0</v>
          </cell>
        </row>
        <row r="927">
          <cell r="A927" t="str">
            <v>MACS2 RTC</v>
          </cell>
          <cell r="C927">
            <v>200804</v>
          </cell>
          <cell r="D927">
            <v>0</v>
          </cell>
        </row>
        <row r="928">
          <cell r="A928" t="str">
            <v>MACS2 RTC</v>
          </cell>
          <cell r="C928">
            <v>200805</v>
          </cell>
          <cell r="D928">
            <v>0</v>
          </cell>
        </row>
        <row r="929">
          <cell r="A929" t="str">
            <v>MACS2 RTC</v>
          </cell>
          <cell r="C929">
            <v>200806</v>
          </cell>
          <cell r="D929">
            <v>0</v>
          </cell>
        </row>
        <row r="930">
          <cell r="A930" t="str">
            <v>MACS2 RTC</v>
          </cell>
          <cell r="C930">
            <v>200807</v>
          </cell>
          <cell r="D930">
            <v>0</v>
          </cell>
        </row>
        <row r="931">
          <cell r="A931" t="str">
            <v>MACS2 RTC</v>
          </cell>
          <cell r="C931">
            <v>200808</v>
          </cell>
          <cell r="D931">
            <v>0</v>
          </cell>
        </row>
        <row r="932">
          <cell r="A932" t="str">
            <v>MACS2 RTC</v>
          </cell>
          <cell r="C932">
            <v>200809</v>
          </cell>
          <cell r="D932">
            <v>0</v>
          </cell>
        </row>
        <row r="933">
          <cell r="A933" t="str">
            <v>MACS2 RTC</v>
          </cell>
          <cell r="C933">
            <v>200810</v>
          </cell>
          <cell r="D933">
            <v>0</v>
          </cell>
        </row>
        <row r="934">
          <cell r="A934" t="str">
            <v>MACS2 RTC</v>
          </cell>
          <cell r="C934">
            <v>200811</v>
          </cell>
          <cell r="D934">
            <v>0</v>
          </cell>
        </row>
        <row r="935">
          <cell r="A935" t="str">
            <v>MACS2 RTC</v>
          </cell>
          <cell r="C935">
            <v>200812</v>
          </cell>
          <cell r="D935">
            <v>0</v>
          </cell>
        </row>
        <row r="936">
          <cell r="A936" t="str">
            <v>MACS2 RTC</v>
          </cell>
          <cell r="C936">
            <v>200901</v>
          </cell>
          <cell r="D936">
            <v>0</v>
          </cell>
        </row>
        <row r="937">
          <cell r="A937" t="str">
            <v>MACS2 RTC</v>
          </cell>
          <cell r="C937">
            <v>200902</v>
          </cell>
          <cell r="D937">
            <v>0</v>
          </cell>
        </row>
        <row r="938">
          <cell r="A938" t="str">
            <v>MACS2 RTC</v>
          </cell>
          <cell r="C938">
            <v>200903</v>
          </cell>
          <cell r="D938">
            <v>0</v>
          </cell>
        </row>
        <row r="939">
          <cell r="A939" t="str">
            <v>MACS2 RTC</v>
          </cell>
          <cell r="C939">
            <v>200904</v>
          </cell>
          <cell r="D939">
            <v>0</v>
          </cell>
        </row>
        <row r="940">
          <cell r="A940" t="str">
            <v>MACS2 RTC</v>
          </cell>
          <cell r="C940">
            <v>200905</v>
          </cell>
          <cell r="D940">
            <v>0</v>
          </cell>
        </row>
        <row r="941">
          <cell r="A941" t="str">
            <v>MACS2 RTC</v>
          </cell>
          <cell r="C941">
            <v>200906</v>
          </cell>
          <cell r="D941">
            <v>0</v>
          </cell>
        </row>
        <row r="942">
          <cell r="A942" t="str">
            <v>MACS2 RTC</v>
          </cell>
          <cell r="C942">
            <v>200907</v>
          </cell>
          <cell r="D942">
            <v>0</v>
          </cell>
        </row>
        <row r="943">
          <cell r="A943" t="str">
            <v>MACS2 RTC</v>
          </cell>
          <cell r="C943">
            <v>200908</v>
          </cell>
          <cell r="D943">
            <v>0</v>
          </cell>
        </row>
        <row r="944">
          <cell r="A944" t="str">
            <v>MACS2 RTC</v>
          </cell>
          <cell r="C944">
            <v>200909</v>
          </cell>
          <cell r="D944">
            <v>0</v>
          </cell>
        </row>
        <row r="945">
          <cell r="A945" t="str">
            <v>MACS2 RTC</v>
          </cell>
          <cell r="C945">
            <v>200910</v>
          </cell>
          <cell r="D945">
            <v>0</v>
          </cell>
        </row>
        <row r="946">
          <cell r="A946" t="str">
            <v>MACS2 RTC</v>
          </cell>
          <cell r="C946">
            <v>200911</v>
          </cell>
          <cell r="D946">
            <v>0</v>
          </cell>
        </row>
        <row r="947">
          <cell r="A947" t="str">
            <v>MACS2 RTC</v>
          </cell>
          <cell r="C947">
            <v>200912</v>
          </cell>
          <cell r="D947">
            <v>0</v>
          </cell>
        </row>
        <row r="948">
          <cell r="A948" t="str">
            <v>MACW1 RTC</v>
          </cell>
          <cell r="C948">
            <v>200803</v>
          </cell>
          <cell r="D948">
            <v>0</v>
          </cell>
        </row>
        <row r="949">
          <cell r="A949" t="str">
            <v>MACW1 RTC</v>
          </cell>
          <cell r="C949">
            <v>200804</v>
          </cell>
          <cell r="D949">
            <v>0</v>
          </cell>
        </row>
        <row r="950">
          <cell r="A950" t="str">
            <v>MACW1 RTC</v>
          </cell>
          <cell r="C950">
            <v>200805</v>
          </cell>
          <cell r="D950">
            <v>0</v>
          </cell>
        </row>
        <row r="951">
          <cell r="A951" t="str">
            <v>MACW1 RTC</v>
          </cell>
          <cell r="C951">
            <v>200806</v>
          </cell>
          <cell r="D951">
            <v>0</v>
          </cell>
        </row>
        <row r="952">
          <cell r="A952" t="str">
            <v>MACW1 RTC</v>
          </cell>
          <cell r="C952">
            <v>200807</v>
          </cell>
          <cell r="D952">
            <v>0</v>
          </cell>
        </row>
        <row r="953">
          <cell r="A953" t="str">
            <v>MACW1 RTC</v>
          </cell>
          <cell r="C953">
            <v>200808</v>
          </cell>
          <cell r="D953">
            <v>0</v>
          </cell>
        </row>
        <row r="954">
          <cell r="A954" t="str">
            <v>MACW1 RTC</v>
          </cell>
          <cell r="C954">
            <v>200809</v>
          </cell>
          <cell r="D954">
            <v>0</v>
          </cell>
        </row>
        <row r="955">
          <cell r="A955" t="str">
            <v>MACW1 RTC</v>
          </cell>
          <cell r="C955">
            <v>200810</v>
          </cell>
          <cell r="D955">
            <v>0</v>
          </cell>
        </row>
        <row r="956">
          <cell r="A956" t="str">
            <v>MACW1 RTC</v>
          </cell>
          <cell r="C956">
            <v>200811</v>
          </cell>
          <cell r="D956">
            <v>0</v>
          </cell>
        </row>
        <row r="957">
          <cell r="A957" t="str">
            <v>MACW1 RTC</v>
          </cell>
          <cell r="C957">
            <v>200812</v>
          </cell>
          <cell r="D957">
            <v>0</v>
          </cell>
        </row>
        <row r="958">
          <cell r="A958" t="str">
            <v>MACW1 RTC</v>
          </cell>
          <cell r="C958">
            <v>200901</v>
          </cell>
          <cell r="D958">
            <v>0</v>
          </cell>
        </row>
        <row r="959">
          <cell r="A959" t="str">
            <v>MACW1 RTC</v>
          </cell>
          <cell r="C959">
            <v>200902</v>
          </cell>
          <cell r="D959">
            <v>0</v>
          </cell>
        </row>
        <row r="960">
          <cell r="A960" t="str">
            <v>MACW1 RTC</v>
          </cell>
          <cell r="C960">
            <v>200903</v>
          </cell>
          <cell r="D960">
            <v>0</v>
          </cell>
        </row>
        <row r="961">
          <cell r="A961" t="str">
            <v>MACW1 RTC</v>
          </cell>
          <cell r="C961">
            <v>200904</v>
          </cell>
          <cell r="D961">
            <v>0</v>
          </cell>
        </row>
        <row r="962">
          <cell r="A962" t="str">
            <v>MACW1 RTC</v>
          </cell>
          <cell r="C962">
            <v>200905</v>
          </cell>
          <cell r="D962">
            <v>0</v>
          </cell>
        </row>
        <row r="963">
          <cell r="A963" t="str">
            <v>MACW1 RTC</v>
          </cell>
          <cell r="C963">
            <v>200906</v>
          </cell>
          <cell r="D963">
            <v>0</v>
          </cell>
        </row>
        <row r="964">
          <cell r="A964" t="str">
            <v>MACW1 RTC</v>
          </cell>
          <cell r="C964">
            <v>200907</v>
          </cell>
          <cell r="D964">
            <v>0</v>
          </cell>
        </row>
        <row r="965">
          <cell r="A965" t="str">
            <v>MACW1 RTC</v>
          </cell>
          <cell r="C965">
            <v>200908</v>
          </cell>
          <cell r="D965">
            <v>0</v>
          </cell>
        </row>
        <row r="966">
          <cell r="A966" t="str">
            <v>MACW1 RTC</v>
          </cell>
          <cell r="C966">
            <v>200909</v>
          </cell>
          <cell r="D966">
            <v>0</v>
          </cell>
        </row>
        <row r="967">
          <cell r="A967" t="str">
            <v>MACW1 RTC</v>
          </cell>
          <cell r="C967">
            <v>200910</v>
          </cell>
          <cell r="D967">
            <v>0</v>
          </cell>
        </row>
        <row r="968">
          <cell r="A968" t="str">
            <v>MACW1 RTC</v>
          </cell>
          <cell r="C968">
            <v>200911</v>
          </cell>
          <cell r="D968">
            <v>0</v>
          </cell>
        </row>
        <row r="969">
          <cell r="A969" t="str">
            <v>MACW1 RTC</v>
          </cell>
          <cell r="C969">
            <v>200912</v>
          </cell>
          <cell r="D969">
            <v>0</v>
          </cell>
        </row>
        <row r="970">
          <cell r="A970" t="str">
            <v>MACW2 RTC</v>
          </cell>
          <cell r="C970">
            <v>200803</v>
          </cell>
          <cell r="D970">
            <v>0</v>
          </cell>
        </row>
        <row r="971">
          <cell r="A971" t="str">
            <v>MACW2 RTC</v>
          </cell>
          <cell r="C971">
            <v>200804</v>
          </cell>
          <cell r="D971">
            <v>0</v>
          </cell>
        </row>
        <row r="972">
          <cell r="A972" t="str">
            <v>MACW2 RTC</v>
          </cell>
          <cell r="C972">
            <v>200805</v>
          </cell>
          <cell r="D972">
            <v>0</v>
          </cell>
        </row>
        <row r="973">
          <cell r="A973" t="str">
            <v>MACW2 RTC</v>
          </cell>
          <cell r="C973">
            <v>200806</v>
          </cell>
          <cell r="D973">
            <v>0</v>
          </cell>
        </row>
        <row r="974">
          <cell r="A974" t="str">
            <v>MACW2 RTC</v>
          </cell>
          <cell r="C974">
            <v>200807</v>
          </cell>
          <cell r="D974">
            <v>0</v>
          </cell>
        </row>
        <row r="975">
          <cell r="A975" t="str">
            <v>MACW2 RTC</v>
          </cell>
          <cell r="C975">
            <v>200808</v>
          </cell>
          <cell r="D975">
            <v>0</v>
          </cell>
        </row>
        <row r="976">
          <cell r="A976" t="str">
            <v>MACW2 RTC</v>
          </cell>
          <cell r="C976">
            <v>200809</v>
          </cell>
          <cell r="D976">
            <v>0</v>
          </cell>
        </row>
        <row r="977">
          <cell r="A977" t="str">
            <v>MACW2 RTC</v>
          </cell>
          <cell r="C977">
            <v>200810</v>
          </cell>
          <cell r="D977">
            <v>0</v>
          </cell>
        </row>
        <row r="978">
          <cell r="A978" t="str">
            <v>MACW2 RTC</v>
          </cell>
          <cell r="C978">
            <v>200811</v>
          </cell>
          <cell r="D978">
            <v>0</v>
          </cell>
        </row>
        <row r="979">
          <cell r="A979" t="str">
            <v>MACW2 RTC</v>
          </cell>
          <cell r="C979">
            <v>200812</v>
          </cell>
          <cell r="D979">
            <v>0</v>
          </cell>
        </row>
        <row r="980">
          <cell r="A980" t="str">
            <v>MACW2 RTC</v>
          </cell>
          <cell r="C980">
            <v>200901</v>
          </cell>
          <cell r="D980">
            <v>0</v>
          </cell>
        </row>
        <row r="981">
          <cell r="A981" t="str">
            <v>MACW2 RTC</v>
          </cell>
          <cell r="C981">
            <v>200902</v>
          </cell>
          <cell r="D981">
            <v>0</v>
          </cell>
        </row>
        <row r="982">
          <cell r="A982" t="str">
            <v>MACW2 RTC</v>
          </cell>
          <cell r="C982">
            <v>200903</v>
          </cell>
          <cell r="D982">
            <v>0</v>
          </cell>
        </row>
        <row r="983">
          <cell r="A983" t="str">
            <v>MACW2 RTC</v>
          </cell>
          <cell r="C983">
            <v>200904</v>
          </cell>
          <cell r="D983">
            <v>0</v>
          </cell>
        </row>
        <row r="984">
          <cell r="A984" t="str">
            <v>MACW2 RTC</v>
          </cell>
          <cell r="C984">
            <v>200905</v>
          </cell>
          <cell r="D984">
            <v>0</v>
          </cell>
        </row>
        <row r="985">
          <cell r="A985" t="str">
            <v>MACW2 RTC</v>
          </cell>
          <cell r="C985">
            <v>200906</v>
          </cell>
          <cell r="D985">
            <v>0</v>
          </cell>
        </row>
        <row r="986">
          <cell r="A986" t="str">
            <v>MACW2 RTC</v>
          </cell>
          <cell r="C986">
            <v>200907</v>
          </cell>
          <cell r="D986">
            <v>0</v>
          </cell>
        </row>
        <row r="987">
          <cell r="A987" t="str">
            <v>MACW2 RTC</v>
          </cell>
          <cell r="C987">
            <v>200908</v>
          </cell>
          <cell r="D987">
            <v>0</v>
          </cell>
        </row>
        <row r="988">
          <cell r="A988" t="str">
            <v>MACW2 RTC</v>
          </cell>
          <cell r="C988">
            <v>200909</v>
          </cell>
          <cell r="D988">
            <v>0</v>
          </cell>
        </row>
        <row r="989">
          <cell r="A989" t="str">
            <v>MACW2 RTC</v>
          </cell>
          <cell r="C989">
            <v>200910</v>
          </cell>
          <cell r="D989">
            <v>0</v>
          </cell>
        </row>
        <row r="990">
          <cell r="A990" t="str">
            <v>MACW2 RTC</v>
          </cell>
          <cell r="C990">
            <v>200911</v>
          </cell>
          <cell r="D990">
            <v>0</v>
          </cell>
        </row>
        <row r="991">
          <cell r="A991" t="str">
            <v>MACW2 RTC</v>
          </cell>
          <cell r="C991">
            <v>200912</v>
          </cell>
          <cell r="D991">
            <v>0</v>
          </cell>
        </row>
        <row r="992">
          <cell r="A992" t="str">
            <v>MAIN RTC</v>
          </cell>
          <cell r="C992">
            <v>200803</v>
          </cell>
          <cell r="D992">
            <v>0</v>
          </cell>
        </row>
        <row r="993">
          <cell r="A993" t="str">
            <v>MAIN RTC</v>
          </cell>
          <cell r="C993">
            <v>200804</v>
          </cell>
          <cell r="D993">
            <v>0</v>
          </cell>
        </row>
        <row r="994">
          <cell r="A994" t="str">
            <v>MAIN RTC</v>
          </cell>
          <cell r="C994">
            <v>200805</v>
          </cell>
          <cell r="D994">
            <v>0</v>
          </cell>
        </row>
        <row r="995">
          <cell r="A995" t="str">
            <v>MAIN RTC</v>
          </cell>
          <cell r="C995">
            <v>200806</v>
          </cell>
          <cell r="D995">
            <v>0</v>
          </cell>
        </row>
        <row r="996">
          <cell r="A996" t="str">
            <v>MAIN RTC</v>
          </cell>
          <cell r="C996">
            <v>200807</v>
          </cell>
          <cell r="D996">
            <v>0</v>
          </cell>
        </row>
        <row r="997">
          <cell r="A997" t="str">
            <v>MAIN RTC</v>
          </cell>
          <cell r="C997">
            <v>200808</v>
          </cell>
          <cell r="D997">
            <v>0</v>
          </cell>
        </row>
        <row r="998">
          <cell r="A998" t="str">
            <v>MAIN RTC</v>
          </cell>
          <cell r="C998">
            <v>200809</v>
          </cell>
          <cell r="D998">
            <v>0</v>
          </cell>
        </row>
        <row r="999">
          <cell r="A999" t="str">
            <v>MAIN RTC</v>
          </cell>
          <cell r="C999">
            <v>200810</v>
          </cell>
          <cell r="D999">
            <v>0</v>
          </cell>
        </row>
        <row r="1000">
          <cell r="A1000" t="str">
            <v>MAIN RTC</v>
          </cell>
          <cell r="C1000">
            <v>200811</v>
          </cell>
          <cell r="D1000">
            <v>0</v>
          </cell>
        </row>
        <row r="1001">
          <cell r="A1001" t="str">
            <v>MAIN RTC</v>
          </cell>
          <cell r="C1001">
            <v>200812</v>
          </cell>
          <cell r="D1001">
            <v>0</v>
          </cell>
        </row>
        <row r="1002">
          <cell r="A1002" t="str">
            <v>MAIN RTC</v>
          </cell>
          <cell r="C1002">
            <v>200901</v>
          </cell>
          <cell r="D1002">
            <v>0</v>
          </cell>
        </row>
        <row r="1003">
          <cell r="A1003" t="str">
            <v>MAIN RTC</v>
          </cell>
          <cell r="C1003">
            <v>200902</v>
          </cell>
          <cell r="D1003">
            <v>0</v>
          </cell>
        </row>
        <row r="1004">
          <cell r="A1004" t="str">
            <v>MAIN RTC</v>
          </cell>
          <cell r="C1004">
            <v>200903</v>
          </cell>
          <cell r="D1004">
            <v>0</v>
          </cell>
        </row>
        <row r="1005">
          <cell r="A1005" t="str">
            <v>MAIN RTC</v>
          </cell>
          <cell r="C1005">
            <v>200904</v>
          </cell>
          <cell r="D1005">
            <v>0</v>
          </cell>
        </row>
        <row r="1006">
          <cell r="A1006" t="str">
            <v>MAIN RTC</v>
          </cell>
          <cell r="C1006">
            <v>200905</v>
          </cell>
          <cell r="D1006">
            <v>0</v>
          </cell>
        </row>
        <row r="1007">
          <cell r="A1007" t="str">
            <v>MAIN RTC</v>
          </cell>
          <cell r="C1007">
            <v>200906</v>
          </cell>
          <cell r="D1007">
            <v>0</v>
          </cell>
        </row>
        <row r="1008">
          <cell r="A1008" t="str">
            <v>MAIN RTC</v>
          </cell>
          <cell r="C1008">
            <v>200907</v>
          </cell>
          <cell r="D1008">
            <v>0</v>
          </cell>
        </row>
        <row r="1009">
          <cell r="A1009" t="str">
            <v>MAIN RTC</v>
          </cell>
          <cell r="C1009">
            <v>200908</v>
          </cell>
          <cell r="D1009">
            <v>0</v>
          </cell>
        </row>
        <row r="1010">
          <cell r="A1010" t="str">
            <v>MAIN RTC</v>
          </cell>
          <cell r="C1010">
            <v>200909</v>
          </cell>
          <cell r="D1010">
            <v>0</v>
          </cell>
        </row>
        <row r="1011">
          <cell r="A1011" t="str">
            <v>MAIN RTC</v>
          </cell>
          <cell r="C1011">
            <v>200910</v>
          </cell>
          <cell r="D1011">
            <v>0</v>
          </cell>
        </row>
        <row r="1012">
          <cell r="A1012" t="str">
            <v>MAIN RTC</v>
          </cell>
          <cell r="C1012">
            <v>200911</v>
          </cell>
          <cell r="D1012">
            <v>0</v>
          </cell>
        </row>
        <row r="1013">
          <cell r="A1013" t="str">
            <v>MAIN RTC</v>
          </cell>
          <cell r="C1013">
            <v>200912</v>
          </cell>
          <cell r="D1013">
            <v>0</v>
          </cell>
        </row>
        <row r="1014">
          <cell r="A1014" t="str">
            <v>MAIS RTC</v>
          </cell>
          <cell r="C1014">
            <v>200803</v>
          </cell>
          <cell r="D1014">
            <v>0</v>
          </cell>
        </row>
        <row r="1015">
          <cell r="A1015" t="str">
            <v>MAIS RTC</v>
          </cell>
          <cell r="C1015">
            <v>200804</v>
          </cell>
          <cell r="D1015">
            <v>0</v>
          </cell>
        </row>
        <row r="1016">
          <cell r="A1016" t="str">
            <v>MAIS RTC</v>
          </cell>
          <cell r="C1016">
            <v>200805</v>
          </cell>
          <cell r="D1016">
            <v>0</v>
          </cell>
        </row>
        <row r="1017">
          <cell r="A1017" t="str">
            <v>MAIS RTC</v>
          </cell>
          <cell r="C1017">
            <v>200806</v>
          </cell>
          <cell r="D1017">
            <v>0</v>
          </cell>
        </row>
        <row r="1018">
          <cell r="A1018" t="str">
            <v>MAIS RTC</v>
          </cell>
          <cell r="C1018">
            <v>200807</v>
          </cell>
          <cell r="D1018">
            <v>0</v>
          </cell>
        </row>
        <row r="1019">
          <cell r="A1019" t="str">
            <v>MAIS RTC</v>
          </cell>
          <cell r="C1019">
            <v>200808</v>
          </cell>
          <cell r="D1019">
            <v>0</v>
          </cell>
        </row>
        <row r="1020">
          <cell r="A1020" t="str">
            <v>MAIS RTC</v>
          </cell>
          <cell r="C1020">
            <v>200809</v>
          </cell>
          <cell r="D1020">
            <v>0</v>
          </cell>
        </row>
        <row r="1021">
          <cell r="A1021" t="str">
            <v>MAIS RTC</v>
          </cell>
          <cell r="C1021">
            <v>200810</v>
          </cell>
          <cell r="D1021">
            <v>0</v>
          </cell>
        </row>
        <row r="1022">
          <cell r="A1022" t="str">
            <v>MAIS RTC</v>
          </cell>
          <cell r="C1022">
            <v>200811</v>
          </cell>
          <cell r="D1022">
            <v>0</v>
          </cell>
        </row>
        <row r="1023">
          <cell r="A1023" t="str">
            <v>MAIS RTC</v>
          </cell>
          <cell r="C1023">
            <v>200812</v>
          </cell>
          <cell r="D1023">
            <v>0</v>
          </cell>
        </row>
        <row r="1024">
          <cell r="A1024" t="str">
            <v>MAIS RTC</v>
          </cell>
          <cell r="C1024">
            <v>200901</v>
          </cell>
          <cell r="D1024">
            <v>0</v>
          </cell>
        </row>
        <row r="1025">
          <cell r="A1025" t="str">
            <v>MAIS RTC</v>
          </cell>
          <cell r="C1025">
            <v>200902</v>
          </cell>
          <cell r="D1025">
            <v>0</v>
          </cell>
        </row>
        <row r="1026">
          <cell r="A1026" t="str">
            <v>MAIS RTC</v>
          </cell>
          <cell r="C1026">
            <v>200903</v>
          </cell>
          <cell r="D1026">
            <v>0</v>
          </cell>
        </row>
        <row r="1027">
          <cell r="A1027" t="str">
            <v>MAIS RTC</v>
          </cell>
          <cell r="C1027">
            <v>200904</v>
          </cell>
          <cell r="D1027">
            <v>0</v>
          </cell>
        </row>
        <row r="1028">
          <cell r="A1028" t="str">
            <v>MAIS RTC</v>
          </cell>
          <cell r="C1028">
            <v>200905</v>
          </cell>
          <cell r="D1028">
            <v>0</v>
          </cell>
        </row>
        <row r="1029">
          <cell r="A1029" t="str">
            <v>MAIS RTC</v>
          </cell>
          <cell r="C1029">
            <v>200906</v>
          </cell>
          <cell r="D1029">
            <v>0</v>
          </cell>
        </row>
        <row r="1030">
          <cell r="A1030" t="str">
            <v>MAIS RTC</v>
          </cell>
          <cell r="C1030">
            <v>200907</v>
          </cell>
          <cell r="D1030">
            <v>0</v>
          </cell>
        </row>
        <row r="1031">
          <cell r="A1031" t="str">
            <v>MAIS RTC</v>
          </cell>
          <cell r="C1031">
            <v>200908</v>
          </cell>
          <cell r="D1031">
            <v>0</v>
          </cell>
        </row>
        <row r="1032">
          <cell r="A1032" t="str">
            <v>MAIS RTC</v>
          </cell>
          <cell r="C1032">
            <v>200909</v>
          </cell>
          <cell r="D1032">
            <v>0</v>
          </cell>
        </row>
        <row r="1033">
          <cell r="A1033" t="str">
            <v>MAIS RTC</v>
          </cell>
          <cell r="C1033">
            <v>200910</v>
          </cell>
          <cell r="D1033">
            <v>0</v>
          </cell>
        </row>
        <row r="1034">
          <cell r="A1034" t="str">
            <v>MAIS RTC</v>
          </cell>
          <cell r="C1034">
            <v>200911</v>
          </cell>
          <cell r="D1034">
            <v>0</v>
          </cell>
        </row>
        <row r="1035">
          <cell r="A1035" t="str">
            <v>MAIS RTC</v>
          </cell>
          <cell r="C1035">
            <v>200912</v>
          </cell>
          <cell r="D1035">
            <v>0</v>
          </cell>
        </row>
        <row r="1036">
          <cell r="A1036" t="str">
            <v>MAIW RTC</v>
          </cell>
          <cell r="C1036">
            <v>200803</v>
          </cell>
          <cell r="D1036">
            <v>0</v>
          </cell>
        </row>
        <row r="1037">
          <cell r="A1037" t="str">
            <v>MAIW RTC</v>
          </cell>
          <cell r="C1037">
            <v>200804</v>
          </cell>
          <cell r="D1037">
            <v>0</v>
          </cell>
        </row>
        <row r="1038">
          <cell r="A1038" t="str">
            <v>MAIW RTC</v>
          </cell>
          <cell r="C1038">
            <v>200805</v>
          </cell>
          <cell r="D1038">
            <v>0</v>
          </cell>
        </row>
        <row r="1039">
          <cell r="A1039" t="str">
            <v>MAIW RTC</v>
          </cell>
          <cell r="C1039">
            <v>200806</v>
          </cell>
          <cell r="D1039">
            <v>0</v>
          </cell>
        </row>
        <row r="1040">
          <cell r="A1040" t="str">
            <v>MAIW RTC</v>
          </cell>
          <cell r="C1040">
            <v>200807</v>
          </cell>
          <cell r="D1040">
            <v>0</v>
          </cell>
        </row>
        <row r="1041">
          <cell r="A1041" t="str">
            <v>MAIW RTC</v>
          </cell>
          <cell r="C1041">
            <v>200808</v>
          </cell>
          <cell r="D1041">
            <v>0</v>
          </cell>
        </row>
        <row r="1042">
          <cell r="A1042" t="str">
            <v>MAIW RTC</v>
          </cell>
          <cell r="C1042">
            <v>200809</v>
          </cell>
          <cell r="D1042">
            <v>0</v>
          </cell>
        </row>
        <row r="1043">
          <cell r="A1043" t="str">
            <v>MAIW RTC</v>
          </cell>
          <cell r="C1043">
            <v>200810</v>
          </cell>
          <cell r="D1043">
            <v>0</v>
          </cell>
        </row>
        <row r="1044">
          <cell r="A1044" t="str">
            <v>MAIW RTC</v>
          </cell>
          <cell r="C1044">
            <v>200811</v>
          </cell>
          <cell r="D1044">
            <v>0</v>
          </cell>
        </row>
        <row r="1045">
          <cell r="A1045" t="str">
            <v>MAIW RTC</v>
          </cell>
          <cell r="C1045">
            <v>200812</v>
          </cell>
          <cell r="D1045">
            <v>0</v>
          </cell>
        </row>
        <row r="1046">
          <cell r="A1046" t="str">
            <v>MAIW RTC</v>
          </cell>
          <cell r="C1046">
            <v>200901</v>
          </cell>
          <cell r="D1046">
            <v>0</v>
          </cell>
        </row>
        <row r="1047">
          <cell r="A1047" t="str">
            <v>MAIW RTC</v>
          </cell>
          <cell r="C1047">
            <v>200902</v>
          </cell>
          <cell r="D1047">
            <v>0</v>
          </cell>
        </row>
        <row r="1048">
          <cell r="A1048" t="str">
            <v>MAIW RTC</v>
          </cell>
          <cell r="C1048">
            <v>200903</v>
          </cell>
          <cell r="D1048">
            <v>0</v>
          </cell>
        </row>
        <row r="1049">
          <cell r="A1049" t="str">
            <v>MAIW RTC</v>
          </cell>
          <cell r="C1049">
            <v>200904</v>
          </cell>
          <cell r="D1049">
            <v>0</v>
          </cell>
        </row>
        <row r="1050">
          <cell r="A1050" t="str">
            <v>MAIW RTC</v>
          </cell>
          <cell r="C1050">
            <v>200905</v>
          </cell>
          <cell r="D1050">
            <v>0</v>
          </cell>
        </row>
        <row r="1051">
          <cell r="A1051" t="str">
            <v>MAIW RTC</v>
          </cell>
          <cell r="C1051">
            <v>200906</v>
          </cell>
          <cell r="D1051">
            <v>0</v>
          </cell>
        </row>
        <row r="1052">
          <cell r="A1052" t="str">
            <v>MAIW RTC</v>
          </cell>
          <cell r="C1052">
            <v>200907</v>
          </cell>
          <cell r="D1052">
            <v>0</v>
          </cell>
        </row>
        <row r="1053">
          <cell r="A1053" t="str">
            <v>MAIW RTC</v>
          </cell>
          <cell r="C1053">
            <v>200908</v>
          </cell>
          <cell r="D1053">
            <v>0</v>
          </cell>
        </row>
        <row r="1054">
          <cell r="A1054" t="str">
            <v>MAIW RTC</v>
          </cell>
          <cell r="C1054">
            <v>200909</v>
          </cell>
          <cell r="D1054">
            <v>0</v>
          </cell>
        </row>
        <row r="1055">
          <cell r="A1055" t="str">
            <v>MAIW RTC</v>
          </cell>
          <cell r="C1055">
            <v>200910</v>
          </cell>
          <cell r="D1055">
            <v>0</v>
          </cell>
        </row>
        <row r="1056">
          <cell r="A1056" t="str">
            <v>MAIW RTC</v>
          </cell>
          <cell r="C1056">
            <v>200911</v>
          </cell>
          <cell r="D1056">
            <v>0</v>
          </cell>
        </row>
        <row r="1057">
          <cell r="A1057" t="str">
            <v>MAIW RTC</v>
          </cell>
          <cell r="C1057">
            <v>200912</v>
          </cell>
          <cell r="D1057">
            <v>0</v>
          </cell>
        </row>
        <row r="1058">
          <cell r="A1058" t="str">
            <v>MARN1 RTC</v>
          </cell>
          <cell r="C1058">
            <v>200803</v>
          </cell>
          <cell r="D1058">
            <v>0</v>
          </cell>
        </row>
        <row r="1059">
          <cell r="A1059" t="str">
            <v>MARN1 RTC</v>
          </cell>
          <cell r="C1059">
            <v>200804</v>
          </cell>
          <cell r="D1059">
            <v>0</v>
          </cell>
        </row>
        <row r="1060">
          <cell r="A1060" t="str">
            <v>MARN1 RTC</v>
          </cell>
          <cell r="C1060">
            <v>200805</v>
          </cell>
          <cell r="D1060">
            <v>0</v>
          </cell>
        </row>
        <row r="1061">
          <cell r="A1061" t="str">
            <v>MARN1 RTC</v>
          </cell>
          <cell r="C1061">
            <v>200806</v>
          </cell>
          <cell r="D1061">
            <v>0</v>
          </cell>
        </row>
        <row r="1062">
          <cell r="A1062" t="str">
            <v>MARN1 RTC</v>
          </cell>
          <cell r="C1062">
            <v>200807</v>
          </cell>
          <cell r="D1062">
            <v>0</v>
          </cell>
        </row>
        <row r="1063">
          <cell r="A1063" t="str">
            <v>MARN1 RTC</v>
          </cell>
          <cell r="C1063">
            <v>200808</v>
          </cell>
          <cell r="D1063">
            <v>0</v>
          </cell>
        </row>
        <row r="1064">
          <cell r="A1064" t="str">
            <v>MARN1 RTC</v>
          </cell>
          <cell r="C1064">
            <v>200809</v>
          </cell>
          <cell r="D1064">
            <v>0</v>
          </cell>
        </row>
        <row r="1065">
          <cell r="A1065" t="str">
            <v>MARN1 RTC</v>
          </cell>
          <cell r="C1065">
            <v>200810</v>
          </cell>
          <cell r="D1065">
            <v>0</v>
          </cell>
        </row>
        <row r="1066">
          <cell r="A1066" t="str">
            <v>MARN1 RTC</v>
          </cell>
          <cell r="C1066">
            <v>200811</v>
          </cell>
          <cell r="D1066">
            <v>0</v>
          </cell>
        </row>
        <row r="1067">
          <cell r="A1067" t="str">
            <v>MARN1 RTC</v>
          </cell>
          <cell r="C1067">
            <v>200812</v>
          </cell>
          <cell r="D1067">
            <v>0</v>
          </cell>
        </row>
        <row r="1068">
          <cell r="A1068" t="str">
            <v>MARN1 RTC</v>
          </cell>
          <cell r="C1068">
            <v>200901</v>
          </cell>
          <cell r="D1068">
            <v>0</v>
          </cell>
        </row>
        <row r="1069">
          <cell r="A1069" t="str">
            <v>MARN1 RTC</v>
          </cell>
          <cell r="C1069">
            <v>200902</v>
          </cell>
          <cell r="D1069">
            <v>0</v>
          </cell>
        </row>
        <row r="1070">
          <cell r="A1070" t="str">
            <v>MARN1 RTC</v>
          </cell>
          <cell r="C1070">
            <v>200903</v>
          </cell>
          <cell r="D1070">
            <v>0</v>
          </cell>
        </row>
        <row r="1071">
          <cell r="A1071" t="str">
            <v>MARN1 RTC</v>
          </cell>
          <cell r="C1071">
            <v>200904</v>
          </cell>
          <cell r="D1071">
            <v>0</v>
          </cell>
        </row>
        <row r="1072">
          <cell r="A1072" t="str">
            <v>MARN1 RTC</v>
          </cell>
          <cell r="C1072">
            <v>200905</v>
          </cell>
          <cell r="D1072">
            <v>0</v>
          </cell>
        </row>
        <row r="1073">
          <cell r="A1073" t="str">
            <v>MARN1 RTC</v>
          </cell>
          <cell r="C1073">
            <v>200906</v>
          </cell>
          <cell r="D1073">
            <v>0</v>
          </cell>
        </row>
        <row r="1074">
          <cell r="A1074" t="str">
            <v>MARN1 RTC</v>
          </cell>
          <cell r="C1074">
            <v>200907</v>
          </cell>
          <cell r="D1074">
            <v>0</v>
          </cell>
        </row>
        <row r="1075">
          <cell r="A1075" t="str">
            <v>MARN1 RTC</v>
          </cell>
          <cell r="C1075">
            <v>200908</v>
          </cell>
          <cell r="D1075">
            <v>0</v>
          </cell>
        </row>
        <row r="1076">
          <cell r="A1076" t="str">
            <v>MARN1 RTC</v>
          </cell>
          <cell r="C1076">
            <v>200909</v>
          </cell>
          <cell r="D1076">
            <v>0</v>
          </cell>
        </row>
        <row r="1077">
          <cell r="A1077" t="str">
            <v>MARN1 RTC</v>
          </cell>
          <cell r="C1077">
            <v>200910</v>
          </cell>
          <cell r="D1077">
            <v>0</v>
          </cell>
        </row>
        <row r="1078">
          <cell r="A1078" t="str">
            <v>MARN1 RTC</v>
          </cell>
          <cell r="C1078">
            <v>200911</v>
          </cell>
          <cell r="D1078">
            <v>0</v>
          </cell>
        </row>
        <row r="1079">
          <cell r="A1079" t="str">
            <v>MARN1 RTC</v>
          </cell>
          <cell r="C1079">
            <v>200912</v>
          </cell>
          <cell r="D1079">
            <v>0</v>
          </cell>
        </row>
        <row r="1080">
          <cell r="A1080" t="str">
            <v>MARN2 RTC</v>
          </cell>
          <cell r="C1080">
            <v>200803</v>
          </cell>
          <cell r="D1080">
            <v>0</v>
          </cell>
        </row>
        <row r="1081">
          <cell r="A1081" t="str">
            <v>MARN2 RTC</v>
          </cell>
          <cell r="C1081">
            <v>200804</v>
          </cell>
          <cell r="D1081">
            <v>0</v>
          </cell>
        </row>
        <row r="1082">
          <cell r="A1082" t="str">
            <v>MARN2 RTC</v>
          </cell>
          <cell r="C1082">
            <v>200805</v>
          </cell>
          <cell r="D1082">
            <v>0</v>
          </cell>
        </row>
        <row r="1083">
          <cell r="A1083" t="str">
            <v>MARN2 RTC</v>
          </cell>
          <cell r="C1083">
            <v>200806</v>
          </cell>
          <cell r="D1083">
            <v>0</v>
          </cell>
        </row>
        <row r="1084">
          <cell r="A1084" t="str">
            <v>MARN2 RTC</v>
          </cell>
          <cell r="C1084">
            <v>200807</v>
          </cell>
          <cell r="D1084">
            <v>0</v>
          </cell>
        </row>
        <row r="1085">
          <cell r="A1085" t="str">
            <v>MARN2 RTC</v>
          </cell>
          <cell r="C1085">
            <v>200808</v>
          </cell>
          <cell r="D1085">
            <v>0</v>
          </cell>
        </row>
        <row r="1086">
          <cell r="A1086" t="str">
            <v>MARN2 RTC</v>
          </cell>
          <cell r="C1086">
            <v>200809</v>
          </cell>
          <cell r="D1086">
            <v>0</v>
          </cell>
        </row>
        <row r="1087">
          <cell r="A1087" t="str">
            <v>MARN2 RTC</v>
          </cell>
          <cell r="C1087">
            <v>200810</v>
          </cell>
          <cell r="D1087">
            <v>0</v>
          </cell>
        </row>
        <row r="1088">
          <cell r="A1088" t="str">
            <v>MARN2 RTC</v>
          </cell>
          <cell r="C1088">
            <v>200811</v>
          </cell>
          <cell r="D1088">
            <v>0</v>
          </cell>
        </row>
        <row r="1089">
          <cell r="A1089" t="str">
            <v>MARN2 RTC</v>
          </cell>
          <cell r="C1089">
            <v>200812</v>
          </cell>
          <cell r="D1089">
            <v>0</v>
          </cell>
        </row>
        <row r="1090">
          <cell r="A1090" t="str">
            <v>MARN2 RTC</v>
          </cell>
          <cell r="C1090">
            <v>200901</v>
          </cell>
          <cell r="D1090">
            <v>0</v>
          </cell>
        </row>
        <row r="1091">
          <cell r="A1091" t="str">
            <v>MARN2 RTC</v>
          </cell>
          <cell r="C1091">
            <v>200902</v>
          </cell>
          <cell r="D1091">
            <v>0</v>
          </cell>
        </row>
        <row r="1092">
          <cell r="A1092" t="str">
            <v>MARN2 RTC</v>
          </cell>
          <cell r="C1092">
            <v>200903</v>
          </cell>
          <cell r="D1092">
            <v>0</v>
          </cell>
        </row>
        <row r="1093">
          <cell r="A1093" t="str">
            <v>MARN2 RTC</v>
          </cell>
          <cell r="C1093">
            <v>200904</v>
          </cell>
          <cell r="D1093">
            <v>0</v>
          </cell>
        </row>
        <row r="1094">
          <cell r="A1094" t="str">
            <v>MARN2 RTC</v>
          </cell>
          <cell r="C1094">
            <v>200905</v>
          </cell>
          <cell r="D1094">
            <v>0</v>
          </cell>
        </row>
        <row r="1095">
          <cell r="A1095" t="str">
            <v>MARN2 RTC</v>
          </cell>
          <cell r="C1095">
            <v>200906</v>
          </cell>
          <cell r="D1095">
            <v>0</v>
          </cell>
        </row>
        <row r="1096">
          <cell r="A1096" t="str">
            <v>MARN2 RTC</v>
          </cell>
          <cell r="C1096">
            <v>200907</v>
          </cell>
          <cell r="D1096">
            <v>0</v>
          </cell>
        </row>
        <row r="1097">
          <cell r="A1097" t="str">
            <v>MARN2 RTC</v>
          </cell>
          <cell r="C1097">
            <v>200908</v>
          </cell>
          <cell r="D1097">
            <v>0</v>
          </cell>
        </row>
        <row r="1098">
          <cell r="A1098" t="str">
            <v>MARN2 RTC</v>
          </cell>
          <cell r="C1098">
            <v>200909</v>
          </cell>
          <cell r="D1098">
            <v>0</v>
          </cell>
        </row>
        <row r="1099">
          <cell r="A1099" t="str">
            <v>MARN2 RTC</v>
          </cell>
          <cell r="C1099">
            <v>200910</v>
          </cell>
          <cell r="D1099">
            <v>0</v>
          </cell>
        </row>
        <row r="1100">
          <cell r="A1100" t="str">
            <v>MARN2 RTC</v>
          </cell>
          <cell r="C1100">
            <v>200911</v>
          </cell>
          <cell r="D1100">
            <v>0</v>
          </cell>
        </row>
        <row r="1101">
          <cell r="A1101" t="str">
            <v>MARN2 RTC</v>
          </cell>
          <cell r="C1101">
            <v>200912</v>
          </cell>
          <cell r="D1101">
            <v>0</v>
          </cell>
        </row>
        <row r="1102">
          <cell r="A1102" t="str">
            <v>MARS1 RTC</v>
          </cell>
          <cell r="C1102">
            <v>200803</v>
          </cell>
          <cell r="D1102">
            <v>0</v>
          </cell>
        </row>
        <row r="1103">
          <cell r="A1103" t="str">
            <v>MARS1 RTC</v>
          </cell>
          <cell r="C1103">
            <v>200804</v>
          </cell>
          <cell r="D1103">
            <v>0</v>
          </cell>
        </row>
        <row r="1104">
          <cell r="A1104" t="str">
            <v>MARS1 RTC</v>
          </cell>
          <cell r="C1104">
            <v>200805</v>
          </cell>
          <cell r="D1104">
            <v>0</v>
          </cell>
        </row>
        <row r="1105">
          <cell r="A1105" t="str">
            <v>MARS1 RTC</v>
          </cell>
          <cell r="C1105">
            <v>200806</v>
          </cell>
          <cell r="D1105">
            <v>0</v>
          </cell>
        </row>
        <row r="1106">
          <cell r="A1106" t="str">
            <v>MARS1 RTC</v>
          </cell>
          <cell r="C1106">
            <v>200807</v>
          </cell>
          <cell r="D1106">
            <v>0</v>
          </cell>
        </row>
        <row r="1107">
          <cell r="A1107" t="str">
            <v>MARS1 RTC</v>
          </cell>
          <cell r="C1107">
            <v>200808</v>
          </cell>
          <cell r="D1107">
            <v>0</v>
          </cell>
        </row>
        <row r="1108">
          <cell r="A1108" t="str">
            <v>MARS1 RTC</v>
          </cell>
          <cell r="C1108">
            <v>200809</v>
          </cell>
          <cell r="D1108">
            <v>0</v>
          </cell>
        </row>
        <row r="1109">
          <cell r="A1109" t="str">
            <v>MARS1 RTC</v>
          </cell>
          <cell r="C1109">
            <v>200810</v>
          </cell>
          <cell r="D1109">
            <v>0</v>
          </cell>
        </row>
        <row r="1110">
          <cell r="A1110" t="str">
            <v>MARS1 RTC</v>
          </cell>
          <cell r="C1110">
            <v>200811</v>
          </cell>
          <cell r="D1110">
            <v>0</v>
          </cell>
        </row>
        <row r="1111">
          <cell r="A1111" t="str">
            <v>MARS1 RTC</v>
          </cell>
          <cell r="C1111">
            <v>200812</v>
          </cell>
          <cell r="D1111">
            <v>0</v>
          </cell>
        </row>
        <row r="1112">
          <cell r="A1112" t="str">
            <v>MARS1 RTC</v>
          </cell>
          <cell r="C1112">
            <v>200901</v>
          </cell>
          <cell r="D1112">
            <v>0</v>
          </cell>
        </row>
        <row r="1113">
          <cell r="A1113" t="str">
            <v>MARS1 RTC</v>
          </cell>
          <cell r="C1113">
            <v>200902</v>
          </cell>
          <cell r="D1113">
            <v>0</v>
          </cell>
        </row>
        <row r="1114">
          <cell r="A1114" t="str">
            <v>MARS1 RTC</v>
          </cell>
          <cell r="C1114">
            <v>200903</v>
          </cell>
          <cell r="D1114">
            <v>0</v>
          </cell>
        </row>
        <row r="1115">
          <cell r="A1115" t="str">
            <v>MARS1 RTC</v>
          </cell>
          <cell r="C1115">
            <v>200904</v>
          </cell>
          <cell r="D1115">
            <v>0</v>
          </cell>
        </row>
        <row r="1116">
          <cell r="A1116" t="str">
            <v>MARS1 RTC</v>
          </cell>
          <cell r="C1116">
            <v>200905</v>
          </cell>
          <cell r="D1116">
            <v>0</v>
          </cell>
        </row>
        <row r="1117">
          <cell r="A1117" t="str">
            <v>MARS1 RTC</v>
          </cell>
          <cell r="C1117">
            <v>200906</v>
          </cell>
          <cell r="D1117">
            <v>0</v>
          </cell>
        </row>
        <row r="1118">
          <cell r="A1118" t="str">
            <v>MARS1 RTC</v>
          </cell>
          <cell r="C1118">
            <v>200907</v>
          </cell>
          <cell r="D1118">
            <v>0</v>
          </cell>
        </row>
        <row r="1119">
          <cell r="A1119" t="str">
            <v>MARS1 RTC</v>
          </cell>
          <cell r="C1119">
            <v>200908</v>
          </cell>
          <cell r="D1119">
            <v>0</v>
          </cell>
        </row>
        <row r="1120">
          <cell r="A1120" t="str">
            <v>MARS1 RTC</v>
          </cell>
          <cell r="C1120">
            <v>200909</v>
          </cell>
          <cell r="D1120">
            <v>0</v>
          </cell>
        </row>
        <row r="1121">
          <cell r="A1121" t="str">
            <v>MARS1 RTC</v>
          </cell>
          <cell r="C1121">
            <v>200910</v>
          </cell>
          <cell r="D1121">
            <v>0</v>
          </cell>
        </row>
        <row r="1122">
          <cell r="A1122" t="str">
            <v>MARS1 RTC</v>
          </cell>
          <cell r="C1122">
            <v>200911</v>
          </cell>
          <cell r="D1122">
            <v>0</v>
          </cell>
        </row>
        <row r="1123">
          <cell r="A1123" t="str">
            <v>MARS1 RTC</v>
          </cell>
          <cell r="C1123">
            <v>200912</v>
          </cell>
          <cell r="D1123">
            <v>0</v>
          </cell>
        </row>
        <row r="1124">
          <cell r="A1124" t="str">
            <v>MARS2 RTC</v>
          </cell>
          <cell r="C1124">
            <v>200803</v>
          </cell>
          <cell r="D1124">
            <v>0</v>
          </cell>
        </row>
        <row r="1125">
          <cell r="A1125" t="str">
            <v>MARS2 RTC</v>
          </cell>
          <cell r="C1125">
            <v>200804</v>
          </cell>
          <cell r="D1125">
            <v>0</v>
          </cell>
        </row>
        <row r="1126">
          <cell r="A1126" t="str">
            <v>MARS2 RTC</v>
          </cell>
          <cell r="C1126">
            <v>200805</v>
          </cell>
          <cell r="D1126">
            <v>0</v>
          </cell>
        </row>
        <row r="1127">
          <cell r="A1127" t="str">
            <v>MARS2 RTC</v>
          </cell>
          <cell r="C1127">
            <v>200806</v>
          </cell>
          <cell r="D1127">
            <v>0</v>
          </cell>
        </row>
        <row r="1128">
          <cell r="A1128" t="str">
            <v>MARS2 RTC</v>
          </cell>
          <cell r="C1128">
            <v>200807</v>
          </cell>
          <cell r="D1128">
            <v>0</v>
          </cell>
        </row>
        <row r="1129">
          <cell r="A1129" t="str">
            <v>MARS2 RTC</v>
          </cell>
          <cell r="C1129">
            <v>200808</v>
          </cell>
          <cell r="D1129">
            <v>0</v>
          </cell>
        </row>
        <row r="1130">
          <cell r="A1130" t="str">
            <v>MARS2 RTC</v>
          </cell>
          <cell r="C1130">
            <v>200809</v>
          </cell>
          <cell r="D1130">
            <v>0</v>
          </cell>
        </row>
        <row r="1131">
          <cell r="A1131" t="str">
            <v>MARS2 RTC</v>
          </cell>
          <cell r="C1131">
            <v>200810</v>
          </cell>
          <cell r="D1131">
            <v>0</v>
          </cell>
        </row>
        <row r="1132">
          <cell r="A1132" t="str">
            <v>MARS2 RTC</v>
          </cell>
          <cell r="C1132">
            <v>200811</v>
          </cell>
          <cell r="D1132">
            <v>0</v>
          </cell>
        </row>
        <row r="1133">
          <cell r="A1133" t="str">
            <v>MARS2 RTC</v>
          </cell>
          <cell r="C1133">
            <v>200812</v>
          </cell>
          <cell r="D1133">
            <v>0</v>
          </cell>
        </row>
        <row r="1134">
          <cell r="A1134" t="str">
            <v>MARS2 RTC</v>
          </cell>
          <cell r="C1134">
            <v>200901</v>
          </cell>
          <cell r="D1134">
            <v>0</v>
          </cell>
        </row>
        <row r="1135">
          <cell r="A1135" t="str">
            <v>MARS2 RTC</v>
          </cell>
          <cell r="C1135">
            <v>200902</v>
          </cell>
          <cell r="D1135">
            <v>0</v>
          </cell>
        </row>
        <row r="1136">
          <cell r="A1136" t="str">
            <v>MARS2 RTC</v>
          </cell>
          <cell r="C1136">
            <v>200903</v>
          </cell>
          <cell r="D1136">
            <v>0</v>
          </cell>
        </row>
        <row r="1137">
          <cell r="A1137" t="str">
            <v>MARS2 RTC</v>
          </cell>
          <cell r="C1137">
            <v>200904</v>
          </cell>
          <cell r="D1137">
            <v>0</v>
          </cell>
        </row>
        <row r="1138">
          <cell r="A1138" t="str">
            <v>MARS2 RTC</v>
          </cell>
          <cell r="C1138">
            <v>200905</v>
          </cell>
          <cell r="D1138">
            <v>0</v>
          </cell>
        </row>
        <row r="1139">
          <cell r="A1139" t="str">
            <v>MARS2 RTC</v>
          </cell>
          <cell r="C1139">
            <v>200906</v>
          </cell>
          <cell r="D1139">
            <v>0</v>
          </cell>
        </row>
        <row r="1140">
          <cell r="A1140" t="str">
            <v>MARS2 RTC</v>
          </cell>
          <cell r="C1140">
            <v>200907</v>
          </cell>
          <cell r="D1140">
            <v>0</v>
          </cell>
        </row>
        <row r="1141">
          <cell r="A1141" t="str">
            <v>MARS2 RTC</v>
          </cell>
          <cell r="C1141">
            <v>200908</v>
          </cell>
          <cell r="D1141">
            <v>0</v>
          </cell>
        </row>
        <row r="1142">
          <cell r="A1142" t="str">
            <v>MARS2 RTC</v>
          </cell>
          <cell r="C1142">
            <v>200909</v>
          </cell>
          <cell r="D1142">
            <v>0</v>
          </cell>
        </row>
        <row r="1143">
          <cell r="A1143" t="str">
            <v>MARS2 RTC</v>
          </cell>
          <cell r="C1143">
            <v>200910</v>
          </cell>
          <cell r="D1143">
            <v>0</v>
          </cell>
        </row>
        <row r="1144">
          <cell r="A1144" t="str">
            <v>MARS2 RTC</v>
          </cell>
          <cell r="C1144">
            <v>200911</v>
          </cell>
          <cell r="D1144">
            <v>0</v>
          </cell>
        </row>
        <row r="1145">
          <cell r="A1145" t="str">
            <v>MARS2 RTC</v>
          </cell>
          <cell r="C1145">
            <v>200912</v>
          </cell>
          <cell r="D1145">
            <v>0</v>
          </cell>
        </row>
        <row r="1146">
          <cell r="A1146" t="str">
            <v>MARW1 RTC</v>
          </cell>
          <cell r="C1146">
            <v>200803</v>
          </cell>
          <cell r="D1146">
            <v>0</v>
          </cell>
        </row>
        <row r="1147">
          <cell r="A1147" t="str">
            <v>MARW1 RTC</v>
          </cell>
          <cell r="C1147">
            <v>200804</v>
          </cell>
          <cell r="D1147">
            <v>0</v>
          </cell>
        </row>
        <row r="1148">
          <cell r="A1148" t="str">
            <v>MARW1 RTC</v>
          </cell>
          <cell r="C1148">
            <v>200805</v>
          </cell>
          <cell r="D1148">
            <v>0</v>
          </cell>
        </row>
        <row r="1149">
          <cell r="A1149" t="str">
            <v>MARW1 RTC</v>
          </cell>
          <cell r="C1149">
            <v>200806</v>
          </cell>
          <cell r="D1149">
            <v>0</v>
          </cell>
        </row>
        <row r="1150">
          <cell r="A1150" t="str">
            <v>MARW1 RTC</v>
          </cell>
          <cell r="C1150">
            <v>200807</v>
          </cell>
          <cell r="D1150">
            <v>0</v>
          </cell>
        </row>
        <row r="1151">
          <cell r="A1151" t="str">
            <v>MARW1 RTC</v>
          </cell>
          <cell r="C1151">
            <v>200808</v>
          </cell>
          <cell r="D1151">
            <v>0</v>
          </cell>
        </row>
        <row r="1152">
          <cell r="A1152" t="str">
            <v>MARW1 RTC</v>
          </cell>
          <cell r="C1152">
            <v>200809</v>
          </cell>
          <cell r="D1152">
            <v>0</v>
          </cell>
        </row>
        <row r="1153">
          <cell r="A1153" t="str">
            <v>MARW1 RTC</v>
          </cell>
          <cell r="C1153">
            <v>200810</v>
          </cell>
          <cell r="D1153">
            <v>0</v>
          </cell>
        </row>
        <row r="1154">
          <cell r="A1154" t="str">
            <v>MARW1 RTC</v>
          </cell>
          <cell r="C1154">
            <v>200811</v>
          </cell>
          <cell r="D1154">
            <v>0</v>
          </cell>
        </row>
        <row r="1155">
          <cell r="A1155" t="str">
            <v>MARW1 RTC</v>
          </cell>
          <cell r="C1155">
            <v>200812</v>
          </cell>
          <cell r="D1155">
            <v>0</v>
          </cell>
        </row>
        <row r="1156">
          <cell r="A1156" t="str">
            <v>MARW1 RTC</v>
          </cell>
          <cell r="C1156">
            <v>200901</v>
          </cell>
          <cell r="D1156">
            <v>0</v>
          </cell>
        </row>
        <row r="1157">
          <cell r="A1157" t="str">
            <v>MARW1 RTC</v>
          </cell>
          <cell r="C1157">
            <v>200902</v>
          </cell>
          <cell r="D1157">
            <v>0</v>
          </cell>
        </row>
        <row r="1158">
          <cell r="A1158" t="str">
            <v>MARW1 RTC</v>
          </cell>
          <cell r="C1158">
            <v>200903</v>
          </cell>
          <cell r="D1158">
            <v>0</v>
          </cell>
        </row>
        <row r="1159">
          <cell r="A1159" t="str">
            <v>MARW1 RTC</v>
          </cell>
          <cell r="C1159">
            <v>200904</v>
          </cell>
          <cell r="D1159">
            <v>0</v>
          </cell>
        </row>
        <row r="1160">
          <cell r="A1160" t="str">
            <v>MARW1 RTC</v>
          </cell>
          <cell r="C1160">
            <v>200905</v>
          </cell>
          <cell r="D1160">
            <v>0</v>
          </cell>
        </row>
        <row r="1161">
          <cell r="A1161" t="str">
            <v>MARW1 RTC</v>
          </cell>
          <cell r="C1161">
            <v>200906</v>
          </cell>
          <cell r="D1161">
            <v>0</v>
          </cell>
        </row>
        <row r="1162">
          <cell r="A1162" t="str">
            <v>MARW1 RTC</v>
          </cell>
          <cell r="C1162">
            <v>200907</v>
          </cell>
          <cell r="D1162">
            <v>0</v>
          </cell>
        </row>
        <row r="1163">
          <cell r="A1163" t="str">
            <v>MARW1 RTC</v>
          </cell>
          <cell r="C1163">
            <v>200908</v>
          </cell>
          <cell r="D1163">
            <v>0</v>
          </cell>
        </row>
        <row r="1164">
          <cell r="A1164" t="str">
            <v>MARW1 RTC</v>
          </cell>
          <cell r="C1164">
            <v>200909</v>
          </cell>
          <cell r="D1164">
            <v>0</v>
          </cell>
        </row>
        <row r="1165">
          <cell r="A1165" t="str">
            <v>MARW1 RTC</v>
          </cell>
          <cell r="C1165">
            <v>200910</v>
          </cell>
          <cell r="D1165">
            <v>0</v>
          </cell>
        </row>
        <row r="1166">
          <cell r="A1166" t="str">
            <v>MARW1 RTC</v>
          </cell>
          <cell r="C1166">
            <v>200911</v>
          </cell>
          <cell r="D1166">
            <v>0</v>
          </cell>
        </row>
        <row r="1167">
          <cell r="A1167" t="str">
            <v>MARW1 RTC</v>
          </cell>
          <cell r="C1167">
            <v>200912</v>
          </cell>
          <cell r="D1167">
            <v>0</v>
          </cell>
        </row>
        <row r="1168">
          <cell r="A1168" t="str">
            <v>MARW2 RTC</v>
          </cell>
          <cell r="C1168">
            <v>200803</v>
          </cell>
          <cell r="D1168">
            <v>0</v>
          </cell>
        </row>
        <row r="1169">
          <cell r="A1169" t="str">
            <v>MARW2 RTC</v>
          </cell>
          <cell r="C1169">
            <v>200804</v>
          </cell>
          <cell r="D1169">
            <v>0</v>
          </cell>
        </row>
        <row r="1170">
          <cell r="A1170" t="str">
            <v>MARW2 RTC</v>
          </cell>
          <cell r="C1170">
            <v>200805</v>
          </cell>
          <cell r="D1170">
            <v>0</v>
          </cell>
        </row>
        <row r="1171">
          <cell r="A1171" t="str">
            <v>MARW2 RTC</v>
          </cell>
          <cell r="C1171">
            <v>200806</v>
          </cell>
          <cell r="D1171">
            <v>0</v>
          </cell>
        </row>
        <row r="1172">
          <cell r="A1172" t="str">
            <v>MARW2 RTC</v>
          </cell>
          <cell r="C1172">
            <v>200807</v>
          </cell>
          <cell r="D1172">
            <v>0</v>
          </cell>
        </row>
        <row r="1173">
          <cell r="A1173" t="str">
            <v>MARW2 RTC</v>
          </cell>
          <cell r="C1173">
            <v>200808</v>
          </cell>
          <cell r="D1173">
            <v>0</v>
          </cell>
        </row>
        <row r="1174">
          <cell r="A1174" t="str">
            <v>MARW2 RTC</v>
          </cell>
          <cell r="C1174">
            <v>200809</v>
          </cell>
          <cell r="D1174">
            <v>0</v>
          </cell>
        </row>
        <row r="1175">
          <cell r="A1175" t="str">
            <v>MARW2 RTC</v>
          </cell>
          <cell r="C1175">
            <v>200810</v>
          </cell>
          <cell r="D1175">
            <v>0</v>
          </cell>
        </row>
        <row r="1176">
          <cell r="A1176" t="str">
            <v>MARW2 RTC</v>
          </cell>
          <cell r="C1176">
            <v>200811</v>
          </cell>
          <cell r="D1176">
            <v>0</v>
          </cell>
        </row>
        <row r="1177">
          <cell r="A1177" t="str">
            <v>MARW2 RTC</v>
          </cell>
          <cell r="C1177">
            <v>200812</v>
          </cell>
          <cell r="D1177">
            <v>0</v>
          </cell>
        </row>
        <row r="1178">
          <cell r="A1178" t="str">
            <v>MARW2 RTC</v>
          </cell>
          <cell r="C1178">
            <v>200901</v>
          </cell>
          <cell r="D1178">
            <v>0</v>
          </cell>
        </row>
        <row r="1179">
          <cell r="A1179" t="str">
            <v>MARW2 RTC</v>
          </cell>
          <cell r="C1179">
            <v>200902</v>
          </cell>
          <cell r="D1179">
            <v>0</v>
          </cell>
        </row>
        <row r="1180">
          <cell r="A1180" t="str">
            <v>MARW2 RTC</v>
          </cell>
          <cell r="C1180">
            <v>200903</v>
          </cell>
          <cell r="D1180">
            <v>0</v>
          </cell>
        </row>
        <row r="1181">
          <cell r="A1181" t="str">
            <v>MARW2 RTC</v>
          </cell>
          <cell r="C1181">
            <v>200904</v>
          </cell>
          <cell r="D1181">
            <v>0</v>
          </cell>
        </row>
        <row r="1182">
          <cell r="A1182" t="str">
            <v>MARW2 RTC</v>
          </cell>
          <cell r="C1182">
            <v>200905</v>
          </cell>
          <cell r="D1182">
            <v>0</v>
          </cell>
        </row>
        <row r="1183">
          <cell r="A1183" t="str">
            <v>MARW2 RTC</v>
          </cell>
          <cell r="C1183">
            <v>200906</v>
          </cell>
          <cell r="D1183">
            <v>0</v>
          </cell>
        </row>
        <row r="1184">
          <cell r="A1184" t="str">
            <v>MARW2 RTC</v>
          </cell>
          <cell r="C1184">
            <v>200907</v>
          </cell>
          <cell r="D1184">
            <v>0</v>
          </cell>
        </row>
        <row r="1185">
          <cell r="A1185" t="str">
            <v>MARW2 RTC</v>
          </cell>
          <cell r="C1185">
            <v>200908</v>
          </cell>
          <cell r="D1185">
            <v>0</v>
          </cell>
        </row>
        <row r="1186">
          <cell r="A1186" t="str">
            <v>MARW2 RTC</v>
          </cell>
          <cell r="C1186">
            <v>200909</v>
          </cell>
          <cell r="D1186">
            <v>0</v>
          </cell>
        </row>
        <row r="1187">
          <cell r="A1187" t="str">
            <v>MARW2 RTC</v>
          </cell>
          <cell r="C1187">
            <v>200910</v>
          </cell>
          <cell r="D1187">
            <v>0</v>
          </cell>
        </row>
        <row r="1188">
          <cell r="A1188" t="str">
            <v>MARW2 RTC</v>
          </cell>
          <cell r="C1188">
            <v>200911</v>
          </cell>
          <cell r="D1188">
            <v>0</v>
          </cell>
        </row>
        <row r="1189">
          <cell r="A1189" t="str">
            <v>MARW2 RTC</v>
          </cell>
          <cell r="C1189">
            <v>200912</v>
          </cell>
          <cell r="D1189">
            <v>0</v>
          </cell>
        </row>
        <row r="1190">
          <cell r="A1190" t="str">
            <v>N. Point</v>
          </cell>
          <cell r="C1190">
            <v>200803</v>
          </cell>
          <cell r="D1190">
            <v>0</v>
          </cell>
        </row>
        <row r="1191">
          <cell r="A1191" t="str">
            <v>N. Point</v>
          </cell>
          <cell r="C1191">
            <v>200804</v>
          </cell>
          <cell r="D1191">
            <v>0</v>
          </cell>
        </row>
        <row r="1192">
          <cell r="A1192" t="str">
            <v>N. Point</v>
          </cell>
          <cell r="C1192">
            <v>200805</v>
          </cell>
          <cell r="D1192">
            <v>0</v>
          </cell>
        </row>
        <row r="1193">
          <cell r="A1193" t="str">
            <v>N. Point</v>
          </cell>
          <cell r="C1193">
            <v>200806</v>
          </cell>
          <cell r="D1193">
            <v>0</v>
          </cell>
        </row>
        <row r="1194">
          <cell r="A1194" t="str">
            <v>N. Point</v>
          </cell>
          <cell r="C1194">
            <v>200807</v>
          </cell>
          <cell r="D1194">
            <v>0</v>
          </cell>
        </row>
        <row r="1195">
          <cell r="A1195" t="str">
            <v>N. Point</v>
          </cell>
          <cell r="C1195">
            <v>200808</v>
          </cell>
          <cell r="D1195">
            <v>0</v>
          </cell>
        </row>
        <row r="1196">
          <cell r="A1196" t="str">
            <v>N. Point</v>
          </cell>
          <cell r="C1196">
            <v>200809</v>
          </cell>
          <cell r="D1196">
            <v>0</v>
          </cell>
        </row>
        <row r="1197">
          <cell r="A1197" t="str">
            <v>N. Point</v>
          </cell>
          <cell r="C1197">
            <v>200810</v>
          </cell>
          <cell r="D1197">
            <v>0</v>
          </cell>
        </row>
        <row r="1198">
          <cell r="A1198" t="str">
            <v>NE OFF PEAK</v>
          </cell>
          <cell r="C1198">
            <v>200803</v>
          </cell>
          <cell r="D1198">
            <v>0</v>
          </cell>
        </row>
        <row r="1199">
          <cell r="A1199" t="str">
            <v>NE OFF PEAK</v>
          </cell>
          <cell r="C1199">
            <v>200804</v>
          </cell>
          <cell r="D1199">
            <v>0</v>
          </cell>
        </row>
        <row r="1200">
          <cell r="A1200" t="str">
            <v>NE OFF PEAK</v>
          </cell>
          <cell r="C1200">
            <v>200805</v>
          </cell>
          <cell r="D1200">
            <v>0</v>
          </cell>
        </row>
        <row r="1201">
          <cell r="A1201" t="str">
            <v>NE OFF PEAK</v>
          </cell>
          <cell r="C1201">
            <v>200806</v>
          </cell>
          <cell r="D1201">
            <v>0</v>
          </cell>
        </row>
        <row r="1202">
          <cell r="A1202" t="str">
            <v>NE OFF PEAK</v>
          </cell>
          <cell r="C1202">
            <v>200807</v>
          </cell>
          <cell r="D1202">
            <v>0</v>
          </cell>
        </row>
        <row r="1203">
          <cell r="A1203" t="str">
            <v>NE OFF PEAK</v>
          </cell>
          <cell r="C1203">
            <v>200808</v>
          </cell>
          <cell r="D1203">
            <v>0</v>
          </cell>
        </row>
        <row r="1204">
          <cell r="A1204" t="str">
            <v>NE OFF PEAK</v>
          </cell>
          <cell r="C1204">
            <v>200809</v>
          </cell>
          <cell r="D1204">
            <v>0</v>
          </cell>
        </row>
        <row r="1205">
          <cell r="A1205" t="str">
            <v>NE OFF PEAK</v>
          </cell>
          <cell r="C1205">
            <v>200810</v>
          </cell>
          <cell r="D1205">
            <v>0</v>
          </cell>
        </row>
        <row r="1206">
          <cell r="A1206" t="str">
            <v>NE OFF PEAK</v>
          </cell>
          <cell r="C1206">
            <v>200811</v>
          </cell>
          <cell r="D1206">
            <v>0</v>
          </cell>
        </row>
        <row r="1207">
          <cell r="A1207" t="str">
            <v>NE OFF PEAK</v>
          </cell>
          <cell r="C1207">
            <v>200812</v>
          </cell>
          <cell r="D1207">
            <v>0</v>
          </cell>
        </row>
        <row r="1208">
          <cell r="A1208" t="str">
            <v>NE OFF PEAK</v>
          </cell>
          <cell r="C1208">
            <v>200901</v>
          </cell>
          <cell r="D1208">
            <v>0</v>
          </cell>
        </row>
        <row r="1209">
          <cell r="A1209" t="str">
            <v>NE OFF PEAK</v>
          </cell>
          <cell r="C1209">
            <v>200902</v>
          </cell>
          <cell r="D1209">
            <v>0</v>
          </cell>
        </row>
        <row r="1210">
          <cell r="A1210" t="str">
            <v>NE OFF PEAK</v>
          </cell>
          <cell r="C1210">
            <v>200903</v>
          </cell>
          <cell r="D1210">
            <v>0</v>
          </cell>
        </row>
        <row r="1211">
          <cell r="A1211" t="str">
            <v>NE OFF PEAK</v>
          </cell>
          <cell r="C1211">
            <v>200904</v>
          </cell>
          <cell r="D1211">
            <v>0</v>
          </cell>
        </row>
        <row r="1212">
          <cell r="A1212" t="str">
            <v>NE OFF PEAK</v>
          </cell>
          <cell r="C1212">
            <v>200905</v>
          </cell>
          <cell r="D1212">
            <v>0</v>
          </cell>
        </row>
        <row r="1213">
          <cell r="A1213" t="str">
            <v>NE OFF PEAK</v>
          </cell>
          <cell r="C1213">
            <v>200906</v>
          </cell>
          <cell r="D1213">
            <v>0</v>
          </cell>
        </row>
        <row r="1214">
          <cell r="A1214" t="str">
            <v>NE OFF PEAK</v>
          </cell>
          <cell r="C1214">
            <v>200907</v>
          </cell>
          <cell r="D1214">
            <v>0</v>
          </cell>
        </row>
        <row r="1215">
          <cell r="A1215" t="str">
            <v>NE OFF PEAK</v>
          </cell>
          <cell r="C1215">
            <v>200908</v>
          </cell>
          <cell r="D1215">
            <v>0</v>
          </cell>
        </row>
        <row r="1216">
          <cell r="A1216" t="str">
            <v>NE OFF PEAK</v>
          </cell>
          <cell r="C1216">
            <v>200909</v>
          </cell>
          <cell r="D1216">
            <v>0</v>
          </cell>
        </row>
        <row r="1217">
          <cell r="A1217" t="str">
            <v>NE OFF PEAK</v>
          </cell>
          <cell r="C1217">
            <v>200910</v>
          </cell>
          <cell r="D1217">
            <v>0</v>
          </cell>
        </row>
        <row r="1218">
          <cell r="A1218" t="str">
            <v>NE OFF PEAK</v>
          </cell>
          <cell r="C1218">
            <v>200911</v>
          </cell>
          <cell r="D1218">
            <v>0</v>
          </cell>
        </row>
        <row r="1219">
          <cell r="A1219" t="str">
            <v>NE OFF PEAK</v>
          </cell>
          <cell r="C1219">
            <v>200912</v>
          </cell>
          <cell r="D1219">
            <v>0</v>
          </cell>
        </row>
        <row r="1220">
          <cell r="A1220" t="str">
            <v>NE OFF PEAK</v>
          </cell>
          <cell r="C1220">
            <v>201002</v>
          </cell>
          <cell r="D1220">
            <v>0</v>
          </cell>
        </row>
        <row r="1221">
          <cell r="A1221" t="str">
            <v>NE OFF PEAK</v>
          </cell>
          <cell r="C1221">
            <v>201003</v>
          </cell>
          <cell r="D1221">
            <v>0</v>
          </cell>
        </row>
        <row r="1222">
          <cell r="A1222" t="str">
            <v>NE OFF PEAK</v>
          </cell>
          <cell r="C1222">
            <v>201004</v>
          </cell>
          <cell r="D1222">
            <v>0</v>
          </cell>
        </row>
        <row r="1223">
          <cell r="A1223" t="str">
            <v>NE OFF PEAK</v>
          </cell>
          <cell r="C1223">
            <v>201005</v>
          </cell>
          <cell r="D1223">
            <v>0</v>
          </cell>
        </row>
        <row r="1224">
          <cell r="A1224" t="str">
            <v>NE OFF PEAK</v>
          </cell>
          <cell r="C1224">
            <v>201006</v>
          </cell>
          <cell r="D1224">
            <v>0</v>
          </cell>
        </row>
        <row r="1225">
          <cell r="A1225" t="str">
            <v>NE OFF PEAK</v>
          </cell>
          <cell r="C1225">
            <v>201007</v>
          </cell>
          <cell r="D1225">
            <v>0</v>
          </cell>
        </row>
        <row r="1226">
          <cell r="A1226" t="str">
            <v>NE OFF PEAK</v>
          </cell>
          <cell r="C1226">
            <v>201008</v>
          </cell>
          <cell r="D1226">
            <v>0</v>
          </cell>
        </row>
        <row r="1227">
          <cell r="A1227" t="str">
            <v>NE OFF PEAK</v>
          </cell>
          <cell r="C1227">
            <v>201009</v>
          </cell>
          <cell r="D1227">
            <v>0</v>
          </cell>
        </row>
        <row r="1228">
          <cell r="A1228" t="str">
            <v>NE OFF PEAK</v>
          </cell>
          <cell r="C1228">
            <v>201010</v>
          </cell>
          <cell r="D1228">
            <v>0</v>
          </cell>
        </row>
        <row r="1229">
          <cell r="A1229" t="str">
            <v>NE OFF PEAK</v>
          </cell>
          <cell r="C1229">
            <v>201011</v>
          </cell>
          <cell r="D1229">
            <v>0</v>
          </cell>
        </row>
        <row r="1230">
          <cell r="A1230" t="str">
            <v>NE OFF PEAK</v>
          </cell>
          <cell r="C1230">
            <v>201012</v>
          </cell>
          <cell r="D1230">
            <v>0</v>
          </cell>
        </row>
        <row r="1231">
          <cell r="A1231" t="str">
            <v>NE ON PEAK</v>
          </cell>
          <cell r="C1231">
            <v>200803</v>
          </cell>
          <cell r="D1231">
            <v>0</v>
          </cell>
        </row>
        <row r="1232">
          <cell r="A1232" t="str">
            <v>NE ON PEAK</v>
          </cell>
          <cell r="C1232">
            <v>200804</v>
          </cell>
          <cell r="D1232">
            <v>0</v>
          </cell>
        </row>
        <row r="1233">
          <cell r="A1233" t="str">
            <v>NE ON PEAK</v>
          </cell>
          <cell r="C1233">
            <v>200805</v>
          </cell>
          <cell r="D1233">
            <v>0</v>
          </cell>
        </row>
        <row r="1234">
          <cell r="A1234" t="str">
            <v>NE ON PEAK</v>
          </cell>
          <cell r="C1234">
            <v>200806</v>
          </cell>
          <cell r="D1234">
            <v>0</v>
          </cell>
        </row>
        <row r="1235">
          <cell r="A1235" t="str">
            <v>NE ON PEAK</v>
          </cell>
          <cell r="C1235">
            <v>200807</v>
          </cell>
          <cell r="D1235">
            <v>0</v>
          </cell>
        </row>
        <row r="1236">
          <cell r="A1236" t="str">
            <v>NE ON PEAK</v>
          </cell>
          <cell r="C1236">
            <v>200808</v>
          </cell>
          <cell r="D1236">
            <v>0</v>
          </cell>
        </row>
        <row r="1237">
          <cell r="A1237" t="str">
            <v>NE ON PEAK</v>
          </cell>
          <cell r="C1237">
            <v>200809</v>
          </cell>
          <cell r="D1237">
            <v>0</v>
          </cell>
        </row>
        <row r="1238">
          <cell r="A1238" t="str">
            <v>NE ON PEAK</v>
          </cell>
          <cell r="C1238">
            <v>200810</v>
          </cell>
          <cell r="D1238">
            <v>0</v>
          </cell>
        </row>
        <row r="1239">
          <cell r="A1239" t="str">
            <v>NE ON PEAK</v>
          </cell>
          <cell r="C1239">
            <v>200811</v>
          </cell>
          <cell r="D1239">
            <v>0</v>
          </cell>
        </row>
        <row r="1240">
          <cell r="A1240" t="str">
            <v>NE ON PEAK</v>
          </cell>
          <cell r="C1240">
            <v>200812</v>
          </cell>
          <cell r="D1240">
            <v>0</v>
          </cell>
        </row>
        <row r="1241">
          <cell r="A1241" t="str">
            <v>NE ON PEAK</v>
          </cell>
          <cell r="C1241">
            <v>200901</v>
          </cell>
          <cell r="D1241">
            <v>0</v>
          </cell>
        </row>
        <row r="1242">
          <cell r="A1242" t="str">
            <v>NE ON PEAK</v>
          </cell>
          <cell r="C1242">
            <v>200902</v>
          </cell>
          <cell r="D1242">
            <v>0</v>
          </cell>
        </row>
        <row r="1243">
          <cell r="A1243" t="str">
            <v>NE ON PEAK</v>
          </cell>
          <cell r="C1243">
            <v>200903</v>
          </cell>
          <cell r="D1243">
            <v>0</v>
          </cell>
        </row>
        <row r="1244">
          <cell r="A1244" t="str">
            <v>NE ON PEAK</v>
          </cell>
          <cell r="C1244">
            <v>200904</v>
          </cell>
          <cell r="D1244">
            <v>0</v>
          </cell>
        </row>
        <row r="1245">
          <cell r="A1245" t="str">
            <v>NE ON PEAK</v>
          </cell>
          <cell r="C1245">
            <v>200905</v>
          </cell>
          <cell r="D1245">
            <v>0</v>
          </cell>
        </row>
        <row r="1246">
          <cell r="A1246" t="str">
            <v>NE ON PEAK</v>
          </cell>
          <cell r="C1246">
            <v>200906</v>
          </cell>
          <cell r="D1246">
            <v>0</v>
          </cell>
        </row>
        <row r="1247">
          <cell r="A1247" t="str">
            <v>NE ON PEAK</v>
          </cell>
          <cell r="C1247">
            <v>200907</v>
          </cell>
          <cell r="D1247">
            <v>0</v>
          </cell>
        </row>
        <row r="1248">
          <cell r="A1248" t="str">
            <v>NE ON PEAK</v>
          </cell>
          <cell r="C1248">
            <v>200908</v>
          </cell>
          <cell r="D1248">
            <v>0</v>
          </cell>
        </row>
        <row r="1249">
          <cell r="A1249" t="str">
            <v>NE ON PEAK</v>
          </cell>
          <cell r="C1249">
            <v>200909</v>
          </cell>
          <cell r="D1249">
            <v>0</v>
          </cell>
        </row>
        <row r="1250">
          <cell r="A1250" t="str">
            <v>NE ON PEAK</v>
          </cell>
          <cell r="C1250">
            <v>200910</v>
          </cell>
          <cell r="D1250">
            <v>0</v>
          </cell>
        </row>
        <row r="1251">
          <cell r="A1251" t="str">
            <v>NE ON PEAK</v>
          </cell>
          <cell r="C1251">
            <v>200911</v>
          </cell>
          <cell r="D1251">
            <v>0</v>
          </cell>
        </row>
        <row r="1252">
          <cell r="A1252" t="str">
            <v>NE ON PEAK</v>
          </cell>
          <cell r="C1252">
            <v>200912</v>
          </cell>
          <cell r="D1252">
            <v>0</v>
          </cell>
        </row>
        <row r="1253">
          <cell r="A1253" t="str">
            <v>NE ON PEAK</v>
          </cell>
          <cell r="C1253">
            <v>201001</v>
          </cell>
          <cell r="D1253">
            <v>0</v>
          </cell>
        </row>
        <row r="1254">
          <cell r="A1254" t="str">
            <v>NE ON PEAK</v>
          </cell>
          <cell r="C1254">
            <v>201002</v>
          </cell>
          <cell r="D1254">
            <v>0</v>
          </cell>
        </row>
        <row r="1255">
          <cell r="A1255" t="str">
            <v>NE ON PEAK</v>
          </cell>
          <cell r="C1255">
            <v>201003</v>
          </cell>
          <cell r="D1255">
            <v>0</v>
          </cell>
        </row>
        <row r="1256">
          <cell r="A1256" t="str">
            <v>NE ON PEAK</v>
          </cell>
          <cell r="C1256">
            <v>201004</v>
          </cell>
          <cell r="D1256">
            <v>0</v>
          </cell>
        </row>
        <row r="1257">
          <cell r="A1257" t="str">
            <v>NE ON PEAK</v>
          </cell>
          <cell r="C1257">
            <v>201005</v>
          </cell>
          <cell r="D1257">
            <v>0</v>
          </cell>
        </row>
        <row r="1258">
          <cell r="A1258" t="str">
            <v>NE ON PEAK</v>
          </cell>
          <cell r="C1258">
            <v>201006</v>
          </cell>
          <cell r="D1258">
            <v>0</v>
          </cell>
        </row>
        <row r="1259">
          <cell r="A1259" t="str">
            <v>NE ON PEAK</v>
          </cell>
          <cell r="C1259">
            <v>201007</v>
          </cell>
          <cell r="D1259">
            <v>0</v>
          </cell>
        </row>
        <row r="1260">
          <cell r="A1260" t="str">
            <v>NE ON PEAK</v>
          </cell>
          <cell r="C1260">
            <v>201008</v>
          </cell>
          <cell r="D1260">
            <v>0</v>
          </cell>
        </row>
        <row r="1261">
          <cell r="A1261" t="str">
            <v>NE ON PEAK</v>
          </cell>
          <cell r="C1261">
            <v>201009</v>
          </cell>
          <cell r="D1261">
            <v>0</v>
          </cell>
        </row>
        <row r="1262">
          <cell r="A1262" t="str">
            <v>NE ON PEAK</v>
          </cell>
          <cell r="C1262">
            <v>201010</v>
          </cell>
          <cell r="D1262">
            <v>0</v>
          </cell>
        </row>
        <row r="1263">
          <cell r="A1263" t="str">
            <v>NE ON PEAK</v>
          </cell>
          <cell r="C1263">
            <v>201011</v>
          </cell>
          <cell r="D1263">
            <v>0</v>
          </cell>
        </row>
        <row r="1264">
          <cell r="A1264" t="str">
            <v>NE ON PEAK</v>
          </cell>
          <cell r="C1264">
            <v>201012</v>
          </cell>
          <cell r="D1264">
            <v>0</v>
          </cell>
        </row>
        <row r="1265">
          <cell r="A1265" t="str">
            <v>NE ON PEAK</v>
          </cell>
          <cell r="C1265">
            <v>201101</v>
          </cell>
          <cell r="D1265">
            <v>0</v>
          </cell>
        </row>
        <row r="1266">
          <cell r="A1266" t="str">
            <v>NHL RTC</v>
          </cell>
          <cell r="C1266">
            <v>200803</v>
          </cell>
          <cell r="D1266">
            <v>0</v>
          </cell>
        </row>
        <row r="1267">
          <cell r="A1267" t="str">
            <v>NHL RTC</v>
          </cell>
          <cell r="C1267">
            <v>200804</v>
          </cell>
          <cell r="D1267">
            <v>0</v>
          </cell>
        </row>
        <row r="1268">
          <cell r="A1268" t="str">
            <v>NHL RTC</v>
          </cell>
          <cell r="C1268">
            <v>200805</v>
          </cell>
          <cell r="D1268">
            <v>0</v>
          </cell>
        </row>
        <row r="1269">
          <cell r="A1269" t="str">
            <v>NHL RTC</v>
          </cell>
          <cell r="C1269">
            <v>200806</v>
          </cell>
          <cell r="D1269">
            <v>0</v>
          </cell>
        </row>
        <row r="1270">
          <cell r="A1270" t="str">
            <v>NHL RTC</v>
          </cell>
          <cell r="C1270">
            <v>200807</v>
          </cell>
          <cell r="D1270">
            <v>0</v>
          </cell>
        </row>
        <row r="1271">
          <cell r="A1271" t="str">
            <v>NHL RTC</v>
          </cell>
          <cell r="C1271">
            <v>200808</v>
          </cell>
          <cell r="D1271">
            <v>0</v>
          </cell>
        </row>
        <row r="1272">
          <cell r="A1272" t="str">
            <v>NHL RTC</v>
          </cell>
          <cell r="C1272">
            <v>200809</v>
          </cell>
          <cell r="D1272">
            <v>0</v>
          </cell>
        </row>
        <row r="1273">
          <cell r="A1273" t="str">
            <v>NHL RTC</v>
          </cell>
          <cell r="C1273">
            <v>200810</v>
          </cell>
          <cell r="D1273">
            <v>0</v>
          </cell>
        </row>
        <row r="1274">
          <cell r="A1274" t="str">
            <v>NHL RTC</v>
          </cell>
          <cell r="C1274">
            <v>200811</v>
          </cell>
          <cell r="D1274">
            <v>0</v>
          </cell>
        </row>
        <row r="1275">
          <cell r="A1275" t="str">
            <v>NHL RTC</v>
          </cell>
          <cell r="C1275">
            <v>200812</v>
          </cell>
          <cell r="D1275">
            <v>0</v>
          </cell>
        </row>
        <row r="1276">
          <cell r="A1276" t="str">
            <v>NHL RTC</v>
          </cell>
          <cell r="C1276">
            <v>200901</v>
          </cell>
          <cell r="D1276">
            <v>0</v>
          </cell>
        </row>
        <row r="1277">
          <cell r="A1277" t="str">
            <v>NHL RTC</v>
          </cell>
          <cell r="C1277">
            <v>200902</v>
          </cell>
          <cell r="D1277">
            <v>0</v>
          </cell>
        </row>
        <row r="1278">
          <cell r="A1278" t="str">
            <v>NHL RTC</v>
          </cell>
          <cell r="C1278">
            <v>200903</v>
          </cell>
          <cell r="D1278">
            <v>0</v>
          </cell>
        </row>
        <row r="1279">
          <cell r="A1279" t="str">
            <v>NHL RTC</v>
          </cell>
          <cell r="C1279">
            <v>200904</v>
          </cell>
          <cell r="D1279">
            <v>0</v>
          </cell>
        </row>
        <row r="1280">
          <cell r="A1280" t="str">
            <v>NHL RTC</v>
          </cell>
          <cell r="C1280">
            <v>200905</v>
          </cell>
          <cell r="D1280">
            <v>0</v>
          </cell>
        </row>
        <row r="1281">
          <cell r="A1281" t="str">
            <v>NHL RTC</v>
          </cell>
          <cell r="C1281">
            <v>200906</v>
          </cell>
          <cell r="D1281">
            <v>0</v>
          </cell>
        </row>
        <row r="1282">
          <cell r="A1282" t="str">
            <v>NHL RTC</v>
          </cell>
          <cell r="C1282">
            <v>200907</v>
          </cell>
          <cell r="D1282">
            <v>0</v>
          </cell>
        </row>
        <row r="1283">
          <cell r="A1283" t="str">
            <v>NHL RTC</v>
          </cell>
          <cell r="C1283">
            <v>200908</v>
          </cell>
          <cell r="D1283">
            <v>0</v>
          </cell>
        </row>
        <row r="1284">
          <cell r="A1284" t="str">
            <v>NHL RTC</v>
          </cell>
          <cell r="C1284">
            <v>200909</v>
          </cell>
          <cell r="D1284">
            <v>0</v>
          </cell>
        </row>
        <row r="1285">
          <cell r="A1285" t="str">
            <v>NHL RTC</v>
          </cell>
          <cell r="C1285">
            <v>200910</v>
          </cell>
          <cell r="D1285">
            <v>0</v>
          </cell>
        </row>
        <row r="1286">
          <cell r="A1286" t="str">
            <v>NHL RTC</v>
          </cell>
          <cell r="C1286">
            <v>200911</v>
          </cell>
          <cell r="D1286">
            <v>0</v>
          </cell>
        </row>
        <row r="1287">
          <cell r="A1287" t="str">
            <v>NHL RTC</v>
          </cell>
          <cell r="C1287">
            <v>200912</v>
          </cell>
          <cell r="D1287">
            <v>0</v>
          </cell>
        </row>
        <row r="1288">
          <cell r="A1288" t="str">
            <v>NHS RTC</v>
          </cell>
          <cell r="C1288">
            <v>200803</v>
          </cell>
          <cell r="D1288">
            <v>0</v>
          </cell>
        </row>
        <row r="1289">
          <cell r="A1289" t="str">
            <v>NHS RTC</v>
          </cell>
          <cell r="C1289">
            <v>200804</v>
          </cell>
          <cell r="D1289">
            <v>0</v>
          </cell>
        </row>
        <row r="1290">
          <cell r="A1290" t="str">
            <v>NHS RTC</v>
          </cell>
          <cell r="C1290">
            <v>200805</v>
          </cell>
          <cell r="D1290">
            <v>0</v>
          </cell>
        </row>
        <row r="1291">
          <cell r="A1291" t="str">
            <v>NHS RTC</v>
          </cell>
          <cell r="C1291">
            <v>200806</v>
          </cell>
          <cell r="D1291">
            <v>0</v>
          </cell>
        </row>
        <row r="1292">
          <cell r="A1292" t="str">
            <v>NHS RTC</v>
          </cell>
          <cell r="C1292">
            <v>200807</v>
          </cell>
          <cell r="D1292">
            <v>0</v>
          </cell>
        </row>
        <row r="1293">
          <cell r="A1293" t="str">
            <v>NHS RTC</v>
          </cell>
          <cell r="C1293">
            <v>200808</v>
          </cell>
          <cell r="D1293">
            <v>0</v>
          </cell>
        </row>
        <row r="1294">
          <cell r="A1294" t="str">
            <v>NHS RTC</v>
          </cell>
          <cell r="C1294">
            <v>200809</v>
          </cell>
          <cell r="D1294">
            <v>0</v>
          </cell>
        </row>
        <row r="1295">
          <cell r="A1295" t="str">
            <v>NHS RTC</v>
          </cell>
          <cell r="C1295">
            <v>200810</v>
          </cell>
          <cell r="D1295">
            <v>0</v>
          </cell>
        </row>
        <row r="1296">
          <cell r="A1296" t="str">
            <v>NHS RTC</v>
          </cell>
          <cell r="C1296">
            <v>200811</v>
          </cell>
          <cell r="D1296">
            <v>0</v>
          </cell>
        </row>
        <row r="1297">
          <cell r="A1297" t="str">
            <v>NHS RTC</v>
          </cell>
          <cell r="C1297">
            <v>200812</v>
          </cell>
          <cell r="D1297">
            <v>0</v>
          </cell>
        </row>
        <row r="1298">
          <cell r="A1298" t="str">
            <v>NHS RTC</v>
          </cell>
          <cell r="C1298">
            <v>200901</v>
          </cell>
          <cell r="D1298">
            <v>0</v>
          </cell>
        </row>
        <row r="1299">
          <cell r="A1299" t="str">
            <v>NHS RTC</v>
          </cell>
          <cell r="C1299">
            <v>200902</v>
          </cell>
          <cell r="D1299">
            <v>0</v>
          </cell>
        </row>
        <row r="1300">
          <cell r="A1300" t="str">
            <v>NHS RTC</v>
          </cell>
          <cell r="C1300">
            <v>200903</v>
          </cell>
          <cell r="D1300">
            <v>0</v>
          </cell>
        </row>
        <row r="1301">
          <cell r="A1301" t="str">
            <v>NHS RTC</v>
          </cell>
          <cell r="C1301">
            <v>200904</v>
          </cell>
          <cell r="D1301">
            <v>0</v>
          </cell>
        </row>
        <row r="1302">
          <cell r="A1302" t="str">
            <v>NHS RTC</v>
          </cell>
          <cell r="C1302">
            <v>200905</v>
          </cell>
          <cell r="D1302">
            <v>0</v>
          </cell>
        </row>
        <row r="1303">
          <cell r="A1303" t="str">
            <v>NHS RTC</v>
          </cell>
          <cell r="C1303">
            <v>200906</v>
          </cell>
          <cell r="D1303">
            <v>0</v>
          </cell>
        </row>
        <row r="1304">
          <cell r="A1304" t="str">
            <v>NHS RTC</v>
          </cell>
          <cell r="C1304">
            <v>200907</v>
          </cell>
          <cell r="D1304">
            <v>0</v>
          </cell>
        </row>
        <row r="1305">
          <cell r="A1305" t="str">
            <v>NHS RTC</v>
          </cell>
          <cell r="C1305">
            <v>200908</v>
          </cell>
          <cell r="D1305">
            <v>0</v>
          </cell>
        </row>
        <row r="1306">
          <cell r="A1306" t="str">
            <v>NHS RTC</v>
          </cell>
          <cell r="C1306">
            <v>200909</v>
          </cell>
          <cell r="D1306">
            <v>0</v>
          </cell>
        </row>
        <row r="1307">
          <cell r="A1307" t="str">
            <v>NHS RTC</v>
          </cell>
          <cell r="C1307">
            <v>200910</v>
          </cell>
          <cell r="D1307">
            <v>0</v>
          </cell>
        </row>
        <row r="1308">
          <cell r="A1308" t="str">
            <v>NHS RTC</v>
          </cell>
          <cell r="C1308">
            <v>200911</v>
          </cell>
          <cell r="D1308">
            <v>0</v>
          </cell>
        </row>
        <row r="1309">
          <cell r="A1309" t="str">
            <v>NHS RTC</v>
          </cell>
          <cell r="C1309">
            <v>200912</v>
          </cell>
          <cell r="D1309">
            <v>0</v>
          </cell>
        </row>
        <row r="1310">
          <cell r="A1310" t="str">
            <v>NO6 NYH 1%</v>
          </cell>
          <cell r="C1310">
            <v>200803</v>
          </cell>
          <cell r="D1310">
            <v>0</v>
          </cell>
        </row>
        <row r="1311">
          <cell r="A1311" t="str">
            <v>NO6 NYH 1%</v>
          </cell>
          <cell r="C1311">
            <v>200804</v>
          </cell>
          <cell r="D1311">
            <v>0</v>
          </cell>
        </row>
        <row r="1312">
          <cell r="A1312" t="str">
            <v>NO6 NYH 1%</v>
          </cell>
          <cell r="C1312">
            <v>200805</v>
          </cell>
          <cell r="D1312">
            <v>0</v>
          </cell>
        </row>
        <row r="1313">
          <cell r="A1313" t="str">
            <v>NO6 NYH 1%</v>
          </cell>
          <cell r="C1313">
            <v>200806</v>
          </cell>
          <cell r="D1313">
            <v>0</v>
          </cell>
        </row>
        <row r="1314">
          <cell r="A1314" t="str">
            <v>NO6 NYH 1%</v>
          </cell>
          <cell r="C1314">
            <v>200807</v>
          </cell>
          <cell r="D1314">
            <v>0</v>
          </cell>
        </row>
        <row r="1315">
          <cell r="A1315" t="str">
            <v>NO6 NYH 1%</v>
          </cell>
          <cell r="C1315">
            <v>200808</v>
          </cell>
          <cell r="D1315">
            <v>0</v>
          </cell>
        </row>
        <row r="1316">
          <cell r="A1316" t="str">
            <v>NO6 NYH 1%</v>
          </cell>
          <cell r="C1316">
            <v>200809</v>
          </cell>
          <cell r="D1316">
            <v>0</v>
          </cell>
        </row>
        <row r="1317">
          <cell r="A1317" t="str">
            <v>NO6 NYH 1%</v>
          </cell>
          <cell r="C1317">
            <v>200810</v>
          </cell>
          <cell r="D1317">
            <v>0</v>
          </cell>
        </row>
        <row r="1318">
          <cell r="A1318" t="str">
            <v>NO6 NYH 1%</v>
          </cell>
          <cell r="C1318">
            <v>200811</v>
          </cell>
          <cell r="D1318">
            <v>0</v>
          </cell>
        </row>
        <row r="1319">
          <cell r="A1319" t="str">
            <v>NO6 NYH 1%</v>
          </cell>
          <cell r="C1319">
            <v>200812</v>
          </cell>
          <cell r="D1319">
            <v>0</v>
          </cell>
        </row>
        <row r="1320">
          <cell r="A1320" t="str">
            <v>NO6 NYH 1%</v>
          </cell>
          <cell r="C1320">
            <v>200901</v>
          </cell>
          <cell r="D1320">
            <v>0</v>
          </cell>
        </row>
        <row r="1321">
          <cell r="A1321" t="str">
            <v>NO6 NYH 1%</v>
          </cell>
          <cell r="C1321">
            <v>200902</v>
          </cell>
          <cell r="D1321">
            <v>0</v>
          </cell>
        </row>
        <row r="1322">
          <cell r="A1322" t="str">
            <v>NO6 NYH 1%</v>
          </cell>
          <cell r="C1322">
            <v>200903</v>
          </cell>
          <cell r="D1322">
            <v>0</v>
          </cell>
        </row>
        <row r="1323">
          <cell r="A1323" t="str">
            <v>NO6 NYH 1%</v>
          </cell>
          <cell r="C1323">
            <v>200904</v>
          </cell>
          <cell r="D1323">
            <v>0</v>
          </cell>
        </row>
        <row r="1324">
          <cell r="A1324" t="str">
            <v>NO6 NYH 1%</v>
          </cell>
          <cell r="C1324">
            <v>200905</v>
          </cell>
          <cell r="D1324">
            <v>0</v>
          </cell>
        </row>
        <row r="1325">
          <cell r="A1325" t="str">
            <v>NO6 NYH 1%</v>
          </cell>
          <cell r="C1325">
            <v>200906</v>
          </cell>
          <cell r="D1325">
            <v>0</v>
          </cell>
        </row>
        <row r="1326">
          <cell r="A1326" t="str">
            <v>NO6 NYH 1%</v>
          </cell>
          <cell r="C1326">
            <v>200907</v>
          </cell>
          <cell r="D1326">
            <v>0</v>
          </cell>
        </row>
        <row r="1327">
          <cell r="A1327" t="str">
            <v>NO6 NYH 1%</v>
          </cell>
          <cell r="C1327">
            <v>200908</v>
          </cell>
          <cell r="D1327">
            <v>0</v>
          </cell>
        </row>
        <row r="1328">
          <cell r="A1328" t="str">
            <v>NO6 NYH 1%</v>
          </cell>
          <cell r="C1328">
            <v>200909</v>
          </cell>
          <cell r="D1328">
            <v>0</v>
          </cell>
        </row>
        <row r="1329">
          <cell r="A1329" t="str">
            <v>NO6 NYH 1%</v>
          </cell>
          <cell r="C1329">
            <v>200910</v>
          </cell>
          <cell r="D1329">
            <v>0</v>
          </cell>
        </row>
        <row r="1330">
          <cell r="A1330" t="str">
            <v>NO6 NYH 1%</v>
          </cell>
          <cell r="C1330">
            <v>200911</v>
          </cell>
          <cell r="D1330">
            <v>0</v>
          </cell>
        </row>
        <row r="1331">
          <cell r="A1331" t="str">
            <v>NO6 NYH 1%</v>
          </cell>
          <cell r="C1331">
            <v>200912</v>
          </cell>
          <cell r="D1331">
            <v>0</v>
          </cell>
        </row>
        <row r="1332">
          <cell r="A1332" t="str">
            <v>NO6 NYH 1%</v>
          </cell>
          <cell r="C1332">
            <v>201001</v>
          </cell>
          <cell r="D1332">
            <v>0</v>
          </cell>
        </row>
        <row r="1333">
          <cell r="A1333" t="str">
            <v>NO6 NYH 1%</v>
          </cell>
          <cell r="C1333">
            <v>201002</v>
          </cell>
          <cell r="D1333">
            <v>0</v>
          </cell>
        </row>
        <row r="1334">
          <cell r="A1334" t="str">
            <v>NO6 NYH 1%</v>
          </cell>
          <cell r="C1334">
            <v>201003</v>
          </cell>
          <cell r="D1334">
            <v>0</v>
          </cell>
        </row>
        <row r="1335">
          <cell r="A1335" t="str">
            <v>NO6 NYH 1%</v>
          </cell>
          <cell r="C1335">
            <v>201004</v>
          </cell>
          <cell r="D1335">
            <v>0</v>
          </cell>
        </row>
        <row r="1336">
          <cell r="A1336" t="str">
            <v>NO6 NYH 1%</v>
          </cell>
          <cell r="C1336">
            <v>201005</v>
          </cell>
          <cell r="D1336">
            <v>0</v>
          </cell>
        </row>
        <row r="1337">
          <cell r="A1337" t="str">
            <v>NO6 NYH 1%</v>
          </cell>
          <cell r="C1337">
            <v>201006</v>
          </cell>
          <cell r="D1337">
            <v>0</v>
          </cell>
        </row>
        <row r="1338">
          <cell r="A1338" t="str">
            <v>NO6 NYH 1%</v>
          </cell>
          <cell r="C1338">
            <v>201007</v>
          </cell>
          <cell r="D1338">
            <v>0</v>
          </cell>
        </row>
        <row r="1339">
          <cell r="A1339" t="str">
            <v>NO6 NYH 1%</v>
          </cell>
          <cell r="C1339">
            <v>201008</v>
          </cell>
          <cell r="D1339">
            <v>0</v>
          </cell>
        </row>
        <row r="1340">
          <cell r="A1340" t="str">
            <v>NO6 NYH 1%</v>
          </cell>
          <cell r="C1340">
            <v>201009</v>
          </cell>
          <cell r="D1340">
            <v>0</v>
          </cell>
        </row>
        <row r="1341">
          <cell r="A1341" t="str">
            <v>NO6 NYH 1%</v>
          </cell>
          <cell r="C1341">
            <v>201010</v>
          </cell>
          <cell r="D1341">
            <v>0</v>
          </cell>
        </row>
        <row r="1342">
          <cell r="A1342" t="str">
            <v>NO6 NYH 1%</v>
          </cell>
          <cell r="C1342">
            <v>201011</v>
          </cell>
          <cell r="D1342">
            <v>0</v>
          </cell>
        </row>
        <row r="1343">
          <cell r="A1343" t="str">
            <v>NO6 NYH 1%</v>
          </cell>
          <cell r="C1343">
            <v>201012</v>
          </cell>
          <cell r="D1343">
            <v>0</v>
          </cell>
        </row>
        <row r="1344">
          <cell r="A1344" t="str">
            <v>NO6 NYH 1%</v>
          </cell>
          <cell r="C1344">
            <v>201101</v>
          </cell>
          <cell r="D1344">
            <v>0</v>
          </cell>
        </row>
        <row r="1345">
          <cell r="A1345" t="str">
            <v>NO6 NYH 1%</v>
          </cell>
          <cell r="C1345">
            <v>201102</v>
          </cell>
          <cell r="D1345">
            <v>0</v>
          </cell>
        </row>
        <row r="1346">
          <cell r="A1346" t="str">
            <v>NO6 NYH 1%</v>
          </cell>
          <cell r="C1346">
            <v>201103</v>
          </cell>
          <cell r="D1346">
            <v>0</v>
          </cell>
        </row>
        <row r="1347">
          <cell r="A1347" t="str">
            <v>NO6 NYH.3%</v>
          </cell>
          <cell r="C1347">
            <v>200803</v>
          </cell>
          <cell r="D1347">
            <v>0</v>
          </cell>
        </row>
        <row r="1348">
          <cell r="A1348" t="str">
            <v>NO6 NYH.3%</v>
          </cell>
          <cell r="C1348">
            <v>200804</v>
          </cell>
          <cell r="D1348">
            <v>0</v>
          </cell>
        </row>
        <row r="1349">
          <cell r="A1349" t="str">
            <v>NO6 NYH.3%</v>
          </cell>
          <cell r="C1349">
            <v>200805</v>
          </cell>
          <cell r="D1349">
            <v>0</v>
          </cell>
        </row>
        <row r="1350">
          <cell r="A1350" t="str">
            <v>NO6 NYH.3%</v>
          </cell>
          <cell r="C1350">
            <v>200806</v>
          </cell>
          <cell r="D1350">
            <v>0</v>
          </cell>
        </row>
        <row r="1351">
          <cell r="A1351" t="str">
            <v>NO6 NYH.3%</v>
          </cell>
          <cell r="C1351">
            <v>200807</v>
          </cell>
          <cell r="D1351">
            <v>0</v>
          </cell>
        </row>
        <row r="1352">
          <cell r="A1352" t="str">
            <v>NO6 NYH.3%</v>
          </cell>
          <cell r="C1352">
            <v>200808</v>
          </cell>
          <cell r="D1352">
            <v>0</v>
          </cell>
        </row>
        <row r="1353">
          <cell r="A1353" t="str">
            <v>NO6 NYH.3%</v>
          </cell>
          <cell r="C1353">
            <v>200809</v>
          </cell>
          <cell r="D1353">
            <v>0</v>
          </cell>
        </row>
        <row r="1354">
          <cell r="A1354" t="str">
            <v>NO6 NYH.3%</v>
          </cell>
          <cell r="C1354">
            <v>200810</v>
          </cell>
          <cell r="D1354">
            <v>0</v>
          </cell>
        </row>
        <row r="1355">
          <cell r="A1355" t="str">
            <v>NO6 NYH.3%</v>
          </cell>
          <cell r="C1355">
            <v>200811</v>
          </cell>
          <cell r="D1355">
            <v>0</v>
          </cell>
        </row>
        <row r="1356">
          <cell r="A1356" t="str">
            <v>NO6 NYH.3%</v>
          </cell>
          <cell r="C1356">
            <v>200812</v>
          </cell>
          <cell r="D1356">
            <v>0</v>
          </cell>
        </row>
        <row r="1357">
          <cell r="A1357" t="str">
            <v>NY A ON PEAK</v>
          </cell>
          <cell r="C1357">
            <v>200803</v>
          </cell>
          <cell r="D1357">
            <v>0</v>
          </cell>
        </row>
        <row r="1358">
          <cell r="A1358" t="str">
            <v>NY A ON PEAK</v>
          </cell>
          <cell r="C1358">
            <v>200804</v>
          </cell>
          <cell r="D1358">
            <v>0</v>
          </cell>
        </row>
        <row r="1359">
          <cell r="A1359" t="str">
            <v>NY A ON PEAK</v>
          </cell>
          <cell r="C1359">
            <v>200805</v>
          </cell>
          <cell r="D1359">
            <v>0</v>
          </cell>
        </row>
        <row r="1360">
          <cell r="A1360" t="str">
            <v>NY A ON PEAK</v>
          </cell>
          <cell r="C1360">
            <v>200806</v>
          </cell>
          <cell r="D1360">
            <v>0</v>
          </cell>
        </row>
        <row r="1361">
          <cell r="A1361" t="str">
            <v>NY A ON PEAK</v>
          </cell>
          <cell r="C1361">
            <v>200807</v>
          </cell>
          <cell r="D1361">
            <v>0</v>
          </cell>
        </row>
        <row r="1362">
          <cell r="A1362" t="str">
            <v>NY A ON PEAK</v>
          </cell>
          <cell r="C1362">
            <v>200808</v>
          </cell>
          <cell r="D1362">
            <v>0</v>
          </cell>
        </row>
        <row r="1363">
          <cell r="A1363" t="str">
            <v>NY A ON PEAK</v>
          </cell>
          <cell r="C1363">
            <v>200809</v>
          </cell>
          <cell r="D1363">
            <v>0</v>
          </cell>
        </row>
        <row r="1364">
          <cell r="A1364" t="str">
            <v>NY A ON PEAK</v>
          </cell>
          <cell r="C1364">
            <v>200810</v>
          </cell>
          <cell r="D1364">
            <v>0</v>
          </cell>
        </row>
        <row r="1365">
          <cell r="A1365" t="str">
            <v>NY A ON PEAK</v>
          </cell>
          <cell r="C1365">
            <v>200811</v>
          </cell>
          <cell r="D1365">
            <v>0</v>
          </cell>
        </row>
        <row r="1366">
          <cell r="A1366" t="str">
            <v>NY A ON PEAK</v>
          </cell>
          <cell r="C1366">
            <v>200812</v>
          </cell>
          <cell r="D1366">
            <v>0</v>
          </cell>
        </row>
        <row r="1367">
          <cell r="A1367" t="str">
            <v>NY A ON PEAK</v>
          </cell>
          <cell r="C1367">
            <v>200901</v>
          </cell>
          <cell r="D1367">
            <v>0</v>
          </cell>
        </row>
        <row r="1368">
          <cell r="A1368" t="str">
            <v>NY A ON PEAK</v>
          </cell>
          <cell r="C1368">
            <v>200902</v>
          </cell>
          <cell r="D1368">
            <v>0</v>
          </cell>
        </row>
        <row r="1369">
          <cell r="A1369" t="str">
            <v>NY A ON PEAK</v>
          </cell>
          <cell r="C1369">
            <v>200903</v>
          </cell>
          <cell r="D1369">
            <v>0</v>
          </cell>
        </row>
        <row r="1370">
          <cell r="A1370" t="str">
            <v>NY A ON PEAK</v>
          </cell>
          <cell r="C1370">
            <v>200904</v>
          </cell>
          <cell r="D1370">
            <v>0</v>
          </cell>
        </row>
        <row r="1371">
          <cell r="A1371" t="str">
            <v>NY A ON PEAK</v>
          </cell>
          <cell r="C1371">
            <v>200905</v>
          </cell>
          <cell r="D1371">
            <v>0</v>
          </cell>
        </row>
        <row r="1372">
          <cell r="A1372" t="str">
            <v>NY A ON PEAK</v>
          </cell>
          <cell r="C1372">
            <v>200906</v>
          </cell>
          <cell r="D1372">
            <v>0</v>
          </cell>
        </row>
        <row r="1373">
          <cell r="A1373" t="str">
            <v>NY A ON PEAK</v>
          </cell>
          <cell r="C1373">
            <v>200907</v>
          </cell>
          <cell r="D1373">
            <v>0</v>
          </cell>
        </row>
        <row r="1374">
          <cell r="A1374" t="str">
            <v>NY A ON PEAK</v>
          </cell>
          <cell r="C1374">
            <v>200908</v>
          </cell>
          <cell r="D1374">
            <v>0</v>
          </cell>
        </row>
        <row r="1375">
          <cell r="A1375" t="str">
            <v>NY A ON PEAK</v>
          </cell>
          <cell r="C1375">
            <v>200909</v>
          </cell>
          <cell r="D1375">
            <v>0</v>
          </cell>
        </row>
        <row r="1376">
          <cell r="A1376" t="str">
            <v>NY A ON PEAK</v>
          </cell>
          <cell r="C1376">
            <v>200910</v>
          </cell>
          <cell r="D1376">
            <v>0</v>
          </cell>
        </row>
        <row r="1377">
          <cell r="A1377" t="str">
            <v>NY A ON PEAK</v>
          </cell>
          <cell r="C1377">
            <v>200911</v>
          </cell>
          <cell r="D1377">
            <v>0</v>
          </cell>
        </row>
        <row r="1378">
          <cell r="A1378" t="str">
            <v>NY A ON PEAK</v>
          </cell>
          <cell r="C1378">
            <v>200912</v>
          </cell>
          <cell r="D1378">
            <v>0</v>
          </cell>
        </row>
        <row r="1379">
          <cell r="A1379" t="str">
            <v>NY A ON PEAK</v>
          </cell>
          <cell r="C1379">
            <v>201001</v>
          </cell>
          <cell r="D1379">
            <v>0</v>
          </cell>
        </row>
        <row r="1380">
          <cell r="A1380" t="str">
            <v>NY A ON PEAK</v>
          </cell>
          <cell r="C1380">
            <v>201002</v>
          </cell>
          <cell r="D1380">
            <v>0</v>
          </cell>
        </row>
        <row r="1381">
          <cell r="A1381" t="str">
            <v>NY A ON PEAK</v>
          </cell>
          <cell r="C1381">
            <v>201003</v>
          </cell>
          <cell r="D1381">
            <v>0</v>
          </cell>
        </row>
        <row r="1382">
          <cell r="A1382" t="str">
            <v>NY A ON PEAK</v>
          </cell>
          <cell r="C1382">
            <v>201004</v>
          </cell>
          <cell r="D1382">
            <v>0</v>
          </cell>
        </row>
        <row r="1383">
          <cell r="A1383" t="str">
            <v>NY A ON PEAK</v>
          </cell>
          <cell r="C1383">
            <v>201005</v>
          </cell>
          <cell r="D1383">
            <v>0</v>
          </cell>
        </row>
        <row r="1384">
          <cell r="A1384" t="str">
            <v>NY A ON PEAK</v>
          </cell>
          <cell r="C1384">
            <v>201006</v>
          </cell>
          <cell r="D1384">
            <v>0</v>
          </cell>
        </row>
        <row r="1385">
          <cell r="A1385" t="str">
            <v>NY A ON PEAK</v>
          </cell>
          <cell r="C1385">
            <v>201007</v>
          </cell>
          <cell r="D1385">
            <v>0</v>
          </cell>
        </row>
        <row r="1386">
          <cell r="A1386" t="str">
            <v>NY A ON PEAK</v>
          </cell>
          <cell r="C1386">
            <v>201008</v>
          </cell>
          <cell r="D1386">
            <v>0</v>
          </cell>
        </row>
        <row r="1387">
          <cell r="A1387" t="str">
            <v>NY A ON PEAK</v>
          </cell>
          <cell r="C1387">
            <v>201009</v>
          </cell>
          <cell r="D1387">
            <v>0</v>
          </cell>
        </row>
        <row r="1388">
          <cell r="A1388" t="str">
            <v>NY A ON PEAK</v>
          </cell>
          <cell r="C1388">
            <v>201010</v>
          </cell>
          <cell r="D1388">
            <v>0</v>
          </cell>
        </row>
        <row r="1389">
          <cell r="A1389" t="str">
            <v>NY A ON PEAK</v>
          </cell>
          <cell r="C1389">
            <v>201011</v>
          </cell>
          <cell r="D1389">
            <v>0</v>
          </cell>
        </row>
        <row r="1390">
          <cell r="A1390" t="str">
            <v>NY A ON PEAK</v>
          </cell>
          <cell r="C1390">
            <v>201012</v>
          </cell>
          <cell r="D1390">
            <v>0</v>
          </cell>
        </row>
        <row r="1391">
          <cell r="A1391" t="str">
            <v>NY A ON PEAK</v>
          </cell>
          <cell r="C1391">
            <v>201101</v>
          </cell>
          <cell r="D1391">
            <v>0</v>
          </cell>
        </row>
        <row r="1392">
          <cell r="A1392" t="str">
            <v>NY A ON PEAK</v>
          </cell>
          <cell r="C1392">
            <v>201102</v>
          </cell>
          <cell r="D1392">
            <v>0</v>
          </cell>
        </row>
        <row r="1393">
          <cell r="A1393" t="str">
            <v>NY A ON PEAK</v>
          </cell>
          <cell r="C1393">
            <v>201103</v>
          </cell>
          <cell r="D1393">
            <v>0</v>
          </cell>
        </row>
        <row r="1394">
          <cell r="A1394" t="str">
            <v>NY A ON PEAK</v>
          </cell>
          <cell r="C1394">
            <v>201104</v>
          </cell>
          <cell r="D1394">
            <v>0</v>
          </cell>
        </row>
        <row r="1395">
          <cell r="A1395" t="str">
            <v>NY A ON PEAK</v>
          </cell>
          <cell r="C1395">
            <v>201105</v>
          </cell>
          <cell r="D1395">
            <v>0</v>
          </cell>
        </row>
        <row r="1396">
          <cell r="A1396" t="str">
            <v>NY A ON PEAK</v>
          </cell>
          <cell r="C1396">
            <v>201106</v>
          </cell>
          <cell r="D1396">
            <v>0</v>
          </cell>
        </row>
        <row r="1397">
          <cell r="A1397" t="str">
            <v>NY A ON PEAK</v>
          </cell>
          <cell r="C1397">
            <v>201107</v>
          </cell>
          <cell r="D1397">
            <v>0</v>
          </cell>
        </row>
        <row r="1398">
          <cell r="A1398" t="str">
            <v>NY A ON PEAK</v>
          </cell>
          <cell r="C1398">
            <v>201108</v>
          </cell>
          <cell r="D1398">
            <v>0</v>
          </cell>
        </row>
        <row r="1399">
          <cell r="A1399" t="str">
            <v>NY A ON PEAK</v>
          </cell>
          <cell r="C1399">
            <v>201109</v>
          </cell>
          <cell r="D1399">
            <v>0</v>
          </cell>
        </row>
        <row r="1400">
          <cell r="A1400" t="str">
            <v>NY A ON PEAK</v>
          </cell>
          <cell r="C1400">
            <v>201110</v>
          </cell>
          <cell r="D1400">
            <v>0</v>
          </cell>
        </row>
        <row r="1401">
          <cell r="A1401" t="str">
            <v>NY A ON PEAK</v>
          </cell>
          <cell r="C1401">
            <v>201111</v>
          </cell>
          <cell r="D1401">
            <v>0</v>
          </cell>
        </row>
        <row r="1402">
          <cell r="A1402" t="str">
            <v>NY A ON PEAK</v>
          </cell>
          <cell r="C1402">
            <v>201112</v>
          </cell>
          <cell r="D1402">
            <v>0</v>
          </cell>
        </row>
        <row r="1403">
          <cell r="A1403" t="str">
            <v>NY G OFF PEAK</v>
          </cell>
          <cell r="C1403">
            <v>200901</v>
          </cell>
          <cell r="D1403">
            <v>0</v>
          </cell>
        </row>
        <row r="1404">
          <cell r="A1404" t="str">
            <v>NY G OFF PEAK</v>
          </cell>
          <cell r="C1404">
            <v>200902</v>
          </cell>
          <cell r="D1404">
            <v>0</v>
          </cell>
        </row>
        <row r="1405">
          <cell r="A1405" t="str">
            <v>NY G OFF PEAK</v>
          </cell>
          <cell r="C1405">
            <v>200903</v>
          </cell>
          <cell r="D1405">
            <v>0</v>
          </cell>
        </row>
        <row r="1406">
          <cell r="A1406" t="str">
            <v>NY G OFF PEAK</v>
          </cell>
          <cell r="C1406">
            <v>200904</v>
          </cell>
          <cell r="D1406">
            <v>0</v>
          </cell>
        </row>
        <row r="1407">
          <cell r="A1407" t="str">
            <v>NY G OFF PEAK</v>
          </cell>
          <cell r="C1407">
            <v>200905</v>
          </cell>
          <cell r="D1407">
            <v>0</v>
          </cell>
        </row>
        <row r="1408">
          <cell r="A1408" t="str">
            <v>NY G OFF PEAK</v>
          </cell>
          <cell r="C1408">
            <v>200906</v>
          </cell>
          <cell r="D1408">
            <v>0</v>
          </cell>
        </row>
        <row r="1409">
          <cell r="A1409" t="str">
            <v>NY G OFF PEAK</v>
          </cell>
          <cell r="C1409">
            <v>200907</v>
          </cell>
          <cell r="D1409">
            <v>0</v>
          </cell>
        </row>
        <row r="1410">
          <cell r="A1410" t="str">
            <v>NY G OFF PEAK</v>
          </cell>
          <cell r="C1410">
            <v>200908</v>
          </cell>
          <cell r="D1410">
            <v>0</v>
          </cell>
        </row>
        <row r="1411">
          <cell r="A1411" t="str">
            <v>NY G OFF PEAK</v>
          </cell>
          <cell r="C1411">
            <v>200909</v>
          </cell>
          <cell r="D1411">
            <v>0</v>
          </cell>
        </row>
        <row r="1412">
          <cell r="A1412" t="str">
            <v>NY G OFF PEAK</v>
          </cell>
          <cell r="C1412">
            <v>200910</v>
          </cell>
          <cell r="D1412">
            <v>0</v>
          </cell>
        </row>
        <row r="1413">
          <cell r="A1413" t="str">
            <v>NY G OFF PEAK</v>
          </cell>
          <cell r="C1413">
            <v>200911</v>
          </cell>
          <cell r="D1413">
            <v>0</v>
          </cell>
        </row>
        <row r="1414">
          <cell r="A1414" t="str">
            <v>NY G OFF PEAK</v>
          </cell>
          <cell r="C1414">
            <v>200912</v>
          </cell>
          <cell r="D1414">
            <v>0</v>
          </cell>
        </row>
        <row r="1415">
          <cell r="A1415" t="str">
            <v>NY G ON PEAK</v>
          </cell>
          <cell r="C1415">
            <v>200803</v>
          </cell>
          <cell r="D1415">
            <v>0</v>
          </cell>
        </row>
        <row r="1416">
          <cell r="A1416" t="str">
            <v>NY G ON PEAK</v>
          </cell>
          <cell r="C1416">
            <v>200804</v>
          </cell>
          <cell r="D1416">
            <v>0</v>
          </cell>
        </row>
        <row r="1417">
          <cell r="A1417" t="str">
            <v>NY G ON PEAK</v>
          </cell>
          <cell r="C1417">
            <v>200805</v>
          </cell>
          <cell r="D1417">
            <v>0</v>
          </cell>
        </row>
        <row r="1418">
          <cell r="A1418" t="str">
            <v>NY G ON PEAK</v>
          </cell>
          <cell r="C1418">
            <v>200806</v>
          </cell>
          <cell r="D1418">
            <v>0</v>
          </cell>
        </row>
        <row r="1419">
          <cell r="A1419" t="str">
            <v>NY G ON PEAK</v>
          </cell>
          <cell r="C1419">
            <v>200807</v>
          </cell>
          <cell r="D1419">
            <v>0</v>
          </cell>
        </row>
        <row r="1420">
          <cell r="A1420" t="str">
            <v>NY G ON PEAK</v>
          </cell>
          <cell r="C1420">
            <v>200808</v>
          </cell>
          <cell r="D1420">
            <v>0</v>
          </cell>
        </row>
        <row r="1421">
          <cell r="A1421" t="str">
            <v>NY G ON PEAK</v>
          </cell>
          <cell r="C1421">
            <v>200809</v>
          </cell>
          <cell r="D1421">
            <v>0</v>
          </cell>
        </row>
        <row r="1422">
          <cell r="A1422" t="str">
            <v>NY G ON PEAK</v>
          </cell>
          <cell r="C1422">
            <v>200810</v>
          </cell>
          <cell r="D1422">
            <v>0</v>
          </cell>
        </row>
        <row r="1423">
          <cell r="A1423" t="str">
            <v>NY G ON PEAK</v>
          </cell>
          <cell r="C1423">
            <v>200811</v>
          </cell>
          <cell r="D1423">
            <v>0</v>
          </cell>
        </row>
        <row r="1424">
          <cell r="A1424" t="str">
            <v>NY G ON PEAK</v>
          </cell>
          <cell r="C1424">
            <v>200812</v>
          </cell>
          <cell r="D1424">
            <v>0</v>
          </cell>
        </row>
        <row r="1425">
          <cell r="A1425" t="str">
            <v>NY G ON PEAK</v>
          </cell>
          <cell r="C1425">
            <v>200901</v>
          </cell>
          <cell r="D1425">
            <v>0</v>
          </cell>
        </row>
        <row r="1426">
          <cell r="A1426" t="str">
            <v>NY G ON PEAK</v>
          </cell>
          <cell r="C1426">
            <v>200902</v>
          </cell>
          <cell r="D1426">
            <v>0</v>
          </cell>
        </row>
        <row r="1427">
          <cell r="A1427" t="str">
            <v>NY G ON PEAK</v>
          </cell>
          <cell r="C1427">
            <v>200903</v>
          </cell>
          <cell r="D1427">
            <v>0</v>
          </cell>
        </row>
        <row r="1428">
          <cell r="A1428" t="str">
            <v>NY G ON PEAK</v>
          </cell>
          <cell r="C1428">
            <v>200904</v>
          </cell>
          <cell r="D1428">
            <v>0</v>
          </cell>
        </row>
        <row r="1429">
          <cell r="A1429" t="str">
            <v>NY G ON PEAK</v>
          </cell>
          <cell r="C1429">
            <v>200905</v>
          </cell>
          <cell r="D1429">
            <v>0</v>
          </cell>
        </row>
        <row r="1430">
          <cell r="A1430" t="str">
            <v>NY G ON PEAK</v>
          </cell>
          <cell r="C1430">
            <v>200906</v>
          </cell>
          <cell r="D1430">
            <v>0</v>
          </cell>
        </row>
        <row r="1431">
          <cell r="A1431" t="str">
            <v>NY G ON PEAK</v>
          </cell>
          <cell r="C1431">
            <v>200907</v>
          </cell>
          <cell r="D1431">
            <v>0</v>
          </cell>
        </row>
        <row r="1432">
          <cell r="A1432" t="str">
            <v>NY G ON PEAK</v>
          </cell>
          <cell r="C1432">
            <v>200908</v>
          </cell>
          <cell r="D1432">
            <v>0</v>
          </cell>
        </row>
        <row r="1433">
          <cell r="A1433" t="str">
            <v>NY G ON PEAK</v>
          </cell>
          <cell r="C1433">
            <v>200909</v>
          </cell>
          <cell r="D1433">
            <v>0</v>
          </cell>
        </row>
        <row r="1434">
          <cell r="A1434" t="str">
            <v>NY G ON PEAK</v>
          </cell>
          <cell r="C1434">
            <v>200910</v>
          </cell>
          <cell r="D1434">
            <v>0</v>
          </cell>
        </row>
        <row r="1435">
          <cell r="A1435" t="str">
            <v>NY G ON PEAK</v>
          </cell>
          <cell r="C1435">
            <v>200911</v>
          </cell>
          <cell r="D1435">
            <v>0</v>
          </cell>
        </row>
        <row r="1436">
          <cell r="A1436" t="str">
            <v>NY G ON PEAK</v>
          </cell>
          <cell r="C1436">
            <v>200912</v>
          </cell>
          <cell r="D1436">
            <v>0</v>
          </cell>
        </row>
        <row r="1437">
          <cell r="A1437" t="str">
            <v>NY G ON PEAK</v>
          </cell>
          <cell r="C1437">
            <v>201001</v>
          </cell>
          <cell r="D1437">
            <v>0</v>
          </cell>
        </row>
        <row r="1438">
          <cell r="A1438" t="str">
            <v>NY G ON PEAK</v>
          </cell>
          <cell r="C1438">
            <v>201002</v>
          </cell>
          <cell r="D1438">
            <v>0</v>
          </cell>
        </row>
        <row r="1439">
          <cell r="A1439" t="str">
            <v>NY G ON PEAK</v>
          </cell>
          <cell r="C1439">
            <v>201003</v>
          </cell>
          <cell r="D1439">
            <v>0</v>
          </cell>
        </row>
        <row r="1440">
          <cell r="A1440" t="str">
            <v>NY G ON PEAK</v>
          </cell>
          <cell r="C1440">
            <v>201004</v>
          </cell>
          <cell r="D1440">
            <v>0</v>
          </cell>
        </row>
        <row r="1441">
          <cell r="A1441" t="str">
            <v>NY G ON PEAK</v>
          </cell>
          <cell r="C1441">
            <v>201005</v>
          </cell>
          <cell r="D1441">
            <v>0</v>
          </cell>
        </row>
        <row r="1442">
          <cell r="A1442" t="str">
            <v>NY G ON PEAK</v>
          </cell>
          <cell r="C1442">
            <v>201006</v>
          </cell>
          <cell r="D1442">
            <v>0</v>
          </cell>
        </row>
        <row r="1443">
          <cell r="A1443" t="str">
            <v>NY G ON PEAK</v>
          </cell>
          <cell r="C1443">
            <v>201007</v>
          </cell>
          <cell r="D1443">
            <v>0</v>
          </cell>
        </row>
        <row r="1444">
          <cell r="A1444" t="str">
            <v>NY G ON PEAK</v>
          </cell>
          <cell r="C1444">
            <v>201008</v>
          </cell>
          <cell r="D1444">
            <v>0</v>
          </cell>
        </row>
        <row r="1445">
          <cell r="A1445" t="str">
            <v>NY G ON PEAK</v>
          </cell>
          <cell r="C1445">
            <v>201009</v>
          </cell>
          <cell r="D1445">
            <v>0</v>
          </cell>
        </row>
        <row r="1446">
          <cell r="A1446" t="str">
            <v>NY G ON PEAK</v>
          </cell>
          <cell r="C1446">
            <v>201010</v>
          </cell>
          <cell r="D1446">
            <v>0</v>
          </cell>
        </row>
        <row r="1447">
          <cell r="A1447" t="str">
            <v>NY G ON PEAK</v>
          </cell>
          <cell r="C1447">
            <v>201011</v>
          </cell>
          <cell r="D1447">
            <v>0</v>
          </cell>
        </row>
        <row r="1448">
          <cell r="A1448" t="str">
            <v>NY G ON PEAK</v>
          </cell>
          <cell r="C1448">
            <v>201012</v>
          </cell>
          <cell r="D1448">
            <v>0</v>
          </cell>
        </row>
        <row r="1449">
          <cell r="A1449" t="str">
            <v>NY G ON PEAK</v>
          </cell>
          <cell r="C1449">
            <v>201101</v>
          </cell>
          <cell r="D1449">
            <v>0</v>
          </cell>
        </row>
        <row r="1450">
          <cell r="A1450" t="str">
            <v>NY G ON PEAK</v>
          </cell>
          <cell r="C1450">
            <v>201102</v>
          </cell>
          <cell r="D1450">
            <v>0</v>
          </cell>
        </row>
        <row r="1451">
          <cell r="A1451" t="str">
            <v>NY G ON PEAK</v>
          </cell>
          <cell r="C1451">
            <v>201103</v>
          </cell>
          <cell r="D1451">
            <v>0</v>
          </cell>
        </row>
        <row r="1452">
          <cell r="A1452" t="str">
            <v>NY G ON PEAK</v>
          </cell>
          <cell r="C1452">
            <v>201104</v>
          </cell>
          <cell r="D1452">
            <v>0</v>
          </cell>
        </row>
        <row r="1453">
          <cell r="A1453" t="str">
            <v>NY G ON PEAK</v>
          </cell>
          <cell r="C1453">
            <v>201105</v>
          </cell>
          <cell r="D1453">
            <v>0</v>
          </cell>
        </row>
        <row r="1454">
          <cell r="A1454" t="str">
            <v>NY G ON PEAK</v>
          </cell>
          <cell r="C1454">
            <v>201106</v>
          </cell>
          <cell r="D1454">
            <v>0</v>
          </cell>
        </row>
        <row r="1455">
          <cell r="A1455" t="str">
            <v>NY G ON PEAK</v>
          </cell>
          <cell r="C1455">
            <v>201107</v>
          </cell>
          <cell r="D1455">
            <v>0</v>
          </cell>
        </row>
        <row r="1456">
          <cell r="A1456" t="str">
            <v>NY G ON PEAK</v>
          </cell>
          <cell r="C1456">
            <v>201108</v>
          </cell>
          <cell r="D1456">
            <v>0</v>
          </cell>
        </row>
        <row r="1457">
          <cell r="A1457" t="str">
            <v>NY G ON PEAK</v>
          </cell>
          <cell r="C1457">
            <v>201109</v>
          </cell>
          <cell r="D1457">
            <v>0</v>
          </cell>
        </row>
        <row r="1458">
          <cell r="A1458" t="str">
            <v>NY G ON PEAK</v>
          </cell>
          <cell r="C1458">
            <v>201110</v>
          </cell>
          <cell r="D1458">
            <v>0</v>
          </cell>
        </row>
        <row r="1459">
          <cell r="A1459" t="str">
            <v>NY G ON PEAK</v>
          </cell>
          <cell r="C1459">
            <v>201111</v>
          </cell>
          <cell r="D1459">
            <v>0</v>
          </cell>
        </row>
        <row r="1460">
          <cell r="A1460" t="str">
            <v>NY G ON PEAK</v>
          </cell>
          <cell r="C1460">
            <v>201112</v>
          </cell>
          <cell r="D1460">
            <v>0</v>
          </cell>
        </row>
        <row r="1461">
          <cell r="A1461" t="str">
            <v>NY J OFF PEAK</v>
          </cell>
          <cell r="C1461">
            <v>200803</v>
          </cell>
          <cell r="D1461">
            <v>0</v>
          </cell>
        </row>
        <row r="1462">
          <cell r="A1462" t="str">
            <v>NY J OFF PEAK</v>
          </cell>
          <cell r="C1462">
            <v>200804</v>
          </cell>
          <cell r="D1462">
            <v>0</v>
          </cell>
        </row>
        <row r="1463">
          <cell r="A1463" t="str">
            <v>NY J OFF PEAK</v>
          </cell>
          <cell r="C1463">
            <v>200805</v>
          </cell>
          <cell r="D1463">
            <v>0</v>
          </cell>
        </row>
        <row r="1464">
          <cell r="A1464" t="str">
            <v>NY J OFF PEAK</v>
          </cell>
          <cell r="C1464">
            <v>200806</v>
          </cell>
          <cell r="D1464">
            <v>0</v>
          </cell>
        </row>
        <row r="1465">
          <cell r="A1465" t="str">
            <v>NY J OFF PEAK</v>
          </cell>
          <cell r="C1465">
            <v>200807</v>
          </cell>
          <cell r="D1465">
            <v>0</v>
          </cell>
        </row>
        <row r="1466">
          <cell r="A1466" t="str">
            <v>NY J OFF PEAK</v>
          </cell>
          <cell r="C1466">
            <v>200808</v>
          </cell>
          <cell r="D1466">
            <v>0</v>
          </cell>
        </row>
        <row r="1467">
          <cell r="A1467" t="str">
            <v>NY J OFF PEAK</v>
          </cell>
          <cell r="C1467">
            <v>200809</v>
          </cell>
          <cell r="D1467">
            <v>0</v>
          </cell>
        </row>
        <row r="1468">
          <cell r="A1468" t="str">
            <v>NY J OFF PEAK</v>
          </cell>
          <cell r="C1468">
            <v>200810</v>
          </cell>
          <cell r="D1468">
            <v>0</v>
          </cell>
        </row>
        <row r="1469">
          <cell r="A1469" t="str">
            <v>NY J OFF PEAK</v>
          </cell>
          <cell r="C1469">
            <v>200811</v>
          </cell>
          <cell r="D1469">
            <v>0</v>
          </cell>
        </row>
        <row r="1470">
          <cell r="A1470" t="str">
            <v>NY J OFF PEAK</v>
          </cell>
          <cell r="C1470">
            <v>200812</v>
          </cell>
          <cell r="D1470">
            <v>0</v>
          </cell>
        </row>
        <row r="1471">
          <cell r="A1471" t="str">
            <v>NY J OFF PEAK</v>
          </cell>
          <cell r="C1471">
            <v>200906</v>
          </cell>
          <cell r="D1471">
            <v>0</v>
          </cell>
        </row>
        <row r="1472">
          <cell r="A1472" t="str">
            <v>NY J OFF PEAK</v>
          </cell>
          <cell r="C1472">
            <v>200907</v>
          </cell>
          <cell r="D1472">
            <v>0</v>
          </cell>
        </row>
        <row r="1473">
          <cell r="A1473" t="str">
            <v>NY J OFF PEAK</v>
          </cell>
          <cell r="C1473">
            <v>200908</v>
          </cell>
          <cell r="D1473">
            <v>0</v>
          </cell>
        </row>
        <row r="1474">
          <cell r="A1474" t="str">
            <v>NY J ON PEAK</v>
          </cell>
          <cell r="C1474">
            <v>200803</v>
          </cell>
          <cell r="D1474">
            <v>0</v>
          </cell>
        </row>
        <row r="1475">
          <cell r="A1475" t="str">
            <v>NY J ON PEAK</v>
          </cell>
          <cell r="C1475">
            <v>200804</v>
          </cell>
          <cell r="D1475">
            <v>0</v>
          </cell>
        </row>
        <row r="1476">
          <cell r="A1476" t="str">
            <v>NY J ON PEAK</v>
          </cell>
          <cell r="C1476">
            <v>200805</v>
          </cell>
          <cell r="D1476">
            <v>0</v>
          </cell>
        </row>
        <row r="1477">
          <cell r="A1477" t="str">
            <v>NY J ON PEAK</v>
          </cell>
          <cell r="C1477">
            <v>200806</v>
          </cell>
          <cell r="D1477">
            <v>0</v>
          </cell>
        </row>
        <row r="1478">
          <cell r="A1478" t="str">
            <v>NY J ON PEAK</v>
          </cell>
          <cell r="C1478">
            <v>200807</v>
          </cell>
          <cell r="D1478">
            <v>0</v>
          </cell>
        </row>
        <row r="1479">
          <cell r="A1479" t="str">
            <v>NY J ON PEAK</v>
          </cell>
          <cell r="C1479">
            <v>200808</v>
          </cell>
          <cell r="D1479">
            <v>0</v>
          </cell>
        </row>
        <row r="1480">
          <cell r="A1480" t="str">
            <v>NY J ON PEAK</v>
          </cell>
          <cell r="C1480">
            <v>200809</v>
          </cell>
          <cell r="D1480">
            <v>0</v>
          </cell>
        </row>
        <row r="1481">
          <cell r="A1481" t="str">
            <v>NY J ON PEAK</v>
          </cell>
          <cell r="C1481">
            <v>200810</v>
          </cell>
          <cell r="D1481">
            <v>0</v>
          </cell>
        </row>
        <row r="1482">
          <cell r="A1482" t="str">
            <v>NY J ON PEAK</v>
          </cell>
          <cell r="C1482">
            <v>200811</v>
          </cell>
          <cell r="D1482">
            <v>0</v>
          </cell>
        </row>
        <row r="1483">
          <cell r="A1483" t="str">
            <v>NY J ON PEAK</v>
          </cell>
          <cell r="C1483">
            <v>200812</v>
          </cell>
          <cell r="D1483">
            <v>0</v>
          </cell>
        </row>
        <row r="1484">
          <cell r="A1484" t="str">
            <v>NY J ON PEAK</v>
          </cell>
          <cell r="C1484">
            <v>200901</v>
          </cell>
          <cell r="D1484">
            <v>0</v>
          </cell>
        </row>
        <row r="1485">
          <cell r="A1485" t="str">
            <v>NY J ON PEAK</v>
          </cell>
          <cell r="C1485">
            <v>200902</v>
          </cell>
          <cell r="D1485">
            <v>0</v>
          </cell>
        </row>
        <row r="1486">
          <cell r="A1486" t="str">
            <v>NY J ON PEAK</v>
          </cell>
          <cell r="C1486">
            <v>200903</v>
          </cell>
          <cell r="D1486">
            <v>0</v>
          </cell>
        </row>
        <row r="1487">
          <cell r="A1487" t="str">
            <v>NY J ON PEAK</v>
          </cell>
          <cell r="C1487">
            <v>200904</v>
          </cell>
          <cell r="D1487">
            <v>0</v>
          </cell>
        </row>
        <row r="1488">
          <cell r="A1488" t="str">
            <v>NY J ON PEAK</v>
          </cell>
          <cell r="C1488">
            <v>200905</v>
          </cell>
          <cell r="D1488">
            <v>0</v>
          </cell>
        </row>
        <row r="1489">
          <cell r="A1489" t="str">
            <v>NY J ON PEAK</v>
          </cell>
          <cell r="C1489">
            <v>200906</v>
          </cell>
          <cell r="D1489">
            <v>0</v>
          </cell>
        </row>
        <row r="1490">
          <cell r="A1490" t="str">
            <v>NY J ON PEAK</v>
          </cell>
          <cell r="C1490">
            <v>200907</v>
          </cell>
          <cell r="D1490">
            <v>0</v>
          </cell>
        </row>
        <row r="1491">
          <cell r="A1491" t="str">
            <v>NY J ON PEAK</v>
          </cell>
          <cell r="C1491">
            <v>200908</v>
          </cell>
          <cell r="D1491">
            <v>0</v>
          </cell>
        </row>
        <row r="1492">
          <cell r="A1492" t="str">
            <v>NY J ON PEAK</v>
          </cell>
          <cell r="C1492">
            <v>200909</v>
          </cell>
          <cell r="D1492">
            <v>0</v>
          </cell>
        </row>
        <row r="1493">
          <cell r="A1493" t="str">
            <v>NY J ON PEAK</v>
          </cell>
          <cell r="C1493">
            <v>200910</v>
          </cell>
          <cell r="D1493">
            <v>0</v>
          </cell>
        </row>
        <row r="1494">
          <cell r="A1494" t="str">
            <v>NY J ON PEAK</v>
          </cell>
          <cell r="C1494">
            <v>200911</v>
          </cell>
          <cell r="D1494">
            <v>0</v>
          </cell>
        </row>
        <row r="1495">
          <cell r="A1495" t="str">
            <v>NY J ON PEAK</v>
          </cell>
          <cell r="C1495">
            <v>200912</v>
          </cell>
          <cell r="D1495">
            <v>0</v>
          </cell>
        </row>
        <row r="1496">
          <cell r="A1496" t="str">
            <v>NY J ON PEAK</v>
          </cell>
          <cell r="C1496">
            <v>201006</v>
          </cell>
          <cell r="D1496">
            <v>0</v>
          </cell>
        </row>
        <row r="1497">
          <cell r="A1497" t="str">
            <v>NY J ON PEAK</v>
          </cell>
          <cell r="C1497">
            <v>201007</v>
          </cell>
          <cell r="D1497">
            <v>0</v>
          </cell>
        </row>
        <row r="1498">
          <cell r="A1498" t="str">
            <v>NY J ON PEAK</v>
          </cell>
          <cell r="C1498">
            <v>201008</v>
          </cell>
          <cell r="D1498">
            <v>0</v>
          </cell>
        </row>
        <row r="1499">
          <cell r="A1499" t="str">
            <v>NY J ON PEAK</v>
          </cell>
          <cell r="C1499">
            <v>201009</v>
          </cell>
          <cell r="D1499">
            <v>0</v>
          </cell>
        </row>
        <row r="1500">
          <cell r="A1500" t="str">
            <v>NY J ON PEAK</v>
          </cell>
          <cell r="C1500">
            <v>201201</v>
          </cell>
          <cell r="D1500">
            <v>0</v>
          </cell>
        </row>
        <row r="1501">
          <cell r="A1501" t="str">
            <v>NY J ON PEAK</v>
          </cell>
          <cell r="C1501">
            <v>201202</v>
          </cell>
          <cell r="D1501">
            <v>0</v>
          </cell>
        </row>
        <row r="1502">
          <cell r="A1502" t="str">
            <v>NY J ON PEAK</v>
          </cell>
          <cell r="C1502">
            <v>201203</v>
          </cell>
          <cell r="D1502">
            <v>0</v>
          </cell>
        </row>
        <row r="1503">
          <cell r="A1503" t="str">
            <v>NY J ON PEAK</v>
          </cell>
          <cell r="C1503">
            <v>201204</v>
          </cell>
          <cell r="D1503">
            <v>0</v>
          </cell>
        </row>
        <row r="1504">
          <cell r="A1504" t="str">
            <v>NY J ON PEAK</v>
          </cell>
          <cell r="C1504">
            <v>201205</v>
          </cell>
          <cell r="D1504">
            <v>0</v>
          </cell>
        </row>
        <row r="1505">
          <cell r="A1505" t="str">
            <v>NY J ON PEAK</v>
          </cell>
          <cell r="C1505">
            <v>201206</v>
          </cell>
          <cell r="D1505">
            <v>0</v>
          </cell>
        </row>
        <row r="1506">
          <cell r="A1506" t="str">
            <v>NY J ON PEAK</v>
          </cell>
          <cell r="C1506">
            <v>201207</v>
          </cell>
          <cell r="D1506">
            <v>0</v>
          </cell>
        </row>
        <row r="1507">
          <cell r="A1507" t="str">
            <v>NY J ON PEAK</v>
          </cell>
          <cell r="C1507">
            <v>201208</v>
          </cell>
          <cell r="D1507">
            <v>0</v>
          </cell>
        </row>
        <row r="1508">
          <cell r="A1508" t="str">
            <v>NY J ON PEAK</v>
          </cell>
          <cell r="C1508">
            <v>201209</v>
          </cell>
          <cell r="D1508">
            <v>0</v>
          </cell>
        </row>
        <row r="1509">
          <cell r="A1509" t="str">
            <v>NY J ON PEAK</v>
          </cell>
          <cell r="C1509">
            <v>201210</v>
          </cell>
          <cell r="D1509">
            <v>0</v>
          </cell>
        </row>
        <row r="1510">
          <cell r="A1510" t="str">
            <v>NY J ON PEAK</v>
          </cell>
          <cell r="C1510">
            <v>201211</v>
          </cell>
          <cell r="D1510">
            <v>0</v>
          </cell>
        </row>
        <row r="1511">
          <cell r="A1511" t="str">
            <v>NY J ON PEAK</v>
          </cell>
          <cell r="C1511">
            <v>201212</v>
          </cell>
          <cell r="D1511">
            <v>0</v>
          </cell>
        </row>
        <row r="1512">
          <cell r="A1512" t="str">
            <v>NY J RTC</v>
          </cell>
          <cell r="C1512">
            <v>200803</v>
          </cell>
          <cell r="D1512">
            <v>0</v>
          </cell>
        </row>
        <row r="1513">
          <cell r="A1513" t="str">
            <v>NY J RTC</v>
          </cell>
          <cell r="C1513">
            <v>200804</v>
          </cell>
          <cell r="D1513">
            <v>0</v>
          </cell>
        </row>
        <row r="1514">
          <cell r="A1514" t="str">
            <v>NY J RTC</v>
          </cell>
          <cell r="C1514">
            <v>200805</v>
          </cell>
          <cell r="D1514">
            <v>0</v>
          </cell>
        </row>
        <row r="1515">
          <cell r="A1515" t="str">
            <v>NY J RTC</v>
          </cell>
          <cell r="C1515">
            <v>200806</v>
          </cell>
          <cell r="D1515">
            <v>0</v>
          </cell>
        </row>
        <row r="1516">
          <cell r="A1516" t="str">
            <v>NY J RTC</v>
          </cell>
          <cell r="C1516">
            <v>200807</v>
          </cell>
          <cell r="D1516">
            <v>0</v>
          </cell>
        </row>
        <row r="1517">
          <cell r="A1517" t="str">
            <v>NY J RTC</v>
          </cell>
          <cell r="C1517">
            <v>200808</v>
          </cell>
          <cell r="D1517">
            <v>0</v>
          </cell>
        </row>
        <row r="1518">
          <cell r="A1518" t="str">
            <v>NY J RTC</v>
          </cell>
          <cell r="C1518">
            <v>200809</v>
          </cell>
          <cell r="D1518">
            <v>0</v>
          </cell>
        </row>
        <row r="1519">
          <cell r="A1519" t="str">
            <v>NY J RTC</v>
          </cell>
          <cell r="C1519">
            <v>200810</v>
          </cell>
          <cell r="D1519">
            <v>0</v>
          </cell>
        </row>
        <row r="1520">
          <cell r="A1520" t="str">
            <v>NY J RTC</v>
          </cell>
          <cell r="C1520">
            <v>200811</v>
          </cell>
          <cell r="D1520">
            <v>0</v>
          </cell>
        </row>
        <row r="1521">
          <cell r="A1521" t="str">
            <v>NY J RTC</v>
          </cell>
          <cell r="C1521">
            <v>200812</v>
          </cell>
          <cell r="D1521">
            <v>0</v>
          </cell>
        </row>
        <row r="1522">
          <cell r="A1522" t="str">
            <v>NYCAP UCAP</v>
          </cell>
          <cell r="C1522">
            <v>200803</v>
          </cell>
          <cell r="D1522">
            <v>0</v>
          </cell>
        </row>
        <row r="1523">
          <cell r="A1523" t="str">
            <v>NYCAP UCAP</v>
          </cell>
          <cell r="C1523">
            <v>200804</v>
          </cell>
          <cell r="D1523">
            <v>0</v>
          </cell>
        </row>
        <row r="1524">
          <cell r="A1524" t="str">
            <v>NYCAP UCAP</v>
          </cell>
          <cell r="C1524">
            <v>200805</v>
          </cell>
          <cell r="D1524">
            <v>0</v>
          </cell>
        </row>
        <row r="1525">
          <cell r="A1525" t="str">
            <v>NYCAP UCAP</v>
          </cell>
          <cell r="C1525">
            <v>200806</v>
          </cell>
          <cell r="D1525">
            <v>0</v>
          </cell>
        </row>
        <row r="1526">
          <cell r="A1526" t="str">
            <v>NYCAP UCAP</v>
          </cell>
          <cell r="C1526">
            <v>200807</v>
          </cell>
          <cell r="D1526">
            <v>0</v>
          </cell>
        </row>
        <row r="1527">
          <cell r="A1527" t="str">
            <v>NYCAP UCAP</v>
          </cell>
          <cell r="C1527">
            <v>200808</v>
          </cell>
          <cell r="D1527">
            <v>0</v>
          </cell>
        </row>
        <row r="1528">
          <cell r="A1528" t="str">
            <v>NYCAP UCAP</v>
          </cell>
          <cell r="C1528">
            <v>200809</v>
          </cell>
          <cell r="D1528">
            <v>0</v>
          </cell>
        </row>
        <row r="1529">
          <cell r="A1529" t="str">
            <v>NYCAP UCAP</v>
          </cell>
          <cell r="C1529">
            <v>200810</v>
          </cell>
          <cell r="D1529">
            <v>0</v>
          </cell>
        </row>
        <row r="1530">
          <cell r="A1530" t="str">
            <v>NYCAP UCAP</v>
          </cell>
          <cell r="C1530">
            <v>200811</v>
          </cell>
          <cell r="D1530">
            <v>0</v>
          </cell>
        </row>
        <row r="1531">
          <cell r="A1531" t="str">
            <v>NYCAP UCAP</v>
          </cell>
          <cell r="C1531">
            <v>200812</v>
          </cell>
          <cell r="D1531">
            <v>0</v>
          </cell>
        </row>
        <row r="1532">
          <cell r="A1532" t="str">
            <v>NYCAP UCAP</v>
          </cell>
          <cell r="C1532">
            <v>200901</v>
          </cell>
          <cell r="D1532">
            <v>0</v>
          </cell>
        </row>
        <row r="1533">
          <cell r="A1533" t="str">
            <v>NYCAP UCAP</v>
          </cell>
          <cell r="C1533">
            <v>200902</v>
          </cell>
          <cell r="D1533">
            <v>0</v>
          </cell>
        </row>
        <row r="1534">
          <cell r="A1534" t="str">
            <v>NYCAP UCAP</v>
          </cell>
          <cell r="C1534">
            <v>200903</v>
          </cell>
          <cell r="D1534">
            <v>0</v>
          </cell>
        </row>
        <row r="1535">
          <cell r="A1535" t="str">
            <v>NYCAP UCAP</v>
          </cell>
          <cell r="C1535">
            <v>200904</v>
          </cell>
          <cell r="D1535">
            <v>0</v>
          </cell>
        </row>
        <row r="1536">
          <cell r="A1536" t="str">
            <v>Niagara</v>
          </cell>
          <cell r="C1536">
            <v>200803</v>
          </cell>
          <cell r="D1536">
            <v>0.55910000000000004</v>
          </cell>
        </row>
        <row r="1537">
          <cell r="A1537" t="str">
            <v>Niagara</v>
          </cell>
          <cell r="C1537">
            <v>200804</v>
          </cell>
          <cell r="D1537">
            <v>0.48259999999999997</v>
          </cell>
        </row>
        <row r="1538">
          <cell r="A1538" t="str">
            <v>Niagara</v>
          </cell>
          <cell r="C1538">
            <v>200805</v>
          </cell>
          <cell r="D1538">
            <v>0.4375</v>
          </cell>
        </row>
        <row r="1539">
          <cell r="A1539" t="str">
            <v>Niagara</v>
          </cell>
          <cell r="C1539">
            <v>200806</v>
          </cell>
          <cell r="D1539">
            <v>0.3805</v>
          </cell>
        </row>
        <row r="1540">
          <cell r="A1540" t="str">
            <v>Niagara</v>
          </cell>
          <cell r="C1540">
            <v>200807</v>
          </cell>
          <cell r="D1540">
            <v>0.37580000000000002</v>
          </cell>
        </row>
        <row r="1541">
          <cell r="A1541" t="str">
            <v>Niagara</v>
          </cell>
          <cell r="C1541">
            <v>200808</v>
          </cell>
          <cell r="D1541">
            <v>0.38140000000000002</v>
          </cell>
        </row>
        <row r="1542">
          <cell r="A1542" t="str">
            <v>Niagara</v>
          </cell>
          <cell r="C1542">
            <v>200809</v>
          </cell>
          <cell r="D1542">
            <v>0.36430000000000001</v>
          </cell>
        </row>
        <row r="1543">
          <cell r="A1543" t="str">
            <v>Niagara</v>
          </cell>
          <cell r="C1543">
            <v>200810</v>
          </cell>
          <cell r="D1543">
            <v>0.41489999999999999</v>
          </cell>
        </row>
        <row r="1544">
          <cell r="A1544" t="str">
            <v>Niagara</v>
          </cell>
          <cell r="C1544">
            <v>200811</v>
          </cell>
          <cell r="D1544">
            <v>0.47199999999999998</v>
          </cell>
        </row>
        <row r="1545">
          <cell r="A1545" t="str">
            <v>Niagara</v>
          </cell>
          <cell r="C1545">
            <v>200812</v>
          </cell>
          <cell r="D1545">
            <v>0.50519999999999998</v>
          </cell>
        </row>
        <row r="1546">
          <cell r="A1546" t="str">
            <v>Niagara</v>
          </cell>
          <cell r="C1546">
            <v>200901</v>
          </cell>
          <cell r="D1546">
            <v>0.48010000000000003</v>
          </cell>
        </row>
        <row r="1547">
          <cell r="A1547" t="str">
            <v>Niagara</v>
          </cell>
          <cell r="C1547">
            <v>200902</v>
          </cell>
          <cell r="D1547">
            <v>0.46379999999999999</v>
          </cell>
        </row>
        <row r="1548">
          <cell r="A1548" t="str">
            <v>Niagara</v>
          </cell>
          <cell r="C1548">
            <v>200903</v>
          </cell>
          <cell r="D1548">
            <v>0.46710000000000002</v>
          </cell>
        </row>
        <row r="1549">
          <cell r="A1549" t="str">
            <v>Niagara</v>
          </cell>
          <cell r="C1549">
            <v>200904</v>
          </cell>
          <cell r="D1549">
            <v>0.44230000000000003</v>
          </cell>
        </row>
        <row r="1550">
          <cell r="A1550" t="str">
            <v>Niagara</v>
          </cell>
          <cell r="C1550">
            <v>200905</v>
          </cell>
          <cell r="D1550">
            <v>0.44919999999999999</v>
          </cell>
        </row>
        <row r="1551">
          <cell r="A1551" t="str">
            <v>Niagara</v>
          </cell>
          <cell r="C1551">
            <v>200906</v>
          </cell>
          <cell r="D1551">
            <v>0.4365</v>
          </cell>
        </row>
        <row r="1552">
          <cell r="A1552" t="str">
            <v>Niagara</v>
          </cell>
          <cell r="C1552">
            <v>200907</v>
          </cell>
          <cell r="D1552">
            <v>0.4239</v>
          </cell>
        </row>
        <row r="1553">
          <cell r="A1553" t="str">
            <v>Niagara</v>
          </cell>
          <cell r="C1553">
            <v>200908</v>
          </cell>
          <cell r="D1553">
            <v>0.44679999999999997</v>
          </cell>
        </row>
        <row r="1554">
          <cell r="A1554" t="str">
            <v>Niagara</v>
          </cell>
          <cell r="C1554">
            <v>200909</v>
          </cell>
          <cell r="D1554">
            <v>0.42599999999999999</v>
          </cell>
        </row>
        <row r="1555">
          <cell r="A1555" t="str">
            <v>Niagara</v>
          </cell>
          <cell r="C1555">
            <v>200910</v>
          </cell>
          <cell r="D1555">
            <v>0.48749999999999999</v>
          </cell>
        </row>
        <row r="1556">
          <cell r="A1556" t="str">
            <v>Niagara</v>
          </cell>
          <cell r="C1556">
            <v>200911</v>
          </cell>
          <cell r="D1556">
            <v>0.49490000000000001</v>
          </cell>
        </row>
        <row r="1557">
          <cell r="A1557" t="str">
            <v>Niagara</v>
          </cell>
          <cell r="C1557">
            <v>200912</v>
          </cell>
          <cell r="D1557">
            <v>0.53180000000000005</v>
          </cell>
        </row>
        <row r="1558">
          <cell r="A1558" t="str">
            <v>Niagara</v>
          </cell>
          <cell r="C1558">
            <v>201001</v>
          </cell>
          <cell r="D1558">
            <v>0.504</v>
          </cell>
        </row>
        <row r="1559">
          <cell r="A1559" t="str">
            <v>Niagara</v>
          </cell>
          <cell r="C1559">
            <v>201002</v>
          </cell>
          <cell r="D1559">
            <v>0.4859</v>
          </cell>
        </row>
        <row r="1560">
          <cell r="A1560" t="str">
            <v>Niagara</v>
          </cell>
          <cell r="C1560">
            <v>201003</v>
          </cell>
          <cell r="D1560">
            <v>0.48949999999999999</v>
          </cell>
        </row>
        <row r="1561">
          <cell r="A1561" t="str">
            <v>Niagara</v>
          </cell>
          <cell r="C1561">
            <v>201004</v>
          </cell>
          <cell r="D1561">
            <v>0.46829999999999999</v>
          </cell>
        </row>
        <row r="1562">
          <cell r="A1562" t="str">
            <v>Niagara</v>
          </cell>
          <cell r="C1562">
            <v>201005</v>
          </cell>
          <cell r="D1562">
            <v>0.47570000000000001</v>
          </cell>
        </row>
        <row r="1563">
          <cell r="A1563" t="str">
            <v>Niagara</v>
          </cell>
          <cell r="C1563">
            <v>201006</v>
          </cell>
          <cell r="D1563">
            <v>0.46200000000000002</v>
          </cell>
        </row>
        <row r="1564">
          <cell r="A1564" t="str">
            <v>Niagara</v>
          </cell>
          <cell r="C1564">
            <v>201007</v>
          </cell>
          <cell r="D1564">
            <v>0.44850000000000001</v>
          </cell>
        </row>
        <row r="1565">
          <cell r="A1565" t="str">
            <v>Niagara</v>
          </cell>
          <cell r="C1565">
            <v>201008</v>
          </cell>
          <cell r="D1565">
            <v>0.47299999999999998</v>
          </cell>
        </row>
        <row r="1566">
          <cell r="A1566" t="str">
            <v>Niagara</v>
          </cell>
          <cell r="C1566">
            <v>201009</v>
          </cell>
          <cell r="D1566">
            <v>0.45079999999999998</v>
          </cell>
        </row>
        <row r="1567">
          <cell r="A1567" t="str">
            <v>Niagara</v>
          </cell>
          <cell r="C1567">
            <v>201010</v>
          </cell>
          <cell r="D1567">
            <v>0.51670000000000005</v>
          </cell>
        </row>
        <row r="1568">
          <cell r="A1568" t="str">
            <v>Niagara</v>
          </cell>
          <cell r="C1568">
            <v>201011</v>
          </cell>
          <cell r="D1568">
            <v>0.55449999999999999</v>
          </cell>
        </row>
        <row r="1569">
          <cell r="A1569" t="str">
            <v>Niagara</v>
          </cell>
          <cell r="C1569">
            <v>201012</v>
          </cell>
          <cell r="D1569">
            <v>0.60109999999999997</v>
          </cell>
        </row>
        <row r="1570">
          <cell r="A1570" t="str">
            <v>Niagara</v>
          </cell>
          <cell r="C1570">
            <v>201101</v>
          </cell>
          <cell r="D1570">
            <v>0.56599999999999995</v>
          </cell>
        </row>
        <row r="1571">
          <cell r="A1571" t="str">
            <v>Niagara</v>
          </cell>
          <cell r="C1571">
            <v>201102</v>
          </cell>
          <cell r="D1571">
            <v>0.54320000000000002</v>
          </cell>
        </row>
        <row r="1572">
          <cell r="A1572" t="str">
            <v>Niagara</v>
          </cell>
          <cell r="C1572">
            <v>201103</v>
          </cell>
          <cell r="D1572">
            <v>0.54769999999999996</v>
          </cell>
        </row>
        <row r="1573">
          <cell r="A1573" t="str">
            <v>Niagara</v>
          </cell>
          <cell r="C1573">
            <v>201104</v>
          </cell>
          <cell r="D1573">
            <v>0.51229999999999998</v>
          </cell>
        </row>
        <row r="1574">
          <cell r="A1574" t="str">
            <v>Niagara</v>
          </cell>
          <cell r="C1574">
            <v>201105</v>
          </cell>
          <cell r="D1574">
            <v>0</v>
          </cell>
        </row>
        <row r="1575">
          <cell r="A1575" t="str">
            <v>Niagara</v>
          </cell>
          <cell r="C1575">
            <v>201106</v>
          </cell>
          <cell r="D1575">
            <v>0</v>
          </cell>
        </row>
        <row r="1576">
          <cell r="A1576" t="str">
            <v>Niagara</v>
          </cell>
          <cell r="C1576">
            <v>201107</v>
          </cell>
          <cell r="D1576">
            <v>0</v>
          </cell>
        </row>
        <row r="1577">
          <cell r="A1577" t="str">
            <v>Niagara</v>
          </cell>
          <cell r="C1577">
            <v>201108</v>
          </cell>
          <cell r="D1577">
            <v>0</v>
          </cell>
        </row>
        <row r="1578">
          <cell r="A1578" t="str">
            <v>Niagara</v>
          </cell>
          <cell r="C1578">
            <v>201109</v>
          </cell>
          <cell r="D1578">
            <v>0</v>
          </cell>
        </row>
        <row r="1579">
          <cell r="A1579" t="str">
            <v>Niagara</v>
          </cell>
          <cell r="C1579">
            <v>201110</v>
          </cell>
          <cell r="D1579">
            <v>0</v>
          </cell>
        </row>
        <row r="1580">
          <cell r="A1580" t="str">
            <v>Niagara</v>
          </cell>
          <cell r="C1580">
            <v>201111</v>
          </cell>
          <cell r="D1580">
            <v>0</v>
          </cell>
        </row>
        <row r="1581">
          <cell r="A1581" t="str">
            <v>Niagara</v>
          </cell>
          <cell r="C1581">
            <v>201112</v>
          </cell>
          <cell r="D1581">
            <v>0</v>
          </cell>
        </row>
        <row r="1582">
          <cell r="A1582" t="str">
            <v>Niagara</v>
          </cell>
          <cell r="C1582">
            <v>201201</v>
          </cell>
          <cell r="D1582">
            <v>0</v>
          </cell>
        </row>
        <row r="1583">
          <cell r="A1583" t="str">
            <v>Niagara</v>
          </cell>
          <cell r="C1583">
            <v>201202</v>
          </cell>
          <cell r="D1583">
            <v>0</v>
          </cell>
        </row>
        <row r="1584">
          <cell r="A1584" t="str">
            <v>Niagara</v>
          </cell>
          <cell r="C1584">
            <v>201203</v>
          </cell>
          <cell r="D1584">
            <v>0</v>
          </cell>
        </row>
        <row r="1585">
          <cell r="A1585" t="str">
            <v>Niagara</v>
          </cell>
          <cell r="C1585">
            <v>201204</v>
          </cell>
          <cell r="D1585">
            <v>0</v>
          </cell>
        </row>
        <row r="1586">
          <cell r="A1586" t="str">
            <v>Niagara</v>
          </cell>
          <cell r="C1586">
            <v>201205</v>
          </cell>
          <cell r="D1586">
            <v>0</v>
          </cell>
        </row>
        <row r="1587">
          <cell r="A1587" t="str">
            <v>Niagara</v>
          </cell>
          <cell r="C1587">
            <v>201206</v>
          </cell>
          <cell r="D1587">
            <v>0</v>
          </cell>
        </row>
        <row r="1588">
          <cell r="A1588" t="str">
            <v>Niagara</v>
          </cell>
          <cell r="C1588">
            <v>201207</v>
          </cell>
          <cell r="D1588">
            <v>0</v>
          </cell>
        </row>
        <row r="1589">
          <cell r="A1589" t="str">
            <v>Niagara</v>
          </cell>
          <cell r="C1589">
            <v>201208</v>
          </cell>
          <cell r="D1589">
            <v>0</v>
          </cell>
        </row>
        <row r="1590">
          <cell r="A1590" t="str">
            <v>Niagara</v>
          </cell>
          <cell r="C1590">
            <v>201209</v>
          </cell>
          <cell r="D1590">
            <v>0</v>
          </cell>
        </row>
        <row r="1591">
          <cell r="A1591" t="str">
            <v>Niagara</v>
          </cell>
          <cell r="C1591">
            <v>201210</v>
          </cell>
          <cell r="D1591">
            <v>0</v>
          </cell>
        </row>
        <row r="1592">
          <cell r="A1592" t="str">
            <v>Niagara</v>
          </cell>
          <cell r="C1592">
            <v>201211</v>
          </cell>
          <cell r="D1592">
            <v>0</v>
          </cell>
        </row>
        <row r="1593">
          <cell r="A1593" t="str">
            <v>Niagara</v>
          </cell>
          <cell r="C1593">
            <v>201212</v>
          </cell>
          <cell r="D1593">
            <v>0</v>
          </cell>
        </row>
        <row r="1594">
          <cell r="A1594" t="str">
            <v>Niagara</v>
          </cell>
          <cell r="C1594">
            <v>201301</v>
          </cell>
          <cell r="D1594">
            <v>0</v>
          </cell>
        </row>
        <row r="1595">
          <cell r="A1595" t="str">
            <v>Niagara</v>
          </cell>
          <cell r="C1595">
            <v>201302</v>
          </cell>
          <cell r="D1595">
            <v>0</v>
          </cell>
        </row>
        <row r="1596">
          <cell r="A1596" t="str">
            <v>Niagara</v>
          </cell>
          <cell r="C1596">
            <v>201303</v>
          </cell>
          <cell r="D1596">
            <v>0</v>
          </cell>
        </row>
        <row r="1597">
          <cell r="A1597" t="str">
            <v>Niagara</v>
          </cell>
          <cell r="C1597">
            <v>201304</v>
          </cell>
          <cell r="D1597">
            <v>0</v>
          </cell>
        </row>
        <row r="1598">
          <cell r="A1598" t="str">
            <v>Niagara</v>
          </cell>
          <cell r="C1598">
            <v>201305</v>
          </cell>
          <cell r="D1598">
            <v>0</v>
          </cell>
        </row>
        <row r="1599">
          <cell r="A1599" t="str">
            <v>Niagara</v>
          </cell>
          <cell r="C1599">
            <v>201306</v>
          </cell>
          <cell r="D1599">
            <v>0</v>
          </cell>
        </row>
        <row r="1600">
          <cell r="A1600" t="str">
            <v>Niagara</v>
          </cell>
          <cell r="C1600">
            <v>201307</v>
          </cell>
          <cell r="D1600">
            <v>0</v>
          </cell>
        </row>
        <row r="1601">
          <cell r="A1601" t="str">
            <v>Niagara</v>
          </cell>
          <cell r="C1601">
            <v>201308</v>
          </cell>
          <cell r="D1601">
            <v>0</v>
          </cell>
        </row>
        <row r="1602">
          <cell r="A1602" t="str">
            <v>Niagara</v>
          </cell>
          <cell r="C1602">
            <v>201309</v>
          </cell>
          <cell r="D1602">
            <v>0</v>
          </cell>
        </row>
        <row r="1603">
          <cell r="A1603" t="str">
            <v>Niagara</v>
          </cell>
          <cell r="C1603">
            <v>201310</v>
          </cell>
          <cell r="D1603">
            <v>0</v>
          </cell>
        </row>
        <row r="1604">
          <cell r="A1604" t="str">
            <v>Niagara</v>
          </cell>
          <cell r="C1604">
            <v>201311</v>
          </cell>
          <cell r="D1604">
            <v>0</v>
          </cell>
        </row>
        <row r="1605">
          <cell r="A1605" t="str">
            <v>Niagara</v>
          </cell>
          <cell r="C1605">
            <v>201312</v>
          </cell>
          <cell r="D1605">
            <v>0</v>
          </cell>
        </row>
        <row r="1606">
          <cell r="A1606" t="str">
            <v>Niagara</v>
          </cell>
          <cell r="C1606">
            <v>201401</v>
          </cell>
          <cell r="D1606">
            <v>0</v>
          </cell>
        </row>
        <row r="1607">
          <cell r="A1607" t="str">
            <v>Niagara</v>
          </cell>
          <cell r="C1607">
            <v>201402</v>
          </cell>
          <cell r="D1607">
            <v>0</v>
          </cell>
        </row>
        <row r="1608">
          <cell r="A1608" t="str">
            <v>Niagara</v>
          </cell>
          <cell r="C1608">
            <v>201403</v>
          </cell>
          <cell r="D1608">
            <v>0</v>
          </cell>
        </row>
        <row r="1609">
          <cell r="A1609" t="str">
            <v>Niagara</v>
          </cell>
          <cell r="C1609">
            <v>201404</v>
          </cell>
          <cell r="D1609">
            <v>0</v>
          </cell>
        </row>
        <row r="1610">
          <cell r="A1610" t="str">
            <v>Niagara</v>
          </cell>
          <cell r="C1610">
            <v>201405</v>
          </cell>
          <cell r="D1610">
            <v>0</v>
          </cell>
        </row>
        <row r="1611">
          <cell r="A1611" t="str">
            <v>Niagara</v>
          </cell>
          <cell r="C1611">
            <v>201406</v>
          </cell>
          <cell r="D1611">
            <v>0</v>
          </cell>
        </row>
        <row r="1612">
          <cell r="A1612" t="str">
            <v>Niagara</v>
          </cell>
          <cell r="C1612">
            <v>201407</v>
          </cell>
          <cell r="D1612">
            <v>0</v>
          </cell>
        </row>
        <row r="1613">
          <cell r="A1613" t="str">
            <v>Niagara</v>
          </cell>
          <cell r="C1613">
            <v>201408</v>
          </cell>
          <cell r="D1613">
            <v>0</v>
          </cell>
        </row>
        <row r="1614">
          <cell r="A1614" t="str">
            <v>Niagara</v>
          </cell>
          <cell r="C1614">
            <v>201409</v>
          </cell>
          <cell r="D1614">
            <v>0</v>
          </cell>
        </row>
        <row r="1615">
          <cell r="A1615" t="str">
            <v>Niagara</v>
          </cell>
          <cell r="C1615">
            <v>201410</v>
          </cell>
          <cell r="D1615">
            <v>0</v>
          </cell>
        </row>
        <row r="1616">
          <cell r="A1616" t="str">
            <v>Niagara</v>
          </cell>
          <cell r="C1616">
            <v>201411</v>
          </cell>
          <cell r="D1616">
            <v>0</v>
          </cell>
        </row>
        <row r="1617">
          <cell r="A1617" t="str">
            <v>Niagara</v>
          </cell>
          <cell r="C1617">
            <v>201412</v>
          </cell>
          <cell r="D1617">
            <v>0</v>
          </cell>
        </row>
        <row r="1618">
          <cell r="A1618" t="str">
            <v>Niagara</v>
          </cell>
          <cell r="C1618">
            <v>201501</v>
          </cell>
          <cell r="D1618">
            <v>0</v>
          </cell>
        </row>
        <row r="1619">
          <cell r="A1619" t="str">
            <v>Niagara</v>
          </cell>
          <cell r="C1619">
            <v>201502</v>
          </cell>
          <cell r="D1619">
            <v>0</v>
          </cell>
        </row>
        <row r="1620">
          <cell r="A1620" t="str">
            <v>Niagara</v>
          </cell>
          <cell r="C1620">
            <v>201503</v>
          </cell>
          <cell r="D1620">
            <v>0</v>
          </cell>
        </row>
        <row r="1621">
          <cell r="A1621" t="str">
            <v>Niagara</v>
          </cell>
          <cell r="C1621">
            <v>201504</v>
          </cell>
          <cell r="D1621">
            <v>0</v>
          </cell>
        </row>
        <row r="1622">
          <cell r="A1622" t="str">
            <v>Niagara</v>
          </cell>
          <cell r="C1622">
            <v>201505</v>
          </cell>
          <cell r="D1622">
            <v>0</v>
          </cell>
        </row>
        <row r="1623">
          <cell r="A1623" t="str">
            <v>Niagara</v>
          </cell>
          <cell r="C1623">
            <v>201506</v>
          </cell>
          <cell r="D1623">
            <v>0</v>
          </cell>
        </row>
        <row r="1624">
          <cell r="A1624" t="str">
            <v>Niagara</v>
          </cell>
          <cell r="C1624">
            <v>201507</v>
          </cell>
          <cell r="D1624">
            <v>0</v>
          </cell>
        </row>
        <row r="1625">
          <cell r="A1625" t="str">
            <v>Niagara</v>
          </cell>
          <cell r="C1625">
            <v>201508</v>
          </cell>
          <cell r="D1625">
            <v>0</v>
          </cell>
        </row>
        <row r="1626">
          <cell r="A1626" t="str">
            <v>Niagara</v>
          </cell>
          <cell r="C1626">
            <v>201509</v>
          </cell>
          <cell r="D1626">
            <v>0</v>
          </cell>
        </row>
        <row r="1627">
          <cell r="A1627" t="str">
            <v>Niagara</v>
          </cell>
          <cell r="C1627">
            <v>201510</v>
          </cell>
          <cell r="D1627">
            <v>0</v>
          </cell>
        </row>
        <row r="1628">
          <cell r="A1628" t="str">
            <v>Niagara</v>
          </cell>
          <cell r="C1628">
            <v>201511</v>
          </cell>
          <cell r="D1628">
            <v>0</v>
          </cell>
        </row>
        <row r="1629">
          <cell r="A1629" t="str">
            <v>Niagara</v>
          </cell>
          <cell r="C1629">
            <v>201512</v>
          </cell>
          <cell r="D1629">
            <v>0</v>
          </cell>
        </row>
        <row r="1630">
          <cell r="A1630" t="str">
            <v>Niagara</v>
          </cell>
          <cell r="C1630">
            <v>201601</v>
          </cell>
          <cell r="D1630">
            <v>0</v>
          </cell>
        </row>
        <row r="1631">
          <cell r="A1631" t="str">
            <v>Niagara</v>
          </cell>
          <cell r="C1631">
            <v>201602</v>
          </cell>
          <cell r="D1631">
            <v>0</v>
          </cell>
        </row>
        <row r="1632">
          <cell r="A1632" t="str">
            <v>Niagara</v>
          </cell>
          <cell r="C1632">
            <v>201603</v>
          </cell>
          <cell r="D1632">
            <v>0</v>
          </cell>
        </row>
        <row r="1633">
          <cell r="A1633" t="str">
            <v>Niagara</v>
          </cell>
          <cell r="C1633">
            <v>201604</v>
          </cell>
          <cell r="D1633">
            <v>0</v>
          </cell>
        </row>
        <row r="1634">
          <cell r="A1634" t="str">
            <v>Niagara</v>
          </cell>
          <cell r="C1634">
            <v>201605</v>
          </cell>
          <cell r="D1634">
            <v>0</v>
          </cell>
        </row>
        <row r="1635">
          <cell r="A1635" t="str">
            <v>Niagara</v>
          </cell>
          <cell r="C1635">
            <v>201606</v>
          </cell>
          <cell r="D1635">
            <v>0</v>
          </cell>
        </row>
        <row r="1636">
          <cell r="A1636" t="str">
            <v>Niagara</v>
          </cell>
          <cell r="C1636">
            <v>201607</v>
          </cell>
          <cell r="D1636">
            <v>0</v>
          </cell>
        </row>
        <row r="1637">
          <cell r="A1637" t="str">
            <v>Niagara</v>
          </cell>
          <cell r="C1637">
            <v>201608</v>
          </cell>
          <cell r="D1637">
            <v>0</v>
          </cell>
        </row>
        <row r="1638">
          <cell r="A1638" t="str">
            <v>Niagara</v>
          </cell>
          <cell r="C1638">
            <v>201609</v>
          </cell>
          <cell r="D1638">
            <v>0</v>
          </cell>
        </row>
        <row r="1639">
          <cell r="A1639" t="str">
            <v>Niagara</v>
          </cell>
          <cell r="C1639">
            <v>201610</v>
          </cell>
          <cell r="D1639">
            <v>0</v>
          </cell>
        </row>
        <row r="1640">
          <cell r="A1640" t="str">
            <v>Niagara</v>
          </cell>
          <cell r="C1640">
            <v>201611</v>
          </cell>
          <cell r="D1640">
            <v>0</v>
          </cell>
        </row>
        <row r="1641">
          <cell r="A1641" t="str">
            <v>Niagara</v>
          </cell>
          <cell r="C1641">
            <v>201612</v>
          </cell>
          <cell r="D1641">
            <v>0</v>
          </cell>
        </row>
        <row r="1642">
          <cell r="A1642" t="str">
            <v>Niagara</v>
          </cell>
          <cell r="C1642">
            <v>201701</v>
          </cell>
          <cell r="D1642">
            <v>0</v>
          </cell>
        </row>
        <row r="1643">
          <cell r="A1643" t="str">
            <v>Niagara</v>
          </cell>
          <cell r="C1643">
            <v>201702</v>
          </cell>
          <cell r="D1643">
            <v>0</v>
          </cell>
        </row>
        <row r="1644">
          <cell r="A1644" t="str">
            <v>Niagara</v>
          </cell>
          <cell r="C1644">
            <v>201703</v>
          </cell>
          <cell r="D1644">
            <v>0</v>
          </cell>
        </row>
        <row r="1645">
          <cell r="A1645" t="str">
            <v>Niagara</v>
          </cell>
          <cell r="C1645">
            <v>201704</v>
          </cell>
          <cell r="D1645">
            <v>0</v>
          </cell>
        </row>
        <row r="1646">
          <cell r="A1646" t="str">
            <v>Niagara</v>
          </cell>
          <cell r="C1646">
            <v>201705</v>
          </cell>
          <cell r="D1646">
            <v>0</v>
          </cell>
        </row>
        <row r="1647">
          <cell r="A1647" t="str">
            <v>Niagara</v>
          </cell>
          <cell r="C1647">
            <v>201706</v>
          </cell>
          <cell r="D1647">
            <v>0</v>
          </cell>
        </row>
        <row r="1648">
          <cell r="A1648" t="str">
            <v>Niagara</v>
          </cell>
          <cell r="C1648">
            <v>201707</v>
          </cell>
          <cell r="D1648">
            <v>0</v>
          </cell>
        </row>
        <row r="1649">
          <cell r="A1649" t="str">
            <v>Niagara</v>
          </cell>
          <cell r="C1649">
            <v>201708</v>
          </cell>
          <cell r="D1649">
            <v>0</v>
          </cell>
        </row>
        <row r="1650">
          <cell r="A1650" t="str">
            <v>Niagara</v>
          </cell>
          <cell r="C1650">
            <v>201709</v>
          </cell>
          <cell r="D1650">
            <v>0</v>
          </cell>
        </row>
        <row r="1651">
          <cell r="A1651" t="str">
            <v>Niagara</v>
          </cell>
          <cell r="C1651">
            <v>201710</v>
          </cell>
          <cell r="D1651">
            <v>0</v>
          </cell>
        </row>
        <row r="1652">
          <cell r="A1652" t="str">
            <v>Niagara</v>
          </cell>
          <cell r="C1652">
            <v>201711</v>
          </cell>
          <cell r="D1652">
            <v>0</v>
          </cell>
        </row>
        <row r="1653">
          <cell r="A1653" t="str">
            <v>Niagara</v>
          </cell>
          <cell r="C1653">
            <v>201712</v>
          </cell>
          <cell r="D1653">
            <v>0</v>
          </cell>
        </row>
        <row r="1654">
          <cell r="A1654" t="str">
            <v>Niagara</v>
          </cell>
          <cell r="C1654">
            <v>201801</v>
          </cell>
          <cell r="D1654">
            <v>0</v>
          </cell>
        </row>
        <row r="1655">
          <cell r="A1655" t="str">
            <v>Niagara</v>
          </cell>
          <cell r="C1655">
            <v>201802</v>
          </cell>
          <cell r="D1655">
            <v>0</v>
          </cell>
        </row>
        <row r="1656">
          <cell r="A1656" t="str">
            <v>Niagara</v>
          </cell>
          <cell r="C1656">
            <v>201803</v>
          </cell>
          <cell r="D1656">
            <v>0</v>
          </cell>
        </row>
        <row r="1657">
          <cell r="A1657" t="str">
            <v>Niagara</v>
          </cell>
          <cell r="C1657">
            <v>201804</v>
          </cell>
          <cell r="D1657">
            <v>0</v>
          </cell>
        </row>
        <row r="1658">
          <cell r="A1658" t="str">
            <v>Niagara</v>
          </cell>
          <cell r="C1658">
            <v>201805</v>
          </cell>
          <cell r="D1658">
            <v>0</v>
          </cell>
        </row>
        <row r="1659">
          <cell r="A1659" t="str">
            <v>Niagara</v>
          </cell>
          <cell r="C1659">
            <v>201806</v>
          </cell>
          <cell r="D1659">
            <v>0</v>
          </cell>
        </row>
        <row r="1660">
          <cell r="A1660" t="str">
            <v>Niagara</v>
          </cell>
          <cell r="C1660">
            <v>201807</v>
          </cell>
          <cell r="D1660">
            <v>0</v>
          </cell>
        </row>
        <row r="1661">
          <cell r="A1661" t="str">
            <v>Niagara</v>
          </cell>
          <cell r="C1661">
            <v>201808</v>
          </cell>
          <cell r="D1661">
            <v>0</v>
          </cell>
        </row>
        <row r="1662">
          <cell r="A1662" t="str">
            <v>Niagara</v>
          </cell>
          <cell r="C1662">
            <v>201809</v>
          </cell>
          <cell r="D1662">
            <v>0</v>
          </cell>
        </row>
        <row r="1663">
          <cell r="A1663" t="str">
            <v>Niagara</v>
          </cell>
          <cell r="C1663">
            <v>201810</v>
          </cell>
          <cell r="D1663">
            <v>0</v>
          </cell>
        </row>
        <row r="1664">
          <cell r="A1664" t="str">
            <v>Niagara</v>
          </cell>
          <cell r="C1664">
            <v>201811</v>
          </cell>
          <cell r="D1664">
            <v>0</v>
          </cell>
        </row>
        <row r="1665">
          <cell r="A1665" t="str">
            <v>Niagara</v>
          </cell>
          <cell r="C1665">
            <v>201812</v>
          </cell>
          <cell r="D1665">
            <v>0</v>
          </cell>
        </row>
        <row r="1666">
          <cell r="A1666" t="str">
            <v>Niagara</v>
          </cell>
          <cell r="C1666">
            <v>201901</v>
          </cell>
          <cell r="D1666">
            <v>0</v>
          </cell>
        </row>
        <row r="1667">
          <cell r="A1667" t="str">
            <v>Niagara</v>
          </cell>
          <cell r="C1667">
            <v>201902</v>
          </cell>
          <cell r="D1667">
            <v>0</v>
          </cell>
        </row>
        <row r="1668">
          <cell r="A1668" t="str">
            <v>Niagara</v>
          </cell>
          <cell r="C1668">
            <v>201903</v>
          </cell>
          <cell r="D1668">
            <v>0</v>
          </cell>
        </row>
        <row r="1669">
          <cell r="A1669" t="str">
            <v>Niagara</v>
          </cell>
          <cell r="C1669">
            <v>201904</v>
          </cell>
          <cell r="D1669">
            <v>0</v>
          </cell>
        </row>
        <row r="1670">
          <cell r="A1670" t="str">
            <v>Niagara</v>
          </cell>
          <cell r="C1670">
            <v>201905</v>
          </cell>
          <cell r="D1670">
            <v>0</v>
          </cell>
        </row>
        <row r="1671">
          <cell r="A1671" t="str">
            <v>Niagara</v>
          </cell>
          <cell r="C1671">
            <v>201906</v>
          </cell>
          <cell r="D1671">
            <v>0</v>
          </cell>
        </row>
        <row r="1672">
          <cell r="A1672" t="str">
            <v>Niagara</v>
          </cell>
          <cell r="C1672">
            <v>201907</v>
          </cell>
          <cell r="D1672">
            <v>0</v>
          </cell>
        </row>
        <row r="1673">
          <cell r="A1673" t="str">
            <v>Niagara</v>
          </cell>
          <cell r="C1673">
            <v>201908</v>
          </cell>
          <cell r="D1673">
            <v>0</v>
          </cell>
        </row>
        <row r="1674">
          <cell r="A1674" t="str">
            <v>Niagara</v>
          </cell>
          <cell r="C1674">
            <v>201909</v>
          </cell>
          <cell r="D1674">
            <v>0</v>
          </cell>
        </row>
        <row r="1675">
          <cell r="A1675" t="str">
            <v>Niagara</v>
          </cell>
          <cell r="C1675">
            <v>201910</v>
          </cell>
          <cell r="D1675">
            <v>0</v>
          </cell>
        </row>
        <row r="1676">
          <cell r="A1676" t="str">
            <v>Niagara</v>
          </cell>
          <cell r="C1676">
            <v>201911</v>
          </cell>
          <cell r="D1676">
            <v>0</v>
          </cell>
        </row>
        <row r="1677">
          <cell r="A1677" t="str">
            <v>Niagara</v>
          </cell>
          <cell r="C1677">
            <v>201912</v>
          </cell>
          <cell r="D1677">
            <v>0</v>
          </cell>
        </row>
        <row r="1678">
          <cell r="A1678" t="str">
            <v>Niagara</v>
          </cell>
          <cell r="C1678">
            <v>202001</v>
          </cell>
          <cell r="D1678">
            <v>0</v>
          </cell>
        </row>
        <row r="1679">
          <cell r="A1679" t="str">
            <v>Niagara</v>
          </cell>
          <cell r="C1679">
            <v>202002</v>
          </cell>
          <cell r="D1679">
            <v>0</v>
          </cell>
        </row>
        <row r="1680">
          <cell r="A1680" t="str">
            <v>Niagara</v>
          </cell>
          <cell r="C1680">
            <v>202003</v>
          </cell>
          <cell r="D1680">
            <v>0</v>
          </cell>
        </row>
        <row r="1681">
          <cell r="A1681" t="str">
            <v>Niagara</v>
          </cell>
          <cell r="C1681">
            <v>202004</v>
          </cell>
          <cell r="D1681">
            <v>0</v>
          </cell>
        </row>
        <row r="1682">
          <cell r="A1682" t="str">
            <v>Niagara</v>
          </cell>
          <cell r="C1682">
            <v>202005</v>
          </cell>
          <cell r="D1682">
            <v>0</v>
          </cell>
        </row>
        <row r="1683">
          <cell r="A1683" t="str">
            <v>Niagara</v>
          </cell>
          <cell r="C1683">
            <v>202006</v>
          </cell>
          <cell r="D1683">
            <v>0</v>
          </cell>
        </row>
        <row r="1684">
          <cell r="A1684" t="str">
            <v>Niagara</v>
          </cell>
          <cell r="C1684">
            <v>202007</v>
          </cell>
          <cell r="D1684">
            <v>0</v>
          </cell>
        </row>
        <row r="1685">
          <cell r="A1685" t="str">
            <v>Niagara</v>
          </cell>
          <cell r="C1685">
            <v>202008</v>
          </cell>
          <cell r="D1685">
            <v>0</v>
          </cell>
        </row>
        <row r="1686">
          <cell r="A1686" t="str">
            <v>Niagara</v>
          </cell>
          <cell r="C1686">
            <v>202009</v>
          </cell>
          <cell r="D1686">
            <v>0</v>
          </cell>
        </row>
        <row r="1687">
          <cell r="A1687" t="str">
            <v>Niagara</v>
          </cell>
          <cell r="C1687">
            <v>202010</v>
          </cell>
          <cell r="D1687">
            <v>0</v>
          </cell>
        </row>
        <row r="1688">
          <cell r="A1688" t="str">
            <v>Niagara</v>
          </cell>
          <cell r="C1688">
            <v>202011</v>
          </cell>
          <cell r="D1688">
            <v>0</v>
          </cell>
        </row>
        <row r="1689">
          <cell r="A1689" t="str">
            <v>Niagara</v>
          </cell>
          <cell r="C1689">
            <v>202012</v>
          </cell>
          <cell r="D1689">
            <v>0</v>
          </cell>
        </row>
        <row r="1690">
          <cell r="A1690" t="str">
            <v>Niagara</v>
          </cell>
          <cell r="C1690">
            <v>202101</v>
          </cell>
          <cell r="D1690">
            <v>0</v>
          </cell>
        </row>
        <row r="1691">
          <cell r="A1691" t="str">
            <v>Niagara</v>
          </cell>
          <cell r="C1691">
            <v>202102</v>
          </cell>
          <cell r="D1691">
            <v>0</v>
          </cell>
        </row>
        <row r="1692">
          <cell r="A1692" t="str">
            <v>Niagara</v>
          </cell>
          <cell r="C1692">
            <v>202103</v>
          </cell>
          <cell r="D1692">
            <v>0</v>
          </cell>
        </row>
        <row r="1693">
          <cell r="A1693" t="str">
            <v>Niagara</v>
          </cell>
          <cell r="C1693">
            <v>202104</v>
          </cell>
          <cell r="D1693">
            <v>0</v>
          </cell>
        </row>
        <row r="1694">
          <cell r="A1694" t="str">
            <v>Niagara</v>
          </cell>
          <cell r="C1694">
            <v>202105</v>
          </cell>
          <cell r="D1694">
            <v>0</v>
          </cell>
        </row>
        <row r="1695">
          <cell r="A1695" t="str">
            <v>Niagara</v>
          </cell>
          <cell r="C1695">
            <v>202106</v>
          </cell>
          <cell r="D1695">
            <v>0</v>
          </cell>
        </row>
        <row r="1696">
          <cell r="A1696" t="str">
            <v>Niagara</v>
          </cell>
          <cell r="C1696">
            <v>202107</v>
          </cell>
          <cell r="D1696">
            <v>0</v>
          </cell>
        </row>
        <row r="1697">
          <cell r="A1697" t="str">
            <v>Niagara</v>
          </cell>
          <cell r="C1697">
            <v>202108</v>
          </cell>
          <cell r="D1697">
            <v>0</v>
          </cell>
        </row>
        <row r="1698">
          <cell r="A1698" t="str">
            <v>Niagara</v>
          </cell>
          <cell r="C1698">
            <v>202109</v>
          </cell>
          <cell r="D1698">
            <v>0</v>
          </cell>
        </row>
        <row r="1699">
          <cell r="A1699" t="str">
            <v>Niagara</v>
          </cell>
          <cell r="C1699">
            <v>202110</v>
          </cell>
          <cell r="D1699">
            <v>0</v>
          </cell>
        </row>
        <row r="1700">
          <cell r="A1700" t="str">
            <v>Niagara</v>
          </cell>
          <cell r="C1700">
            <v>202111</v>
          </cell>
          <cell r="D1700">
            <v>0</v>
          </cell>
        </row>
        <row r="1701">
          <cell r="A1701" t="str">
            <v>Niagara</v>
          </cell>
          <cell r="C1701">
            <v>202112</v>
          </cell>
          <cell r="D1701">
            <v>0</v>
          </cell>
        </row>
        <row r="1702">
          <cell r="A1702" t="str">
            <v>Niagara</v>
          </cell>
          <cell r="C1702">
            <v>202201</v>
          </cell>
          <cell r="D1702">
            <v>0</v>
          </cell>
        </row>
        <row r="1703">
          <cell r="A1703" t="str">
            <v>Niagara</v>
          </cell>
          <cell r="C1703">
            <v>202202</v>
          </cell>
          <cell r="D1703">
            <v>0</v>
          </cell>
        </row>
        <row r="1704">
          <cell r="A1704" t="str">
            <v>Niagara</v>
          </cell>
          <cell r="C1704">
            <v>202203</v>
          </cell>
          <cell r="D1704">
            <v>0</v>
          </cell>
        </row>
        <row r="1705">
          <cell r="A1705" t="str">
            <v>Niagara</v>
          </cell>
          <cell r="C1705">
            <v>202204</v>
          </cell>
          <cell r="D1705">
            <v>0</v>
          </cell>
        </row>
        <row r="1706">
          <cell r="A1706" t="str">
            <v>Niagara</v>
          </cell>
          <cell r="C1706">
            <v>202205</v>
          </cell>
          <cell r="D1706">
            <v>0</v>
          </cell>
        </row>
        <row r="1707">
          <cell r="A1707" t="str">
            <v>Niagara</v>
          </cell>
          <cell r="C1707">
            <v>202206</v>
          </cell>
          <cell r="D1707">
            <v>0</v>
          </cell>
        </row>
        <row r="1708">
          <cell r="A1708" t="str">
            <v>Niagara</v>
          </cell>
          <cell r="C1708">
            <v>202207</v>
          </cell>
          <cell r="D1708">
            <v>0</v>
          </cell>
        </row>
        <row r="1709">
          <cell r="A1709" t="str">
            <v>Niagara</v>
          </cell>
          <cell r="C1709">
            <v>202208</v>
          </cell>
          <cell r="D1709">
            <v>0</v>
          </cell>
        </row>
        <row r="1710">
          <cell r="A1710" t="str">
            <v>Niagara</v>
          </cell>
          <cell r="C1710">
            <v>202209</v>
          </cell>
          <cell r="D1710">
            <v>0</v>
          </cell>
        </row>
        <row r="1711">
          <cell r="A1711" t="str">
            <v>Niagara</v>
          </cell>
          <cell r="C1711">
            <v>202210</v>
          </cell>
          <cell r="D1711">
            <v>0</v>
          </cell>
        </row>
        <row r="1712">
          <cell r="A1712" t="str">
            <v>Niagara</v>
          </cell>
          <cell r="C1712">
            <v>202211</v>
          </cell>
          <cell r="D1712">
            <v>0</v>
          </cell>
        </row>
        <row r="1713">
          <cell r="A1713" t="str">
            <v>Niagara</v>
          </cell>
          <cell r="C1713">
            <v>202212</v>
          </cell>
          <cell r="D1713">
            <v>0</v>
          </cell>
        </row>
        <row r="1714">
          <cell r="A1714" t="str">
            <v>Niagara</v>
          </cell>
          <cell r="C1714">
            <v>202301</v>
          </cell>
          <cell r="D1714">
            <v>0</v>
          </cell>
        </row>
        <row r="1715">
          <cell r="A1715" t="str">
            <v>Niagara</v>
          </cell>
          <cell r="C1715">
            <v>202302</v>
          </cell>
          <cell r="D1715">
            <v>0</v>
          </cell>
        </row>
        <row r="1716">
          <cell r="A1716" t="str">
            <v>Niagara</v>
          </cell>
          <cell r="C1716">
            <v>202303</v>
          </cell>
          <cell r="D1716">
            <v>0</v>
          </cell>
        </row>
        <row r="1717">
          <cell r="A1717" t="str">
            <v>Niagara</v>
          </cell>
          <cell r="C1717">
            <v>202304</v>
          </cell>
          <cell r="D1717">
            <v>0</v>
          </cell>
        </row>
        <row r="1718">
          <cell r="A1718" t="str">
            <v>Niagara</v>
          </cell>
          <cell r="C1718">
            <v>202305</v>
          </cell>
          <cell r="D1718">
            <v>0</v>
          </cell>
        </row>
        <row r="1719">
          <cell r="A1719" t="str">
            <v>Niagara</v>
          </cell>
          <cell r="C1719">
            <v>202306</v>
          </cell>
          <cell r="D1719">
            <v>0</v>
          </cell>
        </row>
        <row r="1720">
          <cell r="A1720" t="str">
            <v>Niagara</v>
          </cell>
          <cell r="C1720">
            <v>202307</v>
          </cell>
          <cell r="D1720">
            <v>0</v>
          </cell>
        </row>
        <row r="1721">
          <cell r="A1721" t="str">
            <v>Niagara</v>
          </cell>
          <cell r="C1721">
            <v>202308</v>
          </cell>
          <cell r="D1721">
            <v>0</v>
          </cell>
        </row>
        <row r="1722">
          <cell r="A1722" t="str">
            <v>Niagara</v>
          </cell>
          <cell r="C1722">
            <v>202309</v>
          </cell>
          <cell r="D1722">
            <v>0</v>
          </cell>
        </row>
        <row r="1723">
          <cell r="A1723" t="str">
            <v>Niagara</v>
          </cell>
          <cell r="C1723">
            <v>202310</v>
          </cell>
          <cell r="D1723">
            <v>0</v>
          </cell>
        </row>
        <row r="1724">
          <cell r="A1724" t="str">
            <v>Niagara</v>
          </cell>
          <cell r="C1724">
            <v>202311</v>
          </cell>
          <cell r="D1724">
            <v>0</v>
          </cell>
        </row>
        <row r="1725">
          <cell r="A1725" t="str">
            <v>Niagara</v>
          </cell>
          <cell r="C1725">
            <v>202312</v>
          </cell>
          <cell r="D1725">
            <v>0</v>
          </cell>
        </row>
        <row r="1726">
          <cell r="A1726" t="str">
            <v>Niagara</v>
          </cell>
          <cell r="C1726">
            <v>202401</v>
          </cell>
          <cell r="D1726">
            <v>0</v>
          </cell>
        </row>
        <row r="1727">
          <cell r="A1727" t="str">
            <v>Niagara</v>
          </cell>
          <cell r="C1727">
            <v>202402</v>
          </cell>
          <cell r="D1727">
            <v>0</v>
          </cell>
        </row>
        <row r="1728">
          <cell r="A1728" t="str">
            <v>Niagara</v>
          </cell>
          <cell r="C1728">
            <v>202403</v>
          </cell>
          <cell r="D1728">
            <v>0</v>
          </cell>
        </row>
        <row r="1729">
          <cell r="A1729" t="str">
            <v>Niagara</v>
          </cell>
          <cell r="C1729">
            <v>202404</v>
          </cell>
          <cell r="D1729">
            <v>0</v>
          </cell>
        </row>
        <row r="1730">
          <cell r="A1730" t="str">
            <v>Niagara</v>
          </cell>
          <cell r="C1730">
            <v>202405</v>
          </cell>
          <cell r="D1730">
            <v>0</v>
          </cell>
        </row>
        <row r="1731">
          <cell r="A1731" t="str">
            <v>Niagara</v>
          </cell>
          <cell r="C1731">
            <v>202406</v>
          </cell>
          <cell r="D1731">
            <v>0</v>
          </cell>
        </row>
        <row r="1732">
          <cell r="A1732" t="str">
            <v>Niagara</v>
          </cell>
          <cell r="C1732">
            <v>202407</v>
          </cell>
          <cell r="D1732">
            <v>0</v>
          </cell>
        </row>
        <row r="1733">
          <cell r="A1733" t="str">
            <v>Niagara</v>
          </cell>
          <cell r="C1733">
            <v>202408</v>
          </cell>
          <cell r="D1733">
            <v>0</v>
          </cell>
        </row>
        <row r="1734">
          <cell r="A1734" t="str">
            <v>Niagara</v>
          </cell>
          <cell r="C1734">
            <v>202409</v>
          </cell>
          <cell r="D1734">
            <v>0</v>
          </cell>
        </row>
        <row r="1735">
          <cell r="A1735" t="str">
            <v>Niagara</v>
          </cell>
          <cell r="C1735">
            <v>202410</v>
          </cell>
          <cell r="D1735">
            <v>0</v>
          </cell>
        </row>
        <row r="1736">
          <cell r="A1736" t="str">
            <v>Niagara</v>
          </cell>
          <cell r="C1736">
            <v>202411</v>
          </cell>
          <cell r="D1736">
            <v>0</v>
          </cell>
        </row>
        <row r="1737">
          <cell r="A1737" t="str">
            <v>Niagara</v>
          </cell>
          <cell r="C1737">
            <v>202412</v>
          </cell>
          <cell r="D1737">
            <v>0</v>
          </cell>
        </row>
        <row r="1738">
          <cell r="A1738" t="str">
            <v>Niagara</v>
          </cell>
          <cell r="C1738">
            <v>202501</v>
          </cell>
          <cell r="D1738">
            <v>0</v>
          </cell>
        </row>
        <row r="1739">
          <cell r="A1739" t="str">
            <v>Niagara</v>
          </cell>
          <cell r="C1739">
            <v>202502</v>
          </cell>
          <cell r="D1739">
            <v>0</v>
          </cell>
        </row>
        <row r="1740">
          <cell r="A1740" t="str">
            <v>Niagara</v>
          </cell>
          <cell r="C1740">
            <v>202503</v>
          </cell>
          <cell r="D1740">
            <v>0</v>
          </cell>
        </row>
        <row r="1741">
          <cell r="A1741" t="str">
            <v>Niagara</v>
          </cell>
          <cell r="C1741">
            <v>202504</v>
          </cell>
          <cell r="D1741">
            <v>0</v>
          </cell>
        </row>
        <row r="1742">
          <cell r="A1742" t="str">
            <v>Niagara</v>
          </cell>
          <cell r="C1742">
            <v>202505</v>
          </cell>
          <cell r="D1742">
            <v>0</v>
          </cell>
        </row>
        <row r="1743">
          <cell r="A1743" t="str">
            <v>Niagara</v>
          </cell>
          <cell r="C1743">
            <v>202506</v>
          </cell>
          <cell r="D1743">
            <v>0</v>
          </cell>
        </row>
        <row r="1744">
          <cell r="A1744" t="str">
            <v>Niagara</v>
          </cell>
          <cell r="C1744">
            <v>202507</v>
          </cell>
          <cell r="D1744">
            <v>0</v>
          </cell>
        </row>
        <row r="1745">
          <cell r="A1745" t="str">
            <v>Niagara</v>
          </cell>
          <cell r="C1745">
            <v>202508</v>
          </cell>
          <cell r="D1745">
            <v>0</v>
          </cell>
        </row>
        <row r="1746">
          <cell r="A1746" t="str">
            <v>Niagara</v>
          </cell>
          <cell r="C1746">
            <v>202509</v>
          </cell>
          <cell r="D1746">
            <v>0</v>
          </cell>
        </row>
        <row r="1747">
          <cell r="A1747" t="str">
            <v>Niagara</v>
          </cell>
          <cell r="C1747">
            <v>202510</v>
          </cell>
          <cell r="D1747">
            <v>0</v>
          </cell>
        </row>
        <row r="1748">
          <cell r="A1748" t="str">
            <v>Niagara</v>
          </cell>
          <cell r="C1748">
            <v>202511</v>
          </cell>
          <cell r="D1748">
            <v>0</v>
          </cell>
        </row>
        <row r="1749">
          <cell r="A1749" t="str">
            <v>Niagara</v>
          </cell>
          <cell r="C1749">
            <v>202512</v>
          </cell>
          <cell r="D1749">
            <v>0</v>
          </cell>
        </row>
        <row r="1750">
          <cell r="A1750" t="str">
            <v>Niagara</v>
          </cell>
          <cell r="C1750">
            <v>202601</v>
          </cell>
          <cell r="D1750">
            <v>0</v>
          </cell>
        </row>
        <row r="1751">
          <cell r="A1751" t="str">
            <v>Niagara</v>
          </cell>
          <cell r="C1751">
            <v>202602</v>
          </cell>
          <cell r="D1751">
            <v>0</v>
          </cell>
        </row>
        <row r="1752">
          <cell r="A1752" t="str">
            <v>Niagara</v>
          </cell>
          <cell r="C1752">
            <v>202603</v>
          </cell>
          <cell r="D1752">
            <v>0</v>
          </cell>
        </row>
        <row r="1753">
          <cell r="A1753" t="str">
            <v>Niagara</v>
          </cell>
          <cell r="C1753">
            <v>202604</v>
          </cell>
          <cell r="D1753">
            <v>0</v>
          </cell>
        </row>
        <row r="1754">
          <cell r="A1754" t="str">
            <v>Niagara</v>
          </cell>
          <cell r="C1754">
            <v>202605</v>
          </cell>
          <cell r="D1754">
            <v>0</v>
          </cell>
        </row>
        <row r="1755">
          <cell r="A1755" t="str">
            <v>Niagara</v>
          </cell>
          <cell r="C1755">
            <v>202606</v>
          </cell>
          <cell r="D1755">
            <v>0</v>
          </cell>
        </row>
        <row r="1756">
          <cell r="A1756" t="str">
            <v>Niagara</v>
          </cell>
          <cell r="C1756">
            <v>202607</v>
          </cell>
          <cell r="D1756">
            <v>0</v>
          </cell>
        </row>
        <row r="1757">
          <cell r="A1757" t="str">
            <v>Niagara</v>
          </cell>
          <cell r="C1757">
            <v>202608</v>
          </cell>
          <cell r="D1757">
            <v>0</v>
          </cell>
        </row>
        <row r="1758">
          <cell r="A1758" t="str">
            <v>Niagara</v>
          </cell>
          <cell r="C1758">
            <v>202609</v>
          </cell>
          <cell r="D1758">
            <v>0</v>
          </cell>
        </row>
        <row r="1759">
          <cell r="A1759" t="str">
            <v>Niagara</v>
          </cell>
          <cell r="C1759">
            <v>202610</v>
          </cell>
          <cell r="D1759">
            <v>0</v>
          </cell>
        </row>
        <row r="1760">
          <cell r="A1760" t="str">
            <v>Niagara</v>
          </cell>
          <cell r="C1760">
            <v>202611</v>
          </cell>
          <cell r="D1760">
            <v>0</v>
          </cell>
        </row>
        <row r="1761">
          <cell r="A1761" t="str">
            <v>Niagara</v>
          </cell>
          <cell r="C1761">
            <v>202612</v>
          </cell>
          <cell r="D1761">
            <v>0</v>
          </cell>
        </row>
        <row r="1762">
          <cell r="A1762" t="str">
            <v>Niagara</v>
          </cell>
          <cell r="C1762">
            <v>202701</v>
          </cell>
          <cell r="D1762">
            <v>0</v>
          </cell>
        </row>
        <row r="1763">
          <cell r="A1763" t="str">
            <v>Niagara</v>
          </cell>
          <cell r="C1763">
            <v>202702</v>
          </cell>
          <cell r="D1763">
            <v>0</v>
          </cell>
        </row>
        <row r="1764">
          <cell r="A1764" t="str">
            <v>Niagara</v>
          </cell>
          <cell r="C1764">
            <v>202703</v>
          </cell>
          <cell r="D1764">
            <v>0</v>
          </cell>
        </row>
        <row r="1765">
          <cell r="A1765" t="str">
            <v>Niagara</v>
          </cell>
          <cell r="C1765">
            <v>202704</v>
          </cell>
          <cell r="D1765">
            <v>0</v>
          </cell>
        </row>
        <row r="1766">
          <cell r="A1766" t="str">
            <v>Niagara</v>
          </cell>
          <cell r="C1766">
            <v>202705</v>
          </cell>
          <cell r="D1766">
            <v>0</v>
          </cell>
        </row>
        <row r="1767">
          <cell r="A1767" t="str">
            <v>Niagara</v>
          </cell>
          <cell r="C1767">
            <v>202706</v>
          </cell>
          <cell r="D1767">
            <v>0</v>
          </cell>
        </row>
        <row r="1768">
          <cell r="A1768" t="str">
            <v>Niagara</v>
          </cell>
          <cell r="C1768">
            <v>202707</v>
          </cell>
          <cell r="D1768">
            <v>0</v>
          </cell>
        </row>
        <row r="1769">
          <cell r="A1769" t="str">
            <v>Niagara</v>
          </cell>
          <cell r="C1769">
            <v>202708</v>
          </cell>
          <cell r="D1769">
            <v>0</v>
          </cell>
        </row>
        <row r="1770">
          <cell r="A1770" t="str">
            <v>Niagara</v>
          </cell>
          <cell r="C1770">
            <v>202709</v>
          </cell>
          <cell r="D1770">
            <v>0</v>
          </cell>
        </row>
        <row r="1771">
          <cell r="A1771" t="str">
            <v>Niagara</v>
          </cell>
          <cell r="C1771">
            <v>202710</v>
          </cell>
          <cell r="D1771">
            <v>0</v>
          </cell>
        </row>
        <row r="1772">
          <cell r="A1772" t="str">
            <v>PJM OFF PEAK</v>
          </cell>
          <cell r="C1772">
            <v>200803</v>
          </cell>
          <cell r="D1772">
            <v>0</v>
          </cell>
        </row>
        <row r="1773">
          <cell r="A1773" t="str">
            <v>PJM OFF PEAK</v>
          </cell>
          <cell r="C1773">
            <v>200804</v>
          </cell>
          <cell r="D1773">
            <v>0</v>
          </cell>
        </row>
        <row r="1774">
          <cell r="A1774" t="str">
            <v>PJM OFF PEAK</v>
          </cell>
          <cell r="C1774">
            <v>200805</v>
          </cell>
          <cell r="D1774">
            <v>0</v>
          </cell>
        </row>
        <row r="1775">
          <cell r="A1775" t="str">
            <v>PJM OFF PEAK</v>
          </cell>
          <cell r="C1775">
            <v>200806</v>
          </cell>
          <cell r="D1775">
            <v>0</v>
          </cell>
        </row>
        <row r="1776">
          <cell r="A1776" t="str">
            <v>PJM OFF PEAK</v>
          </cell>
          <cell r="C1776">
            <v>200807</v>
          </cell>
          <cell r="D1776">
            <v>0</v>
          </cell>
        </row>
        <row r="1777">
          <cell r="A1777" t="str">
            <v>PJM OFF PEAK</v>
          </cell>
          <cell r="C1777">
            <v>200808</v>
          </cell>
          <cell r="D1777">
            <v>0</v>
          </cell>
        </row>
        <row r="1778">
          <cell r="A1778" t="str">
            <v>PJM OFF PEAK</v>
          </cell>
          <cell r="C1778">
            <v>200809</v>
          </cell>
          <cell r="D1778">
            <v>0</v>
          </cell>
        </row>
        <row r="1779">
          <cell r="A1779" t="str">
            <v>PJM OFF PEAK</v>
          </cell>
          <cell r="C1779">
            <v>200810</v>
          </cell>
          <cell r="D1779">
            <v>0</v>
          </cell>
        </row>
        <row r="1780">
          <cell r="A1780" t="str">
            <v>PJM OFF PEAK</v>
          </cell>
          <cell r="C1780">
            <v>200811</v>
          </cell>
          <cell r="D1780">
            <v>0</v>
          </cell>
        </row>
        <row r="1781">
          <cell r="A1781" t="str">
            <v>PJM OFF PEAK</v>
          </cell>
          <cell r="C1781">
            <v>200812</v>
          </cell>
          <cell r="D1781">
            <v>0</v>
          </cell>
        </row>
        <row r="1782">
          <cell r="A1782" t="str">
            <v>PJM OFF PEAK</v>
          </cell>
          <cell r="C1782">
            <v>200901</v>
          </cell>
          <cell r="D1782">
            <v>0</v>
          </cell>
        </row>
        <row r="1783">
          <cell r="A1783" t="str">
            <v>PJM OFF PEAK</v>
          </cell>
          <cell r="C1783">
            <v>200902</v>
          </cell>
          <cell r="D1783">
            <v>0</v>
          </cell>
        </row>
        <row r="1784">
          <cell r="A1784" t="str">
            <v>PJM OFF PEAK</v>
          </cell>
          <cell r="C1784">
            <v>200903</v>
          </cell>
          <cell r="D1784">
            <v>0</v>
          </cell>
        </row>
        <row r="1785">
          <cell r="A1785" t="str">
            <v>PJM OFF PEAK</v>
          </cell>
          <cell r="C1785">
            <v>200904</v>
          </cell>
          <cell r="D1785">
            <v>0</v>
          </cell>
        </row>
        <row r="1786">
          <cell r="A1786" t="str">
            <v>PJM OFF PEAK</v>
          </cell>
          <cell r="C1786">
            <v>200905</v>
          </cell>
          <cell r="D1786">
            <v>0</v>
          </cell>
        </row>
        <row r="1787">
          <cell r="A1787" t="str">
            <v>PJM OFF PEAK</v>
          </cell>
          <cell r="C1787">
            <v>200906</v>
          </cell>
          <cell r="D1787">
            <v>0</v>
          </cell>
        </row>
        <row r="1788">
          <cell r="A1788" t="str">
            <v>PJM OFF PEAK</v>
          </cell>
          <cell r="C1788">
            <v>200907</v>
          </cell>
          <cell r="D1788">
            <v>0</v>
          </cell>
        </row>
        <row r="1789">
          <cell r="A1789" t="str">
            <v>PJM OFF PEAK</v>
          </cell>
          <cell r="C1789">
            <v>200908</v>
          </cell>
          <cell r="D1789">
            <v>0</v>
          </cell>
        </row>
        <row r="1790">
          <cell r="A1790" t="str">
            <v>PJM OFF PEAK</v>
          </cell>
          <cell r="C1790">
            <v>200909</v>
          </cell>
          <cell r="D1790">
            <v>0</v>
          </cell>
        </row>
        <row r="1791">
          <cell r="A1791" t="str">
            <v>PJM OFF PEAK</v>
          </cell>
          <cell r="C1791">
            <v>200910</v>
          </cell>
          <cell r="D1791">
            <v>0</v>
          </cell>
        </row>
        <row r="1792">
          <cell r="A1792" t="str">
            <v>PJM OFF PEAK</v>
          </cell>
          <cell r="C1792">
            <v>200911</v>
          </cell>
          <cell r="D1792">
            <v>0</v>
          </cell>
        </row>
        <row r="1793">
          <cell r="A1793" t="str">
            <v>PJM OFF PEAK</v>
          </cell>
          <cell r="C1793">
            <v>200912</v>
          </cell>
          <cell r="D1793">
            <v>0</v>
          </cell>
        </row>
        <row r="1794">
          <cell r="A1794" t="str">
            <v>PJM OFF PEAK</v>
          </cell>
          <cell r="C1794">
            <v>201001</v>
          </cell>
          <cell r="D1794">
            <v>0</v>
          </cell>
        </row>
        <row r="1795">
          <cell r="A1795" t="str">
            <v>PJM OFF PEAK</v>
          </cell>
          <cell r="C1795">
            <v>201002</v>
          </cell>
          <cell r="D1795">
            <v>0</v>
          </cell>
        </row>
        <row r="1796">
          <cell r="A1796" t="str">
            <v>PJM OFF PEAK</v>
          </cell>
          <cell r="C1796">
            <v>201003</v>
          </cell>
          <cell r="D1796">
            <v>0</v>
          </cell>
        </row>
        <row r="1797">
          <cell r="A1797" t="str">
            <v>PJM OFF PEAK</v>
          </cell>
          <cell r="C1797">
            <v>201004</v>
          </cell>
          <cell r="D1797">
            <v>0</v>
          </cell>
        </row>
        <row r="1798">
          <cell r="A1798" t="str">
            <v>PJM OFF PEAK</v>
          </cell>
          <cell r="C1798">
            <v>201005</v>
          </cell>
          <cell r="D1798">
            <v>0</v>
          </cell>
        </row>
        <row r="1799">
          <cell r="A1799" t="str">
            <v>PJM OFF PEAK</v>
          </cell>
          <cell r="C1799">
            <v>201006</v>
          </cell>
          <cell r="D1799">
            <v>0</v>
          </cell>
        </row>
        <row r="1800">
          <cell r="A1800" t="str">
            <v>PJM OFF PEAK</v>
          </cell>
          <cell r="C1800">
            <v>201007</v>
          </cell>
          <cell r="D1800">
            <v>0</v>
          </cell>
        </row>
        <row r="1801">
          <cell r="A1801" t="str">
            <v>PJM OFF PEAK</v>
          </cell>
          <cell r="C1801">
            <v>201008</v>
          </cell>
          <cell r="D1801">
            <v>0</v>
          </cell>
        </row>
        <row r="1802">
          <cell r="A1802" t="str">
            <v>PJM OFF PEAK</v>
          </cell>
          <cell r="C1802">
            <v>201009</v>
          </cell>
          <cell r="D1802">
            <v>0</v>
          </cell>
        </row>
        <row r="1803">
          <cell r="A1803" t="str">
            <v>PJM OFF PEAK</v>
          </cell>
          <cell r="C1803">
            <v>201010</v>
          </cell>
          <cell r="D1803">
            <v>0</v>
          </cell>
        </row>
        <row r="1804">
          <cell r="A1804" t="str">
            <v>PJM OFF PEAK</v>
          </cell>
          <cell r="C1804">
            <v>201011</v>
          </cell>
          <cell r="D1804">
            <v>0</v>
          </cell>
        </row>
        <row r="1805">
          <cell r="A1805" t="str">
            <v>PJM OFF PEAK</v>
          </cell>
          <cell r="C1805">
            <v>201012</v>
          </cell>
          <cell r="D1805">
            <v>0</v>
          </cell>
        </row>
        <row r="1806">
          <cell r="A1806" t="str">
            <v>PJM ON PEAK</v>
          </cell>
          <cell r="C1806">
            <v>200803</v>
          </cell>
          <cell r="D1806">
            <v>0</v>
          </cell>
        </row>
        <row r="1807">
          <cell r="A1807" t="str">
            <v>PJM ON PEAK</v>
          </cell>
          <cell r="C1807">
            <v>200804</v>
          </cell>
          <cell r="D1807">
            <v>0</v>
          </cell>
        </row>
        <row r="1808">
          <cell r="A1808" t="str">
            <v>PJM ON PEAK</v>
          </cell>
          <cell r="C1808">
            <v>200805</v>
          </cell>
          <cell r="D1808">
            <v>0</v>
          </cell>
        </row>
        <row r="1809">
          <cell r="A1809" t="str">
            <v>PJM ON PEAK</v>
          </cell>
          <cell r="C1809">
            <v>200806</v>
          </cell>
          <cell r="D1809">
            <v>0</v>
          </cell>
        </row>
        <row r="1810">
          <cell r="A1810" t="str">
            <v>PJM ON PEAK</v>
          </cell>
          <cell r="C1810">
            <v>200807</v>
          </cell>
          <cell r="D1810">
            <v>0</v>
          </cell>
        </row>
        <row r="1811">
          <cell r="A1811" t="str">
            <v>PJM ON PEAK</v>
          </cell>
          <cell r="C1811">
            <v>200808</v>
          </cell>
          <cell r="D1811">
            <v>0</v>
          </cell>
        </row>
        <row r="1812">
          <cell r="A1812" t="str">
            <v>PJM ON PEAK</v>
          </cell>
          <cell r="C1812">
            <v>200809</v>
          </cell>
          <cell r="D1812">
            <v>0</v>
          </cell>
        </row>
        <row r="1813">
          <cell r="A1813" t="str">
            <v>PJM ON PEAK</v>
          </cell>
          <cell r="C1813">
            <v>200810</v>
          </cell>
          <cell r="D1813">
            <v>0</v>
          </cell>
        </row>
        <row r="1814">
          <cell r="A1814" t="str">
            <v>PJM ON PEAK</v>
          </cell>
          <cell r="C1814">
            <v>200811</v>
          </cell>
          <cell r="D1814">
            <v>0</v>
          </cell>
        </row>
        <row r="1815">
          <cell r="A1815" t="str">
            <v>PJM ON PEAK</v>
          </cell>
          <cell r="C1815">
            <v>200812</v>
          </cell>
          <cell r="D1815">
            <v>0</v>
          </cell>
        </row>
        <row r="1816">
          <cell r="A1816" t="str">
            <v>PJM ON PEAK</v>
          </cell>
          <cell r="C1816">
            <v>200901</v>
          </cell>
          <cell r="D1816">
            <v>0</v>
          </cell>
        </row>
        <row r="1817">
          <cell r="A1817" t="str">
            <v>PJM ON PEAK</v>
          </cell>
          <cell r="C1817">
            <v>200902</v>
          </cell>
          <cell r="D1817">
            <v>0</v>
          </cell>
        </row>
        <row r="1818">
          <cell r="A1818" t="str">
            <v>PJM ON PEAK</v>
          </cell>
          <cell r="C1818">
            <v>200903</v>
          </cell>
          <cell r="D1818">
            <v>0</v>
          </cell>
        </row>
        <row r="1819">
          <cell r="A1819" t="str">
            <v>PJM ON PEAK</v>
          </cell>
          <cell r="C1819">
            <v>200904</v>
          </cell>
          <cell r="D1819">
            <v>0</v>
          </cell>
        </row>
        <row r="1820">
          <cell r="A1820" t="str">
            <v>PJM ON PEAK</v>
          </cell>
          <cell r="C1820">
            <v>200905</v>
          </cell>
          <cell r="D1820">
            <v>0</v>
          </cell>
        </row>
        <row r="1821">
          <cell r="A1821" t="str">
            <v>PJM ON PEAK</v>
          </cell>
          <cell r="C1821">
            <v>200906</v>
          </cell>
          <cell r="D1821">
            <v>0</v>
          </cell>
        </row>
        <row r="1822">
          <cell r="A1822" t="str">
            <v>PJM ON PEAK</v>
          </cell>
          <cell r="C1822">
            <v>200907</v>
          </cell>
          <cell r="D1822">
            <v>0</v>
          </cell>
        </row>
        <row r="1823">
          <cell r="A1823" t="str">
            <v>PJM ON PEAK</v>
          </cell>
          <cell r="C1823">
            <v>200908</v>
          </cell>
          <cell r="D1823">
            <v>0</v>
          </cell>
        </row>
        <row r="1824">
          <cell r="A1824" t="str">
            <v>PJM ON PEAK</v>
          </cell>
          <cell r="C1824">
            <v>200909</v>
          </cell>
          <cell r="D1824">
            <v>0</v>
          </cell>
        </row>
        <row r="1825">
          <cell r="A1825" t="str">
            <v>PJM ON PEAK</v>
          </cell>
          <cell r="C1825">
            <v>200910</v>
          </cell>
          <cell r="D1825">
            <v>0</v>
          </cell>
        </row>
        <row r="1826">
          <cell r="A1826" t="str">
            <v>PJM ON PEAK</v>
          </cell>
          <cell r="C1826">
            <v>200911</v>
          </cell>
          <cell r="D1826">
            <v>0</v>
          </cell>
        </row>
        <row r="1827">
          <cell r="A1827" t="str">
            <v>PJM ON PEAK</v>
          </cell>
          <cell r="C1827">
            <v>200912</v>
          </cell>
          <cell r="D1827">
            <v>0</v>
          </cell>
        </row>
        <row r="1828">
          <cell r="A1828" t="str">
            <v>PJM ON PEAK</v>
          </cell>
          <cell r="C1828">
            <v>201001</v>
          </cell>
          <cell r="D1828">
            <v>0</v>
          </cell>
        </row>
        <row r="1829">
          <cell r="A1829" t="str">
            <v>PJM ON PEAK</v>
          </cell>
          <cell r="C1829">
            <v>201002</v>
          </cell>
          <cell r="D1829">
            <v>0</v>
          </cell>
        </row>
        <row r="1830">
          <cell r="A1830" t="str">
            <v>PJM ON PEAK</v>
          </cell>
          <cell r="C1830">
            <v>201003</v>
          </cell>
          <cell r="D1830">
            <v>0</v>
          </cell>
        </row>
        <row r="1831">
          <cell r="A1831" t="str">
            <v>PJM ON PEAK</v>
          </cell>
          <cell r="C1831">
            <v>201004</v>
          </cell>
          <cell r="D1831">
            <v>0</v>
          </cell>
        </row>
        <row r="1832">
          <cell r="A1832" t="str">
            <v>PJM ON PEAK</v>
          </cell>
          <cell r="C1832">
            <v>201005</v>
          </cell>
          <cell r="D1832">
            <v>0</v>
          </cell>
        </row>
        <row r="1833">
          <cell r="A1833" t="str">
            <v>PJM ON PEAK</v>
          </cell>
          <cell r="C1833">
            <v>201006</v>
          </cell>
          <cell r="D1833">
            <v>0</v>
          </cell>
        </row>
        <row r="1834">
          <cell r="A1834" t="str">
            <v>PJM ON PEAK</v>
          </cell>
          <cell r="C1834">
            <v>201007</v>
          </cell>
          <cell r="D1834">
            <v>0</v>
          </cell>
        </row>
        <row r="1835">
          <cell r="A1835" t="str">
            <v>PJM ON PEAK</v>
          </cell>
          <cell r="C1835">
            <v>201008</v>
          </cell>
          <cell r="D1835">
            <v>0</v>
          </cell>
        </row>
        <row r="1836">
          <cell r="A1836" t="str">
            <v>PJM ON PEAK</v>
          </cell>
          <cell r="C1836">
            <v>201009</v>
          </cell>
          <cell r="D1836">
            <v>0</v>
          </cell>
        </row>
        <row r="1837">
          <cell r="A1837" t="str">
            <v>PJM ON PEAK</v>
          </cell>
          <cell r="C1837">
            <v>201010</v>
          </cell>
          <cell r="D1837">
            <v>0</v>
          </cell>
        </row>
        <row r="1838">
          <cell r="A1838" t="str">
            <v>PJM ON PEAK</v>
          </cell>
          <cell r="C1838">
            <v>201011</v>
          </cell>
          <cell r="D1838">
            <v>0</v>
          </cell>
        </row>
        <row r="1839">
          <cell r="A1839" t="str">
            <v>PJM ON PEAK</v>
          </cell>
          <cell r="C1839">
            <v>201012</v>
          </cell>
          <cell r="D1839">
            <v>0</v>
          </cell>
        </row>
        <row r="1840">
          <cell r="A1840" t="str">
            <v>PJM ON PEAK</v>
          </cell>
          <cell r="C1840">
            <v>201101</v>
          </cell>
          <cell r="D1840">
            <v>0</v>
          </cell>
        </row>
        <row r="1841">
          <cell r="A1841" t="str">
            <v>PJM RTC</v>
          </cell>
          <cell r="C1841">
            <v>200803</v>
          </cell>
          <cell r="D1841">
            <v>0</v>
          </cell>
        </row>
        <row r="1842">
          <cell r="A1842" t="str">
            <v>PJM RTC</v>
          </cell>
          <cell r="C1842">
            <v>200804</v>
          </cell>
          <cell r="D1842">
            <v>0</v>
          </cell>
        </row>
        <row r="1843">
          <cell r="A1843" t="str">
            <v>PJM RTC</v>
          </cell>
          <cell r="C1843">
            <v>200805</v>
          </cell>
          <cell r="D1843">
            <v>0</v>
          </cell>
        </row>
        <row r="1844">
          <cell r="A1844" t="str">
            <v>PJM RTC</v>
          </cell>
          <cell r="C1844">
            <v>200806</v>
          </cell>
          <cell r="D1844">
            <v>0</v>
          </cell>
        </row>
        <row r="1845">
          <cell r="A1845" t="str">
            <v>PJM RTC</v>
          </cell>
          <cell r="C1845">
            <v>200807</v>
          </cell>
          <cell r="D1845">
            <v>0</v>
          </cell>
        </row>
        <row r="1846">
          <cell r="A1846" t="str">
            <v>PJM RTC</v>
          </cell>
          <cell r="C1846">
            <v>200808</v>
          </cell>
          <cell r="D1846">
            <v>0</v>
          </cell>
        </row>
        <row r="1847">
          <cell r="A1847" t="str">
            <v>PJM RTC</v>
          </cell>
          <cell r="C1847">
            <v>200809</v>
          </cell>
          <cell r="D1847">
            <v>0</v>
          </cell>
        </row>
        <row r="1848">
          <cell r="A1848" t="str">
            <v>PJM RTC</v>
          </cell>
          <cell r="C1848">
            <v>200810</v>
          </cell>
          <cell r="D1848">
            <v>0</v>
          </cell>
        </row>
        <row r="1849">
          <cell r="A1849" t="str">
            <v>PJM RTC</v>
          </cell>
          <cell r="C1849">
            <v>200811</v>
          </cell>
          <cell r="D1849">
            <v>0</v>
          </cell>
        </row>
        <row r="1850">
          <cell r="A1850" t="str">
            <v>PJM RTC</v>
          </cell>
          <cell r="C1850">
            <v>200812</v>
          </cell>
          <cell r="D1850">
            <v>0</v>
          </cell>
        </row>
        <row r="1851">
          <cell r="A1851" t="str">
            <v>PJM RTC</v>
          </cell>
          <cell r="C1851">
            <v>200901</v>
          </cell>
          <cell r="D1851">
            <v>0</v>
          </cell>
        </row>
        <row r="1852">
          <cell r="A1852" t="str">
            <v>PJM RTC</v>
          </cell>
          <cell r="C1852">
            <v>200902</v>
          </cell>
          <cell r="D1852">
            <v>0</v>
          </cell>
        </row>
        <row r="1853">
          <cell r="A1853" t="str">
            <v>PJM RTC</v>
          </cell>
          <cell r="C1853">
            <v>200903</v>
          </cell>
          <cell r="D1853">
            <v>0</v>
          </cell>
        </row>
        <row r="1854">
          <cell r="A1854" t="str">
            <v>PJM RTC</v>
          </cell>
          <cell r="C1854">
            <v>200904</v>
          </cell>
          <cell r="D1854">
            <v>0</v>
          </cell>
        </row>
        <row r="1855">
          <cell r="A1855" t="str">
            <v>PJM RTC</v>
          </cell>
          <cell r="C1855">
            <v>200905</v>
          </cell>
          <cell r="D1855">
            <v>0</v>
          </cell>
        </row>
        <row r="1856">
          <cell r="A1856" t="str">
            <v>PJM RTC</v>
          </cell>
          <cell r="C1856">
            <v>200906</v>
          </cell>
          <cell r="D1856">
            <v>0</v>
          </cell>
        </row>
        <row r="1857">
          <cell r="A1857" t="str">
            <v>PJM RTC</v>
          </cell>
          <cell r="C1857">
            <v>200907</v>
          </cell>
          <cell r="D1857">
            <v>0</v>
          </cell>
        </row>
        <row r="1858">
          <cell r="A1858" t="str">
            <v>PJM RTC</v>
          </cell>
          <cell r="C1858">
            <v>200908</v>
          </cell>
          <cell r="D1858">
            <v>0</v>
          </cell>
        </row>
        <row r="1859">
          <cell r="A1859" t="str">
            <v>PJM RTC</v>
          </cell>
          <cell r="C1859">
            <v>200909</v>
          </cell>
          <cell r="D1859">
            <v>0</v>
          </cell>
        </row>
        <row r="1860">
          <cell r="A1860" t="str">
            <v>PJM RTC</v>
          </cell>
          <cell r="C1860">
            <v>200910</v>
          </cell>
          <cell r="D1860">
            <v>0</v>
          </cell>
        </row>
        <row r="1861">
          <cell r="A1861" t="str">
            <v>PJM RTC</v>
          </cell>
          <cell r="C1861">
            <v>200911</v>
          </cell>
          <cell r="D1861">
            <v>0</v>
          </cell>
        </row>
        <row r="1862">
          <cell r="A1862" t="str">
            <v>PJM RTC</v>
          </cell>
          <cell r="C1862">
            <v>200912</v>
          </cell>
          <cell r="D1862">
            <v>0</v>
          </cell>
        </row>
        <row r="1863">
          <cell r="A1863" t="str">
            <v>RI AV RTC</v>
          </cell>
          <cell r="C1863">
            <v>200803</v>
          </cell>
          <cell r="D1863">
            <v>0</v>
          </cell>
        </row>
        <row r="1864">
          <cell r="A1864" t="str">
            <v>RI AV RTC</v>
          </cell>
          <cell r="C1864">
            <v>200804</v>
          </cell>
          <cell r="D1864">
            <v>0</v>
          </cell>
        </row>
        <row r="1865">
          <cell r="A1865" t="str">
            <v>RI AV RTC</v>
          </cell>
          <cell r="C1865">
            <v>200805</v>
          </cell>
          <cell r="D1865">
            <v>0</v>
          </cell>
        </row>
        <row r="1866">
          <cell r="A1866" t="str">
            <v>RI AV RTC</v>
          </cell>
          <cell r="C1866">
            <v>200806</v>
          </cell>
          <cell r="D1866">
            <v>0</v>
          </cell>
        </row>
        <row r="1867">
          <cell r="A1867" t="str">
            <v>RI AV RTC</v>
          </cell>
          <cell r="C1867">
            <v>200807</v>
          </cell>
          <cell r="D1867">
            <v>0</v>
          </cell>
        </row>
        <row r="1868">
          <cell r="A1868" t="str">
            <v>RI AV RTC</v>
          </cell>
          <cell r="C1868">
            <v>200808</v>
          </cell>
          <cell r="D1868">
            <v>0</v>
          </cell>
        </row>
        <row r="1869">
          <cell r="A1869" t="str">
            <v>RI AV RTC</v>
          </cell>
          <cell r="C1869">
            <v>200809</v>
          </cell>
          <cell r="D1869">
            <v>0</v>
          </cell>
        </row>
        <row r="1870">
          <cell r="A1870" t="str">
            <v>RI AV RTC</v>
          </cell>
          <cell r="C1870">
            <v>200810</v>
          </cell>
          <cell r="D1870">
            <v>0</v>
          </cell>
        </row>
        <row r="1871">
          <cell r="A1871" t="str">
            <v>RI AV RTC</v>
          </cell>
          <cell r="C1871">
            <v>200811</v>
          </cell>
          <cell r="D1871">
            <v>0</v>
          </cell>
        </row>
        <row r="1872">
          <cell r="A1872" t="str">
            <v>RI AV RTC</v>
          </cell>
          <cell r="C1872">
            <v>200812</v>
          </cell>
          <cell r="D1872">
            <v>0</v>
          </cell>
        </row>
        <row r="1873">
          <cell r="A1873" t="str">
            <v>RI AV RTC</v>
          </cell>
          <cell r="C1873">
            <v>200901</v>
          </cell>
          <cell r="D1873">
            <v>0</v>
          </cell>
        </row>
        <row r="1874">
          <cell r="A1874" t="str">
            <v>RI AV RTC</v>
          </cell>
          <cell r="C1874">
            <v>200902</v>
          </cell>
          <cell r="D1874">
            <v>0</v>
          </cell>
        </row>
        <row r="1875">
          <cell r="A1875" t="str">
            <v>RI AV RTC</v>
          </cell>
          <cell r="C1875">
            <v>200903</v>
          </cell>
          <cell r="D1875">
            <v>0</v>
          </cell>
        </row>
        <row r="1876">
          <cell r="A1876" t="str">
            <v>RI AV RTC</v>
          </cell>
          <cell r="C1876">
            <v>200904</v>
          </cell>
          <cell r="D1876">
            <v>0</v>
          </cell>
        </row>
        <row r="1877">
          <cell r="A1877" t="str">
            <v>RI AV RTC</v>
          </cell>
          <cell r="C1877">
            <v>200905</v>
          </cell>
          <cell r="D1877">
            <v>0</v>
          </cell>
        </row>
        <row r="1878">
          <cell r="A1878" t="str">
            <v>RI AV RTC</v>
          </cell>
          <cell r="C1878">
            <v>200906</v>
          </cell>
          <cell r="D1878">
            <v>0</v>
          </cell>
        </row>
        <row r="1879">
          <cell r="A1879" t="str">
            <v>RI AV RTC</v>
          </cell>
          <cell r="C1879">
            <v>200907</v>
          </cell>
          <cell r="D1879">
            <v>0</v>
          </cell>
        </row>
        <row r="1880">
          <cell r="A1880" t="str">
            <v>RI AV RTC</v>
          </cell>
          <cell r="C1880">
            <v>200908</v>
          </cell>
          <cell r="D1880">
            <v>0</v>
          </cell>
        </row>
        <row r="1881">
          <cell r="A1881" t="str">
            <v>RI AV RTC</v>
          </cell>
          <cell r="C1881">
            <v>200909</v>
          </cell>
          <cell r="D1881">
            <v>0</v>
          </cell>
        </row>
        <row r="1882">
          <cell r="A1882" t="str">
            <v>RI AV RTC</v>
          </cell>
          <cell r="C1882">
            <v>200910</v>
          </cell>
          <cell r="D1882">
            <v>0</v>
          </cell>
        </row>
        <row r="1883">
          <cell r="A1883" t="str">
            <v>RI AV RTC</v>
          </cell>
          <cell r="C1883">
            <v>200911</v>
          </cell>
          <cell r="D1883">
            <v>0</v>
          </cell>
        </row>
        <row r="1884">
          <cell r="A1884" t="str">
            <v>RI AV RTC</v>
          </cell>
          <cell r="C1884">
            <v>200912</v>
          </cell>
          <cell r="D1884">
            <v>0</v>
          </cell>
        </row>
        <row r="1885">
          <cell r="A1885" t="str">
            <v>RI SO RTC</v>
          </cell>
          <cell r="C1885">
            <v>200803</v>
          </cell>
          <cell r="D1885">
            <v>0</v>
          </cell>
        </row>
        <row r="1886">
          <cell r="A1886" t="str">
            <v>RI SO RTC</v>
          </cell>
          <cell r="C1886">
            <v>200804</v>
          </cell>
          <cell r="D1886">
            <v>0</v>
          </cell>
        </row>
        <row r="1887">
          <cell r="A1887" t="str">
            <v>RI SO RTC</v>
          </cell>
          <cell r="C1887">
            <v>200805</v>
          </cell>
          <cell r="D1887">
            <v>0</v>
          </cell>
        </row>
        <row r="1888">
          <cell r="A1888" t="str">
            <v>RI SO RTC</v>
          </cell>
          <cell r="C1888">
            <v>200806</v>
          </cell>
          <cell r="D1888">
            <v>0</v>
          </cell>
        </row>
        <row r="1889">
          <cell r="A1889" t="str">
            <v>RI SO RTC</v>
          </cell>
          <cell r="C1889">
            <v>200807</v>
          </cell>
          <cell r="D1889">
            <v>0</v>
          </cell>
        </row>
        <row r="1890">
          <cell r="A1890" t="str">
            <v>RI SO RTC</v>
          </cell>
          <cell r="C1890">
            <v>200808</v>
          </cell>
          <cell r="D1890">
            <v>0</v>
          </cell>
        </row>
        <row r="1891">
          <cell r="A1891" t="str">
            <v>RI SO RTC</v>
          </cell>
          <cell r="C1891">
            <v>200809</v>
          </cell>
          <cell r="D1891">
            <v>0</v>
          </cell>
        </row>
        <row r="1892">
          <cell r="A1892" t="str">
            <v>RI SO RTC</v>
          </cell>
          <cell r="C1892">
            <v>200810</v>
          </cell>
          <cell r="D1892">
            <v>0</v>
          </cell>
        </row>
        <row r="1893">
          <cell r="A1893" t="str">
            <v>RI SO RTC</v>
          </cell>
          <cell r="C1893">
            <v>200811</v>
          </cell>
          <cell r="D1893">
            <v>0</v>
          </cell>
        </row>
        <row r="1894">
          <cell r="A1894" t="str">
            <v>RI SO RTC</v>
          </cell>
          <cell r="C1894">
            <v>200812</v>
          </cell>
          <cell r="D1894">
            <v>0</v>
          </cell>
        </row>
        <row r="1895">
          <cell r="A1895" t="str">
            <v>RI SO RTC</v>
          </cell>
          <cell r="C1895">
            <v>200901</v>
          </cell>
          <cell r="D1895">
            <v>0</v>
          </cell>
        </row>
        <row r="1896">
          <cell r="A1896" t="str">
            <v>RI SO RTC</v>
          </cell>
          <cell r="C1896">
            <v>200902</v>
          </cell>
          <cell r="D1896">
            <v>0</v>
          </cell>
        </row>
        <row r="1897">
          <cell r="A1897" t="str">
            <v>RI SO RTC</v>
          </cell>
          <cell r="C1897">
            <v>200903</v>
          </cell>
          <cell r="D1897">
            <v>0</v>
          </cell>
        </row>
        <row r="1898">
          <cell r="A1898" t="str">
            <v>RI SO RTC</v>
          </cell>
          <cell r="C1898">
            <v>200904</v>
          </cell>
          <cell r="D1898">
            <v>0</v>
          </cell>
        </row>
        <row r="1899">
          <cell r="A1899" t="str">
            <v>RI SO RTC</v>
          </cell>
          <cell r="C1899">
            <v>200905</v>
          </cell>
          <cell r="D1899">
            <v>0</v>
          </cell>
        </row>
        <row r="1900">
          <cell r="A1900" t="str">
            <v>RI SO RTC</v>
          </cell>
          <cell r="C1900">
            <v>200906</v>
          </cell>
          <cell r="D1900">
            <v>0</v>
          </cell>
        </row>
        <row r="1901">
          <cell r="A1901" t="str">
            <v>RI SO RTC</v>
          </cell>
          <cell r="C1901">
            <v>200907</v>
          </cell>
          <cell r="D1901">
            <v>0</v>
          </cell>
        </row>
        <row r="1902">
          <cell r="A1902" t="str">
            <v>RI SO RTC</v>
          </cell>
          <cell r="C1902">
            <v>200908</v>
          </cell>
          <cell r="D1902">
            <v>0</v>
          </cell>
        </row>
        <row r="1903">
          <cell r="A1903" t="str">
            <v>RI SO RTC</v>
          </cell>
          <cell r="C1903">
            <v>200909</v>
          </cell>
          <cell r="D1903">
            <v>0</v>
          </cell>
        </row>
        <row r="1904">
          <cell r="A1904" t="str">
            <v>RI SO RTC</v>
          </cell>
          <cell r="C1904">
            <v>200910</v>
          </cell>
          <cell r="D1904">
            <v>0</v>
          </cell>
        </row>
        <row r="1905">
          <cell r="A1905" t="str">
            <v>RI SO RTC</v>
          </cell>
          <cell r="C1905">
            <v>200911</v>
          </cell>
          <cell r="D1905">
            <v>0</v>
          </cell>
        </row>
        <row r="1906">
          <cell r="A1906" t="str">
            <v>RI SO RTC</v>
          </cell>
          <cell r="C1906">
            <v>200912</v>
          </cell>
          <cell r="D1906">
            <v>0</v>
          </cell>
        </row>
        <row r="1907">
          <cell r="A1907" t="str">
            <v>RIBAS RTC1</v>
          </cell>
          <cell r="C1907">
            <v>200803</v>
          </cell>
          <cell r="D1907">
            <v>0</v>
          </cell>
        </row>
        <row r="1908">
          <cell r="A1908" t="str">
            <v>RIBAS RTC1</v>
          </cell>
          <cell r="C1908">
            <v>200804</v>
          </cell>
          <cell r="D1908">
            <v>0</v>
          </cell>
        </row>
        <row r="1909">
          <cell r="A1909" t="str">
            <v>RIBAS RTC1</v>
          </cell>
          <cell r="C1909">
            <v>200805</v>
          </cell>
          <cell r="D1909">
            <v>0</v>
          </cell>
        </row>
        <row r="1910">
          <cell r="A1910" t="str">
            <v>RIBAS RTC1</v>
          </cell>
          <cell r="C1910">
            <v>200806</v>
          </cell>
          <cell r="D1910">
            <v>0</v>
          </cell>
        </row>
        <row r="1911">
          <cell r="A1911" t="str">
            <v>RIBAS RTC1</v>
          </cell>
          <cell r="C1911">
            <v>200807</v>
          </cell>
          <cell r="D1911">
            <v>0</v>
          </cell>
        </row>
        <row r="1912">
          <cell r="A1912" t="str">
            <v>RIBAS RTC1</v>
          </cell>
          <cell r="C1912">
            <v>200808</v>
          </cell>
          <cell r="D1912">
            <v>0</v>
          </cell>
        </row>
        <row r="1913">
          <cell r="A1913" t="str">
            <v>RIBAS RTC1</v>
          </cell>
          <cell r="C1913">
            <v>200809</v>
          </cell>
          <cell r="D1913">
            <v>0</v>
          </cell>
        </row>
        <row r="1914">
          <cell r="A1914" t="str">
            <v>RIBAS RTC1</v>
          </cell>
          <cell r="C1914">
            <v>200810</v>
          </cell>
          <cell r="D1914">
            <v>0</v>
          </cell>
        </row>
        <row r="1915">
          <cell r="A1915" t="str">
            <v>RIBAS RTC1</v>
          </cell>
          <cell r="C1915">
            <v>200811</v>
          </cell>
          <cell r="D1915">
            <v>0</v>
          </cell>
        </row>
        <row r="1916">
          <cell r="A1916" t="str">
            <v>RIBAS RTC1</v>
          </cell>
          <cell r="C1916">
            <v>200812</v>
          </cell>
          <cell r="D1916">
            <v>0</v>
          </cell>
        </row>
        <row r="1917">
          <cell r="A1917" t="str">
            <v>RIBAS RTC1</v>
          </cell>
          <cell r="C1917">
            <v>200901</v>
          </cell>
          <cell r="D1917">
            <v>0</v>
          </cell>
        </row>
        <row r="1918">
          <cell r="A1918" t="str">
            <v>RIBAS RTC1</v>
          </cell>
          <cell r="C1918">
            <v>200902</v>
          </cell>
          <cell r="D1918">
            <v>0</v>
          </cell>
        </row>
        <row r="1919">
          <cell r="A1919" t="str">
            <v>RIBAS RTC1</v>
          </cell>
          <cell r="C1919">
            <v>200903</v>
          </cell>
          <cell r="D1919">
            <v>0</v>
          </cell>
        </row>
        <row r="1920">
          <cell r="A1920" t="str">
            <v>RIBAS RTC1</v>
          </cell>
          <cell r="C1920">
            <v>200904</v>
          </cell>
          <cell r="D1920">
            <v>0</v>
          </cell>
        </row>
        <row r="1921">
          <cell r="A1921" t="str">
            <v>RIBAS RTC1</v>
          </cell>
          <cell r="C1921">
            <v>200905</v>
          </cell>
          <cell r="D1921">
            <v>0</v>
          </cell>
        </row>
        <row r="1922">
          <cell r="A1922" t="str">
            <v>RIBAS RTC1</v>
          </cell>
          <cell r="C1922">
            <v>200906</v>
          </cell>
          <cell r="D1922">
            <v>0</v>
          </cell>
        </row>
        <row r="1923">
          <cell r="A1923" t="str">
            <v>RIBAS RTC1</v>
          </cell>
          <cell r="C1923">
            <v>200907</v>
          </cell>
          <cell r="D1923">
            <v>0</v>
          </cell>
        </row>
        <row r="1924">
          <cell r="A1924" t="str">
            <v>RIBAS RTC1</v>
          </cell>
          <cell r="C1924">
            <v>200908</v>
          </cell>
          <cell r="D1924">
            <v>0</v>
          </cell>
        </row>
        <row r="1925">
          <cell r="A1925" t="str">
            <v>RIBAS RTC1</v>
          </cell>
          <cell r="C1925">
            <v>200909</v>
          </cell>
          <cell r="D1925">
            <v>0</v>
          </cell>
        </row>
        <row r="1926">
          <cell r="A1926" t="str">
            <v>RIBAS RTC1</v>
          </cell>
          <cell r="C1926">
            <v>200910</v>
          </cell>
          <cell r="D1926">
            <v>0</v>
          </cell>
        </row>
        <row r="1927">
          <cell r="A1927" t="str">
            <v>RIBAS RTC1</v>
          </cell>
          <cell r="C1927">
            <v>200911</v>
          </cell>
          <cell r="D1927">
            <v>0</v>
          </cell>
        </row>
        <row r="1928">
          <cell r="A1928" t="str">
            <v>RIBAS RTC1</v>
          </cell>
          <cell r="C1928">
            <v>200912</v>
          </cell>
          <cell r="D1928">
            <v>0</v>
          </cell>
        </row>
        <row r="1929">
          <cell r="A1929" t="str">
            <v>RIC RTC</v>
          </cell>
          <cell r="C1929">
            <v>200803</v>
          </cell>
          <cell r="D1929">
            <v>0</v>
          </cell>
        </row>
        <row r="1930">
          <cell r="A1930" t="str">
            <v>RIC RTC</v>
          </cell>
          <cell r="C1930">
            <v>200804</v>
          </cell>
          <cell r="D1930">
            <v>0</v>
          </cell>
        </row>
        <row r="1931">
          <cell r="A1931" t="str">
            <v>RIC RTC</v>
          </cell>
          <cell r="C1931">
            <v>200805</v>
          </cell>
          <cell r="D1931">
            <v>0</v>
          </cell>
        </row>
        <row r="1932">
          <cell r="A1932" t="str">
            <v>RIC RTC</v>
          </cell>
          <cell r="C1932">
            <v>200806</v>
          </cell>
          <cell r="D1932">
            <v>0</v>
          </cell>
        </row>
        <row r="1933">
          <cell r="A1933" t="str">
            <v>RIC RTC</v>
          </cell>
          <cell r="C1933">
            <v>200807</v>
          </cell>
          <cell r="D1933">
            <v>0</v>
          </cell>
        </row>
        <row r="1934">
          <cell r="A1934" t="str">
            <v>RIC RTC</v>
          </cell>
          <cell r="C1934">
            <v>200808</v>
          </cell>
          <cell r="D1934">
            <v>0</v>
          </cell>
        </row>
        <row r="1935">
          <cell r="A1935" t="str">
            <v>RIC RTC</v>
          </cell>
          <cell r="C1935">
            <v>200809</v>
          </cell>
          <cell r="D1935">
            <v>0</v>
          </cell>
        </row>
        <row r="1936">
          <cell r="A1936" t="str">
            <v>RIC RTC</v>
          </cell>
          <cell r="C1936">
            <v>200810</v>
          </cell>
          <cell r="D1936">
            <v>0</v>
          </cell>
        </row>
        <row r="1937">
          <cell r="A1937" t="str">
            <v>RIC RTC</v>
          </cell>
          <cell r="C1937">
            <v>200811</v>
          </cell>
          <cell r="D1937">
            <v>0</v>
          </cell>
        </row>
        <row r="1938">
          <cell r="A1938" t="str">
            <v>RIC RTC</v>
          </cell>
          <cell r="C1938">
            <v>200812</v>
          </cell>
          <cell r="D1938">
            <v>0</v>
          </cell>
        </row>
        <row r="1939">
          <cell r="A1939" t="str">
            <v>RIC RTC</v>
          </cell>
          <cell r="C1939">
            <v>200901</v>
          </cell>
          <cell r="D1939">
            <v>0</v>
          </cell>
        </row>
        <row r="1940">
          <cell r="A1940" t="str">
            <v>RIC RTC</v>
          </cell>
          <cell r="C1940">
            <v>200902</v>
          </cell>
          <cell r="D1940">
            <v>0</v>
          </cell>
        </row>
        <row r="1941">
          <cell r="A1941" t="str">
            <v>RIC RTC</v>
          </cell>
          <cell r="C1941">
            <v>200903</v>
          </cell>
          <cell r="D1941">
            <v>0</v>
          </cell>
        </row>
        <row r="1942">
          <cell r="A1942" t="str">
            <v>RIC RTC</v>
          </cell>
          <cell r="C1942">
            <v>200904</v>
          </cell>
          <cell r="D1942">
            <v>0</v>
          </cell>
        </row>
        <row r="1943">
          <cell r="A1943" t="str">
            <v>RIC RTC</v>
          </cell>
          <cell r="C1943">
            <v>200905</v>
          </cell>
          <cell r="D1943">
            <v>0</v>
          </cell>
        </row>
        <row r="1944">
          <cell r="A1944" t="str">
            <v>RIC RTC</v>
          </cell>
          <cell r="C1944">
            <v>200906</v>
          </cell>
          <cell r="D1944">
            <v>0</v>
          </cell>
        </row>
        <row r="1945">
          <cell r="A1945" t="str">
            <v>RIC RTC</v>
          </cell>
          <cell r="C1945">
            <v>200907</v>
          </cell>
          <cell r="D1945">
            <v>0</v>
          </cell>
        </row>
        <row r="1946">
          <cell r="A1946" t="str">
            <v>RIC RTC</v>
          </cell>
          <cell r="C1946">
            <v>200908</v>
          </cell>
          <cell r="D1946">
            <v>0</v>
          </cell>
        </row>
        <row r="1947">
          <cell r="A1947" t="str">
            <v>RIC RTC</v>
          </cell>
          <cell r="C1947">
            <v>200909</v>
          </cell>
          <cell r="D1947">
            <v>0</v>
          </cell>
        </row>
        <row r="1948">
          <cell r="A1948" t="str">
            <v>RIC RTC</v>
          </cell>
          <cell r="C1948">
            <v>200910</v>
          </cell>
          <cell r="D1948">
            <v>0</v>
          </cell>
        </row>
        <row r="1949">
          <cell r="A1949" t="str">
            <v>RIC RTC</v>
          </cell>
          <cell r="C1949">
            <v>200911</v>
          </cell>
          <cell r="D1949">
            <v>0</v>
          </cell>
        </row>
        <row r="1950">
          <cell r="A1950" t="str">
            <v>RIC RTC</v>
          </cell>
          <cell r="C1950">
            <v>200912</v>
          </cell>
          <cell r="D1950">
            <v>0</v>
          </cell>
        </row>
        <row r="1951">
          <cell r="A1951" t="str">
            <v>RIR RTC</v>
          </cell>
          <cell r="C1951">
            <v>200803</v>
          </cell>
          <cell r="D1951">
            <v>0</v>
          </cell>
        </row>
        <row r="1952">
          <cell r="A1952" t="str">
            <v>RIR RTC</v>
          </cell>
          <cell r="C1952">
            <v>200804</v>
          </cell>
          <cell r="D1952">
            <v>0</v>
          </cell>
        </row>
        <row r="1953">
          <cell r="A1953" t="str">
            <v>RIR RTC</v>
          </cell>
          <cell r="C1953">
            <v>200805</v>
          </cell>
          <cell r="D1953">
            <v>0</v>
          </cell>
        </row>
        <row r="1954">
          <cell r="A1954" t="str">
            <v>RIR RTC</v>
          </cell>
          <cell r="C1954">
            <v>200806</v>
          </cell>
          <cell r="D1954">
            <v>0</v>
          </cell>
        </row>
        <row r="1955">
          <cell r="A1955" t="str">
            <v>RIR RTC</v>
          </cell>
          <cell r="C1955">
            <v>200807</v>
          </cell>
          <cell r="D1955">
            <v>0</v>
          </cell>
        </row>
        <row r="1956">
          <cell r="A1956" t="str">
            <v>RIR RTC</v>
          </cell>
          <cell r="C1956">
            <v>200808</v>
          </cell>
          <cell r="D1956">
            <v>0</v>
          </cell>
        </row>
        <row r="1957">
          <cell r="A1957" t="str">
            <v>RIR RTC</v>
          </cell>
          <cell r="C1957">
            <v>200809</v>
          </cell>
          <cell r="D1957">
            <v>0</v>
          </cell>
        </row>
        <row r="1958">
          <cell r="A1958" t="str">
            <v>RIR RTC</v>
          </cell>
          <cell r="C1958">
            <v>200810</v>
          </cell>
          <cell r="D1958">
            <v>0</v>
          </cell>
        </row>
        <row r="1959">
          <cell r="A1959" t="str">
            <v>RIR RTC</v>
          </cell>
          <cell r="C1959">
            <v>200811</v>
          </cell>
          <cell r="D1959">
            <v>0</v>
          </cell>
        </row>
        <row r="1960">
          <cell r="A1960" t="str">
            <v>RIR RTC</v>
          </cell>
          <cell r="C1960">
            <v>200812</v>
          </cell>
          <cell r="D1960">
            <v>0</v>
          </cell>
        </row>
        <row r="1961">
          <cell r="A1961" t="str">
            <v>RIR RTC</v>
          </cell>
          <cell r="C1961">
            <v>200901</v>
          </cell>
          <cell r="D1961">
            <v>0</v>
          </cell>
        </row>
        <row r="1962">
          <cell r="A1962" t="str">
            <v>RIR RTC</v>
          </cell>
          <cell r="C1962">
            <v>200902</v>
          </cell>
          <cell r="D1962">
            <v>0</v>
          </cell>
        </row>
        <row r="1963">
          <cell r="A1963" t="str">
            <v>RIR RTC</v>
          </cell>
          <cell r="C1963">
            <v>200903</v>
          </cell>
          <cell r="D1963">
            <v>0</v>
          </cell>
        </row>
        <row r="1964">
          <cell r="A1964" t="str">
            <v>RIR RTC</v>
          </cell>
          <cell r="C1964">
            <v>200904</v>
          </cell>
          <cell r="D1964">
            <v>0</v>
          </cell>
        </row>
        <row r="1965">
          <cell r="A1965" t="str">
            <v>RIR RTC</v>
          </cell>
          <cell r="C1965">
            <v>200905</v>
          </cell>
          <cell r="D1965">
            <v>0</v>
          </cell>
        </row>
        <row r="1966">
          <cell r="A1966" t="str">
            <v>RIR RTC</v>
          </cell>
          <cell r="C1966">
            <v>200906</v>
          </cell>
          <cell r="D1966">
            <v>0</v>
          </cell>
        </row>
        <row r="1967">
          <cell r="A1967" t="str">
            <v>RIR RTC</v>
          </cell>
          <cell r="C1967">
            <v>200907</v>
          </cell>
          <cell r="D1967">
            <v>0</v>
          </cell>
        </row>
        <row r="1968">
          <cell r="A1968" t="str">
            <v>RIR RTC</v>
          </cell>
          <cell r="C1968">
            <v>200908</v>
          </cell>
          <cell r="D1968">
            <v>0</v>
          </cell>
        </row>
        <row r="1969">
          <cell r="A1969" t="str">
            <v>RIR RTC</v>
          </cell>
          <cell r="C1969">
            <v>200909</v>
          </cell>
          <cell r="D1969">
            <v>0</v>
          </cell>
        </row>
        <row r="1970">
          <cell r="A1970" t="str">
            <v>RIR RTC</v>
          </cell>
          <cell r="C1970">
            <v>200910</v>
          </cell>
          <cell r="D1970">
            <v>0</v>
          </cell>
        </row>
        <row r="1971">
          <cell r="A1971" t="str">
            <v>RIR RTC</v>
          </cell>
          <cell r="C1971">
            <v>200911</v>
          </cell>
          <cell r="D1971">
            <v>0</v>
          </cell>
        </row>
        <row r="1972">
          <cell r="A1972" t="str">
            <v>RIR RTC</v>
          </cell>
          <cell r="C1972">
            <v>200912</v>
          </cell>
          <cell r="D1972">
            <v>0</v>
          </cell>
        </row>
        <row r="1973">
          <cell r="A1973" t="str">
            <v>RSCAP-CAPACITYM</v>
          </cell>
          <cell r="C1973">
            <v>200803</v>
          </cell>
          <cell r="D1973">
            <v>0</v>
          </cell>
        </row>
        <row r="1974">
          <cell r="A1974" t="str">
            <v>RSCAP-CAPACITYM</v>
          </cell>
          <cell r="C1974">
            <v>200804</v>
          </cell>
          <cell r="D1974">
            <v>0</v>
          </cell>
        </row>
        <row r="1975">
          <cell r="A1975" t="str">
            <v>S. Point</v>
          </cell>
          <cell r="C1975">
            <v>200803</v>
          </cell>
          <cell r="D1975">
            <v>0</v>
          </cell>
        </row>
        <row r="1976">
          <cell r="A1976" t="str">
            <v>S. Point</v>
          </cell>
          <cell r="C1976">
            <v>200804</v>
          </cell>
          <cell r="D1976">
            <v>0</v>
          </cell>
        </row>
        <row r="1977">
          <cell r="A1977" t="str">
            <v>S. Point</v>
          </cell>
          <cell r="C1977">
            <v>200805</v>
          </cell>
          <cell r="D1977">
            <v>0</v>
          </cell>
        </row>
        <row r="1978">
          <cell r="A1978" t="str">
            <v>S. Point</v>
          </cell>
          <cell r="C1978">
            <v>200806</v>
          </cell>
          <cell r="D1978">
            <v>0</v>
          </cell>
        </row>
        <row r="1979">
          <cell r="A1979" t="str">
            <v>S. Point</v>
          </cell>
          <cell r="C1979">
            <v>200807</v>
          </cell>
          <cell r="D1979">
            <v>0</v>
          </cell>
        </row>
        <row r="1980">
          <cell r="A1980" t="str">
            <v>S. Point</v>
          </cell>
          <cell r="C1980">
            <v>200808</v>
          </cell>
          <cell r="D1980">
            <v>0</v>
          </cell>
        </row>
        <row r="1981">
          <cell r="A1981" t="str">
            <v>S. Point</v>
          </cell>
          <cell r="C1981">
            <v>200809</v>
          </cell>
          <cell r="D1981">
            <v>0</v>
          </cell>
        </row>
        <row r="1982">
          <cell r="A1982" t="str">
            <v>S. Point</v>
          </cell>
          <cell r="C1982">
            <v>200810</v>
          </cell>
          <cell r="D1982">
            <v>0</v>
          </cell>
        </row>
        <row r="1983">
          <cell r="A1983" t="str">
            <v>S. Point</v>
          </cell>
          <cell r="C1983">
            <v>200811</v>
          </cell>
          <cell r="D1983">
            <v>0</v>
          </cell>
        </row>
        <row r="1984">
          <cell r="A1984" t="str">
            <v>S. Point</v>
          </cell>
          <cell r="C1984">
            <v>200812</v>
          </cell>
          <cell r="D1984">
            <v>0</v>
          </cell>
        </row>
        <row r="1985">
          <cell r="A1985" t="str">
            <v>S. Point</v>
          </cell>
          <cell r="C1985">
            <v>200901</v>
          </cell>
          <cell r="D1985">
            <v>0</v>
          </cell>
        </row>
        <row r="1986">
          <cell r="A1986" t="str">
            <v>S. Point</v>
          </cell>
          <cell r="C1986">
            <v>200902</v>
          </cell>
          <cell r="D1986">
            <v>0</v>
          </cell>
        </row>
        <row r="1987">
          <cell r="A1987" t="str">
            <v>S. Point</v>
          </cell>
          <cell r="C1987">
            <v>200903</v>
          </cell>
          <cell r="D1987">
            <v>0</v>
          </cell>
        </row>
        <row r="1988">
          <cell r="A1988" t="str">
            <v>S. Point</v>
          </cell>
          <cell r="C1988">
            <v>200904</v>
          </cell>
          <cell r="D1988">
            <v>0</v>
          </cell>
        </row>
        <row r="1989">
          <cell r="A1989" t="str">
            <v>S. Point</v>
          </cell>
          <cell r="C1989">
            <v>200905</v>
          </cell>
          <cell r="D1989">
            <v>0</v>
          </cell>
        </row>
        <row r="1990">
          <cell r="A1990" t="str">
            <v>S. Point</v>
          </cell>
          <cell r="C1990">
            <v>200906</v>
          </cell>
          <cell r="D1990">
            <v>0</v>
          </cell>
        </row>
        <row r="1991">
          <cell r="A1991" t="str">
            <v>S. Point</v>
          </cell>
          <cell r="C1991">
            <v>200907</v>
          </cell>
          <cell r="D1991">
            <v>0</v>
          </cell>
        </row>
        <row r="1992">
          <cell r="A1992" t="str">
            <v>S. Point</v>
          </cell>
          <cell r="C1992">
            <v>200908</v>
          </cell>
          <cell r="D1992">
            <v>0</v>
          </cell>
        </row>
        <row r="1993">
          <cell r="A1993" t="str">
            <v>S. Point</v>
          </cell>
          <cell r="C1993">
            <v>200909</v>
          </cell>
          <cell r="D1993">
            <v>0</v>
          </cell>
        </row>
        <row r="1994">
          <cell r="A1994" t="str">
            <v>S. Point</v>
          </cell>
          <cell r="C1994">
            <v>200910</v>
          </cell>
          <cell r="D1994">
            <v>0</v>
          </cell>
        </row>
        <row r="1995">
          <cell r="A1995" t="str">
            <v>S. Point</v>
          </cell>
          <cell r="C1995">
            <v>200911</v>
          </cell>
          <cell r="D1995">
            <v>0</v>
          </cell>
        </row>
        <row r="1996">
          <cell r="A1996" t="str">
            <v>S. Point</v>
          </cell>
          <cell r="C1996">
            <v>200912</v>
          </cell>
          <cell r="D1996">
            <v>0</v>
          </cell>
        </row>
        <row r="1997">
          <cell r="A1997" t="str">
            <v>S. Point</v>
          </cell>
          <cell r="C1997">
            <v>201001</v>
          </cell>
          <cell r="D1997">
            <v>0</v>
          </cell>
        </row>
        <row r="1998">
          <cell r="A1998" t="str">
            <v>S. Point</v>
          </cell>
          <cell r="C1998">
            <v>201002</v>
          </cell>
          <cell r="D1998">
            <v>0</v>
          </cell>
        </row>
        <row r="1999">
          <cell r="A1999" t="str">
            <v>S. Point</v>
          </cell>
          <cell r="C1999">
            <v>201003</v>
          </cell>
          <cell r="D1999">
            <v>0</v>
          </cell>
        </row>
        <row r="2000">
          <cell r="A2000" t="str">
            <v>S. Point</v>
          </cell>
          <cell r="C2000">
            <v>201004</v>
          </cell>
          <cell r="D2000">
            <v>0</v>
          </cell>
        </row>
        <row r="2001">
          <cell r="A2001" t="str">
            <v>S. Point</v>
          </cell>
          <cell r="C2001">
            <v>201005</v>
          </cell>
          <cell r="D2001">
            <v>0</v>
          </cell>
        </row>
        <row r="2002">
          <cell r="A2002" t="str">
            <v>S. Point</v>
          </cell>
          <cell r="C2002">
            <v>201006</v>
          </cell>
          <cell r="D2002">
            <v>0</v>
          </cell>
        </row>
        <row r="2003">
          <cell r="A2003" t="str">
            <v>S. Point</v>
          </cell>
          <cell r="C2003">
            <v>201007</v>
          </cell>
          <cell r="D2003">
            <v>0</v>
          </cell>
        </row>
        <row r="2004">
          <cell r="A2004" t="str">
            <v>S. Point</v>
          </cell>
          <cell r="C2004">
            <v>201008</v>
          </cell>
          <cell r="D2004">
            <v>0</v>
          </cell>
        </row>
        <row r="2005">
          <cell r="A2005" t="str">
            <v>S. Point</v>
          </cell>
          <cell r="C2005">
            <v>201009</v>
          </cell>
          <cell r="D2005">
            <v>0</v>
          </cell>
        </row>
        <row r="2006">
          <cell r="A2006" t="str">
            <v>S. Point</v>
          </cell>
          <cell r="C2006">
            <v>201010</v>
          </cell>
          <cell r="D2006">
            <v>0</v>
          </cell>
        </row>
        <row r="2007">
          <cell r="A2007" t="str">
            <v>S. Point</v>
          </cell>
          <cell r="C2007">
            <v>201011</v>
          </cell>
          <cell r="D2007">
            <v>0</v>
          </cell>
        </row>
        <row r="2008">
          <cell r="A2008" t="str">
            <v>S. Point</v>
          </cell>
          <cell r="C2008">
            <v>201012</v>
          </cell>
          <cell r="D2008">
            <v>0</v>
          </cell>
        </row>
        <row r="2009">
          <cell r="A2009" t="str">
            <v>S. Point</v>
          </cell>
          <cell r="C2009">
            <v>201101</v>
          </cell>
          <cell r="D2009">
            <v>0</v>
          </cell>
        </row>
        <row r="2010">
          <cell r="A2010" t="str">
            <v>S. Point</v>
          </cell>
          <cell r="C2010">
            <v>201102</v>
          </cell>
          <cell r="D2010">
            <v>0</v>
          </cell>
        </row>
        <row r="2011">
          <cell r="A2011" t="str">
            <v>S. Point</v>
          </cell>
          <cell r="C2011">
            <v>201103</v>
          </cell>
          <cell r="D2011">
            <v>0</v>
          </cell>
        </row>
        <row r="2012">
          <cell r="A2012" t="str">
            <v>S. Point</v>
          </cell>
          <cell r="C2012">
            <v>201104</v>
          </cell>
          <cell r="D2012">
            <v>0</v>
          </cell>
        </row>
        <row r="2013">
          <cell r="A2013" t="str">
            <v>S. Point</v>
          </cell>
          <cell r="C2013">
            <v>201105</v>
          </cell>
          <cell r="D2013">
            <v>0</v>
          </cell>
        </row>
        <row r="2014">
          <cell r="A2014" t="str">
            <v>S. Point</v>
          </cell>
          <cell r="C2014">
            <v>201106</v>
          </cell>
          <cell r="D2014">
            <v>0</v>
          </cell>
        </row>
        <row r="2015">
          <cell r="A2015" t="str">
            <v>S. Point</v>
          </cell>
          <cell r="C2015">
            <v>201107</v>
          </cell>
          <cell r="D2015">
            <v>0</v>
          </cell>
        </row>
        <row r="2016">
          <cell r="A2016" t="str">
            <v>S. Point</v>
          </cell>
          <cell r="C2016">
            <v>201108</v>
          </cell>
          <cell r="D2016">
            <v>0</v>
          </cell>
        </row>
        <row r="2017">
          <cell r="A2017" t="str">
            <v>S. Point</v>
          </cell>
          <cell r="C2017">
            <v>201109</v>
          </cell>
          <cell r="D2017">
            <v>0</v>
          </cell>
        </row>
        <row r="2018">
          <cell r="A2018" t="str">
            <v>S. Point</v>
          </cell>
          <cell r="C2018">
            <v>201110</v>
          </cell>
          <cell r="D2018">
            <v>0</v>
          </cell>
        </row>
        <row r="2019">
          <cell r="A2019" t="str">
            <v>S. Point</v>
          </cell>
          <cell r="C2019">
            <v>201111</v>
          </cell>
          <cell r="D2019">
            <v>0</v>
          </cell>
        </row>
        <row r="2020">
          <cell r="A2020" t="str">
            <v>S. Point</v>
          </cell>
          <cell r="C2020">
            <v>201112</v>
          </cell>
          <cell r="D2020">
            <v>0</v>
          </cell>
        </row>
        <row r="2021">
          <cell r="A2021" t="str">
            <v>S. Point</v>
          </cell>
          <cell r="C2021">
            <v>201201</v>
          </cell>
          <cell r="D2021">
            <v>0</v>
          </cell>
        </row>
        <row r="2022">
          <cell r="A2022" t="str">
            <v>S. Point</v>
          </cell>
          <cell r="C2022">
            <v>201202</v>
          </cell>
          <cell r="D2022">
            <v>0</v>
          </cell>
        </row>
        <row r="2023">
          <cell r="A2023" t="str">
            <v>S. Point</v>
          </cell>
          <cell r="C2023">
            <v>201203</v>
          </cell>
          <cell r="D2023">
            <v>0</v>
          </cell>
        </row>
        <row r="2024">
          <cell r="A2024" t="str">
            <v>S. Point</v>
          </cell>
          <cell r="C2024">
            <v>201204</v>
          </cell>
          <cell r="D2024">
            <v>0</v>
          </cell>
        </row>
        <row r="2025">
          <cell r="A2025" t="str">
            <v>S. Point</v>
          </cell>
          <cell r="C2025">
            <v>201205</v>
          </cell>
          <cell r="D2025">
            <v>0</v>
          </cell>
        </row>
        <row r="2026">
          <cell r="A2026" t="str">
            <v>S. Point</v>
          </cell>
          <cell r="C2026">
            <v>201206</v>
          </cell>
          <cell r="D2026">
            <v>0</v>
          </cell>
        </row>
        <row r="2027">
          <cell r="A2027" t="str">
            <v>S. Point</v>
          </cell>
          <cell r="C2027">
            <v>201207</v>
          </cell>
          <cell r="D2027">
            <v>0</v>
          </cell>
        </row>
        <row r="2028">
          <cell r="A2028" t="str">
            <v>S. Point</v>
          </cell>
          <cell r="C2028">
            <v>201208</v>
          </cell>
          <cell r="D2028">
            <v>0</v>
          </cell>
        </row>
        <row r="2029">
          <cell r="A2029" t="str">
            <v>S. Point</v>
          </cell>
          <cell r="C2029">
            <v>201209</v>
          </cell>
          <cell r="D2029">
            <v>0</v>
          </cell>
        </row>
        <row r="2030">
          <cell r="A2030" t="str">
            <v>S. Point</v>
          </cell>
          <cell r="C2030">
            <v>201210</v>
          </cell>
          <cell r="D2030">
            <v>0</v>
          </cell>
        </row>
        <row r="2031">
          <cell r="A2031" t="str">
            <v>S. Point</v>
          </cell>
          <cell r="C2031">
            <v>201211</v>
          </cell>
          <cell r="D2031">
            <v>0</v>
          </cell>
        </row>
        <row r="2032">
          <cell r="A2032" t="str">
            <v>S. Point</v>
          </cell>
          <cell r="C2032">
            <v>201212</v>
          </cell>
          <cell r="D2032">
            <v>0</v>
          </cell>
        </row>
        <row r="2033">
          <cell r="A2033" t="str">
            <v>S. Point</v>
          </cell>
          <cell r="C2033">
            <v>201301</v>
          </cell>
          <cell r="D2033">
            <v>0</v>
          </cell>
        </row>
        <row r="2034">
          <cell r="A2034" t="str">
            <v>S. Point</v>
          </cell>
          <cell r="C2034">
            <v>201302</v>
          </cell>
          <cell r="D2034">
            <v>0</v>
          </cell>
        </row>
        <row r="2035">
          <cell r="A2035" t="str">
            <v>S. Point</v>
          </cell>
          <cell r="C2035">
            <v>201303</v>
          </cell>
          <cell r="D2035">
            <v>0</v>
          </cell>
        </row>
        <row r="2036">
          <cell r="A2036" t="str">
            <v>S. Point</v>
          </cell>
          <cell r="C2036">
            <v>201304</v>
          </cell>
          <cell r="D2036">
            <v>0</v>
          </cell>
        </row>
        <row r="2037">
          <cell r="A2037" t="str">
            <v>S. Point</v>
          </cell>
          <cell r="C2037">
            <v>201305</v>
          </cell>
          <cell r="D2037">
            <v>0</v>
          </cell>
        </row>
        <row r="2038">
          <cell r="A2038" t="str">
            <v>S. Point</v>
          </cell>
          <cell r="C2038">
            <v>201306</v>
          </cell>
          <cell r="D2038">
            <v>0</v>
          </cell>
        </row>
        <row r="2039">
          <cell r="A2039" t="str">
            <v>S. Point</v>
          </cell>
          <cell r="C2039">
            <v>201307</v>
          </cell>
          <cell r="D2039">
            <v>0</v>
          </cell>
        </row>
        <row r="2040">
          <cell r="A2040" t="str">
            <v>S. Point</v>
          </cell>
          <cell r="C2040">
            <v>201308</v>
          </cell>
          <cell r="D2040">
            <v>0</v>
          </cell>
        </row>
        <row r="2041">
          <cell r="A2041" t="str">
            <v>S. Point</v>
          </cell>
          <cell r="C2041">
            <v>201309</v>
          </cell>
          <cell r="D2041">
            <v>0</v>
          </cell>
        </row>
        <row r="2042">
          <cell r="A2042" t="str">
            <v>S. Point</v>
          </cell>
          <cell r="C2042">
            <v>201310</v>
          </cell>
          <cell r="D2042">
            <v>0</v>
          </cell>
        </row>
        <row r="2043">
          <cell r="A2043" t="str">
            <v>S. Point</v>
          </cell>
          <cell r="C2043">
            <v>201311</v>
          </cell>
          <cell r="D2043">
            <v>0</v>
          </cell>
        </row>
        <row r="2044">
          <cell r="A2044" t="str">
            <v>S. Point</v>
          </cell>
          <cell r="C2044">
            <v>201312</v>
          </cell>
          <cell r="D2044">
            <v>0</v>
          </cell>
        </row>
        <row r="2045">
          <cell r="A2045" t="str">
            <v>S. Point</v>
          </cell>
          <cell r="C2045">
            <v>201401</v>
          </cell>
          <cell r="D2045">
            <v>0</v>
          </cell>
        </row>
        <row r="2046">
          <cell r="A2046" t="str">
            <v>S. Point</v>
          </cell>
          <cell r="C2046">
            <v>201402</v>
          </cell>
          <cell r="D2046">
            <v>0</v>
          </cell>
        </row>
        <row r="2047">
          <cell r="A2047" t="str">
            <v>S. Point</v>
          </cell>
          <cell r="C2047">
            <v>201403</v>
          </cell>
          <cell r="D2047">
            <v>0</v>
          </cell>
        </row>
        <row r="2048">
          <cell r="A2048" t="str">
            <v>S. Point</v>
          </cell>
          <cell r="C2048">
            <v>201404</v>
          </cell>
          <cell r="D2048">
            <v>0</v>
          </cell>
        </row>
        <row r="2049">
          <cell r="A2049" t="str">
            <v>S. Point</v>
          </cell>
          <cell r="C2049">
            <v>201405</v>
          </cell>
          <cell r="D2049">
            <v>0</v>
          </cell>
        </row>
        <row r="2050">
          <cell r="A2050" t="str">
            <v>S. Point</v>
          </cell>
          <cell r="C2050">
            <v>201406</v>
          </cell>
          <cell r="D2050">
            <v>0</v>
          </cell>
        </row>
        <row r="2051">
          <cell r="A2051" t="str">
            <v>S. Point</v>
          </cell>
          <cell r="C2051">
            <v>201407</v>
          </cell>
          <cell r="D2051">
            <v>0</v>
          </cell>
        </row>
        <row r="2052">
          <cell r="A2052" t="str">
            <v>S. Point</v>
          </cell>
          <cell r="C2052">
            <v>201408</v>
          </cell>
          <cell r="D2052">
            <v>0</v>
          </cell>
        </row>
        <row r="2053">
          <cell r="A2053" t="str">
            <v>S. Point</v>
          </cell>
          <cell r="C2053">
            <v>201409</v>
          </cell>
          <cell r="D2053">
            <v>0</v>
          </cell>
        </row>
        <row r="2054">
          <cell r="A2054" t="str">
            <v>S. Point</v>
          </cell>
          <cell r="C2054">
            <v>201410</v>
          </cell>
          <cell r="D2054">
            <v>0</v>
          </cell>
        </row>
        <row r="2055">
          <cell r="A2055" t="str">
            <v>S. Point</v>
          </cell>
          <cell r="C2055">
            <v>201411</v>
          </cell>
          <cell r="D2055">
            <v>0</v>
          </cell>
        </row>
        <row r="2056">
          <cell r="A2056" t="str">
            <v>S. Point</v>
          </cell>
          <cell r="C2056">
            <v>201412</v>
          </cell>
          <cell r="D2056">
            <v>0</v>
          </cell>
        </row>
        <row r="2057">
          <cell r="A2057" t="str">
            <v>S. Point</v>
          </cell>
          <cell r="C2057">
            <v>201501</v>
          </cell>
          <cell r="D2057">
            <v>0</v>
          </cell>
        </row>
        <row r="2058">
          <cell r="A2058" t="str">
            <v>S. Point</v>
          </cell>
          <cell r="C2058">
            <v>201502</v>
          </cell>
          <cell r="D2058">
            <v>0</v>
          </cell>
        </row>
        <row r="2059">
          <cell r="A2059" t="str">
            <v>S. Point</v>
          </cell>
          <cell r="C2059">
            <v>201503</v>
          </cell>
          <cell r="D2059">
            <v>0</v>
          </cell>
        </row>
        <row r="2060">
          <cell r="A2060" t="str">
            <v>S. Point</v>
          </cell>
          <cell r="C2060">
            <v>201504</v>
          </cell>
          <cell r="D2060">
            <v>0</v>
          </cell>
        </row>
        <row r="2061">
          <cell r="A2061" t="str">
            <v>S. Point</v>
          </cell>
          <cell r="C2061">
            <v>201505</v>
          </cell>
          <cell r="D2061">
            <v>0</v>
          </cell>
        </row>
        <row r="2062">
          <cell r="A2062" t="str">
            <v>S. Point</v>
          </cell>
          <cell r="C2062">
            <v>201506</v>
          </cell>
          <cell r="D2062">
            <v>0</v>
          </cell>
        </row>
        <row r="2063">
          <cell r="A2063" t="str">
            <v>S. Point</v>
          </cell>
          <cell r="C2063">
            <v>201507</v>
          </cell>
          <cell r="D2063">
            <v>0</v>
          </cell>
        </row>
        <row r="2064">
          <cell r="A2064" t="str">
            <v>S. Point</v>
          </cell>
          <cell r="C2064">
            <v>201508</v>
          </cell>
          <cell r="D2064">
            <v>0</v>
          </cell>
        </row>
        <row r="2065">
          <cell r="A2065" t="str">
            <v>S. Point</v>
          </cell>
          <cell r="C2065">
            <v>201509</v>
          </cell>
          <cell r="D2065">
            <v>0</v>
          </cell>
        </row>
        <row r="2066">
          <cell r="A2066" t="str">
            <v>S. Point</v>
          </cell>
          <cell r="C2066">
            <v>201510</v>
          </cell>
          <cell r="D2066">
            <v>0</v>
          </cell>
        </row>
        <row r="2067">
          <cell r="A2067" t="str">
            <v>S. Point</v>
          </cell>
          <cell r="C2067">
            <v>201511</v>
          </cell>
          <cell r="D2067">
            <v>0</v>
          </cell>
        </row>
        <row r="2068">
          <cell r="A2068" t="str">
            <v>S. Point</v>
          </cell>
          <cell r="C2068">
            <v>201512</v>
          </cell>
          <cell r="D2068">
            <v>0</v>
          </cell>
        </row>
        <row r="2069">
          <cell r="A2069" t="str">
            <v>S. Point</v>
          </cell>
          <cell r="C2069">
            <v>201601</v>
          </cell>
          <cell r="D2069">
            <v>0</v>
          </cell>
        </row>
        <row r="2070">
          <cell r="A2070" t="str">
            <v>S. Point</v>
          </cell>
          <cell r="C2070">
            <v>201602</v>
          </cell>
          <cell r="D2070">
            <v>0</v>
          </cell>
        </row>
        <row r="2071">
          <cell r="A2071" t="str">
            <v>S. Point</v>
          </cell>
          <cell r="C2071">
            <v>201603</v>
          </cell>
          <cell r="D2071">
            <v>0</v>
          </cell>
        </row>
        <row r="2072">
          <cell r="A2072" t="str">
            <v>S. Point</v>
          </cell>
          <cell r="C2072">
            <v>201604</v>
          </cell>
          <cell r="D2072">
            <v>0</v>
          </cell>
        </row>
        <row r="2073">
          <cell r="A2073" t="str">
            <v>S. Point</v>
          </cell>
          <cell r="C2073">
            <v>201605</v>
          </cell>
          <cell r="D2073">
            <v>0</v>
          </cell>
        </row>
        <row r="2074">
          <cell r="A2074" t="str">
            <v>S. Point</v>
          </cell>
          <cell r="C2074">
            <v>201606</v>
          </cell>
          <cell r="D2074">
            <v>0</v>
          </cell>
        </row>
        <row r="2075">
          <cell r="A2075" t="str">
            <v>S. Point</v>
          </cell>
          <cell r="C2075">
            <v>201607</v>
          </cell>
          <cell r="D2075">
            <v>0</v>
          </cell>
        </row>
        <row r="2076">
          <cell r="A2076" t="str">
            <v>S. Point</v>
          </cell>
          <cell r="C2076">
            <v>201608</v>
          </cell>
          <cell r="D2076">
            <v>0</v>
          </cell>
        </row>
        <row r="2077">
          <cell r="A2077" t="str">
            <v>S. Point</v>
          </cell>
          <cell r="C2077">
            <v>201609</v>
          </cell>
          <cell r="D2077">
            <v>0</v>
          </cell>
        </row>
        <row r="2078">
          <cell r="A2078" t="str">
            <v>S. Point</v>
          </cell>
          <cell r="C2078">
            <v>201610</v>
          </cell>
          <cell r="D2078">
            <v>0</v>
          </cell>
        </row>
        <row r="2079">
          <cell r="A2079" t="str">
            <v>S. Point</v>
          </cell>
          <cell r="C2079">
            <v>201611</v>
          </cell>
          <cell r="D2079">
            <v>0</v>
          </cell>
        </row>
        <row r="2080">
          <cell r="A2080" t="str">
            <v>S. Point</v>
          </cell>
          <cell r="C2080">
            <v>201612</v>
          </cell>
          <cell r="D2080">
            <v>0</v>
          </cell>
        </row>
        <row r="2081">
          <cell r="A2081" t="str">
            <v>S. Point</v>
          </cell>
          <cell r="C2081">
            <v>201701</v>
          </cell>
          <cell r="D2081">
            <v>0</v>
          </cell>
        </row>
        <row r="2082">
          <cell r="A2082" t="str">
            <v>S. Point</v>
          </cell>
          <cell r="C2082">
            <v>201702</v>
          </cell>
          <cell r="D2082">
            <v>0</v>
          </cell>
        </row>
        <row r="2083">
          <cell r="A2083" t="str">
            <v>S. Point</v>
          </cell>
          <cell r="C2083">
            <v>201703</v>
          </cell>
          <cell r="D2083">
            <v>0</v>
          </cell>
        </row>
        <row r="2084">
          <cell r="A2084" t="str">
            <v>S. Point</v>
          </cell>
          <cell r="C2084">
            <v>201704</v>
          </cell>
          <cell r="D2084">
            <v>0</v>
          </cell>
        </row>
        <row r="2085">
          <cell r="A2085" t="str">
            <v>S. Point</v>
          </cell>
          <cell r="C2085">
            <v>201705</v>
          </cell>
          <cell r="D2085">
            <v>0</v>
          </cell>
        </row>
        <row r="2086">
          <cell r="A2086" t="str">
            <v>S. Point</v>
          </cell>
          <cell r="C2086">
            <v>201706</v>
          </cell>
          <cell r="D2086">
            <v>0</v>
          </cell>
        </row>
        <row r="2087">
          <cell r="A2087" t="str">
            <v>S. Point</v>
          </cell>
          <cell r="C2087">
            <v>201707</v>
          </cell>
          <cell r="D2087">
            <v>0</v>
          </cell>
        </row>
        <row r="2088">
          <cell r="A2088" t="str">
            <v>S. Point</v>
          </cell>
          <cell r="C2088">
            <v>201708</v>
          </cell>
          <cell r="D2088">
            <v>0</v>
          </cell>
        </row>
        <row r="2089">
          <cell r="A2089" t="str">
            <v>S. Point</v>
          </cell>
          <cell r="C2089">
            <v>201709</v>
          </cell>
          <cell r="D2089">
            <v>0</v>
          </cell>
        </row>
        <row r="2090">
          <cell r="A2090" t="str">
            <v>S. Point</v>
          </cell>
          <cell r="C2090">
            <v>201710</v>
          </cell>
          <cell r="D2090">
            <v>0</v>
          </cell>
        </row>
        <row r="2091">
          <cell r="A2091" t="str">
            <v>TCO</v>
          </cell>
          <cell r="C2091">
            <v>200803</v>
          </cell>
          <cell r="D2091">
            <v>0.42499999999999999</v>
          </cell>
        </row>
        <row r="2092">
          <cell r="A2092" t="str">
            <v>TCO</v>
          </cell>
          <cell r="C2092">
            <v>200804</v>
          </cell>
          <cell r="D2092">
            <v>0.49</v>
          </cell>
        </row>
        <row r="2093">
          <cell r="A2093" t="str">
            <v>TCO</v>
          </cell>
          <cell r="C2093">
            <v>200805</v>
          </cell>
          <cell r="D2093">
            <v>0.43</v>
          </cell>
        </row>
        <row r="2094">
          <cell r="A2094" t="str">
            <v>TCO</v>
          </cell>
          <cell r="C2094">
            <v>200806</v>
          </cell>
          <cell r="D2094">
            <v>0.44</v>
          </cell>
        </row>
        <row r="2095">
          <cell r="A2095" t="str">
            <v>TCO</v>
          </cell>
          <cell r="C2095">
            <v>200807</v>
          </cell>
          <cell r="D2095">
            <v>0.3775</v>
          </cell>
        </row>
        <row r="2096">
          <cell r="A2096" t="str">
            <v>TCO</v>
          </cell>
          <cell r="C2096">
            <v>200808</v>
          </cell>
          <cell r="D2096">
            <v>0.35099999999999998</v>
          </cell>
        </row>
        <row r="2097">
          <cell r="A2097" t="str">
            <v>TCO</v>
          </cell>
          <cell r="C2097">
            <v>200809</v>
          </cell>
          <cell r="D2097">
            <v>0.33589999999999998</v>
          </cell>
        </row>
        <row r="2098">
          <cell r="A2098" t="str">
            <v>TCO</v>
          </cell>
          <cell r="C2098">
            <v>200810</v>
          </cell>
          <cell r="D2098">
            <v>0.39050000000000001</v>
          </cell>
        </row>
        <row r="2099">
          <cell r="A2099" t="str">
            <v>TCO</v>
          </cell>
          <cell r="C2099">
            <v>200811</v>
          </cell>
          <cell r="D2099">
            <v>0.34239999999999998</v>
          </cell>
        </row>
        <row r="2100">
          <cell r="A2100" t="str">
            <v>TCO</v>
          </cell>
          <cell r="C2100">
            <v>200812</v>
          </cell>
          <cell r="D2100">
            <v>0.3947</v>
          </cell>
        </row>
        <row r="2101">
          <cell r="A2101" t="str">
            <v>TCO</v>
          </cell>
          <cell r="C2101">
            <v>200901</v>
          </cell>
          <cell r="D2101">
            <v>0.35399999999999998</v>
          </cell>
        </row>
        <row r="2102">
          <cell r="A2102" t="str">
            <v>TCO</v>
          </cell>
          <cell r="C2102">
            <v>200902</v>
          </cell>
          <cell r="D2102">
            <v>0.32829999999999998</v>
          </cell>
        </row>
        <row r="2103">
          <cell r="A2103" t="str">
            <v>TCO</v>
          </cell>
          <cell r="C2103">
            <v>200903</v>
          </cell>
          <cell r="D2103">
            <v>0.3306</v>
          </cell>
        </row>
        <row r="2104">
          <cell r="A2104" t="str">
            <v>TCO</v>
          </cell>
          <cell r="C2104">
            <v>200904</v>
          </cell>
          <cell r="D2104">
            <v>0.38219999999999998</v>
          </cell>
        </row>
        <row r="2105">
          <cell r="A2105" t="str">
            <v>TCO</v>
          </cell>
          <cell r="C2105">
            <v>200905</v>
          </cell>
          <cell r="D2105">
            <v>0.38990000000000002</v>
          </cell>
        </row>
        <row r="2106">
          <cell r="A2106" t="str">
            <v>TCO</v>
          </cell>
          <cell r="C2106">
            <v>200906</v>
          </cell>
          <cell r="D2106">
            <v>0.38109999999999999</v>
          </cell>
        </row>
        <row r="2107">
          <cell r="A2107" t="str">
            <v>TCO</v>
          </cell>
          <cell r="C2107">
            <v>200907</v>
          </cell>
          <cell r="D2107">
            <v>0.3669</v>
          </cell>
        </row>
        <row r="2108">
          <cell r="A2108" t="str">
            <v>TCO</v>
          </cell>
          <cell r="C2108">
            <v>200908</v>
          </cell>
          <cell r="D2108">
            <v>0.39419999999999999</v>
          </cell>
        </row>
        <row r="2109">
          <cell r="A2109" t="str">
            <v>TCO</v>
          </cell>
          <cell r="C2109">
            <v>200909</v>
          </cell>
          <cell r="D2109">
            <v>0.37719999999999998</v>
          </cell>
        </row>
        <row r="2110">
          <cell r="A2110" t="str">
            <v>TCO</v>
          </cell>
          <cell r="C2110">
            <v>200910</v>
          </cell>
          <cell r="D2110">
            <v>0.4385</v>
          </cell>
        </row>
        <row r="2111">
          <cell r="A2111" t="str">
            <v>TCO</v>
          </cell>
          <cell r="C2111">
            <v>200911</v>
          </cell>
          <cell r="D2111">
            <v>0.33019999999999999</v>
          </cell>
        </row>
        <row r="2112">
          <cell r="A2112" t="str">
            <v>TCO</v>
          </cell>
          <cell r="C2112">
            <v>200912</v>
          </cell>
          <cell r="D2112">
            <v>0.38059999999999999</v>
          </cell>
        </row>
        <row r="2113">
          <cell r="A2113" t="str">
            <v>TCO</v>
          </cell>
          <cell r="C2113">
            <v>201001</v>
          </cell>
          <cell r="D2113">
            <v>0.34139999999999998</v>
          </cell>
        </row>
        <row r="2114">
          <cell r="A2114" t="str">
            <v>TCO</v>
          </cell>
          <cell r="C2114">
            <v>201002</v>
          </cell>
          <cell r="D2114">
            <v>0.31659999999999999</v>
          </cell>
        </row>
        <row r="2115">
          <cell r="A2115" t="str">
            <v>TCO</v>
          </cell>
          <cell r="C2115">
            <v>201003</v>
          </cell>
          <cell r="D2115">
            <v>0.31879999999999997</v>
          </cell>
        </row>
        <row r="2116">
          <cell r="A2116" t="str">
            <v>TCO</v>
          </cell>
          <cell r="C2116">
            <v>201004</v>
          </cell>
          <cell r="D2116">
            <v>0.35770000000000002</v>
          </cell>
        </row>
        <row r="2117">
          <cell r="A2117" t="str">
            <v>TCO</v>
          </cell>
          <cell r="C2117">
            <v>201005</v>
          </cell>
          <cell r="D2117">
            <v>0.3649</v>
          </cell>
        </row>
        <row r="2118">
          <cell r="A2118" t="str">
            <v>TCO</v>
          </cell>
          <cell r="C2118">
            <v>201006</v>
          </cell>
          <cell r="D2118">
            <v>0.35670000000000002</v>
          </cell>
        </row>
        <row r="2119">
          <cell r="A2119" t="str">
            <v>TCO</v>
          </cell>
          <cell r="C2119">
            <v>201007</v>
          </cell>
          <cell r="D2119">
            <v>0.34339999999999998</v>
          </cell>
        </row>
        <row r="2120">
          <cell r="A2120" t="str">
            <v>TCO</v>
          </cell>
          <cell r="C2120">
            <v>201008</v>
          </cell>
          <cell r="D2120">
            <v>0.36890000000000001</v>
          </cell>
        </row>
        <row r="2121">
          <cell r="A2121" t="str">
            <v>TCO</v>
          </cell>
          <cell r="C2121">
            <v>201009</v>
          </cell>
          <cell r="D2121">
            <v>0.35299999999999998</v>
          </cell>
        </row>
        <row r="2122">
          <cell r="A2122" t="str">
            <v>TCO</v>
          </cell>
          <cell r="C2122">
            <v>201010</v>
          </cell>
          <cell r="D2122">
            <v>0.41039999999999999</v>
          </cell>
        </row>
        <row r="2123">
          <cell r="A2123" t="str">
            <v>TCO</v>
          </cell>
          <cell r="C2123">
            <v>201011</v>
          </cell>
          <cell r="D2123">
            <v>0.30480000000000002</v>
          </cell>
        </row>
        <row r="2124">
          <cell r="A2124" t="str">
            <v>TCO</v>
          </cell>
          <cell r="C2124">
            <v>201012</v>
          </cell>
          <cell r="D2124">
            <v>0.3513</v>
          </cell>
        </row>
        <row r="2125">
          <cell r="A2125" t="str">
            <v>TCO</v>
          </cell>
          <cell r="C2125">
            <v>201101</v>
          </cell>
          <cell r="D2125">
            <v>0.31519999999999998</v>
          </cell>
        </row>
        <row r="2126">
          <cell r="A2126" t="str">
            <v>TCO</v>
          </cell>
          <cell r="C2126">
            <v>201102</v>
          </cell>
          <cell r="D2126">
            <v>0.29220000000000002</v>
          </cell>
        </row>
        <row r="2127">
          <cell r="A2127" t="str">
            <v>TCO</v>
          </cell>
          <cell r="C2127">
            <v>201103</v>
          </cell>
          <cell r="D2127">
            <v>0.29430000000000001</v>
          </cell>
        </row>
        <row r="2128">
          <cell r="A2128" t="str">
            <v>TCO</v>
          </cell>
          <cell r="C2128">
            <v>201104</v>
          </cell>
          <cell r="D2128">
            <v>0.36990000000000001</v>
          </cell>
        </row>
        <row r="2129">
          <cell r="A2129" t="str">
            <v>TCO</v>
          </cell>
          <cell r="C2129">
            <v>201105</v>
          </cell>
          <cell r="D2129">
            <v>0.33040000000000003</v>
          </cell>
        </row>
        <row r="2130">
          <cell r="A2130" t="str">
            <v>TCO</v>
          </cell>
          <cell r="C2130">
            <v>201106</v>
          </cell>
          <cell r="D2130">
            <v>0.30609999999999998</v>
          </cell>
        </row>
        <row r="2131">
          <cell r="A2131" t="str">
            <v>TCO</v>
          </cell>
          <cell r="C2131">
            <v>201107</v>
          </cell>
          <cell r="D2131">
            <v>0.28620000000000001</v>
          </cell>
        </row>
        <row r="2132">
          <cell r="A2132" t="str">
            <v>TCO</v>
          </cell>
          <cell r="C2132">
            <v>201108</v>
          </cell>
          <cell r="D2132">
            <v>0.30930000000000002</v>
          </cell>
        </row>
        <row r="2133">
          <cell r="A2133" t="str">
            <v>Tenn Z0</v>
          </cell>
          <cell r="C2133">
            <v>200803</v>
          </cell>
          <cell r="D2133">
            <v>-0.32250000000000001</v>
          </cell>
        </row>
        <row r="2134">
          <cell r="A2134" t="str">
            <v>Tenn Z0</v>
          </cell>
          <cell r="C2134">
            <v>200804</v>
          </cell>
          <cell r="D2134">
            <v>-0.31</v>
          </cell>
        </row>
        <row r="2135">
          <cell r="A2135" t="str">
            <v>Tenn Z0</v>
          </cell>
          <cell r="C2135">
            <v>200805</v>
          </cell>
          <cell r="D2135">
            <v>-0.21</v>
          </cell>
        </row>
        <row r="2136">
          <cell r="A2136" t="str">
            <v>Tenn Z0</v>
          </cell>
          <cell r="C2136">
            <v>200806</v>
          </cell>
          <cell r="D2136">
            <v>-0.18049999999999999</v>
          </cell>
        </row>
        <row r="2137">
          <cell r="A2137" t="str">
            <v>Tenn Z0</v>
          </cell>
          <cell r="C2137">
            <v>200807</v>
          </cell>
          <cell r="D2137">
            <v>-0.1736</v>
          </cell>
        </row>
        <row r="2138">
          <cell r="A2138" t="str">
            <v>Tenn Z0</v>
          </cell>
          <cell r="C2138">
            <v>200808</v>
          </cell>
          <cell r="D2138">
            <v>-0.18770000000000001</v>
          </cell>
        </row>
        <row r="2139">
          <cell r="A2139" t="str">
            <v>Tenn Z0</v>
          </cell>
          <cell r="C2139">
            <v>200809</v>
          </cell>
          <cell r="D2139">
            <v>-0.1734</v>
          </cell>
        </row>
        <row r="2140">
          <cell r="A2140" t="str">
            <v>Tenn Z0</v>
          </cell>
          <cell r="C2140">
            <v>200810</v>
          </cell>
          <cell r="D2140">
            <v>-0.1973</v>
          </cell>
        </row>
        <row r="2141">
          <cell r="A2141" t="str">
            <v>Tenn Z0</v>
          </cell>
          <cell r="C2141">
            <v>200811</v>
          </cell>
          <cell r="D2141">
            <v>-0.4451</v>
          </cell>
        </row>
        <row r="2142">
          <cell r="A2142" t="str">
            <v>Tenn Z0</v>
          </cell>
          <cell r="C2142">
            <v>200812</v>
          </cell>
          <cell r="D2142">
            <v>-0.54969999999999997</v>
          </cell>
        </row>
        <row r="2143">
          <cell r="A2143" t="str">
            <v>Tenn Z0</v>
          </cell>
          <cell r="C2143">
            <v>200901</v>
          </cell>
          <cell r="D2143">
            <v>-0.498</v>
          </cell>
        </row>
        <row r="2144">
          <cell r="A2144" t="str">
            <v>Tenn Z0</v>
          </cell>
          <cell r="C2144">
            <v>200902</v>
          </cell>
          <cell r="D2144">
            <v>-0.46479999999999999</v>
          </cell>
        </row>
        <row r="2145">
          <cell r="A2145" t="str">
            <v>Tenn Z0</v>
          </cell>
          <cell r="C2145">
            <v>200903</v>
          </cell>
          <cell r="D2145">
            <v>-0.46739999999999998</v>
          </cell>
        </row>
        <row r="2146">
          <cell r="A2146" t="str">
            <v>Tenn Z0</v>
          </cell>
          <cell r="C2146">
            <v>200904</v>
          </cell>
          <cell r="D2146">
            <v>-0.19020000000000001</v>
          </cell>
        </row>
        <row r="2147">
          <cell r="A2147" t="str">
            <v>Tenn Z0</v>
          </cell>
          <cell r="C2147">
            <v>200905</v>
          </cell>
          <cell r="D2147">
            <v>-0.19650000000000001</v>
          </cell>
        </row>
        <row r="2148">
          <cell r="A2148" t="str">
            <v>Tenn Z0</v>
          </cell>
          <cell r="C2148">
            <v>200906</v>
          </cell>
          <cell r="D2148">
            <v>-0.19350000000000001</v>
          </cell>
        </row>
        <row r="2149">
          <cell r="A2149" t="str">
            <v>Tenn Z0</v>
          </cell>
          <cell r="C2149">
            <v>200907</v>
          </cell>
          <cell r="D2149">
            <v>-0.18609999999999999</v>
          </cell>
        </row>
        <row r="2150">
          <cell r="A2150" t="str">
            <v>Tenn Z0</v>
          </cell>
          <cell r="C2150">
            <v>200908</v>
          </cell>
          <cell r="D2150">
            <v>-0.20130000000000001</v>
          </cell>
        </row>
        <row r="2151">
          <cell r="A2151" t="str">
            <v>Tenn Z0</v>
          </cell>
          <cell r="C2151">
            <v>200909</v>
          </cell>
          <cell r="D2151">
            <v>-0.18590000000000001</v>
          </cell>
        </row>
        <row r="2152">
          <cell r="A2152" t="str">
            <v>Tenn Z0</v>
          </cell>
          <cell r="C2152">
            <v>200910</v>
          </cell>
          <cell r="D2152">
            <v>-0.21149999999999999</v>
          </cell>
        </row>
        <row r="2153">
          <cell r="A2153" t="str">
            <v>Tenn Z0</v>
          </cell>
          <cell r="C2153">
            <v>200911</v>
          </cell>
          <cell r="D2153">
            <v>-0.34870000000000001</v>
          </cell>
        </row>
        <row r="2154">
          <cell r="A2154" t="str">
            <v>Tenn Z0</v>
          </cell>
          <cell r="C2154">
            <v>200912</v>
          </cell>
          <cell r="D2154">
            <v>-0.43070000000000003</v>
          </cell>
        </row>
        <row r="2155">
          <cell r="A2155" t="str">
            <v>Tenn Z0</v>
          </cell>
          <cell r="C2155">
            <v>201001</v>
          </cell>
          <cell r="D2155">
            <v>-0.39019999999999999</v>
          </cell>
        </row>
        <row r="2156">
          <cell r="A2156" t="str">
            <v>Tenn Z0</v>
          </cell>
          <cell r="C2156">
            <v>201002</v>
          </cell>
          <cell r="D2156">
            <v>-0.36420000000000002</v>
          </cell>
        </row>
        <row r="2157">
          <cell r="A2157" t="str">
            <v>Tenn Z0</v>
          </cell>
          <cell r="C2157">
            <v>201003</v>
          </cell>
          <cell r="D2157">
            <v>-0.36620000000000003</v>
          </cell>
        </row>
        <row r="2158">
          <cell r="A2158" t="str">
            <v>Tenn Z0</v>
          </cell>
          <cell r="C2158">
            <v>201004</v>
          </cell>
          <cell r="D2158">
            <v>-0.17499999999999999</v>
          </cell>
        </row>
        <row r="2159">
          <cell r="A2159" t="str">
            <v>Tenn Z0</v>
          </cell>
          <cell r="C2159">
            <v>201005</v>
          </cell>
          <cell r="D2159">
            <v>-0.18079999999999999</v>
          </cell>
        </row>
        <row r="2160">
          <cell r="A2160" t="str">
            <v>Tenn Z0</v>
          </cell>
          <cell r="C2160">
            <v>201006</v>
          </cell>
          <cell r="D2160">
            <v>-0.17799999999999999</v>
          </cell>
        </row>
        <row r="2161">
          <cell r="A2161" t="str">
            <v>Tenn Z0</v>
          </cell>
          <cell r="C2161">
            <v>201007</v>
          </cell>
          <cell r="D2161">
            <v>-0.17119999999999999</v>
          </cell>
        </row>
        <row r="2162">
          <cell r="A2162" t="str">
            <v>Tenn Z0</v>
          </cell>
          <cell r="C2162">
            <v>201008</v>
          </cell>
          <cell r="D2162">
            <v>-0.1852</v>
          </cell>
        </row>
        <row r="2163">
          <cell r="A2163" t="str">
            <v>Tenn Z0</v>
          </cell>
          <cell r="C2163">
            <v>201009</v>
          </cell>
          <cell r="D2163">
            <v>-0.17100000000000001</v>
          </cell>
        </row>
        <row r="2164">
          <cell r="A2164" t="str">
            <v>Tenn Z0</v>
          </cell>
          <cell r="C2164">
            <v>201010</v>
          </cell>
          <cell r="D2164">
            <v>-0.1946</v>
          </cell>
        </row>
        <row r="2165">
          <cell r="A2165" t="str">
            <v>Tenn Z0</v>
          </cell>
          <cell r="C2165">
            <v>201011</v>
          </cell>
          <cell r="D2165">
            <v>-0.32079999999999997</v>
          </cell>
        </row>
        <row r="2166">
          <cell r="A2166" t="str">
            <v>Tenn Z0</v>
          </cell>
          <cell r="C2166">
            <v>201012</v>
          </cell>
          <cell r="D2166">
            <v>-0.3962</v>
          </cell>
        </row>
        <row r="2167">
          <cell r="A2167" t="str">
            <v>Tenn Z0</v>
          </cell>
          <cell r="C2167">
            <v>201101</v>
          </cell>
          <cell r="D2167">
            <v>-0.3589</v>
          </cell>
        </row>
        <row r="2168">
          <cell r="A2168" t="str">
            <v>Tenn Z0</v>
          </cell>
          <cell r="C2168">
            <v>201102</v>
          </cell>
          <cell r="D2168">
            <v>-0.33510000000000001</v>
          </cell>
        </row>
        <row r="2169">
          <cell r="A2169" t="str">
            <v>Tenn Z0</v>
          </cell>
          <cell r="C2169">
            <v>201103</v>
          </cell>
          <cell r="D2169">
            <v>-0.33689999999999998</v>
          </cell>
        </row>
        <row r="2170">
          <cell r="A2170" t="str">
            <v>Tenn Z0</v>
          </cell>
          <cell r="C2170">
            <v>201104</v>
          </cell>
          <cell r="D2170">
            <v>-0.161</v>
          </cell>
        </row>
        <row r="2171">
          <cell r="A2171" t="str">
            <v>Tenn Z0</v>
          </cell>
          <cell r="C2171">
            <v>201105</v>
          </cell>
          <cell r="D2171">
            <v>0</v>
          </cell>
        </row>
        <row r="2172">
          <cell r="A2172" t="str">
            <v>Tenn Z0</v>
          </cell>
          <cell r="C2172">
            <v>201106</v>
          </cell>
          <cell r="D2172">
            <v>0</v>
          </cell>
        </row>
        <row r="2173">
          <cell r="A2173" t="str">
            <v>Tenn Z0</v>
          </cell>
          <cell r="C2173">
            <v>201107</v>
          </cell>
          <cell r="D2173">
            <v>0</v>
          </cell>
        </row>
        <row r="2174">
          <cell r="A2174" t="str">
            <v>Tenn Z0</v>
          </cell>
          <cell r="C2174">
            <v>201108</v>
          </cell>
          <cell r="D2174">
            <v>0</v>
          </cell>
        </row>
        <row r="2175">
          <cell r="A2175" t="str">
            <v>Tenn Z0</v>
          </cell>
          <cell r="C2175">
            <v>201109</v>
          </cell>
          <cell r="D2175">
            <v>0</v>
          </cell>
        </row>
        <row r="2176">
          <cell r="A2176" t="str">
            <v>Tenn Z0</v>
          </cell>
          <cell r="C2176">
            <v>201110</v>
          </cell>
          <cell r="D2176">
            <v>0</v>
          </cell>
        </row>
        <row r="2177">
          <cell r="A2177" t="str">
            <v>Tenn Z0</v>
          </cell>
          <cell r="C2177">
            <v>201111</v>
          </cell>
          <cell r="D2177">
            <v>0</v>
          </cell>
        </row>
        <row r="2178">
          <cell r="A2178" t="str">
            <v>Tenn Z0</v>
          </cell>
          <cell r="C2178">
            <v>201112</v>
          </cell>
          <cell r="D2178">
            <v>0</v>
          </cell>
        </row>
        <row r="2179">
          <cell r="A2179" t="str">
            <v>Tenn Z0</v>
          </cell>
          <cell r="C2179">
            <v>201201</v>
          </cell>
          <cell r="D2179">
            <v>0</v>
          </cell>
        </row>
        <row r="2180">
          <cell r="A2180" t="str">
            <v>Tenn Z0</v>
          </cell>
          <cell r="C2180">
            <v>201202</v>
          </cell>
          <cell r="D2180">
            <v>0</v>
          </cell>
        </row>
        <row r="2181">
          <cell r="A2181" t="str">
            <v>Tenn Z0</v>
          </cell>
          <cell r="C2181">
            <v>201203</v>
          </cell>
          <cell r="D2181">
            <v>0</v>
          </cell>
        </row>
        <row r="2182">
          <cell r="A2182" t="str">
            <v>Tenn Z0</v>
          </cell>
          <cell r="C2182">
            <v>201204</v>
          </cell>
          <cell r="D2182">
            <v>0</v>
          </cell>
        </row>
        <row r="2183">
          <cell r="A2183" t="str">
            <v>Tenn Z0</v>
          </cell>
          <cell r="C2183">
            <v>201205</v>
          </cell>
          <cell r="D2183">
            <v>0</v>
          </cell>
        </row>
        <row r="2184">
          <cell r="A2184" t="str">
            <v>Tenn Z0</v>
          </cell>
          <cell r="C2184">
            <v>201206</v>
          </cell>
          <cell r="D2184">
            <v>0</v>
          </cell>
        </row>
        <row r="2185">
          <cell r="A2185" t="str">
            <v>Tenn Z0</v>
          </cell>
          <cell r="C2185">
            <v>201207</v>
          </cell>
          <cell r="D2185">
            <v>0</v>
          </cell>
        </row>
        <row r="2186">
          <cell r="A2186" t="str">
            <v>Tenn Z0</v>
          </cell>
          <cell r="C2186">
            <v>201208</v>
          </cell>
          <cell r="D2186">
            <v>0</v>
          </cell>
        </row>
        <row r="2187">
          <cell r="A2187" t="str">
            <v>Tenn Z0</v>
          </cell>
          <cell r="C2187">
            <v>201209</v>
          </cell>
          <cell r="D2187">
            <v>0</v>
          </cell>
        </row>
        <row r="2188">
          <cell r="A2188" t="str">
            <v>Tenn Z0</v>
          </cell>
          <cell r="C2188">
            <v>201210</v>
          </cell>
          <cell r="D2188">
            <v>0</v>
          </cell>
        </row>
        <row r="2189">
          <cell r="A2189" t="str">
            <v>Tenn Z0</v>
          </cell>
          <cell r="C2189">
            <v>201211</v>
          </cell>
          <cell r="D2189">
            <v>0</v>
          </cell>
        </row>
        <row r="2190">
          <cell r="A2190" t="str">
            <v>Tenn Z0</v>
          </cell>
          <cell r="C2190">
            <v>201212</v>
          </cell>
          <cell r="D2190">
            <v>0</v>
          </cell>
        </row>
        <row r="2191">
          <cell r="A2191" t="str">
            <v>Tenn Z0</v>
          </cell>
          <cell r="C2191">
            <v>201301</v>
          </cell>
          <cell r="D2191">
            <v>0</v>
          </cell>
        </row>
        <row r="2192">
          <cell r="A2192" t="str">
            <v>Tenn Z0</v>
          </cell>
          <cell r="C2192">
            <v>201302</v>
          </cell>
          <cell r="D2192">
            <v>0</v>
          </cell>
        </row>
        <row r="2193">
          <cell r="A2193" t="str">
            <v>Tenn Z0</v>
          </cell>
          <cell r="C2193">
            <v>201303</v>
          </cell>
          <cell r="D2193">
            <v>0</v>
          </cell>
        </row>
        <row r="2194">
          <cell r="A2194" t="str">
            <v>Tenn Z0</v>
          </cell>
          <cell r="C2194">
            <v>201304</v>
          </cell>
          <cell r="D2194">
            <v>0</v>
          </cell>
        </row>
        <row r="2195">
          <cell r="A2195" t="str">
            <v>Tenn Z0</v>
          </cell>
          <cell r="C2195">
            <v>201305</v>
          </cell>
          <cell r="D2195">
            <v>0</v>
          </cell>
        </row>
        <row r="2196">
          <cell r="A2196" t="str">
            <v>Tenn Z0</v>
          </cell>
          <cell r="C2196">
            <v>201306</v>
          </cell>
          <cell r="D2196">
            <v>0</v>
          </cell>
        </row>
        <row r="2197">
          <cell r="A2197" t="str">
            <v>Tenn Z0</v>
          </cell>
          <cell r="C2197">
            <v>201307</v>
          </cell>
          <cell r="D2197">
            <v>0</v>
          </cell>
        </row>
        <row r="2198">
          <cell r="A2198" t="str">
            <v>Tenn Z0</v>
          </cell>
          <cell r="C2198">
            <v>201308</v>
          </cell>
          <cell r="D2198">
            <v>0</v>
          </cell>
        </row>
        <row r="2199">
          <cell r="A2199" t="str">
            <v>Tenn Z0</v>
          </cell>
          <cell r="C2199">
            <v>201309</v>
          </cell>
          <cell r="D2199">
            <v>0</v>
          </cell>
        </row>
        <row r="2200">
          <cell r="A2200" t="str">
            <v>Tenn Z0</v>
          </cell>
          <cell r="C2200">
            <v>201310</v>
          </cell>
          <cell r="D2200">
            <v>0</v>
          </cell>
        </row>
        <row r="2201">
          <cell r="A2201" t="str">
            <v>Tenn Z0</v>
          </cell>
          <cell r="C2201">
            <v>201311</v>
          </cell>
          <cell r="D2201">
            <v>0</v>
          </cell>
        </row>
        <row r="2202">
          <cell r="A2202" t="str">
            <v>Tenn Z0</v>
          </cell>
          <cell r="C2202">
            <v>201312</v>
          </cell>
          <cell r="D2202">
            <v>0</v>
          </cell>
        </row>
        <row r="2203">
          <cell r="A2203" t="str">
            <v>Tenn Z0</v>
          </cell>
          <cell r="C2203">
            <v>201401</v>
          </cell>
          <cell r="D2203">
            <v>0</v>
          </cell>
        </row>
        <row r="2204">
          <cell r="A2204" t="str">
            <v>Tenn Z0</v>
          </cell>
          <cell r="C2204">
            <v>201402</v>
          </cell>
          <cell r="D2204">
            <v>0</v>
          </cell>
        </row>
        <row r="2205">
          <cell r="A2205" t="str">
            <v>Tenn Z0</v>
          </cell>
          <cell r="C2205">
            <v>201403</v>
          </cell>
          <cell r="D2205">
            <v>0</v>
          </cell>
        </row>
        <row r="2206">
          <cell r="A2206" t="str">
            <v>Tenn Z0</v>
          </cell>
          <cell r="C2206">
            <v>201404</v>
          </cell>
          <cell r="D2206">
            <v>0</v>
          </cell>
        </row>
        <row r="2207">
          <cell r="A2207" t="str">
            <v>Tenn Z0</v>
          </cell>
          <cell r="C2207">
            <v>201405</v>
          </cell>
          <cell r="D2207">
            <v>0</v>
          </cell>
        </row>
        <row r="2208">
          <cell r="A2208" t="str">
            <v>Tenn Z0</v>
          </cell>
          <cell r="C2208">
            <v>201406</v>
          </cell>
          <cell r="D2208">
            <v>0</v>
          </cell>
        </row>
        <row r="2209">
          <cell r="A2209" t="str">
            <v>Tenn Z0</v>
          </cell>
          <cell r="C2209">
            <v>201407</v>
          </cell>
          <cell r="D2209">
            <v>0</v>
          </cell>
        </row>
        <row r="2210">
          <cell r="A2210" t="str">
            <v>Tenn Z0</v>
          </cell>
          <cell r="C2210">
            <v>201408</v>
          </cell>
          <cell r="D2210">
            <v>0</v>
          </cell>
        </row>
        <row r="2211">
          <cell r="A2211" t="str">
            <v>Tenn Z0</v>
          </cell>
          <cell r="C2211">
            <v>201409</v>
          </cell>
          <cell r="D2211">
            <v>0</v>
          </cell>
        </row>
        <row r="2212">
          <cell r="A2212" t="str">
            <v>Tenn Z0</v>
          </cell>
          <cell r="C2212">
            <v>201410</v>
          </cell>
          <cell r="D2212">
            <v>0</v>
          </cell>
        </row>
        <row r="2213">
          <cell r="A2213" t="str">
            <v>Tenn Z0</v>
          </cell>
          <cell r="C2213">
            <v>201411</v>
          </cell>
          <cell r="D2213">
            <v>0</v>
          </cell>
        </row>
        <row r="2214">
          <cell r="A2214" t="str">
            <v>Tenn Z0</v>
          </cell>
          <cell r="C2214">
            <v>201412</v>
          </cell>
          <cell r="D2214">
            <v>0</v>
          </cell>
        </row>
        <row r="2215">
          <cell r="A2215" t="str">
            <v>Tenn Z0</v>
          </cell>
          <cell r="C2215">
            <v>201501</v>
          </cell>
          <cell r="D2215">
            <v>0</v>
          </cell>
        </row>
        <row r="2216">
          <cell r="A2216" t="str">
            <v>Tenn Z0</v>
          </cell>
          <cell r="C2216">
            <v>201502</v>
          </cell>
          <cell r="D2216">
            <v>0</v>
          </cell>
        </row>
        <row r="2217">
          <cell r="A2217" t="str">
            <v>Tenn Z0</v>
          </cell>
          <cell r="C2217">
            <v>201503</v>
          </cell>
          <cell r="D2217">
            <v>0</v>
          </cell>
        </row>
        <row r="2218">
          <cell r="A2218" t="str">
            <v>Tenn Z0</v>
          </cell>
          <cell r="C2218">
            <v>201504</v>
          </cell>
          <cell r="D2218">
            <v>0</v>
          </cell>
        </row>
        <row r="2219">
          <cell r="A2219" t="str">
            <v>Tenn Z0</v>
          </cell>
          <cell r="C2219">
            <v>201505</v>
          </cell>
          <cell r="D2219">
            <v>0</v>
          </cell>
        </row>
        <row r="2220">
          <cell r="A2220" t="str">
            <v>Tenn Z0</v>
          </cell>
          <cell r="C2220">
            <v>201506</v>
          </cell>
          <cell r="D2220">
            <v>0</v>
          </cell>
        </row>
        <row r="2221">
          <cell r="A2221" t="str">
            <v>Tenn Z0</v>
          </cell>
          <cell r="C2221">
            <v>201507</v>
          </cell>
          <cell r="D2221">
            <v>0</v>
          </cell>
        </row>
        <row r="2222">
          <cell r="A2222" t="str">
            <v>Tenn Z0</v>
          </cell>
          <cell r="C2222">
            <v>201508</v>
          </cell>
          <cell r="D2222">
            <v>0</v>
          </cell>
        </row>
        <row r="2223">
          <cell r="A2223" t="str">
            <v>Tenn Z0</v>
          </cell>
          <cell r="C2223">
            <v>201509</v>
          </cell>
          <cell r="D2223">
            <v>0</v>
          </cell>
        </row>
        <row r="2224">
          <cell r="A2224" t="str">
            <v>Tenn Z0</v>
          </cell>
          <cell r="C2224">
            <v>201510</v>
          </cell>
          <cell r="D2224">
            <v>0</v>
          </cell>
        </row>
        <row r="2225">
          <cell r="A2225" t="str">
            <v>Tenn Z0</v>
          </cell>
          <cell r="C2225">
            <v>201511</v>
          </cell>
          <cell r="D2225">
            <v>0</v>
          </cell>
        </row>
        <row r="2226">
          <cell r="A2226" t="str">
            <v>Tenn Z0</v>
          </cell>
          <cell r="C2226">
            <v>201512</v>
          </cell>
          <cell r="D2226">
            <v>0</v>
          </cell>
        </row>
        <row r="2227">
          <cell r="A2227" t="str">
            <v>Tenn Z0</v>
          </cell>
          <cell r="C2227">
            <v>201601</v>
          </cell>
          <cell r="D2227">
            <v>0</v>
          </cell>
        </row>
        <row r="2228">
          <cell r="A2228" t="str">
            <v>Tenn Z0</v>
          </cell>
          <cell r="C2228">
            <v>201602</v>
          </cell>
          <cell r="D2228">
            <v>0</v>
          </cell>
        </row>
        <row r="2229">
          <cell r="A2229" t="str">
            <v>Tenn Z0</v>
          </cell>
          <cell r="C2229">
            <v>201603</v>
          </cell>
          <cell r="D2229">
            <v>0</v>
          </cell>
        </row>
        <row r="2230">
          <cell r="A2230" t="str">
            <v>Tenn Z0</v>
          </cell>
          <cell r="C2230">
            <v>201604</v>
          </cell>
          <cell r="D2230">
            <v>0</v>
          </cell>
        </row>
        <row r="2231">
          <cell r="A2231" t="str">
            <v>Tenn Z0</v>
          </cell>
          <cell r="C2231">
            <v>201605</v>
          </cell>
          <cell r="D2231">
            <v>0</v>
          </cell>
        </row>
        <row r="2232">
          <cell r="A2232" t="str">
            <v>Tenn Z0</v>
          </cell>
          <cell r="C2232">
            <v>201606</v>
          </cell>
          <cell r="D2232">
            <v>0</v>
          </cell>
        </row>
        <row r="2233">
          <cell r="A2233" t="str">
            <v>Tenn Z0</v>
          </cell>
          <cell r="C2233">
            <v>201607</v>
          </cell>
          <cell r="D2233">
            <v>0</v>
          </cell>
        </row>
        <row r="2234">
          <cell r="A2234" t="str">
            <v>Tenn Z0</v>
          </cell>
          <cell r="C2234">
            <v>201608</v>
          </cell>
          <cell r="D2234">
            <v>0</v>
          </cell>
        </row>
        <row r="2235">
          <cell r="A2235" t="str">
            <v>Tenn Z0</v>
          </cell>
          <cell r="C2235">
            <v>201609</v>
          </cell>
          <cell r="D2235">
            <v>0</v>
          </cell>
        </row>
        <row r="2236">
          <cell r="A2236" t="str">
            <v>Tenn Z0</v>
          </cell>
          <cell r="C2236">
            <v>201610</v>
          </cell>
          <cell r="D2236">
            <v>0</v>
          </cell>
        </row>
        <row r="2237">
          <cell r="A2237" t="str">
            <v>Tenn Z0</v>
          </cell>
          <cell r="C2237">
            <v>201611</v>
          </cell>
          <cell r="D2237">
            <v>0</v>
          </cell>
        </row>
        <row r="2238">
          <cell r="A2238" t="str">
            <v>Tenn Z0</v>
          </cell>
          <cell r="C2238">
            <v>201612</v>
          </cell>
          <cell r="D2238">
            <v>0</v>
          </cell>
        </row>
        <row r="2239">
          <cell r="A2239" t="str">
            <v>Tenn Z0</v>
          </cell>
          <cell r="C2239">
            <v>201701</v>
          </cell>
          <cell r="D2239">
            <v>0</v>
          </cell>
        </row>
        <row r="2240">
          <cell r="A2240" t="str">
            <v>Tenn Z0</v>
          </cell>
          <cell r="C2240">
            <v>201702</v>
          </cell>
          <cell r="D2240">
            <v>0</v>
          </cell>
        </row>
        <row r="2241">
          <cell r="A2241" t="str">
            <v>Tenn Z0</v>
          </cell>
          <cell r="C2241">
            <v>201703</v>
          </cell>
          <cell r="D2241">
            <v>0</v>
          </cell>
        </row>
        <row r="2242">
          <cell r="A2242" t="str">
            <v>Tenn Z0</v>
          </cell>
          <cell r="C2242">
            <v>201704</v>
          </cell>
          <cell r="D2242">
            <v>0</v>
          </cell>
        </row>
        <row r="2243">
          <cell r="A2243" t="str">
            <v>Tenn Z0</v>
          </cell>
          <cell r="C2243">
            <v>201705</v>
          </cell>
          <cell r="D2243">
            <v>0</v>
          </cell>
        </row>
        <row r="2244">
          <cell r="A2244" t="str">
            <v>Tenn Z0</v>
          </cell>
          <cell r="C2244">
            <v>201706</v>
          </cell>
          <cell r="D2244">
            <v>0</v>
          </cell>
        </row>
        <row r="2245">
          <cell r="A2245" t="str">
            <v>Tenn Z0</v>
          </cell>
          <cell r="C2245">
            <v>201707</v>
          </cell>
          <cell r="D2245">
            <v>0</v>
          </cell>
        </row>
        <row r="2246">
          <cell r="A2246" t="str">
            <v>Tenn Z0</v>
          </cell>
          <cell r="C2246">
            <v>201708</v>
          </cell>
          <cell r="D2246">
            <v>0</v>
          </cell>
        </row>
        <row r="2247">
          <cell r="A2247" t="str">
            <v>Tenn Z0</v>
          </cell>
          <cell r="C2247">
            <v>201709</v>
          </cell>
          <cell r="D2247">
            <v>0</v>
          </cell>
        </row>
        <row r="2248">
          <cell r="A2248" t="str">
            <v>Tenn Z0</v>
          </cell>
          <cell r="C2248">
            <v>201710</v>
          </cell>
          <cell r="D2248">
            <v>0</v>
          </cell>
        </row>
        <row r="2249">
          <cell r="A2249" t="str">
            <v>Tenn Z0</v>
          </cell>
          <cell r="C2249">
            <v>201711</v>
          </cell>
          <cell r="D2249">
            <v>0</v>
          </cell>
        </row>
        <row r="2250">
          <cell r="A2250" t="str">
            <v>Tenn Z0</v>
          </cell>
          <cell r="C2250">
            <v>201712</v>
          </cell>
          <cell r="D2250">
            <v>0</v>
          </cell>
        </row>
        <row r="2251">
          <cell r="A2251" t="str">
            <v>Tenn Z0</v>
          </cell>
          <cell r="C2251">
            <v>201801</v>
          </cell>
          <cell r="D2251">
            <v>0</v>
          </cell>
        </row>
        <row r="2252">
          <cell r="A2252" t="str">
            <v>Tenn Z0</v>
          </cell>
          <cell r="C2252">
            <v>201802</v>
          </cell>
          <cell r="D2252">
            <v>0</v>
          </cell>
        </row>
        <row r="2253">
          <cell r="A2253" t="str">
            <v>Tenn Z0</v>
          </cell>
          <cell r="C2253">
            <v>201803</v>
          </cell>
          <cell r="D2253">
            <v>0</v>
          </cell>
        </row>
        <row r="2254">
          <cell r="A2254" t="str">
            <v>Tenn Z0</v>
          </cell>
          <cell r="C2254">
            <v>201804</v>
          </cell>
          <cell r="D2254">
            <v>0</v>
          </cell>
        </row>
        <row r="2255">
          <cell r="A2255" t="str">
            <v>Tenn Z0</v>
          </cell>
          <cell r="C2255">
            <v>201805</v>
          </cell>
          <cell r="D2255">
            <v>0</v>
          </cell>
        </row>
        <row r="2256">
          <cell r="A2256" t="str">
            <v>Tenn Z0</v>
          </cell>
          <cell r="C2256">
            <v>201806</v>
          </cell>
          <cell r="D2256">
            <v>0</v>
          </cell>
        </row>
        <row r="2257">
          <cell r="A2257" t="str">
            <v>Tenn Z0</v>
          </cell>
          <cell r="C2257">
            <v>201807</v>
          </cell>
          <cell r="D2257">
            <v>0</v>
          </cell>
        </row>
        <row r="2258">
          <cell r="A2258" t="str">
            <v>Tenn Z0</v>
          </cell>
          <cell r="C2258">
            <v>201808</v>
          </cell>
          <cell r="D2258">
            <v>0</v>
          </cell>
        </row>
        <row r="2259">
          <cell r="A2259" t="str">
            <v>Tenn Z0</v>
          </cell>
          <cell r="C2259">
            <v>201809</v>
          </cell>
          <cell r="D2259">
            <v>0</v>
          </cell>
        </row>
        <row r="2260">
          <cell r="A2260" t="str">
            <v>Tenn Z0</v>
          </cell>
          <cell r="C2260">
            <v>201810</v>
          </cell>
          <cell r="D2260">
            <v>0</v>
          </cell>
        </row>
        <row r="2261">
          <cell r="A2261" t="str">
            <v>Tenn Z0</v>
          </cell>
          <cell r="C2261">
            <v>201811</v>
          </cell>
          <cell r="D2261">
            <v>0</v>
          </cell>
        </row>
        <row r="2262">
          <cell r="A2262" t="str">
            <v>Tenn Z0</v>
          </cell>
          <cell r="C2262">
            <v>201812</v>
          </cell>
          <cell r="D2262">
            <v>0</v>
          </cell>
        </row>
        <row r="2263">
          <cell r="A2263" t="str">
            <v>Tenn Z0</v>
          </cell>
          <cell r="C2263">
            <v>201901</v>
          </cell>
          <cell r="D2263">
            <v>0</v>
          </cell>
        </row>
        <row r="2264">
          <cell r="A2264" t="str">
            <v>Tenn Z0</v>
          </cell>
          <cell r="C2264">
            <v>201902</v>
          </cell>
          <cell r="D2264">
            <v>0</v>
          </cell>
        </row>
        <row r="2265">
          <cell r="A2265" t="str">
            <v>Tenn Z0</v>
          </cell>
          <cell r="C2265">
            <v>201903</v>
          </cell>
          <cell r="D2265">
            <v>0</v>
          </cell>
        </row>
        <row r="2266">
          <cell r="A2266" t="str">
            <v>Tenn Z0</v>
          </cell>
          <cell r="C2266">
            <v>201904</v>
          </cell>
          <cell r="D2266">
            <v>0</v>
          </cell>
        </row>
        <row r="2267">
          <cell r="A2267" t="str">
            <v>Tenn Z0</v>
          </cell>
          <cell r="C2267">
            <v>201905</v>
          </cell>
          <cell r="D2267">
            <v>0</v>
          </cell>
        </row>
        <row r="2268">
          <cell r="A2268" t="str">
            <v>Tenn Z0</v>
          </cell>
          <cell r="C2268">
            <v>201906</v>
          </cell>
          <cell r="D2268">
            <v>0</v>
          </cell>
        </row>
        <row r="2269">
          <cell r="A2269" t="str">
            <v>Tenn Z0</v>
          </cell>
          <cell r="C2269">
            <v>201907</v>
          </cell>
          <cell r="D2269">
            <v>0</v>
          </cell>
        </row>
        <row r="2270">
          <cell r="A2270" t="str">
            <v>Tenn Z0</v>
          </cell>
          <cell r="C2270">
            <v>201908</v>
          </cell>
          <cell r="D2270">
            <v>0</v>
          </cell>
        </row>
        <row r="2271">
          <cell r="A2271" t="str">
            <v>Tenn Z0</v>
          </cell>
          <cell r="C2271">
            <v>201909</v>
          </cell>
          <cell r="D2271">
            <v>0</v>
          </cell>
        </row>
        <row r="2272">
          <cell r="A2272" t="str">
            <v>Tenn Z0</v>
          </cell>
          <cell r="C2272">
            <v>201910</v>
          </cell>
          <cell r="D2272">
            <v>0</v>
          </cell>
        </row>
        <row r="2273">
          <cell r="A2273" t="str">
            <v>Tenn Z0</v>
          </cell>
          <cell r="C2273">
            <v>201911</v>
          </cell>
          <cell r="D2273">
            <v>0</v>
          </cell>
        </row>
        <row r="2274">
          <cell r="A2274" t="str">
            <v>Tenn Z0</v>
          </cell>
          <cell r="C2274">
            <v>201912</v>
          </cell>
          <cell r="D2274">
            <v>0</v>
          </cell>
        </row>
        <row r="2275">
          <cell r="A2275" t="str">
            <v>Tenn Z0</v>
          </cell>
          <cell r="C2275">
            <v>202001</v>
          </cell>
          <cell r="D2275">
            <v>0</v>
          </cell>
        </row>
        <row r="2276">
          <cell r="A2276" t="str">
            <v>Tenn Z0</v>
          </cell>
          <cell r="C2276">
            <v>202002</v>
          </cell>
          <cell r="D2276">
            <v>0</v>
          </cell>
        </row>
        <row r="2277">
          <cell r="A2277" t="str">
            <v>Tenn Z0</v>
          </cell>
          <cell r="C2277">
            <v>202003</v>
          </cell>
          <cell r="D2277">
            <v>0</v>
          </cell>
        </row>
        <row r="2278">
          <cell r="A2278" t="str">
            <v>Tenn Z0</v>
          </cell>
          <cell r="C2278">
            <v>202004</v>
          </cell>
          <cell r="D2278">
            <v>0</v>
          </cell>
        </row>
        <row r="2279">
          <cell r="A2279" t="str">
            <v>Tenn Z0</v>
          </cell>
          <cell r="C2279">
            <v>202005</v>
          </cell>
          <cell r="D2279">
            <v>0</v>
          </cell>
        </row>
        <row r="2280">
          <cell r="A2280" t="str">
            <v>Tenn Z0</v>
          </cell>
          <cell r="C2280">
            <v>202006</v>
          </cell>
          <cell r="D2280">
            <v>0</v>
          </cell>
        </row>
        <row r="2281">
          <cell r="A2281" t="str">
            <v>Tenn Z0</v>
          </cell>
          <cell r="C2281">
            <v>202007</v>
          </cell>
          <cell r="D2281">
            <v>0</v>
          </cell>
        </row>
        <row r="2282">
          <cell r="A2282" t="str">
            <v>Tenn Z0</v>
          </cell>
          <cell r="C2282">
            <v>202008</v>
          </cell>
          <cell r="D2282">
            <v>0</v>
          </cell>
        </row>
        <row r="2283">
          <cell r="A2283" t="str">
            <v>Tenn Z0</v>
          </cell>
          <cell r="C2283">
            <v>202009</v>
          </cell>
          <cell r="D2283">
            <v>0</v>
          </cell>
        </row>
        <row r="2284">
          <cell r="A2284" t="str">
            <v>Tenn Z0</v>
          </cell>
          <cell r="C2284">
            <v>202010</v>
          </cell>
          <cell r="D2284">
            <v>0</v>
          </cell>
        </row>
        <row r="2285">
          <cell r="A2285" t="str">
            <v>Tenn Z0</v>
          </cell>
          <cell r="C2285">
            <v>202011</v>
          </cell>
          <cell r="D2285">
            <v>0</v>
          </cell>
        </row>
        <row r="2286">
          <cell r="A2286" t="str">
            <v>Tenn Z0</v>
          </cell>
          <cell r="C2286">
            <v>202012</v>
          </cell>
          <cell r="D2286">
            <v>0</v>
          </cell>
        </row>
        <row r="2287">
          <cell r="A2287" t="str">
            <v>Tenn Z0</v>
          </cell>
          <cell r="C2287">
            <v>202101</v>
          </cell>
          <cell r="D2287">
            <v>0</v>
          </cell>
        </row>
        <row r="2288">
          <cell r="A2288" t="str">
            <v>Tenn Z0</v>
          </cell>
          <cell r="C2288">
            <v>202102</v>
          </cell>
          <cell r="D2288">
            <v>0</v>
          </cell>
        </row>
        <row r="2289">
          <cell r="A2289" t="str">
            <v>Tenn Z0</v>
          </cell>
          <cell r="C2289">
            <v>202103</v>
          </cell>
          <cell r="D2289">
            <v>0</v>
          </cell>
        </row>
        <row r="2290">
          <cell r="A2290" t="str">
            <v>Tenn Z0</v>
          </cell>
          <cell r="C2290">
            <v>202104</v>
          </cell>
          <cell r="D2290">
            <v>0</v>
          </cell>
        </row>
        <row r="2291">
          <cell r="A2291" t="str">
            <v>Tenn Z0</v>
          </cell>
          <cell r="C2291">
            <v>202105</v>
          </cell>
          <cell r="D2291">
            <v>0</v>
          </cell>
        </row>
        <row r="2292">
          <cell r="A2292" t="str">
            <v>Tenn Z0</v>
          </cell>
          <cell r="C2292">
            <v>202106</v>
          </cell>
          <cell r="D2292">
            <v>0</v>
          </cell>
        </row>
        <row r="2293">
          <cell r="A2293" t="str">
            <v>Tenn Z0</v>
          </cell>
          <cell r="C2293">
            <v>202107</v>
          </cell>
          <cell r="D2293">
            <v>0</v>
          </cell>
        </row>
        <row r="2294">
          <cell r="A2294" t="str">
            <v>Tenn Z0</v>
          </cell>
          <cell r="C2294">
            <v>202108</v>
          </cell>
          <cell r="D2294">
            <v>0</v>
          </cell>
        </row>
        <row r="2295">
          <cell r="A2295" t="str">
            <v>Tenn Z0</v>
          </cell>
          <cell r="C2295">
            <v>202109</v>
          </cell>
          <cell r="D2295">
            <v>0</v>
          </cell>
        </row>
        <row r="2296">
          <cell r="A2296" t="str">
            <v>Tenn Z0</v>
          </cell>
          <cell r="C2296">
            <v>202110</v>
          </cell>
          <cell r="D2296">
            <v>0</v>
          </cell>
        </row>
        <row r="2297">
          <cell r="A2297" t="str">
            <v>Tenn Z0</v>
          </cell>
          <cell r="C2297">
            <v>202111</v>
          </cell>
          <cell r="D2297">
            <v>0</v>
          </cell>
        </row>
        <row r="2298">
          <cell r="A2298" t="str">
            <v>Tenn Z0</v>
          </cell>
          <cell r="C2298">
            <v>202112</v>
          </cell>
          <cell r="D2298">
            <v>0</v>
          </cell>
        </row>
        <row r="2299">
          <cell r="A2299" t="str">
            <v>Tenn Z0</v>
          </cell>
          <cell r="C2299">
            <v>202201</v>
          </cell>
          <cell r="D2299">
            <v>0</v>
          </cell>
        </row>
        <row r="2300">
          <cell r="A2300" t="str">
            <v>Tenn Z0</v>
          </cell>
          <cell r="C2300">
            <v>202202</v>
          </cell>
          <cell r="D2300">
            <v>0</v>
          </cell>
        </row>
        <row r="2301">
          <cell r="A2301" t="str">
            <v>Tenn Z0</v>
          </cell>
          <cell r="C2301">
            <v>202203</v>
          </cell>
          <cell r="D2301">
            <v>0</v>
          </cell>
        </row>
        <row r="2302">
          <cell r="A2302" t="str">
            <v>Tenn Z0</v>
          </cell>
          <cell r="C2302">
            <v>202204</v>
          </cell>
          <cell r="D2302">
            <v>0</v>
          </cell>
        </row>
        <row r="2303">
          <cell r="A2303" t="str">
            <v>Tenn Z0</v>
          </cell>
          <cell r="C2303">
            <v>202205</v>
          </cell>
          <cell r="D2303">
            <v>0</v>
          </cell>
        </row>
        <row r="2304">
          <cell r="A2304" t="str">
            <v>Tenn Z0</v>
          </cell>
          <cell r="C2304">
            <v>202206</v>
          </cell>
          <cell r="D2304">
            <v>0</v>
          </cell>
        </row>
        <row r="2305">
          <cell r="A2305" t="str">
            <v>Tenn Z0</v>
          </cell>
          <cell r="C2305">
            <v>202207</v>
          </cell>
          <cell r="D2305">
            <v>0</v>
          </cell>
        </row>
        <row r="2306">
          <cell r="A2306" t="str">
            <v>Tenn Z0</v>
          </cell>
          <cell r="C2306">
            <v>202208</v>
          </cell>
          <cell r="D2306">
            <v>0</v>
          </cell>
        </row>
        <row r="2307">
          <cell r="A2307" t="str">
            <v>Tenn Z0</v>
          </cell>
          <cell r="C2307">
            <v>202209</v>
          </cell>
          <cell r="D2307">
            <v>0</v>
          </cell>
        </row>
        <row r="2308">
          <cell r="A2308" t="str">
            <v>Tenn Z0</v>
          </cell>
          <cell r="C2308">
            <v>202210</v>
          </cell>
          <cell r="D2308">
            <v>0</v>
          </cell>
        </row>
        <row r="2309">
          <cell r="A2309" t="str">
            <v>Tenn Z0</v>
          </cell>
          <cell r="C2309">
            <v>202211</v>
          </cell>
          <cell r="D2309">
            <v>0</v>
          </cell>
        </row>
        <row r="2310">
          <cell r="A2310" t="str">
            <v>Tenn Z0</v>
          </cell>
          <cell r="C2310">
            <v>202212</v>
          </cell>
          <cell r="D2310">
            <v>0</v>
          </cell>
        </row>
        <row r="2311">
          <cell r="A2311" t="str">
            <v>Tenn Z0</v>
          </cell>
          <cell r="C2311">
            <v>202301</v>
          </cell>
          <cell r="D2311">
            <v>0</v>
          </cell>
        </row>
        <row r="2312">
          <cell r="A2312" t="str">
            <v>Tenn Z0</v>
          </cell>
          <cell r="C2312">
            <v>202302</v>
          </cell>
          <cell r="D2312">
            <v>0</v>
          </cell>
        </row>
        <row r="2313">
          <cell r="A2313" t="str">
            <v>Tenn Z0</v>
          </cell>
          <cell r="C2313">
            <v>202303</v>
          </cell>
          <cell r="D2313">
            <v>0</v>
          </cell>
        </row>
        <row r="2314">
          <cell r="A2314" t="str">
            <v>Tenn Z0</v>
          </cell>
          <cell r="C2314">
            <v>202304</v>
          </cell>
          <cell r="D2314">
            <v>0</v>
          </cell>
        </row>
        <row r="2315">
          <cell r="A2315" t="str">
            <v>Tenn Z0</v>
          </cell>
          <cell r="C2315">
            <v>202305</v>
          </cell>
          <cell r="D2315">
            <v>0</v>
          </cell>
        </row>
        <row r="2316">
          <cell r="A2316" t="str">
            <v>Tenn Z0</v>
          </cell>
          <cell r="C2316">
            <v>202306</v>
          </cell>
          <cell r="D2316">
            <v>0</v>
          </cell>
        </row>
        <row r="2317">
          <cell r="A2317" t="str">
            <v>Tenn Z0</v>
          </cell>
          <cell r="C2317">
            <v>202307</v>
          </cell>
          <cell r="D2317">
            <v>0</v>
          </cell>
        </row>
        <row r="2318">
          <cell r="A2318" t="str">
            <v>Tenn Z0</v>
          </cell>
          <cell r="C2318">
            <v>202308</v>
          </cell>
          <cell r="D2318">
            <v>0</v>
          </cell>
        </row>
        <row r="2319">
          <cell r="A2319" t="str">
            <v>Tenn Z0</v>
          </cell>
          <cell r="C2319">
            <v>202309</v>
          </cell>
          <cell r="D2319">
            <v>0</v>
          </cell>
        </row>
        <row r="2320">
          <cell r="A2320" t="str">
            <v>Tenn Z0</v>
          </cell>
          <cell r="C2320">
            <v>202310</v>
          </cell>
          <cell r="D2320">
            <v>0</v>
          </cell>
        </row>
        <row r="2321">
          <cell r="A2321" t="str">
            <v>Tenn Z0</v>
          </cell>
          <cell r="C2321">
            <v>202311</v>
          </cell>
          <cell r="D2321">
            <v>0</v>
          </cell>
        </row>
        <row r="2322">
          <cell r="A2322" t="str">
            <v>Tenn Z0</v>
          </cell>
          <cell r="C2322">
            <v>202312</v>
          </cell>
          <cell r="D2322">
            <v>0</v>
          </cell>
        </row>
        <row r="2323">
          <cell r="A2323" t="str">
            <v>Tenn Z0</v>
          </cell>
          <cell r="C2323">
            <v>202401</v>
          </cell>
          <cell r="D2323">
            <v>0</v>
          </cell>
        </row>
        <row r="2324">
          <cell r="A2324" t="str">
            <v>Tenn Z0</v>
          </cell>
          <cell r="C2324">
            <v>202402</v>
          </cell>
          <cell r="D2324">
            <v>0</v>
          </cell>
        </row>
        <row r="2325">
          <cell r="A2325" t="str">
            <v>Tenn Z0</v>
          </cell>
          <cell r="C2325">
            <v>202403</v>
          </cell>
          <cell r="D2325">
            <v>0</v>
          </cell>
        </row>
        <row r="2326">
          <cell r="A2326" t="str">
            <v>Tenn Z0</v>
          </cell>
          <cell r="C2326">
            <v>202404</v>
          </cell>
          <cell r="D2326">
            <v>0</v>
          </cell>
        </row>
        <row r="2327">
          <cell r="A2327" t="str">
            <v>Tenn Z0</v>
          </cell>
          <cell r="C2327">
            <v>202405</v>
          </cell>
          <cell r="D2327">
            <v>0</v>
          </cell>
        </row>
        <row r="2328">
          <cell r="A2328" t="str">
            <v>Tenn Z0</v>
          </cell>
          <cell r="C2328">
            <v>202406</v>
          </cell>
          <cell r="D2328">
            <v>0</v>
          </cell>
        </row>
        <row r="2329">
          <cell r="A2329" t="str">
            <v>Tenn Z0</v>
          </cell>
          <cell r="C2329">
            <v>202407</v>
          </cell>
          <cell r="D2329">
            <v>0</v>
          </cell>
        </row>
        <row r="2330">
          <cell r="A2330" t="str">
            <v>Tenn Z0</v>
          </cell>
          <cell r="C2330">
            <v>202408</v>
          </cell>
          <cell r="D2330">
            <v>0</v>
          </cell>
        </row>
        <row r="2331">
          <cell r="A2331" t="str">
            <v>Tenn Z0</v>
          </cell>
          <cell r="C2331">
            <v>202409</v>
          </cell>
          <cell r="D2331">
            <v>0</v>
          </cell>
        </row>
        <row r="2332">
          <cell r="A2332" t="str">
            <v>Tenn Z0</v>
          </cell>
          <cell r="C2332">
            <v>202410</v>
          </cell>
          <cell r="D2332">
            <v>0</v>
          </cell>
        </row>
        <row r="2333">
          <cell r="A2333" t="str">
            <v>Tenn Z0</v>
          </cell>
          <cell r="C2333">
            <v>202411</v>
          </cell>
          <cell r="D2333">
            <v>0</v>
          </cell>
        </row>
        <row r="2334">
          <cell r="A2334" t="str">
            <v>Tenn Z0</v>
          </cell>
          <cell r="C2334">
            <v>202412</v>
          </cell>
          <cell r="D2334">
            <v>0</v>
          </cell>
        </row>
        <row r="2335">
          <cell r="A2335" t="str">
            <v>Tenn Z0</v>
          </cell>
          <cell r="C2335">
            <v>202501</v>
          </cell>
          <cell r="D2335">
            <v>0</v>
          </cell>
        </row>
        <row r="2336">
          <cell r="A2336" t="str">
            <v>Tenn Z0</v>
          </cell>
          <cell r="C2336">
            <v>202502</v>
          </cell>
          <cell r="D2336">
            <v>0</v>
          </cell>
        </row>
        <row r="2337">
          <cell r="A2337" t="str">
            <v>Tenn Z0</v>
          </cell>
          <cell r="C2337">
            <v>202503</v>
          </cell>
          <cell r="D2337">
            <v>0</v>
          </cell>
        </row>
        <row r="2338">
          <cell r="A2338" t="str">
            <v>Tenn Z0</v>
          </cell>
          <cell r="C2338">
            <v>202504</v>
          </cell>
          <cell r="D2338">
            <v>0</v>
          </cell>
        </row>
        <row r="2339">
          <cell r="A2339" t="str">
            <v>Tenn Z0</v>
          </cell>
          <cell r="C2339">
            <v>202505</v>
          </cell>
          <cell r="D2339">
            <v>0</v>
          </cell>
        </row>
        <row r="2340">
          <cell r="A2340" t="str">
            <v>Tenn Z0</v>
          </cell>
          <cell r="C2340">
            <v>202506</v>
          </cell>
          <cell r="D2340">
            <v>0</v>
          </cell>
        </row>
        <row r="2341">
          <cell r="A2341" t="str">
            <v>Tenn Z0</v>
          </cell>
          <cell r="C2341">
            <v>202507</v>
          </cell>
          <cell r="D2341">
            <v>0</v>
          </cell>
        </row>
        <row r="2342">
          <cell r="A2342" t="str">
            <v>Tenn Z0</v>
          </cell>
          <cell r="C2342">
            <v>202508</v>
          </cell>
          <cell r="D2342">
            <v>0</v>
          </cell>
        </row>
        <row r="2343">
          <cell r="A2343" t="str">
            <v>Tenn Z0</v>
          </cell>
          <cell r="C2343">
            <v>202509</v>
          </cell>
          <cell r="D2343">
            <v>0</v>
          </cell>
        </row>
        <row r="2344">
          <cell r="A2344" t="str">
            <v>Tenn Z0</v>
          </cell>
          <cell r="C2344">
            <v>202510</v>
          </cell>
          <cell r="D2344">
            <v>0</v>
          </cell>
        </row>
        <row r="2345">
          <cell r="A2345" t="str">
            <v>Tenn Z0</v>
          </cell>
          <cell r="C2345">
            <v>202511</v>
          </cell>
          <cell r="D2345">
            <v>0</v>
          </cell>
        </row>
        <row r="2346">
          <cell r="A2346" t="str">
            <v>Tenn Z0</v>
          </cell>
          <cell r="C2346">
            <v>202512</v>
          </cell>
          <cell r="D2346">
            <v>0</v>
          </cell>
        </row>
        <row r="2347">
          <cell r="A2347" t="str">
            <v>Tenn Z0</v>
          </cell>
          <cell r="C2347">
            <v>202601</v>
          </cell>
          <cell r="D2347">
            <v>0</v>
          </cell>
        </row>
        <row r="2348">
          <cell r="A2348" t="str">
            <v>Tenn Z0</v>
          </cell>
          <cell r="C2348">
            <v>202602</v>
          </cell>
          <cell r="D2348">
            <v>0</v>
          </cell>
        </row>
        <row r="2349">
          <cell r="A2349" t="str">
            <v>Tenn Z0</v>
          </cell>
          <cell r="C2349">
            <v>202603</v>
          </cell>
          <cell r="D2349">
            <v>0</v>
          </cell>
        </row>
        <row r="2350">
          <cell r="A2350" t="str">
            <v>Tenn Z0</v>
          </cell>
          <cell r="C2350">
            <v>202604</v>
          </cell>
          <cell r="D2350">
            <v>0</v>
          </cell>
        </row>
        <row r="2351">
          <cell r="A2351" t="str">
            <v>Tenn Z0</v>
          </cell>
          <cell r="C2351">
            <v>202605</v>
          </cell>
          <cell r="D2351">
            <v>0</v>
          </cell>
        </row>
        <row r="2352">
          <cell r="A2352" t="str">
            <v>Tenn Z0</v>
          </cell>
          <cell r="C2352">
            <v>202606</v>
          </cell>
          <cell r="D2352">
            <v>0</v>
          </cell>
        </row>
        <row r="2353">
          <cell r="A2353" t="str">
            <v>Tenn Z0</v>
          </cell>
          <cell r="C2353">
            <v>202607</v>
          </cell>
          <cell r="D2353">
            <v>0</v>
          </cell>
        </row>
        <row r="2354">
          <cell r="A2354" t="str">
            <v>Tenn Z0</v>
          </cell>
          <cell r="C2354">
            <v>202608</v>
          </cell>
          <cell r="D2354">
            <v>0</v>
          </cell>
        </row>
        <row r="2355">
          <cell r="A2355" t="str">
            <v>Tenn Z0</v>
          </cell>
          <cell r="C2355">
            <v>202609</v>
          </cell>
          <cell r="D2355">
            <v>0</v>
          </cell>
        </row>
        <row r="2356">
          <cell r="A2356" t="str">
            <v>Tenn Z0</v>
          </cell>
          <cell r="C2356">
            <v>202610</v>
          </cell>
          <cell r="D2356">
            <v>0</v>
          </cell>
        </row>
        <row r="2357">
          <cell r="A2357" t="str">
            <v>Tenn Z0</v>
          </cell>
          <cell r="C2357">
            <v>202611</v>
          </cell>
          <cell r="D2357">
            <v>0</v>
          </cell>
        </row>
        <row r="2358">
          <cell r="A2358" t="str">
            <v>Tenn Z0</v>
          </cell>
          <cell r="C2358">
            <v>202612</v>
          </cell>
          <cell r="D2358">
            <v>0</v>
          </cell>
        </row>
        <row r="2359">
          <cell r="A2359" t="str">
            <v>Tenn Z0</v>
          </cell>
          <cell r="C2359">
            <v>202701</v>
          </cell>
          <cell r="D2359">
            <v>0</v>
          </cell>
        </row>
        <row r="2360">
          <cell r="A2360" t="str">
            <v>Tenn Z0</v>
          </cell>
          <cell r="C2360">
            <v>202702</v>
          </cell>
          <cell r="D2360">
            <v>0</v>
          </cell>
        </row>
        <row r="2361">
          <cell r="A2361" t="str">
            <v>Tenn Z0</v>
          </cell>
          <cell r="C2361">
            <v>202703</v>
          </cell>
          <cell r="D2361">
            <v>0</v>
          </cell>
        </row>
        <row r="2362">
          <cell r="A2362" t="str">
            <v>Tenn Z0</v>
          </cell>
          <cell r="C2362">
            <v>202704</v>
          </cell>
          <cell r="D2362">
            <v>0</v>
          </cell>
        </row>
        <row r="2363">
          <cell r="A2363" t="str">
            <v>Tenn Z0</v>
          </cell>
          <cell r="C2363">
            <v>202705</v>
          </cell>
          <cell r="D2363">
            <v>0</v>
          </cell>
        </row>
        <row r="2364">
          <cell r="A2364" t="str">
            <v>Tenn Z0</v>
          </cell>
          <cell r="C2364">
            <v>202706</v>
          </cell>
          <cell r="D2364">
            <v>0</v>
          </cell>
        </row>
        <row r="2365">
          <cell r="A2365" t="str">
            <v>Tenn Z0</v>
          </cell>
          <cell r="C2365">
            <v>202707</v>
          </cell>
          <cell r="D2365">
            <v>0</v>
          </cell>
        </row>
        <row r="2366">
          <cell r="A2366" t="str">
            <v>Tenn Z0</v>
          </cell>
          <cell r="C2366">
            <v>202708</v>
          </cell>
          <cell r="D2366">
            <v>0</v>
          </cell>
        </row>
        <row r="2367">
          <cell r="A2367" t="str">
            <v>Tenn Z0</v>
          </cell>
          <cell r="C2367">
            <v>202709</v>
          </cell>
          <cell r="D2367">
            <v>0</v>
          </cell>
        </row>
        <row r="2368">
          <cell r="A2368" t="str">
            <v>Tenn Z0</v>
          </cell>
          <cell r="C2368">
            <v>202710</v>
          </cell>
          <cell r="D2368">
            <v>0</v>
          </cell>
        </row>
        <row r="2369">
          <cell r="A2369" t="str">
            <v>Tenn Z1</v>
          </cell>
          <cell r="C2369">
            <v>200803</v>
          </cell>
          <cell r="D2369">
            <v>-7.3200000000000001E-2</v>
          </cell>
        </row>
        <row r="2370">
          <cell r="A2370" t="str">
            <v>Tenn Z1</v>
          </cell>
          <cell r="C2370">
            <v>200804</v>
          </cell>
          <cell r="D2370">
            <v>-6.6600000000000006E-2</v>
          </cell>
        </row>
        <row r="2371">
          <cell r="A2371" t="str">
            <v>Tenn Z1</v>
          </cell>
          <cell r="C2371">
            <v>200805</v>
          </cell>
          <cell r="D2371">
            <v>-6.6600000000000006E-2</v>
          </cell>
        </row>
        <row r="2372">
          <cell r="A2372" t="str">
            <v>Tenn Z1</v>
          </cell>
          <cell r="C2372">
            <v>200806</v>
          </cell>
          <cell r="D2372">
            <v>-6.08E-2</v>
          </cell>
        </row>
        <row r="2373">
          <cell r="A2373" t="str">
            <v>Tenn Z1</v>
          </cell>
          <cell r="C2373">
            <v>200807</v>
          </cell>
          <cell r="D2373">
            <v>-6.0199999999999997E-2</v>
          </cell>
        </row>
        <row r="2374">
          <cell r="A2374" t="str">
            <v>Tenn Z1</v>
          </cell>
          <cell r="C2374">
            <v>200808</v>
          </cell>
          <cell r="D2374">
            <v>-6.2199999999999998E-2</v>
          </cell>
        </row>
        <row r="2375">
          <cell r="A2375" t="str">
            <v>Tenn Z1</v>
          </cell>
          <cell r="C2375">
            <v>200809</v>
          </cell>
          <cell r="D2375">
            <v>-6.0400000000000002E-2</v>
          </cell>
        </row>
        <row r="2376">
          <cell r="A2376" t="str">
            <v>Tenn Z1</v>
          </cell>
          <cell r="C2376">
            <v>200810</v>
          </cell>
          <cell r="D2376">
            <v>-6.4399999999999999E-2</v>
          </cell>
        </row>
        <row r="2377">
          <cell r="A2377" t="str">
            <v>Tenn Z1</v>
          </cell>
          <cell r="C2377">
            <v>200811</v>
          </cell>
          <cell r="D2377">
            <v>-8.2400000000000001E-2</v>
          </cell>
        </row>
        <row r="2378">
          <cell r="A2378" t="str">
            <v>Tenn Z1</v>
          </cell>
          <cell r="C2378">
            <v>200812</v>
          </cell>
          <cell r="D2378">
            <v>-8.9200000000000002E-2</v>
          </cell>
        </row>
        <row r="2379">
          <cell r="A2379" t="str">
            <v>Tenn Z1</v>
          </cell>
          <cell r="C2379">
            <v>200901</v>
          </cell>
          <cell r="D2379">
            <v>-8.4699999999999998E-2</v>
          </cell>
        </row>
        <row r="2380">
          <cell r="A2380" t="str">
            <v>Tenn Z1</v>
          </cell>
          <cell r="C2380">
            <v>200902</v>
          </cell>
          <cell r="D2380">
            <v>-8.2100000000000006E-2</v>
          </cell>
        </row>
        <row r="2381">
          <cell r="A2381" t="str">
            <v>Tenn Z1</v>
          </cell>
          <cell r="C2381">
            <v>200903</v>
          </cell>
          <cell r="D2381">
            <v>-8.1299999999999997E-2</v>
          </cell>
        </row>
        <row r="2382">
          <cell r="A2382" t="str">
            <v>Tenn Z1</v>
          </cell>
          <cell r="C2382">
            <v>200904</v>
          </cell>
          <cell r="D2382">
            <v>-6.25E-2</v>
          </cell>
        </row>
        <row r="2383">
          <cell r="A2383" t="str">
            <v>Tenn Z1</v>
          </cell>
          <cell r="C2383">
            <v>200905</v>
          </cell>
          <cell r="D2383">
            <v>-6.3E-2</v>
          </cell>
        </row>
        <row r="2384">
          <cell r="A2384" t="str">
            <v>Tenn Z1</v>
          </cell>
          <cell r="C2384">
            <v>200906</v>
          </cell>
          <cell r="D2384">
            <v>-6.2600000000000003E-2</v>
          </cell>
        </row>
        <row r="2385">
          <cell r="A2385" t="str">
            <v>Tenn Z1</v>
          </cell>
          <cell r="C2385">
            <v>200907</v>
          </cell>
          <cell r="D2385">
            <v>-6.1899999999999997E-2</v>
          </cell>
        </row>
        <row r="2386">
          <cell r="A2386" t="str">
            <v>Tenn Z1</v>
          </cell>
          <cell r="C2386">
            <v>200908</v>
          </cell>
          <cell r="D2386">
            <v>-6.4100000000000004E-2</v>
          </cell>
        </row>
        <row r="2387">
          <cell r="A2387" t="str">
            <v>Tenn Z1</v>
          </cell>
          <cell r="C2387">
            <v>200909</v>
          </cell>
          <cell r="D2387">
            <v>-6.2199999999999998E-2</v>
          </cell>
        </row>
        <row r="2388">
          <cell r="A2388" t="str">
            <v>Tenn Z1</v>
          </cell>
          <cell r="C2388">
            <v>200910</v>
          </cell>
          <cell r="D2388">
            <v>-6.6500000000000004E-2</v>
          </cell>
        </row>
        <row r="2389">
          <cell r="A2389" t="str">
            <v>Tenn Z1</v>
          </cell>
          <cell r="C2389">
            <v>200911</v>
          </cell>
          <cell r="D2389">
            <v>-7.9399999999999998E-2</v>
          </cell>
        </row>
        <row r="2390">
          <cell r="A2390" t="str">
            <v>Tenn Z1</v>
          </cell>
          <cell r="C2390">
            <v>200912</v>
          </cell>
          <cell r="D2390">
            <v>-8.5800000000000001E-2</v>
          </cell>
        </row>
        <row r="2391">
          <cell r="A2391" t="str">
            <v>Tenn Z1</v>
          </cell>
          <cell r="C2391">
            <v>201001</v>
          </cell>
          <cell r="D2391">
            <v>-8.1600000000000006E-2</v>
          </cell>
        </row>
        <row r="2392">
          <cell r="A2392" t="str">
            <v>Tenn Z1</v>
          </cell>
          <cell r="C2392">
            <v>201002</v>
          </cell>
          <cell r="D2392">
            <v>-7.9200000000000007E-2</v>
          </cell>
        </row>
        <row r="2393">
          <cell r="A2393" t="str">
            <v>Tenn Z1</v>
          </cell>
          <cell r="C2393">
            <v>201003</v>
          </cell>
          <cell r="D2393">
            <v>-7.85E-2</v>
          </cell>
        </row>
        <row r="2394">
          <cell r="A2394" t="str">
            <v>Tenn Z1</v>
          </cell>
          <cell r="C2394">
            <v>201004</v>
          </cell>
          <cell r="D2394">
            <v>-6.0600000000000001E-2</v>
          </cell>
        </row>
        <row r="2395">
          <cell r="A2395" t="str">
            <v>Tenn Z1</v>
          </cell>
          <cell r="C2395">
            <v>201005</v>
          </cell>
          <cell r="D2395">
            <v>-6.0999999999999999E-2</v>
          </cell>
        </row>
        <row r="2396">
          <cell r="A2396" t="str">
            <v>Tenn Z1</v>
          </cell>
          <cell r="C2396">
            <v>201006</v>
          </cell>
          <cell r="D2396">
            <v>-6.0699999999999997E-2</v>
          </cell>
        </row>
        <row r="2397">
          <cell r="A2397" t="str">
            <v>Tenn Z1</v>
          </cell>
          <cell r="C2397">
            <v>201007</v>
          </cell>
          <cell r="D2397">
            <v>-0.06</v>
          </cell>
        </row>
        <row r="2398">
          <cell r="A2398" t="str">
            <v>Tenn Z1</v>
          </cell>
          <cell r="C2398">
            <v>201008</v>
          </cell>
          <cell r="D2398">
            <v>-6.2E-2</v>
          </cell>
        </row>
        <row r="2399">
          <cell r="A2399" t="str">
            <v>Tenn Z1</v>
          </cell>
          <cell r="C2399">
            <v>201009</v>
          </cell>
          <cell r="D2399">
            <v>-6.0299999999999999E-2</v>
          </cell>
        </row>
        <row r="2400">
          <cell r="A2400" t="str">
            <v>Tenn Z1</v>
          </cell>
          <cell r="C2400">
            <v>201010</v>
          </cell>
          <cell r="D2400">
            <v>-3.9E-2</v>
          </cell>
        </row>
        <row r="2401">
          <cell r="A2401" t="str">
            <v>Tenn Z1</v>
          </cell>
          <cell r="C2401">
            <v>201011</v>
          </cell>
          <cell r="D2401">
            <v>-4.0599999999999997E-2</v>
          </cell>
        </row>
        <row r="2402">
          <cell r="A2402" t="str">
            <v>Tenn Z1</v>
          </cell>
          <cell r="C2402">
            <v>201012</v>
          </cell>
          <cell r="D2402">
            <v>-4.82E-2</v>
          </cell>
        </row>
        <row r="2403">
          <cell r="A2403" t="str">
            <v>Tenn Z1</v>
          </cell>
          <cell r="C2403">
            <v>201101</v>
          </cell>
          <cell r="D2403">
            <v>-4.3200000000000002E-2</v>
          </cell>
        </row>
        <row r="2404">
          <cell r="A2404" t="str">
            <v>Tenn Z1</v>
          </cell>
          <cell r="C2404">
            <v>201102</v>
          </cell>
          <cell r="D2404">
            <v>-4.0300000000000002E-2</v>
          </cell>
        </row>
        <row r="2405">
          <cell r="A2405" t="str">
            <v>Tenn Z1</v>
          </cell>
          <cell r="C2405">
            <v>201103</v>
          </cell>
          <cell r="D2405">
            <v>-3.9399999999999998E-2</v>
          </cell>
        </row>
        <row r="2406">
          <cell r="A2406" t="str">
            <v>Tenn Z1</v>
          </cell>
          <cell r="C2406">
            <v>201104</v>
          </cell>
          <cell r="D2406">
            <v>-3.0800000000000001E-2</v>
          </cell>
        </row>
        <row r="2407">
          <cell r="A2407" t="str">
            <v>Tenn Z1</v>
          </cell>
          <cell r="C2407">
            <v>201105</v>
          </cell>
          <cell r="D2407">
            <v>0</v>
          </cell>
        </row>
        <row r="2408">
          <cell r="A2408" t="str">
            <v>Tenn Z1</v>
          </cell>
          <cell r="C2408">
            <v>201106</v>
          </cell>
          <cell r="D2408">
            <v>0</v>
          </cell>
        </row>
        <row r="2409">
          <cell r="A2409" t="str">
            <v>Tenn Z1</v>
          </cell>
          <cell r="C2409">
            <v>201107</v>
          </cell>
          <cell r="D2409">
            <v>0</v>
          </cell>
        </row>
        <row r="2410">
          <cell r="A2410" t="str">
            <v>Tenn Z1</v>
          </cell>
          <cell r="C2410">
            <v>201108</v>
          </cell>
          <cell r="D2410">
            <v>0</v>
          </cell>
        </row>
        <row r="2411">
          <cell r="A2411" t="str">
            <v>Tenn Z1</v>
          </cell>
          <cell r="C2411">
            <v>201109</v>
          </cell>
          <cell r="D2411">
            <v>0</v>
          </cell>
        </row>
        <row r="2412">
          <cell r="A2412" t="str">
            <v>Tenn Z1</v>
          </cell>
          <cell r="C2412">
            <v>201110</v>
          </cell>
          <cell r="D2412">
            <v>0</v>
          </cell>
        </row>
        <row r="2413">
          <cell r="A2413" t="str">
            <v>Tenn Z1</v>
          </cell>
          <cell r="C2413">
            <v>201111</v>
          </cell>
          <cell r="D2413">
            <v>0</v>
          </cell>
        </row>
        <row r="2414">
          <cell r="A2414" t="str">
            <v>Tenn Z1</v>
          </cell>
          <cell r="C2414">
            <v>201112</v>
          </cell>
          <cell r="D2414">
            <v>0</v>
          </cell>
        </row>
        <row r="2415">
          <cell r="A2415" t="str">
            <v>Tenn Z1</v>
          </cell>
          <cell r="C2415">
            <v>201201</v>
          </cell>
          <cell r="D2415">
            <v>0</v>
          </cell>
        </row>
        <row r="2416">
          <cell r="A2416" t="str">
            <v>Tenn Z1</v>
          </cell>
          <cell r="C2416">
            <v>201202</v>
          </cell>
          <cell r="D2416">
            <v>0</v>
          </cell>
        </row>
        <row r="2417">
          <cell r="A2417" t="str">
            <v>Tenn Z1</v>
          </cell>
          <cell r="C2417">
            <v>201203</v>
          </cell>
          <cell r="D2417">
            <v>0</v>
          </cell>
        </row>
        <row r="2418">
          <cell r="A2418" t="str">
            <v>Tenn Z1</v>
          </cell>
          <cell r="C2418">
            <v>201204</v>
          </cell>
          <cell r="D2418">
            <v>0</v>
          </cell>
        </row>
        <row r="2419">
          <cell r="A2419" t="str">
            <v>Tenn Z1</v>
          </cell>
          <cell r="C2419">
            <v>201205</v>
          </cell>
          <cell r="D2419">
            <v>0</v>
          </cell>
        </row>
        <row r="2420">
          <cell r="A2420" t="str">
            <v>Tenn Z1</v>
          </cell>
          <cell r="C2420">
            <v>201206</v>
          </cell>
          <cell r="D2420">
            <v>0</v>
          </cell>
        </row>
        <row r="2421">
          <cell r="A2421" t="str">
            <v>Tenn Z1</v>
          </cell>
          <cell r="C2421">
            <v>201207</v>
          </cell>
          <cell r="D2421">
            <v>0</v>
          </cell>
        </row>
        <row r="2422">
          <cell r="A2422" t="str">
            <v>Tenn Z1</v>
          </cell>
          <cell r="C2422">
            <v>201208</v>
          </cell>
          <cell r="D2422">
            <v>0</v>
          </cell>
        </row>
        <row r="2423">
          <cell r="A2423" t="str">
            <v>Tenn Z1</v>
          </cell>
          <cell r="C2423">
            <v>201209</v>
          </cell>
          <cell r="D2423">
            <v>0</v>
          </cell>
        </row>
        <row r="2424">
          <cell r="A2424" t="str">
            <v>Tenn Z1</v>
          </cell>
          <cell r="C2424">
            <v>201210</v>
          </cell>
          <cell r="D2424">
            <v>0</v>
          </cell>
        </row>
        <row r="2425">
          <cell r="A2425" t="str">
            <v>Tenn Z1</v>
          </cell>
          <cell r="C2425">
            <v>201211</v>
          </cell>
          <cell r="D2425">
            <v>0</v>
          </cell>
        </row>
        <row r="2426">
          <cell r="A2426" t="str">
            <v>Tenn Z1</v>
          </cell>
          <cell r="C2426">
            <v>201212</v>
          </cell>
          <cell r="D2426">
            <v>0</v>
          </cell>
        </row>
        <row r="2427">
          <cell r="A2427" t="str">
            <v>Tenn Z1</v>
          </cell>
          <cell r="C2427">
            <v>201301</v>
          </cell>
          <cell r="D2427">
            <v>0</v>
          </cell>
        </row>
        <row r="2428">
          <cell r="A2428" t="str">
            <v>Tenn Z1</v>
          </cell>
          <cell r="C2428">
            <v>201302</v>
          </cell>
          <cell r="D2428">
            <v>0</v>
          </cell>
        </row>
        <row r="2429">
          <cell r="A2429" t="str">
            <v>Tenn Z1</v>
          </cell>
          <cell r="C2429">
            <v>201303</v>
          </cell>
          <cell r="D2429">
            <v>0</v>
          </cell>
        </row>
        <row r="2430">
          <cell r="A2430" t="str">
            <v>Tenn Z1</v>
          </cell>
          <cell r="C2430">
            <v>201304</v>
          </cell>
          <cell r="D2430">
            <v>0</v>
          </cell>
        </row>
        <row r="2431">
          <cell r="A2431" t="str">
            <v>Tenn Z1</v>
          </cell>
          <cell r="C2431">
            <v>201305</v>
          </cell>
          <cell r="D2431">
            <v>0</v>
          </cell>
        </row>
        <row r="2432">
          <cell r="A2432" t="str">
            <v>Tenn Z1</v>
          </cell>
          <cell r="C2432">
            <v>201306</v>
          </cell>
          <cell r="D2432">
            <v>0</v>
          </cell>
        </row>
        <row r="2433">
          <cell r="A2433" t="str">
            <v>Tenn Z1</v>
          </cell>
          <cell r="C2433">
            <v>201307</v>
          </cell>
          <cell r="D2433">
            <v>0</v>
          </cell>
        </row>
        <row r="2434">
          <cell r="A2434" t="str">
            <v>Tenn Z1</v>
          </cell>
          <cell r="C2434">
            <v>201308</v>
          </cell>
          <cell r="D2434">
            <v>0</v>
          </cell>
        </row>
        <row r="2435">
          <cell r="A2435" t="str">
            <v>Tenn Z1</v>
          </cell>
          <cell r="C2435">
            <v>201309</v>
          </cell>
          <cell r="D2435">
            <v>0</v>
          </cell>
        </row>
        <row r="2436">
          <cell r="A2436" t="str">
            <v>Tenn Z1</v>
          </cell>
          <cell r="C2436">
            <v>201310</v>
          </cell>
          <cell r="D2436">
            <v>0</v>
          </cell>
        </row>
        <row r="2437">
          <cell r="A2437" t="str">
            <v>Tenn Z1</v>
          </cell>
          <cell r="C2437">
            <v>201311</v>
          </cell>
          <cell r="D2437">
            <v>0</v>
          </cell>
        </row>
        <row r="2438">
          <cell r="A2438" t="str">
            <v>Tenn Z1</v>
          </cell>
          <cell r="C2438">
            <v>201312</v>
          </cell>
          <cell r="D2438">
            <v>0</v>
          </cell>
        </row>
        <row r="2439">
          <cell r="A2439" t="str">
            <v>Tenn Z1</v>
          </cell>
          <cell r="C2439">
            <v>201401</v>
          </cell>
          <cell r="D2439">
            <v>0</v>
          </cell>
        </row>
        <row r="2440">
          <cell r="A2440" t="str">
            <v>Tenn Z1</v>
          </cell>
          <cell r="C2440">
            <v>201402</v>
          </cell>
          <cell r="D2440">
            <v>0</v>
          </cell>
        </row>
        <row r="2441">
          <cell r="A2441" t="str">
            <v>Tenn Z1</v>
          </cell>
          <cell r="C2441">
            <v>201403</v>
          </cell>
          <cell r="D2441">
            <v>0</v>
          </cell>
        </row>
        <row r="2442">
          <cell r="A2442" t="str">
            <v>Tenn Z1</v>
          </cell>
          <cell r="C2442">
            <v>201404</v>
          </cell>
          <cell r="D2442">
            <v>0</v>
          </cell>
        </row>
        <row r="2443">
          <cell r="A2443" t="str">
            <v>Tenn Z1</v>
          </cell>
          <cell r="C2443">
            <v>201405</v>
          </cell>
          <cell r="D2443">
            <v>0</v>
          </cell>
        </row>
        <row r="2444">
          <cell r="A2444" t="str">
            <v>Tenn Z1</v>
          </cell>
          <cell r="C2444">
            <v>201406</v>
          </cell>
          <cell r="D2444">
            <v>0</v>
          </cell>
        </row>
        <row r="2445">
          <cell r="A2445" t="str">
            <v>Tenn Z1</v>
          </cell>
          <cell r="C2445">
            <v>201407</v>
          </cell>
          <cell r="D2445">
            <v>0</v>
          </cell>
        </row>
        <row r="2446">
          <cell r="A2446" t="str">
            <v>Tenn Z1</v>
          </cell>
          <cell r="C2446">
            <v>201408</v>
          </cell>
          <cell r="D2446">
            <v>0</v>
          </cell>
        </row>
        <row r="2447">
          <cell r="A2447" t="str">
            <v>Tenn Z1</v>
          </cell>
          <cell r="C2447">
            <v>201409</v>
          </cell>
          <cell r="D2447">
            <v>0</v>
          </cell>
        </row>
        <row r="2448">
          <cell r="A2448" t="str">
            <v>Tenn Z1</v>
          </cell>
          <cell r="C2448">
            <v>201410</v>
          </cell>
          <cell r="D2448">
            <v>0</v>
          </cell>
        </row>
        <row r="2449">
          <cell r="A2449" t="str">
            <v>Tenn Z1</v>
          </cell>
          <cell r="C2449">
            <v>201411</v>
          </cell>
          <cell r="D2449">
            <v>0</v>
          </cell>
        </row>
        <row r="2450">
          <cell r="A2450" t="str">
            <v>Tenn Z1</v>
          </cell>
          <cell r="C2450">
            <v>201412</v>
          </cell>
          <cell r="D2450">
            <v>0</v>
          </cell>
        </row>
        <row r="2451">
          <cell r="A2451" t="str">
            <v>Tenn Z1</v>
          </cell>
          <cell r="C2451">
            <v>201501</v>
          </cell>
          <cell r="D2451">
            <v>0</v>
          </cell>
        </row>
        <row r="2452">
          <cell r="A2452" t="str">
            <v>Tenn Z1</v>
          </cell>
          <cell r="C2452">
            <v>201502</v>
          </cell>
          <cell r="D2452">
            <v>0</v>
          </cell>
        </row>
        <row r="2453">
          <cell r="A2453" t="str">
            <v>Tenn Z1</v>
          </cell>
          <cell r="C2453">
            <v>201503</v>
          </cell>
          <cell r="D2453">
            <v>0</v>
          </cell>
        </row>
        <row r="2454">
          <cell r="A2454" t="str">
            <v>Tenn Z1</v>
          </cell>
          <cell r="C2454">
            <v>201504</v>
          </cell>
          <cell r="D2454">
            <v>0</v>
          </cell>
        </row>
        <row r="2455">
          <cell r="A2455" t="str">
            <v>Tenn Z1</v>
          </cell>
          <cell r="C2455">
            <v>201505</v>
          </cell>
          <cell r="D2455">
            <v>0</v>
          </cell>
        </row>
        <row r="2456">
          <cell r="A2456" t="str">
            <v>Tenn Z1</v>
          </cell>
          <cell r="C2456">
            <v>201506</v>
          </cell>
          <cell r="D2456">
            <v>0</v>
          </cell>
        </row>
        <row r="2457">
          <cell r="A2457" t="str">
            <v>Tenn Z1</v>
          </cell>
          <cell r="C2457">
            <v>201507</v>
          </cell>
          <cell r="D2457">
            <v>0</v>
          </cell>
        </row>
        <row r="2458">
          <cell r="A2458" t="str">
            <v>Tenn Z1</v>
          </cell>
          <cell r="C2458">
            <v>201508</v>
          </cell>
          <cell r="D2458">
            <v>0</v>
          </cell>
        </row>
        <row r="2459">
          <cell r="A2459" t="str">
            <v>Tenn Z1</v>
          </cell>
          <cell r="C2459">
            <v>201509</v>
          </cell>
          <cell r="D2459">
            <v>0</v>
          </cell>
        </row>
        <row r="2460">
          <cell r="A2460" t="str">
            <v>Tenn Z1</v>
          </cell>
          <cell r="C2460">
            <v>201510</v>
          </cell>
          <cell r="D2460">
            <v>0</v>
          </cell>
        </row>
        <row r="2461">
          <cell r="A2461" t="str">
            <v>Tenn Z1</v>
          </cell>
          <cell r="C2461">
            <v>201511</v>
          </cell>
          <cell r="D2461">
            <v>0</v>
          </cell>
        </row>
        <row r="2462">
          <cell r="A2462" t="str">
            <v>Tenn Z1</v>
          </cell>
          <cell r="C2462">
            <v>201512</v>
          </cell>
          <cell r="D2462">
            <v>0</v>
          </cell>
        </row>
        <row r="2463">
          <cell r="A2463" t="str">
            <v>Tenn Z1</v>
          </cell>
          <cell r="C2463">
            <v>201601</v>
          </cell>
          <cell r="D2463">
            <v>0</v>
          </cell>
        </row>
        <row r="2464">
          <cell r="A2464" t="str">
            <v>Tenn Z1</v>
          </cell>
          <cell r="C2464">
            <v>201602</v>
          </cell>
          <cell r="D2464">
            <v>0</v>
          </cell>
        </row>
        <row r="2465">
          <cell r="A2465" t="str">
            <v>Tenn Z1</v>
          </cell>
          <cell r="C2465">
            <v>201603</v>
          </cell>
          <cell r="D2465">
            <v>0</v>
          </cell>
        </row>
        <row r="2466">
          <cell r="A2466" t="str">
            <v>Tenn Z1</v>
          </cell>
          <cell r="C2466">
            <v>201604</v>
          </cell>
          <cell r="D2466">
            <v>0</v>
          </cell>
        </row>
        <row r="2467">
          <cell r="A2467" t="str">
            <v>Tenn Z1</v>
          </cell>
          <cell r="C2467">
            <v>201605</v>
          </cell>
          <cell r="D2467">
            <v>0</v>
          </cell>
        </row>
        <row r="2468">
          <cell r="A2468" t="str">
            <v>Tenn Z1</v>
          </cell>
          <cell r="C2468">
            <v>201606</v>
          </cell>
          <cell r="D2468">
            <v>0</v>
          </cell>
        </row>
        <row r="2469">
          <cell r="A2469" t="str">
            <v>Tenn Z1</v>
          </cell>
          <cell r="C2469">
            <v>201607</v>
          </cell>
          <cell r="D2469">
            <v>0</v>
          </cell>
        </row>
        <row r="2470">
          <cell r="A2470" t="str">
            <v>Tenn Z1</v>
          </cell>
          <cell r="C2470">
            <v>201608</v>
          </cell>
          <cell r="D2470">
            <v>0</v>
          </cell>
        </row>
        <row r="2471">
          <cell r="A2471" t="str">
            <v>Tenn Z1</v>
          </cell>
          <cell r="C2471">
            <v>201609</v>
          </cell>
          <cell r="D2471">
            <v>0</v>
          </cell>
        </row>
        <row r="2472">
          <cell r="A2472" t="str">
            <v>Tenn Z1</v>
          </cell>
          <cell r="C2472">
            <v>201610</v>
          </cell>
          <cell r="D2472">
            <v>0</v>
          </cell>
        </row>
        <row r="2473">
          <cell r="A2473" t="str">
            <v>Tenn Z1</v>
          </cell>
          <cell r="C2473">
            <v>201611</v>
          </cell>
          <cell r="D2473">
            <v>0</v>
          </cell>
        </row>
        <row r="2474">
          <cell r="A2474" t="str">
            <v>Tenn Z1</v>
          </cell>
          <cell r="C2474">
            <v>201612</v>
          </cell>
          <cell r="D2474">
            <v>0</v>
          </cell>
        </row>
        <row r="2475">
          <cell r="A2475" t="str">
            <v>Tenn Z1</v>
          </cell>
          <cell r="C2475">
            <v>201701</v>
          </cell>
          <cell r="D2475">
            <v>0</v>
          </cell>
        </row>
        <row r="2476">
          <cell r="A2476" t="str">
            <v>Tenn Z1</v>
          </cell>
          <cell r="C2476">
            <v>201702</v>
          </cell>
          <cell r="D2476">
            <v>0</v>
          </cell>
        </row>
        <row r="2477">
          <cell r="A2477" t="str">
            <v>Tenn Z1</v>
          </cell>
          <cell r="C2477">
            <v>201703</v>
          </cell>
          <cell r="D2477">
            <v>0</v>
          </cell>
        </row>
        <row r="2478">
          <cell r="A2478" t="str">
            <v>Tenn Z1</v>
          </cell>
          <cell r="C2478">
            <v>201704</v>
          </cell>
          <cell r="D2478">
            <v>0</v>
          </cell>
        </row>
        <row r="2479">
          <cell r="A2479" t="str">
            <v>Tenn Z1</v>
          </cell>
          <cell r="C2479">
            <v>201705</v>
          </cell>
          <cell r="D2479">
            <v>0</v>
          </cell>
        </row>
        <row r="2480">
          <cell r="A2480" t="str">
            <v>Tenn Z1</v>
          </cell>
          <cell r="C2480">
            <v>201706</v>
          </cell>
          <cell r="D2480">
            <v>0</v>
          </cell>
        </row>
        <row r="2481">
          <cell r="A2481" t="str">
            <v>Tenn Z1</v>
          </cell>
          <cell r="C2481">
            <v>201707</v>
          </cell>
          <cell r="D2481">
            <v>0</v>
          </cell>
        </row>
        <row r="2482">
          <cell r="A2482" t="str">
            <v>Tenn Z1</v>
          </cell>
          <cell r="C2482">
            <v>201708</v>
          </cell>
          <cell r="D2482">
            <v>0</v>
          </cell>
        </row>
        <row r="2483">
          <cell r="A2483" t="str">
            <v>Tenn Z1</v>
          </cell>
          <cell r="C2483">
            <v>201709</v>
          </cell>
          <cell r="D2483">
            <v>0</v>
          </cell>
        </row>
        <row r="2484">
          <cell r="A2484" t="str">
            <v>Tenn Z1</v>
          </cell>
          <cell r="C2484">
            <v>201710</v>
          </cell>
          <cell r="D2484">
            <v>0</v>
          </cell>
        </row>
        <row r="2485">
          <cell r="A2485" t="str">
            <v>Tenn Z1</v>
          </cell>
          <cell r="C2485">
            <v>201711</v>
          </cell>
          <cell r="D2485">
            <v>0</v>
          </cell>
        </row>
        <row r="2486">
          <cell r="A2486" t="str">
            <v>Tenn Z1</v>
          </cell>
          <cell r="C2486">
            <v>201712</v>
          </cell>
          <cell r="D2486">
            <v>0</v>
          </cell>
        </row>
        <row r="2487">
          <cell r="A2487" t="str">
            <v>Tenn Z1</v>
          </cell>
          <cell r="C2487">
            <v>201801</v>
          </cell>
          <cell r="D2487">
            <v>0</v>
          </cell>
        </row>
        <row r="2488">
          <cell r="A2488" t="str">
            <v>Tenn Z1</v>
          </cell>
          <cell r="C2488">
            <v>201802</v>
          </cell>
          <cell r="D2488">
            <v>0</v>
          </cell>
        </row>
        <row r="2489">
          <cell r="A2489" t="str">
            <v>Tenn Z1</v>
          </cell>
          <cell r="C2489">
            <v>201803</v>
          </cell>
          <cell r="D2489">
            <v>0</v>
          </cell>
        </row>
        <row r="2490">
          <cell r="A2490" t="str">
            <v>Tenn Z1</v>
          </cell>
          <cell r="C2490">
            <v>201804</v>
          </cell>
          <cell r="D2490">
            <v>0</v>
          </cell>
        </row>
        <row r="2491">
          <cell r="A2491" t="str">
            <v>Tenn Z1</v>
          </cell>
          <cell r="C2491">
            <v>201805</v>
          </cell>
          <cell r="D2491">
            <v>0</v>
          </cell>
        </row>
        <row r="2492">
          <cell r="A2492" t="str">
            <v>Tenn Z1</v>
          </cell>
          <cell r="C2492">
            <v>201806</v>
          </cell>
          <cell r="D2492">
            <v>0</v>
          </cell>
        </row>
        <row r="2493">
          <cell r="A2493" t="str">
            <v>Tenn Z1</v>
          </cell>
          <cell r="C2493">
            <v>201807</v>
          </cell>
          <cell r="D2493">
            <v>0</v>
          </cell>
        </row>
        <row r="2494">
          <cell r="A2494" t="str">
            <v>Tenn Z1</v>
          </cell>
          <cell r="C2494">
            <v>201808</v>
          </cell>
          <cell r="D2494">
            <v>0</v>
          </cell>
        </row>
        <row r="2495">
          <cell r="A2495" t="str">
            <v>Tenn Z1</v>
          </cell>
          <cell r="C2495">
            <v>201809</v>
          </cell>
          <cell r="D2495">
            <v>0</v>
          </cell>
        </row>
        <row r="2496">
          <cell r="A2496" t="str">
            <v>Tenn Z1</v>
          </cell>
          <cell r="C2496">
            <v>201810</v>
          </cell>
          <cell r="D2496">
            <v>0</v>
          </cell>
        </row>
        <row r="2497">
          <cell r="A2497" t="str">
            <v>Tenn Z1</v>
          </cell>
          <cell r="C2497">
            <v>201811</v>
          </cell>
          <cell r="D2497">
            <v>0</v>
          </cell>
        </row>
        <row r="2498">
          <cell r="A2498" t="str">
            <v>Tenn Z1</v>
          </cell>
          <cell r="C2498">
            <v>201812</v>
          </cell>
          <cell r="D2498">
            <v>0</v>
          </cell>
        </row>
        <row r="2499">
          <cell r="A2499" t="str">
            <v>Tenn Z1</v>
          </cell>
          <cell r="C2499">
            <v>201901</v>
          </cell>
          <cell r="D2499">
            <v>0</v>
          </cell>
        </row>
        <row r="2500">
          <cell r="A2500" t="str">
            <v>Tenn Z1</v>
          </cell>
          <cell r="C2500">
            <v>201902</v>
          </cell>
          <cell r="D2500">
            <v>0</v>
          </cell>
        </row>
        <row r="2501">
          <cell r="A2501" t="str">
            <v>Tenn Z1</v>
          </cell>
          <cell r="C2501">
            <v>201903</v>
          </cell>
          <cell r="D2501">
            <v>0</v>
          </cell>
        </row>
        <row r="2502">
          <cell r="A2502" t="str">
            <v>Tenn Z1</v>
          </cell>
          <cell r="C2502">
            <v>201904</v>
          </cell>
          <cell r="D2502">
            <v>0</v>
          </cell>
        </row>
        <row r="2503">
          <cell r="A2503" t="str">
            <v>Tenn Z1</v>
          </cell>
          <cell r="C2503">
            <v>201905</v>
          </cell>
          <cell r="D2503">
            <v>0</v>
          </cell>
        </row>
        <row r="2504">
          <cell r="A2504" t="str">
            <v>Tenn Z1</v>
          </cell>
          <cell r="C2504">
            <v>201906</v>
          </cell>
          <cell r="D2504">
            <v>0</v>
          </cell>
        </row>
        <row r="2505">
          <cell r="A2505" t="str">
            <v>Tenn Z1</v>
          </cell>
          <cell r="C2505">
            <v>201907</v>
          </cell>
          <cell r="D2505">
            <v>0</v>
          </cell>
        </row>
        <row r="2506">
          <cell r="A2506" t="str">
            <v>Tenn Z1</v>
          </cell>
          <cell r="C2506">
            <v>201908</v>
          </cell>
          <cell r="D2506">
            <v>0</v>
          </cell>
        </row>
        <row r="2507">
          <cell r="A2507" t="str">
            <v>Tenn Z1</v>
          </cell>
          <cell r="C2507">
            <v>201909</v>
          </cell>
          <cell r="D2507">
            <v>0</v>
          </cell>
        </row>
        <row r="2508">
          <cell r="A2508" t="str">
            <v>Tenn Z1</v>
          </cell>
          <cell r="C2508">
            <v>201910</v>
          </cell>
          <cell r="D2508">
            <v>0</v>
          </cell>
        </row>
        <row r="2509">
          <cell r="A2509" t="str">
            <v>Tenn Z1</v>
          </cell>
          <cell r="C2509">
            <v>201911</v>
          </cell>
          <cell r="D2509">
            <v>0</v>
          </cell>
        </row>
        <row r="2510">
          <cell r="A2510" t="str">
            <v>Tenn Z1</v>
          </cell>
          <cell r="C2510">
            <v>201912</v>
          </cell>
          <cell r="D2510">
            <v>0</v>
          </cell>
        </row>
        <row r="2511">
          <cell r="A2511" t="str">
            <v>Tenn Z1</v>
          </cell>
          <cell r="C2511">
            <v>202001</v>
          </cell>
          <cell r="D2511">
            <v>0</v>
          </cell>
        </row>
        <row r="2512">
          <cell r="A2512" t="str">
            <v>Tenn Z1</v>
          </cell>
          <cell r="C2512">
            <v>202002</v>
          </cell>
          <cell r="D2512">
            <v>0</v>
          </cell>
        </row>
        <row r="2513">
          <cell r="A2513" t="str">
            <v>Tenn Z1</v>
          </cell>
          <cell r="C2513">
            <v>202003</v>
          </cell>
          <cell r="D2513">
            <v>0</v>
          </cell>
        </row>
        <row r="2514">
          <cell r="A2514" t="str">
            <v>Tenn Z1</v>
          </cell>
          <cell r="C2514">
            <v>202004</v>
          </cell>
          <cell r="D2514">
            <v>0</v>
          </cell>
        </row>
        <row r="2515">
          <cell r="A2515" t="str">
            <v>Tenn Z1</v>
          </cell>
          <cell r="C2515">
            <v>202005</v>
          </cell>
          <cell r="D2515">
            <v>0</v>
          </cell>
        </row>
        <row r="2516">
          <cell r="A2516" t="str">
            <v>Tenn Z1</v>
          </cell>
          <cell r="C2516">
            <v>202006</v>
          </cell>
          <cell r="D2516">
            <v>0</v>
          </cell>
        </row>
        <row r="2517">
          <cell r="A2517" t="str">
            <v>Tenn Z1</v>
          </cell>
          <cell r="C2517">
            <v>202007</v>
          </cell>
          <cell r="D2517">
            <v>0</v>
          </cell>
        </row>
        <row r="2518">
          <cell r="A2518" t="str">
            <v>Tenn Z1</v>
          </cell>
          <cell r="C2518">
            <v>202008</v>
          </cell>
          <cell r="D2518">
            <v>0</v>
          </cell>
        </row>
        <row r="2519">
          <cell r="A2519" t="str">
            <v>Tenn Z1</v>
          </cell>
          <cell r="C2519">
            <v>202009</v>
          </cell>
          <cell r="D2519">
            <v>0</v>
          </cell>
        </row>
        <row r="2520">
          <cell r="A2520" t="str">
            <v>Tenn Z1</v>
          </cell>
          <cell r="C2520">
            <v>202010</v>
          </cell>
          <cell r="D2520">
            <v>0</v>
          </cell>
        </row>
        <row r="2521">
          <cell r="A2521" t="str">
            <v>Tenn Z1</v>
          </cell>
          <cell r="C2521">
            <v>202011</v>
          </cell>
          <cell r="D2521">
            <v>0</v>
          </cell>
        </row>
        <row r="2522">
          <cell r="A2522" t="str">
            <v>Tenn Z1</v>
          </cell>
          <cell r="C2522">
            <v>202012</v>
          </cell>
          <cell r="D2522">
            <v>0</v>
          </cell>
        </row>
        <row r="2523">
          <cell r="A2523" t="str">
            <v>Tenn Z1</v>
          </cell>
          <cell r="C2523">
            <v>202101</v>
          </cell>
          <cell r="D2523">
            <v>0</v>
          </cell>
        </row>
        <row r="2524">
          <cell r="A2524" t="str">
            <v>Tenn Z1</v>
          </cell>
          <cell r="C2524">
            <v>202102</v>
          </cell>
          <cell r="D2524">
            <v>0</v>
          </cell>
        </row>
        <row r="2525">
          <cell r="A2525" t="str">
            <v>Tenn Z1</v>
          </cell>
          <cell r="C2525">
            <v>202103</v>
          </cell>
          <cell r="D2525">
            <v>0</v>
          </cell>
        </row>
        <row r="2526">
          <cell r="A2526" t="str">
            <v>Tenn Z1</v>
          </cell>
          <cell r="C2526">
            <v>202104</v>
          </cell>
          <cell r="D2526">
            <v>0</v>
          </cell>
        </row>
        <row r="2527">
          <cell r="A2527" t="str">
            <v>Tenn Z1</v>
          </cell>
          <cell r="C2527">
            <v>202105</v>
          </cell>
          <cell r="D2527">
            <v>0</v>
          </cell>
        </row>
        <row r="2528">
          <cell r="A2528" t="str">
            <v>Tenn Z1</v>
          </cell>
          <cell r="C2528">
            <v>202106</v>
          </cell>
          <cell r="D2528">
            <v>0</v>
          </cell>
        </row>
        <row r="2529">
          <cell r="A2529" t="str">
            <v>Tenn Z1</v>
          </cell>
          <cell r="C2529">
            <v>202107</v>
          </cell>
          <cell r="D2529">
            <v>0</v>
          </cell>
        </row>
        <row r="2530">
          <cell r="A2530" t="str">
            <v>Tenn Z1</v>
          </cell>
          <cell r="C2530">
            <v>202108</v>
          </cell>
          <cell r="D2530">
            <v>0</v>
          </cell>
        </row>
        <row r="2531">
          <cell r="A2531" t="str">
            <v>Tenn Z1</v>
          </cell>
          <cell r="C2531">
            <v>202109</v>
          </cell>
          <cell r="D2531">
            <v>0</v>
          </cell>
        </row>
        <row r="2532">
          <cell r="A2532" t="str">
            <v>Tenn Z1</v>
          </cell>
          <cell r="C2532">
            <v>202110</v>
          </cell>
          <cell r="D2532">
            <v>0</v>
          </cell>
        </row>
        <row r="2533">
          <cell r="A2533" t="str">
            <v>Tenn Z1</v>
          </cell>
          <cell r="C2533">
            <v>202111</v>
          </cell>
          <cell r="D2533">
            <v>0</v>
          </cell>
        </row>
        <row r="2534">
          <cell r="A2534" t="str">
            <v>Tenn Z1</v>
          </cell>
          <cell r="C2534">
            <v>202112</v>
          </cell>
          <cell r="D2534">
            <v>0</v>
          </cell>
        </row>
        <row r="2535">
          <cell r="A2535" t="str">
            <v>Tenn Z1</v>
          </cell>
          <cell r="C2535">
            <v>202201</v>
          </cell>
          <cell r="D2535">
            <v>0</v>
          </cell>
        </row>
        <row r="2536">
          <cell r="A2536" t="str">
            <v>Tenn Z1</v>
          </cell>
          <cell r="C2536">
            <v>202202</v>
          </cell>
          <cell r="D2536">
            <v>0</v>
          </cell>
        </row>
        <row r="2537">
          <cell r="A2537" t="str">
            <v>Tenn Z1</v>
          </cell>
          <cell r="C2537">
            <v>202203</v>
          </cell>
          <cell r="D2537">
            <v>0</v>
          </cell>
        </row>
        <row r="2538">
          <cell r="A2538" t="str">
            <v>Tenn Z1</v>
          </cell>
          <cell r="C2538">
            <v>202204</v>
          </cell>
          <cell r="D2538">
            <v>0</v>
          </cell>
        </row>
        <row r="2539">
          <cell r="A2539" t="str">
            <v>Tenn Z1</v>
          </cell>
          <cell r="C2539">
            <v>202205</v>
          </cell>
          <cell r="D2539">
            <v>0</v>
          </cell>
        </row>
        <row r="2540">
          <cell r="A2540" t="str">
            <v>Tenn Z1</v>
          </cell>
          <cell r="C2540">
            <v>202206</v>
          </cell>
          <cell r="D2540">
            <v>0</v>
          </cell>
        </row>
        <row r="2541">
          <cell r="A2541" t="str">
            <v>Tenn Z1</v>
          </cell>
          <cell r="C2541">
            <v>202207</v>
          </cell>
          <cell r="D2541">
            <v>0</v>
          </cell>
        </row>
        <row r="2542">
          <cell r="A2542" t="str">
            <v>Tenn Z1</v>
          </cell>
          <cell r="C2542">
            <v>202208</v>
          </cell>
          <cell r="D2542">
            <v>0</v>
          </cell>
        </row>
        <row r="2543">
          <cell r="A2543" t="str">
            <v>Tenn Z1</v>
          </cell>
          <cell r="C2543">
            <v>202209</v>
          </cell>
          <cell r="D2543">
            <v>0</v>
          </cell>
        </row>
        <row r="2544">
          <cell r="A2544" t="str">
            <v>Tenn Z1</v>
          </cell>
          <cell r="C2544">
            <v>202210</v>
          </cell>
          <cell r="D2544">
            <v>0</v>
          </cell>
        </row>
        <row r="2545">
          <cell r="A2545" t="str">
            <v>Tenn Z1</v>
          </cell>
          <cell r="C2545">
            <v>202211</v>
          </cell>
          <cell r="D2545">
            <v>0</v>
          </cell>
        </row>
        <row r="2546">
          <cell r="A2546" t="str">
            <v>Tenn Z1</v>
          </cell>
          <cell r="C2546">
            <v>202212</v>
          </cell>
          <cell r="D2546">
            <v>0</v>
          </cell>
        </row>
        <row r="2547">
          <cell r="A2547" t="str">
            <v>Tenn Z1</v>
          </cell>
          <cell r="C2547">
            <v>202301</v>
          </cell>
          <cell r="D2547">
            <v>0</v>
          </cell>
        </row>
        <row r="2548">
          <cell r="A2548" t="str">
            <v>Tenn Z1</v>
          </cell>
          <cell r="C2548">
            <v>202302</v>
          </cell>
          <cell r="D2548">
            <v>0</v>
          </cell>
        </row>
        <row r="2549">
          <cell r="A2549" t="str">
            <v>Tenn Z1</v>
          </cell>
          <cell r="C2549">
            <v>202303</v>
          </cell>
          <cell r="D2549">
            <v>0</v>
          </cell>
        </row>
        <row r="2550">
          <cell r="A2550" t="str">
            <v>Tenn Z1</v>
          </cell>
          <cell r="C2550">
            <v>202304</v>
          </cell>
          <cell r="D2550">
            <v>0</v>
          </cell>
        </row>
        <row r="2551">
          <cell r="A2551" t="str">
            <v>Tenn Z1</v>
          </cell>
          <cell r="C2551">
            <v>202305</v>
          </cell>
          <cell r="D2551">
            <v>0</v>
          </cell>
        </row>
        <row r="2552">
          <cell r="A2552" t="str">
            <v>Tenn Z1</v>
          </cell>
          <cell r="C2552">
            <v>202306</v>
          </cell>
          <cell r="D2552">
            <v>0</v>
          </cell>
        </row>
        <row r="2553">
          <cell r="A2553" t="str">
            <v>Tenn Z1</v>
          </cell>
          <cell r="C2553">
            <v>202307</v>
          </cell>
          <cell r="D2553">
            <v>0</v>
          </cell>
        </row>
        <row r="2554">
          <cell r="A2554" t="str">
            <v>Tenn Z1</v>
          </cell>
          <cell r="C2554">
            <v>202308</v>
          </cell>
          <cell r="D2554">
            <v>0</v>
          </cell>
        </row>
        <row r="2555">
          <cell r="A2555" t="str">
            <v>Tenn Z1</v>
          </cell>
          <cell r="C2555">
            <v>202309</v>
          </cell>
          <cell r="D2555">
            <v>0</v>
          </cell>
        </row>
        <row r="2556">
          <cell r="A2556" t="str">
            <v>Tenn Z1</v>
          </cell>
          <cell r="C2556">
            <v>202310</v>
          </cell>
          <cell r="D2556">
            <v>0</v>
          </cell>
        </row>
        <row r="2557">
          <cell r="A2557" t="str">
            <v>Tenn Z1</v>
          </cell>
          <cell r="C2557">
            <v>202311</v>
          </cell>
          <cell r="D2557">
            <v>0</v>
          </cell>
        </row>
        <row r="2558">
          <cell r="A2558" t="str">
            <v>Tenn Z1</v>
          </cell>
          <cell r="C2558">
            <v>202312</v>
          </cell>
          <cell r="D2558">
            <v>0</v>
          </cell>
        </row>
        <row r="2559">
          <cell r="A2559" t="str">
            <v>Tenn Z1</v>
          </cell>
          <cell r="C2559">
            <v>202401</v>
          </cell>
          <cell r="D2559">
            <v>0</v>
          </cell>
        </row>
        <row r="2560">
          <cell r="A2560" t="str">
            <v>Tenn Z1</v>
          </cell>
          <cell r="C2560">
            <v>202402</v>
          </cell>
          <cell r="D2560">
            <v>0</v>
          </cell>
        </row>
        <row r="2561">
          <cell r="A2561" t="str">
            <v>Tenn Z1</v>
          </cell>
          <cell r="C2561">
            <v>202403</v>
          </cell>
          <cell r="D2561">
            <v>0</v>
          </cell>
        </row>
        <row r="2562">
          <cell r="A2562" t="str">
            <v>Tenn Z1</v>
          </cell>
          <cell r="C2562">
            <v>202404</v>
          </cell>
          <cell r="D2562">
            <v>0</v>
          </cell>
        </row>
        <row r="2563">
          <cell r="A2563" t="str">
            <v>Tenn Z1</v>
          </cell>
          <cell r="C2563">
            <v>202405</v>
          </cell>
          <cell r="D2563">
            <v>0</v>
          </cell>
        </row>
        <row r="2564">
          <cell r="A2564" t="str">
            <v>Tenn Z1</v>
          </cell>
          <cell r="C2564">
            <v>202406</v>
          </cell>
          <cell r="D2564">
            <v>0</v>
          </cell>
        </row>
        <row r="2565">
          <cell r="A2565" t="str">
            <v>Tenn Z1</v>
          </cell>
          <cell r="C2565">
            <v>202407</v>
          </cell>
          <cell r="D2565">
            <v>0</v>
          </cell>
        </row>
        <row r="2566">
          <cell r="A2566" t="str">
            <v>Tenn Z1</v>
          </cell>
          <cell r="C2566">
            <v>202408</v>
          </cell>
          <cell r="D2566">
            <v>0</v>
          </cell>
        </row>
        <row r="2567">
          <cell r="A2567" t="str">
            <v>Tenn Z1</v>
          </cell>
          <cell r="C2567">
            <v>202409</v>
          </cell>
          <cell r="D2567">
            <v>0</v>
          </cell>
        </row>
        <row r="2568">
          <cell r="A2568" t="str">
            <v>Tenn Z1</v>
          </cell>
          <cell r="C2568">
            <v>202410</v>
          </cell>
          <cell r="D2568">
            <v>0</v>
          </cell>
        </row>
        <row r="2569">
          <cell r="A2569" t="str">
            <v>Tenn Z1</v>
          </cell>
          <cell r="C2569">
            <v>202411</v>
          </cell>
          <cell r="D2569">
            <v>0</v>
          </cell>
        </row>
        <row r="2570">
          <cell r="A2570" t="str">
            <v>Tenn Z1</v>
          </cell>
          <cell r="C2570">
            <v>202412</v>
          </cell>
          <cell r="D2570">
            <v>0</v>
          </cell>
        </row>
        <row r="2571">
          <cell r="A2571" t="str">
            <v>Tenn Z1</v>
          </cell>
          <cell r="C2571">
            <v>202501</v>
          </cell>
          <cell r="D2571">
            <v>0</v>
          </cell>
        </row>
        <row r="2572">
          <cell r="A2572" t="str">
            <v>Tenn Z1</v>
          </cell>
          <cell r="C2572">
            <v>202502</v>
          </cell>
          <cell r="D2572">
            <v>0</v>
          </cell>
        </row>
        <row r="2573">
          <cell r="A2573" t="str">
            <v>Tenn Z1</v>
          </cell>
          <cell r="C2573">
            <v>202503</v>
          </cell>
          <cell r="D2573">
            <v>0</v>
          </cell>
        </row>
        <row r="2574">
          <cell r="A2574" t="str">
            <v>Tenn Z1</v>
          </cell>
          <cell r="C2574">
            <v>202504</v>
          </cell>
          <cell r="D2574">
            <v>0</v>
          </cell>
        </row>
        <row r="2575">
          <cell r="A2575" t="str">
            <v>Tenn Z1</v>
          </cell>
          <cell r="C2575">
            <v>202505</v>
          </cell>
          <cell r="D2575">
            <v>0</v>
          </cell>
        </row>
        <row r="2576">
          <cell r="A2576" t="str">
            <v>Tenn Z1</v>
          </cell>
          <cell r="C2576">
            <v>202506</v>
          </cell>
          <cell r="D2576">
            <v>0</v>
          </cell>
        </row>
        <row r="2577">
          <cell r="A2577" t="str">
            <v>Tenn Z1</v>
          </cell>
          <cell r="C2577">
            <v>202507</v>
          </cell>
          <cell r="D2577">
            <v>0</v>
          </cell>
        </row>
        <row r="2578">
          <cell r="A2578" t="str">
            <v>Tenn Z1</v>
          </cell>
          <cell r="C2578">
            <v>202508</v>
          </cell>
          <cell r="D2578">
            <v>0</v>
          </cell>
        </row>
        <row r="2579">
          <cell r="A2579" t="str">
            <v>Tenn Z1</v>
          </cell>
          <cell r="C2579">
            <v>202509</v>
          </cell>
          <cell r="D2579">
            <v>0</v>
          </cell>
        </row>
        <row r="2580">
          <cell r="A2580" t="str">
            <v>Tenn Z1</v>
          </cell>
          <cell r="C2580">
            <v>202510</v>
          </cell>
          <cell r="D2580">
            <v>0</v>
          </cell>
        </row>
        <row r="2581">
          <cell r="A2581" t="str">
            <v>Tenn Z1</v>
          </cell>
          <cell r="C2581">
            <v>202511</v>
          </cell>
          <cell r="D2581">
            <v>0</v>
          </cell>
        </row>
        <row r="2582">
          <cell r="A2582" t="str">
            <v>Tenn Z1</v>
          </cell>
          <cell r="C2582">
            <v>202512</v>
          </cell>
          <cell r="D2582">
            <v>0</v>
          </cell>
        </row>
        <row r="2583">
          <cell r="A2583" t="str">
            <v>Tenn Z1</v>
          </cell>
          <cell r="C2583">
            <v>202601</v>
          </cell>
          <cell r="D2583">
            <v>0</v>
          </cell>
        </row>
        <row r="2584">
          <cell r="A2584" t="str">
            <v>Tenn Z1</v>
          </cell>
          <cell r="C2584">
            <v>202602</v>
          </cell>
          <cell r="D2584">
            <v>0</v>
          </cell>
        </row>
        <row r="2585">
          <cell r="A2585" t="str">
            <v>Tenn Z1</v>
          </cell>
          <cell r="C2585">
            <v>202603</v>
          </cell>
          <cell r="D2585">
            <v>0</v>
          </cell>
        </row>
        <row r="2586">
          <cell r="A2586" t="str">
            <v>Tenn Z1</v>
          </cell>
          <cell r="C2586">
            <v>202604</v>
          </cell>
          <cell r="D2586">
            <v>0</v>
          </cell>
        </row>
        <row r="2587">
          <cell r="A2587" t="str">
            <v>Tenn Z1</v>
          </cell>
          <cell r="C2587">
            <v>202605</v>
          </cell>
          <cell r="D2587">
            <v>0</v>
          </cell>
        </row>
        <row r="2588">
          <cell r="A2588" t="str">
            <v>Tenn Z1</v>
          </cell>
          <cell r="C2588">
            <v>202606</v>
          </cell>
          <cell r="D2588">
            <v>0</v>
          </cell>
        </row>
        <row r="2589">
          <cell r="A2589" t="str">
            <v>Tenn Z1</v>
          </cell>
          <cell r="C2589">
            <v>202607</v>
          </cell>
          <cell r="D2589">
            <v>0</v>
          </cell>
        </row>
        <row r="2590">
          <cell r="A2590" t="str">
            <v>Tenn Z1</v>
          </cell>
          <cell r="C2590">
            <v>202608</v>
          </cell>
          <cell r="D2590">
            <v>0</v>
          </cell>
        </row>
        <row r="2591">
          <cell r="A2591" t="str">
            <v>Tenn Z1</v>
          </cell>
          <cell r="C2591">
            <v>202609</v>
          </cell>
          <cell r="D2591">
            <v>0</v>
          </cell>
        </row>
        <row r="2592">
          <cell r="A2592" t="str">
            <v>Tenn Z1</v>
          </cell>
          <cell r="C2592">
            <v>202610</v>
          </cell>
          <cell r="D2592">
            <v>0</v>
          </cell>
        </row>
        <row r="2593">
          <cell r="A2593" t="str">
            <v>Tenn Z1</v>
          </cell>
          <cell r="C2593">
            <v>202611</v>
          </cell>
          <cell r="D2593">
            <v>0</v>
          </cell>
        </row>
        <row r="2594">
          <cell r="A2594" t="str">
            <v>Tenn Z1</v>
          </cell>
          <cell r="C2594">
            <v>202612</v>
          </cell>
          <cell r="D2594">
            <v>0</v>
          </cell>
        </row>
        <row r="2595">
          <cell r="A2595" t="str">
            <v>Tenn Z1</v>
          </cell>
          <cell r="C2595">
            <v>202701</v>
          </cell>
          <cell r="D2595">
            <v>0</v>
          </cell>
        </row>
        <row r="2596">
          <cell r="A2596" t="str">
            <v>Tenn Z1</v>
          </cell>
          <cell r="C2596">
            <v>202702</v>
          </cell>
          <cell r="D2596">
            <v>0</v>
          </cell>
        </row>
        <row r="2597">
          <cell r="A2597" t="str">
            <v>Tenn Z1</v>
          </cell>
          <cell r="C2597">
            <v>202703</v>
          </cell>
          <cell r="D2597">
            <v>0</v>
          </cell>
        </row>
        <row r="2598">
          <cell r="A2598" t="str">
            <v>Tenn Z1</v>
          </cell>
          <cell r="C2598">
            <v>202704</v>
          </cell>
          <cell r="D2598">
            <v>0</v>
          </cell>
        </row>
        <row r="2599">
          <cell r="A2599" t="str">
            <v>Tenn Z1</v>
          </cell>
          <cell r="C2599">
            <v>202705</v>
          </cell>
          <cell r="D2599">
            <v>0</v>
          </cell>
        </row>
        <row r="2600">
          <cell r="A2600" t="str">
            <v>Tenn Z1</v>
          </cell>
          <cell r="C2600">
            <v>202706</v>
          </cell>
          <cell r="D2600">
            <v>0</v>
          </cell>
        </row>
        <row r="2601">
          <cell r="A2601" t="str">
            <v>Tenn Z1</v>
          </cell>
          <cell r="C2601">
            <v>202707</v>
          </cell>
          <cell r="D2601">
            <v>0</v>
          </cell>
        </row>
        <row r="2602">
          <cell r="A2602" t="str">
            <v>Tenn Z1</v>
          </cell>
          <cell r="C2602">
            <v>202708</v>
          </cell>
          <cell r="D2602">
            <v>0</v>
          </cell>
        </row>
        <row r="2603">
          <cell r="A2603" t="str">
            <v>Tenn Z1</v>
          </cell>
          <cell r="C2603">
            <v>202709</v>
          </cell>
          <cell r="D2603">
            <v>0</v>
          </cell>
        </row>
        <row r="2604">
          <cell r="A2604" t="str">
            <v>Tenn Z1</v>
          </cell>
          <cell r="C2604">
            <v>202710</v>
          </cell>
          <cell r="D2604">
            <v>0</v>
          </cell>
        </row>
        <row r="2605">
          <cell r="A2605" t="str">
            <v>Tenn Z3</v>
          </cell>
          <cell r="C2605">
            <v>200803</v>
          </cell>
          <cell r="D2605">
            <v>0</v>
          </cell>
        </row>
        <row r="2606">
          <cell r="A2606" t="str">
            <v>Tenn Z3</v>
          </cell>
          <cell r="C2606">
            <v>200804</v>
          </cell>
          <cell r="D2606">
            <v>0</v>
          </cell>
        </row>
        <row r="2607">
          <cell r="A2607" t="str">
            <v>Tenn Z3</v>
          </cell>
          <cell r="C2607">
            <v>200805</v>
          </cell>
          <cell r="D2607">
            <v>0</v>
          </cell>
        </row>
        <row r="2608">
          <cell r="A2608" t="str">
            <v>Tenn Z3</v>
          </cell>
          <cell r="C2608">
            <v>200806</v>
          </cell>
          <cell r="D2608">
            <v>0</v>
          </cell>
        </row>
        <row r="2609">
          <cell r="A2609" t="str">
            <v>Tenn Z3</v>
          </cell>
          <cell r="C2609">
            <v>200807</v>
          </cell>
          <cell r="D2609">
            <v>0</v>
          </cell>
        </row>
        <row r="2610">
          <cell r="A2610" t="str">
            <v>Tenn Z3</v>
          </cell>
          <cell r="C2610">
            <v>200808</v>
          </cell>
          <cell r="D2610">
            <v>0</v>
          </cell>
        </row>
        <row r="2611">
          <cell r="A2611" t="str">
            <v>Tenn Z3</v>
          </cell>
          <cell r="C2611">
            <v>200809</v>
          </cell>
          <cell r="D2611">
            <v>0</v>
          </cell>
        </row>
        <row r="2612">
          <cell r="A2612" t="str">
            <v>Tenn Z3</v>
          </cell>
          <cell r="C2612">
            <v>200810</v>
          </cell>
          <cell r="D2612">
            <v>0</v>
          </cell>
        </row>
        <row r="2613">
          <cell r="A2613" t="str">
            <v>Tenn Z3</v>
          </cell>
          <cell r="C2613">
            <v>200811</v>
          </cell>
          <cell r="D2613">
            <v>0</v>
          </cell>
        </row>
        <row r="2614">
          <cell r="A2614" t="str">
            <v>Tenn Z3</v>
          </cell>
          <cell r="C2614">
            <v>200812</v>
          </cell>
          <cell r="D2614">
            <v>0</v>
          </cell>
        </row>
        <row r="2615">
          <cell r="A2615" t="str">
            <v>Tenn Z3</v>
          </cell>
          <cell r="C2615">
            <v>200901</v>
          </cell>
          <cell r="D2615">
            <v>0</v>
          </cell>
        </row>
        <row r="2616">
          <cell r="A2616" t="str">
            <v>Tenn Z3</v>
          </cell>
          <cell r="C2616">
            <v>200902</v>
          </cell>
          <cell r="D2616">
            <v>0</v>
          </cell>
        </row>
        <row r="2617">
          <cell r="A2617" t="str">
            <v>Tenn Z3</v>
          </cell>
          <cell r="C2617">
            <v>200903</v>
          </cell>
          <cell r="D2617">
            <v>0</v>
          </cell>
        </row>
        <row r="2618">
          <cell r="A2618" t="str">
            <v>Tenn Z3</v>
          </cell>
          <cell r="C2618">
            <v>200904</v>
          </cell>
          <cell r="D2618">
            <v>0</v>
          </cell>
        </row>
        <row r="2619">
          <cell r="A2619" t="str">
            <v>Tenn Z3</v>
          </cell>
          <cell r="C2619">
            <v>200905</v>
          </cell>
          <cell r="D2619">
            <v>0</v>
          </cell>
        </row>
        <row r="2620">
          <cell r="A2620" t="str">
            <v>Tenn Z3</v>
          </cell>
          <cell r="C2620">
            <v>200906</v>
          </cell>
          <cell r="D2620">
            <v>0</v>
          </cell>
        </row>
        <row r="2621">
          <cell r="A2621" t="str">
            <v>Tenn Z3</v>
          </cell>
          <cell r="C2621">
            <v>200907</v>
          </cell>
          <cell r="D2621">
            <v>0</v>
          </cell>
        </row>
        <row r="2622">
          <cell r="A2622" t="str">
            <v>Tenn Z3</v>
          </cell>
          <cell r="C2622">
            <v>200908</v>
          </cell>
          <cell r="D2622">
            <v>0</v>
          </cell>
        </row>
        <row r="2623">
          <cell r="A2623" t="str">
            <v>Tenn Z3</v>
          </cell>
          <cell r="C2623">
            <v>200909</v>
          </cell>
          <cell r="D2623">
            <v>0</v>
          </cell>
        </row>
        <row r="2624">
          <cell r="A2624" t="str">
            <v>Tenn Z3</v>
          </cell>
          <cell r="C2624">
            <v>200910</v>
          </cell>
          <cell r="D2624">
            <v>0</v>
          </cell>
        </row>
        <row r="2625">
          <cell r="A2625" t="str">
            <v>Tenn Z3</v>
          </cell>
          <cell r="C2625">
            <v>200911</v>
          </cell>
          <cell r="D2625">
            <v>0</v>
          </cell>
        </row>
        <row r="2626">
          <cell r="A2626" t="str">
            <v>Tenn Z3</v>
          </cell>
          <cell r="C2626">
            <v>200912</v>
          </cell>
          <cell r="D2626">
            <v>0</v>
          </cell>
        </row>
        <row r="2627">
          <cell r="A2627" t="str">
            <v>Tenn Z3</v>
          </cell>
          <cell r="C2627">
            <v>201001</v>
          </cell>
          <cell r="D2627">
            <v>0</v>
          </cell>
        </row>
        <row r="2628">
          <cell r="A2628" t="str">
            <v>Tenn Z3</v>
          </cell>
          <cell r="C2628">
            <v>201002</v>
          </cell>
          <cell r="D2628">
            <v>0</v>
          </cell>
        </row>
        <row r="2629">
          <cell r="A2629" t="str">
            <v>Tenn Z3</v>
          </cell>
          <cell r="C2629">
            <v>201003</v>
          </cell>
          <cell r="D2629">
            <v>0</v>
          </cell>
        </row>
        <row r="2630">
          <cell r="A2630" t="str">
            <v>Tenn Z3</v>
          </cell>
          <cell r="C2630">
            <v>201004</v>
          </cell>
          <cell r="D2630">
            <v>0</v>
          </cell>
        </row>
        <row r="2631">
          <cell r="A2631" t="str">
            <v>Tenn Z3</v>
          </cell>
          <cell r="C2631">
            <v>201005</v>
          </cell>
          <cell r="D2631">
            <v>0</v>
          </cell>
        </row>
        <row r="2632">
          <cell r="A2632" t="str">
            <v>Tenn Z3</v>
          </cell>
          <cell r="C2632">
            <v>201006</v>
          </cell>
          <cell r="D2632">
            <v>0</v>
          </cell>
        </row>
        <row r="2633">
          <cell r="A2633" t="str">
            <v>Tenn Z3</v>
          </cell>
          <cell r="C2633">
            <v>201007</v>
          </cell>
          <cell r="D2633">
            <v>0</v>
          </cell>
        </row>
        <row r="2634">
          <cell r="A2634" t="str">
            <v>Tenn Z3</v>
          </cell>
          <cell r="C2634">
            <v>201008</v>
          </cell>
          <cell r="D2634">
            <v>0</v>
          </cell>
        </row>
        <row r="2635">
          <cell r="A2635" t="str">
            <v>Tenn Z3</v>
          </cell>
          <cell r="C2635">
            <v>201009</v>
          </cell>
          <cell r="D2635">
            <v>0</v>
          </cell>
        </row>
        <row r="2636">
          <cell r="A2636" t="str">
            <v>Tenn Z3</v>
          </cell>
          <cell r="C2636">
            <v>201010</v>
          </cell>
          <cell r="D2636">
            <v>0</v>
          </cell>
        </row>
        <row r="2637">
          <cell r="A2637" t="str">
            <v>Tenn Z3</v>
          </cell>
          <cell r="C2637">
            <v>201011</v>
          </cell>
          <cell r="D2637">
            <v>0</v>
          </cell>
        </row>
        <row r="2638">
          <cell r="A2638" t="str">
            <v>Tenn Z3</v>
          </cell>
          <cell r="C2638">
            <v>201012</v>
          </cell>
          <cell r="D2638">
            <v>0</v>
          </cell>
        </row>
        <row r="2639">
          <cell r="A2639" t="str">
            <v>Tenn Z3</v>
          </cell>
          <cell r="C2639">
            <v>201101</v>
          </cell>
          <cell r="D2639">
            <v>0</v>
          </cell>
        </row>
        <row r="2640">
          <cell r="A2640" t="str">
            <v>Tenn Z3</v>
          </cell>
          <cell r="C2640">
            <v>201102</v>
          </cell>
          <cell r="D2640">
            <v>0</v>
          </cell>
        </row>
        <row r="2641">
          <cell r="A2641" t="str">
            <v>Tenn Z3</v>
          </cell>
          <cell r="C2641">
            <v>201103</v>
          </cell>
          <cell r="D2641">
            <v>0</v>
          </cell>
        </row>
        <row r="2642">
          <cell r="A2642" t="str">
            <v>Tenn Z3</v>
          </cell>
          <cell r="C2642">
            <v>201104</v>
          </cell>
          <cell r="D2642">
            <v>0</v>
          </cell>
        </row>
        <row r="2643">
          <cell r="A2643" t="str">
            <v>Tenn Z3</v>
          </cell>
          <cell r="C2643">
            <v>201105</v>
          </cell>
          <cell r="D2643">
            <v>0</v>
          </cell>
        </row>
        <row r="2644">
          <cell r="A2644" t="str">
            <v>Tenn Z3</v>
          </cell>
          <cell r="C2644">
            <v>201106</v>
          </cell>
          <cell r="D2644">
            <v>0</v>
          </cell>
        </row>
        <row r="2645">
          <cell r="A2645" t="str">
            <v>Tenn Z3</v>
          </cell>
          <cell r="C2645">
            <v>201107</v>
          </cell>
          <cell r="D2645">
            <v>0</v>
          </cell>
        </row>
        <row r="2646">
          <cell r="A2646" t="str">
            <v>Tenn Z3</v>
          </cell>
          <cell r="C2646">
            <v>201108</v>
          </cell>
          <cell r="D2646">
            <v>0</v>
          </cell>
        </row>
        <row r="2647">
          <cell r="A2647" t="str">
            <v>Tenn Z3</v>
          </cell>
          <cell r="C2647">
            <v>201109</v>
          </cell>
          <cell r="D2647">
            <v>0</v>
          </cell>
        </row>
        <row r="2648">
          <cell r="A2648" t="str">
            <v>Tenn Z3</v>
          </cell>
          <cell r="C2648">
            <v>201110</v>
          </cell>
          <cell r="D2648">
            <v>0</v>
          </cell>
        </row>
        <row r="2649">
          <cell r="A2649" t="str">
            <v>Tenn Z3</v>
          </cell>
          <cell r="C2649">
            <v>201111</v>
          </cell>
          <cell r="D2649">
            <v>0</v>
          </cell>
        </row>
        <row r="2650">
          <cell r="A2650" t="str">
            <v>Tenn Z3</v>
          </cell>
          <cell r="C2650">
            <v>201112</v>
          </cell>
          <cell r="D2650">
            <v>0</v>
          </cell>
        </row>
        <row r="2651">
          <cell r="A2651" t="str">
            <v>Tenn Z3</v>
          </cell>
          <cell r="C2651">
            <v>201201</v>
          </cell>
          <cell r="D2651">
            <v>0</v>
          </cell>
        </row>
        <row r="2652">
          <cell r="A2652" t="str">
            <v>Tenn Z3</v>
          </cell>
          <cell r="C2652">
            <v>201202</v>
          </cell>
          <cell r="D2652">
            <v>0</v>
          </cell>
        </row>
        <row r="2653">
          <cell r="A2653" t="str">
            <v>Tenn Z3</v>
          </cell>
          <cell r="C2653">
            <v>201203</v>
          </cell>
          <cell r="D2653">
            <v>0</v>
          </cell>
        </row>
        <row r="2654">
          <cell r="A2654" t="str">
            <v>Tenn Z3</v>
          </cell>
          <cell r="C2654">
            <v>201204</v>
          </cell>
          <cell r="D2654">
            <v>0</v>
          </cell>
        </row>
        <row r="2655">
          <cell r="A2655" t="str">
            <v>Tenn Z3</v>
          </cell>
          <cell r="C2655">
            <v>201205</v>
          </cell>
          <cell r="D2655">
            <v>0</v>
          </cell>
        </row>
        <row r="2656">
          <cell r="A2656" t="str">
            <v>Tenn Z3</v>
          </cell>
          <cell r="C2656">
            <v>201206</v>
          </cell>
          <cell r="D2656">
            <v>0</v>
          </cell>
        </row>
        <row r="2657">
          <cell r="A2657" t="str">
            <v>Tenn Z3</v>
          </cell>
          <cell r="C2657">
            <v>201207</v>
          </cell>
          <cell r="D2657">
            <v>0</v>
          </cell>
        </row>
        <row r="2658">
          <cell r="A2658" t="str">
            <v>Tenn Z3</v>
          </cell>
          <cell r="C2658">
            <v>201208</v>
          </cell>
          <cell r="D2658">
            <v>0</v>
          </cell>
        </row>
        <row r="2659">
          <cell r="A2659" t="str">
            <v>Tenn Z3</v>
          </cell>
          <cell r="C2659">
            <v>201209</v>
          </cell>
          <cell r="D2659">
            <v>0</v>
          </cell>
        </row>
        <row r="2660">
          <cell r="A2660" t="str">
            <v>Tenn Z3</v>
          </cell>
          <cell r="C2660">
            <v>201210</v>
          </cell>
          <cell r="D2660">
            <v>0</v>
          </cell>
        </row>
        <row r="2661">
          <cell r="A2661" t="str">
            <v>Tenn Z3</v>
          </cell>
          <cell r="C2661">
            <v>201211</v>
          </cell>
          <cell r="D2661">
            <v>0</v>
          </cell>
        </row>
        <row r="2662">
          <cell r="A2662" t="str">
            <v>Tenn Z3</v>
          </cell>
          <cell r="C2662">
            <v>201212</v>
          </cell>
          <cell r="D2662">
            <v>0</v>
          </cell>
        </row>
        <row r="2663">
          <cell r="A2663" t="str">
            <v>Tenn Z3</v>
          </cell>
          <cell r="C2663">
            <v>201301</v>
          </cell>
          <cell r="D2663">
            <v>0</v>
          </cell>
        </row>
        <row r="2664">
          <cell r="A2664" t="str">
            <v>Tenn Z3</v>
          </cell>
          <cell r="C2664">
            <v>201302</v>
          </cell>
          <cell r="D2664">
            <v>0</v>
          </cell>
        </row>
        <row r="2665">
          <cell r="A2665" t="str">
            <v>Tenn Z3</v>
          </cell>
          <cell r="C2665">
            <v>201303</v>
          </cell>
          <cell r="D2665">
            <v>0</v>
          </cell>
        </row>
        <row r="2666">
          <cell r="A2666" t="str">
            <v>Tenn Z3</v>
          </cell>
          <cell r="C2666">
            <v>201304</v>
          </cell>
          <cell r="D2666">
            <v>0</v>
          </cell>
        </row>
        <row r="2667">
          <cell r="A2667" t="str">
            <v>Tenn Z3</v>
          </cell>
          <cell r="C2667">
            <v>201305</v>
          </cell>
          <cell r="D2667">
            <v>0</v>
          </cell>
        </row>
        <row r="2668">
          <cell r="A2668" t="str">
            <v>Tenn Z3</v>
          </cell>
          <cell r="C2668">
            <v>201306</v>
          </cell>
          <cell r="D2668">
            <v>0</v>
          </cell>
        </row>
        <row r="2669">
          <cell r="A2669" t="str">
            <v>Tenn Z3</v>
          </cell>
          <cell r="C2669">
            <v>201307</v>
          </cell>
          <cell r="D2669">
            <v>0</v>
          </cell>
        </row>
        <row r="2670">
          <cell r="A2670" t="str">
            <v>Tenn Z3</v>
          </cell>
          <cell r="C2670">
            <v>201308</v>
          </cell>
          <cell r="D2670">
            <v>0</v>
          </cell>
        </row>
        <row r="2671">
          <cell r="A2671" t="str">
            <v>Tenn Z3</v>
          </cell>
          <cell r="C2671">
            <v>201309</v>
          </cell>
          <cell r="D2671">
            <v>0</v>
          </cell>
        </row>
        <row r="2672">
          <cell r="A2672" t="str">
            <v>Tenn Z3</v>
          </cell>
          <cell r="C2672">
            <v>201310</v>
          </cell>
          <cell r="D2672">
            <v>0</v>
          </cell>
        </row>
        <row r="2673">
          <cell r="A2673" t="str">
            <v>Tenn Z3</v>
          </cell>
          <cell r="C2673">
            <v>201311</v>
          </cell>
          <cell r="D2673">
            <v>0</v>
          </cell>
        </row>
        <row r="2674">
          <cell r="A2674" t="str">
            <v>Tenn Z3</v>
          </cell>
          <cell r="C2674">
            <v>201312</v>
          </cell>
          <cell r="D2674">
            <v>0</v>
          </cell>
        </row>
        <row r="2675">
          <cell r="A2675" t="str">
            <v>Tenn Z3</v>
          </cell>
          <cell r="C2675">
            <v>201401</v>
          </cell>
          <cell r="D2675">
            <v>0</v>
          </cell>
        </row>
        <row r="2676">
          <cell r="A2676" t="str">
            <v>Tenn Z3</v>
          </cell>
          <cell r="C2676">
            <v>201402</v>
          </cell>
          <cell r="D2676">
            <v>0</v>
          </cell>
        </row>
        <row r="2677">
          <cell r="A2677" t="str">
            <v>Tenn Z3</v>
          </cell>
          <cell r="C2677">
            <v>201403</v>
          </cell>
          <cell r="D2677">
            <v>0</v>
          </cell>
        </row>
        <row r="2678">
          <cell r="A2678" t="str">
            <v>Tenn Z3</v>
          </cell>
          <cell r="C2678">
            <v>201404</v>
          </cell>
          <cell r="D2678">
            <v>0</v>
          </cell>
        </row>
        <row r="2679">
          <cell r="A2679" t="str">
            <v>Tenn Z3</v>
          </cell>
          <cell r="C2679">
            <v>201405</v>
          </cell>
          <cell r="D2679">
            <v>0</v>
          </cell>
        </row>
        <row r="2680">
          <cell r="A2680" t="str">
            <v>Tenn Z3</v>
          </cell>
          <cell r="C2680">
            <v>201406</v>
          </cell>
          <cell r="D2680">
            <v>0</v>
          </cell>
        </row>
        <row r="2681">
          <cell r="A2681" t="str">
            <v>Tenn Z3</v>
          </cell>
          <cell r="C2681">
            <v>201407</v>
          </cell>
          <cell r="D2681">
            <v>0</v>
          </cell>
        </row>
        <row r="2682">
          <cell r="A2682" t="str">
            <v>Tenn Z3</v>
          </cell>
          <cell r="C2682">
            <v>201408</v>
          </cell>
          <cell r="D2682">
            <v>0</v>
          </cell>
        </row>
        <row r="2683">
          <cell r="A2683" t="str">
            <v>Tenn Z3</v>
          </cell>
          <cell r="C2683">
            <v>201409</v>
          </cell>
          <cell r="D2683">
            <v>0</v>
          </cell>
        </row>
        <row r="2684">
          <cell r="A2684" t="str">
            <v>Tenn Z3</v>
          </cell>
          <cell r="C2684">
            <v>201410</v>
          </cell>
          <cell r="D2684">
            <v>0</v>
          </cell>
        </row>
        <row r="2685">
          <cell r="A2685" t="str">
            <v>Tenn Z3</v>
          </cell>
          <cell r="C2685">
            <v>201411</v>
          </cell>
          <cell r="D2685">
            <v>0</v>
          </cell>
        </row>
        <row r="2686">
          <cell r="A2686" t="str">
            <v>Tenn Z3</v>
          </cell>
          <cell r="C2686">
            <v>201412</v>
          </cell>
          <cell r="D2686">
            <v>0</v>
          </cell>
        </row>
        <row r="2687">
          <cell r="A2687" t="str">
            <v>Tenn Z3</v>
          </cell>
          <cell r="C2687">
            <v>201501</v>
          </cell>
          <cell r="D2687">
            <v>0</v>
          </cell>
        </row>
        <row r="2688">
          <cell r="A2688" t="str">
            <v>Tenn Z3</v>
          </cell>
          <cell r="C2688">
            <v>201502</v>
          </cell>
          <cell r="D2688">
            <v>0</v>
          </cell>
        </row>
        <row r="2689">
          <cell r="A2689" t="str">
            <v>Tenn Z3</v>
          </cell>
          <cell r="C2689">
            <v>201503</v>
          </cell>
          <cell r="D2689">
            <v>0</v>
          </cell>
        </row>
        <row r="2690">
          <cell r="A2690" t="str">
            <v>Tenn Z3</v>
          </cell>
          <cell r="C2690">
            <v>201504</v>
          </cell>
          <cell r="D2690">
            <v>0</v>
          </cell>
        </row>
        <row r="2691">
          <cell r="A2691" t="str">
            <v>Tenn Z3</v>
          </cell>
          <cell r="C2691">
            <v>201505</v>
          </cell>
          <cell r="D2691">
            <v>0</v>
          </cell>
        </row>
        <row r="2692">
          <cell r="A2692" t="str">
            <v>Tenn Z3</v>
          </cell>
          <cell r="C2692">
            <v>201506</v>
          </cell>
          <cell r="D2692">
            <v>0</v>
          </cell>
        </row>
        <row r="2693">
          <cell r="A2693" t="str">
            <v>Tenn Z3</v>
          </cell>
          <cell r="C2693">
            <v>201507</v>
          </cell>
          <cell r="D2693">
            <v>0</v>
          </cell>
        </row>
        <row r="2694">
          <cell r="A2694" t="str">
            <v>Tenn Z3</v>
          </cell>
          <cell r="C2694">
            <v>201508</v>
          </cell>
          <cell r="D2694">
            <v>0</v>
          </cell>
        </row>
        <row r="2695">
          <cell r="A2695" t="str">
            <v>Tenn Z3</v>
          </cell>
          <cell r="C2695">
            <v>201509</v>
          </cell>
          <cell r="D2695">
            <v>0</v>
          </cell>
        </row>
        <row r="2696">
          <cell r="A2696" t="str">
            <v>Tenn Z3</v>
          </cell>
          <cell r="C2696">
            <v>201510</v>
          </cell>
          <cell r="D2696">
            <v>0</v>
          </cell>
        </row>
        <row r="2697">
          <cell r="A2697" t="str">
            <v>Tenn Z3</v>
          </cell>
          <cell r="C2697">
            <v>201511</v>
          </cell>
          <cell r="D2697">
            <v>0</v>
          </cell>
        </row>
        <row r="2698">
          <cell r="A2698" t="str">
            <v>Tenn Z3</v>
          </cell>
          <cell r="C2698">
            <v>201512</v>
          </cell>
          <cell r="D2698">
            <v>0</v>
          </cell>
        </row>
        <row r="2699">
          <cell r="A2699" t="str">
            <v>Tenn Z3</v>
          </cell>
          <cell r="C2699">
            <v>201601</v>
          </cell>
          <cell r="D2699">
            <v>0</v>
          </cell>
        </row>
        <row r="2700">
          <cell r="A2700" t="str">
            <v>Tenn Z3</v>
          </cell>
          <cell r="C2700">
            <v>201602</v>
          </cell>
          <cell r="D2700">
            <v>0</v>
          </cell>
        </row>
        <row r="2701">
          <cell r="A2701" t="str">
            <v>Tenn Z3</v>
          </cell>
          <cell r="C2701">
            <v>201603</v>
          </cell>
          <cell r="D2701">
            <v>0</v>
          </cell>
        </row>
        <row r="2702">
          <cell r="A2702" t="str">
            <v>Tenn Z3</v>
          </cell>
          <cell r="C2702">
            <v>201604</v>
          </cell>
          <cell r="D2702">
            <v>0</v>
          </cell>
        </row>
        <row r="2703">
          <cell r="A2703" t="str">
            <v>Tenn Z3</v>
          </cell>
          <cell r="C2703">
            <v>201605</v>
          </cell>
          <cell r="D2703">
            <v>0</v>
          </cell>
        </row>
        <row r="2704">
          <cell r="A2704" t="str">
            <v>Tenn Z3</v>
          </cell>
          <cell r="C2704">
            <v>201606</v>
          </cell>
          <cell r="D2704">
            <v>0</v>
          </cell>
        </row>
        <row r="2705">
          <cell r="A2705" t="str">
            <v>Tenn Z3</v>
          </cell>
          <cell r="C2705">
            <v>201607</v>
          </cell>
          <cell r="D2705">
            <v>0</v>
          </cell>
        </row>
        <row r="2706">
          <cell r="A2706" t="str">
            <v>Tenn Z3</v>
          </cell>
          <cell r="C2706">
            <v>201608</v>
          </cell>
          <cell r="D2706">
            <v>0</v>
          </cell>
        </row>
        <row r="2707">
          <cell r="A2707" t="str">
            <v>Tenn Z3</v>
          </cell>
          <cell r="C2707">
            <v>201609</v>
          </cell>
          <cell r="D2707">
            <v>0</v>
          </cell>
        </row>
        <row r="2708">
          <cell r="A2708" t="str">
            <v>Tenn Z3</v>
          </cell>
          <cell r="C2708">
            <v>201610</v>
          </cell>
          <cell r="D2708">
            <v>0</v>
          </cell>
        </row>
        <row r="2709">
          <cell r="A2709" t="str">
            <v>Tenn Z3</v>
          </cell>
          <cell r="C2709">
            <v>201611</v>
          </cell>
          <cell r="D2709">
            <v>0</v>
          </cell>
        </row>
        <row r="2710">
          <cell r="A2710" t="str">
            <v>Tenn Z3</v>
          </cell>
          <cell r="C2710">
            <v>201612</v>
          </cell>
          <cell r="D2710">
            <v>0</v>
          </cell>
        </row>
        <row r="2711">
          <cell r="A2711" t="str">
            <v>Tenn Z3</v>
          </cell>
          <cell r="C2711">
            <v>201701</v>
          </cell>
          <cell r="D2711">
            <v>0</v>
          </cell>
        </row>
        <row r="2712">
          <cell r="A2712" t="str">
            <v>Tenn Z3</v>
          </cell>
          <cell r="C2712">
            <v>201702</v>
          </cell>
          <cell r="D2712">
            <v>0</v>
          </cell>
        </row>
        <row r="2713">
          <cell r="A2713" t="str">
            <v>Tenn Z3</v>
          </cell>
          <cell r="C2713">
            <v>201703</v>
          </cell>
          <cell r="D2713">
            <v>0</v>
          </cell>
        </row>
        <row r="2714">
          <cell r="A2714" t="str">
            <v>Tenn Z3</v>
          </cell>
          <cell r="C2714">
            <v>201704</v>
          </cell>
          <cell r="D2714">
            <v>0</v>
          </cell>
        </row>
        <row r="2715">
          <cell r="A2715" t="str">
            <v>Tenn Z3</v>
          </cell>
          <cell r="C2715">
            <v>201705</v>
          </cell>
          <cell r="D2715">
            <v>0</v>
          </cell>
        </row>
        <row r="2716">
          <cell r="A2716" t="str">
            <v>Tenn Z3</v>
          </cell>
          <cell r="C2716">
            <v>201706</v>
          </cell>
          <cell r="D2716">
            <v>0</v>
          </cell>
        </row>
        <row r="2717">
          <cell r="A2717" t="str">
            <v>Tenn Z3</v>
          </cell>
          <cell r="C2717">
            <v>201707</v>
          </cell>
          <cell r="D2717">
            <v>0</v>
          </cell>
        </row>
        <row r="2718">
          <cell r="A2718" t="str">
            <v>Tenn Z3</v>
          </cell>
          <cell r="C2718">
            <v>201708</v>
          </cell>
          <cell r="D2718">
            <v>0</v>
          </cell>
        </row>
        <row r="2719">
          <cell r="A2719" t="str">
            <v>Tenn Z3</v>
          </cell>
          <cell r="C2719">
            <v>201709</v>
          </cell>
          <cell r="D2719">
            <v>0</v>
          </cell>
        </row>
        <row r="2720">
          <cell r="A2720" t="str">
            <v>Tenn Z3</v>
          </cell>
          <cell r="C2720">
            <v>201710</v>
          </cell>
          <cell r="D2720">
            <v>0</v>
          </cell>
        </row>
        <row r="2721">
          <cell r="A2721" t="str">
            <v>Tenn Z3</v>
          </cell>
          <cell r="C2721">
            <v>201711</v>
          </cell>
          <cell r="D2721">
            <v>0</v>
          </cell>
        </row>
        <row r="2722">
          <cell r="A2722" t="str">
            <v>Tenn Z3</v>
          </cell>
          <cell r="C2722">
            <v>201712</v>
          </cell>
          <cell r="D2722">
            <v>0</v>
          </cell>
        </row>
        <row r="2723">
          <cell r="A2723" t="str">
            <v>Tenn Z3</v>
          </cell>
          <cell r="C2723">
            <v>201801</v>
          </cell>
          <cell r="D2723">
            <v>0</v>
          </cell>
        </row>
        <row r="2724">
          <cell r="A2724" t="str">
            <v>Tenn Z3</v>
          </cell>
          <cell r="C2724">
            <v>201802</v>
          </cell>
          <cell r="D2724">
            <v>0</v>
          </cell>
        </row>
        <row r="2725">
          <cell r="A2725" t="str">
            <v>Tenn Z3</v>
          </cell>
          <cell r="C2725">
            <v>201803</v>
          </cell>
          <cell r="D2725">
            <v>0</v>
          </cell>
        </row>
        <row r="2726">
          <cell r="A2726" t="str">
            <v>Tenn Z3</v>
          </cell>
          <cell r="C2726">
            <v>201804</v>
          </cell>
          <cell r="D2726">
            <v>0</v>
          </cell>
        </row>
        <row r="2727">
          <cell r="A2727" t="str">
            <v>Tenn Z3</v>
          </cell>
          <cell r="C2727">
            <v>201805</v>
          </cell>
          <cell r="D2727">
            <v>0</v>
          </cell>
        </row>
        <row r="2728">
          <cell r="A2728" t="str">
            <v>Tenn Z3</v>
          </cell>
          <cell r="C2728">
            <v>201806</v>
          </cell>
          <cell r="D2728">
            <v>0</v>
          </cell>
        </row>
        <row r="2729">
          <cell r="A2729" t="str">
            <v>Tenn Z3</v>
          </cell>
          <cell r="C2729">
            <v>201807</v>
          </cell>
          <cell r="D2729">
            <v>0</v>
          </cell>
        </row>
        <row r="2730">
          <cell r="A2730" t="str">
            <v>Tenn Z3</v>
          </cell>
          <cell r="C2730">
            <v>201808</v>
          </cell>
          <cell r="D2730">
            <v>0</v>
          </cell>
        </row>
        <row r="2731">
          <cell r="A2731" t="str">
            <v>Tenn Z3</v>
          </cell>
          <cell r="C2731">
            <v>201809</v>
          </cell>
          <cell r="D2731">
            <v>0</v>
          </cell>
        </row>
        <row r="2732">
          <cell r="A2732" t="str">
            <v>Tenn Z3</v>
          </cell>
          <cell r="C2732">
            <v>201810</v>
          </cell>
          <cell r="D2732">
            <v>0</v>
          </cell>
        </row>
        <row r="2733">
          <cell r="A2733" t="str">
            <v>Tenn Z3</v>
          </cell>
          <cell r="C2733">
            <v>201811</v>
          </cell>
          <cell r="D2733">
            <v>0</v>
          </cell>
        </row>
        <row r="2734">
          <cell r="A2734" t="str">
            <v>Tenn Z3</v>
          </cell>
          <cell r="C2734">
            <v>201812</v>
          </cell>
          <cell r="D2734">
            <v>0</v>
          </cell>
        </row>
        <row r="2735">
          <cell r="A2735" t="str">
            <v>Tenn Z3</v>
          </cell>
          <cell r="C2735">
            <v>201901</v>
          </cell>
          <cell r="D2735">
            <v>0</v>
          </cell>
        </row>
        <row r="2736">
          <cell r="A2736" t="str">
            <v>Tenn Z3</v>
          </cell>
          <cell r="C2736">
            <v>201902</v>
          </cell>
          <cell r="D2736">
            <v>0</v>
          </cell>
        </row>
        <row r="2737">
          <cell r="A2737" t="str">
            <v>Tenn Z3</v>
          </cell>
          <cell r="C2737">
            <v>201903</v>
          </cell>
          <cell r="D2737">
            <v>0</v>
          </cell>
        </row>
        <row r="2738">
          <cell r="A2738" t="str">
            <v>Tenn Z3</v>
          </cell>
          <cell r="C2738">
            <v>201904</v>
          </cell>
          <cell r="D2738">
            <v>0</v>
          </cell>
        </row>
        <row r="2739">
          <cell r="A2739" t="str">
            <v>Tenn Z3</v>
          </cell>
          <cell r="C2739">
            <v>201905</v>
          </cell>
          <cell r="D2739">
            <v>0</v>
          </cell>
        </row>
        <row r="2740">
          <cell r="A2740" t="str">
            <v>Tenn Z3</v>
          </cell>
          <cell r="C2740">
            <v>201906</v>
          </cell>
          <cell r="D2740">
            <v>0</v>
          </cell>
        </row>
        <row r="2741">
          <cell r="A2741" t="str">
            <v>Tenn Z3</v>
          </cell>
          <cell r="C2741">
            <v>201907</v>
          </cell>
          <cell r="D2741">
            <v>0</v>
          </cell>
        </row>
        <row r="2742">
          <cell r="A2742" t="str">
            <v>Tenn Z3</v>
          </cell>
          <cell r="C2742">
            <v>201908</v>
          </cell>
          <cell r="D2742">
            <v>0</v>
          </cell>
        </row>
        <row r="2743">
          <cell r="A2743" t="str">
            <v>Tenn Z3</v>
          </cell>
          <cell r="C2743">
            <v>201909</v>
          </cell>
          <cell r="D2743">
            <v>0</v>
          </cell>
        </row>
        <row r="2744">
          <cell r="A2744" t="str">
            <v>Tenn Z3</v>
          </cell>
          <cell r="C2744">
            <v>201910</v>
          </cell>
          <cell r="D2744">
            <v>0</v>
          </cell>
        </row>
        <row r="2745">
          <cell r="A2745" t="str">
            <v>Tenn Z3</v>
          </cell>
          <cell r="C2745">
            <v>201911</v>
          </cell>
          <cell r="D2745">
            <v>0</v>
          </cell>
        </row>
        <row r="2746">
          <cell r="A2746" t="str">
            <v>Tenn Z3</v>
          </cell>
          <cell r="C2746">
            <v>201912</v>
          </cell>
          <cell r="D2746">
            <v>0</v>
          </cell>
        </row>
        <row r="2747">
          <cell r="A2747" t="str">
            <v>Tenn Z3</v>
          </cell>
          <cell r="C2747">
            <v>202001</v>
          </cell>
          <cell r="D2747">
            <v>0</v>
          </cell>
        </row>
        <row r="2748">
          <cell r="A2748" t="str">
            <v>Tenn Z3</v>
          </cell>
          <cell r="C2748">
            <v>202002</v>
          </cell>
          <cell r="D2748">
            <v>0</v>
          </cell>
        </row>
        <row r="2749">
          <cell r="A2749" t="str">
            <v>Tenn Z3</v>
          </cell>
          <cell r="C2749">
            <v>202003</v>
          </cell>
          <cell r="D2749">
            <v>0</v>
          </cell>
        </row>
        <row r="2750">
          <cell r="A2750" t="str">
            <v>Tenn Z3</v>
          </cell>
          <cell r="C2750">
            <v>202004</v>
          </cell>
          <cell r="D2750">
            <v>0</v>
          </cell>
        </row>
        <row r="2751">
          <cell r="A2751" t="str">
            <v>Tenn Z3</v>
          </cell>
          <cell r="C2751">
            <v>202005</v>
          </cell>
          <cell r="D2751">
            <v>0</v>
          </cell>
        </row>
        <row r="2752">
          <cell r="A2752" t="str">
            <v>Tenn Z3</v>
          </cell>
          <cell r="C2752">
            <v>202006</v>
          </cell>
          <cell r="D2752">
            <v>0</v>
          </cell>
        </row>
        <row r="2753">
          <cell r="A2753" t="str">
            <v>Tenn Z3</v>
          </cell>
          <cell r="C2753">
            <v>202007</v>
          </cell>
          <cell r="D2753">
            <v>0</v>
          </cell>
        </row>
        <row r="2754">
          <cell r="A2754" t="str">
            <v>Tenn Z3</v>
          </cell>
          <cell r="C2754">
            <v>202008</v>
          </cell>
          <cell r="D2754">
            <v>0</v>
          </cell>
        </row>
        <row r="2755">
          <cell r="A2755" t="str">
            <v>Tenn Z3</v>
          </cell>
          <cell r="C2755">
            <v>202009</v>
          </cell>
          <cell r="D2755">
            <v>0</v>
          </cell>
        </row>
        <row r="2756">
          <cell r="A2756" t="str">
            <v>Tenn Z3</v>
          </cell>
          <cell r="C2756">
            <v>202010</v>
          </cell>
          <cell r="D2756">
            <v>0</v>
          </cell>
        </row>
        <row r="2757">
          <cell r="A2757" t="str">
            <v>Tenn Z3</v>
          </cell>
          <cell r="C2757">
            <v>202011</v>
          </cell>
          <cell r="D2757">
            <v>0</v>
          </cell>
        </row>
        <row r="2758">
          <cell r="A2758" t="str">
            <v>Tenn Z3</v>
          </cell>
          <cell r="C2758">
            <v>202012</v>
          </cell>
          <cell r="D2758">
            <v>0</v>
          </cell>
        </row>
        <row r="2759">
          <cell r="A2759" t="str">
            <v>Tenn Z3</v>
          </cell>
          <cell r="C2759">
            <v>202101</v>
          </cell>
          <cell r="D2759">
            <v>0</v>
          </cell>
        </row>
        <row r="2760">
          <cell r="A2760" t="str">
            <v>Tenn Z3</v>
          </cell>
          <cell r="C2760">
            <v>202102</v>
          </cell>
          <cell r="D2760">
            <v>0</v>
          </cell>
        </row>
        <row r="2761">
          <cell r="A2761" t="str">
            <v>Tenn Z3</v>
          </cell>
          <cell r="C2761">
            <v>202103</v>
          </cell>
          <cell r="D2761">
            <v>0</v>
          </cell>
        </row>
        <row r="2762">
          <cell r="A2762" t="str">
            <v>Tenn Z3</v>
          </cell>
          <cell r="C2762">
            <v>202104</v>
          </cell>
          <cell r="D2762">
            <v>0</v>
          </cell>
        </row>
        <row r="2763">
          <cell r="A2763" t="str">
            <v>Tenn Z3</v>
          </cell>
          <cell r="C2763">
            <v>202105</v>
          </cell>
          <cell r="D2763">
            <v>0</v>
          </cell>
        </row>
        <row r="2764">
          <cell r="A2764" t="str">
            <v>Tenn Z3</v>
          </cell>
          <cell r="C2764">
            <v>202106</v>
          </cell>
          <cell r="D2764">
            <v>0</v>
          </cell>
        </row>
        <row r="2765">
          <cell r="A2765" t="str">
            <v>Tenn Z3</v>
          </cell>
          <cell r="C2765">
            <v>202107</v>
          </cell>
          <cell r="D2765">
            <v>0</v>
          </cell>
        </row>
        <row r="2766">
          <cell r="A2766" t="str">
            <v>Tenn Z3</v>
          </cell>
          <cell r="C2766">
            <v>202108</v>
          </cell>
          <cell r="D2766">
            <v>0</v>
          </cell>
        </row>
        <row r="2767">
          <cell r="A2767" t="str">
            <v>Tenn Z3</v>
          </cell>
          <cell r="C2767">
            <v>202109</v>
          </cell>
          <cell r="D2767">
            <v>0</v>
          </cell>
        </row>
        <row r="2768">
          <cell r="A2768" t="str">
            <v>Tenn Z3</v>
          </cell>
          <cell r="C2768">
            <v>202110</v>
          </cell>
          <cell r="D2768">
            <v>0</v>
          </cell>
        </row>
        <row r="2769">
          <cell r="A2769" t="str">
            <v>Tenn Z3</v>
          </cell>
          <cell r="C2769">
            <v>202111</v>
          </cell>
          <cell r="D2769">
            <v>0</v>
          </cell>
        </row>
        <row r="2770">
          <cell r="A2770" t="str">
            <v>Tenn Z3</v>
          </cell>
          <cell r="C2770">
            <v>202112</v>
          </cell>
          <cell r="D2770">
            <v>0</v>
          </cell>
        </row>
        <row r="2771">
          <cell r="A2771" t="str">
            <v>Tenn Z3</v>
          </cell>
          <cell r="C2771">
            <v>202201</v>
          </cell>
          <cell r="D2771">
            <v>0</v>
          </cell>
        </row>
        <row r="2772">
          <cell r="A2772" t="str">
            <v>Tenn Z3</v>
          </cell>
          <cell r="C2772">
            <v>202202</v>
          </cell>
          <cell r="D2772">
            <v>0</v>
          </cell>
        </row>
        <row r="2773">
          <cell r="A2773" t="str">
            <v>Tenn Z3</v>
          </cell>
          <cell r="C2773">
            <v>202203</v>
          </cell>
          <cell r="D2773">
            <v>0</v>
          </cell>
        </row>
        <row r="2774">
          <cell r="A2774" t="str">
            <v>Tenn Z3</v>
          </cell>
          <cell r="C2774">
            <v>202204</v>
          </cell>
          <cell r="D2774">
            <v>0</v>
          </cell>
        </row>
        <row r="2775">
          <cell r="A2775" t="str">
            <v>Tenn Z3</v>
          </cell>
          <cell r="C2775">
            <v>202205</v>
          </cell>
          <cell r="D2775">
            <v>0</v>
          </cell>
        </row>
        <row r="2776">
          <cell r="A2776" t="str">
            <v>Tenn Z3</v>
          </cell>
          <cell r="C2776">
            <v>202206</v>
          </cell>
          <cell r="D2776">
            <v>0</v>
          </cell>
        </row>
        <row r="2777">
          <cell r="A2777" t="str">
            <v>Tenn Z3</v>
          </cell>
          <cell r="C2777">
            <v>202207</v>
          </cell>
          <cell r="D2777">
            <v>0</v>
          </cell>
        </row>
        <row r="2778">
          <cell r="A2778" t="str">
            <v>Tenn Z3</v>
          </cell>
          <cell r="C2778">
            <v>202208</v>
          </cell>
          <cell r="D2778">
            <v>0</v>
          </cell>
        </row>
        <row r="2779">
          <cell r="A2779" t="str">
            <v>Tenn Z3</v>
          </cell>
          <cell r="C2779">
            <v>202209</v>
          </cell>
          <cell r="D2779">
            <v>0</v>
          </cell>
        </row>
        <row r="2780">
          <cell r="A2780" t="str">
            <v>Tenn Z3</v>
          </cell>
          <cell r="C2780">
            <v>202210</v>
          </cell>
          <cell r="D2780">
            <v>0</v>
          </cell>
        </row>
        <row r="2781">
          <cell r="A2781" t="str">
            <v>Tenn Z3</v>
          </cell>
          <cell r="C2781">
            <v>202211</v>
          </cell>
          <cell r="D2781">
            <v>0</v>
          </cell>
        </row>
        <row r="2782">
          <cell r="A2782" t="str">
            <v>Tenn Z3</v>
          </cell>
          <cell r="C2782">
            <v>202212</v>
          </cell>
          <cell r="D2782">
            <v>0</v>
          </cell>
        </row>
        <row r="2783">
          <cell r="A2783" t="str">
            <v>Tenn Z3</v>
          </cell>
          <cell r="C2783">
            <v>202301</v>
          </cell>
          <cell r="D2783">
            <v>0</v>
          </cell>
        </row>
        <row r="2784">
          <cell r="A2784" t="str">
            <v>Tenn Z3</v>
          </cell>
          <cell r="C2784">
            <v>202302</v>
          </cell>
          <cell r="D2784">
            <v>0</v>
          </cell>
        </row>
        <row r="2785">
          <cell r="A2785" t="str">
            <v>Tenn Z3</v>
          </cell>
          <cell r="C2785">
            <v>202303</v>
          </cell>
          <cell r="D2785">
            <v>0</v>
          </cell>
        </row>
        <row r="2786">
          <cell r="A2786" t="str">
            <v>Tenn Z3</v>
          </cell>
          <cell r="C2786">
            <v>202304</v>
          </cell>
          <cell r="D2786">
            <v>0</v>
          </cell>
        </row>
        <row r="2787">
          <cell r="A2787" t="str">
            <v>Tenn Z3</v>
          </cell>
          <cell r="C2787">
            <v>202305</v>
          </cell>
          <cell r="D2787">
            <v>0</v>
          </cell>
        </row>
        <row r="2788">
          <cell r="A2788" t="str">
            <v>Tenn Z3</v>
          </cell>
          <cell r="C2788">
            <v>202306</v>
          </cell>
          <cell r="D2788">
            <v>0</v>
          </cell>
        </row>
        <row r="2789">
          <cell r="A2789" t="str">
            <v>Tenn Z3</v>
          </cell>
          <cell r="C2789">
            <v>202307</v>
          </cell>
          <cell r="D2789">
            <v>0</v>
          </cell>
        </row>
        <row r="2790">
          <cell r="A2790" t="str">
            <v>Tenn Z3</v>
          </cell>
          <cell r="C2790">
            <v>202308</v>
          </cell>
          <cell r="D2790">
            <v>0</v>
          </cell>
        </row>
        <row r="2791">
          <cell r="A2791" t="str">
            <v>Tenn Z3</v>
          </cell>
          <cell r="C2791">
            <v>202309</v>
          </cell>
          <cell r="D2791">
            <v>0</v>
          </cell>
        </row>
        <row r="2792">
          <cell r="A2792" t="str">
            <v>Tenn Z3</v>
          </cell>
          <cell r="C2792">
            <v>202310</v>
          </cell>
          <cell r="D2792">
            <v>0</v>
          </cell>
        </row>
        <row r="2793">
          <cell r="A2793" t="str">
            <v>Tenn Z3</v>
          </cell>
          <cell r="C2793">
            <v>202311</v>
          </cell>
          <cell r="D2793">
            <v>0</v>
          </cell>
        </row>
        <row r="2794">
          <cell r="A2794" t="str">
            <v>Tenn Z3</v>
          </cell>
          <cell r="C2794">
            <v>202312</v>
          </cell>
          <cell r="D2794">
            <v>0</v>
          </cell>
        </row>
        <row r="2795">
          <cell r="A2795" t="str">
            <v>Tenn Z3</v>
          </cell>
          <cell r="C2795">
            <v>202401</v>
          </cell>
          <cell r="D2795">
            <v>0</v>
          </cell>
        </row>
        <row r="2796">
          <cell r="A2796" t="str">
            <v>Tenn Z3</v>
          </cell>
          <cell r="C2796">
            <v>202402</v>
          </cell>
          <cell r="D2796">
            <v>0</v>
          </cell>
        </row>
        <row r="2797">
          <cell r="A2797" t="str">
            <v>Tenn Z3</v>
          </cell>
          <cell r="C2797">
            <v>202403</v>
          </cell>
          <cell r="D2797">
            <v>0</v>
          </cell>
        </row>
        <row r="2798">
          <cell r="A2798" t="str">
            <v>Tenn Z3</v>
          </cell>
          <cell r="C2798">
            <v>202404</v>
          </cell>
          <cell r="D2798">
            <v>0</v>
          </cell>
        </row>
        <row r="2799">
          <cell r="A2799" t="str">
            <v>Tenn Z3</v>
          </cell>
          <cell r="C2799">
            <v>202405</v>
          </cell>
          <cell r="D2799">
            <v>0</v>
          </cell>
        </row>
        <row r="2800">
          <cell r="A2800" t="str">
            <v>Tenn Z3</v>
          </cell>
          <cell r="C2800">
            <v>202406</v>
          </cell>
          <cell r="D2800">
            <v>0</v>
          </cell>
        </row>
        <row r="2801">
          <cell r="A2801" t="str">
            <v>Tenn Z3</v>
          </cell>
          <cell r="C2801">
            <v>202407</v>
          </cell>
          <cell r="D2801">
            <v>0</v>
          </cell>
        </row>
        <row r="2802">
          <cell r="A2802" t="str">
            <v>Tenn Z3</v>
          </cell>
          <cell r="C2802">
            <v>202408</v>
          </cell>
          <cell r="D2802">
            <v>0</v>
          </cell>
        </row>
        <row r="2803">
          <cell r="A2803" t="str">
            <v>Tenn Z3</v>
          </cell>
          <cell r="C2803">
            <v>202409</v>
          </cell>
          <cell r="D2803">
            <v>0</v>
          </cell>
        </row>
        <row r="2804">
          <cell r="A2804" t="str">
            <v>Tenn Z3</v>
          </cell>
          <cell r="C2804">
            <v>202410</v>
          </cell>
          <cell r="D2804">
            <v>0</v>
          </cell>
        </row>
        <row r="2805">
          <cell r="A2805" t="str">
            <v>Tenn Z3</v>
          </cell>
          <cell r="C2805">
            <v>202411</v>
          </cell>
          <cell r="D2805">
            <v>0</v>
          </cell>
        </row>
        <row r="2806">
          <cell r="A2806" t="str">
            <v>Tenn Z3</v>
          </cell>
          <cell r="C2806">
            <v>202412</v>
          </cell>
          <cell r="D2806">
            <v>0</v>
          </cell>
        </row>
        <row r="2807">
          <cell r="A2807" t="str">
            <v>Tenn Z3</v>
          </cell>
          <cell r="C2807">
            <v>202501</v>
          </cell>
          <cell r="D2807">
            <v>0</v>
          </cell>
        </row>
        <row r="2808">
          <cell r="A2808" t="str">
            <v>Tenn Z3</v>
          </cell>
          <cell r="C2808">
            <v>202502</v>
          </cell>
          <cell r="D2808">
            <v>0</v>
          </cell>
        </row>
        <row r="2809">
          <cell r="A2809" t="str">
            <v>Tenn Z3</v>
          </cell>
          <cell r="C2809">
            <v>202503</v>
          </cell>
          <cell r="D2809">
            <v>0</v>
          </cell>
        </row>
        <row r="2810">
          <cell r="A2810" t="str">
            <v>Tenn Z3</v>
          </cell>
          <cell r="C2810">
            <v>202504</v>
          </cell>
          <cell r="D2810">
            <v>0</v>
          </cell>
        </row>
        <row r="2811">
          <cell r="A2811" t="str">
            <v>Tenn Z3</v>
          </cell>
          <cell r="C2811">
            <v>202505</v>
          </cell>
          <cell r="D2811">
            <v>0</v>
          </cell>
        </row>
        <row r="2812">
          <cell r="A2812" t="str">
            <v>Tenn Z3</v>
          </cell>
          <cell r="C2812">
            <v>202506</v>
          </cell>
          <cell r="D2812">
            <v>0</v>
          </cell>
        </row>
        <row r="2813">
          <cell r="A2813" t="str">
            <v>Tenn Z3</v>
          </cell>
          <cell r="C2813">
            <v>202507</v>
          </cell>
          <cell r="D2813">
            <v>0</v>
          </cell>
        </row>
        <row r="2814">
          <cell r="A2814" t="str">
            <v>Tenn Z3</v>
          </cell>
          <cell r="C2814">
            <v>202508</v>
          </cell>
          <cell r="D2814">
            <v>0</v>
          </cell>
        </row>
        <row r="2815">
          <cell r="A2815" t="str">
            <v>Tenn Z3</v>
          </cell>
          <cell r="C2815">
            <v>202509</v>
          </cell>
          <cell r="D2815">
            <v>0</v>
          </cell>
        </row>
        <row r="2816">
          <cell r="A2816" t="str">
            <v>Tenn Z3</v>
          </cell>
          <cell r="C2816">
            <v>202510</v>
          </cell>
          <cell r="D2816">
            <v>0</v>
          </cell>
        </row>
        <row r="2817">
          <cell r="A2817" t="str">
            <v>Tenn Z3</v>
          </cell>
          <cell r="C2817">
            <v>202511</v>
          </cell>
          <cell r="D2817">
            <v>0</v>
          </cell>
        </row>
        <row r="2818">
          <cell r="A2818" t="str">
            <v>Tenn Z3</v>
          </cell>
          <cell r="C2818">
            <v>202512</v>
          </cell>
          <cell r="D2818">
            <v>0</v>
          </cell>
        </row>
        <row r="2819">
          <cell r="A2819" t="str">
            <v>Tenn Z3</v>
          </cell>
          <cell r="C2819">
            <v>202601</v>
          </cell>
          <cell r="D2819">
            <v>0</v>
          </cell>
        </row>
        <row r="2820">
          <cell r="A2820" t="str">
            <v>Tenn Z3</v>
          </cell>
          <cell r="C2820">
            <v>202602</v>
          </cell>
          <cell r="D2820">
            <v>0</v>
          </cell>
        </row>
        <row r="2821">
          <cell r="A2821" t="str">
            <v>Tenn Z3</v>
          </cell>
          <cell r="C2821">
            <v>202603</v>
          </cell>
          <cell r="D2821">
            <v>0</v>
          </cell>
        </row>
        <row r="2822">
          <cell r="A2822" t="str">
            <v>Tenn Z3</v>
          </cell>
          <cell r="C2822">
            <v>202604</v>
          </cell>
          <cell r="D2822">
            <v>0</v>
          </cell>
        </row>
        <row r="2823">
          <cell r="A2823" t="str">
            <v>Tenn Z3</v>
          </cell>
          <cell r="C2823">
            <v>202605</v>
          </cell>
          <cell r="D2823">
            <v>0</v>
          </cell>
        </row>
        <row r="2824">
          <cell r="A2824" t="str">
            <v>Tenn Z3</v>
          </cell>
          <cell r="C2824">
            <v>202606</v>
          </cell>
          <cell r="D2824">
            <v>0</v>
          </cell>
        </row>
        <row r="2825">
          <cell r="A2825" t="str">
            <v>Tenn Z3</v>
          </cell>
          <cell r="C2825">
            <v>202607</v>
          </cell>
          <cell r="D2825">
            <v>0</v>
          </cell>
        </row>
        <row r="2826">
          <cell r="A2826" t="str">
            <v>Tenn Z3</v>
          </cell>
          <cell r="C2826">
            <v>202608</v>
          </cell>
          <cell r="D2826">
            <v>0</v>
          </cell>
        </row>
        <row r="2827">
          <cell r="A2827" t="str">
            <v>Tenn Z3</v>
          </cell>
          <cell r="C2827">
            <v>202609</v>
          </cell>
          <cell r="D2827">
            <v>0</v>
          </cell>
        </row>
        <row r="2828">
          <cell r="A2828" t="str">
            <v>Tenn Z3</v>
          </cell>
          <cell r="C2828">
            <v>202610</v>
          </cell>
          <cell r="D2828">
            <v>0</v>
          </cell>
        </row>
        <row r="2829">
          <cell r="A2829" t="str">
            <v>Tenn Z3</v>
          </cell>
          <cell r="C2829">
            <v>202611</v>
          </cell>
          <cell r="D2829">
            <v>0</v>
          </cell>
        </row>
        <row r="2830">
          <cell r="A2830" t="str">
            <v>Tenn Z3</v>
          </cell>
          <cell r="C2830">
            <v>202612</v>
          </cell>
          <cell r="D2830">
            <v>0</v>
          </cell>
        </row>
        <row r="2831">
          <cell r="A2831" t="str">
            <v>Tenn Z3</v>
          </cell>
          <cell r="C2831">
            <v>202701</v>
          </cell>
          <cell r="D2831">
            <v>0</v>
          </cell>
        </row>
        <row r="2832">
          <cell r="A2832" t="str">
            <v>Tenn Z3</v>
          </cell>
          <cell r="C2832">
            <v>202702</v>
          </cell>
          <cell r="D2832">
            <v>0</v>
          </cell>
        </row>
        <row r="2833">
          <cell r="A2833" t="str">
            <v>Tenn Z3</v>
          </cell>
          <cell r="C2833">
            <v>202703</v>
          </cell>
          <cell r="D2833">
            <v>0</v>
          </cell>
        </row>
        <row r="2834">
          <cell r="A2834" t="str">
            <v>Tenn Z3</v>
          </cell>
          <cell r="C2834">
            <v>202704</v>
          </cell>
          <cell r="D2834">
            <v>0</v>
          </cell>
        </row>
        <row r="2835">
          <cell r="A2835" t="str">
            <v>Tenn Z3</v>
          </cell>
          <cell r="C2835">
            <v>202705</v>
          </cell>
          <cell r="D2835">
            <v>0</v>
          </cell>
        </row>
        <row r="2836">
          <cell r="A2836" t="str">
            <v>Tenn Z3</v>
          </cell>
          <cell r="C2836">
            <v>202706</v>
          </cell>
          <cell r="D2836">
            <v>0</v>
          </cell>
        </row>
        <row r="2837">
          <cell r="A2837" t="str">
            <v>Tenn Z3</v>
          </cell>
          <cell r="C2837">
            <v>202707</v>
          </cell>
          <cell r="D2837">
            <v>0</v>
          </cell>
        </row>
        <row r="2838">
          <cell r="A2838" t="str">
            <v>Tenn Z3</v>
          </cell>
          <cell r="C2838">
            <v>202708</v>
          </cell>
          <cell r="D2838">
            <v>0</v>
          </cell>
        </row>
        <row r="2839">
          <cell r="A2839" t="str">
            <v>Tenn Z3</v>
          </cell>
          <cell r="C2839">
            <v>202709</v>
          </cell>
          <cell r="D2839">
            <v>0</v>
          </cell>
        </row>
        <row r="2840">
          <cell r="A2840" t="str">
            <v>Tenn Z3</v>
          </cell>
          <cell r="C2840">
            <v>202710</v>
          </cell>
          <cell r="D2840">
            <v>0</v>
          </cell>
        </row>
        <row r="2841">
          <cell r="A2841" t="str">
            <v>Tenn Z4</v>
          </cell>
          <cell r="C2841">
            <v>200803</v>
          </cell>
          <cell r="D2841">
            <v>1.0123</v>
          </cell>
        </row>
        <row r="2842">
          <cell r="A2842" t="str">
            <v>Tenn Z4</v>
          </cell>
          <cell r="C2842">
            <v>200804</v>
          </cell>
          <cell r="D2842">
            <v>1.0533999999999999</v>
          </cell>
        </row>
        <row r="2843">
          <cell r="A2843" t="str">
            <v>Tenn Z4</v>
          </cell>
          <cell r="C2843">
            <v>200805</v>
          </cell>
          <cell r="D2843">
            <v>1.0862000000000001</v>
          </cell>
        </row>
        <row r="2844">
          <cell r="A2844" t="str">
            <v>Tenn Z4</v>
          </cell>
          <cell r="C2844">
            <v>200806</v>
          </cell>
          <cell r="D2844">
            <v>1.0912999999999999</v>
          </cell>
        </row>
        <row r="2845">
          <cell r="A2845" t="str">
            <v>Tenn Z4</v>
          </cell>
          <cell r="C2845">
            <v>200807</v>
          </cell>
          <cell r="D2845">
            <v>1.0964</v>
          </cell>
        </row>
        <row r="2846">
          <cell r="A2846" t="str">
            <v>Tenn Z4</v>
          </cell>
          <cell r="C2846">
            <v>200808</v>
          </cell>
          <cell r="D2846">
            <v>1.0991</v>
          </cell>
        </row>
        <row r="2847">
          <cell r="A2847" t="str">
            <v>Tenn Z4</v>
          </cell>
          <cell r="C2847">
            <v>200809</v>
          </cell>
          <cell r="D2847">
            <v>1.0998000000000001</v>
          </cell>
        </row>
        <row r="2848">
          <cell r="A2848" t="str">
            <v>Tenn Z4</v>
          </cell>
          <cell r="C2848">
            <v>200810</v>
          </cell>
          <cell r="D2848">
            <v>1.1040000000000001</v>
          </cell>
        </row>
        <row r="2849">
          <cell r="A2849" t="str">
            <v>Tenn Z4</v>
          </cell>
          <cell r="C2849">
            <v>200811</v>
          </cell>
          <cell r="D2849">
            <v>1.1185</v>
          </cell>
        </row>
        <row r="2850">
          <cell r="A2850" t="str">
            <v>Tenn Z4</v>
          </cell>
          <cell r="C2850">
            <v>200812</v>
          </cell>
          <cell r="D2850">
            <v>1.1394</v>
          </cell>
        </row>
        <row r="2851">
          <cell r="A2851" t="str">
            <v>Tenn Z4</v>
          </cell>
          <cell r="C2851">
            <v>200901</v>
          </cell>
          <cell r="D2851">
            <v>1.1529</v>
          </cell>
        </row>
        <row r="2852">
          <cell r="A2852" t="str">
            <v>Tenn Z4</v>
          </cell>
          <cell r="C2852">
            <v>200902</v>
          </cell>
          <cell r="D2852">
            <v>1.1511</v>
          </cell>
        </row>
        <row r="2853">
          <cell r="A2853" t="str">
            <v>Tenn Z4</v>
          </cell>
          <cell r="C2853">
            <v>200903</v>
          </cell>
          <cell r="D2853">
            <v>1.1361000000000001</v>
          </cell>
        </row>
        <row r="2854">
          <cell r="A2854" t="str">
            <v>Tenn Z4</v>
          </cell>
          <cell r="C2854">
            <v>200904</v>
          </cell>
          <cell r="D2854">
            <v>1.0309999999999999</v>
          </cell>
        </row>
        <row r="2855">
          <cell r="A2855" t="str">
            <v>Tenn Z4</v>
          </cell>
          <cell r="C2855">
            <v>200905</v>
          </cell>
          <cell r="D2855">
            <v>1.0204</v>
          </cell>
        </row>
        <row r="2856">
          <cell r="A2856" t="str">
            <v>Tenn Z4</v>
          </cell>
          <cell r="C2856">
            <v>200906</v>
          </cell>
          <cell r="D2856">
            <v>1.0235000000000001</v>
          </cell>
        </row>
        <row r="2857">
          <cell r="A2857" t="str">
            <v>Tenn Z4</v>
          </cell>
          <cell r="C2857">
            <v>200907</v>
          </cell>
          <cell r="D2857">
            <v>1.0277000000000001</v>
          </cell>
        </row>
        <row r="2858">
          <cell r="A2858" t="str">
            <v>Tenn Z4</v>
          </cell>
          <cell r="C2858">
            <v>200908</v>
          </cell>
          <cell r="D2858">
            <v>1.0308999999999999</v>
          </cell>
        </row>
        <row r="2859">
          <cell r="A2859" t="str">
            <v>Tenn Z4</v>
          </cell>
          <cell r="C2859">
            <v>200909</v>
          </cell>
          <cell r="D2859">
            <v>1.0318000000000001</v>
          </cell>
        </row>
        <row r="2860">
          <cell r="A2860" t="str">
            <v>Tenn Z4</v>
          </cell>
          <cell r="C2860">
            <v>200910</v>
          </cell>
          <cell r="D2860">
            <v>1.0361</v>
          </cell>
        </row>
        <row r="2861">
          <cell r="A2861" t="str">
            <v>Tenn Z4</v>
          </cell>
          <cell r="C2861">
            <v>200911</v>
          </cell>
          <cell r="D2861">
            <v>1.0497000000000001</v>
          </cell>
        </row>
        <row r="2862">
          <cell r="A2862" t="str">
            <v>Tenn Z4</v>
          </cell>
          <cell r="C2862">
            <v>200912</v>
          </cell>
          <cell r="D2862">
            <v>1.071</v>
          </cell>
        </row>
        <row r="2863">
          <cell r="A2863" t="str">
            <v>Tenn Z4</v>
          </cell>
          <cell r="C2863">
            <v>201001</v>
          </cell>
          <cell r="D2863">
            <v>1.0844</v>
          </cell>
        </row>
        <row r="2864">
          <cell r="A2864" t="str">
            <v>Tenn Z4</v>
          </cell>
          <cell r="C2864">
            <v>201002</v>
          </cell>
          <cell r="D2864">
            <v>1.0832999999999999</v>
          </cell>
        </row>
        <row r="2865">
          <cell r="A2865" t="str">
            <v>Tenn Z4</v>
          </cell>
          <cell r="C2865">
            <v>201003</v>
          </cell>
          <cell r="D2865">
            <v>1.0677000000000001</v>
          </cell>
        </row>
        <row r="2866">
          <cell r="A2866" t="str">
            <v>Tenn Z4</v>
          </cell>
          <cell r="C2866">
            <v>201004</v>
          </cell>
          <cell r="D2866">
            <v>0.99139999999999995</v>
          </cell>
        </row>
        <row r="2867">
          <cell r="A2867" t="str">
            <v>Tenn Z4</v>
          </cell>
          <cell r="C2867">
            <v>201005</v>
          </cell>
          <cell r="D2867">
            <v>0.98350000000000004</v>
          </cell>
        </row>
        <row r="2868">
          <cell r="A2868" t="str">
            <v>Tenn Z4</v>
          </cell>
          <cell r="C2868">
            <v>201006</v>
          </cell>
          <cell r="D2868">
            <v>0.98629999999999995</v>
          </cell>
        </row>
        <row r="2869">
          <cell r="A2869" t="str">
            <v>Tenn Z4</v>
          </cell>
          <cell r="C2869">
            <v>201007</v>
          </cell>
          <cell r="D2869">
            <v>0.99109999999999998</v>
          </cell>
        </row>
        <row r="2870">
          <cell r="A2870" t="str">
            <v>Tenn Z4</v>
          </cell>
          <cell r="C2870">
            <v>201008</v>
          </cell>
          <cell r="D2870">
            <v>0.99470000000000003</v>
          </cell>
        </row>
        <row r="2871">
          <cell r="A2871" t="str">
            <v>Tenn Z4</v>
          </cell>
          <cell r="C2871">
            <v>201009</v>
          </cell>
          <cell r="D2871">
            <v>0.99580000000000002</v>
          </cell>
        </row>
        <row r="2872">
          <cell r="A2872" t="str">
            <v>Tenn Z4</v>
          </cell>
          <cell r="C2872">
            <v>201010</v>
          </cell>
          <cell r="D2872">
            <v>1.0004999999999999</v>
          </cell>
        </row>
        <row r="2873">
          <cell r="A2873" t="str">
            <v>Tenn Z4</v>
          </cell>
          <cell r="C2873">
            <v>201011</v>
          </cell>
          <cell r="D2873">
            <v>1.0164</v>
          </cell>
        </row>
        <row r="2874">
          <cell r="A2874" t="str">
            <v>Tenn Z4</v>
          </cell>
          <cell r="C2874">
            <v>201012</v>
          </cell>
          <cell r="D2874">
            <v>1.0383</v>
          </cell>
        </row>
        <row r="2875">
          <cell r="A2875" t="str">
            <v>Tenn Z4</v>
          </cell>
          <cell r="C2875">
            <v>201101</v>
          </cell>
          <cell r="D2875">
            <v>1.0523</v>
          </cell>
        </row>
        <row r="2876">
          <cell r="A2876" t="str">
            <v>Tenn Z4</v>
          </cell>
          <cell r="C2876">
            <v>201102</v>
          </cell>
          <cell r="D2876">
            <v>1.0518000000000001</v>
          </cell>
        </row>
        <row r="2877">
          <cell r="A2877" t="str">
            <v>Tenn Z4</v>
          </cell>
          <cell r="C2877">
            <v>201103</v>
          </cell>
          <cell r="D2877">
            <v>1.0367999999999999</v>
          </cell>
        </row>
        <row r="2878">
          <cell r="A2878" t="str">
            <v>Tenn Z4</v>
          </cell>
          <cell r="C2878">
            <v>201104</v>
          </cell>
          <cell r="D2878">
            <v>0.97519999999999996</v>
          </cell>
        </row>
        <row r="2879">
          <cell r="A2879" t="str">
            <v>Tenn Z4</v>
          </cell>
          <cell r="C2879">
            <v>201105</v>
          </cell>
          <cell r="D2879">
            <v>0</v>
          </cell>
        </row>
        <row r="2880">
          <cell r="A2880" t="str">
            <v>Tenn Z4</v>
          </cell>
          <cell r="C2880">
            <v>201106</v>
          </cell>
          <cell r="D2880">
            <v>0</v>
          </cell>
        </row>
        <row r="2881">
          <cell r="A2881" t="str">
            <v>Tenn Z4</v>
          </cell>
          <cell r="C2881">
            <v>201107</v>
          </cell>
          <cell r="D2881">
            <v>0</v>
          </cell>
        </row>
        <row r="2882">
          <cell r="A2882" t="str">
            <v>Tenn Z4</v>
          </cell>
          <cell r="C2882">
            <v>201108</v>
          </cell>
          <cell r="D2882">
            <v>0</v>
          </cell>
        </row>
        <row r="2883">
          <cell r="A2883" t="str">
            <v>Tenn Z4</v>
          </cell>
          <cell r="C2883">
            <v>201109</v>
          </cell>
          <cell r="D2883">
            <v>0</v>
          </cell>
        </row>
        <row r="2884">
          <cell r="A2884" t="str">
            <v>Tenn Z4</v>
          </cell>
          <cell r="C2884">
            <v>201110</v>
          </cell>
          <cell r="D2884">
            <v>0</v>
          </cell>
        </row>
        <row r="2885">
          <cell r="A2885" t="str">
            <v>Tenn Z4</v>
          </cell>
          <cell r="C2885">
            <v>201111</v>
          </cell>
          <cell r="D2885">
            <v>0</v>
          </cell>
        </row>
        <row r="2886">
          <cell r="A2886" t="str">
            <v>Tenn Z4</v>
          </cell>
          <cell r="C2886">
            <v>201112</v>
          </cell>
          <cell r="D2886">
            <v>0</v>
          </cell>
        </row>
        <row r="2887">
          <cell r="A2887" t="str">
            <v>Tenn Z4</v>
          </cell>
          <cell r="C2887">
            <v>201201</v>
          </cell>
          <cell r="D2887">
            <v>0</v>
          </cell>
        </row>
        <row r="2888">
          <cell r="A2888" t="str">
            <v>Tenn Z4</v>
          </cell>
          <cell r="C2888">
            <v>201202</v>
          </cell>
          <cell r="D2888">
            <v>0</v>
          </cell>
        </row>
        <row r="2889">
          <cell r="A2889" t="str">
            <v>Tenn Z4</v>
          </cell>
          <cell r="C2889">
            <v>201203</v>
          </cell>
          <cell r="D2889">
            <v>0</v>
          </cell>
        </row>
        <row r="2890">
          <cell r="A2890" t="str">
            <v>Tenn Z4</v>
          </cell>
          <cell r="C2890">
            <v>201204</v>
          </cell>
          <cell r="D2890">
            <v>0</v>
          </cell>
        </row>
        <row r="2891">
          <cell r="A2891" t="str">
            <v>Tenn Z4</v>
          </cell>
          <cell r="C2891">
            <v>201205</v>
          </cell>
          <cell r="D2891">
            <v>0</v>
          </cell>
        </row>
        <row r="2892">
          <cell r="A2892" t="str">
            <v>Tenn Z4</v>
          </cell>
          <cell r="C2892">
            <v>201206</v>
          </cell>
          <cell r="D2892">
            <v>0</v>
          </cell>
        </row>
        <row r="2893">
          <cell r="A2893" t="str">
            <v>Tenn Z4</v>
          </cell>
          <cell r="C2893">
            <v>201207</v>
          </cell>
          <cell r="D2893">
            <v>0</v>
          </cell>
        </row>
        <row r="2894">
          <cell r="A2894" t="str">
            <v>Tenn Z4</v>
          </cell>
          <cell r="C2894">
            <v>201208</v>
          </cell>
          <cell r="D2894">
            <v>0</v>
          </cell>
        </row>
        <row r="2895">
          <cell r="A2895" t="str">
            <v>Tenn Z4</v>
          </cell>
          <cell r="C2895">
            <v>201209</v>
          </cell>
          <cell r="D2895">
            <v>0</v>
          </cell>
        </row>
        <row r="2896">
          <cell r="A2896" t="str">
            <v>Tenn Z4</v>
          </cell>
          <cell r="C2896">
            <v>201210</v>
          </cell>
          <cell r="D2896">
            <v>0</v>
          </cell>
        </row>
        <row r="2897">
          <cell r="A2897" t="str">
            <v>Tenn Z4</v>
          </cell>
          <cell r="C2897">
            <v>201211</v>
          </cell>
          <cell r="D2897">
            <v>0</v>
          </cell>
        </row>
        <row r="2898">
          <cell r="A2898" t="str">
            <v>Tenn Z4</v>
          </cell>
          <cell r="C2898">
            <v>201212</v>
          </cell>
          <cell r="D2898">
            <v>0</v>
          </cell>
        </row>
        <row r="2899">
          <cell r="A2899" t="str">
            <v>Tenn Z4</v>
          </cell>
          <cell r="C2899">
            <v>201301</v>
          </cell>
          <cell r="D2899">
            <v>0</v>
          </cell>
        </row>
        <row r="2900">
          <cell r="A2900" t="str">
            <v>Tenn Z4</v>
          </cell>
          <cell r="C2900">
            <v>201302</v>
          </cell>
          <cell r="D2900">
            <v>0</v>
          </cell>
        </row>
        <row r="2901">
          <cell r="A2901" t="str">
            <v>Tenn Z4</v>
          </cell>
          <cell r="C2901">
            <v>201303</v>
          </cell>
          <cell r="D2901">
            <v>0</v>
          </cell>
        </row>
        <row r="2902">
          <cell r="A2902" t="str">
            <v>Tenn Z4</v>
          </cell>
          <cell r="C2902">
            <v>201304</v>
          </cell>
          <cell r="D2902">
            <v>0</v>
          </cell>
        </row>
        <row r="2903">
          <cell r="A2903" t="str">
            <v>Tenn Z4</v>
          </cell>
          <cell r="C2903">
            <v>201305</v>
          </cell>
          <cell r="D2903">
            <v>0</v>
          </cell>
        </row>
        <row r="2904">
          <cell r="A2904" t="str">
            <v>Tenn Z4</v>
          </cell>
          <cell r="C2904">
            <v>201306</v>
          </cell>
          <cell r="D2904">
            <v>0</v>
          </cell>
        </row>
        <row r="2905">
          <cell r="A2905" t="str">
            <v>Tenn Z4</v>
          </cell>
          <cell r="C2905">
            <v>201307</v>
          </cell>
          <cell r="D2905">
            <v>0</v>
          </cell>
        </row>
        <row r="2906">
          <cell r="A2906" t="str">
            <v>Tenn Z4</v>
          </cell>
          <cell r="C2906">
            <v>201308</v>
          </cell>
          <cell r="D2906">
            <v>0</v>
          </cell>
        </row>
        <row r="2907">
          <cell r="A2907" t="str">
            <v>Tenn Z4</v>
          </cell>
          <cell r="C2907">
            <v>201309</v>
          </cell>
          <cell r="D2907">
            <v>0</v>
          </cell>
        </row>
        <row r="2908">
          <cell r="A2908" t="str">
            <v>Tenn Z4</v>
          </cell>
          <cell r="C2908">
            <v>201310</v>
          </cell>
          <cell r="D2908">
            <v>0</v>
          </cell>
        </row>
        <row r="2909">
          <cell r="A2909" t="str">
            <v>Tenn Z4</v>
          </cell>
          <cell r="C2909">
            <v>201311</v>
          </cell>
          <cell r="D2909">
            <v>0</v>
          </cell>
        </row>
        <row r="2910">
          <cell r="A2910" t="str">
            <v>Tenn Z4</v>
          </cell>
          <cell r="C2910">
            <v>201312</v>
          </cell>
          <cell r="D2910">
            <v>0</v>
          </cell>
        </row>
        <row r="2911">
          <cell r="A2911" t="str">
            <v>Tenn Z4</v>
          </cell>
          <cell r="C2911">
            <v>201401</v>
          </cell>
          <cell r="D2911">
            <v>0</v>
          </cell>
        </row>
        <row r="2912">
          <cell r="A2912" t="str">
            <v>Tenn Z4</v>
          </cell>
          <cell r="C2912">
            <v>201402</v>
          </cell>
          <cell r="D2912">
            <v>0</v>
          </cell>
        </row>
        <row r="2913">
          <cell r="A2913" t="str">
            <v>Tenn Z4</v>
          </cell>
          <cell r="C2913">
            <v>201403</v>
          </cell>
          <cell r="D2913">
            <v>0</v>
          </cell>
        </row>
        <row r="2914">
          <cell r="A2914" t="str">
            <v>Tenn Z4</v>
          </cell>
          <cell r="C2914">
            <v>201404</v>
          </cell>
          <cell r="D2914">
            <v>0</v>
          </cell>
        </row>
        <row r="2915">
          <cell r="A2915" t="str">
            <v>Tenn Z4</v>
          </cell>
          <cell r="C2915">
            <v>201405</v>
          </cell>
          <cell r="D2915">
            <v>0</v>
          </cell>
        </row>
        <row r="2916">
          <cell r="A2916" t="str">
            <v>Tenn Z4</v>
          </cell>
          <cell r="C2916">
            <v>201406</v>
          </cell>
          <cell r="D2916">
            <v>0</v>
          </cell>
        </row>
        <row r="2917">
          <cell r="A2917" t="str">
            <v>Tenn Z4</v>
          </cell>
          <cell r="C2917">
            <v>201407</v>
          </cell>
          <cell r="D2917">
            <v>0</v>
          </cell>
        </row>
        <row r="2918">
          <cell r="A2918" t="str">
            <v>Tenn Z4</v>
          </cell>
          <cell r="C2918">
            <v>201408</v>
          </cell>
          <cell r="D2918">
            <v>0</v>
          </cell>
        </row>
        <row r="2919">
          <cell r="A2919" t="str">
            <v>Tenn Z4</v>
          </cell>
          <cell r="C2919">
            <v>201409</v>
          </cell>
          <cell r="D2919">
            <v>0</v>
          </cell>
        </row>
        <row r="2920">
          <cell r="A2920" t="str">
            <v>Tenn Z4</v>
          </cell>
          <cell r="C2920">
            <v>201410</v>
          </cell>
          <cell r="D2920">
            <v>0</v>
          </cell>
        </row>
        <row r="2921">
          <cell r="A2921" t="str">
            <v>Tenn Z4</v>
          </cell>
          <cell r="C2921">
            <v>201411</v>
          </cell>
          <cell r="D2921">
            <v>0</v>
          </cell>
        </row>
        <row r="2922">
          <cell r="A2922" t="str">
            <v>Tenn Z4</v>
          </cell>
          <cell r="C2922">
            <v>201412</v>
          </cell>
          <cell r="D2922">
            <v>0</v>
          </cell>
        </row>
        <row r="2923">
          <cell r="A2923" t="str">
            <v>Tenn Z4</v>
          </cell>
          <cell r="C2923">
            <v>201501</v>
          </cell>
          <cell r="D2923">
            <v>0</v>
          </cell>
        </row>
        <row r="2924">
          <cell r="A2924" t="str">
            <v>Tenn Z4</v>
          </cell>
          <cell r="C2924">
            <v>201502</v>
          </cell>
          <cell r="D2924">
            <v>0</v>
          </cell>
        </row>
        <row r="2925">
          <cell r="A2925" t="str">
            <v>Tenn Z4</v>
          </cell>
          <cell r="C2925">
            <v>201503</v>
          </cell>
          <cell r="D2925">
            <v>0</v>
          </cell>
        </row>
        <row r="2926">
          <cell r="A2926" t="str">
            <v>Tenn Z4</v>
          </cell>
          <cell r="C2926">
            <v>201504</v>
          </cell>
          <cell r="D2926">
            <v>0</v>
          </cell>
        </row>
        <row r="2927">
          <cell r="A2927" t="str">
            <v>Tenn Z4</v>
          </cell>
          <cell r="C2927">
            <v>201505</v>
          </cell>
          <cell r="D2927">
            <v>0</v>
          </cell>
        </row>
        <row r="2928">
          <cell r="A2928" t="str">
            <v>Tenn Z4</v>
          </cell>
          <cell r="C2928">
            <v>201506</v>
          </cell>
          <cell r="D2928">
            <v>0</v>
          </cell>
        </row>
        <row r="2929">
          <cell r="A2929" t="str">
            <v>Tenn Z4</v>
          </cell>
          <cell r="C2929">
            <v>201507</v>
          </cell>
          <cell r="D2929">
            <v>0</v>
          </cell>
        </row>
        <row r="2930">
          <cell r="A2930" t="str">
            <v>Tenn Z4</v>
          </cell>
          <cell r="C2930">
            <v>201508</v>
          </cell>
          <cell r="D2930">
            <v>0</v>
          </cell>
        </row>
        <row r="2931">
          <cell r="A2931" t="str">
            <v>Tenn Z4</v>
          </cell>
          <cell r="C2931">
            <v>201509</v>
          </cell>
          <cell r="D2931">
            <v>0</v>
          </cell>
        </row>
        <row r="2932">
          <cell r="A2932" t="str">
            <v>Tenn Z4</v>
          </cell>
          <cell r="C2932">
            <v>201510</v>
          </cell>
          <cell r="D2932">
            <v>0</v>
          </cell>
        </row>
        <row r="2933">
          <cell r="A2933" t="str">
            <v>Tenn Z4</v>
          </cell>
          <cell r="C2933">
            <v>201511</v>
          </cell>
          <cell r="D2933">
            <v>0</v>
          </cell>
        </row>
        <row r="2934">
          <cell r="A2934" t="str">
            <v>Tenn Z4</v>
          </cell>
          <cell r="C2934">
            <v>201512</v>
          </cell>
          <cell r="D2934">
            <v>0</v>
          </cell>
        </row>
        <row r="2935">
          <cell r="A2935" t="str">
            <v>Tenn Z4</v>
          </cell>
          <cell r="C2935">
            <v>201601</v>
          </cell>
          <cell r="D2935">
            <v>0</v>
          </cell>
        </row>
        <row r="2936">
          <cell r="A2936" t="str">
            <v>Tenn Z4</v>
          </cell>
          <cell r="C2936">
            <v>201602</v>
          </cell>
          <cell r="D2936">
            <v>0</v>
          </cell>
        </row>
        <row r="2937">
          <cell r="A2937" t="str">
            <v>Tenn Z4</v>
          </cell>
          <cell r="C2937">
            <v>201603</v>
          </cell>
          <cell r="D2937">
            <v>0</v>
          </cell>
        </row>
        <row r="2938">
          <cell r="A2938" t="str">
            <v>Tenn Z4</v>
          </cell>
          <cell r="C2938">
            <v>201604</v>
          </cell>
          <cell r="D2938">
            <v>0</v>
          </cell>
        </row>
        <row r="2939">
          <cell r="A2939" t="str">
            <v>Tenn Z4</v>
          </cell>
          <cell r="C2939">
            <v>201605</v>
          </cell>
          <cell r="D2939">
            <v>0</v>
          </cell>
        </row>
        <row r="2940">
          <cell r="A2940" t="str">
            <v>Tenn Z4</v>
          </cell>
          <cell r="C2940">
            <v>201606</v>
          </cell>
          <cell r="D2940">
            <v>0</v>
          </cell>
        </row>
        <row r="2941">
          <cell r="A2941" t="str">
            <v>Tenn Z4</v>
          </cell>
          <cell r="C2941">
            <v>201607</v>
          </cell>
          <cell r="D2941">
            <v>0</v>
          </cell>
        </row>
        <row r="2942">
          <cell r="A2942" t="str">
            <v>Tenn Z4</v>
          </cell>
          <cell r="C2942">
            <v>201608</v>
          </cell>
          <cell r="D2942">
            <v>0</v>
          </cell>
        </row>
        <row r="2943">
          <cell r="A2943" t="str">
            <v>Tenn Z4</v>
          </cell>
          <cell r="C2943">
            <v>201609</v>
          </cell>
          <cell r="D2943">
            <v>0</v>
          </cell>
        </row>
        <row r="2944">
          <cell r="A2944" t="str">
            <v>Tenn Z4</v>
          </cell>
          <cell r="C2944">
            <v>201610</v>
          </cell>
          <cell r="D2944">
            <v>0</v>
          </cell>
        </row>
        <row r="2945">
          <cell r="A2945" t="str">
            <v>Tenn Z4</v>
          </cell>
          <cell r="C2945">
            <v>201611</v>
          </cell>
          <cell r="D2945">
            <v>0</v>
          </cell>
        </row>
        <row r="2946">
          <cell r="A2946" t="str">
            <v>Tenn Z4</v>
          </cell>
          <cell r="C2946">
            <v>201612</v>
          </cell>
          <cell r="D2946">
            <v>0</v>
          </cell>
        </row>
        <row r="2947">
          <cell r="A2947" t="str">
            <v>Tenn Z4</v>
          </cell>
          <cell r="C2947">
            <v>201701</v>
          </cell>
          <cell r="D2947">
            <v>0</v>
          </cell>
        </row>
        <row r="2948">
          <cell r="A2948" t="str">
            <v>Tenn Z4</v>
          </cell>
          <cell r="C2948">
            <v>201702</v>
          </cell>
          <cell r="D2948">
            <v>0</v>
          </cell>
        </row>
        <row r="2949">
          <cell r="A2949" t="str">
            <v>Tenn Z4</v>
          </cell>
          <cell r="C2949">
            <v>201703</v>
          </cell>
          <cell r="D2949">
            <v>0</v>
          </cell>
        </row>
        <row r="2950">
          <cell r="A2950" t="str">
            <v>Tenn Z4</v>
          </cell>
          <cell r="C2950">
            <v>201704</v>
          </cell>
          <cell r="D2950">
            <v>0</v>
          </cell>
        </row>
        <row r="2951">
          <cell r="A2951" t="str">
            <v>Tenn Z4</v>
          </cell>
          <cell r="C2951">
            <v>201705</v>
          </cell>
          <cell r="D2951">
            <v>0</v>
          </cell>
        </row>
        <row r="2952">
          <cell r="A2952" t="str">
            <v>Tenn Z4</v>
          </cell>
          <cell r="C2952">
            <v>201706</v>
          </cell>
          <cell r="D2952">
            <v>0</v>
          </cell>
        </row>
        <row r="2953">
          <cell r="A2953" t="str">
            <v>Tenn Z4</v>
          </cell>
          <cell r="C2953">
            <v>201707</v>
          </cell>
          <cell r="D2953">
            <v>0</v>
          </cell>
        </row>
        <row r="2954">
          <cell r="A2954" t="str">
            <v>Tenn Z4</v>
          </cell>
          <cell r="C2954">
            <v>201708</v>
          </cell>
          <cell r="D2954">
            <v>0</v>
          </cell>
        </row>
        <row r="2955">
          <cell r="A2955" t="str">
            <v>Tenn Z4</v>
          </cell>
          <cell r="C2955">
            <v>201709</v>
          </cell>
          <cell r="D2955">
            <v>0</v>
          </cell>
        </row>
        <row r="2956">
          <cell r="A2956" t="str">
            <v>Tenn Z4</v>
          </cell>
          <cell r="C2956">
            <v>201710</v>
          </cell>
          <cell r="D2956">
            <v>0</v>
          </cell>
        </row>
        <row r="2957">
          <cell r="A2957" t="str">
            <v>Tenn Z4</v>
          </cell>
          <cell r="C2957">
            <v>201711</v>
          </cell>
          <cell r="D2957">
            <v>0</v>
          </cell>
        </row>
        <row r="2958">
          <cell r="A2958" t="str">
            <v>Tenn Z4</v>
          </cell>
          <cell r="C2958">
            <v>201712</v>
          </cell>
          <cell r="D2958">
            <v>0</v>
          </cell>
        </row>
        <row r="2959">
          <cell r="A2959" t="str">
            <v>Tenn Z4</v>
          </cell>
          <cell r="C2959">
            <v>201801</v>
          </cell>
          <cell r="D2959">
            <v>0</v>
          </cell>
        </row>
        <row r="2960">
          <cell r="A2960" t="str">
            <v>Tenn Z4</v>
          </cell>
          <cell r="C2960">
            <v>201802</v>
          </cell>
          <cell r="D2960">
            <v>0</v>
          </cell>
        </row>
        <row r="2961">
          <cell r="A2961" t="str">
            <v>Tenn Z4</v>
          </cell>
          <cell r="C2961">
            <v>201803</v>
          </cell>
          <cell r="D2961">
            <v>0</v>
          </cell>
        </row>
        <row r="2962">
          <cell r="A2962" t="str">
            <v>Tenn Z4</v>
          </cell>
          <cell r="C2962">
            <v>201804</v>
          </cell>
          <cell r="D2962">
            <v>0</v>
          </cell>
        </row>
        <row r="2963">
          <cell r="A2963" t="str">
            <v>Tenn Z4</v>
          </cell>
          <cell r="C2963">
            <v>201805</v>
          </cell>
          <cell r="D2963">
            <v>0</v>
          </cell>
        </row>
        <row r="2964">
          <cell r="A2964" t="str">
            <v>Tenn Z4</v>
          </cell>
          <cell r="C2964">
            <v>201806</v>
          </cell>
          <cell r="D2964">
            <v>0</v>
          </cell>
        </row>
        <row r="2965">
          <cell r="A2965" t="str">
            <v>Tenn Z4</v>
          </cell>
          <cell r="C2965">
            <v>201807</v>
          </cell>
          <cell r="D2965">
            <v>0</v>
          </cell>
        </row>
        <row r="2966">
          <cell r="A2966" t="str">
            <v>Tenn Z4</v>
          </cell>
          <cell r="C2966">
            <v>201808</v>
          </cell>
          <cell r="D2966">
            <v>0</v>
          </cell>
        </row>
        <row r="2967">
          <cell r="A2967" t="str">
            <v>Tenn Z4</v>
          </cell>
          <cell r="C2967">
            <v>201809</v>
          </cell>
          <cell r="D2967">
            <v>0</v>
          </cell>
        </row>
        <row r="2968">
          <cell r="A2968" t="str">
            <v>Tenn Z4</v>
          </cell>
          <cell r="C2968">
            <v>201810</v>
          </cell>
          <cell r="D2968">
            <v>0</v>
          </cell>
        </row>
        <row r="2969">
          <cell r="A2969" t="str">
            <v>Tenn Z4</v>
          </cell>
          <cell r="C2969">
            <v>201811</v>
          </cell>
          <cell r="D2969">
            <v>0</v>
          </cell>
        </row>
        <row r="2970">
          <cell r="A2970" t="str">
            <v>Tenn Z4</v>
          </cell>
          <cell r="C2970">
            <v>201812</v>
          </cell>
          <cell r="D2970">
            <v>0</v>
          </cell>
        </row>
        <row r="2971">
          <cell r="A2971" t="str">
            <v>Tenn Z4</v>
          </cell>
          <cell r="C2971">
            <v>201901</v>
          </cell>
          <cell r="D2971">
            <v>0</v>
          </cell>
        </row>
        <row r="2972">
          <cell r="A2972" t="str">
            <v>Tenn Z4</v>
          </cell>
          <cell r="C2972">
            <v>201902</v>
          </cell>
          <cell r="D2972">
            <v>0</v>
          </cell>
        </row>
        <row r="2973">
          <cell r="A2973" t="str">
            <v>Tenn Z4</v>
          </cell>
          <cell r="C2973">
            <v>201903</v>
          </cell>
          <cell r="D2973">
            <v>0</v>
          </cell>
        </row>
        <row r="2974">
          <cell r="A2974" t="str">
            <v>Tenn Z4</v>
          </cell>
          <cell r="C2974">
            <v>201904</v>
          </cell>
          <cell r="D2974">
            <v>0</v>
          </cell>
        </row>
        <row r="2975">
          <cell r="A2975" t="str">
            <v>Tenn Z4</v>
          </cell>
          <cell r="C2975">
            <v>201905</v>
          </cell>
          <cell r="D2975">
            <v>0</v>
          </cell>
        </row>
        <row r="2976">
          <cell r="A2976" t="str">
            <v>Tenn Z4</v>
          </cell>
          <cell r="C2976">
            <v>201906</v>
          </cell>
          <cell r="D2976">
            <v>0</v>
          </cell>
        </row>
        <row r="2977">
          <cell r="A2977" t="str">
            <v>Tenn Z4</v>
          </cell>
          <cell r="C2977">
            <v>201907</v>
          </cell>
          <cell r="D2977">
            <v>0</v>
          </cell>
        </row>
        <row r="2978">
          <cell r="A2978" t="str">
            <v>Tenn Z4</v>
          </cell>
          <cell r="C2978">
            <v>201908</v>
          </cell>
          <cell r="D2978">
            <v>0</v>
          </cell>
        </row>
        <row r="2979">
          <cell r="A2979" t="str">
            <v>Tenn Z4</v>
          </cell>
          <cell r="C2979">
            <v>201909</v>
          </cell>
          <cell r="D2979">
            <v>0</v>
          </cell>
        </row>
        <row r="2980">
          <cell r="A2980" t="str">
            <v>Tenn Z4</v>
          </cell>
          <cell r="C2980">
            <v>201910</v>
          </cell>
          <cell r="D2980">
            <v>0</v>
          </cell>
        </row>
        <row r="2981">
          <cell r="A2981" t="str">
            <v>Tenn Z4</v>
          </cell>
          <cell r="C2981">
            <v>201911</v>
          </cell>
          <cell r="D2981">
            <v>0</v>
          </cell>
        </row>
        <row r="2982">
          <cell r="A2982" t="str">
            <v>Tenn Z4</v>
          </cell>
          <cell r="C2982">
            <v>201912</v>
          </cell>
          <cell r="D2982">
            <v>0</v>
          </cell>
        </row>
        <row r="2983">
          <cell r="A2983" t="str">
            <v>Tenn Z4</v>
          </cell>
          <cell r="C2983">
            <v>202001</v>
          </cell>
          <cell r="D2983">
            <v>0</v>
          </cell>
        </row>
        <row r="2984">
          <cell r="A2984" t="str">
            <v>Tenn Z4</v>
          </cell>
          <cell r="C2984">
            <v>202002</v>
          </cell>
          <cell r="D2984">
            <v>0</v>
          </cell>
        </row>
        <row r="2985">
          <cell r="A2985" t="str">
            <v>Tenn Z4</v>
          </cell>
          <cell r="C2985">
            <v>202003</v>
          </cell>
          <cell r="D2985">
            <v>0</v>
          </cell>
        </row>
        <row r="2986">
          <cell r="A2986" t="str">
            <v>Tenn Z4</v>
          </cell>
          <cell r="C2986">
            <v>202004</v>
          </cell>
          <cell r="D2986">
            <v>0</v>
          </cell>
        </row>
        <row r="2987">
          <cell r="A2987" t="str">
            <v>Tenn Z4</v>
          </cell>
          <cell r="C2987">
            <v>202005</v>
          </cell>
          <cell r="D2987">
            <v>0</v>
          </cell>
        </row>
        <row r="2988">
          <cell r="A2988" t="str">
            <v>Tenn Z4</v>
          </cell>
          <cell r="C2988">
            <v>202006</v>
          </cell>
          <cell r="D2988">
            <v>0</v>
          </cell>
        </row>
        <row r="2989">
          <cell r="A2989" t="str">
            <v>Tenn Z4</v>
          </cell>
          <cell r="C2989">
            <v>202007</v>
          </cell>
          <cell r="D2989">
            <v>0</v>
          </cell>
        </row>
        <row r="2990">
          <cell r="A2990" t="str">
            <v>Tenn Z4</v>
          </cell>
          <cell r="C2990">
            <v>202008</v>
          </cell>
          <cell r="D2990">
            <v>0</v>
          </cell>
        </row>
        <row r="2991">
          <cell r="A2991" t="str">
            <v>Tenn Z4</v>
          </cell>
          <cell r="C2991">
            <v>202009</v>
          </cell>
          <cell r="D2991">
            <v>0</v>
          </cell>
        </row>
        <row r="2992">
          <cell r="A2992" t="str">
            <v>Tenn Z4</v>
          </cell>
          <cell r="C2992">
            <v>202010</v>
          </cell>
          <cell r="D2992">
            <v>0</v>
          </cell>
        </row>
        <row r="2993">
          <cell r="A2993" t="str">
            <v>Tenn Z4</v>
          </cell>
          <cell r="C2993">
            <v>202011</v>
          </cell>
          <cell r="D2993">
            <v>0</v>
          </cell>
        </row>
        <row r="2994">
          <cell r="A2994" t="str">
            <v>Tenn Z4</v>
          </cell>
          <cell r="C2994">
            <v>202012</v>
          </cell>
          <cell r="D2994">
            <v>0</v>
          </cell>
        </row>
        <row r="2995">
          <cell r="A2995" t="str">
            <v>Tenn Z4</v>
          </cell>
          <cell r="C2995">
            <v>202101</v>
          </cell>
          <cell r="D2995">
            <v>0</v>
          </cell>
        </row>
        <row r="2996">
          <cell r="A2996" t="str">
            <v>Tenn Z4</v>
          </cell>
          <cell r="C2996">
            <v>202102</v>
          </cell>
          <cell r="D2996">
            <v>0</v>
          </cell>
        </row>
        <row r="2997">
          <cell r="A2997" t="str">
            <v>Tenn Z4</v>
          </cell>
          <cell r="C2997">
            <v>202103</v>
          </cell>
          <cell r="D2997">
            <v>0</v>
          </cell>
        </row>
        <row r="2998">
          <cell r="A2998" t="str">
            <v>Tenn Z4</v>
          </cell>
          <cell r="C2998">
            <v>202104</v>
          </cell>
          <cell r="D2998">
            <v>0</v>
          </cell>
        </row>
        <row r="2999">
          <cell r="A2999" t="str">
            <v>Tenn Z4</v>
          </cell>
          <cell r="C2999">
            <v>202105</v>
          </cell>
          <cell r="D2999">
            <v>0</v>
          </cell>
        </row>
        <row r="3000">
          <cell r="A3000" t="str">
            <v>Tenn Z4</v>
          </cell>
          <cell r="C3000">
            <v>202106</v>
          </cell>
          <cell r="D3000">
            <v>0</v>
          </cell>
        </row>
        <row r="3001">
          <cell r="A3001" t="str">
            <v>Tenn Z4</v>
          </cell>
          <cell r="C3001">
            <v>202107</v>
          </cell>
          <cell r="D3001">
            <v>0</v>
          </cell>
        </row>
        <row r="3002">
          <cell r="A3002" t="str">
            <v>Tenn Z4</v>
          </cell>
          <cell r="C3002">
            <v>202108</v>
          </cell>
          <cell r="D3002">
            <v>0</v>
          </cell>
        </row>
        <row r="3003">
          <cell r="A3003" t="str">
            <v>Tenn Z4</v>
          </cell>
          <cell r="C3003">
            <v>202109</v>
          </cell>
          <cell r="D3003">
            <v>0</v>
          </cell>
        </row>
        <row r="3004">
          <cell r="A3004" t="str">
            <v>Tenn Z4</v>
          </cell>
          <cell r="C3004">
            <v>202110</v>
          </cell>
          <cell r="D3004">
            <v>0</v>
          </cell>
        </row>
        <row r="3005">
          <cell r="A3005" t="str">
            <v>Tenn Z4</v>
          </cell>
          <cell r="C3005">
            <v>202111</v>
          </cell>
          <cell r="D3005">
            <v>0</v>
          </cell>
        </row>
        <row r="3006">
          <cell r="A3006" t="str">
            <v>Tenn Z4</v>
          </cell>
          <cell r="C3006">
            <v>202112</v>
          </cell>
          <cell r="D3006">
            <v>0</v>
          </cell>
        </row>
        <row r="3007">
          <cell r="A3007" t="str">
            <v>Tenn Z4</v>
          </cell>
          <cell r="C3007">
            <v>202201</v>
          </cell>
          <cell r="D3007">
            <v>0</v>
          </cell>
        </row>
        <row r="3008">
          <cell r="A3008" t="str">
            <v>Tenn Z4</v>
          </cell>
          <cell r="C3008">
            <v>202202</v>
          </cell>
          <cell r="D3008">
            <v>0</v>
          </cell>
        </row>
        <row r="3009">
          <cell r="A3009" t="str">
            <v>Tenn Z4</v>
          </cell>
          <cell r="C3009">
            <v>202203</v>
          </cell>
          <cell r="D3009">
            <v>0</v>
          </cell>
        </row>
        <row r="3010">
          <cell r="A3010" t="str">
            <v>Tenn Z4</v>
          </cell>
          <cell r="C3010">
            <v>202204</v>
          </cell>
          <cell r="D3010">
            <v>0</v>
          </cell>
        </row>
        <row r="3011">
          <cell r="A3011" t="str">
            <v>Tenn Z4</v>
          </cell>
          <cell r="C3011">
            <v>202205</v>
          </cell>
          <cell r="D3011">
            <v>0</v>
          </cell>
        </row>
        <row r="3012">
          <cell r="A3012" t="str">
            <v>Tenn Z4</v>
          </cell>
          <cell r="C3012">
            <v>202206</v>
          </cell>
          <cell r="D3012">
            <v>0</v>
          </cell>
        </row>
        <row r="3013">
          <cell r="A3013" t="str">
            <v>Tenn Z4</v>
          </cell>
          <cell r="C3013">
            <v>202207</v>
          </cell>
          <cell r="D3013">
            <v>0</v>
          </cell>
        </row>
        <row r="3014">
          <cell r="A3014" t="str">
            <v>Tenn Z4</v>
          </cell>
          <cell r="C3014">
            <v>202208</v>
          </cell>
          <cell r="D3014">
            <v>0</v>
          </cell>
        </row>
        <row r="3015">
          <cell r="A3015" t="str">
            <v>Tenn Z4</v>
          </cell>
          <cell r="C3015">
            <v>202209</v>
          </cell>
          <cell r="D3015">
            <v>0</v>
          </cell>
        </row>
        <row r="3016">
          <cell r="A3016" t="str">
            <v>Tenn Z4</v>
          </cell>
          <cell r="C3016">
            <v>202210</v>
          </cell>
          <cell r="D3016">
            <v>0</v>
          </cell>
        </row>
        <row r="3017">
          <cell r="A3017" t="str">
            <v>Tenn Z4</v>
          </cell>
          <cell r="C3017">
            <v>202211</v>
          </cell>
          <cell r="D3017">
            <v>0</v>
          </cell>
        </row>
        <row r="3018">
          <cell r="A3018" t="str">
            <v>Tenn Z4</v>
          </cell>
          <cell r="C3018">
            <v>202212</v>
          </cell>
          <cell r="D3018">
            <v>0</v>
          </cell>
        </row>
        <row r="3019">
          <cell r="A3019" t="str">
            <v>Tenn Z4</v>
          </cell>
          <cell r="C3019">
            <v>202301</v>
          </cell>
          <cell r="D3019">
            <v>0</v>
          </cell>
        </row>
        <row r="3020">
          <cell r="A3020" t="str">
            <v>Tenn Z4</v>
          </cell>
          <cell r="C3020">
            <v>202302</v>
          </cell>
          <cell r="D3020">
            <v>0</v>
          </cell>
        </row>
        <row r="3021">
          <cell r="A3021" t="str">
            <v>Tenn Z4</v>
          </cell>
          <cell r="C3021">
            <v>202303</v>
          </cell>
          <cell r="D3021">
            <v>0</v>
          </cell>
        </row>
        <row r="3022">
          <cell r="A3022" t="str">
            <v>Tenn Z4</v>
          </cell>
          <cell r="C3022">
            <v>202304</v>
          </cell>
          <cell r="D3022">
            <v>0</v>
          </cell>
        </row>
        <row r="3023">
          <cell r="A3023" t="str">
            <v>Tenn Z4</v>
          </cell>
          <cell r="C3023">
            <v>202305</v>
          </cell>
          <cell r="D3023">
            <v>0</v>
          </cell>
        </row>
        <row r="3024">
          <cell r="A3024" t="str">
            <v>Tenn Z4</v>
          </cell>
          <cell r="C3024">
            <v>202306</v>
          </cell>
          <cell r="D3024">
            <v>0</v>
          </cell>
        </row>
        <row r="3025">
          <cell r="A3025" t="str">
            <v>Tenn Z4</v>
          </cell>
          <cell r="C3025">
            <v>202307</v>
          </cell>
          <cell r="D3025">
            <v>0</v>
          </cell>
        </row>
        <row r="3026">
          <cell r="A3026" t="str">
            <v>Tenn Z4</v>
          </cell>
          <cell r="C3026">
            <v>202308</v>
          </cell>
          <cell r="D3026">
            <v>0</v>
          </cell>
        </row>
        <row r="3027">
          <cell r="A3027" t="str">
            <v>Tenn Z4</v>
          </cell>
          <cell r="C3027">
            <v>202309</v>
          </cell>
          <cell r="D3027">
            <v>0</v>
          </cell>
        </row>
        <row r="3028">
          <cell r="A3028" t="str">
            <v>Tenn Z4</v>
          </cell>
          <cell r="C3028">
            <v>202310</v>
          </cell>
          <cell r="D3028">
            <v>0</v>
          </cell>
        </row>
        <row r="3029">
          <cell r="A3029" t="str">
            <v>Tenn Z4</v>
          </cell>
          <cell r="C3029">
            <v>202311</v>
          </cell>
          <cell r="D3029">
            <v>0</v>
          </cell>
        </row>
        <row r="3030">
          <cell r="A3030" t="str">
            <v>Tenn Z4</v>
          </cell>
          <cell r="C3030">
            <v>202312</v>
          </cell>
          <cell r="D3030">
            <v>0</v>
          </cell>
        </row>
        <row r="3031">
          <cell r="A3031" t="str">
            <v>Tenn Z4</v>
          </cell>
          <cell r="C3031">
            <v>202401</v>
          </cell>
          <cell r="D3031">
            <v>0</v>
          </cell>
        </row>
        <row r="3032">
          <cell r="A3032" t="str">
            <v>Tenn Z4</v>
          </cell>
          <cell r="C3032">
            <v>202402</v>
          </cell>
          <cell r="D3032">
            <v>0</v>
          </cell>
        </row>
        <row r="3033">
          <cell r="A3033" t="str">
            <v>Tenn Z4</v>
          </cell>
          <cell r="C3033">
            <v>202403</v>
          </cell>
          <cell r="D3033">
            <v>0</v>
          </cell>
        </row>
        <row r="3034">
          <cell r="A3034" t="str">
            <v>Tenn Z4</v>
          </cell>
          <cell r="C3034">
            <v>202404</v>
          </cell>
          <cell r="D3034">
            <v>0</v>
          </cell>
        </row>
        <row r="3035">
          <cell r="A3035" t="str">
            <v>Tenn Z4</v>
          </cell>
          <cell r="C3035">
            <v>202405</v>
          </cell>
          <cell r="D3035">
            <v>0</v>
          </cell>
        </row>
        <row r="3036">
          <cell r="A3036" t="str">
            <v>Tenn Z4</v>
          </cell>
          <cell r="C3036">
            <v>202406</v>
          </cell>
          <cell r="D3036">
            <v>0</v>
          </cell>
        </row>
        <row r="3037">
          <cell r="A3037" t="str">
            <v>Tenn Z4</v>
          </cell>
          <cell r="C3037">
            <v>202407</v>
          </cell>
          <cell r="D3037">
            <v>0</v>
          </cell>
        </row>
        <row r="3038">
          <cell r="A3038" t="str">
            <v>Tenn Z4</v>
          </cell>
          <cell r="C3038">
            <v>202408</v>
          </cell>
          <cell r="D3038">
            <v>0</v>
          </cell>
        </row>
        <row r="3039">
          <cell r="A3039" t="str">
            <v>Tenn Z4</v>
          </cell>
          <cell r="C3039">
            <v>202409</v>
          </cell>
          <cell r="D3039">
            <v>0</v>
          </cell>
        </row>
        <row r="3040">
          <cell r="A3040" t="str">
            <v>Tenn Z4</v>
          </cell>
          <cell r="C3040">
            <v>202410</v>
          </cell>
          <cell r="D3040">
            <v>0</v>
          </cell>
        </row>
        <row r="3041">
          <cell r="A3041" t="str">
            <v>Tenn Z4</v>
          </cell>
          <cell r="C3041">
            <v>202411</v>
          </cell>
          <cell r="D3041">
            <v>0</v>
          </cell>
        </row>
        <row r="3042">
          <cell r="A3042" t="str">
            <v>Tenn Z4</v>
          </cell>
          <cell r="C3042">
            <v>202412</v>
          </cell>
          <cell r="D3042">
            <v>0</v>
          </cell>
        </row>
        <row r="3043">
          <cell r="A3043" t="str">
            <v>Tenn Z4</v>
          </cell>
          <cell r="C3043">
            <v>202501</v>
          </cell>
          <cell r="D3043">
            <v>0</v>
          </cell>
        </row>
        <row r="3044">
          <cell r="A3044" t="str">
            <v>Tenn Z4</v>
          </cell>
          <cell r="C3044">
            <v>202502</v>
          </cell>
          <cell r="D3044">
            <v>0</v>
          </cell>
        </row>
        <row r="3045">
          <cell r="A3045" t="str">
            <v>Tenn Z4</v>
          </cell>
          <cell r="C3045">
            <v>202503</v>
          </cell>
          <cell r="D3045">
            <v>0</v>
          </cell>
        </row>
        <row r="3046">
          <cell r="A3046" t="str">
            <v>Tenn Z4</v>
          </cell>
          <cell r="C3046">
            <v>202504</v>
          </cell>
          <cell r="D3046">
            <v>0</v>
          </cell>
        </row>
        <row r="3047">
          <cell r="A3047" t="str">
            <v>Tenn Z4</v>
          </cell>
          <cell r="C3047">
            <v>202505</v>
          </cell>
          <cell r="D3047">
            <v>0</v>
          </cell>
        </row>
        <row r="3048">
          <cell r="A3048" t="str">
            <v>Tenn Z4</v>
          </cell>
          <cell r="C3048">
            <v>202506</v>
          </cell>
          <cell r="D3048">
            <v>0</v>
          </cell>
        </row>
        <row r="3049">
          <cell r="A3049" t="str">
            <v>Tenn Z4</v>
          </cell>
          <cell r="C3049">
            <v>202507</v>
          </cell>
          <cell r="D3049">
            <v>0</v>
          </cell>
        </row>
        <row r="3050">
          <cell r="A3050" t="str">
            <v>Tenn Z4</v>
          </cell>
          <cell r="C3050">
            <v>202508</v>
          </cell>
          <cell r="D3050">
            <v>0</v>
          </cell>
        </row>
        <row r="3051">
          <cell r="A3051" t="str">
            <v>Tenn Z4</v>
          </cell>
          <cell r="C3051">
            <v>202509</v>
          </cell>
          <cell r="D3051">
            <v>0</v>
          </cell>
        </row>
        <row r="3052">
          <cell r="A3052" t="str">
            <v>Tenn Z4</v>
          </cell>
          <cell r="C3052">
            <v>202510</v>
          </cell>
          <cell r="D3052">
            <v>0</v>
          </cell>
        </row>
        <row r="3053">
          <cell r="A3053" t="str">
            <v>Tenn Z4</v>
          </cell>
          <cell r="C3053">
            <v>202511</v>
          </cell>
          <cell r="D3053">
            <v>0</v>
          </cell>
        </row>
        <row r="3054">
          <cell r="A3054" t="str">
            <v>Tenn Z4</v>
          </cell>
          <cell r="C3054">
            <v>202512</v>
          </cell>
          <cell r="D3054">
            <v>0</v>
          </cell>
        </row>
        <row r="3055">
          <cell r="A3055" t="str">
            <v>Tenn Z4</v>
          </cell>
          <cell r="C3055">
            <v>202601</v>
          </cell>
          <cell r="D3055">
            <v>0</v>
          </cell>
        </row>
        <row r="3056">
          <cell r="A3056" t="str">
            <v>Tenn Z4</v>
          </cell>
          <cell r="C3056">
            <v>202602</v>
          </cell>
          <cell r="D3056">
            <v>0</v>
          </cell>
        </row>
        <row r="3057">
          <cell r="A3057" t="str">
            <v>Tenn Z4</v>
          </cell>
          <cell r="C3057">
            <v>202603</v>
          </cell>
          <cell r="D3057">
            <v>0</v>
          </cell>
        </row>
        <row r="3058">
          <cell r="A3058" t="str">
            <v>Tenn Z4</v>
          </cell>
          <cell r="C3058">
            <v>202604</v>
          </cell>
          <cell r="D3058">
            <v>0</v>
          </cell>
        </row>
        <row r="3059">
          <cell r="A3059" t="str">
            <v>Tenn Z4</v>
          </cell>
          <cell r="C3059">
            <v>202605</v>
          </cell>
          <cell r="D3059">
            <v>0</v>
          </cell>
        </row>
        <row r="3060">
          <cell r="A3060" t="str">
            <v>Tenn Z4</v>
          </cell>
          <cell r="C3060">
            <v>202606</v>
          </cell>
          <cell r="D3060">
            <v>0</v>
          </cell>
        </row>
        <row r="3061">
          <cell r="A3061" t="str">
            <v>Tenn Z4</v>
          </cell>
          <cell r="C3061">
            <v>202607</v>
          </cell>
          <cell r="D3061">
            <v>0</v>
          </cell>
        </row>
        <row r="3062">
          <cell r="A3062" t="str">
            <v>Tenn Z4</v>
          </cell>
          <cell r="C3062">
            <v>202608</v>
          </cell>
          <cell r="D3062">
            <v>0</v>
          </cell>
        </row>
        <row r="3063">
          <cell r="A3063" t="str">
            <v>Tenn Z4</v>
          </cell>
          <cell r="C3063">
            <v>202609</v>
          </cell>
          <cell r="D3063">
            <v>0</v>
          </cell>
        </row>
        <row r="3064">
          <cell r="A3064" t="str">
            <v>Tenn Z4</v>
          </cell>
          <cell r="C3064">
            <v>202610</v>
          </cell>
          <cell r="D3064">
            <v>0</v>
          </cell>
        </row>
        <row r="3065">
          <cell r="A3065" t="str">
            <v>Tenn Z4</v>
          </cell>
          <cell r="C3065">
            <v>202611</v>
          </cell>
          <cell r="D3065">
            <v>0</v>
          </cell>
        </row>
        <row r="3066">
          <cell r="A3066" t="str">
            <v>Tenn Z4</v>
          </cell>
          <cell r="C3066">
            <v>202612</v>
          </cell>
          <cell r="D3066">
            <v>0</v>
          </cell>
        </row>
        <row r="3067">
          <cell r="A3067" t="str">
            <v>Tenn Z4</v>
          </cell>
          <cell r="C3067">
            <v>202701</v>
          </cell>
          <cell r="D3067">
            <v>0</v>
          </cell>
        </row>
        <row r="3068">
          <cell r="A3068" t="str">
            <v>Tenn Z4</v>
          </cell>
          <cell r="C3068">
            <v>202702</v>
          </cell>
          <cell r="D3068">
            <v>0</v>
          </cell>
        </row>
        <row r="3069">
          <cell r="A3069" t="str">
            <v>Tenn Z4</v>
          </cell>
          <cell r="C3069">
            <v>202703</v>
          </cell>
          <cell r="D3069">
            <v>0</v>
          </cell>
        </row>
        <row r="3070">
          <cell r="A3070" t="str">
            <v>Tenn Z4</v>
          </cell>
          <cell r="C3070">
            <v>202704</v>
          </cell>
          <cell r="D3070">
            <v>0</v>
          </cell>
        </row>
        <row r="3071">
          <cell r="A3071" t="str">
            <v>Tenn Z4</v>
          </cell>
          <cell r="C3071">
            <v>202705</v>
          </cell>
          <cell r="D3071">
            <v>0</v>
          </cell>
        </row>
        <row r="3072">
          <cell r="A3072" t="str">
            <v>Tenn Z4</v>
          </cell>
          <cell r="C3072">
            <v>202706</v>
          </cell>
          <cell r="D3072">
            <v>0</v>
          </cell>
        </row>
        <row r="3073">
          <cell r="A3073" t="str">
            <v>Tenn Z4</v>
          </cell>
          <cell r="C3073">
            <v>202707</v>
          </cell>
          <cell r="D3073">
            <v>0</v>
          </cell>
        </row>
        <row r="3074">
          <cell r="A3074" t="str">
            <v>Tenn Z4</v>
          </cell>
          <cell r="C3074">
            <v>202708</v>
          </cell>
          <cell r="D3074">
            <v>0</v>
          </cell>
        </row>
        <row r="3075">
          <cell r="A3075" t="str">
            <v>Tenn Z4</v>
          </cell>
          <cell r="C3075">
            <v>202709</v>
          </cell>
          <cell r="D3075">
            <v>0</v>
          </cell>
        </row>
        <row r="3076">
          <cell r="A3076" t="str">
            <v>Tenn Z4</v>
          </cell>
          <cell r="C3076">
            <v>202710</v>
          </cell>
          <cell r="D3076">
            <v>0</v>
          </cell>
        </row>
        <row r="3077">
          <cell r="A3077" t="str">
            <v>Tenn Z5</v>
          </cell>
          <cell r="C3077">
            <v>200803</v>
          </cell>
          <cell r="D3077">
            <v>0.55910000000000004</v>
          </cell>
        </row>
        <row r="3078">
          <cell r="A3078" t="str">
            <v>Tenn Z5</v>
          </cell>
          <cell r="C3078">
            <v>200804</v>
          </cell>
          <cell r="D3078">
            <v>0.48259999999999997</v>
          </cell>
        </row>
        <row r="3079">
          <cell r="A3079" t="str">
            <v>Tenn Z5</v>
          </cell>
          <cell r="C3079">
            <v>200805</v>
          </cell>
          <cell r="D3079">
            <v>0.4375</v>
          </cell>
        </row>
        <row r="3080">
          <cell r="A3080" t="str">
            <v>Tenn Z5</v>
          </cell>
          <cell r="C3080">
            <v>200806</v>
          </cell>
          <cell r="D3080">
            <v>0.3805</v>
          </cell>
        </row>
        <row r="3081">
          <cell r="A3081" t="str">
            <v>Tenn Z5</v>
          </cell>
          <cell r="C3081">
            <v>200807</v>
          </cell>
          <cell r="D3081">
            <v>0.37580000000000002</v>
          </cell>
        </row>
        <row r="3082">
          <cell r="A3082" t="str">
            <v>Tenn Z5</v>
          </cell>
          <cell r="C3082">
            <v>200808</v>
          </cell>
          <cell r="D3082">
            <v>0.38140000000000002</v>
          </cell>
        </row>
        <row r="3083">
          <cell r="A3083" t="str">
            <v>Tenn Z5</v>
          </cell>
          <cell r="C3083">
            <v>200809</v>
          </cell>
          <cell r="D3083">
            <v>0.36430000000000001</v>
          </cell>
        </row>
        <row r="3084">
          <cell r="A3084" t="str">
            <v>Tenn Z5</v>
          </cell>
          <cell r="C3084">
            <v>200810</v>
          </cell>
          <cell r="D3084">
            <v>0.41489999999999999</v>
          </cell>
        </row>
        <row r="3085">
          <cell r="A3085" t="str">
            <v>Tenn Z5</v>
          </cell>
          <cell r="C3085">
            <v>200811</v>
          </cell>
          <cell r="D3085">
            <v>0.47199999999999998</v>
          </cell>
        </row>
        <row r="3086">
          <cell r="A3086" t="str">
            <v>Tenn Z5</v>
          </cell>
          <cell r="C3086">
            <v>200812</v>
          </cell>
          <cell r="D3086">
            <v>0.50519999999999998</v>
          </cell>
        </row>
        <row r="3087">
          <cell r="A3087" t="str">
            <v>Tenn Z5</v>
          </cell>
          <cell r="C3087">
            <v>200901</v>
          </cell>
          <cell r="D3087">
            <v>0.48010000000000003</v>
          </cell>
        </row>
        <row r="3088">
          <cell r="A3088" t="str">
            <v>Tenn Z5</v>
          </cell>
          <cell r="C3088">
            <v>200902</v>
          </cell>
          <cell r="D3088">
            <v>0.46379999999999999</v>
          </cell>
        </row>
        <row r="3089">
          <cell r="A3089" t="str">
            <v>Tenn Z5</v>
          </cell>
          <cell r="C3089">
            <v>200903</v>
          </cell>
          <cell r="D3089">
            <v>0.46710000000000002</v>
          </cell>
        </row>
        <row r="3090">
          <cell r="A3090" t="str">
            <v>Tenn Z5</v>
          </cell>
          <cell r="C3090">
            <v>200904</v>
          </cell>
          <cell r="D3090">
            <v>0.44230000000000003</v>
          </cell>
        </row>
        <row r="3091">
          <cell r="A3091" t="str">
            <v>Tenn Z5</v>
          </cell>
          <cell r="C3091">
            <v>200905</v>
          </cell>
          <cell r="D3091">
            <v>0.44919999999999999</v>
          </cell>
        </row>
        <row r="3092">
          <cell r="A3092" t="str">
            <v>Tenn Z5</v>
          </cell>
          <cell r="C3092">
            <v>200906</v>
          </cell>
          <cell r="D3092">
            <v>0.4365</v>
          </cell>
        </row>
        <row r="3093">
          <cell r="A3093" t="str">
            <v>Tenn Z5</v>
          </cell>
          <cell r="C3093">
            <v>200907</v>
          </cell>
          <cell r="D3093">
            <v>0.4239</v>
          </cell>
        </row>
        <row r="3094">
          <cell r="A3094" t="str">
            <v>Tenn Z5</v>
          </cell>
          <cell r="C3094">
            <v>200908</v>
          </cell>
          <cell r="D3094">
            <v>0.44679999999999997</v>
          </cell>
        </row>
        <row r="3095">
          <cell r="A3095" t="str">
            <v>Tenn Z5</v>
          </cell>
          <cell r="C3095">
            <v>200909</v>
          </cell>
          <cell r="D3095">
            <v>0.42599999999999999</v>
          </cell>
        </row>
        <row r="3096">
          <cell r="A3096" t="str">
            <v>Tenn Z5</v>
          </cell>
          <cell r="C3096">
            <v>200910</v>
          </cell>
          <cell r="D3096">
            <v>0.48749999999999999</v>
          </cell>
        </row>
        <row r="3097">
          <cell r="A3097" t="str">
            <v>Tenn Z5</v>
          </cell>
          <cell r="C3097">
            <v>200911</v>
          </cell>
          <cell r="D3097">
            <v>0.49490000000000001</v>
          </cell>
        </row>
        <row r="3098">
          <cell r="A3098" t="str">
            <v>Tenn Z5</v>
          </cell>
          <cell r="C3098">
            <v>200912</v>
          </cell>
          <cell r="D3098">
            <v>0.53180000000000005</v>
          </cell>
        </row>
        <row r="3099">
          <cell r="A3099" t="str">
            <v>Tenn Z5</v>
          </cell>
          <cell r="C3099">
            <v>201001</v>
          </cell>
          <cell r="D3099">
            <v>0.504</v>
          </cell>
        </row>
        <row r="3100">
          <cell r="A3100" t="str">
            <v>Tenn Z5</v>
          </cell>
          <cell r="C3100">
            <v>201002</v>
          </cell>
          <cell r="D3100">
            <v>0.4859</v>
          </cell>
        </row>
        <row r="3101">
          <cell r="A3101" t="str">
            <v>Tenn Z5</v>
          </cell>
          <cell r="C3101">
            <v>201003</v>
          </cell>
          <cell r="D3101">
            <v>0.48949999999999999</v>
          </cell>
        </row>
        <row r="3102">
          <cell r="A3102" t="str">
            <v>Tenn Z5</v>
          </cell>
          <cell r="C3102">
            <v>201004</v>
          </cell>
          <cell r="D3102">
            <v>0.46829999999999999</v>
          </cell>
        </row>
        <row r="3103">
          <cell r="A3103" t="str">
            <v>Tenn Z5</v>
          </cell>
          <cell r="C3103">
            <v>201005</v>
          </cell>
          <cell r="D3103">
            <v>0.47570000000000001</v>
          </cell>
        </row>
        <row r="3104">
          <cell r="A3104" t="str">
            <v>Tenn Z5</v>
          </cell>
          <cell r="C3104">
            <v>201006</v>
          </cell>
          <cell r="D3104">
            <v>0.46200000000000002</v>
          </cell>
        </row>
        <row r="3105">
          <cell r="A3105" t="str">
            <v>Tenn Z5</v>
          </cell>
          <cell r="C3105">
            <v>201007</v>
          </cell>
          <cell r="D3105">
            <v>0.44850000000000001</v>
          </cell>
        </row>
        <row r="3106">
          <cell r="A3106" t="str">
            <v>Tenn Z5</v>
          </cell>
          <cell r="C3106">
            <v>201008</v>
          </cell>
          <cell r="D3106">
            <v>0.47299999999999998</v>
          </cell>
        </row>
        <row r="3107">
          <cell r="A3107" t="str">
            <v>Tenn Z5</v>
          </cell>
          <cell r="C3107">
            <v>201009</v>
          </cell>
          <cell r="D3107">
            <v>0.45079999999999998</v>
          </cell>
        </row>
        <row r="3108">
          <cell r="A3108" t="str">
            <v>Tenn Z5</v>
          </cell>
          <cell r="C3108">
            <v>201010</v>
          </cell>
          <cell r="D3108">
            <v>0.51670000000000005</v>
          </cell>
        </row>
        <row r="3109">
          <cell r="A3109" t="str">
            <v>Tenn Z5</v>
          </cell>
          <cell r="C3109">
            <v>201011</v>
          </cell>
          <cell r="D3109">
            <v>0.55449999999999999</v>
          </cell>
        </row>
        <row r="3110">
          <cell r="A3110" t="str">
            <v>Tenn Z5</v>
          </cell>
          <cell r="C3110">
            <v>201012</v>
          </cell>
          <cell r="D3110">
            <v>0.60109999999999997</v>
          </cell>
        </row>
        <row r="3111">
          <cell r="A3111" t="str">
            <v>Tenn Z5</v>
          </cell>
          <cell r="C3111">
            <v>201101</v>
          </cell>
          <cell r="D3111">
            <v>0.56599999999999995</v>
          </cell>
        </row>
        <row r="3112">
          <cell r="A3112" t="str">
            <v>Tenn Z5</v>
          </cell>
          <cell r="C3112">
            <v>201102</v>
          </cell>
          <cell r="D3112">
            <v>0.54320000000000002</v>
          </cell>
        </row>
        <row r="3113">
          <cell r="A3113" t="str">
            <v>Tenn Z5</v>
          </cell>
          <cell r="C3113">
            <v>201103</v>
          </cell>
          <cell r="D3113">
            <v>0.54769999999999996</v>
          </cell>
        </row>
        <row r="3114">
          <cell r="A3114" t="str">
            <v>Tenn Z5</v>
          </cell>
          <cell r="C3114">
            <v>201104</v>
          </cell>
          <cell r="D3114">
            <v>0.51229999999999998</v>
          </cell>
        </row>
        <row r="3115">
          <cell r="A3115" t="str">
            <v>Tenn Z5</v>
          </cell>
          <cell r="C3115">
            <v>201105</v>
          </cell>
          <cell r="D3115">
            <v>0</v>
          </cell>
        </row>
        <row r="3116">
          <cell r="A3116" t="str">
            <v>Tenn Z5</v>
          </cell>
          <cell r="C3116">
            <v>201106</v>
          </cell>
          <cell r="D3116">
            <v>0</v>
          </cell>
        </row>
        <row r="3117">
          <cell r="A3117" t="str">
            <v>Tenn Z5</v>
          </cell>
          <cell r="C3117">
            <v>201107</v>
          </cell>
          <cell r="D3117">
            <v>0</v>
          </cell>
        </row>
        <row r="3118">
          <cell r="A3118" t="str">
            <v>Tenn Z5</v>
          </cell>
          <cell r="C3118">
            <v>201108</v>
          </cell>
          <cell r="D3118">
            <v>0</v>
          </cell>
        </row>
        <row r="3119">
          <cell r="A3119" t="str">
            <v>Tenn Z5</v>
          </cell>
          <cell r="C3119">
            <v>201109</v>
          </cell>
          <cell r="D3119">
            <v>0</v>
          </cell>
        </row>
        <row r="3120">
          <cell r="A3120" t="str">
            <v>Tenn Z5</v>
          </cell>
          <cell r="C3120">
            <v>201110</v>
          </cell>
          <cell r="D3120">
            <v>0</v>
          </cell>
        </row>
        <row r="3121">
          <cell r="A3121" t="str">
            <v>Tenn Z5</v>
          </cell>
          <cell r="C3121">
            <v>201111</v>
          </cell>
          <cell r="D3121">
            <v>0</v>
          </cell>
        </row>
        <row r="3122">
          <cell r="A3122" t="str">
            <v>Tenn Z5</v>
          </cell>
          <cell r="C3122">
            <v>201112</v>
          </cell>
          <cell r="D3122">
            <v>0</v>
          </cell>
        </row>
        <row r="3123">
          <cell r="A3123" t="str">
            <v>Tenn Z5</v>
          </cell>
          <cell r="C3123">
            <v>201201</v>
          </cell>
          <cell r="D3123">
            <v>0</v>
          </cell>
        </row>
        <row r="3124">
          <cell r="A3124" t="str">
            <v>Tenn Z5</v>
          </cell>
          <cell r="C3124">
            <v>201202</v>
          </cell>
          <cell r="D3124">
            <v>0</v>
          </cell>
        </row>
        <row r="3125">
          <cell r="A3125" t="str">
            <v>Tenn Z5</v>
          </cell>
          <cell r="C3125">
            <v>201203</v>
          </cell>
          <cell r="D3125">
            <v>0</v>
          </cell>
        </row>
        <row r="3126">
          <cell r="A3126" t="str">
            <v>Tenn Z5</v>
          </cell>
          <cell r="C3126">
            <v>201204</v>
          </cell>
          <cell r="D3126">
            <v>0</v>
          </cell>
        </row>
        <row r="3127">
          <cell r="A3127" t="str">
            <v>Tenn Z5</v>
          </cell>
          <cell r="C3127">
            <v>201205</v>
          </cell>
          <cell r="D3127">
            <v>0</v>
          </cell>
        </row>
        <row r="3128">
          <cell r="A3128" t="str">
            <v>Tenn Z5</v>
          </cell>
          <cell r="C3128">
            <v>201206</v>
          </cell>
          <cell r="D3128">
            <v>0</v>
          </cell>
        </row>
        <row r="3129">
          <cell r="A3129" t="str">
            <v>Tenn Z5</v>
          </cell>
          <cell r="C3129">
            <v>201207</v>
          </cell>
          <cell r="D3129">
            <v>0</v>
          </cell>
        </row>
        <row r="3130">
          <cell r="A3130" t="str">
            <v>Tenn Z5</v>
          </cell>
          <cell r="C3130">
            <v>201208</v>
          </cell>
          <cell r="D3130">
            <v>0</v>
          </cell>
        </row>
        <row r="3131">
          <cell r="A3131" t="str">
            <v>Tenn Z5</v>
          </cell>
          <cell r="C3131">
            <v>201209</v>
          </cell>
          <cell r="D3131">
            <v>0</v>
          </cell>
        </row>
        <row r="3132">
          <cell r="A3132" t="str">
            <v>Tenn Z5</v>
          </cell>
          <cell r="C3132">
            <v>201210</v>
          </cell>
          <cell r="D3132">
            <v>0</v>
          </cell>
        </row>
        <row r="3133">
          <cell r="A3133" t="str">
            <v>Tenn Z5</v>
          </cell>
          <cell r="C3133">
            <v>201211</v>
          </cell>
          <cell r="D3133">
            <v>0</v>
          </cell>
        </row>
        <row r="3134">
          <cell r="A3134" t="str">
            <v>Tenn Z6</v>
          </cell>
          <cell r="C3134">
            <v>200803</v>
          </cell>
          <cell r="D3134">
            <v>1.0987</v>
          </cell>
        </row>
        <row r="3135">
          <cell r="A3135" t="str">
            <v>Tenn Z6</v>
          </cell>
          <cell r="C3135">
            <v>200804</v>
          </cell>
          <cell r="D3135">
            <v>0.85609999999999997</v>
          </cell>
        </row>
        <row r="3136">
          <cell r="A3136" t="str">
            <v>Tenn Z6</v>
          </cell>
          <cell r="C3136">
            <v>200805</v>
          </cell>
          <cell r="D3136">
            <v>0.8589</v>
          </cell>
        </row>
        <row r="3137">
          <cell r="A3137" t="str">
            <v>Tenn Z6</v>
          </cell>
          <cell r="C3137">
            <v>200806</v>
          </cell>
          <cell r="D3137">
            <v>0.89670000000000005</v>
          </cell>
        </row>
        <row r="3138">
          <cell r="A3138" t="str">
            <v>Tenn Z6</v>
          </cell>
          <cell r="C3138">
            <v>200807</v>
          </cell>
          <cell r="D3138">
            <v>1.0831999999999999</v>
          </cell>
        </row>
        <row r="3139">
          <cell r="A3139" t="str">
            <v>Tenn Z6</v>
          </cell>
          <cell r="C3139">
            <v>200808</v>
          </cell>
          <cell r="D3139">
            <v>0.92390000000000005</v>
          </cell>
        </row>
        <row r="3140">
          <cell r="A3140" t="str">
            <v>Tenn Z6</v>
          </cell>
          <cell r="C3140">
            <v>200809</v>
          </cell>
          <cell r="D3140">
            <v>0.87849999999999995</v>
          </cell>
        </row>
        <row r="3141">
          <cell r="A3141" t="str">
            <v>Tenn Z6</v>
          </cell>
          <cell r="C3141">
            <v>200810</v>
          </cell>
          <cell r="D3141">
            <v>0.99670000000000003</v>
          </cell>
        </row>
        <row r="3142">
          <cell r="A3142" t="str">
            <v>Tenn Z6</v>
          </cell>
          <cell r="C3142">
            <v>200811</v>
          </cell>
          <cell r="D3142">
            <v>1.0857000000000001</v>
          </cell>
        </row>
        <row r="3143">
          <cell r="A3143" t="str">
            <v>Tenn Z6</v>
          </cell>
          <cell r="C3143">
            <v>200812</v>
          </cell>
          <cell r="D3143">
            <v>1.7574000000000001</v>
          </cell>
        </row>
        <row r="3144">
          <cell r="A3144" t="str">
            <v>Tenn Z6</v>
          </cell>
          <cell r="C3144">
            <v>200901</v>
          </cell>
          <cell r="D3144">
            <v>2.9666000000000001</v>
          </cell>
        </row>
        <row r="3145">
          <cell r="A3145" t="str">
            <v>Tenn Z6</v>
          </cell>
          <cell r="C3145">
            <v>200902</v>
          </cell>
          <cell r="D3145">
            <v>2.7924000000000002</v>
          </cell>
        </row>
        <row r="3146">
          <cell r="A3146" t="str">
            <v>Tenn Z6</v>
          </cell>
          <cell r="C3146">
            <v>200903</v>
          </cell>
          <cell r="D3146">
            <v>1.6947000000000001</v>
          </cell>
        </row>
        <row r="3147">
          <cell r="A3147" t="str">
            <v>Tenn Z6</v>
          </cell>
          <cell r="C3147">
            <v>200904</v>
          </cell>
          <cell r="D3147">
            <v>0.85399999999999998</v>
          </cell>
        </row>
        <row r="3148">
          <cell r="A3148" t="str">
            <v>Tenn Z6</v>
          </cell>
          <cell r="C3148">
            <v>200905</v>
          </cell>
          <cell r="D3148">
            <v>0.85299999999999998</v>
          </cell>
        </row>
        <row r="3149">
          <cell r="A3149" t="str">
            <v>Tenn Z6</v>
          </cell>
          <cell r="C3149">
            <v>200906</v>
          </cell>
          <cell r="D3149">
            <v>0.84189999999999998</v>
          </cell>
        </row>
        <row r="3150">
          <cell r="A3150" t="str">
            <v>Tenn Z6</v>
          </cell>
          <cell r="C3150">
            <v>200907</v>
          </cell>
          <cell r="D3150">
            <v>0.82569999999999999</v>
          </cell>
        </row>
        <row r="3151">
          <cell r="A3151" t="str">
            <v>Tenn Z6</v>
          </cell>
          <cell r="C3151">
            <v>200908</v>
          </cell>
          <cell r="D3151">
            <v>0.88239999999999996</v>
          </cell>
        </row>
        <row r="3152">
          <cell r="A3152" t="str">
            <v>Tenn Z6</v>
          </cell>
          <cell r="C3152">
            <v>200909</v>
          </cell>
          <cell r="D3152">
            <v>0.83789999999999998</v>
          </cell>
        </row>
        <row r="3153">
          <cell r="A3153" t="str">
            <v>Tenn Z6</v>
          </cell>
          <cell r="C3153">
            <v>200910</v>
          </cell>
          <cell r="D3153">
            <v>0.95399999999999996</v>
          </cell>
        </row>
        <row r="3154">
          <cell r="A3154" t="str">
            <v>Tenn Z6</v>
          </cell>
          <cell r="C3154">
            <v>200911</v>
          </cell>
          <cell r="D3154">
            <v>1.0121</v>
          </cell>
        </row>
        <row r="3155">
          <cell r="A3155" t="str">
            <v>Tenn Z6</v>
          </cell>
          <cell r="C3155">
            <v>200912</v>
          </cell>
          <cell r="D3155">
            <v>1.6598999999999999</v>
          </cell>
        </row>
        <row r="3156">
          <cell r="A3156" t="str">
            <v>Tenn Z6</v>
          </cell>
          <cell r="C3156">
            <v>201001</v>
          </cell>
          <cell r="D3156">
            <v>2.8433000000000002</v>
          </cell>
        </row>
        <row r="3157">
          <cell r="A3157" t="str">
            <v>Tenn Z6</v>
          </cell>
          <cell r="C3157">
            <v>201002</v>
          </cell>
          <cell r="D3157">
            <v>2.6722999999999999</v>
          </cell>
        </row>
        <row r="3158">
          <cell r="A3158" t="str">
            <v>Tenn Z6</v>
          </cell>
          <cell r="C3158">
            <v>201003</v>
          </cell>
          <cell r="D3158">
            <v>1.5882000000000001</v>
          </cell>
        </row>
        <row r="3159">
          <cell r="A3159" t="str">
            <v>Tenn Z6</v>
          </cell>
          <cell r="C3159">
            <v>201004</v>
          </cell>
          <cell r="D3159">
            <v>0.79010000000000002</v>
          </cell>
        </row>
        <row r="3160">
          <cell r="A3160" t="str">
            <v>Tenn Z6</v>
          </cell>
          <cell r="C3160">
            <v>201005</v>
          </cell>
          <cell r="D3160">
            <v>0.79010000000000002</v>
          </cell>
        </row>
        <row r="3161">
          <cell r="A3161" t="str">
            <v>Tenn Z6</v>
          </cell>
          <cell r="C3161">
            <v>201006</v>
          </cell>
          <cell r="D3161">
            <v>0.77959999999999996</v>
          </cell>
        </row>
        <row r="3162">
          <cell r="A3162" t="str">
            <v>Tenn Z6</v>
          </cell>
          <cell r="C3162">
            <v>201007</v>
          </cell>
          <cell r="D3162">
            <v>0.76480000000000004</v>
          </cell>
        </row>
        <row r="3163">
          <cell r="A3163" t="str">
            <v>Tenn Z6</v>
          </cell>
          <cell r="C3163">
            <v>201008</v>
          </cell>
          <cell r="D3163">
            <v>0.81810000000000005</v>
          </cell>
        </row>
        <row r="3164">
          <cell r="A3164" t="str">
            <v>Tenn Z6</v>
          </cell>
          <cell r="C3164">
            <v>201009</v>
          </cell>
          <cell r="D3164">
            <v>0.77659999999999996</v>
          </cell>
        </row>
        <row r="3165">
          <cell r="A3165" t="str">
            <v>Tenn Z6</v>
          </cell>
          <cell r="C3165">
            <v>201010</v>
          </cell>
          <cell r="D3165">
            <v>0.88529999999999998</v>
          </cell>
        </row>
        <row r="3166">
          <cell r="A3166" t="str">
            <v>Tenn Z6</v>
          </cell>
          <cell r="C3166">
            <v>201011</v>
          </cell>
          <cell r="D3166">
            <v>0.87460000000000004</v>
          </cell>
        </row>
        <row r="3167">
          <cell r="A3167" t="str">
            <v>Tenn Z6</v>
          </cell>
          <cell r="C3167">
            <v>201012</v>
          </cell>
          <cell r="D3167">
            <v>1.5548999999999999</v>
          </cell>
        </row>
        <row r="3168">
          <cell r="A3168" t="str">
            <v>Tenn Z6</v>
          </cell>
          <cell r="C3168">
            <v>201101</v>
          </cell>
          <cell r="D3168">
            <v>2.5346000000000002</v>
          </cell>
        </row>
        <row r="3169">
          <cell r="A3169" t="str">
            <v>Tenn Z6</v>
          </cell>
          <cell r="C3169">
            <v>201102</v>
          </cell>
          <cell r="D3169">
            <v>2.6185999999999998</v>
          </cell>
        </row>
        <row r="3170">
          <cell r="A3170" t="str">
            <v>Tenn Z6</v>
          </cell>
          <cell r="C3170">
            <v>201103</v>
          </cell>
          <cell r="D3170">
            <v>1.4831000000000001</v>
          </cell>
        </row>
        <row r="3171">
          <cell r="A3171" t="str">
            <v>Tenn Z6</v>
          </cell>
          <cell r="C3171">
            <v>201104</v>
          </cell>
          <cell r="D3171">
            <v>0.73150000000000004</v>
          </cell>
        </row>
        <row r="3172">
          <cell r="A3172" t="str">
            <v>Tenn Z6</v>
          </cell>
          <cell r="C3172">
            <v>201105</v>
          </cell>
          <cell r="D3172">
            <v>0.51559999999999995</v>
          </cell>
        </row>
        <row r="3173">
          <cell r="A3173" t="str">
            <v>Tenn Z6</v>
          </cell>
          <cell r="C3173">
            <v>201106</v>
          </cell>
          <cell r="D3173">
            <v>0.55289999999999995</v>
          </cell>
        </row>
        <row r="3174">
          <cell r="A3174" t="str">
            <v>Tenn Z6</v>
          </cell>
          <cell r="C3174">
            <v>201107</v>
          </cell>
          <cell r="D3174">
            <v>0.74229999999999996</v>
          </cell>
        </row>
        <row r="3175">
          <cell r="A3175" t="str">
            <v>Tenn Z6</v>
          </cell>
          <cell r="C3175">
            <v>201108</v>
          </cell>
          <cell r="D3175">
            <v>0.67500000000000004</v>
          </cell>
        </row>
        <row r="3176">
          <cell r="A3176" t="str">
            <v>Tenn Z6</v>
          </cell>
          <cell r="C3176">
            <v>201109</v>
          </cell>
          <cell r="D3176">
            <v>0.56279999999999997</v>
          </cell>
        </row>
        <row r="3177">
          <cell r="A3177" t="str">
            <v>Tenn Z6</v>
          </cell>
          <cell r="C3177">
            <v>201110</v>
          </cell>
          <cell r="D3177">
            <v>0.66649999999999998</v>
          </cell>
        </row>
        <row r="3178">
          <cell r="A3178" t="str">
            <v>Tenn Z6</v>
          </cell>
          <cell r="C3178">
            <v>201111</v>
          </cell>
          <cell r="D3178">
            <v>0.56359999999999999</v>
          </cell>
        </row>
        <row r="3179">
          <cell r="A3179" t="str">
            <v>Tenn Z6</v>
          </cell>
          <cell r="C3179">
            <v>201112</v>
          </cell>
          <cell r="D3179">
            <v>1.214</v>
          </cell>
        </row>
        <row r="3180">
          <cell r="A3180" t="str">
            <v>Tenn Z6</v>
          </cell>
          <cell r="C3180">
            <v>201201</v>
          </cell>
          <cell r="D3180">
            <v>2.7766000000000002</v>
          </cell>
        </row>
        <row r="3181">
          <cell r="A3181" t="str">
            <v>Tenn Z6</v>
          </cell>
          <cell r="C3181">
            <v>201202</v>
          </cell>
          <cell r="D3181">
            <v>2.4500999999999999</v>
          </cell>
        </row>
        <row r="3182">
          <cell r="A3182" t="str">
            <v>Tenn Z6</v>
          </cell>
          <cell r="C3182">
            <v>201203</v>
          </cell>
          <cell r="D3182">
            <v>1.2043999999999999</v>
          </cell>
        </row>
        <row r="3183">
          <cell r="A3183" t="str">
            <v>Tenn Z6</v>
          </cell>
          <cell r="C3183">
            <v>201204</v>
          </cell>
          <cell r="D3183">
            <v>0</v>
          </cell>
        </row>
        <row r="3184">
          <cell r="A3184" t="str">
            <v>Tenn Z6</v>
          </cell>
          <cell r="C3184">
            <v>201205</v>
          </cell>
          <cell r="D3184">
            <v>0</v>
          </cell>
        </row>
        <row r="3185">
          <cell r="A3185" t="str">
            <v>Tenn Z6</v>
          </cell>
          <cell r="C3185">
            <v>201206</v>
          </cell>
          <cell r="D3185">
            <v>0</v>
          </cell>
        </row>
        <row r="3186">
          <cell r="A3186" t="str">
            <v>Tenn Z6</v>
          </cell>
          <cell r="C3186">
            <v>201207</v>
          </cell>
          <cell r="D3186">
            <v>0</v>
          </cell>
        </row>
        <row r="3187">
          <cell r="A3187" t="str">
            <v>Tenn Z6</v>
          </cell>
          <cell r="C3187">
            <v>201208</v>
          </cell>
          <cell r="D3187">
            <v>0</v>
          </cell>
        </row>
        <row r="3188">
          <cell r="A3188" t="str">
            <v>Tenn Z6</v>
          </cell>
          <cell r="C3188">
            <v>201209</v>
          </cell>
          <cell r="D3188">
            <v>0</v>
          </cell>
        </row>
        <row r="3189">
          <cell r="A3189" t="str">
            <v>Tenn Z6</v>
          </cell>
          <cell r="C3189">
            <v>201210</v>
          </cell>
          <cell r="D3189">
            <v>0</v>
          </cell>
        </row>
        <row r="3190">
          <cell r="A3190" t="str">
            <v>Tenn Z6</v>
          </cell>
          <cell r="C3190">
            <v>201211</v>
          </cell>
          <cell r="D3190">
            <v>0</v>
          </cell>
        </row>
        <row r="3191">
          <cell r="A3191" t="str">
            <v>Tenn Z6</v>
          </cell>
          <cell r="C3191">
            <v>201212</v>
          </cell>
          <cell r="D3191">
            <v>0</v>
          </cell>
        </row>
        <row r="3192">
          <cell r="A3192" t="str">
            <v>Tenn Z6</v>
          </cell>
          <cell r="C3192">
            <v>201301</v>
          </cell>
          <cell r="D3192">
            <v>0</v>
          </cell>
        </row>
        <row r="3193">
          <cell r="A3193" t="str">
            <v>Tenn Z6</v>
          </cell>
          <cell r="C3193">
            <v>201302</v>
          </cell>
          <cell r="D3193">
            <v>0</v>
          </cell>
        </row>
        <row r="3194">
          <cell r="A3194" t="str">
            <v>Tenn Z6</v>
          </cell>
          <cell r="C3194">
            <v>201303</v>
          </cell>
          <cell r="D3194">
            <v>0</v>
          </cell>
        </row>
        <row r="3195">
          <cell r="A3195" t="str">
            <v>Tenn Z6</v>
          </cell>
          <cell r="C3195">
            <v>201304</v>
          </cell>
          <cell r="D3195">
            <v>0</v>
          </cell>
        </row>
        <row r="3196">
          <cell r="A3196" t="str">
            <v>Tenn Z6</v>
          </cell>
          <cell r="C3196">
            <v>201305</v>
          </cell>
          <cell r="D3196">
            <v>0</v>
          </cell>
        </row>
        <row r="3197">
          <cell r="A3197" t="str">
            <v>Tenn Z6</v>
          </cell>
          <cell r="C3197">
            <v>201306</v>
          </cell>
          <cell r="D3197">
            <v>0</v>
          </cell>
        </row>
        <row r="3198">
          <cell r="A3198" t="str">
            <v>Tenn Z6</v>
          </cell>
          <cell r="C3198">
            <v>201307</v>
          </cell>
          <cell r="D3198">
            <v>0</v>
          </cell>
        </row>
        <row r="3199">
          <cell r="A3199" t="str">
            <v>Tenn Z6</v>
          </cell>
          <cell r="C3199">
            <v>201308</v>
          </cell>
          <cell r="D3199">
            <v>0</v>
          </cell>
        </row>
        <row r="3200">
          <cell r="A3200" t="str">
            <v>Tenn Z6</v>
          </cell>
          <cell r="C3200">
            <v>201309</v>
          </cell>
          <cell r="D3200">
            <v>0</v>
          </cell>
        </row>
        <row r="3201">
          <cell r="A3201" t="str">
            <v>Tenn Z6</v>
          </cell>
          <cell r="C3201">
            <v>201310</v>
          </cell>
          <cell r="D3201">
            <v>0</v>
          </cell>
        </row>
        <row r="3202">
          <cell r="A3202" t="str">
            <v>Tenn Z6</v>
          </cell>
          <cell r="C3202">
            <v>201311</v>
          </cell>
          <cell r="D3202">
            <v>0</v>
          </cell>
        </row>
        <row r="3203">
          <cell r="A3203" t="str">
            <v>Tenn Z6</v>
          </cell>
          <cell r="C3203">
            <v>201312</v>
          </cell>
          <cell r="D3203">
            <v>0</v>
          </cell>
        </row>
        <row r="3204">
          <cell r="A3204" t="str">
            <v>Tenn Z6</v>
          </cell>
          <cell r="C3204">
            <v>201401</v>
          </cell>
          <cell r="D3204">
            <v>0</v>
          </cell>
        </row>
        <row r="3205">
          <cell r="A3205" t="str">
            <v>Tenn Z6</v>
          </cell>
          <cell r="C3205">
            <v>201402</v>
          </cell>
          <cell r="D3205">
            <v>0</v>
          </cell>
        </row>
        <row r="3206">
          <cell r="A3206" t="str">
            <v>Tenn Z6</v>
          </cell>
          <cell r="C3206">
            <v>201403</v>
          </cell>
          <cell r="D3206">
            <v>0</v>
          </cell>
        </row>
        <row r="3207">
          <cell r="A3207" t="str">
            <v>Tenn Z6</v>
          </cell>
          <cell r="C3207">
            <v>201404</v>
          </cell>
          <cell r="D3207">
            <v>0</v>
          </cell>
        </row>
        <row r="3208">
          <cell r="A3208" t="str">
            <v>Tenn Z6</v>
          </cell>
          <cell r="C3208">
            <v>201405</v>
          </cell>
          <cell r="D3208">
            <v>0</v>
          </cell>
        </row>
        <row r="3209">
          <cell r="A3209" t="str">
            <v>Tenn Z6</v>
          </cell>
          <cell r="C3209">
            <v>201406</v>
          </cell>
          <cell r="D3209">
            <v>0</v>
          </cell>
        </row>
        <row r="3210">
          <cell r="A3210" t="str">
            <v>Tenn Z6</v>
          </cell>
          <cell r="C3210">
            <v>201407</v>
          </cell>
          <cell r="D3210">
            <v>0</v>
          </cell>
        </row>
        <row r="3211">
          <cell r="A3211" t="str">
            <v>Tenn Z6</v>
          </cell>
          <cell r="C3211">
            <v>201408</v>
          </cell>
          <cell r="D3211">
            <v>0</v>
          </cell>
        </row>
        <row r="3212">
          <cell r="A3212" t="str">
            <v>Tenn Z6</v>
          </cell>
          <cell r="C3212">
            <v>201409</v>
          </cell>
          <cell r="D3212">
            <v>0</v>
          </cell>
        </row>
        <row r="3213">
          <cell r="A3213" t="str">
            <v>Tenn Z6</v>
          </cell>
          <cell r="C3213">
            <v>201410</v>
          </cell>
          <cell r="D3213">
            <v>0</v>
          </cell>
        </row>
        <row r="3214">
          <cell r="A3214" t="str">
            <v>Tenn Z6</v>
          </cell>
          <cell r="C3214">
            <v>201411</v>
          </cell>
          <cell r="D3214">
            <v>0</v>
          </cell>
        </row>
        <row r="3215">
          <cell r="A3215" t="str">
            <v>Tenn Z6</v>
          </cell>
          <cell r="C3215">
            <v>201412</v>
          </cell>
          <cell r="D3215">
            <v>0</v>
          </cell>
        </row>
        <row r="3216">
          <cell r="A3216" t="str">
            <v>Tenn Z6</v>
          </cell>
          <cell r="C3216">
            <v>201501</v>
          </cell>
          <cell r="D3216">
            <v>0</v>
          </cell>
        </row>
        <row r="3217">
          <cell r="A3217" t="str">
            <v>Tenn Z6</v>
          </cell>
          <cell r="C3217">
            <v>201502</v>
          </cell>
          <cell r="D3217">
            <v>0</v>
          </cell>
        </row>
        <row r="3218">
          <cell r="A3218" t="str">
            <v>Tenn Z6</v>
          </cell>
          <cell r="C3218">
            <v>201503</v>
          </cell>
          <cell r="D3218">
            <v>0</v>
          </cell>
        </row>
        <row r="3219">
          <cell r="A3219" t="str">
            <v>Tenn Z6</v>
          </cell>
          <cell r="C3219">
            <v>201504</v>
          </cell>
          <cell r="D3219">
            <v>0</v>
          </cell>
        </row>
        <row r="3220">
          <cell r="A3220" t="str">
            <v>Tenn Z6</v>
          </cell>
          <cell r="C3220">
            <v>201505</v>
          </cell>
          <cell r="D3220">
            <v>0</v>
          </cell>
        </row>
        <row r="3221">
          <cell r="A3221" t="str">
            <v>Tenn Z6</v>
          </cell>
          <cell r="C3221">
            <v>201506</v>
          </cell>
          <cell r="D3221">
            <v>0</v>
          </cell>
        </row>
        <row r="3222">
          <cell r="A3222" t="str">
            <v>Tenn Z6</v>
          </cell>
          <cell r="C3222">
            <v>201507</v>
          </cell>
          <cell r="D3222">
            <v>0</v>
          </cell>
        </row>
        <row r="3223">
          <cell r="A3223" t="str">
            <v>Tenn Z6</v>
          </cell>
          <cell r="C3223">
            <v>201508</v>
          </cell>
          <cell r="D3223">
            <v>0</v>
          </cell>
        </row>
        <row r="3224">
          <cell r="A3224" t="str">
            <v>Tenn Z6</v>
          </cell>
          <cell r="C3224">
            <v>201509</v>
          </cell>
          <cell r="D3224">
            <v>0</v>
          </cell>
        </row>
        <row r="3225">
          <cell r="A3225" t="str">
            <v>Tenn Z6</v>
          </cell>
          <cell r="C3225">
            <v>201510</v>
          </cell>
          <cell r="D3225">
            <v>0</v>
          </cell>
        </row>
        <row r="3226">
          <cell r="A3226" t="str">
            <v>Tenn Z6</v>
          </cell>
          <cell r="C3226">
            <v>201511</v>
          </cell>
          <cell r="D3226">
            <v>0</v>
          </cell>
        </row>
        <row r="3227">
          <cell r="A3227" t="str">
            <v>Tenn Z6</v>
          </cell>
          <cell r="C3227">
            <v>201512</v>
          </cell>
          <cell r="D3227">
            <v>0</v>
          </cell>
        </row>
        <row r="3228">
          <cell r="A3228" t="str">
            <v>Tenn Z6</v>
          </cell>
          <cell r="C3228">
            <v>201601</v>
          </cell>
          <cell r="D3228">
            <v>0</v>
          </cell>
        </row>
        <row r="3229">
          <cell r="A3229" t="str">
            <v>Tenn Z6</v>
          </cell>
          <cell r="C3229">
            <v>201602</v>
          </cell>
          <cell r="D3229">
            <v>0</v>
          </cell>
        </row>
        <row r="3230">
          <cell r="A3230" t="str">
            <v>Tenn Z6</v>
          </cell>
          <cell r="C3230">
            <v>201603</v>
          </cell>
          <cell r="D3230">
            <v>0</v>
          </cell>
        </row>
        <row r="3231">
          <cell r="A3231" t="str">
            <v>Tenn Z6</v>
          </cell>
          <cell r="C3231">
            <v>201604</v>
          </cell>
          <cell r="D3231">
            <v>0</v>
          </cell>
        </row>
        <row r="3232">
          <cell r="A3232" t="str">
            <v>Tenn Z6</v>
          </cell>
          <cell r="C3232">
            <v>201605</v>
          </cell>
          <cell r="D3232">
            <v>0</v>
          </cell>
        </row>
        <row r="3233">
          <cell r="A3233" t="str">
            <v>Tenn Z6</v>
          </cell>
          <cell r="C3233">
            <v>201606</v>
          </cell>
          <cell r="D3233">
            <v>0</v>
          </cell>
        </row>
        <row r="3234">
          <cell r="A3234" t="str">
            <v>Tenn Z6</v>
          </cell>
          <cell r="C3234">
            <v>201607</v>
          </cell>
          <cell r="D3234">
            <v>0</v>
          </cell>
        </row>
        <row r="3235">
          <cell r="A3235" t="str">
            <v>Tenn Z6</v>
          </cell>
          <cell r="C3235">
            <v>201608</v>
          </cell>
          <cell r="D3235">
            <v>0</v>
          </cell>
        </row>
        <row r="3236">
          <cell r="A3236" t="str">
            <v>Tenn Z6</v>
          </cell>
          <cell r="C3236">
            <v>201609</v>
          </cell>
          <cell r="D3236">
            <v>0</v>
          </cell>
        </row>
        <row r="3237">
          <cell r="A3237" t="str">
            <v>Tenn Z6</v>
          </cell>
          <cell r="C3237">
            <v>201610</v>
          </cell>
          <cell r="D3237">
            <v>0</v>
          </cell>
        </row>
        <row r="3238">
          <cell r="A3238" t="str">
            <v>Tenn Z6</v>
          </cell>
          <cell r="C3238">
            <v>201611</v>
          </cell>
          <cell r="D3238">
            <v>0</v>
          </cell>
        </row>
        <row r="3239">
          <cell r="A3239" t="str">
            <v>Tenn Z6</v>
          </cell>
          <cell r="C3239">
            <v>201612</v>
          </cell>
          <cell r="D3239">
            <v>0</v>
          </cell>
        </row>
        <row r="3240">
          <cell r="A3240" t="str">
            <v>Tenn Z6</v>
          </cell>
          <cell r="C3240">
            <v>201701</v>
          </cell>
          <cell r="D3240">
            <v>0</v>
          </cell>
        </row>
        <row r="3241">
          <cell r="A3241" t="str">
            <v>Tenn Z6</v>
          </cell>
          <cell r="C3241">
            <v>201702</v>
          </cell>
          <cell r="D3241">
            <v>0</v>
          </cell>
        </row>
        <row r="3242">
          <cell r="A3242" t="str">
            <v>Tenn Z6</v>
          </cell>
          <cell r="C3242">
            <v>201703</v>
          </cell>
          <cell r="D3242">
            <v>0</v>
          </cell>
        </row>
        <row r="3243">
          <cell r="A3243" t="str">
            <v>Tenn Z6</v>
          </cell>
          <cell r="C3243">
            <v>201704</v>
          </cell>
          <cell r="D3243">
            <v>0</v>
          </cell>
        </row>
        <row r="3244">
          <cell r="A3244" t="str">
            <v>Tenn Z6</v>
          </cell>
          <cell r="C3244">
            <v>201705</v>
          </cell>
          <cell r="D3244">
            <v>0</v>
          </cell>
        </row>
        <row r="3245">
          <cell r="A3245" t="str">
            <v>Tenn Z6</v>
          </cell>
          <cell r="C3245">
            <v>201706</v>
          </cell>
          <cell r="D3245">
            <v>0</v>
          </cell>
        </row>
        <row r="3246">
          <cell r="A3246" t="str">
            <v>Tenn Z6</v>
          </cell>
          <cell r="C3246">
            <v>201707</v>
          </cell>
          <cell r="D3246">
            <v>0</v>
          </cell>
        </row>
        <row r="3247">
          <cell r="A3247" t="str">
            <v>Tenn Z6</v>
          </cell>
          <cell r="C3247">
            <v>201708</v>
          </cell>
          <cell r="D3247">
            <v>0</v>
          </cell>
        </row>
        <row r="3248">
          <cell r="A3248" t="str">
            <v>Tenn Z6</v>
          </cell>
          <cell r="C3248">
            <v>201709</v>
          </cell>
          <cell r="D3248">
            <v>0</v>
          </cell>
        </row>
        <row r="3249">
          <cell r="A3249" t="str">
            <v>Tenn Z6</v>
          </cell>
          <cell r="C3249">
            <v>201710</v>
          </cell>
          <cell r="D3249">
            <v>0</v>
          </cell>
        </row>
        <row r="3250">
          <cell r="A3250" t="str">
            <v>Tenn Z6</v>
          </cell>
          <cell r="C3250">
            <v>201711</v>
          </cell>
          <cell r="D3250">
            <v>0</v>
          </cell>
        </row>
        <row r="3251">
          <cell r="A3251" t="str">
            <v>Tenn Z6</v>
          </cell>
          <cell r="C3251">
            <v>201712</v>
          </cell>
          <cell r="D3251">
            <v>0</v>
          </cell>
        </row>
        <row r="3252">
          <cell r="A3252" t="str">
            <v>Tenn Z6</v>
          </cell>
          <cell r="C3252">
            <v>201801</v>
          </cell>
          <cell r="D3252">
            <v>0</v>
          </cell>
        </row>
        <row r="3253">
          <cell r="A3253" t="str">
            <v>Tenn Z6</v>
          </cell>
          <cell r="C3253">
            <v>201802</v>
          </cell>
          <cell r="D3253">
            <v>0</v>
          </cell>
        </row>
        <row r="3254">
          <cell r="A3254" t="str">
            <v>Tenn Z6</v>
          </cell>
          <cell r="C3254">
            <v>201803</v>
          </cell>
          <cell r="D3254">
            <v>0</v>
          </cell>
        </row>
        <row r="3255">
          <cell r="A3255" t="str">
            <v>Tenn Z6</v>
          </cell>
          <cell r="C3255">
            <v>201804</v>
          </cell>
          <cell r="D3255">
            <v>0</v>
          </cell>
        </row>
        <row r="3256">
          <cell r="A3256" t="str">
            <v>Tenn Z6</v>
          </cell>
          <cell r="C3256">
            <v>201805</v>
          </cell>
          <cell r="D3256">
            <v>0</v>
          </cell>
        </row>
        <row r="3257">
          <cell r="A3257" t="str">
            <v>Tenn Z6</v>
          </cell>
          <cell r="C3257">
            <v>201806</v>
          </cell>
          <cell r="D3257">
            <v>0</v>
          </cell>
        </row>
        <row r="3258">
          <cell r="A3258" t="str">
            <v>Tenn Z6</v>
          </cell>
          <cell r="C3258">
            <v>201807</v>
          </cell>
          <cell r="D3258">
            <v>0</v>
          </cell>
        </row>
        <row r="3259">
          <cell r="A3259" t="str">
            <v>Tenn Z6</v>
          </cell>
          <cell r="C3259">
            <v>201808</v>
          </cell>
          <cell r="D3259">
            <v>0</v>
          </cell>
        </row>
        <row r="3260">
          <cell r="A3260" t="str">
            <v>Tenn Z6</v>
          </cell>
          <cell r="C3260">
            <v>201809</v>
          </cell>
          <cell r="D3260">
            <v>0</v>
          </cell>
        </row>
        <row r="3261">
          <cell r="A3261" t="str">
            <v>Tenn Z6</v>
          </cell>
          <cell r="C3261">
            <v>201810</v>
          </cell>
          <cell r="D3261">
            <v>0</v>
          </cell>
        </row>
        <row r="3262">
          <cell r="A3262" t="str">
            <v>Tenn Z6</v>
          </cell>
          <cell r="C3262">
            <v>201811</v>
          </cell>
          <cell r="D3262">
            <v>0</v>
          </cell>
        </row>
        <row r="3263">
          <cell r="A3263" t="str">
            <v>Tenn Z6</v>
          </cell>
          <cell r="C3263">
            <v>201812</v>
          </cell>
          <cell r="D3263">
            <v>0</v>
          </cell>
        </row>
        <row r="3264">
          <cell r="A3264" t="str">
            <v>Tenn Z6</v>
          </cell>
          <cell r="C3264">
            <v>201901</v>
          </cell>
          <cell r="D3264">
            <v>0</v>
          </cell>
        </row>
        <row r="3265">
          <cell r="A3265" t="str">
            <v>Tenn Z6</v>
          </cell>
          <cell r="C3265">
            <v>201902</v>
          </cell>
          <cell r="D3265">
            <v>0</v>
          </cell>
        </row>
        <row r="3266">
          <cell r="A3266" t="str">
            <v>Tenn Z6</v>
          </cell>
          <cell r="C3266">
            <v>201903</v>
          </cell>
          <cell r="D3266">
            <v>0</v>
          </cell>
        </row>
        <row r="3267">
          <cell r="A3267" t="str">
            <v>Tenn Z6</v>
          </cell>
          <cell r="C3267">
            <v>201904</v>
          </cell>
          <cell r="D3267">
            <v>0</v>
          </cell>
        </row>
        <row r="3268">
          <cell r="A3268" t="str">
            <v>Tenn Z6</v>
          </cell>
          <cell r="C3268">
            <v>201905</v>
          </cell>
          <cell r="D3268">
            <v>0</v>
          </cell>
        </row>
        <row r="3269">
          <cell r="A3269" t="str">
            <v>Tenn Z6</v>
          </cell>
          <cell r="C3269">
            <v>201906</v>
          </cell>
          <cell r="D3269">
            <v>0</v>
          </cell>
        </row>
        <row r="3270">
          <cell r="A3270" t="str">
            <v>Tenn Z6</v>
          </cell>
          <cell r="C3270">
            <v>201907</v>
          </cell>
          <cell r="D3270">
            <v>0</v>
          </cell>
        </row>
        <row r="3271">
          <cell r="A3271" t="str">
            <v>Tenn Z6</v>
          </cell>
          <cell r="C3271">
            <v>201908</v>
          </cell>
          <cell r="D3271">
            <v>0</v>
          </cell>
        </row>
        <row r="3272">
          <cell r="A3272" t="str">
            <v>Tenn Z6</v>
          </cell>
          <cell r="C3272">
            <v>201909</v>
          </cell>
          <cell r="D3272">
            <v>0</v>
          </cell>
        </row>
        <row r="3273">
          <cell r="A3273" t="str">
            <v>Tenn Z6</v>
          </cell>
          <cell r="C3273">
            <v>201910</v>
          </cell>
          <cell r="D3273">
            <v>0</v>
          </cell>
        </row>
        <row r="3274">
          <cell r="A3274" t="str">
            <v>Tenn Z6</v>
          </cell>
          <cell r="C3274">
            <v>201911</v>
          </cell>
          <cell r="D3274">
            <v>0</v>
          </cell>
        </row>
        <row r="3275">
          <cell r="A3275" t="str">
            <v>Tenn Z6</v>
          </cell>
          <cell r="C3275">
            <v>201912</v>
          </cell>
          <cell r="D3275">
            <v>0</v>
          </cell>
        </row>
        <row r="3276">
          <cell r="A3276" t="str">
            <v>Tenn Z6</v>
          </cell>
          <cell r="C3276">
            <v>202001</v>
          </cell>
          <cell r="D3276">
            <v>0</v>
          </cell>
        </row>
        <row r="3277">
          <cell r="A3277" t="str">
            <v>Tenn Z6</v>
          </cell>
          <cell r="C3277">
            <v>202002</v>
          </cell>
          <cell r="D3277">
            <v>0</v>
          </cell>
        </row>
        <row r="3278">
          <cell r="A3278" t="str">
            <v>Tenn Z6</v>
          </cell>
          <cell r="C3278">
            <v>202003</v>
          </cell>
          <cell r="D3278">
            <v>0</v>
          </cell>
        </row>
        <row r="3279">
          <cell r="A3279" t="str">
            <v>Tenn Z6</v>
          </cell>
          <cell r="C3279">
            <v>202004</v>
          </cell>
          <cell r="D3279">
            <v>0</v>
          </cell>
        </row>
        <row r="3280">
          <cell r="A3280" t="str">
            <v>Tenn Z6</v>
          </cell>
          <cell r="C3280">
            <v>202005</v>
          </cell>
          <cell r="D3280">
            <v>0</v>
          </cell>
        </row>
        <row r="3281">
          <cell r="A3281" t="str">
            <v>Tenn Z6</v>
          </cell>
          <cell r="C3281">
            <v>202006</v>
          </cell>
          <cell r="D3281">
            <v>0</v>
          </cell>
        </row>
        <row r="3282">
          <cell r="A3282" t="str">
            <v>Tenn Z6</v>
          </cell>
          <cell r="C3282">
            <v>202007</v>
          </cell>
          <cell r="D3282">
            <v>0</v>
          </cell>
        </row>
        <row r="3283">
          <cell r="A3283" t="str">
            <v>Tenn Z6</v>
          </cell>
          <cell r="C3283">
            <v>202008</v>
          </cell>
          <cell r="D3283">
            <v>0</v>
          </cell>
        </row>
        <row r="3284">
          <cell r="A3284" t="str">
            <v>Tenn Z6</v>
          </cell>
          <cell r="C3284">
            <v>202009</v>
          </cell>
          <cell r="D3284">
            <v>0</v>
          </cell>
        </row>
        <row r="3285">
          <cell r="A3285" t="str">
            <v>Tenn Z6</v>
          </cell>
          <cell r="C3285">
            <v>202010</v>
          </cell>
          <cell r="D3285">
            <v>0</v>
          </cell>
        </row>
        <row r="3286">
          <cell r="A3286" t="str">
            <v>Tenn Z6</v>
          </cell>
          <cell r="C3286">
            <v>202011</v>
          </cell>
          <cell r="D3286">
            <v>0</v>
          </cell>
        </row>
        <row r="3287">
          <cell r="A3287" t="str">
            <v>Tenn Z6</v>
          </cell>
          <cell r="C3287">
            <v>202012</v>
          </cell>
          <cell r="D3287">
            <v>0</v>
          </cell>
        </row>
        <row r="3288">
          <cell r="A3288" t="str">
            <v>Tenn Z6</v>
          </cell>
          <cell r="C3288">
            <v>202101</v>
          </cell>
          <cell r="D3288">
            <v>0</v>
          </cell>
        </row>
        <row r="3289">
          <cell r="A3289" t="str">
            <v>Tenn Z6</v>
          </cell>
          <cell r="C3289">
            <v>202102</v>
          </cell>
          <cell r="D3289">
            <v>0</v>
          </cell>
        </row>
        <row r="3290">
          <cell r="A3290" t="str">
            <v>Tenn Z6</v>
          </cell>
          <cell r="C3290">
            <v>202103</v>
          </cell>
          <cell r="D3290">
            <v>0</v>
          </cell>
        </row>
        <row r="3291">
          <cell r="A3291" t="str">
            <v>Tenn Z6</v>
          </cell>
          <cell r="C3291">
            <v>202104</v>
          </cell>
          <cell r="D3291">
            <v>0</v>
          </cell>
        </row>
        <row r="3292">
          <cell r="A3292" t="str">
            <v>Tenn Z6</v>
          </cell>
          <cell r="C3292">
            <v>202105</v>
          </cell>
          <cell r="D3292">
            <v>0</v>
          </cell>
        </row>
        <row r="3293">
          <cell r="A3293" t="str">
            <v>Tenn Z6</v>
          </cell>
          <cell r="C3293">
            <v>202106</v>
          </cell>
          <cell r="D3293">
            <v>0</v>
          </cell>
        </row>
        <row r="3294">
          <cell r="A3294" t="str">
            <v>Tenn Z6</v>
          </cell>
          <cell r="C3294">
            <v>202107</v>
          </cell>
          <cell r="D3294">
            <v>0</v>
          </cell>
        </row>
        <row r="3295">
          <cell r="A3295" t="str">
            <v>Tenn Z6</v>
          </cell>
          <cell r="C3295">
            <v>202108</v>
          </cell>
          <cell r="D3295">
            <v>0</v>
          </cell>
        </row>
        <row r="3296">
          <cell r="A3296" t="str">
            <v>Tenn Z6</v>
          </cell>
          <cell r="C3296">
            <v>202109</v>
          </cell>
          <cell r="D3296">
            <v>0</v>
          </cell>
        </row>
        <row r="3297">
          <cell r="A3297" t="str">
            <v>Tenn Z6</v>
          </cell>
          <cell r="C3297">
            <v>202110</v>
          </cell>
          <cell r="D3297">
            <v>0</v>
          </cell>
        </row>
        <row r="3298">
          <cell r="A3298" t="str">
            <v>Tenn Z6</v>
          </cell>
          <cell r="C3298">
            <v>202111</v>
          </cell>
          <cell r="D3298">
            <v>0</v>
          </cell>
        </row>
        <row r="3299">
          <cell r="A3299" t="str">
            <v>Tenn Z6</v>
          </cell>
          <cell r="C3299">
            <v>202112</v>
          </cell>
          <cell r="D3299">
            <v>0</v>
          </cell>
        </row>
        <row r="3300">
          <cell r="A3300" t="str">
            <v>Tenn Z6</v>
          </cell>
          <cell r="C3300">
            <v>202201</v>
          </cell>
          <cell r="D3300">
            <v>0</v>
          </cell>
        </row>
        <row r="3301">
          <cell r="A3301" t="str">
            <v>Tenn Z6</v>
          </cell>
          <cell r="C3301">
            <v>202202</v>
          </cell>
          <cell r="D3301">
            <v>0</v>
          </cell>
        </row>
        <row r="3302">
          <cell r="A3302" t="str">
            <v>Tenn Z6</v>
          </cell>
          <cell r="C3302">
            <v>202203</v>
          </cell>
          <cell r="D3302">
            <v>0</v>
          </cell>
        </row>
        <row r="3303">
          <cell r="A3303" t="str">
            <v>Tenn Z6</v>
          </cell>
          <cell r="C3303">
            <v>202204</v>
          </cell>
          <cell r="D3303">
            <v>0</v>
          </cell>
        </row>
        <row r="3304">
          <cell r="A3304" t="str">
            <v>Tenn Z6</v>
          </cell>
          <cell r="C3304">
            <v>202205</v>
          </cell>
          <cell r="D3304">
            <v>0</v>
          </cell>
        </row>
        <row r="3305">
          <cell r="A3305" t="str">
            <v>Tenn Z6</v>
          </cell>
          <cell r="C3305">
            <v>202206</v>
          </cell>
          <cell r="D3305">
            <v>0</v>
          </cell>
        </row>
        <row r="3306">
          <cell r="A3306" t="str">
            <v>Tenn Z6</v>
          </cell>
          <cell r="C3306">
            <v>202207</v>
          </cell>
          <cell r="D3306">
            <v>0</v>
          </cell>
        </row>
        <row r="3307">
          <cell r="A3307" t="str">
            <v>Tenn Z6</v>
          </cell>
          <cell r="C3307">
            <v>202208</v>
          </cell>
          <cell r="D3307">
            <v>0</v>
          </cell>
        </row>
        <row r="3308">
          <cell r="A3308" t="str">
            <v>Tenn Z6</v>
          </cell>
          <cell r="C3308">
            <v>202209</v>
          </cell>
          <cell r="D3308">
            <v>0</v>
          </cell>
        </row>
        <row r="3309">
          <cell r="A3309" t="str">
            <v>Tenn Z6</v>
          </cell>
          <cell r="C3309">
            <v>202210</v>
          </cell>
          <cell r="D3309">
            <v>0</v>
          </cell>
        </row>
        <row r="3310">
          <cell r="A3310" t="str">
            <v>Tenn Z6</v>
          </cell>
          <cell r="C3310">
            <v>202211</v>
          </cell>
          <cell r="D3310">
            <v>0</v>
          </cell>
        </row>
        <row r="3311">
          <cell r="A3311" t="str">
            <v>Tenn Z6</v>
          </cell>
          <cell r="C3311">
            <v>202212</v>
          </cell>
          <cell r="D3311">
            <v>0</v>
          </cell>
        </row>
        <row r="3312">
          <cell r="A3312" t="str">
            <v>Tenn Z6</v>
          </cell>
          <cell r="C3312">
            <v>202301</v>
          </cell>
          <cell r="D3312">
            <v>0</v>
          </cell>
        </row>
        <row r="3313">
          <cell r="A3313" t="str">
            <v>Tenn Z6</v>
          </cell>
          <cell r="C3313">
            <v>202302</v>
          </cell>
          <cell r="D3313">
            <v>0</v>
          </cell>
        </row>
        <row r="3314">
          <cell r="A3314" t="str">
            <v>Tenn Z6</v>
          </cell>
          <cell r="C3314">
            <v>202303</v>
          </cell>
          <cell r="D3314">
            <v>0</v>
          </cell>
        </row>
        <row r="3315">
          <cell r="A3315" t="str">
            <v>Tenn Z6</v>
          </cell>
          <cell r="C3315">
            <v>202304</v>
          </cell>
          <cell r="D3315">
            <v>0</v>
          </cell>
        </row>
        <row r="3316">
          <cell r="A3316" t="str">
            <v>Tenn Z6</v>
          </cell>
          <cell r="C3316">
            <v>202305</v>
          </cell>
          <cell r="D3316">
            <v>0</v>
          </cell>
        </row>
        <row r="3317">
          <cell r="A3317" t="str">
            <v>Tenn Z6</v>
          </cell>
          <cell r="C3317">
            <v>202306</v>
          </cell>
          <cell r="D3317">
            <v>0</v>
          </cell>
        </row>
        <row r="3318">
          <cell r="A3318" t="str">
            <v>Tenn Z6</v>
          </cell>
          <cell r="C3318">
            <v>202307</v>
          </cell>
          <cell r="D3318">
            <v>0</v>
          </cell>
        </row>
        <row r="3319">
          <cell r="A3319" t="str">
            <v>Tenn Z6</v>
          </cell>
          <cell r="C3319">
            <v>202308</v>
          </cell>
          <cell r="D3319">
            <v>0</v>
          </cell>
        </row>
        <row r="3320">
          <cell r="A3320" t="str">
            <v>Tenn Z6</v>
          </cell>
          <cell r="C3320">
            <v>202309</v>
          </cell>
          <cell r="D3320">
            <v>0</v>
          </cell>
        </row>
        <row r="3321">
          <cell r="A3321" t="str">
            <v>Tenn Z6</v>
          </cell>
          <cell r="C3321">
            <v>202310</v>
          </cell>
          <cell r="D3321">
            <v>0</v>
          </cell>
        </row>
        <row r="3322">
          <cell r="A3322" t="str">
            <v>Tenn Z6</v>
          </cell>
          <cell r="C3322">
            <v>202311</v>
          </cell>
          <cell r="D3322">
            <v>0</v>
          </cell>
        </row>
        <row r="3323">
          <cell r="A3323" t="str">
            <v>Tenn Z6</v>
          </cell>
          <cell r="C3323">
            <v>202312</v>
          </cell>
          <cell r="D3323">
            <v>0</v>
          </cell>
        </row>
        <row r="3324">
          <cell r="A3324" t="str">
            <v>Tenn Z6</v>
          </cell>
          <cell r="C3324">
            <v>202401</v>
          </cell>
          <cell r="D3324">
            <v>0</v>
          </cell>
        </row>
        <row r="3325">
          <cell r="A3325" t="str">
            <v>Tenn Z6</v>
          </cell>
          <cell r="C3325">
            <v>202402</v>
          </cell>
          <cell r="D3325">
            <v>0</v>
          </cell>
        </row>
        <row r="3326">
          <cell r="A3326" t="str">
            <v>Tenn Z6</v>
          </cell>
          <cell r="C3326">
            <v>202403</v>
          </cell>
          <cell r="D3326">
            <v>0</v>
          </cell>
        </row>
        <row r="3327">
          <cell r="A3327" t="str">
            <v>Tenn Z6</v>
          </cell>
          <cell r="C3327">
            <v>202404</v>
          </cell>
          <cell r="D3327">
            <v>0</v>
          </cell>
        </row>
        <row r="3328">
          <cell r="A3328" t="str">
            <v>Tenn Z6</v>
          </cell>
          <cell r="C3328">
            <v>202405</v>
          </cell>
          <cell r="D3328">
            <v>0</v>
          </cell>
        </row>
        <row r="3329">
          <cell r="A3329" t="str">
            <v>Tenn Z6</v>
          </cell>
          <cell r="C3329">
            <v>202406</v>
          </cell>
          <cell r="D3329">
            <v>0</v>
          </cell>
        </row>
        <row r="3330">
          <cell r="A3330" t="str">
            <v>Tenn Z6</v>
          </cell>
          <cell r="C3330">
            <v>202407</v>
          </cell>
          <cell r="D3330">
            <v>0</v>
          </cell>
        </row>
        <row r="3331">
          <cell r="A3331" t="str">
            <v>Tenn Z6</v>
          </cell>
          <cell r="C3331">
            <v>202408</v>
          </cell>
          <cell r="D3331">
            <v>0</v>
          </cell>
        </row>
        <row r="3332">
          <cell r="A3332" t="str">
            <v>Tenn Z6</v>
          </cell>
          <cell r="C3332">
            <v>202409</v>
          </cell>
          <cell r="D3332">
            <v>0</v>
          </cell>
        </row>
        <row r="3333">
          <cell r="A3333" t="str">
            <v>Tenn Z6</v>
          </cell>
          <cell r="C3333">
            <v>202410</v>
          </cell>
          <cell r="D3333">
            <v>0</v>
          </cell>
        </row>
        <row r="3334">
          <cell r="A3334" t="str">
            <v>Tenn Z6</v>
          </cell>
          <cell r="C3334">
            <v>202411</v>
          </cell>
          <cell r="D3334">
            <v>0</v>
          </cell>
        </row>
        <row r="3335">
          <cell r="A3335" t="str">
            <v>Tenn Z6</v>
          </cell>
          <cell r="C3335">
            <v>202412</v>
          </cell>
          <cell r="D3335">
            <v>0</v>
          </cell>
        </row>
        <row r="3336">
          <cell r="A3336" t="str">
            <v>Tenn Z6</v>
          </cell>
          <cell r="C3336">
            <v>202501</v>
          </cell>
          <cell r="D3336">
            <v>0</v>
          </cell>
        </row>
        <row r="3337">
          <cell r="A3337" t="str">
            <v>Tenn Z6</v>
          </cell>
          <cell r="C3337">
            <v>202502</v>
          </cell>
          <cell r="D3337">
            <v>0</v>
          </cell>
        </row>
        <row r="3338">
          <cell r="A3338" t="str">
            <v>Tenn Z6</v>
          </cell>
          <cell r="C3338">
            <v>202503</v>
          </cell>
          <cell r="D3338">
            <v>0</v>
          </cell>
        </row>
        <row r="3339">
          <cell r="A3339" t="str">
            <v>Tenn Z6</v>
          </cell>
          <cell r="C3339">
            <v>202504</v>
          </cell>
          <cell r="D3339">
            <v>0</v>
          </cell>
        </row>
        <row r="3340">
          <cell r="A3340" t="str">
            <v>Tenn Z6</v>
          </cell>
          <cell r="C3340">
            <v>202505</v>
          </cell>
          <cell r="D3340">
            <v>0</v>
          </cell>
        </row>
        <row r="3341">
          <cell r="A3341" t="str">
            <v>Tenn Z6</v>
          </cell>
          <cell r="C3341">
            <v>202506</v>
          </cell>
          <cell r="D3341">
            <v>0</v>
          </cell>
        </row>
        <row r="3342">
          <cell r="A3342" t="str">
            <v>Tenn Z6</v>
          </cell>
          <cell r="C3342">
            <v>202507</v>
          </cell>
          <cell r="D3342">
            <v>0</v>
          </cell>
        </row>
        <row r="3343">
          <cell r="A3343" t="str">
            <v>Tenn Z6</v>
          </cell>
          <cell r="C3343">
            <v>202508</v>
          </cell>
          <cell r="D3343">
            <v>0</v>
          </cell>
        </row>
        <row r="3344">
          <cell r="A3344" t="str">
            <v>Tenn Z6</v>
          </cell>
          <cell r="C3344">
            <v>202509</v>
          </cell>
          <cell r="D3344">
            <v>0</v>
          </cell>
        </row>
        <row r="3345">
          <cell r="A3345" t="str">
            <v>Tenn Z6</v>
          </cell>
          <cell r="C3345">
            <v>202510</v>
          </cell>
          <cell r="D3345">
            <v>0</v>
          </cell>
        </row>
        <row r="3346">
          <cell r="A3346" t="str">
            <v>Tenn Z6</v>
          </cell>
          <cell r="C3346">
            <v>202511</v>
          </cell>
          <cell r="D3346">
            <v>0</v>
          </cell>
        </row>
        <row r="3347">
          <cell r="A3347" t="str">
            <v>Tenn Z6</v>
          </cell>
          <cell r="C3347">
            <v>202512</v>
          </cell>
          <cell r="D3347">
            <v>0</v>
          </cell>
        </row>
        <row r="3348">
          <cell r="A3348" t="str">
            <v>Tenn Z6</v>
          </cell>
          <cell r="C3348">
            <v>202601</v>
          </cell>
          <cell r="D3348">
            <v>0</v>
          </cell>
        </row>
        <row r="3349">
          <cell r="A3349" t="str">
            <v>Tenn Z6</v>
          </cell>
          <cell r="C3349">
            <v>202602</v>
          </cell>
          <cell r="D3349">
            <v>0</v>
          </cell>
        </row>
        <row r="3350">
          <cell r="A3350" t="str">
            <v>Tenn Z6</v>
          </cell>
          <cell r="C3350">
            <v>202603</v>
          </cell>
          <cell r="D3350">
            <v>0</v>
          </cell>
        </row>
        <row r="3351">
          <cell r="A3351" t="str">
            <v>Tenn Z6</v>
          </cell>
          <cell r="C3351">
            <v>202604</v>
          </cell>
          <cell r="D3351">
            <v>0</v>
          </cell>
        </row>
        <row r="3352">
          <cell r="A3352" t="str">
            <v>Tenn Z6</v>
          </cell>
          <cell r="C3352">
            <v>202605</v>
          </cell>
          <cell r="D3352">
            <v>0</v>
          </cell>
        </row>
        <row r="3353">
          <cell r="A3353" t="str">
            <v>Tenn Z6</v>
          </cell>
          <cell r="C3353">
            <v>202606</v>
          </cell>
          <cell r="D3353">
            <v>0</v>
          </cell>
        </row>
        <row r="3354">
          <cell r="A3354" t="str">
            <v>Tenn Z6</v>
          </cell>
          <cell r="C3354">
            <v>202607</v>
          </cell>
          <cell r="D3354">
            <v>0</v>
          </cell>
        </row>
        <row r="3355">
          <cell r="A3355" t="str">
            <v>Tenn Z6</v>
          </cell>
          <cell r="C3355">
            <v>202608</v>
          </cell>
          <cell r="D3355">
            <v>0</v>
          </cell>
        </row>
        <row r="3356">
          <cell r="A3356" t="str">
            <v>Tenn Z6</v>
          </cell>
          <cell r="C3356">
            <v>202609</v>
          </cell>
          <cell r="D3356">
            <v>0</v>
          </cell>
        </row>
        <row r="3357">
          <cell r="A3357" t="str">
            <v>Tenn Z6</v>
          </cell>
          <cell r="C3357">
            <v>202610</v>
          </cell>
          <cell r="D3357">
            <v>0</v>
          </cell>
        </row>
        <row r="3358">
          <cell r="A3358" t="str">
            <v>Tenn Z6</v>
          </cell>
          <cell r="C3358">
            <v>202611</v>
          </cell>
          <cell r="D3358">
            <v>0</v>
          </cell>
        </row>
        <row r="3359">
          <cell r="A3359" t="str">
            <v>Tenn Z6</v>
          </cell>
          <cell r="C3359">
            <v>202612</v>
          </cell>
          <cell r="D3359">
            <v>0</v>
          </cell>
        </row>
        <row r="3360">
          <cell r="A3360" t="str">
            <v>Tenn Z6</v>
          </cell>
          <cell r="C3360">
            <v>202701</v>
          </cell>
          <cell r="D3360">
            <v>0</v>
          </cell>
        </row>
        <row r="3361">
          <cell r="A3361" t="str">
            <v>Tenn Z6</v>
          </cell>
          <cell r="C3361">
            <v>202702</v>
          </cell>
          <cell r="D3361">
            <v>0</v>
          </cell>
        </row>
        <row r="3362">
          <cell r="A3362" t="str">
            <v>Tenn Z6</v>
          </cell>
          <cell r="C3362">
            <v>202703</v>
          </cell>
          <cell r="D3362">
            <v>0</v>
          </cell>
        </row>
        <row r="3363">
          <cell r="A3363" t="str">
            <v>Tenn Z6</v>
          </cell>
          <cell r="C3363">
            <v>202704</v>
          </cell>
          <cell r="D3363">
            <v>0</v>
          </cell>
        </row>
        <row r="3364">
          <cell r="A3364" t="str">
            <v>Tenn Z6</v>
          </cell>
          <cell r="C3364">
            <v>202705</v>
          </cell>
          <cell r="D3364">
            <v>0</v>
          </cell>
        </row>
        <row r="3365">
          <cell r="A3365" t="str">
            <v>Tenn Z6</v>
          </cell>
          <cell r="C3365">
            <v>202706</v>
          </cell>
          <cell r="D3365">
            <v>0</v>
          </cell>
        </row>
        <row r="3366">
          <cell r="A3366" t="str">
            <v>Tenn Z6</v>
          </cell>
          <cell r="C3366">
            <v>202707</v>
          </cell>
          <cell r="D3366">
            <v>0</v>
          </cell>
        </row>
        <row r="3367">
          <cell r="A3367" t="str">
            <v>Tenn Z6</v>
          </cell>
          <cell r="C3367">
            <v>202708</v>
          </cell>
          <cell r="D3367">
            <v>0</v>
          </cell>
        </row>
        <row r="3368">
          <cell r="A3368" t="str">
            <v>Tenn Z6</v>
          </cell>
          <cell r="C3368">
            <v>202709</v>
          </cell>
          <cell r="D3368">
            <v>0</v>
          </cell>
        </row>
        <row r="3369">
          <cell r="A3369" t="str">
            <v>Tenn Z6</v>
          </cell>
          <cell r="C3369">
            <v>202710</v>
          </cell>
          <cell r="D3369">
            <v>0</v>
          </cell>
        </row>
        <row r="3370">
          <cell r="A3370" t="str">
            <v>Tenn ZL</v>
          </cell>
          <cell r="C3370">
            <v>200803</v>
          </cell>
          <cell r="D3370">
            <v>0</v>
          </cell>
        </row>
        <row r="3371">
          <cell r="A3371" t="str">
            <v>Tenn ZL</v>
          </cell>
          <cell r="C3371">
            <v>200804</v>
          </cell>
          <cell r="D3371">
            <v>0</v>
          </cell>
        </row>
        <row r="3372">
          <cell r="A3372" t="str">
            <v>Tenn ZL</v>
          </cell>
          <cell r="C3372">
            <v>200805</v>
          </cell>
          <cell r="D3372">
            <v>0</v>
          </cell>
        </row>
        <row r="3373">
          <cell r="A3373" t="str">
            <v>Tenn ZL</v>
          </cell>
          <cell r="C3373">
            <v>200806</v>
          </cell>
          <cell r="D3373">
            <v>0</v>
          </cell>
        </row>
        <row r="3374">
          <cell r="A3374" t="str">
            <v>Tenn ZL</v>
          </cell>
          <cell r="C3374">
            <v>200807</v>
          </cell>
          <cell r="D3374">
            <v>0</v>
          </cell>
        </row>
        <row r="3375">
          <cell r="A3375" t="str">
            <v>Tenn ZL</v>
          </cell>
          <cell r="C3375">
            <v>200808</v>
          </cell>
          <cell r="D3375">
            <v>0</v>
          </cell>
        </row>
        <row r="3376">
          <cell r="A3376" t="str">
            <v>Tenn ZL</v>
          </cell>
          <cell r="C3376">
            <v>200809</v>
          </cell>
          <cell r="D3376">
            <v>0</v>
          </cell>
        </row>
        <row r="3377">
          <cell r="A3377" t="str">
            <v>Tenn ZL</v>
          </cell>
          <cell r="C3377">
            <v>200810</v>
          </cell>
          <cell r="D3377">
            <v>0</v>
          </cell>
        </row>
        <row r="3378">
          <cell r="A3378" t="str">
            <v>Tenn ZL</v>
          </cell>
          <cell r="C3378">
            <v>200811</v>
          </cell>
          <cell r="D3378">
            <v>0</v>
          </cell>
        </row>
        <row r="3379">
          <cell r="A3379" t="str">
            <v>Tenn ZL</v>
          </cell>
          <cell r="C3379">
            <v>200812</v>
          </cell>
          <cell r="D3379">
            <v>0</v>
          </cell>
        </row>
        <row r="3380">
          <cell r="A3380" t="str">
            <v>Tenn ZL</v>
          </cell>
          <cell r="C3380">
            <v>200901</v>
          </cell>
          <cell r="D3380">
            <v>0</v>
          </cell>
        </row>
        <row r="3381">
          <cell r="A3381" t="str">
            <v>Tenn ZL</v>
          </cell>
          <cell r="C3381">
            <v>200902</v>
          </cell>
          <cell r="D3381">
            <v>0</v>
          </cell>
        </row>
        <row r="3382">
          <cell r="A3382" t="str">
            <v>Tenn ZL</v>
          </cell>
          <cell r="C3382">
            <v>200903</v>
          </cell>
          <cell r="D3382">
            <v>0</v>
          </cell>
        </row>
        <row r="3383">
          <cell r="A3383" t="str">
            <v>Tenn ZL</v>
          </cell>
          <cell r="C3383">
            <v>200904</v>
          </cell>
          <cell r="D3383">
            <v>0</v>
          </cell>
        </row>
        <row r="3384">
          <cell r="A3384" t="str">
            <v>Tenn ZL</v>
          </cell>
          <cell r="C3384">
            <v>200905</v>
          </cell>
          <cell r="D3384">
            <v>0</v>
          </cell>
        </row>
        <row r="3385">
          <cell r="A3385" t="str">
            <v>Tenn ZL</v>
          </cell>
          <cell r="C3385">
            <v>200906</v>
          </cell>
          <cell r="D3385">
            <v>0</v>
          </cell>
        </row>
        <row r="3386">
          <cell r="A3386" t="str">
            <v>Tenn ZL</v>
          </cell>
          <cell r="C3386">
            <v>200907</v>
          </cell>
          <cell r="D3386">
            <v>0</v>
          </cell>
        </row>
        <row r="3387">
          <cell r="A3387" t="str">
            <v>Tenn ZL</v>
          </cell>
          <cell r="C3387">
            <v>200908</v>
          </cell>
          <cell r="D3387">
            <v>0</v>
          </cell>
        </row>
        <row r="3388">
          <cell r="A3388" t="str">
            <v>Tenn ZL</v>
          </cell>
          <cell r="C3388">
            <v>200909</v>
          </cell>
          <cell r="D3388">
            <v>0</v>
          </cell>
        </row>
        <row r="3389">
          <cell r="A3389" t="str">
            <v>Tenn ZL</v>
          </cell>
          <cell r="C3389">
            <v>200910</v>
          </cell>
          <cell r="D3389">
            <v>0</v>
          </cell>
        </row>
        <row r="3390">
          <cell r="A3390" t="str">
            <v>Tenn ZL</v>
          </cell>
          <cell r="C3390">
            <v>200911</v>
          </cell>
          <cell r="D3390">
            <v>0</v>
          </cell>
        </row>
        <row r="3391">
          <cell r="A3391" t="str">
            <v>Tenn ZL</v>
          </cell>
          <cell r="C3391">
            <v>200912</v>
          </cell>
          <cell r="D3391">
            <v>0</v>
          </cell>
        </row>
        <row r="3392">
          <cell r="A3392" t="str">
            <v>Tenn ZL</v>
          </cell>
          <cell r="C3392">
            <v>201001</v>
          </cell>
          <cell r="D3392">
            <v>0</v>
          </cell>
        </row>
        <row r="3393">
          <cell r="A3393" t="str">
            <v>Tenn ZL</v>
          </cell>
          <cell r="C3393">
            <v>201002</v>
          </cell>
          <cell r="D3393">
            <v>0</v>
          </cell>
        </row>
        <row r="3394">
          <cell r="A3394" t="str">
            <v>Tenn ZL</v>
          </cell>
          <cell r="C3394">
            <v>201003</v>
          </cell>
          <cell r="D3394">
            <v>0</v>
          </cell>
        </row>
        <row r="3395">
          <cell r="A3395" t="str">
            <v>Tenn ZL</v>
          </cell>
          <cell r="C3395">
            <v>201004</v>
          </cell>
          <cell r="D3395">
            <v>0</v>
          </cell>
        </row>
        <row r="3396">
          <cell r="A3396" t="str">
            <v>Tenn ZL</v>
          </cell>
          <cell r="C3396">
            <v>201005</v>
          </cell>
          <cell r="D3396">
            <v>0</v>
          </cell>
        </row>
        <row r="3397">
          <cell r="A3397" t="str">
            <v>Tenn ZL</v>
          </cell>
          <cell r="C3397">
            <v>201006</v>
          </cell>
          <cell r="D3397">
            <v>0</v>
          </cell>
        </row>
        <row r="3398">
          <cell r="A3398" t="str">
            <v>Tenn ZL</v>
          </cell>
          <cell r="C3398">
            <v>201007</v>
          </cell>
          <cell r="D3398">
            <v>0</v>
          </cell>
        </row>
        <row r="3399">
          <cell r="A3399" t="str">
            <v>Tenn ZL</v>
          </cell>
          <cell r="C3399">
            <v>201008</v>
          </cell>
          <cell r="D3399">
            <v>0</v>
          </cell>
        </row>
        <row r="3400">
          <cell r="A3400" t="str">
            <v>Tenn ZL</v>
          </cell>
          <cell r="C3400">
            <v>201009</v>
          </cell>
          <cell r="D3400">
            <v>0</v>
          </cell>
        </row>
        <row r="3401">
          <cell r="A3401" t="str">
            <v>Tenn ZL</v>
          </cell>
          <cell r="C3401">
            <v>201010</v>
          </cell>
          <cell r="D3401">
            <v>0</v>
          </cell>
        </row>
        <row r="3402">
          <cell r="A3402" t="str">
            <v>Tenn ZL</v>
          </cell>
          <cell r="C3402">
            <v>201011</v>
          </cell>
          <cell r="D3402">
            <v>0</v>
          </cell>
        </row>
        <row r="3403">
          <cell r="A3403" t="str">
            <v>Tenn ZL</v>
          </cell>
          <cell r="C3403">
            <v>201012</v>
          </cell>
          <cell r="D3403">
            <v>0</v>
          </cell>
        </row>
        <row r="3404">
          <cell r="A3404" t="str">
            <v>Tenn ZL</v>
          </cell>
          <cell r="C3404">
            <v>201101</v>
          </cell>
          <cell r="D3404">
            <v>0</v>
          </cell>
        </row>
        <row r="3405">
          <cell r="A3405" t="str">
            <v>Tenn ZL</v>
          </cell>
          <cell r="C3405">
            <v>201102</v>
          </cell>
          <cell r="D3405">
            <v>0</v>
          </cell>
        </row>
        <row r="3406">
          <cell r="A3406" t="str">
            <v>Tenn ZL</v>
          </cell>
          <cell r="C3406">
            <v>201103</v>
          </cell>
          <cell r="D3406">
            <v>0</v>
          </cell>
        </row>
        <row r="3407">
          <cell r="A3407" t="str">
            <v>Tenn ZL</v>
          </cell>
          <cell r="C3407">
            <v>201104</v>
          </cell>
          <cell r="D3407">
            <v>0</v>
          </cell>
        </row>
        <row r="3408">
          <cell r="A3408" t="str">
            <v>Tenn ZL</v>
          </cell>
          <cell r="C3408">
            <v>201105</v>
          </cell>
          <cell r="D3408">
            <v>0</v>
          </cell>
        </row>
        <row r="3409">
          <cell r="A3409" t="str">
            <v>Tenn ZL</v>
          </cell>
          <cell r="C3409">
            <v>201106</v>
          </cell>
          <cell r="D3409">
            <v>0</v>
          </cell>
        </row>
        <row r="3410">
          <cell r="A3410" t="str">
            <v>Tenn ZL</v>
          </cell>
          <cell r="C3410">
            <v>201107</v>
          </cell>
          <cell r="D3410">
            <v>0</v>
          </cell>
        </row>
        <row r="3411">
          <cell r="A3411" t="str">
            <v>Tenn ZL</v>
          </cell>
          <cell r="C3411">
            <v>201108</v>
          </cell>
          <cell r="D3411">
            <v>0</v>
          </cell>
        </row>
        <row r="3412">
          <cell r="A3412" t="str">
            <v>Tenn ZL</v>
          </cell>
          <cell r="C3412">
            <v>201109</v>
          </cell>
          <cell r="D3412">
            <v>0</v>
          </cell>
        </row>
        <row r="3413">
          <cell r="A3413" t="str">
            <v>Tenn ZL</v>
          </cell>
          <cell r="C3413">
            <v>201110</v>
          </cell>
          <cell r="D3413">
            <v>0</v>
          </cell>
        </row>
        <row r="3414">
          <cell r="A3414" t="str">
            <v>Tenn ZL</v>
          </cell>
          <cell r="C3414">
            <v>201111</v>
          </cell>
          <cell r="D3414">
            <v>0</v>
          </cell>
        </row>
        <row r="3415">
          <cell r="A3415" t="str">
            <v>Tenn ZL</v>
          </cell>
          <cell r="C3415">
            <v>201112</v>
          </cell>
          <cell r="D3415">
            <v>0</v>
          </cell>
        </row>
        <row r="3416">
          <cell r="A3416" t="str">
            <v>Tenn ZL</v>
          </cell>
          <cell r="C3416">
            <v>201201</v>
          </cell>
          <cell r="D3416">
            <v>0</v>
          </cell>
        </row>
        <row r="3417">
          <cell r="A3417" t="str">
            <v>Tenn ZL</v>
          </cell>
          <cell r="C3417">
            <v>201202</v>
          </cell>
          <cell r="D3417">
            <v>0</v>
          </cell>
        </row>
        <row r="3418">
          <cell r="A3418" t="str">
            <v>Tenn ZL</v>
          </cell>
          <cell r="C3418">
            <v>201203</v>
          </cell>
          <cell r="D3418">
            <v>0</v>
          </cell>
        </row>
        <row r="3419">
          <cell r="A3419" t="str">
            <v>Tenn ZL</v>
          </cell>
          <cell r="C3419">
            <v>201204</v>
          </cell>
          <cell r="D3419">
            <v>0</v>
          </cell>
        </row>
        <row r="3420">
          <cell r="A3420" t="str">
            <v>Tenn ZL</v>
          </cell>
          <cell r="C3420">
            <v>201205</v>
          </cell>
          <cell r="D3420">
            <v>0</v>
          </cell>
        </row>
        <row r="3421">
          <cell r="A3421" t="str">
            <v>Tenn ZL</v>
          </cell>
          <cell r="C3421">
            <v>201206</v>
          </cell>
          <cell r="D3421">
            <v>0</v>
          </cell>
        </row>
        <row r="3422">
          <cell r="A3422" t="str">
            <v>Tenn ZL</v>
          </cell>
          <cell r="C3422">
            <v>201207</v>
          </cell>
          <cell r="D3422">
            <v>0</v>
          </cell>
        </row>
        <row r="3423">
          <cell r="A3423" t="str">
            <v>Tenn ZL</v>
          </cell>
          <cell r="C3423">
            <v>201208</v>
          </cell>
          <cell r="D3423">
            <v>0</v>
          </cell>
        </row>
        <row r="3424">
          <cell r="A3424" t="str">
            <v>Tenn ZL</v>
          </cell>
          <cell r="C3424">
            <v>201209</v>
          </cell>
          <cell r="D3424">
            <v>0</v>
          </cell>
        </row>
        <row r="3425">
          <cell r="A3425" t="str">
            <v>Tenn ZL</v>
          </cell>
          <cell r="C3425">
            <v>201210</v>
          </cell>
          <cell r="D3425">
            <v>0</v>
          </cell>
        </row>
        <row r="3426">
          <cell r="A3426" t="str">
            <v>Tenn ZL 500</v>
          </cell>
          <cell r="C3426">
            <v>200803</v>
          </cell>
          <cell r="D3426">
            <v>-3.5000000000000003E-2</v>
          </cell>
        </row>
        <row r="3427">
          <cell r="A3427" t="str">
            <v>Tenn ZL 500</v>
          </cell>
          <cell r="C3427">
            <v>200804</v>
          </cell>
          <cell r="D3427">
            <v>-4.2500000000000003E-2</v>
          </cell>
        </row>
        <row r="3428">
          <cell r="A3428" t="str">
            <v>Tenn ZL 500</v>
          </cell>
          <cell r="C3428">
            <v>200805</v>
          </cell>
          <cell r="D3428">
            <v>-4.2500000000000003E-2</v>
          </cell>
        </row>
        <row r="3429">
          <cell r="A3429" t="str">
            <v>Tenn ZL 500</v>
          </cell>
          <cell r="C3429">
            <v>200806</v>
          </cell>
          <cell r="D3429">
            <v>-3.3799999999999997E-2</v>
          </cell>
        </row>
        <row r="3430">
          <cell r="A3430" t="str">
            <v>Tenn ZL 500</v>
          </cell>
          <cell r="C3430">
            <v>200807</v>
          </cell>
          <cell r="D3430">
            <v>-3.2899999999999999E-2</v>
          </cell>
        </row>
        <row r="3431">
          <cell r="A3431" t="str">
            <v>Tenn ZL 500</v>
          </cell>
          <cell r="C3431">
            <v>200808</v>
          </cell>
          <cell r="D3431">
            <v>-3.5900000000000001E-2</v>
          </cell>
        </row>
        <row r="3432">
          <cell r="A3432" t="str">
            <v>Tenn ZL 500</v>
          </cell>
          <cell r="C3432">
            <v>200809</v>
          </cell>
          <cell r="D3432">
            <v>-3.32E-2</v>
          </cell>
        </row>
        <row r="3433">
          <cell r="A3433" t="str">
            <v>Tenn ZL 500</v>
          </cell>
          <cell r="C3433">
            <v>200810</v>
          </cell>
          <cell r="D3433">
            <v>-3.9199999999999999E-2</v>
          </cell>
        </row>
        <row r="3434">
          <cell r="A3434" t="str">
            <v>Tenn ZL 500</v>
          </cell>
          <cell r="C3434">
            <v>200811</v>
          </cell>
          <cell r="D3434">
            <v>-4.7899999999999998E-2</v>
          </cell>
        </row>
        <row r="3435">
          <cell r="A3435" t="str">
            <v>Tenn ZL 500</v>
          </cell>
          <cell r="C3435">
            <v>200812</v>
          </cell>
          <cell r="D3435">
            <v>-5.6899999999999999E-2</v>
          </cell>
        </row>
        <row r="3436">
          <cell r="A3436" t="str">
            <v>Tenn ZL 500</v>
          </cell>
          <cell r="C3436">
            <v>200901</v>
          </cell>
          <cell r="D3436">
            <v>-5.0999999999999997E-2</v>
          </cell>
        </row>
        <row r="3437">
          <cell r="A3437" t="str">
            <v>Tenn ZL 500</v>
          </cell>
          <cell r="C3437">
            <v>200902</v>
          </cell>
          <cell r="D3437">
            <v>-4.7600000000000003E-2</v>
          </cell>
        </row>
        <row r="3438">
          <cell r="A3438" t="str">
            <v>Tenn ZL 500</v>
          </cell>
          <cell r="C3438">
            <v>200903</v>
          </cell>
          <cell r="D3438">
            <v>-4.6600000000000003E-2</v>
          </cell>
        </row>
        <row r="3439">
          <cell r="A3439" t="str">
            <v>Tenn ZL 500</v>
          </cell>
          <cell r="C3439">
            <v>200904</v>
          </cell>
          <cell r="D3439">
            <v>-3.6400000000000002E-2</v>
          </cell>
        </row>
        <row r="3440">
          <cell r="A3440" t="str">
            <v>Tenn ZL 500</v>
          </cell>
          <cell r="C3440">
            <v>200905</v>
          </cell>
          <cell r="D3440">
            <v>-3.7100000000000001E-2</v>
          </cell>
        </row>
        <row r="3441">
          <cell r="A3441" t="str">
            <v>Tenn ZL 500</v>
          </cell>
          <cell r="C3441">
            <v>200906</v>
          </cell>
          <cell r="D3441">
            <v>-3.6499999999999998E-2</v>
          </cell>
        </row>
        <row r="3442">
          <cell r="A3442" t="str">
            <v>Tenn ZL 500</v>
          </cell>
          <cell r="C3442">
            <v>200907</v>
          </cell>
          <cell r="D3442">
            <v>-3.5499999999999997E-2</v>
          </cell>
        </row>
        <row r="3443">
          <cell r="A3443" t="str">
            <v>Tenn ZL 500</v>
          </cell>
          <cell r="C3443">
            <v>200908</v>
          </cell>
          <cell r="D3443">
            <v>-3.8699999999999998E-2</v>
          </cell>
        </row>
        <row r="3444">
          <cell r="A3444" t="str">
            <v>Tenn ZL 500</v>
          </cell>
          <cell r="C3444">
            <v>200909</v>
          </cell>
          <cell r="D3444">
            <v>-3.5900000000000001E-2</v>
          </cell>
        </row>
        <row r="3445">
          <cell r="A3445" t="str">
            <v>Tenn ZL 500</v>
          </cell>
          <cell r="C3445">
            <v>200910</v>
          </cell>
          <cell r="D3445">
            <v>-4.24E-2</v>
          </cell>
        </row>
        <row r="3446">
          <cell r="A3446" t="str">
            <v>Tenn ZL 500</v>
          </cell>
          <cell r="C3446">
            <v>200911</v>
          </cell>
          <cell r="D3446">
            <v>-4.41E-2</v>
          </cell>
        </row>
        <row r="3447">
          <cell r="A3447" t="str">
            <v>Tenn ZL 500</v>
          </cell>
          <cell r="C3447">
            <v>200912</v>
          </cell>
          <cell r="D3447">
            <v>-5.2400000000000002E-2</v>
          </cell>
        </row>
        <row r="3448">
          <cell r="A3448" t="str">
            <v>Tenn ZL 500</v>
          </cell>
          <cell r="C3448">
            <v>201001</v>
          </cell>
          <cell r="D3448">
            <v>-4.6899999999999997E-2</v>
          </cell>
        </row>
        <row r="3449">
          <cell r="A3449" t="str">
            <v>Tenn ZL 500</v>
          </cell>
          <cell r="C3449">
            <v>201002</v>
          </cell>
          <cell r="D3449">
            <v>-4.3799999999999999E-2</v>
          </cell>
        </row>
        <row r="3450">
          <cell r="A3450" t="str">
            <v>Tenn ZL 500</v>
          </cell>
          <cell r="C3450">
            <v>201003</v>
          </cell>
          <cell r="D3450">
            <v>-4.2799999999999998E-2</v>
          </cell>
        </row>
        <row r="3451">
          <cell r="A3451" t="str">
            <v>Tenn ZL 500</v>
          </cell>
          <cell r="C3451">
            <v>201004</v>
          </cell>
          <cell r="D3451">
            <v>-3.3500000000000002E-2</v>
          </cell>
        </row>
        <row r="3452">
          <cell r="A3452" t="str">
            <v>Tenn ZL 500</v>
          </cell>
          <cell r="C3452">
            <v>201005</v>
          </cell>
          <cell r="D3452">
            <v>-3.4200000000000001E-2</v>
          </cell>
        </row>
        <row r="3453">
          <cell r="A3453" t="str">
            <v>Tenn ZL 500</v>
          </cell>
          <cell r="C3453">
            <v>201006</v>
          </cell>
          <cell r="D3453">
            <v>-3.3599999999999998E-2</v>
          </cell>
        </row>
        <row r="3454">
          <cell r="A3454" t="str">
            <v>Tenn ZL 500</v>
          </cell>
          <cell r="C3454">
            <v>201007</v>
          </cell>
          <cell r="D3454">
            <v>-3.2599999999999997E-2</v>
          </cell>
        </row>
        <row r="3455">
          <cell r="A3455" t="str">
            <v>Tenn ZL 500</v>
          </cell>
          <cell r="C3455">
            <v>201008</v>
          </cell>
          <cell r="D3455">
            <v>-3.56E-2</v>
          </cell>
        </row>
        <row r="3456">
          <cell r="A3456" t="str">
            <v>Tenn ZL 500</v>
          </cell>
          <cell r="C3456">
            <v>201009</v>
          </cell>
          <cell r="D3456">
            <v>-3.3000000000000002E-2</v>
          </cell>
        </row>
        <row r="3457">
          <cell r="A3457" t="str">
            <v>Tenn ZL 500</v>
          </cell>
          <cell r="C3457">
            <v>201010</v>
          </cell>
          <cell r="D3457">
            <v>-3.9E-2</v>
          </cell>
        </row>
        <row r="3458">
          <cell r="A3458" t="str">
            <v>Tenn ZL 500</v>
          </cell>
          <cell r="C3458">
            <v>201011</v>
          </cell>
          <cell r="D3458">
            <v>-4.0599999999999997E-2</v>
          </cell>
        </row>
        <row r="3459">
          <cell r="A3459" t="str">
            <v>Tenn ZL 500</v>
          </cell>
          <cell r="C3459">
            <v>201012</v>
          </cell>
          <cell r="D3459">
            <v>-4.82E-2</v>
          </cell>
        </row>
        <row r="3460">
          <cell r="A3460" t="str">
            <v>Tenn ZL 500</v>
          </cell>
          <cell r="C3460">
            <v>201101</v>
          </cell>
          <cell r="D3460">
            <v>-4.3200000000000002E-2</v>
          </cell>
        </row>
        <row r="3461">
          <cell r="A3461" t="str">
            <v>Tenn ZL 500</v>
          </cell>
          <cell r="C3461">
            <v>201102</v>
          </cell>
          <cell r="D3461">
            <v>-4.0300000000000002E-2</v>
          </cell>
        </row>
        <row r="3462">
          <cell r="A3462" t="str">
            <v>Tenn ZL 500</v>
          </cell>
          <cell r="C3462">
            <v>201103</v>
          </cell>
          <cell r="D3462">
            <v>-3.9399999999999998E-2</v>
          </cell>
        </row>
        <row r="3463">
          <cell r="A3463" t="str">
            <v>Tenn ZL 500</v>
          </cell>
          <cell r="C3463">
            <v>201104</v>
          </cell>
          <cell r="D3463">
            <v>-3.0800000000000001E-2</v>
          </cell>
        </row>
        <row r="3464">
          <cell r="A3464" t="str">
            <v>Tenn ZL 800</v>
          </cell>
          <cell r="C3464">
            <v>200803</v>
          </cell>
          <cell r="D3464">
            <v>-0.1114</v>
          </cell>
        </row>
        <row r="3465">
          <cell r="A3465" t="str">
            <v>Tenn ZL 800</v>
          </cell>
          <cell r="C3465">
            <v>200804</v>
          </cell>
          <cell r="D3465">
            <v>-9.06E-2</v>
          </cell>
        </row>
        <row r="3466">
          <cell r="A3466" t="str">
            <v>Tenn ZL 800</v>
          </cell>
          <cell r="C3466">
            <v>200805</v>
          </cell>
          <cell r="D3466">
            <v>-9.06E-2</v>
          </cell>
        </row>
        <row r="3467">
          <cell r="A3467" t="str">
            <v>Tenn ZL 800</v>
          </cell>
          <cell r="C3467">
            <v>200806</v>
          </cell>
          <cell r="D3467">
            <v>-8.7800000000000003E-2</v>
          </cell>
        </row>
        <row r="3468">
          <cell r="A3468" t="str">
            <v>Tenn ZL 800</v>
          </cell>
          <cell r="C3468">
            <v>200807</v>
          </cell>
          <cell r="D3468">
            <v>-8.7499999999999994E-2</v>
          </cell>
        </row>
        <row r="3469">
          <cell r="A3469" t="str">
            <v>Tenn ZL 800</v>
          </cell>
          <cell r="C3469">
            <v>200808</v>
          </cell>
          <cell r="D3469">
            <v>-8.8499999999999995E-2</v>
          </cell>
        </row>
        <row r="3470">
          <cell r="A3470" t="str">
            <v>Tenn ZL 800</v>
          </cell>
          <cell r="C3470">
            <v>200809</v>
          </cell>
          <cell r="D3470">
            <v>-8.7599999999999997E-2</v>
          </cell>
        </row>
        <row r="3471">
          <cell r="A3471" t="str">
            <v>Tenn ZL 800</v>
          </cell>
          <cell r="C3471">
            <v>200810</v>
          </cell>
          <cell r="D3471">
            <v>-8.9599999999999999E-2</v>
          </cell>
        </row>
        <row r="3472">
          <cell r="A3472" t="str">
            <v>Tenn ZL 800</v>
          </cell>
          <cell r="C3472">
            <v>200811</v>
          </cell>
          <cell r="D3472">
            <v>-0.1168</v>
          </cell>
        </row>
        <row r="3473">
          <cell r="A3473" t="str">
            <v>Tenn ZL 800</v>
          </cell>
          <cell r="C3473">
            <v>200812</v>
          </cell>
          <cell r="D3473">
            <v>-0.1216</v>
          </cell>
        </row>
        <row r="3474">
          <cell r="A3474" t="str">
            <v>Tenn ZL 800</v>
          </cell>
          <cell r="C3474">
            <v>200901</v>
          </cell>
          <cell r="D3474">
            <v>-0.11840000000000001</v>
          </cell>
        </row>
        <row r="3475">
          <cell r="A3475" t="str">
            <v>Tenn ZL 800</v>
          </cell>
          <cell r="C3475">
            <v>200902</v>
          </cell>
          <cell r="D3475">
            <v>-0.1166</v>
          </cell>
        </row>
        <row r="3476">
          <cell r="A3476" t="str">
            <v>Tenn ZL 800</v>
          </cell>
          <cell r="C3476">
            <v>200903</v>
          </cell>
          <cell r="D3476">
            <v>-0.11609999999999999</v>
          </cell>
        </row>
        <row r="3477">
          <cell r="A3477" t="str">
            <v>Tenn ZL 800</v>
          </cell>
          <cell r="C3477">
            <v>200904</v>
          </cell>
          <cell r="D3477">
            <v>-8.8599999999999998E-2</v>
          </cell>
        </row>
        <row r="3478">
          <cell r="A3478" t="str">
            <v>Tenn ZL 800</v>
          </cell>
          <cell r="C3478">
            <v>200905</v>
          </cell>
          <cell r="D3478">
            <v>-8.8900000000000007E-2</v>
          </cell>
        </row>
        <row r="3479">
          <cell r="A3479" t="str">
            <v>Tenn ZL 800</v>
          </cell>
          <cell r="C3479">
            <v>200906</v>
          </cell>
          <cell r="D3479">
            <v>-8.8700000000000001E-2</v>
          </cell>
        </row>
        <row r="3480">
          <cell r="A3480" t="str">
            <v>Tenn ZL 800</v>
          </cell>
          <cell r="C3480">
            <v>200907</v>
          </cell>
          <cell r="D3480">
            <v>-8.8300000000000003E-2</v>
          </cell>
        </row>
        <row r="3481">
          <cell r="A3481" t="str">
            <v>Tenn ZL 800</v>
          </cell>
          <cell r="C3481">
            <v>200908</v>
          </cell>
          <cell r="D3481">
            <v>-8.9399999999999993E-2</v>
          </cell>
        </row>
        <row r="3482">
          <cell r="A3482" t="str">
            <v>Tenn ZL 800</v>
          </cell>
          <cell r="C3482">
            <v>200909</v>
          </cell>
          <cell r="D3482">
            <v>-8.8499999999999995E-2</v>
          </cell>
        </row>
        <row r="3483">
          <cell r="A3483" t="str">
            <v>Tenn ZL 800</v>
          </cell>
          <cell r="C3483">
            <v>200910</v>
          </cell>
          <cell r="D3483">
            <v>-9.06E-2</v>
          </cell>
        </row>
        <row r="3484">
          <cell r="A3484" t="str">
            <v>Tenn ZL 800</v>
          </cell>
          <cell r="C3484">
            <v>200911</v>
          </cell>
          <cell r="D3484">
            <v>-0.1148</v>
          </cell>
        </row>
        <row r="3485">
          <cell r="A3485" t="str">
            <v>Tenn ZL 800</v>
          </cell>
          <cell r="C3485">
            <v>200912</v>
          </cell>
          <cell r="D3485">
            <v>-0.1191</v>
          </cell>
        </row>
        <row r="3486">
          <cell r="A3486" t="str">
            <v>Tenn ZL 800</v>
          </cell>
          <cell r="C3486">
            <v>201001</v>
          </cell>
          <cell r="D3486">
            <v>-0.1163</v>
          </cell>
        </row>
        <row r="3487">
          <cell r="A3487" t="str">
            <v>Tenn ZL 800</v>
          </cell>
          <cell r="C3487">
            <v>201002</v>
          </cell>
          <cell r="D3487">
            <v>-0.11459999999999999</v>
          </cell>
        </row>
        <row r="3488">
          <cell r="A3488" t="str">
            <v>Tenn ZL 800</v>
          </cell>
          <cell r="C3488">
            <v>201003</v>
          </cell>
          <cell r="D3488">
            <v>-0.11409999999999999</v>
          </cell>
        </row>
        <row r="3489">
          <cell r="A3489" t="str">
            <v>Tenn ZL 800</v>
          </cell>
          <cell r="C3489">
            <v>201004</v>
          </cell>
          <cell r="D3489">
            <v>-8.77E-2</v>
          </cell>
        </row>
        <row r="3490">
          <cell r="A3490" t="str">
            <v>Tenn ZL 800</v>
          </cell>
          <cell r="C3490">
            <v>201005</v>
          </cell>
          <cell r="D3490">
            <v>-8.7900000000000006E-2</v>
          </cell>
        </row>
        <row r="3491">
          <cell r="A3491" t="str">
            <v>Tenn ZL 800</v>
          </cell>
          <cell r="C3491">
            <v>201006</v>
          </cell>
          <cell r="D3491">
            <v>-8.77E-2</v>
          </cell>
        </row>
        <row r="3492">
          <cell r="A3492" t="str">
            <v>Tenn ZL 800</v>
          </cell>
          <cell r="C3492">
            <v>201007</v>
          </cell>
          <cell r="D3492">
            <v>-8.7400000000000005E-2</v>
          </cell>
        </row>
        <row r="3493">
          <cell r="A3493" t="str">
            <v>Tenn ZL 800</v>
          </cell>
          <cell r="C3493">
            <v>201008</v>
          </cell>
          <cell r="D3493">
            <v>-8.8400000000000006E-2</v>
          </cell>
        </row>
        <row r="3494">
          <cell r="A3494" t="str">
            <v>Tenn ZL 800</v>
          </cell>
          <cell r="C3494">
            <v>201009</v>
          </cell>
          <cell r="D3494">
            <v>-8.7499999999999994E-2</v>
          </cell>
        </row>
        <row r="3495">
          <cell r="A3495" t="str">
            <v>Tenn ZL 800</v>
          </cell>
          <cell r="C3495">
            <v>201010</v>
          </cell>
          <cell r="D3495">
            <v>-8.9499999999999996E-2</v>
          </cell>
        </row>
        <row r="3496">
          <cell r="A3496" t="str">
            <v>Tenn ZL 800</v>
          </cell>
          <cell r="C3496">
            <v>201011</v>
          </cell>
          <cell r="D3496">
            <v>-0.1129</v>
          </cell>
        </row>
        <row r="3497">
          <cell r="A3497" t="str">
            <v>Tenn ZL 800</v>
          </cell>
          <cell r="C3497">
            <v>201012</v>
          </cell>
          <cell r="D3497">
            <v>-0.1169</v>
          </cell>
        </row>
        <row r="3498">
          <cell r="A3498" t="str">
            <v>Tenn ZL 800</v>
          </cell>
          <cell r="C3498">
            <v>201101</v>
          </cell>
          <cell r="D3498">
            <v>-0.1143</v>
          </cell>
        </row>
        <row r="3499">
          <cell r="A3499" t="str">
            <v>Tenn ZL 800</v>
          </cell>
          <cell r="C3499">
            <v>201102</v>
          </cell>
          <cell r="D3499">
            <v>-0.1128</v>
          </cell>
        </row>
        <row r="3500">
          <cell r="A3500" t="str">
            <v>Tenn ZL 800</v>
          </cell>
          <cell r="C3500">
            <v>201103</v>
          </cell>
          <cell r="D3500">
            <v>-0.1123</v>
          </cell>
        </row>
        <row r="3501">
          <cell r="A3501" t="str">
            <v>Tenn ZL 800</v>
          </cell>
          <cell r="C3501">
            <v>201104</v>
          </cell>
          <cell r="D3501">
            <v>-8.6800000000000002E-2</v>
          </cell>
        </row>
        <row r="3502">
          <cell r="A3502" t="str">
            <v>Tetco ELA</v>
          </cell>
          <cell r="C3502">
            <v>200803</v>
          </cell>
          <cell r="D3502">
            <v>-2.75E-2</v>
          </cell>
        </row>
        <row r="3503">
          <cell r="A3503" t="str">
            <v>Tetco ELA</v>
          </cell>
          <cell r="C3503">
            <v>200804</v>
          </cell>
          <cell r="D3503">
            <v>-5.33E-2</v>
          </cell>
        </row>
        <row r="3504">
          <cell r="A3504" t="str">
            <v>Tetco ELA</v>
          </cell>
          <cell r="C3504">
            <v>200805</v>
          </cell>
          <cell r="D3504">
            <v>-4.4999999999999998E-2</v>
          </cell>
        </row>
        <row r="3505">
          <cell r="A3505" t="str">
            <v>Tetco ELA</v>
          </cell>
          <cell r="C3505">
            <v>200806</v>
          </cell>
          <cell r="D3505">
            <v>-3.6200000000000003E-2</v>
          </cell>
        </row>
        <row r="3506">
          <cell r="A3506" t="str">
            <v>Tetco ELA</v>
          </cell>
          <cell r="C3506">
            <v>200807</v>
          </cell>
          <cell r="D3506">
            <v>-3.5000000000000003E-2</v>
          </cell>
        </row>
        <row r="3507">
          <cell r="A3507" t="str">
            <v>Tetco ELA</v>
          </cell>
          <cell r="C3507">
            <v>200808</v>
          </cell>
          <cell r="D3507">
            <v>-3.7999999999999999E-2</v>
          </cell>
        </row>
        <row r="3508">
          <cell r="A3508" t="str">
            <v>Tetco ELA</v>
          </cell>
          <cell r="C3508">
            <v>200809</v>
          </cell>
          <cell r="D3508">
            <v>-3.6400000000000002E-2</v>
          </cell>
        </row>
        <row r="3509">
          <cell r="A3509" t="str">
            <v>Tetco ELA</v>
          </cell>
          <cell r="C3509">
            <v>200810</v>
          </cell>
          <cell r="D3509">
            <v>-4.19E-2</v>
          </cell>
        </row>
        <row r="3510">
          <cell r="A3510" t="str">
            <v>Tetco ELA</v>
          </cell>
          <cell r="C3510">
            <v>200811</v>
          </cell>
          <cell r="D3510">
            <v>-4.8000000000000001E-2</v>
          </cell>
        </row>
        <row r="3511">
          <cell r="A3511" t="str">
            <v>Tetco ELA</v>
          </cell>
          <cell r="C3511">
            <v>200812</v>
          </cell>
          <cell r="D3511">
            <v>-5.7000000000000002E-2</v>
          </cell>
        </row>
        <row r="3512">
          <cell r="A3512" t="str">
            <v>Tetco ELA</v>
          </cell>
          <cell r="C3512">
            <v>200901</v>
          </cell>
          <cell r="D3512">
            <v>-5.0999999999999997E-2</v>
          </cell>
        </row>
        <row r="3513">
          <cell r="A3513" t="str">
            <v>Tetco ELA</v>
          </cell>
          <cell r="C3513">
            <v>200902</v>
          </cell>
          <cell r="D3513">
            <v>-4.7199999999999999E-2</v>
          </cell>
        </row>
        <row r="3514">
          <cell r="A3514" t="str">
            <v>Tetco ELA</v>
          </cell>
          <cell r="C3514">
            <v>200903</v>
          </cell>
          <cell r="D3514">
            <v>-4.6800000000000001E-2</v>
          </cell>
        </row>
        <row r="3515">
          <cell r="A3515" t="str">
            <v>Tetco ELA</v>
          </cell>
          <cell r="C3515">
            <v>200904</v>
          </cell>
          <cell r="D3515">
            <v>-3.9E-2</v>
          </cell>
        </row>
        <row r="3516">
          <cell r="A3516" t="str">
            <v>Tetco ELA</v>
          </cell>
          <cell r="C3516">
            <v>200905</v>
          </cell>
          <cell r="D3516">
            <v>-3.9800000000000002E-2</v>
          </cell>
        </row>
        <row r="3517">
          <cell r="A3517" t="str">
            <v>Tetco ELA</v>
          </cell>
          <cell r="C3517">
            <v>200906</v>
          </cell>
          <cell r="D3517">
            <v>-3.9199999999999999E-2</v>
          </cell>
        </row>
        <row r="3518">
          <cell r="A3518" t="str">
            <v>Tetco ELA</v>
          </cell>
          <cell r="C3518">
            <v>200907</v>
          </cell>
          <cell r="D3518">
            <v>-3.7900000000000003E-2</v>
          </cell>
        </row>
        <row r="3519">
          <cell r="A3519" t="str">
            <v>Tetco ELA</v>
          </cell>
          <cell r="C3519">
            <v>200908</v>
          </cell>
          <cell r="D3519">
            <v>-4.1099999999999998E-2</v>
          </cell>
        </row>
        <row r="3520">
          <cell r="A3520" t="str">
            <v>Tetco ELA</v>
          </cell>
          <cell r="C3520">
            <v>200909</v>
          </cell>
          <cell r="D3520">
            <v>-3.9399999999999998E-2</v>
          </cell>
        </row>
        <row r="3521">
          <cell r="A3521" t="str">
            <v>Tetco ELA</v>
          </cell>
          <cell r="C3521">
            <v>200910</v>
          </cell>
          <cell r="D3521">
            <v>-4.53E-2</v>
          </cell>
        </row>
        <row r="3522">
          <cell r="A3522" t="str">
            <v>Tetco ELA</v>
          </cell>
          <cell r="C3522">
            <v>200911</v>
          </cell>
          <cell r="D3522">
            <v>-4.5600000000000002E-2</v>
          </cell>
        </row>
        <row r="3523">
          <cell r="A3523" t="str">
            <v>Tetco ELA</v>
          </cell>
          <cell r="C3523">
            <v>200912</v>
          </cell>
          <cell r="D3523">
            <v>-5.4199999999999998E-2</v>
          </cell>
        </row>
        <row r="3524">
          <cell r="A3524" t="str">
            <v>Tetco ELA</v>
          </cell>
          <cell r="C3524">
            <v>201001</v>
          </cell>
          <cell r="D3524">
            <v>-4.8500000000000001E-2</v>
          </cell>
        </row>
        <row r="3525">
          <cell r="A3525" t="str">
            <v>Tetco ELA</v>
          </cell>
          <cell r="C3525">
            <v>201002</v>
          </cell>
          <cell r="D3525">
            <v>-4.48E-2</v>
          </cell>
        </row>
        <row r="3526">
          <cell r="A3526" t="str">
            <v>Tetco ELA</v>
          </cell>
          <cell r="C3526">
            <v>201003</v>
          </cell>
          <cell r="D3526">
            <v>-4.4499999999999998E-2</v>
          </cell>
        </row>
        <row r="3527">
          <cell r="A3527" t="str">
            <v>Tetco ELA</v>
          </cell>
          <cell r="C3527">
            <v>201004</v>
          </cell>
          <cell r="D3527">
            <v>-3.8199999999999998E-2</v>
          </cell>
        </row>
        <row r="3528">
          <cell r="A3528" t="str">
            <v>Tetco ELA</v>
          </cell>
          <cell r="C3528">
            <v>201005</v>
          </cell>
          <cell r="D3528">
            <v>-3.9E-2</v>
          </cell>
        </row>
        <row r="3529">
          <cell r="A3529" t="str">
            <v>Tetco ELA</v>
          </cell>
          <cell r="C3529">
            <v>201006</v>
          </cell>
          <cell r="D3529">
            <v>-3.8399999999999997E-2</v>
          </cell>
        </row>
        <row r="3530">
          <cell r="A3530" t="str">
            <v>Tetco ELA</v>
          </cell>
          <cell r="C3530">
            <v>201007</v>
          </cell>
          <cell r="D3530">
            <v>-3.7100000000000001E-2</v>
          </cell>
        </row>
        <row r="3531">
          <cell r="A3531" t="str">
            <v>Tetco ELA</v>
          </cell>
          <cell r="C3531">
            <v>201008</v>
          </cell>
          <cell r="D3531">
            <v>-4.0300000000000002E-2</v>
          </cell>
        </row>
        <row r="3532">
          <cell r="A3532" t="str">
            <v>Tetco ELA</v>
          </cell>
          <cell r="C3532">
            <v>201009</v>
          </cell>
          <cell r="D3532">
            <v>-3.8600000000000002E-2</v>
          </cell>
        </row>
        <row r="3533">
          <cell r="A3533" t="str">
            <v>Tetco ELA</v>
          </cell>
          <cell r="C3533">
            <v>201010</v>
          </cell>
          <cell r="D3533">
            <v>-4.4400000000000002E-2</v>
          </cell>
        </row>
        <row r="3534">
          <cell r="A3534" t="str">
            <v>Tetco ELA</v>
          </cell>
          <cell r="C3534">
            <v>201011</v>
          </cell>
          <cell r="D3534">
            <v>-4.3299999999999998E-2</v>
          </cell>
        </row>
        <row r="3535">
          <cell r="A3535" t="str">
            <v>Tetco ELA</v>
          </cell>
          <cell r="C3535">
            <v>201012</v>
          </cell>
          <cell r="D3535">
            <v>-5.1400000000000001E-2</v>
          </cell>
        </row>
        <row r="3536">
          <cell r="A3536" t="str">
            <v>Tetco ELA</v>
          </cell>
          <cell r="C3536">
            <v>201101</v>
          </cell>
          <cell r="D3536">
            <v>-4.5999999999999999E-2</v>
          </cell>
        </row>
        <row r="3537">
          <cell r="A3537" t="str">
            <v>Tetco ELA</v>
          </cell>
          <cell r="C3537">
            <v>201102</v>
          </cell>
          <cell r="D3537">
            <v>-4.2599999999999999E-2</v>
          </cell>
        </row>
        <row r="3538">
          <cell r="A3538" t="str">
            <v>Tetco ELA</v>
          </cell>
          <cell r="C3538">
            <v>201103</v>
          </cell>
          <cell r="D3538">
            <v>-4.2299999999999997E-2</v>
          </cell>
        </row>
        <row r="3539">
          <cell r="A3539" t="str">
            <v>Tetco ELA</v>
          </cell>
          <cell r="C3539">
            <v>201104</v>
          </cell>
          <cell r="D3539">
            <v>-3.7499999999999999E-2</v>
          </cell>
        </row>
        <row r="3540">
          <cell r="A3540" t="str">
            <v>Tetco ELA</v>
          </cell>
          <cell r="C3540">
            <v>201105</v>
          </cell>
          <cell r="D3540">
            <v>0</v>
          </cell>
        </row>
        <row r="3541">
          <cell r="A3541" t="str">
            <v>Tetco ELA</v>
          </cell>
          <cell r="C3541">
            <v>201106</v>
          </cell>
          <cell r="D3541">
            <v>0</v>
          </cell>
        </row>
        <row r="3542">
          <cell r="A3542" t="str">
            <v>Tetco ELA</v>
          </cell>
          <cell r="C3542">
            <v>201107</v>
          </cell>
          <cell r="D3542">
            <v>0</v>
          </cell>
        </row>
        <row r="3543">
          <cell r="A3543" t="str">
            <v>Tetco ELA</v>
          </cell>
          <cell r="C3543">
            <v>201108</v>
          </cell>
          <cell r="D3543">
            <v>0</v>
          </cell>
        </row>
        <row r="3544">
          <cell r="A3544" t="str">
            <v>Tetco ELA</v>
          </cell>
          <cell r="C3544">
            <v>201109</v>
          </cell>
          <cell r="D3544">
            <v>0</v>
          </cell>
        </row>
        <row r="3545">
          <cell r="A3545" t="str">
            <v>Tetco ELA</v>
          </cell>
          <cell r="C3545">
            <v>201110</v>
          </cell>
          <cell r="D3545">
            <v>0</v>
          </cell>
        </row>
        <row r="3546">
          <cell r="A3546" t="str">
            <v>Tetco ELA</v>
          </cell>
          <cell r="C3546">
            <v>201111</v>
          </cell>
          <cell r="D3546">
            <v>0</v>
          </cell>
        </row>
        <row r="3547">
          <cell r="A3547" t="str">
            <v>Tetco ELA</v>
          </cell>
          <cell r="C3547">
            <v>201112</v>
          </cell>
          <cell r="D3547">
            <v>0</v>
          </cell>
        </row>
        <row r="3548">
          <cell r="A3548" t="str">
            <v>Tetco ELA</v>
          </cell>
          <cell r="C3548">
            <v>201201</v>
          </cell>
          <cell r="D3548">
            <v>0</v>
          </cell>
        </row>
        <row r="3549">
          <cell r="A3549" t="str">
            <v>Tetco ELA</v>
          </cell>
          <cell r="C3549">
            <v>201202</v>
          </cell>
          <cell r="D3549">
            <v>0</v>
          </cell>
        </row>
        <row r="3550">
          <cell r="A3550" t="str">
            <v>Tetco ELA</v>
          </cell>
          <cell r="C3550">
            <v>201203</v>
          </cell>
          <cell r="D3550">
            <v>0</v>
          </cell>
        </row>
        <row r="3551">
          <cell r="A3551" t="str">
            <v>Tetco ELA</v>
          </cell>
          <cell r="C3551">
            <v>201204</v>
          </cell>
          <cell r="D3551">
            <v>0</v>
          </cell>
        </row>
        <row r="3552">
          <cell r="A3552" t="str">
            <v>Tetco ELA</v>
          </cell>
          <cell r="C3552">
            <v>201205</v>
          </cell>
          <cell r="D3552">
            <v>0</v>
          </cell>
        </row>
        <row r="3553">
          <cell r="A3553" t="str">
            <v>Tetco ELA</v>
          </cell>
          <cell r="C3553">
            <v>201206</v>
          </cell>
          <cell r="D3553">
            <v>0</v>
          </cell>
        </row>
        <row r="3554">
          <cell r="A3554" t="str">
            <v>Tetco ELA</v>
          </cell>
          <cell r="C3554">
            <v>201207</v>
          </cell>
          <cell r="D3554">
            <v>0</v>
          </cell>
        </row>
        <row r="3555">
          <cell r="A3555" t="str">
            <v>Tetco ELA</v>
          </cell>
          <cell r="C3555">
            <v>201208</v>
          </cell>
          <cell r="D3555">
            <v>0</v>
          </cell>
        </row>
        <row r="3556">
          <cell r="A3556" t="str">
            <v>Tetco ELA</v>
          </cell>
          <cell r="C3556">
            <v>201209</v>
          </cell>
          <cell r="D3556">
            <v>0</v>
          </cell>
        </row>
        <row r="3557">
          <cell r="A3557" t="str">
            <v>Tetco ELA</v>
          </cell>
          <cell r="C3557">
            <v>201210</v>
          </cell>
          <cell r="D3557">
            <v>0</v>
          </cell>
        </row>
        <row r="3558">
          <cell r="A3558" t="str">
            <v>Tetco ETX</v>
          </cell>
          <cell r="C3558">
            <v>200803</v>
          </cell>
          <cell r="D3558">
            <v>-0.44450000000000001</v>
          </cell>
        </row>
        <row r="3559">
          <cell r="A3559" t="str">
            <v>Tetco ETX</v>
          </cell>
          <cell r="C3559">
            <v>200804</v>
          </cell>
          <cell r="D3559">
            <v>-0.4098</v>
          </cell>
        </row>
        <row r="3560">
          <cell r="A3560" t="str">
            <v>Tetco ETX</v>
          </cell>
          <cell r="C3560">
            <v>200805</v>
          </cell>
          <cell r="D3560">
            <v>-0.31819999999999998</v>
          </cell>
        </row>
        <row r="3561">
          <cell r="A3561" t="str">
            <v>Tetco ETX</v>
          </cell>
          <cell r="C3561">
            <v>200806</v>
          </cell>
          <cell r="D3561">
            <v>-0.28079999999999999</v>
          </cell>
        </row>
        <row r="3562">
          <cell r="A3562" t="str">
            <v>Tetco ETX</v>
          </cell>
          <cell r="C3562">
            <v>200807</v>
          </cell>
          <cell r="D3562">
            <v>-0.27279999999999999</v>
          </cell>
        </row>
        <row r="3563">
          <cell r="A3563" t="str">
            <v>Tetco ETX</v>
          </cell>
          <cell r="C3563">
            <v>200808</v>
          </cell>
          <cell r="D3563">
            <v>-0.29139999999999999</v>
          </cell>
        </row>
        <row r="3564">
          <cell r="A3564" t="str">
            <v>Tetco ETX</v>
          </cell>
          <cell r="C3564">
            <v>200809</v>
          </cell>
          <cell r="D3564">
            <v>-0.27050000000000002</v>
          </cell>
        </row>
        <row r="3565">
          <cell r="A3565" t="str">
            <v>Tetco ETX</v>
          </cell>
          <cell r="C3565">
            <v>200810</v>
          </cell>
          <cell r="D3565">
            <v>-0.30370000000000003</v>
          </cell>
        </row>
        <row r="3566">
          <cell r="A3566" t="str">
            <v>Tetco ETX</v>
          </cell>
          <cell r="C3566">
            <v>200811</v>
          </cell>
          <cell r="D3566">
            <v>-0.52259999999999995</v>
          </cell>
        </row>
        <row r="3567">
          <cell r="A3567" t="str">
            <v>Tetco ETX</v>
          </cell>
          <cell r="C3567">
            <v>200812</v>
          </cell>
          <cell r="D3567">
            <v>-0.62470000000000003</v>
          </cell>
        </row>
        <row r="3568">
          <cell r="A3568" t="str">
            <v>Tetco ETX</v>
          </cell>
          <cell r="C3568">
            <v>200901</v>
          </cell>
          <cell r="D3568">
            <v>-0.5736</v>
          </cell>
        </row>
        <row r="3569">
          <cell r="A3569" t="str">
            <v>Tetco ETX</v>
          </cell>
          <cell r="C3569">
            <v>200902</v>
          </cell>
          <cell r="D3569">
            <v>-0.54249999999999998</v>
          </cell>
        </row>
        <row r="3570">
          <cell r="A3570" t="str">
            <v>Tetco ETX</v>
          </cell>
          <cell r="C3570">
            <v>200903</v>
          </cell>
          <cell r="D3570">
            <v>-0.54310000000000003</v>
          </cell>
        </row>
        <row r="3571">
          <cell r="A3571" t="str">
            <v>Tetco ETX</v>
          </cell>
          <cell r="C3571">
            <v>200904</v>
          </cell>
          <cell r="D3571">
            <v>-0.28910000000000002</v>
          </cell>
        </row>
        <row r="3572">
          <cell r="A3572" t="str">
            <v>Tetco ETX</v>
          </cell>
          <cell r="C3572">
            <v>200905</v>
          </cell>
          <cell r="D3572">
            <v>-0.29570000000000002</v>
          </cell>
        </row>
        <row r="3573">
          <cell r="A3573" t="str">
            <v>Tetco ETX</v>
          </cell>
          <cell r="C3573">
            <v>200906</v>
          </cell>
          <cell r="D3573">
            <v>-0.29089999999999999</v>
          </cell>
        </row>
        <row r="3574">
          <cell r="A3574" t="str">
            <v>Tetco ETX</v>
          </cell>
          <cell r="C3574">
            <v>200907</v>
          </cell>
          <cell r="D3574">
            <v>-0.28260000000000002</v>
          </cell>
        </row>
        <row r="3575">
          <cell r="A3575" t="str">
            <v>Tetco ETX</v>
          </cell>
          <cell r="C3575">
            <v>200908</v>
          </cell>
          <cell r="D3575">
            <v>-0.3019</v>
          </cell>
        </row>
        <row r="3576">
          <cell r="A3576" t="str">
            <v>Tetco ETX</v>
          </cell>
          <cell r="C3576">
            <v>200909</v>
          </cell>
          <cell r="D3576">
            <v>-0.28010000000000002</v>
          </cell>
        </row>
        <row r="3577">
          <cell r="A3577" t="str">
            <v>Tetco ETX</v>
          </cell>
          <cell r="C3577">
            <v>200910</v>
          </cell>
          <cell r="D3577">
            <v>-0.31469999999999998</v>
          </cell>
        </row>
        <row r="3578">
          <cell r="A3578" t="str">
            <v>Tetco ETX</v>
          </cell>
          <cell r="C3578">
            <v>200911</v>
          </cell>
          <cell r="D3578">
            <v>-0.50060000000000004</v>
          </cell>
        </row>
        <row r="3579">
          <cell r="A3579" t="str">
            <v>Tetco ETX</v>
          </cell>
          <cell r="C3579">
            <v>200912</v>
          </cell>
          <cell r="D3579">
            <v>-0.59760000000000002</v>
          </cell>
        </row>
        <row r="3580">
          <cell r="A3580" t="str">
            <v>Tetco ETX</v>
          </cell>
          <cell r="C3580">
            <v>201001</v>
          </cell>
          <cell r="D3580">
            <v>-0.54910000000000003</v>
          </cell>
        </row>
        <row r="3581">
          <cell r="A3581" t="str">
            <v>Tetco ETX</v>
          </cell>
          <cell r="C3581">
            <v>201002</v>
          </cell>
          <cell r="D3581">
            <v>-0.51949999999999996</v>
          </cell>
        </row>
        <row r="3582">
          <cell r="A3582" t="str">
            <v>Tetco ETX</v>
          </cell>
          <cell r="C3582">
            <v>201003</v>
          </cell>
          <cell r="D3582">
            <v>-0.52010000000000001</v>
          </cell>
        </row>
        <row r="3583">
          <cell r="A3583" t="str">
            <v>Tetco ETX</v>
          </cell>
          <cell r="C3583">
            <v>201004</v>
          </cell>
          <cell r="D3583">
            <v>-0.27679999999999999</v>
          </cell>
        </row>
        <row r="3584">
          <cell r="A3584" t="str">
            <v>Tetco ETX</v>
          </cell>
          <cell r="C3584">
            <v>201005</v>
          </cell>
          <cell r="D3584">
            <v>-0.28299999999999997</v>
          </cell>
        </row>
        <row r="3585">
          <cell r="A3585" t="str">
            <v>Tetco ETX</v>
          </cell>
          <cell r="C3585">
            <v>201006</v>
          </cell>
          <cell r="D3585">
            <v>-0.27850000000000003</v>
          </cell>
        </row>
        <row r="3586">
          <cell r="A3586" t="str">
            <v>Tetco ETX</v>
          </cell>
          <cell r="C3586">
            <v>201007</v>
          </cell>
          <cell r="D3586">
            <v>-0.27060000000000001</v>
          </cell>
        </row>
        <row r="3587">
          <cell r="A3587" t="str">
            <v>Tetco ETX</v>
          </cell>
          <cell r="C3587">
            <v>201008</v>
          </cell>
          <cell r="D3587">
            <v>-0.28899999999999998</v>
          </cell>
        </row>
        <row r="3588">
          <cell r="A3588" t="str">
            <v>Tetco ETX</v>
          </cell>
          <cell r="C3588">
            <v>201009</v>
          </cell>
          <cell r="D3588">
            <v>-0.26829999999999998</v>
          </cell>
        </row>
        <row r="3589">
          <cell r="A3589" t="str">
            <v>Tetco ETX</v>
          </cell>
          <cell r="C3589">
            <v>201010</v>
          </cell>
          <cell r="D3589">
            <v>-0.30120000000000002</v>
          </cell>
        </row>
        <row r="3590">
          <cell r="A3590" t="str">
            <v>Tetco ETX</v>
          </cell>
          <cell r="C3590">
            <v>201011</v>
          </cell>
          <cell r="D3590">
            <v>-0.47970000000000002</v>
          </cell>
        </row>
        <row r="3591">
          <cell r="A3591" t="str">
            <v>Tetco ETX</v>
          </cell>
          <cell r="C3591">
            <v>201012</v>
          </cell>
          <cell r="D3591">
            <v>-0.57189999999999996</v>
          </cell>
        </row>
        <row r="3592">
          <cell r="A3592" t="str">
            <v>Tetco ETX</v>
          </cell>
          <cell r="C3592">
            <v>201101</v>
          </cell>
          <cell r="D3592">
            <v>-0.52580000000000005</v>
          </cell>
        </row>
        <row r="3593">
          <cell r="A3593" t="str">
            <v>Tetco ETX</v>
          </cell>
          <cell r="C3593">
            <v>201102</v>
          </cell>
          <cell r="D3593">
            <v>-0.49769999999999998</v>
          </cell>
        </row>
        <row r="3594">
          <cell r="A3594" t="str">
            <v>Tetco ETX</v>
          </cell>
          <cell r="C3594">
            <v>201103</v>
          </cell>
          <cell r="D3594">
            <v>-0.49830000000000002</v>
          </cell>
        </row>
        <row r="3595">
          <cell r="A3595" t="str">
            <v>Tetco ETX</v>
          </cell>
          <cell r="C3595">
            <v>201104</v>
          </cell>
          <cell r="D3595">
            <v>-0.2651</v>
          </cell>
        </row>
        <row r="3596">
          <cell r="A3596" t="str">
            <v>Tetco ETX</v>
          </cell>
          <cell r="C3596">
            <v>201105</v>
          </cell>
          <cell r="D3596">
            <v>0</v>
          </cell>
        </row>
        <row r="3597">
          <cell r="A3597" t="str">
            <v>Tetco ETX</v>
          </cell>
          <cell r="C3597">
            <v>201106</v>
          </cell>
          <cell r="D3597">
            <v>0</v>
          </cell>
        </row>
        <row r="3598">
          <cell r="A3598" t="str">
            <v>Tetco ETX</v>
          </cell>
          <cell r="C3598">
            <v>201107</v>
          </cell>
          <cell r="D3598">
            <v>0</v>
          </cell>
        </row>
        <row r="3599">
          <cell r="A3599" t="str">
            <v>Tetco ETX</v>
          </cell>
          <cell r="C3599">
            <v>201108</v>
          </cell>
          <cell r="D3599">
            <v>0</v>
          </cell>
        </row>
        <row r="3600">
          <cell r="A3600" t="str">
            <v>Tetco ETX</v>
          </cell>
          <cell r="C3600">
            <v>201109</v>
          </cell>
          <cell r="D3600">
            <v>0</v>
          </cell>
        </row>
        <row r="3601">
          <cell r="A3601" t="str">
            <v>Tetco ETX</v>
          </cell>
          <cell r="C3601">
            <v>201110</v>
          </cell>
          <cell r="D3601">
            <v>0</v>
          </cell>
        </row>
        <row r="3602">
          <cell r="A3602" t="str">
            <v>Tetco ETX</v>
          </cell>
          <cell r="C3602">
            <v>201111</v>
          </cell>
          <cell r="D3602">
            <v>0</v>
          </cell>
        </row>
        <row r="3603">
          <cell r="A3603" t="str">
            <v>Tetco ETX</v>
          </cell>
          <cell r="C3603">
            <v>201112</v>
          </cell>
          <cell r="D3603">
            <v>0</v>
          </cell>
        </row>
        <row r="3604">
          <cell r="A3604" t="str">
            <v>Tetco ETX</v>
          </cell>
          <cell r="C3604">
            <v>201201</v>
          </cell>
          <cell r="D3604">
            <v>0</v>
          </cell>
        </row>
        <row r="3605">
          <cell r="A3605" t="str">
            <v>Tetco ETX</v>
          </cell>
          <cell r="C3605">
            <v>201202</v>
          </cell>
          <cell r="D3605">
            <v>0</v>
          </cell>
        </row>
        <row r="3606">
          <cell r="A3606" t="str">
            <v>Tetco ETX</v>
          </cell>
          <cell r="C3606">
            <v>201203</v>
          </cell>
          <cell r="D3606">
            <v>0</v>
          </cell>
        </row>
        <row r="3607">
          <cell r="A3607" t="str">
            <v>Tetco ETX</v>
          </cell>
          <cell r="C3607">
            <v>201204</v>
          </cell>
          <cell r="D3607">
            <v>0</v>
          </cell>
        </row>
        <row r="3608">
          <cell r="A3608" t="str">
            <v>Tetco ETX</v>
          </cell>
          <cell r="C3608">
            <v>201205</v>
          </cell>
          <cell r="D3608">
            <v>0</v>
          </cell>
        </row>
        <row r="3609">
          <cell r="A3609" t="str">
            <v>Tetco ETX</v>
          </cell>
          <cell r="C3609">
            <v>201206</v>
          </cell>
          <cell r="D3609">
            <v>0</v>
          </cell>
        </row>
        <row r="3610">
          <cell r="A3610" t="str">
            <v>Tetco ETX</v>
          </cell>
          <cell r="C3610">
            <v>201207</v>
          </cell>
          <cell r="D3610">
            <v>0</v>
          </cell>
        </row>
        <row r="3611">
          <cell r="A3611" t="str">
            <v>Tetco ETX</v>
          </cell>
          <cell r="C3611">
            <v>201208</v>
          </cell>
          <cell r="D3611">
            <v>0</v>
          </cell>
        </row>
        <row r="3612">
          <cell r="A3612" t="str">
            <v>Tetco ETX</v>
          </cell>
          <cell r="C3612">
            <v>201209</v>
          </cell>
          <cell r="D3612">
            <v>0</v>
          </cell>
        </row>
        <row r="3613">
          <cell r="A3613" t="str">
            <v>Tetco ETX</v>
          </cell>
          <cell r="C3613">
            <v>201210</v>
          </cell>
          <cell r="D3613">
            <v>0</v>
          </cell>
        </row>
        <row r="3614">
          <cell r="A3614" t="str">
            <v>Tetco M1</v>
          </cell>
          <cell r="C3614">
            <v>200803</v>
          </cell>
          <cell r="D3614">
            <v>0</v>
          </cell>
        </row>
        <row r="3615">
          <cell r="A3615" t="str">
            <v>Tetco M1</v>
          </cell>
          <cell r="C3615">
            <v>200804</v>
          </cell>
          <cell r="D3615">
            <v>0</v>
          </cell>
        </row>
        <row r="3616">
          <cell r="A3616" t="str">
            <v>Tetco M1</v>
          </cell>
          <cell r="C3616">
            <v>200805</v>
          </cell>
          <cell r="D3616">
            <v>0</v>
          </cell>
        </row>
        <row r="3617">
          <cell r="A3617" t="str">
            <v>Tetco M1</v>
          </cell>
          <cell r="C3617">
            <v>200806</v>
          </cell>
          <cell r="D3617">
            <v>0</v>
          </cell>
        </row>
        <row r="3618">
          <cell r="A3618" t="str">
            <v>Tetco M1</v>
          </cell>
          <cell r="C3618">
            <v>200807</v>
          </cell>
          <cell r="D3618">
            <v>0</v>
          </cell>
        </row>
        <row r="3619">
          <cell r="A3619" t="str">
            <v>Tetco M1</v>
          </cell>
          <cell r="C3619">
            <v>200808</v>
          </cell>
          <cell r="D3619">
            <v>0</v>
          </cell>
        </row>
        <row r="3620">
          <cell r="A3620" t="str">
            <v>Tetco M1</v>
          </cell>
          <cell r="C3620">
            <v>200809</v>
          </cell>
          <cell r="D3620">
            <v>0</v>
          </cell>
        </row>
        <row r="3621">
          <cell r="A3621" t="str">
            <v>Tetco M1</v>
          </cell>
          <cell r="C3621">
            <v>200810</v>
          </cell>
          <cell r="D3621">
            <v>0</v>
          </cell>
        </row>
        <row r="3622">
          <cell r="A3622" t="str">
            <v>Tetco M1</v>
          </cell>
          <cell r="C3622">
            <v>200811</v>
          </cell>
          <cell r="D3622">
            <v>0</v>
          </cell>
        </row>
        <row r="3623">
          <cell r="A3623" t="str">
            <v>Tetco M1</v>
          </cell>
          <cell r="C3623">
            <v>200812</v>
          </cell>
          <cell r="D3623">
            <v>0</v>
          </cell>
        </row>
        <row r="3624">
          <cell r="A3624" t="str">
            <v>Tetco M1</v>
          </cell>
          <cell r="C3624">
            <v>200901</v>
          </cell>
          <cell r="D3624">
            <v>0</v>
          </cell>
        </row>
        <row r="3625">
          <cell r="A3625" t="str">
            <v>Tetco M1</v>
          </cell>
          <cell r="C3625">
            <v>200902</v>
          </cell>
          <cell r="D3625">
            <v>0</v>
          </cell>
        </row>
        <row r="3626">
          <cell r="A3626" t="str">
            <v>Tetco M1</v>
          </cell>
          <cell r="C3626">
            <v>200903</v>
          </cell>
          <cell r="D3626">
            <v>0</v>
          </cell>
        </row>
        <row r="3627">
          <cell r="A3627" t="str">
            <v>Tetco M1</v>
          </cell>
          <cell r="C3627">
            <v>200904</v>
          </cell>
          <cell r="D3627">
            <v>0</v>
          </cell>
        </row>
        <row r="3628">
          <cell r="A3628" t="str">
            <v>Tetco M1</v>
          </cell>
          <cell r="C3628">
            <v>200905</v>
          </cell>
          <cell r="D3628">
            <v>0</v>
          </cell>
        </row>
        <row r="3629">
          <cell r="A3629" t="str">
            <v>Tetco M1</v>
          </cell>
          <cell r="C3629">
            <v>200906</v>
          </cell>
          <cell r="D3629">
            <v>0</v>
          </cell>
        </row>
        <row r="3630">
          <cell r="A3630" t="str">
            <v>Tetco M1</v>
          </cell>
          <cell r="C3630">
            <v>200907</v>
          </cell>
          <cell r="D3630">
            <v>0</v>
          </cell>
        </row>
        <row r="3631">
          <cell r="A3631" t="str">
            <v>Tetco M1</v>
          </cell>
          <cell r="C3631">
            <v>200908</v>
          </cell>
          <cell r="D3631">
            <v>0</v>
          </cell>
        </row>
        <row r="3632">
          <cell r="A3632" t="str">
            <v>Tetco M1</v>
          </cell>
          <cell r="C3632">
            <v>200909</v>
          </cell>
          <cell r="D3632">
            <v>0</v>
          </cell>
        </row>
        <row r="3633">
          <cell r="A3633" t="str">
            <v>Tetco M1</v>
          </cell>
          <cell r="C3633">
            <v>200910</v>
          </cell>
          <cell r="D3633">
            <v>0</v>
          </cell>
        </row>
        <row r="3634">
          <cell r="A3634" t="str">
            <v>Tetco M1</v>
          </cell>
          <cell r="C3634">
            <v>200911</v>
          </cell>
          <cell r="D3634">
            <v>0</v>
          </cell>
        </row>
        <row r="3635">
          <cell r="A3635" t="str">
            <v>Tetco M1</v>
          </cell>
          <cell r="C3635">
            <v>200912</v>
          </cell>
          <cell r="D3635">
            <v>0</v>
          </cell>
        </row>
        <row r="3636">
          <cell r="A3636" t="str">
            <v>Tetco M1</v>
          </cell>
          <cell r="C3636">
            <v>201001</v>
          </cell>
          <cell r="D3636">
            <v>0</v>
          </cell>
        </row>
        <row r="3637">
          <cell r="A3637" t="str">
            <v>Tetco M1</v>
          </cell>
          <cell r="C3637">
            <v>201002</v>
          </cell>
          <cell r="D3637">
            <v>0</v>
          </cell>
        </row>
        <row r="3638">
          <cell r="A3638" t="str">
            <v>Tetco M1</v>
          </cell>
          <cell r="C3638">
            <v>201003</v>
          </cell>
          <cell r="D3638">
            <v>0</v>
          </cell>
        </row>
        <row r="3639">
          <cell r="A3639" t="str">
            <v>Tetco M1</v>
          </cell>
          <cell r="C3639">
            <v>201004</v>
          </cell>
          <cell r="D3639">
            <v>0</v>
          </cell>
        </row>
        <row r="3640">
          <cell r="A3640" t="str">
            <v>Tetco M1</v>
          </cell>
          <cell r="C3640">
            <v>201005</v>
          </cell>
          <cell r="D3640">
            <v>0</v>
          </cell>
        </row>
        <row r="3641">
          <cell r="A3641" t="str">
            <v>Tetco M1</v>
          </cell>
          <cell r="C3641">
            <v>201006</v>
          </cell>
          <cell r="D3641">
            <v>0</v>
          </cell>
        </row>
        <row r="3642">
          <cell r="A3642" t="str">
            <v>Tetco M1</v>
          </cell>
          <cell r="C3642">
            <v>201007</v>
          </cell>
          <cell r="D3642">
            <v>0</v>
          </cell>
        </row>
        <row r="3643">
          <cell r="A3643" t="str">
            <v>Tetco M1</v>
          </cell>
          <cell r="C3643">
            <v>201008</v>
          </cell>
          <cell r="D3643">
            <v>0</v>
          </cell>
        </row>
        <row r="3644">
          <cell r="A3644" t="str">
            <v>Tetco M1</v>
          </cell>
          <cell r="C3644">
            <v>201009</v>
          </cell>
          <cell r="D3644">
            <v>0</v>
          </cell>
        </row>
        <row r="3645">
          <cell r="A3645" t="str">
            <v>Tetco M1</v>
          </cell>
          <cell r="C3645">
            <v>201010</v>
          </cell>
          <cell r="D3645">
            <v>0</v>
          </cell>
        </row>
        <row r="3646">
          <cell r="A3646" t="str">
            <v>Tetco M1</v>
          </cell>
          <cell r="C3646">
            <v>201011</v>
          </cell>
          <cell r="D3646">
            <v>0</v>
          </cell>
        </row>
        <row r="3647">
          <cell r="A3647" t="str">
            <v>Tetco M1</v>
          </cell>
          <cell r="C3647">
            <v>201012</v>
          </cell>
          <cell r="D3647">
            <v>0</v>
          </cell>
        </row>
        <row r="3648">
          <cell r="A3648" t="str">
            <v>Tetco M1</v>
          </cell>
          <cell r="C3648">
            <v>201101</v>
          </cell>
          <cell r="D3648">
            <v>0</v>
          </cell>
        </row>
        <row r="3649">
          <cell r="A3649" t="str">
            <v>Tetco M1</v>
          </cell>
          <cell r="C3649">
            <v>201102</v>
          </cell>
          <cell r="D3649">
            <v>0</v>
          </cell>
        </row>
        <row r="3650">
          <cell r="A3650" t="str">
            <v>Tetco M1</v>
          </cell>
          <cell r="C3650">
            <v>201103</v>
          </cell>
          <cell r="D3650">
            <v>0</v>
          </cell>
        </row>
        <row r="3651">
          <cell r="A3651" t="str">
            <v>Tetco M1</v>
          </cell>
          <cell r="C3651">
            <v>201104</v>
          </cell>
          <cell r="D3651">
            <v>0</v>
          </cell>
        </row>
        <row r="3652">
          <cell r="A3652" t="str">
            <v>Tetco M1</v>
          </cell>
          <cell r="C3652">
            <v>201105</v>
          </cell>
          <cell r="D3652">
            <v>0</v>
          </cell>
        </row>
        <row r="3653">
          <cell r="A3653" t="str">
            <v>Tetco M1</v>
          </cell>
          <cell r="C3653">
            <v>201106</v>
          </cell>
          <cell r="D3653">
            <v>0</v>
          </cell>
        </row>
        <row r="3654">
          <cell r="A3654" t="str">
            <v>Tetco M1</v>
          </cell>
          <cell r="C3654">
            <v>201107</v>
          </cell>
          <cell r="D3654">
            <v>0</v>
          </cell>
        </row>
        <row r="3655">
          <cell r="A3655" t="str">
            <v>Tetco M1</v>
          </cell>
          <cell r="C3655">
            <v>201108</v>
          </cell>
          <cell r="D3655">
            <v>0</v>
          </cell>
        </row>
        <row r="3656">
          <cell r="A3656" t="str">
            <v>Tetco M1</v>
          </cell>
          <cell r="C3656">
            <v>201109</v>
          </cell>
          <cell r="D3656">
            <v>0</v>
          </cell>
        </row>
        <row r="3657">
          <cell r="A3657" t="str">
            <v>Tetco M1</v>
          </cell>
          <cell r="C3657">
            <v>201110</v>
          </cell>
          <cell r="D3657">
            <v>0</v>
          </cell>
        </row>
        <row r="3658">
          <cell r="A3658" t="str">
            <v>Tetco M1</v>
          </cell>
          <cell r="C3658">
            <v>201111</v>
          </cell>
          <cell r="D3658">
            <v>0</v>
          </cell>
        </row>
        <row r="3659">
          <cell r="A3659" t="str">
            <v>Tetco M1</v>
          </cell>
          <cell r="C3659">
            <v>201112</v>
          </cell>
          <cell r="D3659">
            <v>0</v>
          </cell>
        </row>
        <row r="3660">
          <cell r="A3660" t="str">
            <v>Tetco M1</v>
          </cell>
          <cell r="C3660">
            <v>201201</v>
          </cell>
          <cell r="D3660">
            <v>0</v>
          </cell>
        </row>
        <row r="3661">
          <cell r="A3661" t="str">
            <v>Tetco M1</v>
          </cell>
          <cell r="C3661">
            <v>201202</v>
          </cell>
          <cell r="D3661">
            <v>0</v>
          </cell>
        </row>
        <row r="3662">
          <cell r="A3662" t="str">
            <v>Tetco M1</v>
          </cell>
          <cell r="C3662">
            <v>201203</v>
          </cell>
          <cell r="D3662">
            <v>0</v>
          </cell>
        </row>
        <row r="3663">
          <cell r="A3663" t="str">
            <v>Tetco M1</v>
          </cell>
          <cell r="C3663">
            <v>201204</v>
          </cell>
          <cell r="D3663">
            <v>0</v>
          </cell>
        </row>
        <row r="3664">
          <cell r="A3664" t="str">
            <v>Tetco M1</v>
          </cell>
          <cell r="C3664">
            <v>201205</v>
          </cell>
          <cell r="D3664">
            <v>0</v>
          </cell>
        </row>
        <row r="3665">
          <cell r="A3665" t="str">
            <v>Tetco M1</v>
          </cell>
          <cell r="C3665">
            <v>201206</v>
          </cell>
          <cell r="D3665">
            <v>0</v>
          </cell>
        </row>
        <row r="3666">
          <cell r="A3666" t="str">
            <v>Tetco M1</v>
          </cell>
          <cell r="C3666">
            <v>201207</v>
          </cell>
          <cell r="D3666">
            <v>0</v>
          </cell>
        </row>
        <row r="3667">
          <cell r="A3667" t="str">
            <v>Tetco M1</v>
          </cell>
          <cell r="C3667">
            <v>201208</v>
          </cell>
          <cell r="D3667">
            <v>0</v>
          </cell>
        </row>
        <row r="3668">
          <cell r="A3668" t="str">
            <v>Tetco M1</v>
          </cell>
          <cell r="C3668">
            <v>201209</v>
          </cell>
          <cell r="D3668">
            <v>0</v>
          </cell>
        </row>
        <row r="3669">
          <cell r="A3669" t="str">
            <v>Tetco M1</v>
          </cell>
          <cell r="C3669">
            <v>201210</v>
          </cell>
          <cell r="D3669">
            <v>0</v>
          </cell>
        </row>
        <row r="3670">
          <cell r="A3670" t="str">
            <v>Tetco M2</v>
          </cell>
          <cell r="C3670">
            <v>200803</v>
          </cell>
          <cell r="D3670">
            <v>0</v>
          </cell>
        </row>
        <row r="3671">
          <cell r="A3671" t="str">
            <v>Tetco M2</v>
          </cell>
          <cell r="C3671">
            <v>200804</v>
          </cell>
          <cell r="D3671">
            <v>0</v>
          </cell>
        </row>
        <row r="3672">
          <cell r="A3672" t="str">
            <v>Tetco M2</v>
          </cell>
          <cell r="C3672">
            <v>200805</v>
          </cell>
          <cell r="D3672">
            <v>0</v>
          </cell>
        </row>
        <row r="3673">
          <cell r="A3673" t="str">
            <v>Tetco M2</v>
          </cell>
          <cell r="C3673">
            <v>200806</v>
          </cell>
          <cell r="D3673">
            <v>0</v>
          </cell>
        </row>
        <row r="3674">
          <cell r="A3674" t="str">
            <v>Tetco M2</v>
          </cell>
          <cell r="C3674">
            <v>200807</v>
          </cell>
          <cell r="D3674">
            <v>0</v>
          </cell>
        </row>
        <row r="3675">
          <cell r="A3675" t="str">
            <v>Tetco M2</v>
          </cell>
          <cell r="C3675">
            <v>200808</v>
          </cell>
          <cell r="D3675">
            <v>0</v>
          </cell>
        </row>
        <row r="3676">
          <cell r="A3676" t="str">
            <v>Tetco M2</v>
          </cell>
          <cell r="C3676">
            <v>200809</v>
          </cell>
          <cell r="D3676">
            <v>0</v>
          </cell>
        </row>
        <row r="3677">
          <cell r="A3677" t="str">
            <v>Tetco M2</v>
          </cell>
          <cell r="C3677">
            <v>200810</v>
          </cell>
          <cell r="D3677">
            <v>0</v>
          </cell>
        </row>
        <row r="3678">
          <cell r="A3678" t="str">
            <v>Tetco M2</v>
          </cell>
          <cell r="C3678">
            <v>200811</v>
          </cell>
          <cell r="D3678">
            <v>0</v>
          </cell>
        </row>
        <row r="3679">
          <cell r="A3679" t="str">
            <v>Tetco M2</v>
          </cell>
          <cell r="C3679">
            <v>200812</v>
          </cell>
          <cell r="D3679">
            <v>0</v>
          </cell>
        </row>
        <row r="3680">
          <cell r="A3680" t="str">
            <v>Tetco M2</v>
          </cell>
          <cell r="C3680">
            <v>200901</v>
          </cell>
          <cell r="D3680">
            <v>0</v>
          </cell>
        </row>
        <row r="3681">
          <cell r="A3681" t="str">
            <v>Tetco M2</v>
          </cell>
          <cell r="C3681">
            <v>200902</v>
          </cell>
          <cell r="D3681">
            <v>0</v>
          </cell>
        </row>
        <row r="3682">
          <cell r="A3682" t="str">
            <v>Tetco M2</v>
          </cell>
          <cell r="C3682">
            <v>200903</v>
          </cell>
          <cell r="D3682">
            <v>0</v>
          </cell>
        </row>
        <row r="3683">
          <cell r="A3683" t="str">
            <v>Tetco M2</v>
          </cell>
          <cell r="C3683">
            <v>200904</v>
          </cell>
          <cell r="D3683">
            <v>0</v>
          </cell>
        </row>
        <row r="3684">
          <cell r="A3684" t="str">
            <v>Tetco M2</v>
          </cell>
          <cell r="C3684">
            <v>200905</v>
          </cell>
          <cell r="D3684">
            <v>0</v>
          </cell>
        </row>
        <row r="3685">
          <cell r="A3685" t="str">
            <v>Tetco M2</v>
          </cell>
          <cell r="C3685">
            <v>200906</v>
          </cell>
          <cell r="D3685">
            <v>0</v>
          </cell>
        </row>
        <row r="3686">
          <cell r="A3686" t="str">
            <v>Tetco M2</v>
          </cell>
          <cell r="C3686">
            <v>200907</v>
          </cell>
          <cell r="D3686">
            <v>0</v>
          </cell>
        </row>
        <row r="3687">
          <cell r="A3687" t="str">
            <v>Tetco M2</v>
          </cell>
          <cell r="C3687">
            <v>200908</v>
          </cell>
          <cell r="D3687">
            <v>0</v>
          </cell>
        </row>
        <row r="3688">
          <cell r="A3688" t="str">
            <v>Tetco M2</v>
          </cell>
          <cell r="C3688">
            <v>200909</v>
          </cell>
          <cell r="D3688">
            <v>0</v>
          </cell>
        </row>
        <row r="3689">
          <cell r="A3689" t="str">
            <v>Tetco M2</v>
          </cell>
          <cell r="C3689">
            <v>200910</v>
          </cell>
          <cell r="D3689">
            <v>0</v>
          </cell>
        </row>
        <row r="3690">
          <cell r="A3690" t="str">
            <v>Tetco M2</v>
          </cell>
          <cell r="C3690">
            <v>200911</v>
          </cell>
          <cell r="D3690">
            <v>0</v>
          </cell>
        </row>
        <row r="3691">
          <cell r="A3691" t="str">
            <v>Tetco M2</v>
          </cell>
          <cell r="C3691">
            <v>200912</v>
          </cell>
          <cell r="D3691">
            <v>0</v>
          </cell>
        </row>
        <row r="3692">
          <cell r="A3692" t="str">
            <v>Tetco M2</v>
          </cell>
          <cell r="C3692">
            <v>201001</v>
          </cell>
          <cell r="D3692">
            <v>0</v>
          </cell>
        </row>
        <row r="3693">
          <cell r="A3693" t="str">
            <v>Tetco M2</v>
          </cell>
          <cell r="C3693">
            <v>201002</v>
          </cell>
          <cell r="D3693">
            <v>0</v>
          </cell>
        </row>
        <row r="3694">
          <cell r="A3694" t="str">
            <v>Tetco M2</v>
          </cell>
          <cell r="C3694">
            <v>201003</v>
          </cell>
          <cell r="D3694">
            <v>0</v>
          </cell>
        </row>
        <row r="3695">
          <cell r="A3695" t="str">
            <v>Tetco M2</v>
          </cell>
          <cell r="C3695">
            <v>201004</v>
          </cell>
          <cell r="D3695">
            <v>0</v>
          </cell>
        </row>
        <row r="3696">
          <cell r="A3696" t="str">
            <v>Tetco M2</v>
          </cell>
          <cell r="C3696">
            <v>201005</v>
          </cell>
          <cell r="D3696">
            <v>0</v>
          </cell>
        </row>
        <row r="3697">
          <cell r="A3697" t="str">
            <v>Tetco M2</v>
          </cell>
          <cell r="C3697">
            <v>201006</v>
          </cell>
          <cell r="D3697">
            <v>0</v>
          </cell>
        </row>
        <row r="3698">
          <cell r="A3698" t="str">
            <v>Tetco M2</v>
          </cell>
          <cell r="C3698">
            <v>201007</v>
          </cell>
          <cell r="D3698">
            <v>0</v>
          </cell>
        </row>
        <row r="3699">
          <cell r="A3699" t="str">
            <v>Tetco M2</v>
          </cell>
          <cell r="C3699">
            <v>201008</v>
          </cell>
          <cell r="D3699">
            <v>0</v>
          </cell>
        </row>
        <row r="3700">
          <cell r="A3700" t="str">
            <v>Tetco M2</v>
          </cell>
          <cell r="C3700">
            <v>201009</v>
          </cell>
          <cell r="D3700">
            <v>0</v>
          </cell>
        </row>
        <row r="3701">
          <cell r="A3701" t="str">
            <v>Tetco M2</v>
          </cell>
          <cell r="C3701">
            <v>201010</v>
          </cell>
          <cell r="D3701">
            <v>0</v>
          </cell>
        </row>
        <row r="3702">
          <cell r="A3702" t="str">
            <v>Tetco M2</v>
          </cell>
          <cell r="C3702">
            <v>201011</v>
          </cell>
          <cell r="D3702">
            <v>0</v>
          </cell>
        </row>
        <row r="3703">
          <cell r="A3703" t="str">
            <v>Tetco M2</v>
          </cell>
          <cell r="C3703">
            <v>201012</v>
          </cell>
          <cell r="D3703">
            <v>0</v>
          </cell>
        </row>
        <row r="3704">
          <cell r="A3704" t="str">
            <v>Tetco M2</v>
          </cell>
          <cell r="C3704">
            <v>201101</v>
          </cell>
          <cell r="D3704">
            <v>0</v>
          </cell>
        </row>
        <row r="3705">
          <cell r="A3705" t="str">
            <v>Tetco M2</v>
          </cell>
          <cell r="C3705">
            <v>201102</v>
          </cell>
          <cell r="D3705">
            <v>0</v>
          </cell>
        </row>
        <row r="3706">
          <cell r="A3706" t="str">
            <v>Tetco M2</v>
          </cell>
          <cell r="C3706">
            <v>201103</v>
          </cell>
          <cell r="D3706">
            <v>0</v>
          </cell>
        </row>
        <row r="3707">
          <cell r="A3707" t="str">
            <v>Tetco M2</v>
          </cell>
          <cell r="C3707">
            <v>201104</v>
          </cell>
          <cell r="D3707">
            <v>0</v>
          </cell>
        </row>
        <row r="3708">
          <cell r="A3708" t="str">
            <v>Tetco M2</v>
          </cell>
          <cell r="C3708">
            <v>201105</v>
          </cell>
          <cell r="D3708">
            <v>0</v>
          </cell>
        </row>
        <row r="3709">
          <cell r="A3709" t="str">
            <v>Tetco M2</v>
          </cell>
          <cell r="C3709">
            <v>201106</v>
          </cell>
          <cell r="D3709">
            <v>0</v>
          </cell>
        </row>
        <row r="3710">
          <cell r="A3710" t="str">
            <v>Tetco M2</v>
          </cell>
          <cell r="C3710">
            <v>201107</v>
          </cell>
          <cell r="D3710">
            <v>0</v>
          </cell>
        </row>
        <row r="3711">
          <cell r="A3711" t="str">
            <v>Tetco M2</v>
          </cell>
          <cell r="C3711">
            <v>201108</v>
          </cell>
          <cell r="D3711">
            <v>0</v>
          </cell>
        </row>
        <row r="3712">
          <cell r="A3712" t="str">
            <v>Tetco M2</v>
          </cell>
          <cell r="C3712">
            <v>201109</v>
          </cell>
          <cell r="D3712">
            <v>0</v>
          </cell>
        </row>
        <row r="3713">
          <cell r="A3713" t="str">
            <v>Tetco M2</v>
          </cell>
          <cell r="C3713">
            <v>201110</v>
          </cell>
          <cell r="D3713">
            <v>0</v>
          </cell>
        </row>
        <row r="3714">
          <cell r="A3714" t="str">
            <v>Tetco M2</v>
          </cell>
          <cell r="C3714">
            <v>201111</v>
          </cell>
          <cell r="D3714">
            <v>0</v>
          </cell>
        </row>
        <row r="3715">
          <cell r="A3715" t="str">
            <v>Tetco M2</v>
          </cell>
          <cell r="C3715">
            <v>201112</v>
          </cell>
          <cell r="D3715">
            <v>0</v>
          </cell>
        </row>
        <row r="3716">
          <cell r="A3716" t="str">
            <v>Tetco M2</v>
          </cell>
          <cell r="C3716">
            <v>201201</v>
          </cell>
          <cell r="D3716">
            <v>0</v>
          </cell>
        </row>
        <row r="3717">
          <cell r="A3717" t="str">
            <v>Tetco M2</v>
          </cell>
          <cell r="C3717">
            <v>201202</v>
          </cell>
          <cell r="D3717">
            <v>0</v>
          </cell>
        </row>
        <row r="3718">
          <cell r="A3718" t="str">
            <v>Tetco M2</v>
          </cell>
          <cell r="C3718">
            <v>201203</v>
          </cell>
          <cell r="D3718">
            <v>0</v>
          </cell>
        </row>
        <row r="3719">
          <cell r="A3719" t="str">
            <v>Tetco M2</v>
          </cell>
          <cell r="C3719">
            <v>201204</v>
          </cell>
          <cell r="D3719">
            <v>0</v>
          </cell>
        </row>
        <row r="3720">
          <cell r="A3720" t="str">
            <v>Tetco M2</v>
          </cell>
          <cell r="C3720">
            <v>201205</v>
          </cell>
          <cell r="D3720">
            <v>0</v>
          </cell>
        </row>
        <row r="3721">
          <cell r="A3721" t="str">
            <v>Tetco M2</v>
          </cell>
          <cell r="C3721">
            <v>201206</v>
          </cell>
          <cell r="D3721">
            <v>0</v>
          </cell>
        </row>
        <row r="3722">
          <cell r="A3722" t="str">
            <v>Tetco M2</v>
          </cell>
          <cell r="C3722">
            <v>201207</v>
          </cell>
          <cell r="D3722">
            <v>0</v>
          </cell>
        </row>
        <row r="3723">
          <cell r="A3723" t="str">
            <v>Tetco M2</v>
          </cell>
          <cell r="C3723">
            <v>201208</v>
          </cell>
          <cell r="D3723">
            <v>0</v>
          </cell>
        </row>
        <row r="3724">
          <cell r="A3724" t="str">
            <v>Tetco M2</v>
          </cell>
          <cell r="C3724">
            <v>201209</v>
          </cell>
          <cell r="D3724">
            <v>0</v>
          </cell>
        </row>
        <row r="3725">
          <cell r="A3725" t="str">
            <v>Tetco M2</v>
          </cell>
          <cell r="C3725">
            <v>201210</v>
          </cell>
          <cell r="D3725">
            <v>0</v>
          </cell>
        </row>
        <row r="3726">
          <cell r="A3726" t="str">
            <v>Tetco M3</v>
          </cell>
          <cell r="C3726">
            <v>200803</v>
          </cell>
          <cell r="D3726">
            <v>0.95750000000000002</v>
          </cell>
        </row>
        <row r="3727">
          <cell r="A3727" t="str">
            <v>Tetco M3</v>
          </cell>
          <cell r="C3727">
            <v>200804</v>
          </cell>
          <cell r="D3727">
            <v>0.70499999999999996</v>
          </cell>
        </row>
        <row r="3728">
          <cell r="A3728" t="str">
            <v>Tetco M3</v>
          </cell>
          <cell r="C3728">
            <v>200805</v>
          </cell>
          <cell r="D3728">
            <v>0.69499999999999995</v>
          </cell>
        </row>
        <row r="3729">
          <cell r="A3729" t="str">
            <v>Tetco M3</v>
          </cell>
          <cell r="C3729">
            <v>200806</v>
          </cell>
          <cell r="D3729">
            <v>0.73</v>
          </cell>
        </row>
        <row r="3730">
          <cell r="A3730" t="str">
            <v>Tetco M3</v>
          </cell>
          <cell r="C3730">
            <v>200807</v>
          </cell>
          <cell r="D3730">
            <v>0.91</v>
          </cell>
        </row>
        <row r="3731">
          <cell r="A3731" t="str">
            <v>Tetco M3</v>
          </cell>
          <cell r="C3731">
            <v>200808</v>
          </cell>
          <cell r="D3731">
            <v>0.75349999999999995</v>
          </cell>
        </row>
        <row r="3732">
          <cell r="A3732" t="str">
            <v>Tetco M3</v>
          </cell>
          <cell r="C3732">
            <v>200809</v>
          </cell>
          <cell r="D3732">
            <v>0.70899999999999996</v>
          </cell>
        </row>
        <row r="3733">
          <cell r="A3733" t="str">
            <v>Tetco M3</v>
          </cell>
          <cell r="C3733">
            <v>200810</v>
          </cell>
          <cell r="D3733">
            <v>0.82250000000000001</v>
          </cell>
        </row>
        <row r="3734">
          <cell r="A3734" t="str">
            <v>Tetco M3</v>
          </cell>
          <cell r="C3734">
            <v>200811</v>
          </cell>
          <cell r="D3734">
            <v>0.90329999999999999</v>
          </cell>
        </row>
        <row r="3735">
          <cell r="A3735" t="str">
            <v>Tetco M3</v>
          </cell>
          <cell r="C3735">
            <v>200812</v>
          </cell>
          <cell r="D3735">
            <v>1.5504</v>
          </cell>
        </row>
        <row r="3736">
          <cell r="A3736" t="str">
            <v>Tetco M3</v>
          </cell>
          <cell r="C3736">
            <v>200901</v>
          </cell>
          <cell r="D3736">
            <v>2.7248999999999999</v>
          </cell>
        </row>
        <row r="3737">
          <cell r="A3737" t="str">
            <v>Tetco M3</v>
          </cell>
          <cell r="C3737">
            <v>200902</v>
          </cell>
          <cell r="D3737">
            <v>2.5556999999999999</v>
          </cell>
        </row>
        <row r="3738">
          <cell r="A3738" t="str">
            <v>Tetco M3</v>
          </cell>
          <cell r="C3738">
            <v>200903</v>
          </cell>
          <cell r="D3738">
            <v>1.4905999999999999</v>
          </cell>
        </row>
        <row r="3739">
          <cell r="A3739" t="str">
            <v>Tetco M3</v>
          </cell>
          <cell r="C3739">
            <v>200904</v>
          </cell>
          <cell r="D3739">
            <v>0.7117</v>
          </cell>
        </row>
        <row r="3740">
          <cell r="A3740" t="str">
            <v>Tetco M3</v>
          </cell>
          <cell r="C3740">
            <v>200905</v>
          </cell>
          <cell r="D3740">
            <v>0.71499999999999997</v>
          </cell>
        </row>
        <row r="3741">
          <cell r="A3741" t="str">
            <v>Tetco M3</v>
          </cell>
          <cell r="C3741">
            <v>200906</v>
          </cell>
          <cell r="D3741">
            <v>0.70289999999999997</v>
          </cell>
        </row>
        <row r="3742">
          <cell r="A3742" t="str">
            <v>Tetco M3</v>
          </cell>
          <cell r="C3742">
            <v>200907</v>
          </cell>
          <cell r="D3742">
            <v>0.68540000000000001</v>
          </cell>
        </row>
        <row r="3743">
          <cell r="A3743" t="str">
            <v>Tetco M3</v>
          </cell>
          <cell r="C3743">
            <v>200908</v>
          </cell>
          <cell r="D3743">
            <v>0.73950000000000005</v>
          </cell>
        </row>
        <row r="3744">
          <cell r="A3744" t="str">
            <v>Tetco M3</v>
          </cell>
          <cell r="C3744">
            <v>200909</v>
          </cell>
          <cell r="D3744">
            <v>0.69579999999999997</v>
          </cell>
        </row>
        <row r="3745">
          <cell r="A3745" t="str">
            <v>Tetco M3</v>
          </cell>
          <cell r="C3745">
            <v>200910</v>
          </cell>
          <cell r="D3745">
            <v>0.80720000000000003</v>
          </cell>
        </row>
        <row r="3746">
          <cell r="A3746" t="str">
            <v>Tetco M3</v>
          </cell>
          <cell r="C3746">
            <v>200911</v>
          </cell>
          <cell r="D3746">
            <v>0.85829999999999995</v>
          </cell>
        </row>
        <row r="3747">
          <cell r="A3747" t="str">
            <v>Tetco M3</v>
          </cell>
          <cell r="C3747">
            <v>200912</v>
          </cell>
          <cell r="D3747">
            <v>1.4819</v>
          </cell>
        </row>
        <row r="3748">
          <cell r="A3748" t="str">
            <v>Tetco M3</v>
          </cell>
          <cell r="C3748">
            <v>201001</v>
          </cell>
          <cell r="D3748">
            <v>2.6313</v>
          </cell>
        </row>
        <row r="3749">
          <cell r="A3749" t="str">
            <v>Tetco M3</v>
          </cell>
          <cell r="C3749">
            <v>201002</v>
          </cell>
          <cell r="D3749">
            <v>2.4649999999999999</v>
          </cell>
        </row>
        <row r="3750">
          <cell r="A3750" t="str">
            <v>Tetco M3</v>
          </cell>
          <cell r="C3750">
            <v>201003</v>
          </cell>
          <cell r="D3750">
            <v>1.4135</v>
          </cell>
        </row>
        <row r="3751">
          <cell r="A3751" t="str">
            <v>Tetco M3</v>
          </cell>
          <cell r="C3751">
            <v>201004</v>
          </cell>
          <cell r="D3751">
            <v>0.66490000000000005</v>
          </cell>
        </row>
        <row r="3752">
          <cell r="A3752" t="str">
            <v>Tetco M3</v>
          </cell>
          <cell r="C3752">
            <v>201005</v>
          </cell>
          <cell r="D3752">
            <v>0.66800000000000004</v>
          </cell>
        </row>
        <row r="3753">
          <cell r="A3753" t="str">
            <v>Tetco M3</v>
          </cell>
          <cell r="C3753">
            <v>201006</v>
          </cell>
          <cell r="D3753">
            <v>0.65669999999999995</v>
          </cell>
        </row>
        <row r="3754">
          <cell r="A3754" t="str">
            <v>Tetco M3</v>
          </cell>
          <cell r="C3754">
            <v>201007</v>
          </cell>
          <cell r="D3754">
            <v>0.64039999999999997</v>
          </cell>
        </row>
        <row r="3755">
          <cell r="A3755" t="str">
            <v>Tetco M3</v>
          </cell>
          <cell r="C3755">
            <v>201008</v>
          </cell>
          <cell r="D3755">
            <v>0.69089999999999996</v>
          </cell>
        </row>
        <row r="3756">
          <cell r="A3756" t="str">
            <v>Tetco M3</v>
          </cell>
          <cell r="C3756">
            <v>201009</v>
          </cell>
          <cell r="D3756">
            <v>0.65</v>
          </cell>
        </row>
        <row r="3757">
          <cell r="A3757" t="str">
            <v>Tetco M3</v>
          </cell>
          <cell r="C3757">
            <v>201010</v>
          </cell>
          <cell r="D3757">
            <v>0.75419999999999998</v>
          </cell>
        </row>
        <row r="3758">
          <cell r="A3758" t="str">
            <v>Tetco M3</v>
          </cell>
          <cell r="C3758">
            <v>201011</v>
          </cell>
          <cell r="D3758">
            <v>0.73719999999999997</v>
          </cell>
        </row>
        <row r="3759">
          <cell r="A3759" t="str">
            <v>Tetco M3</v>
          </cell>
          <cell r="C3759">
            <v>201012</v>
          </cell>
          <cell r="D3759">
            <v>1.3923000000000001</v>
          </cell>
        </row>
        <row r="3760">
          <cell r="A3760" t="str">
            <v>Tetco M3</v>
          </cell>
          <cell r="C3760">
            <v>201101</v>
          </cell>
          <cell r="D3760">
            <v>2.3426999999999998</v>
          </cell>
        </row>
        <row r="3761">
          <cell r="A3761" t="str">
            <v>Tetco M3</v>
          </cell>
          <cell r="C3761">
            <v>201102</v>
          </cell>
          <cell r="D3761">
            <v>2.4249000000000001</v>
          </cell>
        </row>
        <row r="3762">
          <cell r="A3762" t="str">
            <v>Tetco M3</v>
          </cell>
          <cell r="C3762">
            <v>201103</v>
          </cell>
          <cell r="D3762">
            <v>1.3229</v>
          </cell>
        </row>
        <row r="3763">
          <cell r="A3763" t="str">
            <v>Tetco M3</v>
          </cell>
          <cell r="C3763">
            <v>201104</v>
          </cell>
          <cell r="D3763">
            <v>0.61399999999999999</v>
          </cell>
        </row>
        <row r="3764">
          <cell r="A3764" t="str">
            <v>Tetco M3</v>
          </cell>
          <cell r="C3764">
            <v>201105</v>
          </cell>
          <cell r="D3764">
            <v>0</v>
          </cell>
        </row>
        <row r="3765">
          <cell r="A3765" t="str">
            <v>Tetco M3</v>
          </cell>
          <cell r="C3765">
            <v>201106</v>
          </cell>
          <cell r="D3765">
            <v>0</v>
          </cell>
        </row>
        <row r="3766">
          <cell r="A3766" t="str">
            <v>Tetco M3</v>
          </cell>
          <cell r="C3766">
            <v>201107</v>
          </cell>
          <cell r="D3766">
            <v>0</v>
          </cell>
        </row>
        <row r="3767">
          <cell r="A3767" t="str">
            <v>Tetco M3</v>
          </cell>
          <cell r="C3767">
            <v>201108</v>
          </cell>
          <cell r="D3767">
            <v>0</v>
          </cell>
        </row>
        <row r="3768">
          <cell r="A3768" t="str">
            <v>Tetco M3</v>
          </cell>
          <cell r="C3768">
            <v>201109</v>
          </cell>
          <cell r="D3768">
            <v>0</v>
          </cell>
        </row>
        <row r="3769">
          <cell r="A3769" t="str">
            <v>Tetco M3</v>
          </cell>
          <cell r="C3769">
            <v>201110</v>
          </cell>
          <cell r="D3769">
            <v>0</v>
          </cell>
        </row>
        <row r="3770">
          <cell r="A3770" t="str">
            <v>Tetco M3</v>
          </cell>
          <cell r="C3770">
            <v>201111</v>
          </cell>
          <cell r="D3770">
            <v>0</v>
          </cell>
        </row>
        <row r="3771">
          <cell r="A3771" t="str">
            <v>Tetco M3</v>
          </cell>
          <cell r="C3771">
            <v>201112</v>
          </cell>
          <cell r="D3771">
            <v>0</v>
          </cell>
        </row>
        <row r="3772">
          <cell r="A3772" t="str">
            <v>Tetco M3</v>
          </cell>
          <cell r="C3772">
            <v>201201</v>
          </cell>
          <cell r="D3772">
            <v>0</v>
          </cell>
        </row>
        <row r="3773">
          <cell r="A3773" t="str">
            <v>Tetco M3</v>
          </cell>
          <cell r="C3773">
            <v>201202</v>
          </cell>
          <cell r="D3773">
            <v>0</v>
          </cell>
        </row>
        <row r="3774">
          <cell r="A3774" t="str">
            <v>Tetco M3</v>
          </cell>
          <cell r="C3774">
            <v>201203</v>
          </cell>
          <cell r="D3774">
            <v>0</v>
          </cell>
        </row>
        <row r="3775">
          <cell r="A3775" t="str">
            <v>Tetco M3</v>
          </cell>
          <cell r="C3775">
            <v>201204</v>
          </cell>
          <cell r="D3775">
            <v>0</v>
          </cell>
        </row>
        <row r="3776">
          <cell r="A3776" t="str">
            <v>Tetco M3</v>
          </cell>
          <cell r="C3776">
            <v>201205</v>
          </cell>
          <cell r="D3776">
            <v>0</v>
          </cell>
        </row>
        <row r="3777">
          <cell r="A3777" t="str">
            <v>Tetco M3</v>
          </cell>
          <cell r="C3777">
            <v>201206</v>
          </cell>
          <cell r="D3777">
            <v>0</v>
          </cell>
        </row>
        <row r="3778">
          <cell r="A3778" t="str">
            <v>Tetco M3</v>
          </cell>
          <cell r="C3778">
            <v>201207</v>
          </cell>
          <cell r="D3778">
            <v>0</v>
          </cell>
        </row>
        <row r="3779">
          <cell r="A3779" t="str">
            <v>Tetco M3</v>
          </cell>
          <cell r="C3779">
            <v>201208</v>
          </cell>
          <cell r="D3779">
            <v>0</v>
          </cell>
        </row>
        <row r="3780">
          <cell r="A3780" t="str">
            <v>Tetco M3</v>
          </cell>
          <cell r="C3780">
            <v>201209</v>
          </cell>
          <cell r="D3780">
            <v>0</v>
          </cell>
        </row>
        <row r="3781">
          <cell r="A3781" t="str">
            <v>Tetco M3</v>
          </cell>
          <cell r="C3781">
            <v>201210</v>
          </cell>
          <cell r="D3781">
            <v>0</v>
          </cell>
        </row>
        <row r="3782">
          <cell r="A3782" t="str">
            <v>Tetco M3</v>
          </cell>
          <cell r="C3782">
            <v>201211</v>
          </cell>
          <cell r="D3782">
            <v>0</v>
          </cell>
        </row>
        <row r="3783">
          <cell r="A3783" t="str">
            <v>Tetco M3</v>
          </cell>
          <cell r="C3783">
            <v>201212</v>
          </cell>
          <cell r="D3783">
            <v>0</v>
          </cell>
        </row>
        <row r="3784">
          <cell r="A3784" t="str">
            <v>Tetco M3</v>
          </cell>
          <cell r="C3784">
            <v>201301</v>
          </cell>
          <cell r="D3784">
            <v>0</v>
          </cell>
        </row>
        <row r="3785">
          <cell r="A3785" t="str">
            <v>Tetco M3</v>
          </cell>
          <cell r="C3785">
            <v>201302</v>
          </cell>
          <cell r="D3785">
            <v>0</v>
          </cell>
        </row>
        <row r="3786">
          <cell r="A3786" t="str">
            <v>Tetco M3</v>
          </cell>
          <cell r="C3786">
            <v>201303</v>
          </cell>
          <cell r="D3786">
            <v>0</v>
          </cell>
        </row>
        <row r="3787">
          <cell r="A3787" t="str">
            <v>Tetco M3</v>
          </cell>
          <cell r="C3787">
            <v>201304</v>
          </cell>
          <cell r="D3787">
            <v>0</v>
          </cell>
        </row>
        <row r="3788">
          <cell r="A3788" t="str">
            <v>Tetco STX</v>
          </cell>
          <cell r="C3788">
            <v>200803</v>
          </cell>
          <cell r="D3788">
            <v>-0.38750000000000001</v>
          </cell>
        </row>
        <row r="3789">
          <cell r="A3789" t="str">
            <v>Tetco STX</v>
          </cell>
          <cell r="C3789">
            <v>200804</v>
          </cell>
          <cell r="D3789">
            <v>-0.32</v>
          </cell>
        </row>
        <row r="3790">
          <cell r="A3790" t="str">
            <v>Tetco STX</v>
          </cell>
          <cell r="C3790">
            <v>200805</v>
          </cell>
          <cell r="D3790">
            <v>-0.24</v>
          </cell>
        </row>
        <row r="3791">
          <cell r="A3791" t="str">
            <v>Tetco STX</v>
          </cell>
          <cell r="C3791">
            <v>200806</v>
          </cell>
          <cell r="D3791">
            <v>-0.20730000000000001</v>
          </cell>
        </row>
        <row r="3792">
          <cell r="A3792" t="str">
            <v>Tetco STX</v>
          </cell>
          <cell r="C3792">
            <v>200807</v>
          </cell>
          <cell r="D3792">
            <v>-0.20039999999999999</v>
          </cell>
        </row>
        <row r="3793">
          <cell r="A3793" t="str">
            <v>Tetco STX</v>
          </cell>
          <cell r="C3793">
            <v>200808</v>
          </cell>
          <cell r="D3793">
            <v>-0.21659999999999999</v>
          </cell>
        </row>
        <row r="3794">
          <cell r="A3794" t="str">
            <v>Tetco STX</v>
          </cell>
          <cell r="C3794">
            <v>200809</v>
          </cell>
          <cell r="D3794">
            <v>-0.19839999999999999</v>
          </cell>
        </row>
        <row r="3795">
          <cell r="A3795" t="str">
            <v>Tetco STX</v>
          </cell>
          <cell r="C3795">
            <v>200810</v>
          </cell>
          <cell r="D3795">
            <v>-0.2273</v>
          </cell>
        </row>
        <row r="3796">
          <cell r="A3796" t="str">
            <v>Tetco STX</v>
          </cell>
          <cell r="C3796">
            <v>200811</v>
          </cell>
          <cell r="D3796">
            <v>-0.4733</v>
          </cell>
        </row>
        <row r="3797">
          <cell r="A3797" t="str">
            <v>Tetco STX</v>
          </cell>
          <cell r="C3797">
            <v>200812</v>
          </cell>
          <cell r="D3797">
            <v>-0.58330000000000004</v>
          </cell>
        </row>
        <row r="3798">
          <cell r="A3798" t="str">
            <v>Tetco STX</v>
          </cell>
          <cell r="C3798">
            <v>200901</v>
          </cell>
          <cell r="D3798">
            <v>-0.52829999999999999</v>
          </cell>
        </row>
        <row r="3799">
          <cell r="A3799" t="str">
            <v>Tetco STX</v>
          </cell>
          <cell r="C3799">
            <v>200902</v>
          </cell>
          <cell r="D3799">
            <v>-0.49469999999999997</v>
          </cell>
        </row>
        <row r="3800">
          <cell r="A3800" t="str">
            <v>Tetco STX</v>
          </cell>
          <cell r="C3800">
            <v>200903</v>
          </cell>
          <cell r="D3800">
            <v>-0.49540000000000001</v>
          </cell>
        </row>
        <row r="3801">
          <cell r="A3801" t="str">
            <v>Tetco STX</v>
          </cell>
          <cell r="C3801">
            <v>200904</v>
          </cell>
          <cell r="D3801">
            <v>-0.21460000000000001</v>
          </cell>
        </row>
        <row r="3802">
          <cell r="A3802" t="str">
            <v>Tetco STX</v>
          </cell>
          <cell r="C3802">
            <v>200905</v>
          </cell>
          <cell r="D3802">
            <v>-0.2203</v>
          </cell>
        </row>
        <row r="3803">
          <cell r="A3803" t="str">
            <v>Tetco STX</v>
          </cell>
          <cell r="C3803">
            <v>200906</v>
          </cell>
          <cell r="D3803">
            <v>-0.21609999999999999</v>
          </cell>
        </row>
        <row r="3804">
          <cell r="A3804" t="str">
            <v>Tetco STX</v>
          </cell>
          <cell r="C3804">
            <v>200907</v>
          </cell>
          <cell r="D3804">
            <v>-0.2089</v>
          </cell>
        </row>
        <row r="3805">
          <cell r="A3805" t="str">
            <v>Tetco STX</v>
          </cell>
          <cell r="C3805">
            <v>200908</v>
          </cell>
          <cell r="D3805">
            <v>-0.2258</v>
          </cell>
        </row>
        <row r="3806">
          <cell r="A3806" t="str">
            <v>Tetco STX</v>
          </cell>
          <cell r="C3806">
            <v>200909</v>
          </cell>
          <cell r="D3806">
            <v>-0.20680000000000001</v>
          </cell>
        </row>
        <row r="3807">
          <cell r="A3807" t="str">
            <v>Tetco STX</v>
          </cell>
          <cell r="C3807">
            <v>200910</v>
          </cell>
          <cell r="D3807">
            <v>-0.23699999999999999</v>
          </cell>
        </row>
        <row r="3808">
          <cell r="A3808" t="str">
            <v>Tetco STX</v>
          </cell>
          <cell r="C3808">
            <v>200911</v>
          </cell>
          <cell r="D3808">
            <v>-0.4496</v>
          </cell>
        </row>
        <row r="3809">
          <cell r="A3809" t="str">
            <v>Tetco STX</v>
          </cell>
          <cell r="C3809">
            <v>200912</v>
          </cell>
          <cell r="D3809">
            <v>-0.55410000000000004</v>
          </cell>
        </row>
        <row r="3810">
          <cell r="A3810" t="str">
            <v>Tetco STX</v>
          </cell>
          <cell r="C3810">
            <v>201001</v>
          </cell>
          <cell r="D3810">
            <v>-0.50190000000000001</v>
          </cell>
        </row>
        <row r="3811">
          <cell r="A3811" t="str">
            <v>Tetco STX</v>
          </cell>
          <cell r="C3811">
            <v>201002</v>
          </cell>
          <cell r="D3811">
            <v>-0.47</v>
          </cell>
        </row>
        <row r="3812">
          <cell r="A3812" t="str">
            <v>Tetco STX</v>
          </cell>
          <cell r="C3812">
            <v>201003</v>
          </cell>
          <cell r="D3812">
            <v>-0.47060000000000002</v>
          </cell>
        </row>
        <row r="3813">
          <cell r="A3813" t="str">
            <v>Tetco STX</v>
          </cell>
          <cell r="C3813">
            <v>201004</v>
          </cell>
          <cell r="D3813">
            <v>-0.2039</v>
          </cell>
        </row>
        <row r="3814">
          <cell r="A3814" t="str">
            <v>Tetco STX</v>
          </cell>
          <cell r="C3814">
            <v>201005</v>
          </cell>
          <cell r="D3814">
            <v>-0.20930000000000001</v>
          </cell>
        </row>
        <row r="3815">
          <cell r="A3815" t="str">
            <v>Tetco STX</v>
          </cell>
          <cell r="C3815">
            <v>201006</v>
          </cell>
          <cell r="D3815">
            <v>-0.20530000000000001</v>
          </cell>
        </row>
        <row r="3816">
          <cell r="A3816" t="str">
            <v>Tetco STX</v>
          </cell>
          <cell r="C3816">
            <v>201007</v>
          </cell>
          <cell r="D3816">
            <v>-0.19850000000000001</v>
          </cell>
        </row>
        <row r="3817">
          <cell r="A3817" t="str">
            <v>Tetco STX</v>
          </cell>
          <cell r="C3817">
            <v>201008</v>
          </cell>
          <cell r="D3817">
            <v>-0.2145</v>
          </cell>
        </row>
        <row r="3818">
          <cell r="A3818" t="str">
            <v>Tetco STX</v>
          </cell>
          <cell r="C3818">
            <v>201009</v>
          </cell>
          <cell r="D3818">
            <v>-0.19639999999999999</v>
          </cell>
        </row>
        <row r="3819">
          <cell r="A3819" t="str">
            <v>Tetco STX</v>
          </cell>
          <cell r="C3819">
            <v>201010</v>
          </cell>
          <cell r="D3819">
            <v>-0.22509999999999999</v>
          </cell>
        </row>
        <row r="3820">
          <cell r="A3820" t="str">
            <v>Tetco STX</v>
          </cell>
          <cell r="C3820">
            <v>201011</v>
          </cell>
          <cell r="D3820">
            <v>-0.42709999999999998</v>
          </cell>
        </row>
        <row r="3821">
          <cell r="A3821" t="str">
            <v>Tetco STX</v>
          </cell>
          <cell r="C3821">
            <v>201012</v>
          </cell>
          <cell r="D3821">
            <v>-0.52639999999999998</v>
          </cell>
        </row>
        <row r="3822">
          <cell r="A3822" t="str">
            <v>Tetco STX</v>
          </cell>
          <cell r="C3822">
            <v>201101</v>
          </cell>
          <cell r="D3822">
            <v>-0.4768</v>
          </cell>
        </row>
        <row r="3823">
          <cell r="A3823" t="str">
            <v>Tetco STX</v>
          </cell>
          <cell r="C3823">
            <v>201102</v>
          </cell>
          <cell r="D3823">
            <v>-0.44650000000000001</v>
          </cell>
        </row>
        <row r="3824">
          <cell r="A3824" t="str">
            <v>Tetco STX</v>
          </cell>
          <cell r="C3824">
            <v>201103</v>
          </cell>
          <cell r="D3824">
            <v>-0.4471</v>
          </cell>
        </row>
        <row r="3825">
          <cell r="A3825" t="str">
            <v>Tetco STX</v>
          </cell>
          <cell r="C3825">
            <v>201104</v>
          </cell>
          <cell r="D3825">
            <v>-0.19370000000000001</v>
          </cell>
        </row>
        <row r="3826">
          <cell r="A3826" t="str">
            <v>Tetco STX</v>
          </cell>
          <cell r="C3826">
            <v>201105</v>
          </cell>
          <cell r="D3826">
            <v>0</v>
          </cell>
        </row>
        <row r="3827">
          <cell r="A3827" t="str">
            <v>Tetco STX</v>
          </cell>
          <cell r="C3827">
            <v>201106</v>
          </cell>
          <cell r="D3827">
            <v>0</v>
          </cell>
        </row>
        <row r="3828">
          <cell r="A3828" t="str">
            <v>Tetco STX</v>
          </cell>
          <cell r="C3828">
            <v>201107</v>
          </cell>
          <cell r="D3828">
            <v>0</v>
          </cell>
        </row>
        <row r="3829">
          <cell r="A3829" t="str">
            <v>Tetco STX</v>
          </cell>
          <cell r="C3829">
            <v>201108</v>
          </cell>
          <cell r="D3829">
            <v>0</v>
          </cell>
        </row>
        <row r="3830">
          <cell r="A3830" t="str">
            <v>Tetco STX</v>
          </cell>
          <cell r="C3830">
            <v>201109</v>
          </cell>
          <cell r="D3830">
            <v>0</v>
          </cell>
        </row>
        <row r="3831">
          <cell r="A3831" t="str">
            <v>Tetco STX</v>
          </cell>
          <cell r="C3831">
            <v>201110</v>
          </cell>
          <cell r="D3831">
            <v>0</v>
          </cell>
        </row>
        <row r="3832">
          <cell r="A3832" t="str">
            <v>Tetco STX</v>
          </cell>
          <cell r="C3832">
            <v>201111</v>
          </cell>
          <cell r="D3832">
            <v>0</v>
          </cell>
        </row>
        <row r="3833">
          <cell r="A3833" t="str">
            <v>Tetco STX</v>
          </cell>
          <cell r="C3833">
            <v>201112</v>
          </cell>
          <cell r="D3833">
            <v>0</v>
          </cell>
        </row>
        <row r="3834">
          <cell r="A3834" t="str">
            <v>Tetco STX</v>
          </cell>
          <cell r="C3834">
            <v>201201</v>
          </cell>
          <cell r="D3834">
            <v>0</v>
          </cell>
        </row>
        <row r="3835">
          <cell r="A3835" t="str">
            <v>Tetco STX</v>
          </cell>
          <cell r="C3835">
            <v>201202</v>
          </cell>
          <cell r="D3835">
            <v>0</v>
          </cell>
        </row>
        <row r="3836">
          <cell r="A3836" t="str">
            <v>Tetco STX</v>
          </cell>
          <cell r="C3836">
            <v>201203</v>
          </cell>
          <cell r="D3836">
            <v>0</v>
          </cell>
        </row>
        <row r="3837">
          <cell r="A3837" t="str">
            <v>Tetco STX</v>
          </cell>
          <cell r="C3837">
            <v>201204</v>
          </cell>
          <cell r="D3837">
            <v>0</v>
          </cell>
        </row>
        <row r="3838">
          <cell r="A3838" t="str">
            <v>Tetco STX</v>
          </cell>
          <cell r="C3838">
            <v>201205</v>
          </cell>
          <cell r="D3838">
            <v>0</v>
          </cell>
        </row>
        <row r="3839">
          <cell r="A3839" t="str">
            <v>Tetco STX</v>
          </cell>
          <cell r="C3839">
            <v>201206</v>
          </cell>
          <cell r="D3839">
            <v>0</v>
          </cell>
        </row>
        <row r="3840">
          <cell r="A3840" t="str">
            <v>Tetco STX</v>
          </cell>
          <cell r="C3840">
            <v>201207</v>
          </cell>
          <cell r="D3840">
            <v>0</v>
          </cell>
        </row>
        <row r="3841">
          <cell r="A3841" t="str">
            <v>Tetco STX</v>
          </cell>
          <cell r="C3841">
            <v>201208</v>
          </cell>
          <cell r="D3841">
            <v>0</v>
          </cell>
        </row>
        <row r="3842">
          <cell r="A3842" t="str">
            <v>Tetco STX</v>
          </cell>
          <cell r="C3842">
            <v>201209</v>
          </cell>
          <cell r="D3842">
            <v>0</v>
          </cell>
        </row>
        <row r="3843">
          <cell r="A3843" t="str">
            <v>Tetco STX</v>
          </cell>
          <cell r="C3843">
            <v>201210</v>
          </cell>
          <cell r="D3843">
            <v>0</v>
          </cell>
        </row>
        <row r="3844">
          <cell r="A3844" t="str">
            <v>Tetco WLA</v>
          </cell>
          <cell r="C3844">
            <v>200803</v>
          </cell>
          <cell r="D3844">
            <v>-0.12</v>
          </cell>
        </row>
        <row r="3845">
          <cell r="A3845" t="str">
            <v>Tetco WLA</v>
          </cell>
          <cell r="C3845">
            <v>200804</v>
          </cell>
          <cell r="D3845">
            <v>-0.1235</v>
          </cell>
        </row>
        <row r="3846">
          <cell r="A3846" t="str">
            <v>Tetco WLA</v>
          </cell>
          <cell r="C3846">
            <v>200805</v>
          </cell>
          <cell r="D3846">
            <v>-0.11650000000000001</v>
          </cell>
        </row>
        <row r="3847">
          <cell r="A3847" t="str">
            <v>Tetco WLA</v>
          </cell>
          <cell r="C3847">
            <v>200806</v>
          </cell>
          <cell r="D3847">
            <v>-0.109</v>
          </cell>
        </row>
        <row r="3848">
          <cell r="A3848" t="str">
            <v>Tetco WLA</v>
          </cell>
          <cell r="C3848">
            <v>200807</v>
          </cell>
          <cell r="D3848">
            <v>-0.108</v>
          </cell>
        </row>
        <row r="3849">
          <cell r="A3849" t="str">
            <v>Tetco WLA</v>
          </cell>
          <cell r="C3849">
            <v>200808</v>
          </cell>
          <cell r="D3849">
            <v>-0.1105</v>
          </cell>
        </row>
        <row r="3850">
          <cell r="A3850" t="str">
            <v>Tetco WLA</v>
          </cell>
          <cell r="C3850">
            <v>200809</v>
          </cell>
          <cell r="D3850">
            <v>-0.10920000000000001</v>
          </cell>
        </row>
        <row r="3851">
          <cell r="A3851" t="str">
            <v>Tetco WLA</v>
          </cell>
          <cell r="C3851">
            <v>200810</v>
          </cell>
          <cell r="D3851">
            <v>-0.1138</v>
          </cell>
        </row>
        <row r="3852">
          <cell r="A3852" t="str">
            <v>Tetco WLA</v>
          </cell>
          <cell r="C3852">
            <v>200811</v>
          </cell>
          <cell r="D3852">
            <v>-0.14580000000000001</v>
          </cell>
        </row>
        <row r="3853">
          <cell r="A3853" t="str">
            <v>Tetco WLA</v>
          </cell>
          <cell r="C3853">
            <v>200812</v>
          </cell>
          <cell r="D3853">
            <v>-0.15509999999999999</v>
          </cell>
        </row>
        <row r="3854">
          <cell r="A3854" t="str">
            <v>Tetco WLA</v>
          </cell>
          <cell r="C3854">
            <v>200901</v>
          </cell>
          <cell r="D3854">
            <v>-0.14899999999999999</v>
          </cell>
        </row>
        <row r="3855">
          <cell r="A3855" t="str">
            <v>Tetco WLA</v>
          </cell>
          <cell r="C3855">
            <v>200902</v>
          </cell>
          <cell r="D3855">
            <v>-0.14499999999999999</v>
          </cell>
        </row>
        <row r="3856">
          <cell r="A3856" t="str">
            <v>Tetco WLA</v>
          </cell>
          <cell r="C3856">
            <v>200903</v>
          </cell>
          <cell r="D3856">
            <v>-0.1447</v>
          </cell>
        </row>
        <row r="3857">
          <cell r="A3857" t="str">
            <v>Tetco WLA</v>
          </cell>
          <cell r="C3857">
            <v>200904</v>
          </cell>
          <cell r="D3857">
            <v>-0.1114</v>
          </cell>
        </row>
        <row r="3858">
          <cell r="A3858" t="str">
            <v>Tetco WLA</v>
          </cell>
          <cell r="C3858">
            <v>200905</v>
          </cell>
          <cell r="D3858">
            <v>-0.11210000000000001</v>
          </cell>
        </row>
        <row r="3859">
          <cell r="A3859" t="str">
            <v>Tetco WLA</v>
          </cell>
          <cell r="C3859">
            <v>200906</v>
          </cell>
          <cell r="D3859">
            <v>-0.1115</v>
          </cell>
        </row>
        <row r="3860">
          <cell r="A3860" t="str">
            <v>Tetco WLA</v>
          </cell>
          <cell r="C3860">
            <v>200907</v>
          </cell>
          <cell r="D3860">
            <v>-0.1105</v>
          </cell>
        </row>
        <row r="3861">
          <cell r="A3861" t="str">
            <v>Tetco WLA</v>
          </cell>
          <cell r="C3861">
            <v>200908</v>
          </cell>
          <cell r="D3861">
            <v>-0.1132</v>
          </cell>
        </row>
        <row r="3862">
          <cell r="A3862" t="str">
            <v>Tetco WLA</v>
          </cell>
          <cell r="C3862">
            <v>200909</v>
          </cell>
          <cell r="D3862">
            <v>-0.11169999999999999</v>
          </cell>
        </row>
        <row r="3863">
          <cell r="A3863" t="str">
            <v>Tetco WLA</v>
          </cell>
          <cell r="C3863">
            <v>200910</v>
          </cell>
          <cell r="D3863">
            <v>-0.1167</v>
          </cell>
        </row>
        <row r="3864">
          <cell r="A3864" t="str">
            <v>Tetco WLA</v>
          </cell>
          <cell r="C3864">
            <v>200911</v>
          </cell>
          <cell r="D3864">
            <v>-0.1434</v>
          </cell>
        </row>
        <row r="3865">
          <cell r="A3865" t="str">
            <v>Tetco WLA</v>
          </cell>
          <cell r="C3865">
            <v>200912</v>
          </cell>
          <cell r="D3865">
            <v>-0.1522</v>
          </cell>
        </row>
        <row r="3866">
          <cell r="A3866" t="str">
            <v>Tetco WLA</v>
          </cell>
          <cell r="C3866">
            <v>201001</v>
          </cell>
          <cell r="D3866">
            <v>-0.14630000000000001</v>
          </cell>
        </row>
        <row r="3867">
          <cell r="A3867" t="str">
            <v>Tetco WLA</v>
          </cell>
          <cell r="C3867">
            <v>201002</v>
          </cell>
          <cell r="D3867">
            <v>-0.1426</v>
          </cell>
        </row>
        <row r="3868">
          <cell r="A3868" t="str">
            <v>Tetco WLA</v>
          </cell>
          <cell r="C3868">
            <v>201003</v>
          </cell>
          <cell r="D3868">
            <v>-0.14230000000000001</v>
          </cell>
        </row>
        <row r="3869">
          <cell r="A3869" t="str">
            <v>Tetco WLA</v>
          </cell>
          <cell r="C3869">
            <v>201004</v>
          </cell>
          <cell r="D3869">
            <v>-0.1108</v>
          </cell>
        </row>
        <row r="3870">
          <cell r="A3870" t="str">
            <v>Tetco WLA</v>
          </cell>
          <cell r="C3870">
            <v>201005</v>
          </cell>
          <cell r="D3870">
            <v>-0.1114</v>
          </cell>
        </row>
        <row r="3871">
          <cell r="A3871" t="str">
            <v>Tetco WLA</v>
          </cell>
          <cell r="C3871">
            <v>201006</v>
          </cell>
          <cell r="D3871">
            <v>-0.1109</v>
          </cell>
        </row>
        <row r="3872">
          <cell r="A3872" t="str">
            <v>Tetco WLA</v>
          </cell>
          <cell r="C3872">
            <v>201007</v>
          </cell>
          <cell r="D3872">
            <v>-0.10979999999999999</v>
          </cell>
        </row>
        <row r="3873">
          <cell r="A3873" t="str">
            <v>Tetco WLA</v>
          </cell>
          <cell r="C3873">
            <v>201008</v>
          </cell>
          <cell r="D3873">
            <v>-0.1125</v>
          </cell>
        </row>
        <row r="3874">
          <cell r="A3874" t="str">
            <v>Tetco WLA</v>
          </cell>
          <cell r="C3874">
            <v>201009</v>
          </cell>
          <cell r="D3874">
            <v>-0.1111</v>
          </cell>
        </row>
        <row r="3875">
          <cell r="A3875" t="str">
            <v>Tetco WLA</v>
          </cell>
          <cell r="C3875">
            <v>201010</v>
          </cell>
          <cell r="D3875">
            <v>-0.11600000000000001</v>
          </cell>
        </row>
        <row r="3876">
          <cell r="A3876" t="str">
            <v>Tetco WLA</v>
          </cell>
          <cell r="C3876">
            <v>201011</v>
          </cell>
          <cell r="D3876">
            <v>-0.14099999999999999</v>
          </cell>
        </row>
        <row r="3877">
          <cell r="A3877" t="str">
            <v>Tetco WLA</v>
          </cell>
          <cell r="C3877">
            <v>201012</v>
          </cell>
          <cell r="D3877">
            <v>-0.14940000000000001</v>
          </cell>
        </row>
        <row r="3878">
          <cell r="A3878" t="str">
            <v>Tetco WLA</v>
          </cell>
          <cell r="C3878">
            <v>201101</v>
          </cell>
          <cell r="D3878">
            <v>-0.14380000000000001</v>
          </cell>
        </row>
        <row r="3879">
          <cell r="A3879" t="str">
            <v>Tetco WLA</v>
          </cell>
          <cell r="C3879">
            <v>201102</v>
          </cell>
          <cell r="D3879">
            <v>-0.14030000000000001</v>
          </cell>
        </row>
        <row r="3880">
          <cell r="A3880" t="str">
            <v>Tetco WLA</v>
          </cell>
          <cell r="C3880">
            <v>201103</v>
          </cell>
          <cell r="D3880">
            <v>-0.14000000000000001</v>
          </cell>
        </row>
        <row r="3881">
          <cell r="A3881" t="str">
            <v>Tetco WLA</v>
          </cell>
          <cell r="C3881">
            <v>201104</v>
          </cell>
          <cell r="D3881">
            <v>-0.1101</v>
          </cell>
        </row>
        <row r="3882">
          <cell r="A3882" t="str">
            <v>Tetco WLA</v>
          </cell>
          <cell r="C3882">
            <v>201105</v>
          </cell>
          <cell r="D3882">
            <v>0</v>
          </cell>
        </row>
        <row r="3883">
          <cell r="A3883" t="str">
            <v>Tetco WLA</v>
          </cell>
          <cell r="C3883">
            <v>201106</v>
          </cell>
          <cell r="D3883">
            <v>0</v>
          </cell>
        </row>
        <row r="3884">
          <cell r="A3884" t="str">
            <v>Tetco WLA</v>
          </cell>
          <cell r="C3884">
            <v>201107</v>
          </cell>
          <cell r="D3884">
            <v>0</v>
          </cell>
        </row>
        <row r="3885">
          <cell r="A3885" t="str">
            <v>Tetco WLA</v>
          </cell>
          <cell r="C3885">
            <v>201108</v>
          </cell>
          <cell r="D3885">
            <v>0</v>
          </cell>
        </row>
        <row r="3886">
          <cell r="A3886" t="str">
            <v>Tetco WLA</v>
          </cell>
          <cell r="C3886">
            <v>201109</v>
          </cell>
          <cell r="D3886">
            <v>0</v>
          </cell>
        </row>
        <row r="3887">
          <cell r="A3887" t="str">
            <v>Tetco WLA</v>
          </cell>
          <cell r="C3887">
            <v>201110</v>
          </cell>
          <cell r="D3887">
            <v>0</v>
          </cell>
        </row>
        <row r="3888">
          <cell r="A3888" t="str">
            <v>Tetco WLA</v>
          </cell>
          <cell r="C3888">
            <v>201111</v>
          </cell>
          <cell r="D3888">
            <v>0</v>
          </cell>
        </row>
        <row r="3889">
          <cell r="A3889" t="str">
            <v>Tetco WLA</v>
          </cell>
          <cell r="C3889">
            <v>201112</v>
          </cell>
          <cell r="D3889">
            <v>0</v>
          </cell>
        </row>
        <row r="3890">
          <cell r="A3890" t="str">
            <v>Tetco WLA</v>
          </cell>
          <cell r="C3890">
            <v>201201</v>
          </cell>
          <cell r="D3890">
            <v>0</v>
          </cell>
        </row>
        <row r="3891">
          <cell r="A3891" t="str">
            <v>Tetco WLA</v>
          </cell>
          <cell r="C3891">
            <v>201202</v>
          </cell>
          <cell r="D3891">
            <v>0</v>
          </cell>
        </row>
        <row r="3892">
          <cell r="A3892" t="str">
            <v>Tetco WLA</v>
          </cell>
          <cell r="C3892">
            <v>201203</v>
          </cell>
          <cell r="D3892">
            <v>0</v>
          </cell>
        </row>
        <row r="3893">
          <cell r="A3893" t="str">
            <v>Tetco WLA</v>
          </cell>
          <cell r="C3893">
            <v>201204</v>
          </cell>
          <cell r="D3893">
            <v>0</v>
          </cell>
        </row>
        <row r="3894">
          <cell r="A3894" t="str">
            <v>Tetco WLA</v>
          </cell>
          <cell r="C3894">
            <v>201205</v>
          </cell>
          <cell r="D3894">
            <v>0</v>
          </cell>
        </row>
        <row r="3895">
          <cell r="A3895" t="str">
            <v>Tetco WLA</v>
          </cell>
          <cell r="C3895">
            <v>201206</v>
          </cell>
          <cell r="D3895">
            <v>0</v>
          </cell>
        </row>
        <row r="3896">
          <cell r="A3896" t="str">
            <v>Tetco WLA</v>
          </cell>
          <cell r="C3896">
            <v>201207</v>
          </cell>
          <cell r="D3896">
            <v>0</v>
          </cell>
        </row>
        <row r="3897">
          <cell r="A3897" t="str">
            <v>Tetco WLA</v>
          </cell>
          <cell r="C3897">
            <v>201208</v>
          </cell>
          <cell r="D3897">
            <v>0</v>
          </cell>
        </row>
        <row r="3898">
          <cell r="A3898" t="str">
            <v>Tetco WLA</v>
          </cell>
          <cell r="C3898">
            <v>201209</v>
          </cell>
          <cell r="D3898">
            <v>0</v>
          </cell>
        </row>
        <row r="3899">
          <cell r="A3899" t="str">
            <v>Tetco WLA</v>
          </cell>
          <cell r="C3899">
            <v>201210</v>
          </cell>
          <cell r="D3899">
            <v>0</v>
          </cell>
        </row>
        <row r="3900">
          <cell r="A3900" t="str">
            <v>Transco Z1</v>
          </cell>
          <cell r="C3900">
            <v>200803</v>
          </cell>
          <cell r="D3900">
            <v>-0.56330000000000002</v>
          </cell>
        </row>
        <row r="3901">
          <cell r="A3901" t="str">
            <v>Transco Z1</v>
          </cell>
          <cell r="C3901">
            <v>200804</v>
          </cell>
          <cell r="D3901">
            <v>-0.2843</v>
          </cell>
        </row>
        <row r="3902">
          <cell r="A3902" t="str">
            <v>Transco Z1</v>
          </cell>
          <cell r="C3902">
            <v>200805</v>
          </cell>
          <cell r="D3902">
            <v>-0.28620000000000001</v>
          </cell>
        </row>
        <row r="3903">
          <cell r="A3903" t="str">
            <v>Transco Z1</v>
          </cell>
          <cell r="C3903">
            <v>200806</v>
          </cell>
          <cell r="D3903">
            <v>-0.2843</v>
          </cell>
        </row>
        <row r="3904">
          <cell r="A3904" t="str">
            <v>Transco Z1</v>
          </cell>
          <cell r="C3904">
            <v>200807</v>
          </cell>
          <cell r="D3904">
            <v>-0.28139999999999998</v>
          </cell>
        </row>
        <row r="3905">
          <cell r="A3905" t="str">
            <v>Transco Z1</v>
          </cell>
          <cell r="C3905">
            <v>200808</v>
          </cell>
          <cell r="D3905">
            <v>-0.27339999999999998</v>
          </cell>
        </row>
        <row r="3906">
          <cell r="A3906" t="str">
            <v>Transco Z1</v>
          </cell>
          <cell r="C3906">
            <v>200809</v>
          </cell>
          <cell r="D3906">
            <v>-0.2747</v>
          </cell>
        </row>
        <row r="3907">
          <cell r="A3907" t="str">
            <v>Transco Z1</v>
          </cell>
          <cell r="C3907">
            <v>200810</v>
          </cell>
          <cell r="D3907">
            <v>-0.27089999999999997</v>
          </cell>
        </row>
        <row r="3908">
          <cell r="A3908" t="str">
            <v>Transco Z1</v>
          </cell>
          <cell r="C3908">
            <v>200811</v>
          </cell>
          <cell r="D3908">
            <v>-0.57530000000000003</v>
          </cell>
        </row>
        <row r="3909">
          <cell r="A3909" t="str">
            <v>Transco Z1</v>
          </cell>
          <cell r="C3909">
            <v>200812</v>
          </cell>
          <cell r="D3909">
            <v>-0.56269999999999998</v>
          </cell>
        </row>
        <row r="3910">
          <cell r="A3910" t="str">
            <v>Transco Z1</v>
          </cell>
          <cell r="C3910">
            <v>200901</v>
          </cell>
          <cell r="D3910">
            <v>-0.57079999999999997</v>
          </cell>
        </row>
        <row r="3911">
          <cell r="A3911" t="str">
            <v>Transco Z1</v>
          </cell>
          <cell r="C3911">
            <v>200902</v>
          </cell>
          <cell r="D3911">
            <v>-0.57589999999999997</v>
          </cell>
        </row>
        <row r="3912">
          <cell r="A3912" t="str">
            <v>Transco Z1</v>
          </cell>
          <cell r="C3912">
            <v>200903</v>
          </cell>
          <cell r="D3912">
            <v>-0.57720000000000005</v>
          </cell>
        </row>
        <row r="3913">
          <cell r="A3913" t="str">
            <v>Transco Z1</v>
          </cell>
          <cell r="C3913">
            <v>200904</v>
          </cell>
          <cell r="D3913">
            <v>-0.28949999999999998</v>
          </cell>
        </row>
        <row r="3914">
          <cell r="A3914" t="str">
            <v>Transco Z1</v>
          </cell>
          <cell r="C3914">
            <v>200905</v>
          </cell>
          <cell r="D3914">
            <v>-0.2893</v>
          </cell>
        </row>
        <row r="3915">
          <cell r="A3915" t="str">
            <v>Transco Z1</v>
          </cell>
          <cell r="C3915">
            <v>200906</v>
          </cell>
          <cell r="D3915">
            <v>-0.28949999999999998</v>
          </cell>
        </row>
        <row r="3916">
          <cell r="A3916" t="str">
            <v>Transco Z1</v>
          </cell>
          <cell r="C3916">
            <v>200907</v>
          </cell>
          <cell r="D3916">
            <v>-0.28970000000000001</v>
          </cell>
        </row>
        <row r="3917">
          <cell r="A3917" t="str">
            <v>Transco Z1</v>
          </cell>
          <cell r="C3917">
            <v>200908</v>
          </cell>
          <cell r="D3917">
            <v>-0.2888</v>
          </cell>
        </row>
        <row r="3918">
          <cell r="A3918" t="str">
            <v>Transco Z1</v>
          </cell>
          <cell r="C3918">
            <v>200909</v>
          </cell>
          <cell r="D3918">
            <v>-0.2893</v>
          </cell>
        </row>
        <row r="3919">
          <cell r="A3919" t="str">
            <v>Transco Z1</v>
          </cell>
          <cell r="C3919">
            <v>200910</v>
          </cell>
          <cell r="D3919">
            <v>-0.28770000000000001</v>
          </cell>
        </row>
        <row r="3920">
          <cell r="A3920" t="str">
            <v>Transco Z1</v>
          </cell>
          <cell r="C3920">
            <v>200911</v>
          </cell>
          <cell r="D3920">
            <v>-0.59830000000000005</v>
          </cell>
        </row>
        <row r="3921">
          <cell r="A3921" t="str">
            <v>Transco Z1</v>
          </cell>
          <cell r="C3921">
            <v>200912</v>
          </cell>
          <cell r="D3921">
            <v>-0.59030000000000005</v>
          </cell>
        </row>
        <row r="3922">
          <cell r="A3922" t="str">
            <v>Transco Z1</v>
          </cell>
          <cell r="C3922">
            <v>201001</v>
          </cell>
          <cell r="D3922">
            <v>-0.59540000000000004</v>
          </cell>
        </row>
        <row r="3923">
          <cell r="A3923" t="str">
            <v>Transco Z1</v>
          </cell>
          <cell r="C3923">
            <v>201002</v>
          </cell>
          <cell r="D3923">
            <v>-0.59870000000000001</v>
          </cell>
        </row>
        <row r="3924">
          <cell r="A3924" t="str">
            <v>Transco Z1</v>
          </cell>
          <cell r="C3924">
            <v>201003</v>
          </cell>
          <cell r="D3924">
            <v>-0.59950000000000003</v>
          </cell>
        </row>
        <row r="3925">
          <cell r="A3925" t="str">
            <v>Transco Z1</v>
          </cell>
          <cell r="C3925">
            <v>201004</v>
          </cell>
          <cell r="D3925">
            <v>-0.29139999999999999</v>
          </cell>
        </row>
        <row r="3926">
          <cell r="A3926" t="str">
            <v>Transco Z1</v>
          </cell>
          <cell r="C3926">
            <v>201005</v>
          </cell>
          <cell r="D3926">
            <v>-0.29120000000000001</v>
          </cell>
        </row>
        <row r="3927">
          <cell r="A3927" t="str">
            <v>Transco Z1</v>
          </cell>
          <cell r="C3927">
            <v>201006</v>
          </cell>
          <cell r="D3927">
            <v>-0.2913</v>
          </cell>
        </row>
        <row r="3928">
          <cell r="A3928" t="str">
            <v>Transco Z1</v>
          </cell>
          <cell r="C3928">
            <v>201007</v>
          </cell>
          <cell r="D3928">
            <v>-0.29160000000000003</v>
          </cell>
        </row>
        <row r="3929">
          <cell r="A3929" t="str">
            <v>Transco Z1</v>
          </cell>
          <cell r="C3929">
            <v>201008</v>
          </cell>
          <cell r="D3929">
            <v>-0.29070000000000001</v>
          </cell>
        </row>
        <row r="3930">
          <cell r="A3930" t="str">
            <v>Transco Z1</v>
          </cell>
          <cell r="C3930">
            <v>201009</v>
          </cell>
          <cell r="D3930">
            <v>-0.29120000000000001</v>
          </cell>
        </row>
        <row r="3931">
          <cell r="A3931" t="str">
            <v>Transco Z1</v>
          </cell>
          <cell r="C3931">
            <v>201010</v>
          </cell>
          <cell r="D3931">
            <v>-0.2898</v>
          </cell>
        </row>
        <row r="3932">
          <cell r="A3932" t="str">
            <v>Transco Z1</v>
          </cell>
          <cell r="C3932">
            <v>201011</v>
          </cell>
          <cell r="D3932">
            <v>-0.60089999999999999</v>
          </cell>
        </row>
        <row r="3933">
          <cell r="A3933" t="str">
            <v>Transco Z1</v>
          </cell>
          <cell r="C3933">
            <v>201012</v>
          </cell>
          <cell r="D3933">
            <v>-0.59340000000000004</v>
          </cell>
        </row>
        <row r="3934">
          <cell r="A3934" t="str">
            <v>Transco Z1</v>
          </cell>
          <cell r="C3934">
            <v>201101</v>
          </cell>
          <cell r="D3934">
            <v>-0.59819999999999995</v>
          </cell>
        </row>
        <row r="3935">
          <cell r="A3935" t="str">
            <v>Transco Z1</v>
          </cell>
          <cell r="C3935">
            <v>201102</v>
          </cell>
          <cell r="D3935">
            <v>-0.60129999999999995</v>
          </cell>
        </row>
        <row r="3936">
          <cell r="A3936" t="str">
            <v>Transco Z1</v>
          </cell>
          <cell r="C3936">
            <v>201103</v>
          </cell>
          <cell r="D3936">
            <v>-0.60199999999999998</v>
          </cell>
        </row>
        <row r="3937">
          <cell r="A3937" t="str">
            <v>Transco Z1</v>
          </cell>
          <cell r="C3937">
            <v>201104</v>
          </cell>
          <cell r="D3937">
            <v>-0.29049999999999998</v>
          </cell>
        </row>
        <row r="3938">
          <cell r="A3938" t="str">
            <v>Transco Z1</v>
          </cell>
          <cell r="C3938">
            <v>201105</v>
          </cell>
          <cell r="D3938">
            <v>-0.29120000000000001</v>
          </cell>
        </row>
        <row r="3939">
          <cell r="A3939" t="str">
            <v>Transco Z1</v>
          </cell>
          <cell r="C3939">
            <v>201106</v>
          </cell>
          <cell r="D3939">
            <v>-0.2913</v>
          </cell>
        </row>
        <row r="3940">
          <cell r="A3940" t="str">
            <v>Transco Z1</v>
          </cell>
          <cell r="C3940">
            <v>201107</v>
          </cell>
          <cell r="D3940">
            <v>-0.29160000000000003</v>
          </cell>
        </row>
        <row r="3941">
          <cell r="A3941" t="str">
            <v>Transco Z1</v>
          </cell>
          <cell r="C3941">
            <v>201108</v>
          </cell>
          <cell r="D3941">
            <v>-0.29070000000000001</v>
          </cell>
        </row>
        <row r="3942">
          <cell r="A3942" t="str">
            <v>Transco Z1</v>
          </cell>
          <cell r="C3942">
            <v>201109</v>
          </cell>
          <cell r="D3942">
            <v>-0.29120000000000001</v>
          </cell>
        </row>
        <row r="3943">
          <cell r="A3943" t="str">
            <v>Transco Z1</v>
          </cell>
          <cell r="C3943">
            <v>201110</v>
          </cell>
          <cell r="D3943">
            <v>-0.2898</v>
          </cell>
        </row>
        <row r="3944">
          <cell r="A3944" t="str">
            <v>Transco Z1</v>
          </cell>
          <cell r="C3944">
            <v>201111</v>
          </cell>
          <cell r="D3944">
            <v>-0.60089999999999999</v>
          </cell>
        </row>
        <row r="3945">
          <cell r="A3945" t="str">
            <v>Transco Z1</v>
          </cell>
          <cell r="C3945">
            <v>201112</v>
          </cell>
          <cell r="D3945">
            <v>-0.59340000000000004</v>
          </cell>
        </row>
        <row r="3946">
          <cell r="A3946" t="str">
            <v>Transco Z1</v>
          </cell>
          <cell r="C3946">
            <v>201201</v>
          </cell>
          <cell r="D3946">
            <v>-0.59819999999999995</v>
          </cell>
        </row>
        <row r="3947">
          <cell r="A3947" t="str">
            <v>Transco Z1</v>
          </cell>
          <cell r="C3947">
            <v>201202</v>
          </cell>
          <cell r="D3947">
            <v>-0.60129999999999995</v>
          </cell>
        </row>
        <row r="3948">
          <cell r="A3948" t="str">
            <v>Transco Z1</v>
          </cell>
          <cell r="C3948">
            <v>201203</v>
          </cell>
          <cell r="D3948">
            <v>-0.60199999999999998</v>
          </cell>
        </row>
        <row r="3949">
          <cell r="A3949" t="str">
            <v>Transco Z1</v>
          </cell>
          <cell r="C3949">
            <v>201204</v>
          </cell>
          <cell r="D3949">
            <v>-0.29049999999999998</v>
          </cell>
        </row>
        <row r="3950">
          <cell r="A3950" t="str">
            <v>Transco Z1</v>
          </cell>
          <cell r="C3950">
            <v>201205</v>
          </cell>
          <cell r="D3950">
            <v>-0.29120000000000001</v>
          </cell>
        </row>
        <row r="3951">
          <cell r="A3951" t="str">
            <v>Transco Z1</v>
          </cell>
          <cell r="C3951">
            <v>201206</v>
          </cell>
          <cell r="D3951">
            <v>-0.2913</v>
          </cell>
        </row>
        <row r="3952">
          <cell r="A3952" t="str">
            <v>Transco Z1</v>
          </cell>
          <cell r="C3952">
            <v>201207</v>
          </cell>
          <cell r="D3952">
            <v>-0.29160000000000003</v>
          </cell>
        </row>
        <row r="3953">
          <cell r="A3953" t="str">
            <v>Transco Z1</v>
          </cell>
          <cell r="C3953">
            <v>201208</v>
          </cell>
          <cell r="D3953">
            <v>-0.29070000000000001</v>
          </cell>
        </row>
        <row r="3954">
          <cell r="A3954" t="str">
            <v>Transco Z1</v>
          </cell>
          <cell r="C3954">
            <v>201209</v>
          </cell>
          <cell r="D3954">
            <v>-0.29120000000000001</v>
          </cell>
        </row>
        <row r="3955">
          <cell r="A3955" t="str">
            <v>Transco Z1</v>
          </cell>
          <cell r="C3955">
            <v>201210</v>
          </cell>
          <cell r="D3955">
            <v>-0.2898</v>
          </cell>
        </row>
        <row r="3956">
          <cell r="A3956" t="str">
            <v>Transco Z2</v>
          </cell>
          <cell r="C3956">
            <v>200803</v>
          </cell>
          <cell r="D3956">
            <v>-7.9399999999999998E-2</v>
          </cell>
        </row>
        <row r="3957">
          <cell r="A3957" t="str">
            <v>Transco Z2</v>
          </cell>
          <cell r="C3957">
            <v>200804</v>
          </cell>
          <cell r="D3957">
            <v>-4.9000000000000002E-2</v>
          </cell>
        </row>
        <row r="3958">
          <cell r="A3958" t="str">
            <v>Transco Z2</v>
          </cell>
          <cell r="C3958">
            <v>200805</v>
          </cell>
          <cell r="D3958">
            <v>-5.11E-2</v>
          </cell>
        </row>
        <row r="3959">
          <cell r="A3959" t="str">
            <v>Transco Z2</v>
          </cell>
          <cell r="C3959">
            <v>200806</v>
          </cell>
          <cell r="D3959">
            <v>-4.9000000000000002E-2</v>
          </cell>
        </row>
        <row r="3960">
          <cell r="A3960" t="str">
            <v>Transco Z2</v>
          </cell>
          <cell r="C3960">
            <v>200807</v>
          </cell>
          <cell r="D3960">
            <v>-4.5999999999999999E-2</v>
          </cell>
        </row>
        <row r="3961">
          <cell r="A3961" t="str">
            <v>Transco Z2</v>
          </cell>
          <cell r="C3961">
            <v>200808</v>
          </cell>
          <cell r="D3961">
            <v>-3.7699999999999997E-2</v>
          </cell>
        </row>
        <row r="3962">
          <cell r="A3962" t="str">
            <v>Transco Z2</v>
          </cell>
          <cell r="C3962">
            <v>200809</v>
          </cell>
          <cell r="D3962">
            <v>-3.9E-2</v>
          </cell>
        </row>
        <row r="3963">
          <cell r="A3963" t="str">
            <v>Transco Z2</v>
          </cell>
          <cell r="C3963">
            <v>200810</v>
          </cell>
          <cell r="D3963">
            <v>-3.5099999999999999E-2</v>
          </cell>
        </row>
        <row r="3964">
          <cell r="A3964" t="str">
            <v>Transco Z2</v>
          </cell>
          <cell r="C3964">
            <v>200811</v>
          </cell>
          <cell r="D3964">
            <v>-9.1700000000000004E-2</v>
          </cell>
        </row>
        <row r="3965">
          <cell r="A3965" t="str">
            <v>Transco Z2</v>
          </cell>
          <cell r="C3965">
            <v>200812</v>
          </cell>
          <cell r="D3965">
            <v>-8.4000000000000005E-2</v>
          </cell>
        </row>
        <row r="3966">
          <cell r="A3966" t="str">
            <v>Transco Z2</v>
          </cell>
          <cell r="C3966">
            <v>200901</v>
          </cell>
          <cell r="D3966">
            <v>-8.8900000000000007E-2</v>
          </cell>
        </row>
        <row r="3967">
          <cell r="A3967" t="str">
            <v>Transco Z2</v>
          </cell>
          <cell r="C3967">
            <v>200902</v>
          </cell>
          <cell r="D3967">
            <v>-9.1999999999999998E-2</v>
          </cell>
        </row>
        <row r="3968">
          <cell r="A3968" t="str">
            <v>Transco Z2</v>
          </cell>
          <cell r="C3968">
            <v>200903</v>
          </cell>
          <cell r="D3968">
            <v>-9.2799999999999994E-2</v>
          </cell>
        </row>
        <row r="3969">
          <cell r="A3969" t="str">
            <v>Transco Z2</v>
          </cell>
          <cell r="C3969">
            <v>200904</v>
          </cell>
          <cell r="D3969">
            <v>-5.45E-2</v>
          </cell>
        </row>
        <row r="3970">
          <cell r="A3970" t="str">
            <v>Transco Z2</v>
          </cell>
          <cell r="C3970">
            <v>200905</v>
          </cell>
          <cell r="D3970">
            <v>-5.4300000000000001E-2</v>
          </cell>
        </row>
        <row r="3971">
          <cell r="A3971" t="str">
            <v>Transco Z2</v>
          </cell>
          <cell r="C3971">
            <v>200906</v>
          </cell>
          <cell r="D3971">
            <v>-5.45E-2</v>
          </cell>
        </row>
        <row r="3972">
          <cell r="A3972" t="str">
            <v>Transco Z2</v>
          </cell>
          <cell r="C3972">
            <v>200907</v>
          </cell>
          <cell r="D3972">
            <v>-5.4699999999999999E-2</v>
          </cell>
        </row>
        <row r="3973">
          <cell r="A3973" t="str">
            <v>Transco Z2</v>
          </cell>
          <cell r="C3973">
            <v>200908</v>
          </cell>
          <cell r="D3973">
            <v>-5.3699999999999998E-2</v>
          </cell>
        </row>
        <row r="3974">
          <cell r="A3974" t="str">
            <v>Transco Z2</v>
          </cell>
          <cell r="C3974">
            <v>200909</v>
          </cell>
          <cell r="D3974">
            <v>-5.4300000000000001E-2</v>
          </cell>
        </row>
        <row r="3975">
          <cell r="A3975" t="str">
            <v>Transco Z2</v>
          </cell>
          <cell r="C3975">
            <v>200910</v>
          </cell>
          <cell r="D3975">
            <v>-5.2600000000000001E-2</v>
          </cell>
        </row>
        <row r="3976">
          <cell r="A3976" t="str">
            <v>Transco Z2</v>
          </cell>
          <cell r="C3976">
            <v>200911</v>
          </cell>
          <cell r="D3976">
            <v>-0.1057</v>
          </cell>
        </row>
        <row r="3977">
          <cell r="A3977" t="str">
            <v>Transco Z2</v>
          </cell>
          <cell r="C3977">
            <v>200912</v>
          </cell>
          <cell r="D3977">
            <v>-0.1008</v>
          </cell>
        </row>
        <row r="3978">
          <cell r="A3978" t="str">
            <v>Transco Z2</v>
          </cell>
          <cell r="C3978">
            <v>201001</v>
          </cell>
          <cell r="D3978">
            <v>-0.104</v>
          </cell>
        </row>
        <row r="3979">
          <cell r="A3979" t="str">
            <v>Transco Z2</v>
          </cell>
          <cell r="C3979">
            <v>201002</v>
          </cell>
          <cell r="D3979">
            <v>-0.106</v>
          </cell>
        </row>
        <row r="3980">
          <cell r="A3980" t="str">
            <v>Transco Z2</v>
          </cell>
          <cell r="C3980">
            <v>201003</v>
          </cell>
          <cell r="D3980">
            <v>-0.1065</v>
          </cell>
        </row>
        <row r="3981">
          <cell r="A3981" t="str">
            <v>Transco Z2</v>
          </cell>
          <cell r="C3981">
            <v>201004</v>
          </cell>
          <cell r="D3981">
            <v>-5.6500000000000002E-2</v>
          </cell>
        </row>
        <row r="3982">
          <cell r="A3982" t="str">
            <v>Transco Z2</v>
          </cell>
          <cell r="C3982">
            <v>201005</v>
          </cell>
          <cell r="D3982">
            <v>-5.6300000000000003E-2</v>
          </cell>
        </row>
        <row r="3983">
          <cell r="A3983" t="str">
            <v>Transco Z2</v>
          </cell>
          <cell r="C3983">
            <v>201006</v>
          </cell>
          <cell r="D3983">
            <v>-5.6399999999999999E-2</v>
          </cell>
        </row>
        <row r="3984">
          <cell r="A3984" t="str">
            <v>Transco Z2</v>
          </cell>
          <cell r="C3984">
            <v>201007</v>
          </cell>
          <cell r="D3984">
            <v>-5.67E-2</v>
          </cell>
        </row>
        <row r="3985">
          <cell r="A3985" t="str">
            <v>Transco Z2</v>
          </cell>
          <cell r="C3985">
            <v>201008</v>
          </cell>
          <cell r="D3985">
            <v>-5.5800000000000002E-2</v>
          </cell>
        </row>
        <row r="3986">
          <cell r="A3986" t="str">
            <v>Transco Z2</v>
          </cell>
          <cell r="C3986">
            <v>201009</v>
          </cell>
          <cell r="D3986">
            <v>-5.6300000000000003E-2</v>
          </cell>
        </row>
        <row r="3987">
          <cell r="A3987" t="str">
            <v>Transco Z2</v>
          </cell>
          <cell r="C3987">
            <v>201010</v>
          </cell>
          <cell r="D3987">
            <v>-5.4800000000000001E-2</v>
          </cell>
        </row>
        <row r="3988">
          <cell r="A3988" t="str">
            <v>Transco Z2</v>
          </cell>
          <cell r="C3988">
            <v>201011</v>
          </cell>
          <cell r="D3988">
            <v>-0.10730000000000001</v>
          </cell>
        </row>
        <row r="3989">
          <cell r="A3989" t="str">
            <v>Transco Z2</v>
          </cell>
          <cell r="C3989">
            <v>201012</v>
          </cell>
          <cell r="D3989">
            <v>-0.1027</v>
          </cell>
        </row>
        <row r="3990">
          <cell r="A3990" t="str">
            <v>Transco Z2</v>
          </cell>
          <cell r="C3990">
            <v>201101</v>
          </cell>
          <cell r="D3990">
            <v>-0.1057</v>
          </cell>
        </row>
        <row r="3991">
          <cell r="A3991" t="str">
            <v>Transco Z2</v>
          </cell>
          <cell r="C3991">
            <v>201102</v>
          </cell>
          <cell r="D3991">
            <v>-0.1075</v>
          </cell>
        </row>
        <row r="3992">
          <cell r="A3992" t="str">
            <v>Transco Z2</v>
          </cell>
          <cell r="C3992">
            <v>201103</v>
          </cell>
          <cell r="D3992">
            <v>-0.108</v>
          </cell>
        </row>
        <row r="3993">
          <cell r="A3993" t="str">
            <v>Transco Z2</v>
          </cell>
          <cell r="C3993">
            <v>201104</v>
          </cell>
          <cell r="D3993">
            <v>-5.5599999999999997E-2</v>
          </cell>
        </row>
        <row r="3994">
          <cell r="A3994" t="str">
            <v>Transco Z2</v>
          </cell>
          <cell r="C3994">
            <v>201105</v>
          </cell>
          <cell r="D3994">
            <v>-5.6300000000000003E-2</v>
          </cell>
        </row>
        <row r="3995">
          <cell r="A3995" t="str">
            <v>Transco Z2</v>
          </cell>
          <cell r="C3995">
            <v>201106</v>
          </cell>
          <cell r="D3995">
            <v>-5.6399999999999999E-2</v>
          </cell>
        </row>
        <row r="3996">
          <cell r="A3996" t="str">
            <v>Transco Z2</v>
          </cell>
          <cell r="C3996">
            <v>201107</v>
          </cell>
          <cell r="D3996">
            <v>-5.67E-2</v>
          </cell>
        </row>
        <row r="3997">
          <cell r="A3997" t="str">
            <v>Transco Z2</v>
          </cell>
          <cell r="C3997">
            <v>201108</v>
          </cell>
          <cell r="D3997">
            <v>-5.5800000000000002E-2</v>
          </cell>
        </row>
        <row r="3998">
          <cell r="A3998" t="str">
            <v>Transco Z2</v>
          </cell>
          <cell r="C3998">
            <v>201109</v>
          </cell>
          <cell r="D3998">
            <v>-5.6300000000000003E-2</v>
          </cell>
        </row>
        <row r="3999">
          <cell r="A3999" t="str">
            <v>Transco Z2</v>
          </cell>
          <cell r="C3999">
            <v>201110</v>
          </cell>
          <cell r="D3999">
            <v>-5.4800000000000001E-2</v>
          </cell>
        </row>
        <row r="4000">
          <cell r="A4000" t="str">
            <v>Transco Z2</v>
          </cell>
          <cell r="C4000">
            <v>201111</v>
          </cell>
          <cell r="D4000">
            <v>-0.10730000000000001</v>
          </cell>
        </row>
        <row r="4001">
          <cell r="A4001" t="str">
            <v>Transco Z2</v>
          </cell>
          <cell r="C4001">
            <v>201112</v>
          </cell>
          <cell r="D4001">
            <v>-0.1027</v>
          </cell>
        </row>
        <row r="4002">
          <cell r="A4002" t="str">
            <v>Transco Z2</v>
          </cell>
          <cell r="C4002">
            <v>201201</v>
          </cell>
          <cell r="D4002">
            <v>-0.1057</v>
          </cell>
        </row>
        <row r="4003">
          <cell r="A4003" t="str">
            <v>Transco Z2</v>
          </cell>
          <cell r="C4003">
            <v>201202</v>
          </cell>
          <cell r="D4003">
            <v>-0.1075</v>
          </cell>
        </row>
        <row r="4004">
          <cell r="A4004" t="str">
            <v>Transco Z2</v>
          </cell>
          <cell r="C4004">
            <v>201203</v>
          </cell>
          <cell r="D4004">
            <v>-0.108</v>
          </cell>
        </row>
        <row r="4005">
          <cell r="A4005" t="str">
            <v>Transco Z2</v>
          </cell>
          <cell r="C4005">
            <v>201204</v>
          </cell>
          <cell r="D4005">
            <v>-5.5599999999999997E-2</v>
          </cell>
        </row>
        <row r="4006">
          <cell r="A4006" t="str">
            <v>Transco Z2</v>
          </cell>
          <cell r="C4006">
            <v>201205</v>
          </cell>
          <cell r="D4006">
            <v>-5.6300000000000003E-2</v>
          </cell>
        </row>
        <row r="4007">
          <cell r="A4007" t="str">
            <v>Transco Z2</v>
          </cell>
          <cell r="C4007">
            <v>201206</v>
          </cell>
          <cell r="D4007">
            <v>-5.6399999999999999E-2</v>
          </cell>
        </row>
        <row r="4008">
          <cell r="A4008" t="str">
            <v>Transco Z2</v>
          </cell>
          <cell r="C4008">
            <v>201207</v>
          </cell>
          <cell r="D4008">
            <v>-5.67E-2</v>
          </cell>
        </row>
        <row r="4009">
          <cell r="A4009" t="str">
            <v>Transco Z2</v>
          </cell>
          <cell r="C4009">
            <v>201208</v>
          </cell>
          <cell r="D4009">
            <v>-5.5800000000000002E-2</v>
          </cell>
        </row>
        <row r="4010">
          <cell r="A4010" t="str">
            <v>Transco Z2</v>
          </cell>
          <cell r="C4010">
            <v>201209</v>
          </cell>
          <cell r="D4010">
            <v>-5.6300000000000003E-2</v>
          </cell>
        </row>
        <row r="4011">
          <cell r="A4011" t="str">
            <v>Transco Z2</v>
          </cell>
          <cell r="C4011">
            <v>201210</v>
          </cell>
          <cell r="D4011">
            <v>-5.4800000000000001E-2</v>
          </cell>
        </row>
        <row r="4012">
          <cell r="A4012" t="str">
            <v>Transco Z3</v>
          </cell>
          <cell r="C4012">
            <v>200803</v>
          </cell>
          <cell r="D4012">
            <v>0.13750000000000001</v>
          </cell>
        </row>
        <row r="4013">
          <cell r="A4013" t="str">
            <v>Transco Z3</v>
          </cell>
          <cell r="C4013">
            <v>200804</v>
          </cell>
          <cell r="D4013">
            <v>8.5000000000000006E-2</v>
          </cell>
        </row>
        <row r="4014">
          <cell r="A4014" t="str">
            <v>Transco Z3</v>
          </cell>
          <cell r="C4014">
            <v>200805</v>
          </cell>
          <cell r="D4014">
            <v>7.4999999999999997E-2</v>
          </cell>
        </row>
        <row r="4015">
          <cell r="A4015" t="str">
            <v>Transco Z3</v>
          </cell>
          <cell r="C4015">
            <v>200806</v>
          </cell>
          <cell r="D4015">
            <v>8.5000000000000006E-2</v>
          </cell>
        </row>
        <row r="4016">
          <cell r="A4016" t="str">
            <v>Transco Z3</v>
          </cell>
          <cell r="C4016">
            <v>200807</v>
          </cell>
          <cell r="D4016">
            <v>0.1</v>
          </cell>
        </row>
        <row r="4017">
          <cell r="A4017" t="str">
            <v>Transco Z3</v>
          </cell>
          <cell r="C4017">
            <v>200808</v>
          </cell>
          <cell r="D4017">
            <v>0.14119999999999999</v>
          </cell>
        </row>
        <row r="4018">
          <cell r="A4018" t="str">
            <v>Transco Z3</v>
          </cell>
          <cell r="C4018">
            <v>200809</v>
          </cell>
          <cell r="D4018">
            <v>0.13450000000000001</v>
          </cell>
        </row>
        <row r="4019">
          <cell r="A4019" t="str">
            <v>Transco Z3</v>
          </cell>
          <cell r="C4019">
            <v>200810</v>
          </cell>
          <cell r="D4019">
            <v>0.1542</v>
          </cell>
        </row>
        <row r="4020">
          <cell r="A4020" t="str">
            <v>Transco Z3</v>
          </cell>
          <cell r="C4020">
            <v>200811</v>
          </cell>
          <cell r="D4020">
            <v>0.1124</v>
          </cell>
        </row>
        <row r="4021">
          <cell r="A4021" t="str">
            <v>Transco Z3</v>
          </cell>
          <cell r="C4021">
            <v>200812</v>
          </cell>
          <cell r="D4021">
            <v>0.13450000000000001</v>
          </cell>
        </row>
        <row r="4022">
          <cell r="A4022" t="str">
            <v>Transco Z3</v>
          </cell>
          <cell r="C4022">
            <v>200901</v>
          </cell>
          <cell r="D4022">
            <v>0.1203</v>
          </cell>
        </row>
        <row r="4023">
          <cell r="A4023" t="str">
            <v>Transco Z3</v>
          </cell>
          <cell r="C4023">
            <v>200902</v>
          </cell>
          <cell r="D4023">
            <v>0.1113</v>
          </cell>
        </row>
        <row r="4024">
          <cell r="A4024" t="str">
            <v>Transco Z3</v>
          </cell>
          <cell r="C4024">
            <v>200903</v>
          </cell>
          <cell r="D4024">
            <v>0.109</v>
          </cell>
        </row>
        <row r="4025">
          <cell r="A4025" t="str">
            <v>Transco Z3</v>
          </cell>
          <cell r="C4025">
            <v>200904</v>
          </cell>
          <cell r="D4025">
            <v>5.79E-2</v>
          </cell>
        </row>
        <row r="4026">
          <cell r="A4026" t="str">
            <v>Transco Z3</v>
          </cell>
          <cell r="C4026">
            <v>200905</v>
          </cell>
          <cell r="D4026">
            <v>5.8999999999999997E-2</v>
          </cell>
        </row>
        <row r="4027">
          <cell r="A4027" t="str">
            <v>Transco Z3</v>
          </cell>
          <cell r="C4027">
            <v>200906</v>
          </cell>
          <cell r="D4027">
            <v>5.8200000000000002E-2</v>
          </cell>
        </row>
        <row r="4028">
          <cell r="A4028" t="str">
            <v>Transco Z3</v>
          </cell>
          <cell r="C4028">
            <v>200907</v>
          </cell>
          <cell r="D4028">
            <v>5.67E-2</v>
          </cell>
        </row>
        <row r="4029">
          <cell r="A4029" t="str">
            <v>Transco Z3</v>
          </cell>
          <cell r="C4029">
            <v>200908</v>
          </cell>
          <cell r="D4029">
            <v>6.1800000000000001E-2</v>
          </cell>
        </row>
        <row r="4030">
          <cell r="A4030" t="str">
            <v>Transco Z3</v>
          </cell>
          <cell r="C4030">
            <v>200909</v>
          </cell>
          <cell r="D4030">
            <v>5.8900000000000001E-2</v>
          </cell>
        </row>
        <row r="4031">
          <cell r="A4031" t="str">
            <v>Transco Z3</v>
          </cell>
          <cell r="C4031">
            <v>200910</v>
          </cell>
          <cell r="D4031">
            <v>6.7500000000000004E-2</v>
          </cell>
        </row>
        <row r="4032">
          <cell r="A4032" t="str">
            <v>Transco Z3</v>
          </cell>
          <cell r="C4032">
            <v>200911</v>
          </cell>
          <cell r="D4032">
            <v>7.17E-2</v>
          </cell>
        </row>
        <row r="4033">
          <cell r="A4033" t="str">
            <v>Transco Z3</v>
          </cell>
          <cell r="C4033">
            <v>200912</v>
          </cell>
          <cell r="D4033">
            <v>8.5900000000000004E-2</v>
          </cell>
        </row>
        <row r="4034">
          <cell r="A4034" t="str">
            <v>Transco Z3</v>
          </cell>
          <cell r="C4034">
            <v>201001</v>
          </cell>
          <cell r="D4034">
            <v>7.6799999999999993E-2</v>
          </cell>
        </row>
        <row r="4035">
          <cell r="A4035" t="str">
            <v>Transco Z3</v>
          </cell>
          <cell r="C4035">
            <v>201002</v>
          </cell>
          <cell r="D4035">
            <v>7.0999999999999994E-2</v>
          </cell>
        </row>
        <row r="4036">
          <cell r="A4036" t="str">
            <v>Transco Z3</v>
          </cell>
          <cell r="C4036">
            <v>201003</v>
          </cell>
          <cell r="D4036">
            <v>6.9599999999999995E-2</v>
          </cell>
        </row>
        <row r="4037">
          <cell r="A4037" t="str">
            <v>Transco Z3</v>
          </cell>
          <cell r="C4037">
            <v>201004</v>
          </cell>
          <cell r="D4037">
            <v>4.82E-2</v>
          </cell>
        </row>
        <row r="4038">
          <cell r="A4038" t="str">
            <v>Transco Z3</v>
          </cell>
          <cell r="C4038">
            <v>201005</v>
          </cell>
          <cell r="D4038">
            <v>4.9200000000000001E-2</v>
          </cell>
        </row>
        <row r="4039">
          <cell r="A4039" t="str">
            <v>Transco Z3</v>
          </cell>
          <cell r="C4039">
            <v>201006</v>
          </cell>
          <cell r="D4039">
            <v>4.8500000000000001E-2</v>
          </cell>
        </row>
        <row r="4040">
          <cell r="A4040" t="str">
            <v>Transco Z3</v>
          </cell>
          <cell r="C4040">
            <v>201007</v>
          </cell>
          <cell r="D4040">
            <v>4.7199999999999999E-2</v>
          </cell>
        </row>
        <row r="4041">
          <cell r="A4041" t="str">
            <v>Transco Z3</v>
          </cell>
          <cell r="C4041">
            <v>201008</v>
          </cell>
          <cell r="D4041">
            <v>5.1499999999999997E-2</v>
          </cell>
        </row>
        <row r="4042">
          <cell r="A4042" t="str">
            <v>Transco Z3</v>
          </cell>
          <cell r="C4042">
            <v>201009</v>
          </cell>
          <cell r="D4042">
            <v>4.9099999999999998E-2</v>
          </cell>
        </row>
        <row r="4043">
          <cell r="A4043" t="str">
            <v>Transco Z3</v>
          </cell>
          <cell r="C4043">
            <v>201010</v>
          </cell>
          <cell r="D4043">
            <v>5.6300000000000003E-2</v>
          </cell>
        </row>
        <row r="4044">
          <cell r="A4044" t="str">
            <v>Transco Z3</v>
          </cell>
          <cell r="C4044">
            <v>201011</v>
          </cell>
          <cell r="D4044">
            <v>6.7100000000000007E-2</v>
          </cell>
        </row>
        <row r="4045">
          <cell r="A4045" t="str">
            <v>Transco Z3</v>
          </cell>
          <cell r="C4045">
            <v>201012</v>
          </cell>
          <cell r="D4045">
            <v>8.0399999999999999E-2</v>
          </cell>
        </row>
        <row r="4046">
          <cell r="A4046" t="str">
            <v>Transco Z3</v>
          </cell>
          <cell r="C4046">
            <v>201101</v>
          </cell>
          <cell r="D4046">
            <v>7.1900000000000006E-2</v>
          </cell>
        </row>
        <row r="4047">
          <cell r="A4047" t="str">
            <v>Transco Z3</v>
          </cell>
          <cell r="C4047">
            <v>201102</v>
          </cell>
          <cell r="D4047">
            <v>6.6500000000000004E-2</v>
          </cell>
        </row>
        <row r="4048">
          <cell r="A4048" t="str">
            <v>Transco Z3</v>
          </cell>
          <cell r="C4048">
            <v>201103</v>
          </cell>
          <cell r="D4048">
            <v>6.5100000000000005E-2</v>
          </cell>
        </row>
        <row r="4049">
          <cell r="A4049" t="str">
            <v>Transco Z3</v>
          </cell>
          <cell r="C4049">
            <v>201104</v>
          </cell>
          <cell r="D4049">
            <v>5.2600000000000001E-2</v>
          </cell>
        </row>
        <row r="4050">
          <cell r="A4050" t="str">
            <v>Transco Z3</v>
          </cell>
          <cell r="C4050">
            <v>201105</v>
          </cell>
          <cell r="D4050">
            <v>0</v>
          </cell>
        </row>
        <row r="4051">
          <cell r="A4051" t="str">
            <v>Transco Z3</v>
          </cell>
          <cell r="C4051">
            <v>201106</v>
          </cell>
          <cell r="D4051">
            <v>0</v>
          </cell>
        </row>
        <row r="4052">
          <cell r="A4052" t="str">
            <v>Transco Z3</v>
          </cell>
          <cell r="C4052">
            <v>201107</v>
          </cell>
          <cell r="D4052">
            <v>0</v>
          </cell>
        </row>
        <row r="4053">
          <cell r="A4053" t="str">
            <v>Transco Z3</v>
          </cell>
          <cell r="C4053">
            <v>201108</v>
          </cell>
          <cell r="D4053">
            <v>0</v>
          </cell>
        </row>
        <row r="4054">
          <cell r="A4054" t="str">
            <v>Transco Z3</v>
          </cell>
          <cell r="C4054">
            <v>201109</v>
          </cell>
          <cell r="D4054">
            <v>0</v>
          </cell>
        </row>
        <row r="4055">
          <cell r="A4055" t="str">
            <v>Transco Z3</v>
          </cell>
          <cell r="C4055">
            <v>201110</v>
          </cell>
          <cell r="D4055">
            <v>0</v>
          </cell>
        </row>
        <row r="4056">
          <cell r="A4056" t="str">
            <v>Transco Z3</v>
          </cell>
          <cell r="C4056">
            <v>201111</v>
          </cell>
          <cell r="D4056">
            <v>0</v>
          </cell>
        </row>
        <row r="4057">
          <cell r="A4057" t="str">
            <v>Transco Z3</v>
          </cell>
          <cell r="C4057">
            <v>201112</v>
          </cell>
          <cell r="D4057">
            <v>0</v>
          </cell>
        </row>
        <row r="4058">
          <cell r="A4058" t="str">
            <v>Transco Z3</v>
          </cell>
          <cell r="C4058">
            <v>201201</v>
          </cell>
          <cell r="D4058">
            <v>0</v>
          </cell>
        </row>
        <row r="4059">
          <cell r="A4059" t="str">
            <v>Transco Z3</v>
          </cell>
          <cell r="C4059">
            <v>201202</v>
          </cell>
          <cell r="D4059">
            <v>0</v>
          </cell>
        </row>
        <row r="4060">
          <cell r="A4060" t="str">
            <v>Transco Z3</v>
          </cell>
          <cell r="C4060">
            <v>201203</v>
          </cell>
          <cell r="D4060">
            <v>0</v>
          </cell>
        </row>
        <row r="4061">
          <cell r="A4061" t="str">
            <v>Transco Z3</v>
          </cell>
          <cell r="C4061">
            <v>201204</v>
          </cell>
          <cell r="D4061">
            <v>0</v>
          </cell>
        </row>
        <row r="4062">
          <cell r="A4062" t="str">
            <v>Transco Z3</v>
          </cell>
          <cell r="C4062">
            <v>201205</v>
          </cell>
          <cell r="D4062">
            <v>0</v>
          </cell>
        </row>
        <row r="4063">
          <cell r="A4063" t="str">
            <v>Transco Z3</v>
          </cell>
          <cell r="C4063">
            <v>201206</v>
          </cell>
          <cell r="D4063">
            <v>0</v>
          </cell>
        </row>
        <row r="4064">
          <cell r="A4064" t="str">
            <v>Transco Z3</v>
          </cell>
          <cell r="C4064">
            <v>201207</v>
          </cell>
          <cell r="D4064">
            <v>0</v>
          </cell>
        </row>
        <row r="4065">
          <cell r="A4065" t="str">
            <v>Transco Z3</v>
          </cell>
          <cell r="C4065">
            <v>201208</v>
          </cell>
          <cell r="D4065">
            <v>0</v>
          </cell>
        </row>
        <row r="4066">
          <cell r="A4066" t="str">
            <v>Transco Z3</v>
          </cell>
          <cell r="C4066">
            <v>201209</v>
          </cell>
          <cell r="D4066">
            <v>0</v>
          </cell>
        </row>
        <row r="4067">
          <cell r="A4067" t="str">
            <v>Transco Z3</v>
          </cell>
          <cell r="C4067">
            <v>201210</v>
          </cell>
          <cell r="D4067">
            <v>0</v>
          </cell>
        </row>
        <row r="4068">
          <cell r="A4068" t="str">
            <v>Transco Z4</v>
          </cell>
          <cell r="C4068">
            <v>200803</v>
          </cell>
          <cell r="D4068">
            <v>0.22750000000000001</v>
          </cell>
        </row>
        <row r="4069">
          <cell r="A4069" t="str">
            <v>Transco Z4</v>
          </cell>
          <cell r="C4069">
            <v>200804</v>
          </cell>
          <cell r="D4069">
            <v>0.14349999999999999</v>
          </cell>
        </row>
        <row r="4070">
          <cell r="A4070" t="str">
            <v>Transco Z4</v>
          </cell>
          <cell r="C4070">
            <v>200805</v>
          </cell>
          <cell r="D4070">
            <v>0.36749999999999999</v>
          </cell>
        </row>
        <row r="4071">
          <cell r="A4071" t="str">
            <v>Transco Z4</v>
          </cell>
          <cell r="C4071">
            <v>200806</v>
          </cell>
          <cell r="D4071">
            <v>0.1472</v>
          </cell>
        </row>
        <row r="4072">
          <cell r="A4072" t="str">
            <v>Transco Z4</v>
          </cell>
          <cell r="C4072">
            <v>200807</v>
          </cell>
          <cell r="D4072">
            <v>0.1444</v>
          </cell>
        </row>
        <row r="4073">
          <cell r="A4073" t="str">
            <v>Transco Z4</v>
          </cell>
          <cell r="C4073">
            <v>200808</v>
          </cell>
          <cell r="D4073">
            <v>0.1585</v>
          </cell>
        </row>
        <row r="4074">
          <cell r="A4074" t="str">
            <v>Transco Z4</v>
          </cell>
          <cell r="C4074">
            <v>200809</v>
          </cell>
          <cell r="D4074">
            <v>0.1535</v>
          </cell>
        </row>
        <row r="4075">
          <cell r="A4075" t="str">
            <v>Transco Z4</v>
          </cell>
          <cell r="C4075">
            <v>200810</v>
          </cell>
          <cell r="D4075">
            <v>0.17150000000000001</v>
          </cell>
        </row>
        <row r="4076">
          <cell r="A4076" t="str">
            <v>Transco Z4</v>
          </cell>
          <cell r="C4076">
            <v>200811</v>
          </cell>
          <cell r="D4076">
            <v>0.16470000000000001</v>
          </cell>
        </row>
        <row r="4077">
          <cell r="A4077" t="str">
            <v>Transco Z4</v>
          </cell>
          <cell r="C4077">
            <v>200812</v>
          </cell>
          <cell r="D4077">
            <v>0.1976</v>
          </cell>
        </row>
        <row r="4078">
          <cell r="A4078" t="str">
            <v>Transco Z4</v>
          </cell>
          <cell r="C4078">
            <v>200901</v>
          </cell>
          <cell r="D4078">
            <v>0.17780000000000001</v>
          </cell>
        </row>
        <row r="4079">
          <cell r="A4079" t="str">
            <v>Transco Z4</v>
          </cell>
          <cell r="C4079">
            <v>200902</v>
          </cell>
          <cell r="D4079">
            <v>0.16350000000000001</v>
          </cell>
        </row>
        <row r="4080">
          <cell r="A4080" t="str">
            <v>Transco Z4</v>
          </cell>
          <cell r="C4080">
            <v>200903</v>
          </cell>
          <cell r="D4080">
            <v>0.15890000000000001</v>
          </cell>
        </row>
        <row r="4081">
          <cell r="A4081" t="str">
            <v>Transco Z4</v>
          </cell>
          <cell r="C4081">
            <v>200904</v>
          </cell>
          <cell r="D4081">
            <v>0.14130000000000001</v>
          </cell>
        </row>
        <row r="4082">
          <cell r="A4082" t="str">
            <v>Transco Z4</v>
          </cell>
          <cell r="C4082">
            <v>200905</v>
          </cell>
          <cell r="D4082">
            <v>0.14399999999999999</v>
          </cell>
        </row>
        <row r="4083">
          <cell r="A4083" t="str">
            <v>Transco Z4</v>
          </cell>
          <cell r="C4083">
            <v>200906</v>
          </cell>
          <cell r="D4083">
            <v>0.14219999999999999</v>
          </cell>
        </row>
        <row r="4084">
          <cell r="A4084" t="str">
            <v>Transco Z4</v>
          </cell>
          <cell r="C4084">
            <v>200907</v>
          </cell>
          <cell r="D4084">
            <v>0.13950000000000001</v>
          </cell>
        </row>
        <row r="4085">
          <cell r="A4085" t="str">
            <v>Transco Z4</v>
          </cell>
          <cell r="C4085">
            <v>200908</v>
          </cell>
          <cell r="D4085">
            <v>0.15310000000000001</v>
          </cell>
        </row>
        <row r="4086">
          <cell r="A4086" t="str">
            <v>Transco Z4</v>
          </cell>
          <cell r="C4086">
            <v>200909</v>
          </cell>
          <cell r="D4086">
            <v>0.1482</v>
          </cell>
        </row>
        <row r="4087">
          <cell r="A4087" t="str">
            <v>Transco Z4</v>
          </cell>
          <cell r="C4087">
            <v>200910</v>
          </cell>
          <cell r="D4087">
            <v>0.1656</v>
          </cell>
        </row>
        <row r="4088">
          <cell r="A4088" t="str">
            <v>Transco Z4</v>
          </cell>
          <cell r="C4088">
            <v>200911</v>
          </cell>
          <cell r="D4088">
            <v>0.14000000000000001</v>
          </cell>
        </row>
        <row r="4089">
          <cell r="A4089" t="str">
            <v>Transco Z4</v>
          </cell>
          <cell r="C4089">
            <v>200912</v>
          </cell>
          <cell r="D4089">
            <v>0.16789999999999999</v>
          </cell>
        </row>
        <row r="4090">
          <cell r="A4090" t="str">
            <v>Transco Z4</v>
          </cell>
          <cell r="C4090">
            <v>201001</v>
          </cell>
          <cell r="D4090">
            <v>0.1512</v>
          </cell>
        </row>
        <row r="4091">
          <cell r="A4091" t="str">
            <v>Transco Z4</v>
          </cell>
          <cell r="C4091">
            <v>201002</v>
          </cell>
          <cell r="D4091">
            <v>0.13900000000000001</v>
          </cell>
        </row>
        <row r="4092">
          <cell r="A4092" t="str">
            <v>Transco Z4</v>
          </cell>
          <cell r="C4092">
            <v>201003</v>
          </cell>
          <cell r="D4092">
            <v>0.1351</v>
          </cell>
        </row>
        <row r="4093">
          <cell r="A4093" t="str">
            <v>Transco Z4</v>
          </cell>
          <cell r="C4093">
            <v>201004</v>
          </cell>
          <cell r="D4093">
            <v>0.12720000000000001</v>
          </cell>
        </row>
        <row r="4094">
          <cell r="A4094" t="str">
            <v>Transco Z4</v>
          </cell>
          <cell r="C4094">
            <v>201005</v>
          </cell>
          <cell r="D4094">
            <v>0.12959999999999999</v>
          </cell>
        </row>
        <row r="4095">
          <cell r="A4095" t="str">
            <v>Transco Z4</v>
          </cell>
          <cell r="C4095">
            <v>201006</v>
          </cell>
          <cell r="D4095">
            <v>0.128</v>
          </cell>
        </row>
        <row r="4096">
          <cell r="A4096" t="str">
            <v>Transco Z4</v>
          </cell>
          <cell r="C4096">
            <v>201007</v>
          </cell>
          <cell r="D4096">
            <v>0.1255</v>
          </cell>
        </row>
        <row r="4097">
          <cell r="A4097" t="str">
            <v>Transco Z4</v>
          </cell>
          <cell r="C4097">
            <v>201008</v>
          </cell>
          <cell r="D4097">
            <v>0.13780000000000001</v>
          </cell>
        </row>
        <row r="4098">
          <cell r="A4098" t="str">
            <v>Transco Z4</v>
          </cell>
          <cell r="C4098">
            <v>201009</v>
          </cell>
          <cell r="D4098">
            <v>0.13339999999999999</v>
          </cell>
        </row>
        <row r="4099">
          <cell r="A4099" t="str">
            <v>Transco Z4</v>
          </cell>
          <cell r="C4099">
            <v>201010</v>
          </cell>
          <cell r="D4099">
            <v>0.14910000000000001</v>
          </cell>
        </row>
        <row r="4100">
          <cell r="A4100" t="str">
            <v>Transco Z4</v>
          </cell>
          <cell r="C4100">
            <v>201011</v>
          </cell>
          <cell r="D4100">
            <v>0.11899999999999999</v>
          </cell>
        </row>
        <row r="4101">
          <cell r="A4101" t="str">
            <v>Transco Z4</v>
          </cell>
          <cell r="C4101">
            <v>201012</v>
          </cell>
          <cell r="D4101">
            <v>0.14280000000000001</v>
          </cell>
        </row>
        <row r="4102">
          <cell r="A4102" t="str">
            <v>Transco Z4</v>
          </cell>
          <cell r="C4102">
            <v>201101</v>
          </cell>
          <cell r="D4102">
            <v>0.1285</v>
          </cell>
        </row>
        <row r="4103">
          <cell r="A4103" t="str">
            <v>Transco Z4</v>
          </cell>
          <cell r="C4103">
            <v>201102</v>
          </cell>
          <cell r="D4103">
            <v>0.1182</v>
          </cell>
        </row>
        <row r="4104">
          <cell r="A4104" t="str">
            <v>Transco Z4</v>
          </cell>
          <cell r="C4104">
            <v>201103</v>
          </cell>
          <cell r="D4104">
            <v>0.1148</v>
          </cell>
        </row>
        <row r="4105">
          <cell r="A4105" t="str">
            <v>Transco Z4</v>
          </cell>
          <cell r="C4105">
            <v>201104</v>
          </cell>
          <cell r="D4105">
            <v>0.1144</v>
          </cell>
        </row>
        <row r="4106">
          <cell r="A4106" t="str">
            <v>Transco Z4</v>
          </cell>
          <cell r="C4106">
            <v>201105</v>
          </cell>
          <cell r="D4106">
            <v>0</v>
          </cell>
        </row>
        <row r="4107">
          <cell r="A4107" t="str">
            <v>Transco Z4</v>
          </cell>
          <cell r="C4107">
            <v>201106</v>
          </cell>
          <cell r="D4107">
            <v>0</v>
          </cell>
        </row>
        <row r="4108">
          <cell r="A4108" t="str">
            <v>Transco Z4</v>
          </cell>
          <cell r="C4108">
            <v>201107</v>
          </cell>
          <cell r="D4108">
            <v>0</v>
          </cell>
        </row>
        <row r="4109">
          <cell r="A4109" t="str">
            <v>Transco Z4</v>
          </cell>
          <cell r="C4109">
            <v>201108</v>
          </cell>
          <cell r="D4109">
            <v>0</v>
          </cell>
        </row>
        <row r="4110">
          <cell r="A4110" t="str">
            <v>Transco Z4</v>
          </cell>
          <cell r="C4110">
            <v>201109</v>
          </cell>
          <cell r="D4110">
            <v>0</v>
          </cell>
        </row>
        <row r="4111">
          <cell r="A4111" t="str">
            <v>Transco Z4</v>
          </cell>
          <cell r="C4111">
            <v>201110</v>
          </cell>
          <cell r="D4111">
            <v>0</v>
          </cell>
        </row>
        <row r="4112">
          <cell r="A4112" t="str">
            <v>Transco Z4</v>
          </cell>
          <cell r="C4112">
            <v>201111</v>
          </cell>
          <cell r="D4112">
            <v>0</v>
          </cell>
        </row>
        <row r="4113">
          <cell r="A4113" t="str">
            <v>Transco Z4</v>
          </cell>
          <cell r="C4113">
            <v>201112</v>
          </cell>
          <cell r="D4113">
            <v>0</v>
          </cell>
        </row>
        <row r="4114">
          <cell r="A4114" t="str">
            <v>Transco Z4</v>
          </cell>
          <cell r="C4114">
            <v>201201</v>
          </cell>
          <cell r="D4114">
            <v>0</v>
          </cell>
        </row>
        <row r="4115">
          <cell r="A4115" t="str">
            <v>Transco Z4</v>
          </cell>
          <cell r="C4115">
            <v>201202</v>
          </cell>
          <cell r="D4115">
            <v>0</v>
          </cell>
        </row>
        <row r="4116">
          <cell r="A4116" t="str">
            <v>Transco Z4</v>
          </cell>
          <cell r="C4116">
            <v>201203</v>
          </cell>
          <cell r="D4116">
            <v>0</v>
          </cell>
        </row>
        <row r="4117">
          <cell r="A4117" t="str">
            <v>Transco Z4</v>
          </cell>
          <cell r="C4117">
            <v>201204</v>
          </cell>
          <cell r="D4117">
            <v>0</v>
          </cell>
        </row>
        <row r="4118">
          <cell r="A4118" t="str">
            <v>Transco Z4</v>
          </cell>
          <cell r="C4118">
            <v>201205</v>
          </cell>
          <cell r="D4118">
            <v>0</v>
          </cell>
        </row>
        <row r="4119">
          <cell r="A4119" t="str">
            <v>Transco Z4</v>
          </cell>
          <cell r="C4119">
            <v>201206</v>
          </cell>
          <cell r="D4119">
            <v>0</v>
          </cell>
        </row>
        <row r="4120">
          <cell r="A4120" t="str">
            <v>Transco Z4</v>
          </cell>
          <cell r="C4120">
            <v>201207</v>
          </cell>
          <cell r="D4120">
            <v>0</v>
          </cell>
        </row>
        <row r="4121">
          <cell r="A4121" t="str">
            <v>Transco Z4</v>
          </cell>
          <cell r="C4121">
            <v>201208</v>
          </cell>
          <cell r="D4121">
            <v>0</v>
          </cell>
        </row>
        <row r="4122">
          <cell r="A4122" t="str">
            <v>Transco Z4</v>
          </cell>
          <cell r="C4122">
            <v>201209</v>
          </cell>
          <cell r="D4122">
            <v>0</v>
          </cell>
        </row>
        <row r="4123">
          <cell r="A4123" t="str">
            <v>Transco Z4</v>
          </cell>
          <cell r="C4123">
            <v>201210</v>
          </cell>
          <cell r="D4123">
            <v>0</v>
          </cell>
        </row>
        <row r="4124">
          <cell r="A4124" t="str">
            <v>Transco Z4</v>
          </cell>
          <cell r="C4124">
            <v>201211</v>
          </cell>
          <cell r="D4124">
            <v>0</v>
          </cell>
        </row>
        <row r="4125">
          <cell r="A4125" t="str">
            <v>Transco Z4</v>
          </cell>
          <cell r="C4125">
            <v>201212</v>
          </cell>
          <cell r="D4125">
            <v>0</v>
          </cell>
        </row>
        <row r="4126">
          <cell r="A4126" t="str">
            <v>Transco Z4</v>
          </cell>
          <cell r="C4126">
            <v>201301</v>
          </cell>
          <cell r="D4126">
            <v>0</v>
          </cell>
        </row>
        <row r="4127">
          <cell r="A4127" t="str">
            <v>Transco Z4</v>
          </cell>
          <cell r="C4127">
            <v>201302</v>
          </cell>
          <cell r="D4127">
            <v>0</v>
          </cell>
        </row>
        <row r="4128">
          <cell r="A4128" t="str">
            <v>Transco Z4</v>
          </cell>
          <cell r="C4128">
            <v>201303</v>
          </cell>
          <cell r="D4128">
            <v>0</v>
          </cell>
        </row>
        <row r="4129">
          <cell r="A4129" t="str">
            <v>Transco Z4</v>
          </cell>
          <cell r="C4129">
            <v>201304</v>
          </cell>
          <cell r="D4129">
            <v>0</v>
          </cell>
        </row>
        <row r="4130">
          <cell r="A4130" t="str">
            <v>Transco Z4</v>
          </cell>
          <cell r="C4130">
            <v>201305</v>
          </cell>
          <cell r="D4130">
            <v>0</v>
          </cell>
        </row>
        <row r="4131">
          <cell r="A4131" t="str">
            <v>Transco Z4</v>
          </cell>
          <cell r="C4131">
            <v>201306</v>
          </cell>
          <cell r="D4131">
            <v>0</v>
          </cell>
        </row>
        <row r="4132">
          <cell r="A4132" t="str">
            <v>Transco Z4</v>
          </cell>
          <cell r="C4132">
            <v>201307</v>
          </cell>
          <cell r="D4132">
            <v>0</v>
          </cell>
        </row>
        <row r="4133">
          <cell r="A4133" t="str">
            <v>Transco Z4</v>
          </cell>
          <cell r="C4133">
            <v>201308</v>
          </cell>
          <cell r="D4133">
            <v>0</v>
          </cell>
        </row>
        <row r="4134">
          <cell r="A4134" t="str">
            <v>Transco Z4</v>
          </cell>
          <cell r="C4134">
            <v>201309</v>
          </cell>
          <cell r="D4134">
            <v>0</v>
          </cell>
        </row>
        <row r="4135">
          <cell r="A4135" t="str">
            <v>Transco Z4</v>
          </cell>
          <cell r="C4135">
            <v>201310</v>
          </cell>
          <cell r="D4135">
            <v>0</v>
          </cell>
        </row>
        <row r="4136">
          <cell r="A4136" t="str">
            <v>Transco Z4</v>
          </cell>
          <cell r="C4136">
            <v>201311</v>
          </cell>
          <cell r="D4136">
            <v>0</v>
          </cell>
        </row>
        <row r="4137">
          <cell r="A4137" t="str">
            <v>Transco Z4</v>
          </cell>
          <cell r="C4137">
            <v>201312</v>
          </cell>
          <cell r="D4137">
            <v>0</v>
          </cell>
        </row>
        <row r="4138">
          <cell r="A4138" t="str">
            <v>Transco Z4</v>
          </cell>
          <cell r="C4138">
            <v>201401</v>
          </cell>
          <cell r="D4138">
            <v>0</v>
          </cell>
        </row>
        <row r="4139">
          <cell r="A4139" t="str">
            <v>Transco Z4</v>
          </cell>
          <cell r="C4139">
            <v>201402</v>
          </cell>
          <cell r="D4139">
            <v>0</v>
          </cell>
        </row>
        <row r="4140">
          <cell r="A4140" t="str">
            <v>Transco Z4</v>
          </cell>
          <cell r="C4140">
            <v>201403</v>
          </cell>
          <cell r="D4140">
            <v>0</v>
          </cell>
        </row>
        <row r="4141">
          <cell r="A4141" t="str">
            <v>Transco Z4</v>
          </cell>
          <cell r="C4141">
            <v>201404</v>
          </cell>
          <cell r="D4141">
            <v>0</v>
          </cell>
        </row>
        <row r="4142">
          <cell r="A4142" t="str">
            <v>Transco Z4</v>
          </cell>
          <cell r="C4142">
            <v>201405</v>
          </cell>
          <cell r="D4142">
            <v>0</v>
          </cell>
        </row>
        <row r="4143">
          <cell r="A4143" t="str">
            <v>Transco Z4</v>
          </cell>
          <cell r="C4143">
            <v>201406</v>
          </cell>
          <cell r="D4143">
            <v>0</v>
          </cell>
        </row>
        <row r="4144">
          <cell r="A4144" t="str">
            <v>Transco Z4</v>
          </cell>
          <cell r="C4144">
            <v>201407</v>
          </cell>
          <cell r="D4144">
            <v>0</v>
          </cell>
        </row>
        <row r="4145">
          <cell r="A4145" t="str">
            <v>Transco Z4</v>
          </cell>
          <cell r="C4145">
            <v>201408</v>
          </cell>
          <cell r="D4145">
            <v>0</v>
          </cell>
        </row>
        <row r="4146">
          <cell r="A4146" t="str">
            <v>Transco Z4</v>
          </cell>
          <cell r="C4146">
            <v>201409</v>
          </cell>
          <cell r="D4146">
            <v>0</v>
          </cell>
        </row>
        <row r="4147">
          <cell r="A4147" t="str">
            <v>Transco Z4</v>
          </cell>
          <cell r="C4147">
            <v>201410</v>
          </cell>
          <cell r="D4147">
            <v>0</v>
          </cell>
        </row>
        <row r="4148">
          <cell r="A4148" t="str">
            <v>Transco Z4</v>
          </cell>
          <cell r="C4148">
            <v>201411</v>
          </cell>
          <cell r="D4148">
            <v>0</v>
          </cell>
        </row>
        <row r="4149">
          <cell r="A4149" t="str">
            <v>Transco Z4</v>
          </cell>
          <cell r="C4149">
            <v>201412</v>
          </cell>
          <cell r="D4149">
            <v>0</v>
          </cell>
        </row>
        <row r="4150">
          <cell r="A4150" t="str">
            <v>Transco Z4</v>
          </cell>
          <cell r="C4150">
            <v>201501</v>
          </cell>
          <cell r="D4150">
            <v>0</v>
          </cell>
        </row>
        <row r="4151">
          <cell r="A4151" t="str">
            <v>Transco Z4</v>
          </cell>
          <cell r="C4151">
            <v>201502</v>
          </cell>
          <cell r="D4151">
            <v>0</v>
          </cell>
        </row>
        <row r="4152">
          <cell r="A4152" t="str">
            <v>Transco Z4</v>
          </cell>
          <cell r="C4152">
            <v>201503</v>
          </cell>
          <cell r="D4152">
            <v>0</v>
          </cell>
        </row>
        <row r="4153">
          <cell r="A4153" t="str">
            <v>Transco Z5</v>
          </cell>
          <cell r="C4153">
            <v>200803</v>
          </cell>
          <cell r="D4153">
            <v>0</v>
          </cell>
        </row>
        <row r="4154">
          <cell r="A4154" t="str">
            <v>Transco Z5</v>
          </cell>
          <cell r="C4154">
            <v>200804</v>
          </cell>
          <cell r="D4154">
            <v>0</v>
          </cell>
        </row>
        <row r="4155">
          <cell r="A4155" t="str">
            <v>Transco Z5</v>
          </cell>
          <cell r="C4155">
            <v>200805</v>
          </cell>
          <cell r="D4155">
            <v>0</v>
          </cell>
        </row>
        <row r="4156">
          <cell r="A4156" t="str">
            <v>Transco Z5</v>
          </cell>
          <cell r="C4156">
            <v>200806</v>
          </cell>
          <cell r="D4156">
            <v>0</v>
          </cell>
        </row>
        <row r="4157">
          <cell r="A4157" t="str">
            <v>Transco Z5</v>
          </cell>
          <cell r="C4157">
            <v>200807</v>
          </cell>
          <cell r="D4157">
            <v>0</v>
          </cell>
        </row>
        <row r="4158">
          <cell r="A4158" t="str">
            <v>Transco Z5</v>
          </cell>
          <cell r="C4158">
            <v>200808</v>
          </cell>
          <cell r="D4158">
            <v>0</v>
          </cell>
        </row>
        <row r="4159">
          <cell r="A4159" t="str">
            <v>Transco Z5</v>
          </cell>
          <cell r="C4159">
            <v>200809</v>
          </cell>
          <cell r="D4159">
            <v>0</v>
          </cell>
        </row>
        <row r="4160">
          <cell r="A4160" t="str">
            <v>Transco Z5</v>
          </cell>
          <cell r="C4160">
            <v>200810</v>
          </cell>
          <cell r="D4160">
            <v>0</v>
          </cell>
        </row>
        <row r="4161">
          <cell r="A4161" t="str">
            <v>Transco Z5</v>
          </cell>
          <cell r="C4161">
            <v>200811</v>
          </cell>
          <cell r="D4161">
            <v>0</v>
          </cell>
        </row>
        <row r="4162">
          <cell r="A4162" t="str">
            <v>Transco Z5</v>
          </cell>
          <cell r="C4162">
            <v>200812</v>
          </cell>
          <cell r="D4162">
            <v>0</v>
          </cell>
        </row>
        <row r="4163">
          <cell r="A4163" t="str">
            <v>Transco Z5</v>
          </cell>
          <cell r="C4163">
            <v>200901</v>
          </cell>
          <cell r="D4163">
            <v>0</v>
          </cell>
        </row>
        <row r="4164">
          <cell r="A4164" t="str">
            <v>Transco Z5</v>
          </cell>
          <cell r="C4164">
            <v>200902</v>
          </cell>
          <cell r="D4164">
            <v>0</v>
          </cell>
        </row>
        <row r="4165">
          <cell r="A4165" t="str">
            <v>Transco Z5</v>
          </cell>
          <cell r="C4165">
            <v>200903</v>
          </cell>
          <cell r="D4165">
            <v>0</v>
          </cell>
        </row>
        <row r="4166">
          <cell r="A4166" t="str">
            <v>Transco Z5</v>
          </cell>
          <cell r="C4166">
            <v>200904</v>
          </cell>
          <cell r="D4166">
            <v>0</v>
          </cell>
        </row>
        <row r="4167">
          <cell r="A4167" t="str">
            <v>Transco Z5</v>
          </cell>
          <cell r="C4167">
            <v>200905</v>
          </cell>
          <cell r="D4167">
            <v>0</v>
          </cell>
        </row>
        <row r="4168">
          <cell r="A4168" t="str">
            <v>Transco Z5</v>
          </cell>
          <cell r="C4168">
            <v>200906</v>
          </cell>
          <cell r="D4168">
            <v>0</v>
          </cell>
        </row>
        <row r="4169">
          <cell r="A4169" t="str">
            <v>Transco Z5</v>
          </cell>
          <cell r="C4169">
            <v>200907</v>
          </cell>
          <cell r="D4169">
            <v>0</v>
          </cell>
        </row>
        <row r="4170">
          <cell r="A4170" t="str">
            <v>Transco Z5</v>
          </cell>
          <cell r="C4170">
            <v>200908</v>
          </cell>
          <cell r="D4170">
            <v>0</v>
          </cell>
        </row>
        <row r="4171">
          <cell r="A4171" t="str">
            <v>Transco Z5</v>
          </cell>
          <cell r="C4171">
            <v>200909</v>
          </cell>
          <cell r="D4171">
            <v>0</v>
          </cell>
        </row>
        <row r="4172">
          <cell r="A4172" t="str">
            <v>Transco Z5</v>
          </cell>
          <cell r="C4172">
            <v>200910</v>
          </cell>
          <cell r="D4172">
            <v>0</v>
          </cell>
        </row>
        <row r="4173">
          <cell r="A4173" t="str">
            <v>Transco Z5</v>
          </cell>
          <cell r="C4173">
            <v>200911</v>
          </cell>
          <cell r="D4173">
            <v>0</v>
          </cell>
        </row>
        <row r="4174">
          <cell r="A4174" t="str">
            <v>Transco Z5</v>
          </cell>
          <cell r="C4174">
            <v>200912</v>
          </cell>
          <cell r="D4174">
            <v>0</v>
          </cell>
        </row>
        <row r="4175">
          <cell r="A4175" t="str">
            <v>Transco Z5</v>
          </cell>
          <cell r="C4175">
            <v>201001</v>
          </cell>
          <cell r="D4175">
            <v>0</v>
          </cell>
        </row>
        <row r="4176">
          <cell r="A4176" t="str">
            <v>Transco Z5</v>
          </cell>
          <cell r="C4176">
            <v>201002</v>
          </cell>
          <cell r="D4176">
            <v>0</v>
          </cell>
        </row>
        <row r="4177">
          <cell r="A4177" t="str">
            <v>Transco Z5</v>
          </cell>
          <cell r="C4177">
            <v>201003</v>
          </cell>
          <cell r="D4177">
            <v>0</v>
          </cell>
        </row>
        <row r="4178">
          <cell r="A4178" t="str">
            <v>Transco Z5</v>
          </cell>
          <cell r="C4178">
            <v>201004</v>
          </cell>
          <cell r="D4178">
            <v>0</v>
          </cell>
        </row>
        <row r="4179">
          <cell r="A4179" t="str">
            <v>Transco Z5</v>
          </cell>
          <cell r="C4179">
            <v>201005</v>
          </cell>
          <cell r="D4179">
            <v>0</v>
          </cell>
        </row>
        <row r="4180">
          <cell r="A4180" t="str">
            <v>Transco Z5</v>
          </cell>
          <cell r="C4180">
            <v>201006</v>
          </cell>
          <cell r="D4180">
            <v>0</v>
          </cell>
        </row>
        <row r="4181">
          <cell r="A4181" t="str">
            <v>Transco Z5</v>
          </cell>
          <cell r="C4181">
            <v>201007</v>
          </cell>
          <cell r="D4181">
            <v>0</v>
          </cell>
        </row>
        <row r="4182">
          <cell r="A4182" t="str">
            <v>Transco Z5</v>
          </cell>
          <cell r="C4182">
            <v>201008</v>
          </cell>
          <cell r="D4182">
            <v>0</v>
          </cell>
        </row>
        <row r="4183">
          <cell r="A4183" t="str">
            <v>Transco Z5</v>
          </cell>
          <cell r="C4183">
            <v>201009</v>
          </cell>
          <cell r="D4183">
            <v>0</v>
          </cell>
        </row>
        <row r="4184">
          <cell r="A4184" t="str">
            <v>Transco Z5</v>
          </cell>
          <cell r="C4184">
            <v>201010</v>
          </cell>
          <cell r="D4184">
            <v>0</v>
          </cell>
        </row>
        <row r="4185">
          <cell r="A4185" t="str">
            <v>Transco Z5</v>
          </cell>
          <cell r="C4185">
            <v>201011</v>
          </cell>
          <cell r="D4185">
            <v>0</v>
          </cell>
        </row>
        <row r="4186">
          <cell r="A4186" t="str">
            <v>Transco Z5</v>
          </cell>
          <cell r="C4186">
            <v>201012</v>
          </cell>
          <cell r="D4186">
            <v>0</v>
          </cell>
        </row>
        <row r="4187">
          <cell r="A4187" t="str">
            <v>Transco Z5</v>
          </cell>
          <cell r="C4187">
            <v>201101</v>
          </cell>
          <cell r="D4187">
            <v>0</v>
          </cell>
        </row>
        <row r="4188">
          <cell r="A4188" t="str">
            <v>Transco Z5</v>
          </cell>
          <cell r="C4188">
            <v>201102</v>
          </cell>
          <cell r="D4188">
            <v>0</v>
          </cell>
        </row>
        <row r="4189">
          <cell r="A4189" t="str">
            <v>Transco Z5</v>
          </cell>
          <cell r="C4189">
            <v>201103</v>
          </cell>
          <cell r="D4189">
            <v>0</v>
          </cell>
        </row>
        <row r="4190">
          <cell r="A4190" t="str">
            <v>Transco Z5</v>
          </cell>
          <cell r="C4190">
            <v>201104</v>
          </cell>
          <cell r="D4190">
            <v>0</v>
          </cell>
        </row>
        <row r="4191">
          <cell r="A4191" t="str">
            <v>Transco Z5</v>
          </cell>
          <cell r="C4191">
            <v>201105</v>
          </cell>
          <cell r="D4191">
            <v>0</v>
          </cell>
        </row>
        <row r="4192">
          <cell r="A4192" t="str">
            <v>Transco Z5</v>
          </cell>
          <cell r="C4192">
            <v>201106</v>
          </cell>
          <cell r="D4192">
            <v>0</v>
          </cell>
        </row>
        <row r="4193">
          <cell r="A4193" t="str">
            <v>Transco Z5</v>
          </cell>
          <cell r="C4193">
            <v>201107</v>
          </cell>
          <cell r="D4193">
            <v>0</v>
          </cell>
        </row>
        <row r="4194">
          <cell r="A4194" t="str">
            <v>Transco Z5</v>
          </cell>
          <cell r="C4194">
            <v>201108</v>
          </cell>
          <cell r="D4194">
            <v>0</v>
          </cell>
        </row>
        <row r="4195">
          <cell r="A4195" t="str">
            <v>Transco Z5</v>
          </cell>
          <cell r="C4195">
            <v>201109</v>
          </cell>
          <cell r="D4195">
            <v>0</v>
          </cell>
        </row>
        <row r="4196">
          <cell r="A4196" t="str">
            <v>Transco Z5</v>
          </cell>
          <cell r="C4196">
            <v>201110</v>
          </cell>
          <cell r="D4196">
            <v>0</v>
          </cell>
        </row>
        <row r="4197">
          <cell r="A4197" t="str">
            <v>Transco Z5</v>
          </cell>
          <cell r="C4197">
            <v>201111</v>
          </cell>
          <cell r="D4197">
            <v>0</v>
          </cell>
        </row>
        <row r="4198">
          <cell r="A4198" t="str">
            <v>Transco Z5</v>
          </cell>
          <cell r="C4198">
            <v>201112</v>
          </cell>
          <cell r="D4198">
            <v>0</v>
          </cell>
        </row>
        <row r="4199">
          <cell r="A4199" t="str">
            <v>Transco Z5</v>
          </cell>
          <cell r="C4199">
            <v>201201</v>
          </cell>
          <cell r="D4199">
            <v>0</v>
          </cell>
        </row>
        <row r="4200">
          <cell r="A4200" t="str">
            <v>Transco Z5</v>
          </cell>
          <cell r="C4200">
            <v>201202</v>
          </cell>
          <cell r="D4200">
            <v>0</v>
          </cell>
        </row>
        <row r="4201">
          <cell r="A4201" t="str">
            <v>Transco Z5</v>
          </cell>
          <cell r="C4201">
            <v>201203</v>
          </cell>
          <cell r="D4201">
            <v>0</v>
          </cell>
        </row>
        <row r="4202">
          <cell r="A4202" t="str">
            <v>Transco Z5</v>
          </cell>
          <cell r="C4202">
            <v>201204</v>
          </cell>
          <cell r="D4202">
            <v>0</v>
          </cell>
        </row>
        <row r="4203">
          <cell r="A4203" t="str">
            <v>Transco Z5</v>
          </cell>
          <cell r="C4203">
            <v>201205</v>
          </cell>
          <cell r="D4203">
            <v>0</v>
          </cell>
        </row>
        <row r="4204">
          <cell r="A4204" t="str">
            <v>Transco Z5</v>
          </cell>
          <cell r="C4204">
            <v>201206</v>
          </cell>
          <cell r="D4204">
            <v>0</v>
          </cell>
        </row>
        <row r="4205">
          <cell r="A4205" t="str">
            <v>Transco Z5</v>
          </cell>
          <cell r="C4205">
            <v>201207</v>
          </cell>
          <cell r="D4205">
            <v>0</v>
          </cell>
        </row>
        <row r="4206">
          <cell r="A4206" t="str">
            <v>Transco Z5</v>
          </cell>
          <cell r="C4206">
            <v>201208</v>
          </cell>
          <cell r="D4206">
            <v>0</v>
          </cell>
        </row>
        <row r="4207">
          <cell r="A4207" t="str">
            <v>Transco Z5</v>
          </cell>
          <cell r="C4207">
            <v>201209</v>
          </cell>
          <cell r="D4207">
            <v>0</v>
          </cell>
        </row>
        <row r="4208">
          <cell r="A4208" t="str">
            <v>Transco Z5</v>
          </cell>
          <cell r="C4208">
            <v>201210</v>
          </cell>
          <cell r="D4208">
            <v>0</v>
          </cell>
        </row>
        <row r="4209">
          <cell r="A4209" t="str">
            <v>Transco Z6</v>
          </cell>
          <cell r="C4209">
            <v>200803</v>
          </cell>
          <cell r="D4209">
            <v>0.91220000000000001</v>
          </cell>
        </row>
        <row r="4210">
          <cell r="A4210" t="str">
            <v>Transco Z6</v>
          </cell>
          <cell r="C4210">
            <v>200804</v>
          </cell>
          <cell r="D4210">
            <v>0.7107</v>
          </cell>
        </row>
        <row r="4211">
          <cell r="A4211" t="str">
            <v>Transco Z6</v>
          </cell>
          <cell r="C4211">
            <v>200805</v>
          </cell>
          <cell r="D4211">
            <v>0.69969999999999999</v>
          </cell>
        </row>
        <row r="4212">
          <cell r="A4212" t="str">
            <v>Transco Z6</v>
          </cell>
          <cell r="C4212">
            <v>200806</v>
          </cell>
          <cell r="D4212">
            <v>0.7379</v>
          </cell>
        </row>
        <row r="4213">
          <cell r="A4213" t="str">
            <v>Transco Z6</v>
          </cell>
          <cell r="C4213">
            <v>200807</v>
          </cell>
          <cell r="D4213">
            <v>0.93440000000000001</v>
          </cell>
        </row>
        <row r="4214">
          <cell r="A4214" t="str">
            <v>Transco Z6</v>
          </cell>
          <cell r="C4214">
            <v>200808</v>
          </cell>
          <cell r="D4214">
            <v>0.76359999999999995</v>
          </cell>
        </row>
        <row r="4215">
          <cell r="A4215" t="str">
            <v>Transco Z6</v>
          </cell>
          <cell r="C4215">
            <v>200809</v>
          </cell>
          <cell r="D4215">
            <v>0.71499999999999997</v>
          </cell>
        </row>
        <row r="4216">
          <cell r="A4216" t="str">
            <v>Transco Z6</v>
          </cell>
          <cell r="C4216">
            <v>200810</v>
          </cell>
          <cell r="D4216">
            <v>0.83889999999999998</v>
          </cell>
        </row>
        <row r="4217">
          <cell r="A4217" t="str">
            <v>Transco Z6</v>
          </cell>
          <cell r="C4217">
            <v>200811</v>
          </cell>
          <cell r="D4217">
            <v>0.87929999999999997</v>
          </cell>
        </row>
        <row r="4218">
          <cell r="A4218" t="str">
            <v>Transco Z6</v>
          </cell>
          <cell r="C4218">
            <v>200812</v>
          </cell>
          <cell r="D4218">
            <v>1.4237</v>
          </cell>
        </row>
        <row r="4219">
          <cell r="A4219" t="str">
            <v>Transco Z6</v>
          </cell>
          <cell r="C4219">
            <v>200901</v>
          </cell>
          <cell r="D4219">
            <v>2.4001999999999999</v>
          </cell>
        </row>
        <row r="4220">
          <cell r="A4220" t="str">
            <v>Transco Z6</v>
          </cell>
          <cell r="C4220">
            <v>200902</v>
          </cell>
          <cell r="D4220">
            <v>2.2696000000000001</v>
          </cell>
        </row>
        <row r="4221">
          <cell r="A4221" t="str">
            <v>Transco Z6</v>
          </cell>
          <cell r="C4221">
            <v>200903</v>
          </cell>
          <cell r="D4221">
            <v>1.3734</v>
          </cell>
        </row>
        <row r="4222">
          <cell r="A4222" t="str">
            <v>Transco Z6</v>
          </cell>
          <cell r="C4222">
            <v>200904</v>
          </cell>
          <cell r="D4222">
            <v>0.71799999999999997</v>
          </cell>
        </row>
        <row r="4223">
          <cell r="A4223" t="str">
            <v>Transco Z6</v>
          </cell>
          <cell r="C4223">
            <v>200905</v>
          </cell>
          <cell r="D4223">
            <v>0.72150000000000003</v>
          </cell>
        </row>
        <row r="4224">
          <cell r="A4224" t="str">
            <v>Transco Z6</v>
          </cell>
          <cell r="C4224">
            <v>200906</v>
          </cell>
          <cell r="D4224">
            <v>0.70830000000000004</v>
          </cell>
        </row>
        <row r="4225">
          <cell r="A4225" t="str">
            <v>Transco Z6</v>
          </cell>
          <cell r="C4225">
            <v>200907</v>
          </cell>
          <cell r="D4225">
            <v>0.68930000000000002</v>
          </cell>
        </row>
        <row r="4226">
          <cell r="A4226" t="str">
            <v>Transco Z6</v>
          </cell>
          <cell r="C4226">
            <v>200908</v>
          </cell>
          <cell r="D4226">
            <v>0.74829999999999997</v>
          </cell>
        </row>
        <row r="4227">
          <cell r="A4227" t="str">
            <v>Transco Z6</v>
          </cell>
          <cell r="C4227">
            <v>200909</v>
          </cell>
          <cell r="D4227">
            <v>0.7006</v>
          </cell>
        </row>
        <row r="4228">
          <cell r="A4228" t="str">
            <v>Transco Z6</v>
          </cell>
          <cell r="C4228">
            <v>200910</v>
          </cell>
          <cell r="D4228">
            <v>0.82220000000000004</v>
          </cell>
        </row>
        <row r="4229">
          <cell r="A4229" t="str">
            <v>Transco Z6</v>
          </cell>
          <cell r="C4229">
            <v>200911</v>
          </cell>
          <cell r="D4229">
            <v>0.84140000000000004</v>
          </cell>
        </row>
        <row r="4230">
          <cell r="A4230" t="str">
            <v>Transco Z6</v>
          </cell>
          <cell r="C4230">
            <v>200912</v>
          </cell>
          <cell r="D4230">
            <v>1.3661000000000001</v>
          </cell>
        </row>
        <row r="4231">
          <cell r="A4231" t="str">
            <v>Transco Z6</v>
          </cell>
          <cell r="C4231">
            <v>201001</v>
          </cell>
          <cell r="D4231">
            <v>2.3332000000000002</v>
          </cell>
        </row>
        <row r="4232">
          <cell r="A4232" t="str">
            <v>Transco Z6</v>
          </cell>
          <cell r="C4232">
            <v>201002</v>
          </cell>
          <cell r="D4232">
            <v>2.1932</v>
          </cell>
        </row>
        <row r="4233">
          <cell r="A4233" t="str">
            <v>Transco Z6</v>
          </cell>
          <cell r="C4233">
            <v>201003</v>
          </cell>
          <cell r="D4233">
            <v>1.3085</v>
          </cell>
        </row>
        <row r="4234">
          <cell r="A4234" t="str">
            <v>Transco Z6</v>
          </cell>
          <cell r="C4234">
            <v>201004</v>
          </cell>
          <cell r="D4234">
            <v>0.66690000000000005</v>
          </cell>
        </row>
        <row r="4235">
          <cell r="A4235" t="str">
            <v>Transco Z6</v>
          </cell>
          <cell r="C4235">
            <v>201005</v>
          </cell>
          <cell r="D4235">
            <v>0.67020000000000002</v>
          </cell>
        </row>
        <row r="4236">
          <cell r="A4236" t="str">
            <v>Transco Z6</v>
          </cell>
          <cell r="C4236">
            <v>201006</v>
          </cell>
          <cell r="D4236">
            <v>0.65790000000000004</v>
          </cell>
        </row>
        <row r="4237">
          <cell r="A4237" t="str">
            <v>Transco Z6</v>
          </cell>
          <cell r="C4237">
            <v>201007</v>
          </cell>
          <cell r="D4237">
            <v>0.6401</v>
          </cell>
        </row>
        <row r="4238">
          <cell r="A4238" t="str">
            <v>Transco Z6</v>
          </cell>
          <cell r="C4238">
            <v>201008</v>
          </cell>
          <cell r="D4238">
            <v>0.69520000000000004</v>
          </cell>
        </row>
        <row r="4239">
          <cell r="A4239" t="str">
            <v>Transco Z6</v>
          </cell>
          <cell r="C4239">
            <v>201009</v>
          </cell>
          <cell r="D4239">
            <v>0.65069999999999995</v>
          </cell>
        </row>
        <row r="4240">
          <cell r="A4240" t="str">
            <v>Transco Z6</v>
          </cell>
          <cell r="C4240">
            <v>201010</v>
          </cell>
          <cell r="D4240">
            <v>0.76429999999999998</v>
          </cell>
        </row>
        <row r="4241">
          <cell r="A4241" t="str">
            <v>Transco Z6</v>
          </cell>
          <cell r="C4241">
            <v>201011</v>
          </cell>
          <cell r="D4241">
            <v>0.73950000000000005</v>
          </cell>
        </row>
        <row r="4242">
          <cell r="A4242" t="str">
            <v>Transco Z6</v>
          </cell>
          <cell r="C4242">
            <v>201012</v>
          </cell>
          <cell r="D4242">
            <v>1.2906</v>
          </cell>
        </row>
        <row r="4243">
          <cell r="A4243" t="str">
            <v>Transco Z6</v>
          </cell>
          <cell r="C4243">
            <v>201101</v>
          </cell>
          <cell r="D4243">
            <v>2.0903</v>
          </cell>
        </row>
        <row r="4244">
          <cell r="A4244" t="str">
            <v>Transco Z6</v>
          </cell>
          <cell r="C4244">
            <v>201102</v>
          </cell>
          <cell r="D4244">
            <v>2.1595</v>
          </cell>
        </row>
        <row r="4245">
          <cell r="A4245" t="str">
            <v>Transco Z6</v>
          </cell>
          <cell r="C4245">
            <v>201103</v>
          </cell>
          <cell r="D4245">
            <v>1.2323</v>
          </cell>
        </row>
        <row r="4246">
          <cell r="A4246" t="str">
            <v>Transco Z6</v>
          </cell>
          <cell r="C4246">
            <v>201104</v>
          </cell>
          <cell r="D4246">
            <v>0.61140000000000005</v>
          </cell>
        </row>
        <row r="4247">
          <cell r="A4247" t="str">
            <v>Transco Z6</v>
          </cell>
          <cell r="C4247">
            <v>201105</v>
          </cell>
          <cell r="D4247">
            <v>0</v>
          </cell>
        </row>
        <row r="4248">
          <cell r="A4248" t="str">
            <v>Transco Z6</v>
          </cell>
          <cell r="C4248">
            <v>201106</v>
          </cell>
          <cell r="D4248">
            <v>0</v>
          </cell>
        </row>
        <row r="4249">
          <cell r="A4249" t="str">
            <v>Transco Z6</v>
          </cell>
          <cell r="C4249">
            <v>201107</v>
          </cell>
          <cell r="D4249">
            <v>0</v>
          </cell>
        </row>
        <row r="4250">
          <cell r="A4250" t="str">
            <v>Transco Z6</v>
          </cell>
          <cell r="C4250">
            <v>201108</v>
          </cell>
          <cell r="D4250">
            <v>0</v>
          </cell>
        </row>
        <row r="4251">
          <cell r="A4251" t="str">
            <v>Transco Z6</v>
          </cell>
          <cell r="C4251">
            <v>201109</v>
          </cell>
          <cell r="D4251">
            <v>0</v>
          </cell>
        </row>
        <row r="4252">
          <cell r="A4252" t="str">
            <v>Transco Z6</v>
          </cell>
          <cell r="C4252">
            <v>201110</v>
          </cell>
          <cell r="D4252">
            <v>0</v>
          </cell>
        </row>
        <row r="4253">
          <cell r="A4253" t="str">
            <v>Transco Z6</v>
          </cell>
          <cell r="C4253">
            <v>201111</v>
          </cell>
          <cell r="D4253">
            <v>0</v>
          </cell>
        </row>
        <row r="4254">
          <cell r="A4254" t="str">
            <v>Transco Z6</v>
          </cell>
          <cell r="C4254">
            <v>201112</v>
          </cell>
          <cell r="D4254">
            <v>0</v>
          </cell>
        </row>
        <row r="4255">
          <cell r="A4255" t="str">
            <v>Transco Z6</v>
          </cell>
          <cell r="C4255">
            <v>201201</v>
          </cell>
          <cell r="D4255">
            <v>0</v>
          </cell>
        </row>
        <row r="4256">
          <cell r="A4256" t="str">
            <v>Transco Z6</v>
          </cell>
          <cell r="C4256">
            <v>201202</v>
          </cell>
          <cell r="D4256">
            <v>0</v>
          </cell>
        </row>
        <row r="4257">
          <cell r="A4257" t="str">
            <v>Transco Z6</v>
          </cell>
          <cell r="C4257">
            <v>201203</v>
          </cell>
          <cell r="D4257">
            <v>0</v>
          </cell>
        </row>
        <row r="4258">
          <cell r="A4258" t="str">
            <v>Transco Z6</v>
          </cell>
          <cell r="C4258">
            <v>201204</v>
          </cell>
          <cell r="D4258">
            <v>0</v>
          </cell>
        </row>
        <row r="4259">
          <cell r="A4259" t="str">
            <v>Transco Z6</v>
          </cell>
          <cell r="C4259">
            <v>201205</v>
          </cell>
          <cell r="D4259">
            <v>0</v>
          </cell>
        </row>
        <row r="4260">
          <cell r="A4260" t="str">
            <v>Transco Z6</v>
          </cell>
          <cell r="C4260">
            <v>201206</v>
          </cell>
          <cell r="D4260">
            <v>0</v>
          </cell>
        </row>
        <row r="4261">
          <cell r="A4261" t="str">
            <v>Transco Z6</v>
          </cell>
          <cell r="C4261">
            <v>201207</v>
          </cell>
          <cell r="D4261">
            <v>0</v>
          </cell>
        </row>
        <row r="4262">
          <cell r="A4262" t="str">
            <v>Transco Z6</v>
          </cell>
          <cell r="C4262">
            <v>201208</v>
          </cell>
          <cell r="D4262">
            <v>0</v>
          </cell>
        </row>
        <row r="4263">
          <cell r="A4263" t="str">
            <v>Transco Z6</v>
          </cell>
          <cell r="C4263">
            <v>201209</v>
          </cell>
          <cell r="D4263">
            <v>0</v>
          </cell>
        </row>
        <row r="4264">
          <cell r="A4264" t="str">
            <v>Transco Z6</v>
          </cell>
          <cell r="C4264">
            <v>201210</v>
          </cell>
          <cell r="D4264">
            <v>0</v>
          </cell>
        </row>
        <row r="4265">
          <cell r="A4265" t="str">
            <v>Transco Z6</v>
          </cell>
          <cell r="C4265">
            <v>201211</v>
          </cell>
          <cell r="D4265">
            <v>0</v>
          </cell>
        </row>
        <row r="4266">
          <cell r="A4266" t="str">
            <v>Transco Z6</v>
          </cell>
          <cell r="C4266">
            <v>201212</v>
          </cell>
          <cell r="D4266">
            <v>0</v>
          </cell>
        </row>
        <row r="4267">
          <cell r="A4267" t="str">
            <v>Transco Z6</v>
          </cell>
          <cell r="C4267">
            <v>201301</v>
          </cell>
          <cell r="D4267">
            <v>0</v>
          </cell>
        </row>
        <row r="4268">
          <cell r="A4268" t="str">
            <v>Transco Z6</v>
          </cell>
          <cell r="C4268">
            <v>201302</v>
          </cell>
          <cell r="D4268">
            <v>0</v>
          </cell>
        </row>
        <row r="4269">
          <cell r="A4269" t="str">
            <v>Transco Z6</v>
          </cell>
          <cell r="C4269">
            <v>201303</v>
          </cell>
          <cell r="D4269">
            <v>0</v>
          </cell>
        </row>
        <row r="4270">
          <cell r="A4270" t="str">
            <v>Transco Z6</v>
          </cell>
          <cell r="C4270">
            <v>201304</v>
          </cell>
          <cell r="D4270">
            <v>0</v>
          </cell>
        </row>
        <row r="4271">
          <cell r="A4271" t="str">
            <v>Transco Z6</v>
          </cell>
          <cell r="C4271">
            <v>201305</v>
          </cell>
          <cell r="D4271">
            <v>0</v>
          </cell>
        </row>
        <row r="4272">
          <cell r="A4272" t="str">
            <v>Transco Z6</v>
          </cell>
          <cell r="C4272">
            <v>201306</v>
          </cell>
          <cell r="D4272">
            <v>0</v>
          </cell>
        </row>
        <row r="4273">
          <cell r="A4273" t="str">
            <v>Transco Z6</v>
          </cell>
          <cell r="C4273">
            <v>201307</v>
          </cell>
          <cell r="D4273">
            <v>0</v>
          </cell>
        </row>
        <row r="4274">
          <cell r="A4274" t="str">
            <v>Transco Z6</v>
          </cell>
          <cell r="C4274">
            <v>201308</v>
          </cell>
          <cell r="D4274">
            <v>0</v>
          </cell>
        </row>
        <row r="4275">
          <cell r="A4275" t="str">
            <v>Transco Z6</v>
          </cell>
          <cell r="C4275">
            <v>201309</v>
          </cell>
          <cell r="D4275">
            <v>0</v>
          </cell>
        </row>
        <row r="4276">
          <cell r="A4276" t="str">
            <v>Transco Z6</v>
          </cell>
          <cell r="C4276">
            <v>201310</v>
          </cell>
          <cell r="D4276">
            <v>0</v>
          </cell>
        </row>
        <row r="4277">
          <cell r="A4277" t="str">
            <v>Transco Z6</v>
          </cell>
          <cell r="C4277">
            <v>201311</v>
          </cell>
          <cell r="D4277">
            <v>0</v>
          </cell>
        </row>
        <row r="4278">
          <cell r="A4278" t="str">
            <v>Transco Z6</v>
          </cell>
          <cell r="C4278">
            <v>201312</v>
          </cell>
          <cell r="D4278">
            <v>0</v>
          </cell>
        </row>
        <row r="4279">
          <cell r="A4279" t="str">
            <v>Transco Z6</v>
          </cell>
          <cell r="C4279">
            <v>201401</v>
          </cell>
          <cell r="D4279">
            <v>0</v>
          </cell>
        </row>
        <row r="4280">
          <cell r="A4280" t="str">
            <v>Transco Z6</v>
          </cell>
          <cell r="C4280">
            <v>201402</v>
          </cell>
          <cell r="D4280">
            <v>0</v>
          </cell>
        </row>
        <row r="4281">
          <cell r="A4281" t="str">
            <v>Transco Z6</v>
          </cell>
          <cell r="C4281">
            <v>201403</v>
          </cell>
          <cell r="D4281">
            <v>0</v>
          </cell>
        </row>
        <row r="4282">
          <cell r="A4282" t="str">
            <v>Transco Z6</v>
          </cell>
          <cell r="C4282">
            <v>201404</v>
          </cell>
          <cell r="D4282">
            <v>0</v>
          </cell>
        </row>
        <row r="4283">
          <cell r="A4283" t="str">
            <v>Transco Z6</v>
          </cell>
          <cell r="C4283">
            <v>201405</v>
          </cell>
          <cell r="D4283">
            <v>0</v>
          </cell>
        </row>
        <row r="4284">
          <cell r="A4284" t="str">
            <v>Transco Z6</v>
          </cell>
          <cell r="C4284">
            <v>201406</v>
          </cell>
          <cell r="D4284">
            <v>0</v>
          </cell>
        </row>
        <row r="4285">
          <cell r="A4285" t="str">
            <v>Transco Z6</v>
          </cell>
          <cell r="C4285">
            <v>201407</v>
          </cell>
          <cell r="D4285">
            <v>0</v>
          </cell>
        </row>
        <row r="4286">
          <cell r="A4286" t="str">
            <v>Transco Z6</v>
          </cell>
          <cell r="C4286">
            <v>201408</v>
          </cell>
          <cell r="D4286">
            <v>0</v>
          </cell>
        </row>
        <row r="4287">
          <cell r="A4287" t="str">
            <v>Transco Z6</v>
          </cell>
          <cell r="C4287">
            <v>201409</v>
          </cell>
          <cell r="D4287">
            <v>0</v>
          </cell>
        </row>
        <row r="4288">
          <cell r="A4288" t="str">
            <v>Transco Z6</v>
          </cell>
          <cell r="C4288">
            <v>201410</v>
          </cell>
          <cell r="D4288">
            <v>0</v>
          </cell>
        </row>
        <row r="4289">
          <cell r="A4289" t="str">
            <v>Transco Z6</v>
          </cell>
          <cell r="C4289">
            <v>201411</v>
          </cell>
          <cell r="D4289">
            <v>0</v>
          </cell>
        </row>
        <row r="4290">
          <cell r="A4290" t="str">
            <v>Transco Z6</v>
          </cell>
          <cell r="C4290">
            <v>201412</v>
          </cell>
          <cell r="D4290">
            <v>0</v>
          </cell>
        </row>
        <row r="4291">
          <cell r="A4291" t="str">
            <v>Transco Z6</v>
          </cell>
          <cell r="C4291">
            <v>201501</v>
          </cell>
          <cell r="D4291">
            <v>0</v>
          </cell>
        </row>
        <row r="4292">
          <cell r="A4292" t="str">
            <v>Transco Z6</v>
          </cell>
          <cell r="C4292">
            <v>201502</v>
          </cell>
          <cell r="D4292">
            <v>0</v>
          </cell>
        </row>
        <row r="4293">
          <cell r="A4293" t="str">
            <v>Transco Z6</v>
          </cell>
          <cell r="C4293">
            <v>201503</v>
          </cell>
          <cell r="D4293">
            <v>0</v>
          </cell>
        </row>
        <row r="4294">
          <cell r="A4294" t="str">
            <v>Transco Z6</v>
          </cell>
          <cell r="C4294">
            <v>201504</v>
          </cell>
          <cell r="D4294">
            <v>0</v>
          </cell>
        </row>
        <row r="4295">
          <cell r="A4295" t="str">
            <v>Transco Z6</v>
          </cell>
          <cell r="C4295">
            <v>201505</v>
          </cell>
          <cell r="D4295">
            <v>0</v>
          </cell>
        </row>
        <row r="4296">
          <cell r="A4296" t="str">
            <v>Transco Z6</v>
          </cell>
          <cell r="C4296">
            <v>201506</v>
          </cell>
          <cell r="D4296">
            <v>0</v>
          </cell>
        </row>
        <row r="4297">
          <cell r="A4297" t="str">
            <v>Transco Z6</v>
          </cell>
          <cell r="C4297">
            <v>201507</v>
          </cell>
          <cell r="D4297">
            <v>0</v>
          </cell>
        </row>
        <row r="4298">
          <cell r="A4298" t="str">
            <v>Transco Z6</v>
          </cell>
          <cell r="C4298">
            <v>201508</v>
          </cell>
          <cell r="D4298">
            <v>0</v>
          </cell>
        </row>
        <row r="4299">
          <cell r="A4299" t="str">
            <v>Transco Z6</v>
          </cell>
          <cell r="C4299">
            <v>201509</v>
          </cell>
          <cell r="D4299">
            <v>0</v>
          </cell>
        </row>
        <row r="4300">
          <cell r="A4300" t="str">
            <v>Transco Z6</v>
          </cell>
          <cell r="C4300">
            <v>201510</v>
          </cell>
          <cell r="D4300">
            <v>0</v>
          </cell>
        </row>
        <row r="4301">
          <cell r="A4301" t="str">
            <v>Transco Z6</v>
          </cell>
          <cell r="C4301">
            <v>201511</v>
          </cell>
          <cell r="D4301">
            <v>0</v>
          </cell>
        </row>
        <row r="4302">
          <cell r="A4302" t="str">
            <v>Transco Z6</v>
          </cell>
          <cell r="C4302">
            <v>201512</v>
          </cell>
          <cell r="D4302">
            <v>0</v>
          </cell>
        </row>
        <row r="4303">
          <cell r="A4303" t="str">
            <v>Transco Z6</v>
          </cell>
          <cell r="C4303">
            <v>201601</v>
          </cell>
          <cell r="D4303">
            <v>0</v>
          </cell>
        </row>
        <row r="4304">
          <cell r="A4304" t="str">
            <v>Transco Z6</v>
          </cell>
          <cell r="C4304">
            <v>201602</v>
          </cell>
          <cell r="D4304">
            <v>0</v>
          </cell>
        </row>
        <row r="4305">
          <cell r="A4305" t="str">
            <v>Transco Z6</v>
          </cell>
          <cell r="C4305">
            <v>201603</v>
          </cell>
          <cell r="D4305">
            <v>0</v>
          </cell>
        </row>
        <row r="4306">
          <cell r="A4306" t="str">
            <v>Transco Z6</v>
          </cell>
          <cell r="C4306">
            <v>201604</v>
          </cell>
          <cell r="D4306">
            <v>0</v>
          </cell>
        </row>
        <row r="4307">
          <cell r="A4307" t="str">
            <v>Transco Z6</v>
          </cell>
          <cell r="C4307">
            <v>201605</v>
          </cell>
          <cell r="D4307">
            <v>0</v>
          </cell>
        </row>
        <row r="4308">
          <cell r="A4308" t="str">
            <v>Transco Z6</v>
          </cell>
          <cell r="C4308">
            <v>201606</v>
          </cell>
          <cell r="D4308">
            <v>0</v>
          </cell>
        </row>
        <row r="4309">
          <cell r="A4309" t="str">
            <v>Transco Z6</v>
          </cell>
          <cell r="C4309">
            <v>201607</v>
          </cell>
          <cell r="D4309">
            <v>0</v>
          </cell>
        </row>
        <row r="4310">
          <cell r="A4310" t="str">
            <v>Transco Z6</v>
          </cell>
          <cell r="C4310">
            <v>201608</v>
          </cell>
          <cell r="D4310">
            <v>0</v>
          </cell>
        </row>
        <row r="4311">
          <cell r="A4311" t="str">
            <v>Transco Z6</v>
          </cell>
          <cell r="C4311">
            <v>201609</v>
          </cell>
          <cell r="D4311">
            <v>0</v>
          </cell>
        </row>
        <row r="4312">
          <cell r="A4312" t="str">
            <v>Transco Z6</v>
          </cell>
          <cell r="C4312">
            <v>201610</v>
          </cell>
          <cell r="D4312">
            <v>0</v>
          </cell>
        </row>
        <row r="4313">
          <cell r="A4313" t="str">
            <v>Transco Z6</v>
          </cell>
          <cell r="C4313">
            <v>201611</v>
          </cell>
          <cell r="D4313">
            <v>0</v>
          </cell>
        </row>
        <row r="4314">
          <cell r="A4314" t="str">
            <v>Transco Z6</v>
          </cell>
          <cell r="C4314">
            <v>201612</v>
          </cell>
          <cell r="D4314">
            <v>0</v>
          </cell>
        </row>
        <row r="4315">
          <cell r="A4315" t="str">
            <v>Transco Z6</v>
          </cell>
          <cell r="C4315">
            <v>201701</v>
          </cell>
          <cell r="D4315">
            <v>0</v>
          </cell>
        </row>
        <row r="4316">
          <cell r="A4316" t="str">
            <v>Transco Z6</v>
          </cell>
          <cell r="C4316">
            <v>201702</v>
          </cell>
          <cell r="D4316">
            <v>0</v>
          </cell>
        </row>
        <row r="4317">
          <cell r="A4317" t="str">
            <v>Transco Z6</v>
          </cell>
          <cell r="C4317">
            <v>201703</v>
          </cell>
          <cell r="D4317">
            <v>0</v>
          </cell>
        </row>
        <row r="4318">
          <cell r="A4318" t="str">
            <v>Transco Z6</v>
          </cell>
          <cell r="C4318">
            <v>201704</v>
          </cell>
          <cell r="D4318">
            <v>0</v>
          </cell>
        </row>
        <row r="4319">
          <cell r="A4319" t="str">
            <v>Transco Z6</v>
          </cell>
          <cell r="C4319">
            <v>201705</v>
          </cell>
          <cell r="D4319">
            <v>0</v>
          </cell>
        </row>
        <row r="4320">
          <cell r="A4320" t="str">
            <v>Transco Z6</v>
          </cell>
          <cell r="C4320">
            <v>201706</v>
          </cell>
          <cell r="D4320">
            <v>0</v>
          </cell>
        </row>
        <row r="4321">
          <cell r="A4321" t="str">
            <v>Transco Z6</v>
          </cell>
          <cell r="C4321">
            <v>201707</v>
          </cell>
          <cell r="D4321">
            <v>0</v>
          </cell>
        </row>
        <row r="4322">
          <cell r="A4322" t="str">
            <v>Transco Z6</v>
          </cell>
          <cell r="C4322">
            <v>201708</v>
          </cell>
          <cell r="D4322">
            <v>0</v>
          </cell>
        </row>
        <row r="4323">
          <cell r="A4323" t="str">
            <v>Transco Z6</v>
          </cell>
          <cell r="C4323">
            <v>201709</v>
          </cell>
          <cell r="D4323">
            <v>0</v>
          </cell>
        </row>
        <row r="4324">
          <cell r="A4324" t="str">
            <v>Transco Z6</v>
          </cell>
          <cell r="C4324">
            <v>201710</v>
          </cell>
          <cell r="D4324">
            <v>0</v>
          </cell>
        </row>
        <row r="4325">
          <cell r="A4325" t="str">
            <v>Transco Z6</v>
          </cell>
          <cell r="C4325">
            <v>201711</v>
          </cell>
          <cell r="D4325">
            <v>0</v>
          </cell>
        </row>
        <row r="4326">
          <cell r="A4326" t="str">
            <v>Transco Z6</v>
          </cell>
          <cell r="C4326">
            <v>201712</v>
          </cell>
          <cell r="D4326">
            <v>0</v>
          </cell>
        </row>
        <row r="4327">
          <cell r="A4327" t="str">
            <v>Transco Z6</v>
          </cell>
          <cell r="C4327">
            <v>201801</v>
          </cell>
          <cell r="D4327">
            <v>0</v>
          </cell>
        </row>
        <row r="4328">
          <cell r="A4328" t="str">
            <v>Transco Z6</v>
          </cell>
          <cell r="C4328">
            <v>201802</v>
          </cell>
          <cell r="D4328">
            <v>0</v>
          </cell>
        </row>
        <row r="4329">
          <cell r="A4329" t="str">
            <v>Transco Z6</v>
          </cell>
          <cell r="C4329">
            <v>201803</v>
          </cell>
          <cell r="D4329">
            <v>0</v>
          </cell>
        </row>
        <row r="4330">
          <cell r="A4330" t="str">
            <v>Transco Z6</v>
          </cell>
          <cell r="C4330">
            <v>201804</v>
          </cell>
          <cell r="D4330">
            <v>0</v>
          </cell>
        </row>
        <row r="4331">
          <cell r="A4331" t="str">
            <v>Transco Z6</v>
          </cell>
          <cell r="C4331">
            <v>201805</v>
          </cell>
          <cell r="D4331">
            <v>0</v>
          </cell>
        </row>
        <row r="4332">
          <cell r="A4332" t="str">
            <v>Transco Z6</v>
          </cell>
          <cell r="C4332">
            <v>201806</v>
          </cell>
          <cell r="D4332">
            <v>0</v>
          </cell>
        </row>
        <row r="4333">
          <cell r="A4333" t="str">
            <v>Transco Z6</v>
          </cell>
          <cell r="C4333">
            <v>201807</v>
          </cell>
          <cell r="D4333">
            <v>0</v>
          </cell>
        </row>
        <row r="4334">
          <cell r="A4334" t="str">
            <v>Transco Z6</v>
          </cell>
          <cell r="C4334">
            <v>201808</v>
          </cell>
          <cell r="D4334">
            <v>0</v>
          </cell>
        </row>
        <row r="4335">
          <cell r="A4335" t="str">
            <v>Transco Z6</v>
          </cell>
          <cell r="C4335">
            <v>201809</v>
          </cell>
          <cell r="D4335">
            <v>0</v>
          </cell>
        </row>
        <row r="4336">
          <cell r="A4336" t="str">
            <v>Transco Z6</v>
          </cell>
          <cell r="C4336">
            <v>201810</v>
          </cell>
          <cell r="D4336">
            <v>0</v>
          </cell>
        </row>
        <row r="4337">
          <cell r="A4337" t="str">
            <v>Transco Z6</v>
          </cell>
          <cell r="C4337">
            <v>201811</v>
          </cell>
          <cell r="D4337">
            <v>0</v>
          </cell>
        </row>
        <row r="4338">
          <cell r="A4338" t="str">
            <v>Transco Z6</v>
          </cell>
          <cell r="C4338">
            <v>201812</v>
          </cell>
          <cell r="D4338">
            <v>0</v>
          </cell>
        </row>
        <row r="4339">
          <cell r="A4339" t="str">
            <v>Transco Z6</v>
          </cell>
          <cell r="C4339">
            <v>201901</v>
          </cell>
          <cell r="D4339">
            <v>0</v>
          </cell>
        </row>
        <row r="4340">
          <cell r="A4340" t="str">
            <v>Transco Z6</v>
          </cell>
          <cell r="C4340">
            <v>201902</v>
          </cell>
          <cell r="D4340">
            <v>0</v>
          </cell>
        </row>
        <row r="4341">
          <cell r="A4341" t="str">
            <v>Transco Z6</v>
          </cell>
          <cell r="C4341">
            <v>201903</v>
          </cell>
          <cell r="D4341">
            <v>0</v>
          </cell>
        </row>
        <row r="4342">
          <cell r="A4342" t="str">
            <v>Transco Z6</v>
          </cell>
          <cell r="C4342">
            <v>201904</v>
          </cell>
          <cell r="D4342">
            <v>0</v>
          </cell>
        </row>
        <row r="4343">
          <cell r="A4343" t="str">
            <v>Transco Z6</v>
          </cell>
          <cell r="C4343">
            <v>201905</v>
          </cell>
          <cell r="D4343">
            <v>0</v>
          </cell>
        </row>
        <row r="4344">
          <cell r="A4344" t="str">
            <v>Transco Z6</v>
          </cell>
          <cell r="C4344">
            <v>201906</v>
          </cell>
          <cell r="D4344">
            <v>0</v>
          </cell>
        </row>
        <row r="4345">
          <cell r="A4345" t="str">
            <v>Transco Z6</v>
          </cell>
          <cell r="C4345">
            <v>201907</v>
          </cell>
          <cell r="D4345">
            <v>0</v>
          </cell>
        </row>
        <row r="4346">
          <cell r="A4346" t="str">
            <v>Transco Z6</v>
          </cell>
          <cell r="C4346">
            <v>201908</v>
          </cell>
          <cell r="D4346">
            <v>0</v>
          </cell>
        </row>
        <row r="4347">
          <cell r="A4347" t="str">
            <v>Transco Z6</v>
          </cell>
          <cell r="C4347">
            <v>201909</v>
          </cell>
          <cell r="D4347">
            <v>0</v>
          </cell>
        </row>
        <row r="4348">
          <cell r="A4348" t="str">
            <v>Transco Z6</v>
          </cell>
          <cell r="C4348">
            <v>201910</v>
          </cell>
          <cell r="D4348">
            <v>0</v>
          </cell>
        </row>
        <row r="4349">
          <cell r="A4349" t="str">
            <v>Transco Z6</v>
          </cell>
          <cell r="C4349">
            <v>201911</v>
          </cell>
          <cell r="D4349">
            <v>0</v>
          </cell>
        </row>
        <row r="4350">
          <cell r="A4350" t="str">
            <v>Transco Z6</v>
          </cell>
          <cell r="C4350">
            <v>201912</v>
          </cell>
          <cell r="D4350">
            <v>0</v>
          </cell>
        </row>
        <row r="4351">
          <cell r="A4351" t="str">
            <v>Transco Z6</v>
          </cell>
          <cell r="C4351">
            <v>202001</v>
          </cell>
          <cell r="D4351">
            <v>0</v>
          </cell>
        </row>
        <row r="4352">
          <cell r="A4352" t="str">
            <v>Transco Z6</v>
          </cell>
          <cell r="C4352">
            <v>202002</v>
          </cell>
          <cell r="D4352">
            <v>0</v>
          </cell>
        </row>
        <row r="4353">
          <cell r="A4353" t="str">
            <v>Transco Z6</v>
          </cell>
          <cell r="C4353">
            <v>202003</v>
          </cell>
          <cell r="D4353">
            <v>0</v>
          </cell>
        </row>
        <row r="4354">
          <cell r="A4354" t="str">
            <v>Transco Z6</v>
          </cell>
          <cell r="C4354">
            <v>202004</v>
          </cell>
          <cell r="D4354">
            <v>0</v>
          </cell>
        </row>
        <row r="4355">
          <cell r="A4355" t="str">
            <v>Transco Z6</v>
          </cell>
          <cell r="C4355">
            <v>202005</v>
          </cell>
          <cell r="D4355">
            <v>0</v>
          </cell>
        </row>
        <row r="4356">
          <cell r="A4356" t="str">
            <v>Transco Z6</v>
          </cell>
          <cell r="C4356">
            <v>202006</v>
          </cell>
          <cell r="D4356">
            <v>0</v>
          </cell>
        </row>
        <row r="4357">
          <cell r="A4357" t="str">
            <v>Transco Z6</v>
          </cell>
          <cell r="C4357">
            <v>202007</v>
          </cell>
          <cell r="D4357">
            <v>0</v>
          </cell>
        </row>
        <row r="4358">
          <cell r="A4358" t="str">
            <v>Transco Z6</v>
          </cell>
          <cell r="C4358">
            <v>202008</v>
          </cell>
          <cell r="D4358">
            <v>0</v>
          </cell>
        </row>
        <row r="4359">
          <cell r="A4359" t="str">
            <v>Transco Z6</v>
          </cell>
          <cell r="C4359">
            <v>202009</v>
          </cell>
          <cell r="D4359">
            <v>0</v>
          </cell>
        </row>
        <row r="4360">
          <cell r="A4360" t="str">
            <v>Transco Z6</v>
          </cell>
          <cell r="C4360">
            <v>202010</v>
          </cell>
          <cell r="D4360">
            <v>0</v>
          </cell>
        </row>
        <row r="4361">
          <cell r="A4361" t="str">
            <v>Transco Z6</v>
          </cell>
          <cell r="C4361">
            <v>202011</v>
          </cell>
          <cell r="D4361">
            <v>0</v>
          </cell>
        </row>
        <row r="4362">
          <cell r="A4362" t="str">
            <v>Transco Z6</v>
          </cell>
          <cell r="C4362">
            <v>202012</v>
          </cell>
          <cell r="D4362">
            <v>0</v>
          </cell>
        </row>
        <row r="4363">
          <cell r="A4363" t="str">
            <v>Transco Z6</v>
          </cell>
          <cell r="C4363">
            <v>202101</v>
          </cell>
          <cell r="D4363">
            <v>0</v>
          </cell>
        </row>
        <row r="4364">
          <cell r="A4364" t="str">
            <v>Transco Z6</v>
          </cell>
          <cell r="C4364">
            <v>202102</v>
          </cell>
          <cell r="D4364">
            <v>0</v>
          </cell>
        </row>
        <row r="4365">
          <cell r="A4365" t="str">
            <v>Transco Z6</v>
          </cell>
          <cell r="C4365">
            <v>202103</v>
          </cell>
          <cell r="D4365">
            <v>0</v>
          </cell>
        </row>
        <row r="4366">
          <cell r="A4366" t="str">
            <v>Transco Z6</v>
          </cell>
          <cell r="C4366">
            <v>202104</v>
          </cell>
          <cell r="D4366">
            <v>0</v>
          </cell>
        </row>
        <row r="4367">
          <cell r="A4367" t="str">
            <v>Transco Z6</v>
          </cell>
          <cell r="C4367">
            <v>202105</v>
          </cell>
          <cell r="D4367">
            <v>0</v>
          </cell>
        </row>
        <row r="4368">
          <cell r="A4368" t="str">
            <v>Transco Z6</v>
          </cell>
          <cell r="C4368">
            <v>202106</v>
          </cell>
          <cell r="D4368">
            <v>0</v>
          </cell>
        </row>
        <row r="4369">
          <cell r="A4369" t="str">
            <v>Transco Z6</v>
          </cell>
          <cell r="C4369">
            <v>202107</v>
          </cell>
          <cell r="D4369">
            <v>0</v>
          </cell>
        </row>
        <row r="4370">
          <cell r="A4370" t="str">
            <v>Transco Z6</v>
          </cell>
          <cell r="C4370">
            <v>202108</v>
          </cell>
          <cell r="D4370">
            <v>0</v>
          </cell>
        </row>
        <row r="4371">
          <cell r="A4371" t="str">
            <v>Transco Z6</v>
          </cell>
          <cell r="C4371">
            <v>202109</v>
          </cell>
          <cell r="D4371">
            <v>0</v>
          </cell>
        </row>
        <row r="4372">
          <cell r="A4372" t="str">
            <v>Transco Z6</v>
          </cell>
          <cell r="C4372">
            <v>202110</v>
          </cell>
          <cell r="D4372">
            <v>0</v>
          </cell>
        </row>
        <row r="4373">
          <cell r="A4373" t="str">
            <v>Transco Z6</v>
          </cell>
          <cell r="C4373">
            <v>202111</v>
          </cell>
          <cell r="D4373">
            <v>0</v>
          </cell>
        </row>
        <row r="4374">
          <cell r="A4374" t="str">
            <v>Transco Z6</v>
          </cell>
          <cell r="C4374">
            <v>202112</v>
          </cell>
          <cell r="D4374">
            <v>0</v>
          </cell>
        </row>
        <row r="4375">
          <cell r="A4375" t="str">
            <v>Transco Z6</v>
          </cell>
          <cell r="C4375">
            <v>202201</v>
          </cell>
          <cell r="D4375">
            <v>0</v>
          </cell>
        </row>
        <row r="4376">
          <cell r="A4376" t="str">
            <v>Transco Z6</v>
          </cell>
          <cell r="C4376">
            <v>202202</v>
          </cell>
          <cell r="D4376">
            <v>0</v>
          </cell>
        </row>
        <row r="4377">
          <cell r="A4377" t="str">
            <v>Transco Z6</v>
          </cell>
          <cell r="C4377">
            <v>202203</v>
          </cell>
          <cell r="D4377">
            <v>0</v>
          </cell>
        </row>
        <row r="4378">
          <cell r="A4378" t="str">
            <v>Transco Z6</v>
          </cell>
          <cell r="C4378">
            <v>202204</v>
          </cell>
          <cell r="D4378">
            <v>0</v>
          </cell>
        </row>
        <row r="4379">
          <cell r="A4379" t="str">
            <v>Transco Z6</v>
          </cell>
          <cell r="C4379">
            <v>202205</v>
          </cell>
          <cell r="D4379">
            <v>0</v>
          </cell>
        </row>
        <row r="4380">
          <cell r="A4380" t="str">
            <v>Transco Z6</v>
          </cell>
          <cell r="C4380">
            <v>202206</v>
          </cell>
          <cell r="D4380">
            <v>0</v>
          </cell>
        </row>
        <row r="4381">
          <cell r="A4381" t="str">
            <v>Transco Z6</v>
          </cell>
          <cell r="C4381">
            <v>202207</v>
          </cell>
          <cell r="D4381">
            <v>0</v>
          </cell>
        </row>
        <row r="4382">
          <cell r="A4382" t="str">
            <v>Transco Z6</v>
          </cell>
          <cell r="C4382">
            <v>202208</v>
          </cell>
          <cell r="D4382">
            <v>0</v>
          </cell>
        </row>
        <row r="4383">
          <cell r="A4383" t="str">
            <v>Transco Z6</v>
          </cell>
          <cell r="C4383">
            <v>202209</v>
          </cell>
          <cell r="D4383">
            <v>0</v>
          </cell>
        </row>
        <row r="4384">
          <cell r="A4384" t="str">
            <v>Transco Z6</v>
          </cell>
          <cell r="C4384">
            <v>202210</v>
          </cell>
          <cell r="D4384">
            <v>0</v>
          </cell>
        </row>
        <row r="4385">
          <cell r="A4385" t="str">
            <v>Transco Z6</v>
          </cell>
          <cell r="C4385">
            <v>202211</v>
          </cell>
          <cell r="D4385">
            <v>0</v>
          </cell>
        </row>
        <row r="4386">
          <cell r="A4386" t="str">
            <v>Transco Z6</v>
          </cell>
          <cell r="C4386">
            <v>202212</v>
          </cell>
          <cell r="D4386">
            <v>0</v>
          </cell>
        </row>
        <row r="4387">
          <cell r="A4387" t="str">
            <v>Transco Z6</v>
          </cell>
          <cell r="C4387">
            <v>202301</v>
          </cell>
          <cell r="D4387">
            <v>0</v>
          </cell>
        </row>
        <row r="4388">
          <cell r="A4388" t="str">
            <v>Transco Z6</v>
          </cell>
          <cell r="C4388">
            <v>202302</v>
          </cell>
          <cell r="D4388">
            <v>0</v>
          </cell>
        </row>
        <row r="4389">
          <cell r="A4389" t="str">
            <v>Transco Z6</v>
          </cell>
          <cell r="C4389">
            <v>202303</v>
          </cell>
          <cell r="D4389">
            <v>0</v>
          </cell>
        </row>
        <row r="4390">
          <cell r="A4390" t="str">
            <v>Transco Z6</v>
          </cell>
          <cell r="C4390">
            <v>202304</v>
          </cell>
          <cell r="D4390">
            <v>0</v>
          </cell>
        </row>
        <row r="4391">
          <cell r="A4391" t="str">
            <v>Transco Z6</v>
          </cell>
          <cell r="C4391">
            <v>202305</v>
          </cell>
          <cell r="D4391">
            <v>0</v>
          </cell>
        </row>
        <row r="4392">
          <cell r="A4392" t="str">
            <v>Transco Z6</v>
          </cell>
          <cell r="C4392">
            <v>202306</v>
          </cell>
          <cell r="D4392">
            <v>0</v>
          </cell>
        </row>
        <row r="4393">
          <cell r="A4393" t="str">
            <v>Transco Z6</v>
          </cell>
          <cell r="C4393">
            <v>202307</v>
          </cell>
          <cell r="D4393">
            <v>0</v>
          </cell>
        </row>
        <row r="4394">
          <cell r="A4394" t="str">
            <v>Transco Z6</v>
          </cell>
          <cell r="C4394">
            <v>202308</v>
          </cell>
          <cell r="D4394">
            <v>0</v>
          </cell>
        </row>
        <row r="4395">
          <cell r="A4395" t="str">
            <v>Transco Z6</v>
          </cell>
          <cell r="C4395">
            <v>202309</v>
          </cell>
          <cell r="D4395">
            <v>0</v>
          </cell>
        </row>
        <row r="4396">
          <cell r="A4396" t="str">
            <v>Transco Z6</v>
          </cell>
          <cell r="C4396">
            <v>202310</v>
          </cell>
          <cell r="D4396">
            <v>0</v>
          </cell>
        </row>
        <row r="4397">
          <cell r="A4397" t="str">
            <v>Transco Z6</v>
          </cell>
          <cell r="C4397">
            <v>202311</v>
          </cell>
          <cell r="D4397">
            <v>0</v>
          </cell>
        </row>
        <row r="4398">
          <cell r="A4398" t="str">
            <v>Transco Z6</v>
          </cell>
          <cell r="C4398">
            <v>202312</v>
          </cell>
          <cell r="D4398">
            <v>0</v>
          </cell>
        </row>
        <row r="4399">
          <cell r="A4399" t="str">
            <v>Transco Z6</v>
          </cell>
          <cell r="C4399">
            <v>202401</v>
          </cell>
          <cell r="D4399">
            <v>0</v>
          </cell>
        </row>
        <row r="4400">
          <cell r="A4400" t="str">
            <v>Transco Z6</v>
          </cell>
          <cell r="C4400">
            <v>202402</v>
          </cell>
          <cell r="D4400">
            <v>0</v>
          </cell>
        </row>
        <row r="4401">
          <cell r="A4401" t="str">
            <v>Transco Z6</v>
          </cell>
          <cell r="C4401">
            <v>202403</v>
          </cell>
          <cell r="D4401">
            <v>0</v>
          </cell>
        </row>
        <row r="4402">
          <cell r="A4402" t="str">
            <v>Transco Z6</v>
          </cell>
          <cell r="C4402">
            <v>202404</v>
          </cell>
          <cell r="D4402">
            <v>0</v>
          </cell>
        </row>
        <row r="4403">
          <cell r="A4403" t="str">
            <v>Transco Z6</v>
          </cell>
          <cell r="C4403">
            <v>202405</v>
          </cell>
          <cell r="D4403">
            <v>0</v>
          </cell>
        </row>
        <row r="4404">
          <cell r="A4404" t="str">
            <v>Transco Z6</v>
          </cell>
          <cell r="C4404">
            <v>202406</v>
          </cell>
          <cell r="D4404">
            <v>0</v>
          </cell>
        </row>
        <row r="4405">
          <cell r="A4405" t="str">
            <v>Transco Z6</v>
          </cell>
          <cell r="C4405">
            <v>202407</v>
          </cell>
          <cell r="D4405">
            <v>0</v>
          </cell>
        </row>
        <row r="4406">
          <cell r="A4406" t="str">
            <v>Transco Z6</v>
          </cell>
          <cell r="C4406">
            <v>202408</v>
          </cell>
          <cell r="D4406">
            <v>0</v>
          </cell>
        </row>
        <row r="4407">
          <cell r="A4407" t="str">
            <v>Transco Z6</v>
          </cell>
          <cell r="C4407">
            <v>202409</v>
          </cell>
          <cell r="D4407">
            <v>0</v>
          </cell>
        </row>
        <row r="4408">
          <cell r="A4408" t="str">
            <v>Transco Z6</v>
          </cell>
          <cell r="C4408">
            <v>202410</v>
          </cell>
          <cell r="D4408">
            <v>0</v>
          </cell>
        </row>
        <row r="4409">
          <cell r="A4409" t="str">
            <v>Transco Z6</v>
          </cell>
          <cell r="C4409">
            <v>202411</v>
          </cell>
          <cell r="D4409">
            <v>0</v>
          </cell>
        </row>
        <row r="4410">
          <cell r="A4410" t="str">
            <v>Transco Z6</v>
          </cell>
          <cell r="C4410">
            <v>202412</v>
          </cell>
          <cell r="D4410">
            <v>0</v>
          </cell>
        </row>
        <row r="4411">
          <cell r="A4411" t="str">
            <v>Transco Z6</v>
          </cell>
          <cell r="C4411">
            <v>202501</v>
          </cell>
          <cell r="D4411">
            <v>0</v>
          </cell>
        </row>
        <row r="4412">
          <cell r="A4412" t="str">
            <v>Transco Z6</v>
          </cell>
          <cell r="C4412">
            <v>202502</v>
          </cell>
          <cell r="D4412">
            <v>0</v>
          </cell>
        </row>
        <row r="4413">
          <cell r="A4413" t="str">
            <v>Transco Z6</v>
          </cell>
          <cell r="C4413">
            <v>202503</v>
          </cell>
          <cell r="D4413">
            <v>0</v>
          </cell>
        </row>
        <row r="4414">
          <cell r="A4414" t="str">
            <v>Transco Z6</v>
          </cell>
          <cell r="C4414">
            <v>202504</v>
          </cell>
          <cell r="D4414">
            <v>0</v>
          </cell>
        </row>
        <row r="4415">
          <cell r="A4415" t="str">
            <v>Transco Z6</v>
          </cell>
          <cell r="C4415">
            <v>202505</v>
          </cell>
          <cell r="D4415">
            <v>0</v>
          </cell>
        </row>
        <row r="4416">
          <cell r="A4416" t="str">
            <v>Transco Z6</v>
          </cell>
          <cell r="C4416">
            <v>202506</v>
          </cell>
          <cell r="D4416">
            <v>0</v>
          </cell>
        </row>
        <row r="4417">
          <cell r="A4417" t="str">
            <v>Transco Z6</v>
          </cell>
          <cell r="C4417">
            <v>202507</v>
          </cell>
          <cell r="D4417">
            <v>0</v>
          </cell>
        </row>
        <row r="4418">
          <cell r="A4418" t="str">
            <v>Transco Z6</v>
          </cell>
          <cell r="C4418">
            <v>202508</v>
          </cell>
          <cell r="D4418">
            <v>0</v>
          </cell>
        </row>
        <row r="4419">
          <cell r="A4419" t="str">
            <v>Transco Z6</v>
          </cell>
          <cell r="C4419">
            <v>202509</v>
          </cell>
          <cell r="D4419">
            <v>0</v>
          </cell>
        </row>
        <row r="4420">
          <cell r="A4420" t="str">
            <v>Transco Z6</v>
          </cell>
          <cell r="C4420">
            <v>202510</v>
          </cell>
          <cell r="D4420">
            <v>0</v>
          </cell>
        </row>
        <row r="4421">
          <cell r="A4421" t="str">
            <v>Transco Z6</v>
          </cell>
          <cell r="C4421">
            <v>202511</v>
          </cell>
          <cell r="D4421">
            <v>0</v>
          </cell>
        </row>
        <row r="4422">
          <cell r="A4422" t="str">
            <v>Transco Z6</v>
          </cell>
          <cell r="C4422">
            <v>202512</v>
          </cell>
          <cell r="D4422">
            <v>0</v>
          </cell>
        </row>
        <row r="4423">
          <cell r="A4423" t="str">
            <v>Transco Z6</v>
          </cell>
          <cell r="C4423">
            <v>202601</v>
          </cell>
          <cell r="D4423">
            <v>0</v>
          </cell>
        </row>
        <row r="4424">
          <cell r="A4424" t="str">
            <v>Transco Z6</v>
          </cell>
          <cell r="C4424">
            <v>202602</v>
          </cell>
          <cell r="D4424">
            <v>0</v>
          </cell>
        </row>
        <row r="4425">
          <cell r="A4425" t="str">
            <v>Transco Z6</v>
          </cell>
          <cell r="C4425">
            <v>202603</v>
          </cell>
          <cell r="D4425">
            <v>0</v>
          </cell>
        </row>
        <row r="4426">
          <cell r="A4426" t="str">
            <v>Transco Z6</v>
          </cell>
          <cell r="C4426">
            <v>202604</v>
          </cell>
          <cell r="D4426">
            <v>0</v>
          </cell>
        </row>
        <row r="4427">
          <cell r="A4427" t="str">
            <v>Transco Z6</v>
          </cell>
          <cell r="C4427">
            <v>202605</v>
          </cell>
          <cell r="D4427">
            <v>0</v>
          </cell>
        </row>
        <row r="4428">
          <cell r="A4428" t="str">
            <v>Transco Z6</v>
          </cell>
          <cell r="C4428">
            <v>202606</v>
          </cell>
          <cell r="D4428">
            <v>0</v>
          </cell>
        </row>
        <row r="4429">
          <cell r="A4429" t="str">
            <v>Transco Z6</v>
          </cell>
          <cell r="C4429">
            <v>202607</v>
          </cell>
          <cell r="D4429">
            <v>0</v>
          </cell>
        </row>
        <row r="4430">
          <cell r="A4430" t="str">
            <v>Transco Z6</v>
          </cell>
          <cell r="C4430">
            <v>202608</v>
          </cell>
          <cell r="D4430">
            <v>0</v>
          </cell>
        </row>
        <row r="4431">
          <cell r="A4431" t="str">
            <v>Transco Z6</v>
          </cell>
          <cell r="C4431">
            <v>202609</v>
          </cell>
          <cell r="D4431">
            <v>0</v>
          </cell>
        </row>
        <row r="4432">
          <cell r="A4432" t="str">
            <v>Transco Z6</v>
          </cell>
          <cell r="C4432">
            <v>202610</v>
          </cell>
          <cell r="D4432">
            <v>0</v>
          </cell>
        </row>
        <row r="4433">
          <cell r="A4433" t="str">
            <v>Transco Z6</v>
          </cell>
          <cell r="C4433">
            <v>202611</v>
          </cell>
          <cell r="D4433">
            <v>0</v>
          </cell>
        </row>
        <row r="4434">
          <cell r="A4434" t="str">
            <v>Transco Z6</v>
          </cell>
          <cell r="C4434">
            <v>202612</v>
          </cell>
          <cell r="D4434">
            <v>0</v>
          </cell>
        </row>
        <row r="4435">
          <cell r="A4435" t="str">
            <v>Transco Z6</v>
          </cell>
          <cell r="C4435">
            <v>202701</v>
          </cell>
          <cell r="D4435">
            <v>0</v>
          </cell>
        </row>
        <row r="4436">
          <cell r="A4436" t="str">
            <v>Transco Z6</v>
          </cell>
          <cell r="C4436">
            <v>202702</v>
          </cell>
          <cell r="D4436">
            <v>0</v>
          </cell>
        </row>
        <row r="4437">
          <cell r="A4437" t="str">
            <v>Transco Z6</v>
          </cell>
          <cell r="C4437">
            <v>202703</v>
          </cell>
          <cell r="D4437">
            <v>0</v>
          </cell>
        </row>
        <row r="4438">
          <cell r="A4438" t="str">
            <v>Transco Z6</v>
          </cell>
          <cell r="C4438">
            <v>202704</v>
          </cell>
          <cell r="D4438">
            <v>0</v>
          </cell>
        </row>
        <row r="4439">
          <cell r="A4439" t="str">
            <v>Transco Z6</v>
          </cell>
          <cell r="C4439">
            <v>202705</v>
          </cell>
          <cell r="D4439">
            <v>0</v>
          </cell>
        </row>
        <row r="4440">
          <cell r="A4440" t="str">
            <v>Transco Z6</v>
          </cell>
          <cell r="C4440">
            <v>202706</v>
          </cell>
          <cell r="D4440">
            <v>0</v>
          </cell>
        </row>
        <row r="4441">
          <cell r="A4441" t="str">
            <v>Transco Z6</v>
          </cell>
          <cell r="C4441">
            <v>202707</v>
          </cell>
          <cell r="D4441">
            <v>0</v>
          </cell>
        </row>
        <row r="4442">
          <cell r="A4442" t="str">
            <v>Transco Z6</v>
          </cell>
          <cell r="C4442">
            <v>202708</v>
          </cell>
          <cell r="D4442">
            <v>0</v>
          </cell>
        </row>
        <row r="4443">
          <cell r="A4443" t="str">
            <v>Transco Z6</v>
          </cell>
          <cell r="C4443">
            <v>202709</v>
          </cell>
          <cell r="D4443">
            <v>0</v>
          </cell>
        </row>
        <row r="4444">
          <cell r="A4444" t="str">
            <v>Transco Z6</v>
          </cell>
          <cell r="C4444">
            <v>202710</v>
          </cell>
          <cell r="D4444">
            <v>0</v>
          </cell>
        </row>
        <row r="4445">
          <cell r="A4445" t="str">
            <v>Transco Z6</v>
          </cell>
          <cell r="C4445">
            <v>202711</v>
          </cell>
          <cell r="D4445">
            <v>0</v>
          </cell>
        </row>
        <row r="4446">
          <cell r="A4446" t="str">
            <v>Transco Z6 NY</v>
          </cell>
          <cell r="C4446">
            <v>200803</v>
          </cell>
          <cell r="D4446">
            <v>1.4</v>
          </cell>
        </row>
        <row r="4447">
          <cell r="A4447" t="str">
            <v>Transco Z6 NY</v>
          </cell>
          <cell r="C4447">
            <v>200804</v>
          </cell>
          <cell r="D4447">
            <v>0.8125</v>
          </cell>
        </row>
        <row r="4448">
          <cell r="A4448" t="str">
            <v>Transco Z6 NY</v>
          </cell>
          <cell r="C4448">
            <v>200805</v>
          </cell>
          <cell r="D4448">
            <v>0.73</v>
          </cell>
        </row>
        <row r="4449">
          <cell r="A4449" t="str">
            <v>Transco Z6 NY</v>
          </cell>
          <cell r="C4449">
            <v>200806</v>
          </cell>
          <cell r="D4449">
            <v>0.78749999999999998</v>
          </cell>
        </row>
        <row r="4450">
          <cell r="A4450" t="str">
            <v>Transco Z6 NY</v>
          </cell>
          <cell r="C4450">
            <v>200807</v>
          </cell>
          <cell r="D4450">
            <v>1.0725</v>
          </cell>
        </row>
        <row r="4451">
          <cell r="A4451" t="str">
            <v>Transco Z6 NY</v>
          </cell>
          <cell r="C4451">
            <v>200808</v>
          </cell>
          <cell r="D4451">
            <v>0.87370000000000003</v>
          </cell>
        </row>
        <row r="4452">
          <cell r="A4452" t="str">
            <v>Transco Z6 NY</v>
          </cell>
          <cell r="C4452">
            <v>200809</v>
          </cell>
          <cell r="D4452">
            <v>0.82299999999999995</v>
          </cell>
        </row>
        <row r="4453">
          <cell r="A4453" t="str">
            <v>Transco Z6 NY</v>
          </cell>
          <cell r="C4453">
            <v>200810</v>
          </cell>
          <cell r="D4453">
            <v>0.94820000000000004</v>
          </cell>
        </row>
        <row r="4454">
          <cell r="A4454" t="str">
            <v>Transco Z6 NY</v>
          </cell>
          <cell r="C4454">
            <v>200811</v>
          </cell>
          <cell r="D4454">
            <v>1.4773000000000001</v>
          </cell>
        </row>
        <row r="4455">
          <cell r="A4455" t="str">
            <v>Transco Z6 NY</v>
          </cell>
          <cell r="C4455">
            <v>200812</v>
          </cell>
          <cell r="D4455">
            <v>2.3146</v>
          </cell>
        </row>
        <row r="4456">
          <cell r="A4456" t="str">
            <v>Transco Z6 NY</v>
          </cell>
          <cell r="C4456">
            <v>200901</v>
          </cell>
          <cell r="D4456">
            <v>5.2516999999999996</v>
          </cell>
        </row>
        <row r="4457">
          <cell r="A4457" t="str">
            <v>Transco Z6 NY</v>
          </cell>
          <cell r="C4457">
            <v>200902</v>
          </cell>
          <cell r="D4457">
            <v>4.9667000000000003</v>
          </cell>
        </row>
        <row r="4458">
          <cell r="A4458" t="str">
            <v>Transco Z6 NY</v>
          </cell>
          <cell r="C4458">
            <v>200903</v>
          </cell>
          <cell r="D4458">
            <v>2.2397</v>
          </cell>
        </row>
        <row r="4459">
          <cell r="A4459" t="str">
            <v>Transco Z6 NY</v>
          </cell>
          <cell r="C4459">
            <v>200904</v>
          </cell>
          <cell r="D4459">
            <v>0.81430000000000002</v>
          </cell>
        </row>
        <row r="4460">
          <cell r="A4460" t="str">
            <v>Transco Z6 NY</v>
          </cell>
          <cell r="C4460">
            <v>200905</v>
          </cell>
          <cell r="D4460">
            <v>0.81089999999999995</v>
          </cell>
        </row>
        <row r="4461">
          <cell r="A4461" t="str">
            <v>Transco Z6 NY</v>
          </cell>
          <cell r="C4461">
            <v>200906</v>
          </cell>
          <cell r="D4461">
            <v>0.79849999999999999</v>
          </cell>
        </row>
        <row r="4462">
          <cell r="A4462" t="str">
            <v>Transco Z6 NY</v>
          </cell>
          <cell r="C4462">
            <v>200907</v>
          </cell>
          <cell r="D4462">
            <v>0.78039999999999998</v>
          </cell>
        </row>
        <row r="4463">
          <cell r="A4463" t="str">
            <v>Transco Z6 NY</v>
          </cell>
          <cell r="C4463">
            <v>200908</v>
          </cell>
          <cell r="D4463">
            <v>0.84350000000000003</v>
          </cell>
        </row>
        <row r="4464">
          <cell r="A4464" t="str">
            <v>Transco Z6 NY</v>
          </cell>
          <cell r="C4464">
            <v>200909</v>
          </cell>
          <cell r="D4464">
            <v>0.79449999999999998</v>
          </cell>
        </row>
        <row r="4465">
          <cell r="A4465" t="str">
            <v>Transco Z6 NY</v>
          </cell>
          <cell r="C4465">
            <v>200910</v>
          </cell>
          <cell r="D4465">
            <v>0.91539999999999999</v>
          </cell>
        </row>
        <row r="4466">
          <cell r="A4466" t="str">
            <v>Transco Z6 NY</v>
          </cell>
          <cell r="C4466">
            <v>200911</v>
          </cell>
          <cell r="D4466">
            <v>1.2623</v>
          </cell>
        </row>
        <row r="4467">
          <cell r="A4467" t="str">
            <v>Transco Z6 NY</v>
          </cell>
          <cell r="C4467">
            <v>200912</v>
          </cell>
          <cell r="D4467">
            <v>2.1509</v>
          </cell>
        </row>
        <row r="4468">
          <cell r="A4468" t="str">
            <v>Transco Z6 NY</v>
          </cell>
          <cell r="C4468">
            <v>201001</v>
          </cell>
          <cell r="D4468">
            <v>5.0997000000000003</v>
          </cell>
        </row>
        <row r="4469">
          <cell r="A4469" t="str">
            <v>Transco Z6 NY</v>
          </cell>
          <cell r="C4469">
            <v>201002</v>
          </cell>
          <cell r="D4469">
            <v>4.7967000000000004</v>
          </cell>
        </row>
        <row r="4470">
          <cell r="A4470" t="str">
            <v>Transco Z6 NY</v>
          </cell>
          <cell r="C4470">
            <v>201003</v>
          </cell>
          <cell r="D4470">
            <v>2.0903999999999998</v>
          </cell>
        </row>
        <row r="4471">
          <cell r="A4471" t="str">
            <v>Transco Z6 NY</v>
          </cell>
          <cell r="C4471">
            <v>201004</v>
          </cell>
          <cell r="D4471">
            <v>0.78210000000000002</v>
          </cell>
        </row>
        <row r="4472">
          <cell r="A4472" t="str">
            <v>Transco Z6 NY</v>
          </cell>
          <cell r="C4472">
            <v>201005</v>
          </cell>
          <cell r="D4472">
            <v>0.77890000000000004</v>
          </cell>
        </row>
        <row r="4473">
          <cell r="A4473" t="str">
            <v>Transco Z6 NY</v>
          </cell>
          <cell r="C4473">
            <v>201006</v>
          </cell>
          <cell r="D4473">
            <v>0.76690000000000003</v>
          </cell>
        </row>
        <row r="4474">
          <cell r="A4474" t="str">
            <v>Transco Z6 NY</v>
          </cell>
          <cell r="C4474">
            <v>201007</v>
          </cell>
          <cell r="D4474">
            <v>0.74960000000000004</v>
          </cell>
        </row>
        <row r="4475">
          <cell r="A4475" t="str">
            <v>Transco Z6 NY</v>
          </cell>
          <cell r="C4475">
            <v>201008</v>
          </cell>
          <cell r="D4475">
            <v>0.81010000000000004</v>
          </cell>
        </row>
        <row r="4476">
          <cell r="A4476" t="str">
            <v>Transco Z6 NY</v>
          </cell>
          <cell r="C4476">
            <v>201009</v>
          </cell>
          <cell r="D4476">
            <v>0.7631</v>
          </cell>
        </row>
        <row r="4477">
          <cell r="A4477" t="str">
            <v>Transco Z6 NY</v>
          </cell>
          <cell r="C4477">
            <v>201010</v>
          </cell>
          <cell r="D4477">
            <v>0.87919999999999998</v>
          </cell>
        </row>
        <row r="4478">
          <cell r="A4478" t="str">
            <v>Transco Z6 NY</v>
          </cell>
          <cell r="C4478">
            <v>201011</v>
          </cell>
          <cell r="D4478">
            <v>0.96</v>
          </cell>
        </row>
        <row r="4479">
          <cell r="A4479" t="str">
            <v>Transco Z6 NY</v>
          </cell>
          <cell r="C4479">
            <v>201012</v>
          </cell>
          <cell r="D4479">
            <v>1.8627</v>
          </cell>
        </row>
        <row r="4480">
          <cell r="A4480" t="str">
            <v>Transco Z6 NY</v>
          </cell>
          <cell r="C4480">
            <v>201101</v>
          </cell>
          <cell r="D4480">
            <v>4.76</v>
          </cell>
        </row>
        <row r="4481">
          <cell r="A4481" t="str">
            <v>Transco Z6 NY</v>
          </cell>
          <cell r="C4481">
            <v>201102</v>
          </cell>
          <cell r="D4481">
            <v>4.5599999999999996</v>
          </cell>
        </row>
        <row r="4482">
          <cell r="A4482" t="str">
            <v>Transco Z6 NY</v>
          </cell>
          <cell r="C4482">
            <v>201103</v>
          </cell>
          <cell r="D4482">
            <v>1.8573</v>
          </cell>
        </row>
        <row r="4483">
          <cell r="A4483" t="str">
            <v>Transco Z6 NY</v>
          </cell>
          <cell r="C4483">
            <v>201104</v>
          </cell>
          <cell r="D4483">
            <v>0.75080000000000002</v>
          </cell>
        </row>
        <row r="4484">
          <cell r="A4484" t="str">
            <v>Transco Z6 NY</v>
          </cell>
          <cell r="C4484">
            <v>201105</v>
          </cell>
          <cell r="D4484">
            <v>0</v>
          </cell>
        </row>
        <row r="4485">
          <cell r="A4485" t="str">
            <v>Transco Z6 NY</v>
          </cell>
          <cell r="C4485">
            <v>201106</v>
          </cell>
          <cell r="D4485">
            <v>0</v>
          </cell>
        </row>
        <row r="4486">
          <cell r="A4486" t="str">
            <v>Transco Z6 NY</v>
          </cell>
          <cell r="C4486">
            <v>201107</v>
          </cell>
          <cell r="D4486">
            <v>0</v>
          </cell>
        </row>
        <row r="4487">
          <cell r="A4487" t="str">
            <v>Transco Z6 NY</v>
          </cell>
          <cell r="C4487">
            <v>201108</v>
          </cell>
          <cell r="D4487">
            <v>0</v>
          </cell>
        </row>
        <row r="4488">
          <cell r="A4488" t="str">
            <v>Transco Z6 NY</v>
          </cell>
          <cell r="C4488">
            <v>201109</v>
          </cell>
          <cell r="D4488">
            <v>0</v>
          </cell>
        </row>
        <row r="4489">
          <cell r="A4489" t="str">
            <v>Transco Z6 NY</v>
          </cell>
          <cell r="C4489">
            <v>201110</v>
          </cell>
          <cell r="D4489">
            <v>0</v>
          </cell>
        </row>
        <row r="4490">
          <cell r="A4490" t="str">
            <v>Transco Z6 NY</v>
          </cell>
          <cell r="C4490">
            <v>201111</v>
          </cell>
          <cell r="D4490">
            <v>0</v>
          </cell>
        </row>
        <row r="4491">
          <cell r="A4491" t="str">
            <v>Transco Z6 NY</v>
          </cell>
          <cell r="C4491">
            <v>201112</v>
          </cell>
          <cell r="D4491">
            <v>0</v>
          </cell>
        </row>
        <row r="4492">
          <cell r="A4492" t="str">
            <v>Transco Z6 NY</v>
          </cell>
          <cell r="C4492">
            <v>201201</v>
          </cell>
          <cell r="D4492">
            <v>0</v>
          </cell>
        </row>
        <row r="4493">
          <cell r="A4493" t="str">
            <v>Transco Z6 NY</v>
          </cell>
          <cell r="C4493">
            <v>201202</v>
          </cell>
          <cell r="D4493">
            <v>0</v>
          </cell>
        </row>
        <row r="4494">
          <cell r="A4494" t="str">
            <v>Transco Z6 NY</v>
          </cell>
          <cell r="C4494">
            <v>201203</v>
          </cell>
          <cell r="D4494">
            <v>0</v>
          </cell>
        </row>
        <row r="4495">
          <cell r="A4495" t="str">
            <v>Transco Z6 NY</v>
          </cell>
          <cell r="C4495">
            <v>201204</v>
          </cell>
          <cell r="D4495">
            <v>0</v>
          </cell>
        </row>
        <row r="4496">
          <cell r="A4496" t="str">
            <v>Transco Z6 NY</v>
          </cell>
          <cell r="C4496">
            <v>201205</v>
          </cell>
          <cell r="D4496">
            <v>0</v>
          </cell>
        </row>
        <row r="4497">
          <cell r="A4497" t="str">
            <v>Transco Z6 NY</v>
          </cell>
          <cell r="C4497">
            <v>201206</v>
          </cell>
          <cell r="D4497">
            <v>0</v>
          </cell>
        </row>
        <row r="4498">
          <cell r="A4498" t="str">
            <v>Transco Z6 NY</v>
          </cell>
          <cell r="C4498">
            <v>201207</v>
          </cell>
          <cell r="D4498">
            <v>0</v>
          </cell>
        </row>
        <row r="4499">
          <cell r="A4499" t="str">
            <v>Transco Z6 NY</v>
          </cell>
          <cell r="C4499">
            <v>201208</v>
          </cell>
          <cell r="D4499">
            <v>0</v>
          </cell>
        </row>
        <row r="4500">
          <cell r="A4500" t="str">
            <v>Transco Z6 NY</v>
          </cell>
          <cell r="C4500">
            <v>201209</v>
          </cell>
          <cell r="D4500">
            <v>0</v>
          </cell>
        </row>
        <row r="4501">
          <cell r="A4501" t="str">
            <v>Transco Z6 NY</v>
          </cell>
          <cell r="C4501">
            <v>201210</v>
          </cell>
          <cell r="D4501">
            <v>0</v>
          </cell>
        </row>
        <row r="4502">
          <cell r="A4502" t="str">
            <v>Transco Z6 NY</v>
          </cell>
          <cell r="C4502">
            <v>201211</v>
          </cell>
          <cell r="D4502">
            <v>0</v>
          </cell>
        </row>
        <row r="4503">
          <cell r="A4503" t="str">
            <v>Transco Z6 NY</v>
          </cell>
          <cell r="C4503">
            <v>201212</v>
          </cell>
          <cell r="D4503">
            <v>0</v>
          </cell>
        </row>
        <row r="4504">
          <cell r="A4504" t="str">
            <v>Transco Z6 NY</v>
          </cell>
          <cell r="C4504">
            <v>201301</v>
          </cell>
          <cell r="D4504">
            <v>0</v>
          </cell>
        </row>
        <row r="4505">
          <cell r="A4505" t="str">
            <v>Transco Z6 NY</v>
          </cell>
          <cell r="C4505">
            <v>201302</v>
          </cell>
          <cell r="D4505">
            <v>0</v>
          </cell>
        </row>
        <row r="4506">
          <cell r="A4506" t="str">
            <v>Transco Z6 NY</v>
          </cell>
          <cell r="C4506">
            <v>201303</v>
          </cell>
          <cell r="D4506">
            <v>0</v>
          </cell>
        </row>
        <row r="4507">
          <cell r="A4507" t="str">
            <v>Transco Z6 NY</v>
          </cell>
          <cell r="C4507">
            <v>201304</v>
          </cell>
          <cell r="D4507">
            <v>0</v>
          </cell>
        </row>
        <row r="4508">
          <cell r="A4508" t="str">
            <v>Transco Z6 NY</v>
          </cell>
          <cell r="C4508">
            <v>201305</v>
          </cell>
          <cell r="D4508">
            <v>0</v>
          </cell>
        </row>
        <row r="4509">
          <cell r="A4509" t="str">
            <v>Transco Z6 NY</v>
          </cell>
          <cell r="C4509">
            <v>201306</v>
          </cell>
          <cell r="D4509">
            <v>0</v>
          </cell>
        </row>
        <row r="4510">
          <cell r="A4510" t="str">
            <v>Transco Z6 NY</v>
          </cell>
          <cell r="C4510">
            <v>201307</v>
          </cell>
          <cell r="D4510">
            <v>0</v>
          </cell>
        </row>
        <row r="4511">
          <cell r="A4511" t="str">
            <v>Transco Z6 NY</v>
          </cell>
          <cell r="C4511">
            <v>201308</v>
          </cell>
          <cell r="D4511">
            <v>0</v>
          </cell>
        </row>
        <row r="4512">
          <cell r="A4512" t="str">
            <v>Transco Z6 NY</v>
          </cell>
          <cell r="C4512">
            <v>201309</v>
          </cell>
          <cell r="D4512">
            <v>0</v>
          </cell>
        </row>
        <row r="4513">
          <cell r="A4513" t="str">
            <v>Transco Z6 NY</v>
          </cell>
          <cell r="C4513">
            <v>201310</v>
          </cell>
          <cell r="D4513">
            <v>0</v>
          </cell>
        </row>
        <row r="4514">
          <cell r="A4514" t="str">
            <v>Transco Z6 NY</v>
          </cell>
          <cell r="C4514">
            <v>201311</v>
          </cell>
          <cell r="D4514">
            <v>0</v>
          </cell>
        </row>
        <row r="4515">
          <cell r="A4515" t="str">
            <v>Transco Z6 NY</v>
          </cell>
          <cell r="C4515">
            <v>201312</v>
          </cell>
          <cell r="D4515">
            <v>0</v>
          </cell>
        </row>
        <row r="4516">
          <cell r="A4516" t="str">
            <v>Transco Z6 NY</v>
          </cell>
          <cell r="C4516">
            <v>201401</v>
          </cell>
          <cell r="D4516">
            <v>0</v>
          </cell>
        </row>
        <row r="4517">
          <cell r="A4517" t="str">
            <v>Transco Z6 NY</v>
          </cell>
          <cell r="C4517">
            <v>201402</v>
          </cell>
          <cell r="D4517">
            <v>0</v>
          </cell>
        </row>
        <row r="4518">
          <cell r="A4518" t="str">
            <v>Transco Z6 NY</v>
          </cell>
          <cell r="C4518">
            <v>201403</v>
          </cell>
          <cell r="D4518">
            <v>0</v>
          </cell>
        </row>
        <row r="4519">
          <cell r="A4519" t="str">
            <v>Transco Z6 NY</v>
          </cell>
          <cell r="C4519">
            <v>201404</v>
          </cell>
          <cell r="D4519">
            <v>0</v>
          </cell>
        </row>
        <row r="4520">
          <cell r="A4520" t="str">
            <v>Transco Z6 NY</v>
          </cell>
          <cell r="C4520">
            <v>201405</v>
          </cell>
          <cell r="D4520">
            <v>0</v>
          </cell>
        </row>
        <row r="4521">
          <cell r="A4521" t="str">
            <v>Transco Z6 NY</v>
          </cell>
          <cell r="C4521">
            <v>201406</v>
          </cell>
          <cell r="D4521">
            <v>0</v>
          </cell>
        </row>
        <row r="4522">
          <cell r="A4522" t="str">
            <v>Transco Z6 NY</v>
          </cell>
          <cell r="C4522">
            <v>201407</v>
          </cell>
          <cell r="D4522">
            <v>0</v>
          </cell>
        </row>
        <row r="4523">
          <cell r="A4523" t="str">
            <v>Transco Z6 NY</v>
          </cell>
          <cell r="C4523">
            <v>201408</v>
          </cell>
          <cell r="D4523">
            <v>0</v>
          </cell>
        </row>
        <row r="4524">
          <cell r="A4524" t="str">
            <v>Transco Z6 NY</v>
          </cell>
          <cell r="C4524">
            <v>201409</v>
          </cell>
          <cell r="D4524">
            <v>0</v>
          </cell>
        </row>
        <row r="4525">
          <cell r="A4525" t="str">
            <v>Transco Z6 NY</v>
          </cell>
          <cell r="C4525">
            <v>201410</v>
          </cell>
          <cell r="D4525">
            <v>0</v>
          </cell>
        </row>
        <row r="4526">
          <cell r="A4526" t="str">
            <v>Transco Z6 NY</v>
          </cell>
          <cell r="C4526">
            <v>201411</v>
          </cell>
          <cell r="D4526">
            <v>0</v>
          </cell>
        </row>
        <row r="4527">
          <cell r="A4527" t="str">
            <v>Transco Z6 NY</v>
          </cell>
          <cell r="C4527">
            <v>201412</v>
          </cell>
          <cell r="D4527">
            <v>0</v>
          </cell>
        </row>
        <row r="4528">
          <cell r="A4528" t="str">
            <v>Transco Z6 NY</v>
          </cell>
          <cell r="C4528">
            <v>201501</v>
          </cell>
          <cell r="D4528">
            <v>0</v>
          </cell>
        </row>
        <row r="4529">
          <cell r="A4529" t="str">
            <v>Transco Z6 NY</v>
          </cell>
          <cell r="C4529">
            <v>201502</v>
          </cell>
          <cell r="D4529">
            <v>0</v>
          </cell>
        </row>
        <row r="4530">
          <cell r="A4530" t="str">
            <v>Transco Z6 NY</v>
          </cell>
          <cell r="C4530">
            <v>201503</v>
          </cell>
          <cell r="D4530">
            <v>0</v>
          </cell>
        </row>
        <row r="4531">
          <cell r="A4531" t="str">
            <v>Transco Z6 NY</v>
          </cell>
          <cell r="C4531">
            <v>201504</v>
          </cell>
          <cell r="D4531">
            <v>0</v>
          </cell>
        </row>
        <row r="4532">
          <cell r="A4532" t="str">
            <v>Transco Z6 NY</v>
          </cell>
          <cell r="C4532">
            <v>201505</v>
          </cell>
          <cell r="D4532">
            <v>0</v>
          </cell>
        </row>
        <row r="4533">
          <cell r="A4533" t="str">
            <v>Transco Z6 NY</v>
          </cell>
          <cell r="C4533">
            <v>201506</v>
          </cell>
          <cell r="D4533">
            <v>0</v>
          </cell>
        </row>
        <row r="4534">
          <cell r="A4534" t="str">
            <v>Transco Z6 NY</v>
          </cell>
          <cell r="C4534">
            <v>201507</v>
          </cell>
          <cell r="D4534">
            <v>0</v>
          </cell>
        </row>
        <row r="4535">
          <cell r="A4535" t="str">
            <v>Transco Z6 NY</v>
          </cell>
          <cell r="C4535">
            <v>201508</v>
          </cell>
          <cell r="D4535">
            <v>0</v>
          </cell>
        </row>
        <row r="4536">
          <cell r="A4536" t="str">
            <v>Transco Z6 NY</v>
          </cell>
          <cell r="C4536">
            <v>201509</v>
          </cell>
          <cell r="D4536">
            <v>0</v>
          </cell>
        </row>
        <row r="4537">
          <cell r="A4537" t="str">
            <v>Transco Z6 NY</v>
          </cell>
          <cell r="C4537">
            <v>201510</v>
          </cell>
          <cell r="D4537">
            <v>0</v>
          </cell>
        </row>
        <row r="4538">
          <cell r="A4538" t="str">
            <v>Transco Z6 NY</v>
          </cell>
          <cell r="C4538">
            <v>201511</v>
          </cell>
          <cell r="D4538">
            <v>0</v>
          </cell>
        </row>
        <row r="4539">
          <cell r="A4539" t="str">
            <v>Transco Z6 NY</v>
          </cell>
          <cell r="C4539">
            <v>201512</v>
          </cell>
          <cell r="D4539">
            <v>0</v>
          </cell>
        </row>
        <row r="4540">
          <cell r="A4540" t="str">
            <v>Transco Z6 NY</v>
          </cell>
          <cell r="C4540">
            <v>201601</v>
          </cell>
          <cell r="D4540">
            <v>0</v>
          </cell>
        </row>
        <row r="4541">
          <cell r="A4541" t="str">
            <v>Transco Z6 NY</v>
          </cell>
          <cell r="C4541">
            <v>201602</v>
          </cell>
          <cell r="D4541">
            <v>0</v>
          </cell>
        </row>
        <row r="4542">
          <cell r="A4542" t="str">
            <v>Transco Z6 NY</v>
          </cell>
          <cell r="C4542">
            <v>201603</v>
          </cell>
          <cell r="D4542">
            <v>0</v>
          </cell>
        </row>
        <row r="4543">
          <cell r="A4543" t="str">
            <v>Transco Z6 NY</v>
          </cell>
          <cell r="C4543">
            <v>201604</v>
          </cell>
          <cell r="D4543">
            <v>0</v>
          </cell>
        </row>
        <row r="4544">
          <cell r="A4544" t="str">
            <v>Transco Z6 NY</v>
          </cell>
          <cell r="C4544">
            <v>201605</v>
          </cell>
          <cell r="D4544">
            <v>0</v>
          </cell>
        </row>
        <row r="4545">
          <cell r="A4545" t="str">
            <v>Transco Z6 NY</v>
          </cell>
          <cell r="C4545">
            <v>201606</v>
          </cell>
          <cell r="D4545">
            <v>0</v>
          </cell>
        </row>
        <row r="4546">
          <cell r="A4546" t="str">
            <v>Transco Z6 NY</v>
          </cell>
          <cell r="C4546">
            <v>201607</v>
          </cell>
          <cell r="D4546">
            <v>0</v>
          </cell>
        </row>
        <row r="4547">
          <cell r="A4547" t="str">
            <v>Transco Z6 NY</v>
          </cell>
          <cell r="C4547">
            <v>201608</v>
          </cell>
          <cell r="D4547">
            <v>0</v>
          </cell>
        </row>
        <row r="4548">
          <cell r="A4548" t="str">
            <v>Transco Z6 NY</v>
          </cell>
          <cell r="C4548">
            <v>201609</v>
          </cell>
          <cell r="D4548">
            <v>0</v>
          </cell>
        </row>
        <row r="4549">
          <cell r="A4549" t="str">
            <v>Transco Z6 NY</v>
          </cell>
          <cell r="C4549">
            <v>201610</v>
          </cell>
          <cell r="D4549">
            <v>0</v>
          </cell>
        </row>
        <row r="4550">
          <cell r="A4550" t="str">
            <v>Transco Z6 NY</v>
          </cell>
          <cell r="C4550">
            <v>201611</v>
          </cell>
          <cell r="D4550">
            <v>0</v>
          </cell>
        </row>
        <row r="4551">
          <cell r="A4551" t="str">
            <v>Transco Z6 NY</v>
          </cell>
          <cell r="C4551">
            <v>201612</v>
          </cell>
          <cell r="D4551">
            <v>0</v>
          </cell>
        </row>
        <row r="4552">
          <cell r="A4552" t="str">
            <v>Transco Z6 NY</v>
          </cell>
          <cell r="C4552">
            <v>201701</v>
          </cell>
          <cell r="D4552">
            <v>0</v>
          </cell>
        </row>
        <row r="4553">
          <cell r="A4553" t="str">
            <v>Transco Z6 NY</v>
          </cell>
          <cell r="C4553">
            <v>201702</v>
          </cell>
          <cell r="D4553">
            <v>0</v>
          </cell>
        </row>
        <row r="4554">
          <cell r="A4554" t="str">
            <v>Transco Z6 NY</v>
          </cell>
          <cell r="C4554">
            <v>201703</v>
          </cell>
          <cell r="D4554">
            <v>0</v>
          </cell>
        </row>
        <row r="4555">
          <cell r="A4555" t="str">
            <v>Transco Z6 NY</v>
          </cell>
          <cell r="C4555">
            <v>201704</v>
          </cell>
          <cell r="D4555">
            <v>0</v>
          </cell>
        </row>
        <row r="4556">
          <cell r="A4556" t="str">
            <v>Transco Z6 NY</v>
          </cell>
          <cell r="C4556">
            <v>201705</v>
          </cell>
          <cell r="D4556">
            <v>0</v>
          </cell>
        </row>
        <row r="4557">
          <cell r="A4557" t="str">
            <v>Transco Z6 NY</v>
          </cell>
          <cell r="C4557">
            <v>201706</v>
          </cell>
          <cell r="D4557">
            <v>0</v>
          </cell>
        </row>
        <row r="4558">
          <cell r="A4558" t="str">
            <v>Transco Z6 NY</v>
          </cell>
          <cell r="C4558">
            <v>201707</v>
          </cell>
          <cell r="D4558">
            <v>0</v>
          </cell>
        </row>
        <row r="4559">
          <cell r="A4559" t="str">
            <v>Transco Z6 NY</v>
          </cell>
          <cell r="C4559">
            <v>201708</v>
          </cell>
          <cell r="D4559">
            <v>0</v>
          </cell>
        </row>
        <row r="4560">
          <cell r="A4560" t="str">
            <v>Transco Z6 NY</v>
          </cell>
          <cell r="C4560">
            <v>201709</v>
          </cell>
          <cell r="D4560">
            <v>0</v>
          </cell>
        </row>
        <row r="4561">
          <cell r="A4561" t="str">
            <v>Transco Z6 NY</v>
          </cell>
          <cell r="C4561">
            <v>201710</v>
          </cell>
          <cell r="D4561">
            <v>0</v>
          </cell>
        </row>
        <row r="4562">
          <cell r="A4562" t="str">
            <v>Transco Z6 NY</v>
          </cell>
          <cell r="C4562">
            <v>201711</v>
          </cell>
          <cell r="D4562">
            <v>0</v>
          </cell>
        </row>
        <row r="4563">
          <cell r="A4563" t="str">
            <v>Transco Z6 NY</v>
          </cell>
          <cell r="C4563">
            <v>201712</v>
          </cell>
          <cell r="D4563">
            <v>0</v>
          </cell>
        </row>
        <row r="4564">
          <cell r="A4564" t="str">
            <v>Transco Z6 NY</v>
          </cell>
          <cell r="C4564">
            <v>201801</v>
          </cell>
          <cell r="D4564">
            <v>0</v>
          </cell>
        </row>
        <row r="4565">
          <cell r="A4565" t="str">
            <v>Transco Z6 NY</v>
          </cell>
          <cell r="C4565">
            <v>201802</v>
          </cell>
          <cell r="D4565">
            <v>0</v>
          </cell>
        </row>
        <row r="4566">
          <cell r="A4566" t="str">
            <v>Transco Z6 NY</v>
          </cell>
          <cell r="C4566">
            <v>201803</v>
          </cell>
          <cell r="D4566">
            <v>0</v>
          </cell>
        </row>
        <row r="4567">
          <cell r="A4567" t="str">
            <v>Transco Z6 NY</v>
          </cell>
          <cell r="C4567">
            <v>201804</v>
          </cell>
          <cell r="D4567">
            <v>0</v>
          </cell>
        </row>
        <row r="4568">
          <cell r="A4568" t="str">
            <v>Transco Z6 NY</v>
          </cell>
          <cell r="C4568">
            <v>201805</v>
          </cell>
          <cell r="D4568">
            <v>0</v>
          </cell>
        </row>
        <row r="4569">
          <cell r="A4569" t="str">
            <v>Transco Z6 NY</v>
          </cell>
          <cell r="C4569">
            <v>201806</v>
          </cell>
          <cell r="D4569">
            <v>0</v>
          </cell>
        </row>
        <row r="4570">
          <cell r="A4570" t="str">
            <v>Transco Z6 NY</v>
          </cell>
          <cell r="C4570">
            <v>201807</v>
          </cell>
          <cell r="D4570">
            <v>0</v>
          </cell>
        </row>
        <row r="4571">
          <cell r="A4571" t="str">
            <v>Transco Z6 NY</v>
          </cell>
          <cell r="C4571">
            <v>201808</v>
          </cell>
          <cell r="D4571">
            <v>0</v>
          </cell>
        </row>
        <row r="4572">
          <cell r="A4572" t="str">
            <v>Transco Z6 NY</v>
          </cell>
          <cell r="C4572">
            <v>201809</v>
          </cell>
          <cell r="D4572">
            <v>0</v>
          </cell>
        </row>
        <row r="4573">
          <cell r="A4573" t="str">
            <v>Transco Z6 NY</v>
          </cell>
          <cell r="C4573">
            <v>201810</v>
          </cell>
          <cell r="D4573">
            <v>0</v>
          </cell>
        </row>
        <row r="4574">
          <cell r="A4574" t="str">
            <v>Transco Z6 NY</v>
          </cell>
          <cell r="C4574">
            <v>201811</v>
          </cell>
          <cell r="D4574">
            <v>0</v>
          </cell>
        </row>
        <row r="4575">
          <cell r="A4575" t="str">
            <v>Transco Z6 NY</v>
          </cell>
          <cell r="C4575">
            <v>201812</v>
          </cell>
          <cell r="D4575">
            <v>0</v>
          </cell>
        </row>
        <row r="4576">
          <cell r="A4576" t="str">
            <v>Transco Z6 NY</v>
          </cell>
          <cell r="C4576">
            <v>201901</v>
          </cell>
          <cell r="D4576">
            <v>0</v>
          </cell>
        </row>
        <row r="4577">
          <cell r="A4577" t="str">
            <v>Transco Z6 NY</v>
          </cell>
          <cell r="C4577">
            <v>201902</v>
          </cell>
          <cell r="D4577">
            <v>0</v>
          </cell>
        </row>
        <row r="4578">
          <cell r="A4578" t="str">
            <v>Transco Z6 NY</v>
          </cell>
          <cell r="C4578">
            <v>201903</v>
          </cell>
          <cell r="D4578">
            <v>0</v>
          </cell>
        </row>
        <row r="4579">
          <cell r="A4579" t="str">
            <v>Transco Z6 NY</v>
          </cell>
          <cell r="C4579">
            <v>201904</v>
          </cell>
          <cell r="D4579">
            <v>0</v>
          </cell>
        </row>
        <row r="4580">
          <cell r="A4580" t="str">
            <v>Transco Z6 NY</v>
          </cell>
          <cell r="C4580">
            <v>201905</v>
          </cell>
          <cell r="D4580">
            <v>0</v>
          </cell>
        </row>
        <row r="4581">
          <cell r="A4581" t="str">
            <v>Transco Z6 NY</v>
          </cell>
          <cell r="C4581">
            <v>201906</v>
          </cell>
          <cell r="D4581">
            <v>0</v>
          </cell>
        </row>
        <row r="4582">
          <cell r="A4582" t="str">
            <v>Transco Z6 NY</v>
          </cell>
          <cell r="C4582">
            <v>201907</v>
          </cell>
          <cell r="D4582">
            <v>0</v>
          </cell>
        </row>
        <row r="4583">
          <cell r="A4583" t="str">
            <v>Transco Z6 NY</v>
          </cell>
          <cell r="C4583">
            <v>201908</v>
          </cell>
          <cell r="D4583">
            <v>0</v>
          </cell>
        </row>
        <row r="4584">
          <cell r="A4584" t="str">
            <v>Transco Z6 NY</v>
          </cell>
          <cell r="C4584">
            <v>201909</v>
          </cell>
          <cell r="D4584">
            <v>0</v>
          </cell>
        </row>
        <row r="4585">
          <cell r="A4585" t="str">
            <v>Transco Z6 NY</v>
          </cell>
          <cell r="C4585">
            <v>201910</v>
          </cell>
          <cell r="D4585">
            <v>0</v>
          </cell>
        </row>
        <row r="4586">
          <cell r="A4586" t="str">
            <v>Transco Z6 NY</v>
          </cell>
          <cell r="C4586">
            <v>201911</v>
          </cell>
          <cell r="D4586">
            <v>0</v>
          </cell>
        </row>
        <row r="4587">
          <cell r="A4587" t="str">
            <v>Transco Z6 NY</v>
          </cell>
          <cell r="C4587">
            <v>201912</v>
          </cell>
          <cell r="D4587">
            <v>0</v>
          </cell>
        </row>
        <row r="4588">
          <cell r="A4588" t="str">
            <v>Transco Z6 NY</v>
          </cell>
          <cell r="C4588">
            <v>202001</v>
          </cell>
          <cell r="D4588">
            <v>0</v>
          </cell>
        </row>
        <row r="4589">
          <cell r="A4589" t="str">
            <v>Transco Z6 NY</v>
          </cell>
          <cell r="C4589">
            <v>202002</v>
          </cell>
          <cell r="D4589">
            <v>0</v>
          </cell>
        </row>
        <row r="4590">
          <cell r="A4590" t="str">
            <v>Transco Z6 NY</v>
          </cell>
          <cell r="C4590">
            <v>202003</v>
          </cell>
          <cell r="D4590">
            <v>0</v>
          </cell>
        </row>
        <row r="4591">
          <cell r="A4591" t="str">
            <v>Transco Z6 NY</v>
          </cell>
          <cell r="C4591">
            <v>202004</v>
          </cell>
          <cell r="D4591">
            <v>0</v>
          </cell>
        </row>
        <row r="4592">
          <cell r="A4592" t="str">
            <v>Transco Z6 NY</v>
          </cell>
          <cell r="C4592">
            <v>202005</v>
          </cell>
          <cell r="D4592">
            <v>0</v>
          </cell>
        </row>
        <row r="4593">
          <cell r="A4593" t="str">
            <v>Transco Z6 NY</v>
          </cell>
          <cell r="C4593">
            <v>202006</v>
          </cell>
          <cell r="D4593">
            <v>0</v>
          </cell>
        </row>
        <row r="4594">
          <cell r="A4594" t="str">
            <v>Transco Z6 NY</v>
          </cell>
          <cell r="C4594">
            <v>202007</v>
          </cell>
          <cell r="D4594">
            <v>0</v>
          </cell>
        </row>
        <row r="4595">
          <cell r="A4595" t="str">
            <v>Transco Z6 NY</v>
          </cell>
          <cell r="C4595">
            <v>202008</v>
          </cell>
          <cell r="D4595">
            <v>0</v>
          </cell>
        </row>
        <row r="4596">
          <cell r="A4596" t="str">
            <v>Transco Z6 NY</v>
          </cell>
          <cell r="C4596">
            <v>202009</v>
          </cell>
          <cell r="D4596">
            <v>0</v>
          </cell>
        </row>
        <row r="4597">
          <cell r="A4597" t="str">
            <v>Transco Z6 NY</v>
          </cell>
          <cell r="C4597">
            <v>202010</v>
          </cell>
          <cell r="D4597">
            <v>0</v>
          </cell>
        </row>
        <row r="4598">
          <cell r="A4598" t="str">
            <v>Transco Z6 NY</v>
          </cell>
          <cell r="C4598">
            <v>202011</v>
          </cell>
          <cell r="D4598">
            <v>0</v>
          </cell>
        </row>
        <row r="4599">
          <cell r="A4599" t="str">
            <v>Transco Z6 NY</v>
          </cell>
          <cell r="C4599">
            <v>202012</v>
          </cell>
          <cell r="D4599">
            <v>0</v>
          </cell>
        </row>
        <row r="4600">
          <cell r="A4600" t="str">
            <v>Transco Z6 NY</v>
          </cell>
          <cell r="C4600">
            <v>202101</v>
          </cell>
          <cell r="D4600">
            <v>0</v>
          </cell>
        </row>
        <row r="4601">
          <cell r="A4601" t="str">
            <v>Transco Z6 NY</v>
          </cell>
          <cell r="C4601">
            <v>202102</v>
          </cell>
          <cell r="D4601">
            <v>0</v>
          </cell>
        </row>
        <row r="4602">
          <cell r="A4602" t="str">
            <v>Transco Z6 NY</v>
          </cell>
          <cell r="C4602">
            <v>202103</v>
          </cell>
          <cell r="D4602">
            <v>0</v>
          </cell>
        </row>
        <row r="4603">
          <cell r="A4603" t="str">
            <v>Transco Z6 NY</v>
          </cell>
          <cell r="C4603">
            <v>202104</v>
          </cell>
          <cell r="D4603">
            <v>0</v>
          </cell>
        </row>
        <row r="4604">
          <cell r="A4604" t="str">
            <v>Transco Z6 NY</v>
          </cell>
          <cell r="C4604">
            <v>202105</v>
          </cell>
          <cell r="D4604">
            <v>0</v>
          </cell>
        </row>
        <row r="4605">
          <cell r="A4605" t="str">
            <v>Transco Z6 NY</v>
          </cell>
          <cell r="C4605">
            <v>202106</v>
          </cell>
          <cell r="D4605">
            <v>0</v>
          </cell>
        </row>
        <row r="4606">
          <cell r="A4606" t="str">
            <v>Transco Z6 NY</v>
          </cell>
          <cell r="C4606">
            <v>202107</v>
          </cell>
          <cell r="D4606">
            <v>0</v>
          </cell>
        </row>
        <row r="4607">
          <cell r="A4607" t="str">
            <v>Transco Z6 NY</v>
          </cell>
          <cell r="C4607">
            <v>202108</v>
          </cell>
          <cell r="D4607">
            <v>0</v>
          </cell>
        </row>
        <row r="4608">
          <cell r="A4608" t="str">
            <v>Transco Z6 NY</v>
          </cell>
          <cell r="C4608">
            <v>202109</v>
          </cell>
          <cell r="D4608">
            <v>0</v>
          </cell>
        </row>
        <row r="4609">
          <cell r="A4609" t="str">
            <v>Transco Z6 NY</v>
          </cell>
          <cell r="C4609">
            <v>202110</v>
          </cell>
          <cell r="D4609">
            <v>0</v>
          </cell>
        </row>
        <row r="4610">
          <cell r="A4610" t="str">
            <v>Transco Z6 NY</v>
          </cell>
          <cell r="C4610">
            <v>202111</v>
          </cell>
          <cell r="D4610">
            <v>0</v>
          </cell>
        </row>
        <row r="4611">
          <cell r="A4611" t="str">
            <v>Transco Z6 NY</v>
          </cell>
          <cell r="C4611">
            <v>202112</v>
          </cell>
          <cell r="D4611">
            <v>0</v>
          </cell>
        </row>
        <row r="4612">
          <cell r="A4612" t="str">
            <v>Transco Z6 NY</v>
          </cell>
          <cell r="C4612">
            <v>202201</v>
          </cell>
          <cell r="D4612">
            <v>0</v>
          </cell>
        </row>
        <row r="4613">
          <cell r="A4613" t="str">
            <v>Transco Z6 NY</v>
          </cell>
          <cell r="C4613">
            <v>202202</v>
          </cell>
          <cell r="D4613">
            <v>0</v>
          </cell>
        </row>
        <row r="4614">
          <cell r="A4614" t="str">
            <v>Transco Z6 NY</v>
          </cell>
          <cell r="C4614">
            <v>202203</v>
          </cell>
          <cell r="D4614">
            <v>0</v>
          </cell>
        </row>
        <row r="4615">
          <cell r="A4615" t="str">
            <v>Transco Z6 NY</v>
          </cell>
          <cell r="C4615">
            <v>202204</v>
          </cell>
          <cell r="D4615">
            <v>0</v>
          </cell>
        </row>
        <row r="4616">
          <cell r="A4616" t="str">
            <v>Transco Z6 NY</v>
          </cell>
          <cell r="C4616">
            <v>202205</v>
          </cell>
          <cell r="D4616">
            <v>0</v>
          </cell>
        </row>
        <row r="4617">
          <cell r="A4617" t="str">
            <v>Transco Z6 NY</v>
          </cell>
          <cell r="C4617">
            <v>202206</v>
          </cell>
          <cell r="D4617">
            <v>0</v>
          </cell>
        </row>
        <row r="4618">
          <cell r="A4618" t="str">
            <v>Transco Z6 NY</v>
          </cell>
          <cell r="C4618">
            <v>202207</v>
          </cell>
          <cell r="D4618">
            <v>0</v>
          </cell>
        </row>
        <row r="4619">
          <cell r="A4619" t="str">
            <v>Transco Z6 NY</v>
          </cell>
          <cell r="C4619">
            <v>202208</v>
          </cell>
          <cell r="D4619">
            <v>0</v>
          </cell>
        </row>
        <row r="4620">
          <cell r="A4620" t="str">
            <v>Transco Z6 NY</v>
          </cell>
          <cell r="C4620">
            <v>202209</v>
          </cell>
          <cell r="D4620">
            <v>0</v>
          </cell>
        </row>
        <row r="4621">
          <cell r="A4621" t="str">
            <v>Transco Z6 NY</v>
          </cell>
          <cell r="C4621">
            <v>202210</v>
          </cell>
          <cell r="D4621">
            <v>0</v>
          </cell>
        </row>
        <row r="4622">
          <cell r="A4622" t="str">
            <v>Transco Z6 NY</v>
          </cell>
          <cell r="C4622">
            <v>202211</v>
          </cell>
          <cell r="D4622">
            <v>0</v>
          </cell>
        </row>
        <row r="4623">
          <cell r="A4623" t="str">
            <v>Transco Z6 NY</v>
          </cell>
          <cell r="C4623">
            <v>202212</v>
          </cell>
          <cell r="D4623">
            <v>0</v>
          </cell>
        </row>
        <row r="4624">
          <cell r="A4624" t="str">
            <v>Transco Z6 NY</v>
          </cell>
          <cell r="C4624">
            <v>202301</v>
          </cell>
          <cell r="D4624">
            <v>0</v>
          </cell>
        </row>
        <row r="4625">
          <cell r="A4625" t="str">
            <v>Transco Z6 NY</v>
          </cell>
          <cell r="C4625">
            <v>202302</v>
          </cell>
          <cell r="D4625">
            <v>0</v>
          </cell>
        </row>
        <row r="4626">
          <cell r="A4626" t="str">
            <v>Transco Z6 NY</v>
          </cell>
          <cell r="C4626">
            <v>202303</v>
          </cell>
          <cell r="D4626">
            <v>0</v>
          </cell>
        </row>
        <row r="4627">
          <cell r="A4627" t="str">
            <v>Transco Z6 NY</v>
          </cell>
          <cell r="C4627">
            <v>202304</v>
          </cell>
          <cell r="D4627">
            <v>0</v>
          </cell>
        </row>
        <row r="4628">
          <cell r="A4628" t="str">
            <v>Transco Z6 NY</v>
          </cell>
          <cell r="C4628">
            <v>202305</v>
          </cell>
          <cell r="D4628">
            <v>0</v>
          </cell>
        </row>
        <row r="4629">
          <cell r="A4629" t="str">
            <v>Transco Z6 NY</v>
          </cell>
          <cell r="C4629">
            <v>202306</v>
          </cell>
          <cell r="D4629">
            <v>0</v>
          </cell>
        </row>
        <row r="4630">
          <cell r="A4630" t="str">
            <v>Transco Z6 NY</v>
          </cell>
          <cell r="C4630">
            <v>202307</v>
          </cell>
          <cell r="D4630">
            <v>0</v>
          </cell>
        </row>
        <row r="4631">
          <cell r="A4631" t="str">
            <v>Transco Z6 NY</v>
          </cell>
          <cell r="C4631">
            <v>202308</v>
          </cell>
          <cell r="D4631">
            <v>0</v>
          </cell>
        </row>
        <row r="4632">
          <cell r="A4632" t="str">
            <v>Transco Z6 NY</v>
          </cell>
          <cell r="C4632">
            <v>202309</v>
          </cell>
          <cell r="D4632">
            <v>0</v>
          </cell>
        </row>
        <row r="4633">
          <cell r="A4633" t="str">
            <v>Transco Z6 NY</v>
          </cell>
          <cell r="C4633">
            <v>202310</v>
          </cell>
          <cell r="D4633">
            <v>0</v>
          </cell>
        </row>
        <row r="4634">
          <cell r="A4634" t="str">
            <v>Transco Z6 NY</v>
          </cell>
          <cell r="C4634">
            <v>202311</v>
          </cell>
          <cell r="D4634">
            <v>0</v>
          </cell>
        </row>
        <row r="4635">
          <cell r="A4635" t="str">
            <v>Transco Z6 NY</v>
          </cell>
          <cell r="C4635">
            <v>202312</v>
          </cell>
          <cell r="D4635">
            <v>0</v>
          </cell>
        </row>
        <row r="4636">
          <cell r="A4636" t="str">
            <v>Transco Z6 NY</v>
          </cell>
          <cell r="C4636">
            <v>202401</v>
          </cell>
          <cell r="D4636">
            <v>0</v>
          </cell>
        </row>
        <row r="4637">
          <cell r="A4637" t="str">
            <v>Transco Z6 NY</v>
          </cell>
          <cell r="C4637">
            <v>202402</v>
          </cell>
          <cell r="D4637">
            <v>0</v>
          </cell>
        </row>
        <row r="4638">
          <cell r="A4638" t="str">
            <v>Transco Z6 NY</v>
          </cell>
          <cell r="C4638">
            <v>202403</v>
          </cell>
          <cell r="D4638">
            <v>0</v>
          </cell>
        </row>
        <row r="4639">
          <cell r="A4639" t="str">
            <v>Transco Z6 NY</v>
          </cell>
          <cell r="C4639">
            <v>202404</v>
          </cell>
          <cell r="D4639">
            <v>0</v>
          </cell>
        </row>
        <row r="4640">
          <cell r="A4640" t="str">
            <v>Transco Z6 NY</v>
          </cell>
          <cell r="C4640">
            <v>202405</v>
          </cell>
          <cell r="D4640">
            <v>0</v>
          </cell>
        </row>
        <row r="4641">
          <cell r="A4641" t="str">
            <v>Transco Z6 NY</v>
          </cell>
          <cell r="C4641">
            <v>202406</v>
          </cell>
          <cell r="D4641">
            <v>0</v>
          </cell>
        </row>
        <row r="4642">
          <cell r="A4642" t="str">
            <v>Transco Z6 NY</v>
          </cell>
          <cell r="C4642">
            <v>202407</v>
          </cell>
          <cell r="D4642">
            <v>0</v>
          </cell>
        </row>
        <row r="4643">
          <cell r="A4643" t="str">
            <v>Transco Z6 NY</v>
          </cell>
          <cell r="C4643">
            <v>202408</v>
          </cell>
          <cell r="D4643">
            <v>0</v>
          </cell>
        </row>
        <row r="4644">
          <cell r="A4644" t="str">
            <v>Transco Z6 NY</v>
          </cell>
          <cell r="C4644">
            <v>202409</v>
          </cell>
          <cell r="D4644">
            <v>0</v>
          </cell>
        </row>
        <row r="4645">
          <cell r="A4645" t="str">
            <v>Transco Z6 NY</v>
          </cell>
          <cell r="C4645">
            <v>202410</v>
          </cell>
          <cell r="D4645">
            <v>0</v>
          </cell>
        </row>
        <row r="4646">
          <cell r="A4646" t="str">
            <v>Transco Z6 NY</v>
          </cell>
          <cell r="C4646">
            <v>202411</v>
          </cell>
          <cell r="D4646">
            <v>0</v>
          </cell>
        </row>
        <row r="4647">
          <cell r="A4647" t="str">
            <v>Transco Z6 NY</v>
          </cell>
          <cell r="C4647">
            <v>202412</v>
          </cell>
          <cell r="D4647">
            <v>0</v>
          </cell>
        </row>
        <row r="4648">
          <cell r="A4648" t="str">
            <v>Transco Z6 NY</v>
          </cell>
          <cell r="C4648">
            <v>202501</v>
          </cell>
          <cell r="D4648">
            <v>0</v>
          </cell>
        </row>
        <row r="4649">
          <cell r="A4649" t="str">
            <v>Transco Z6 NY</v>
          </cell>
          <cell r="C4649">
            <v>202502</v>
          </cell>
          <cell r="D4649">
            <v>0</v>
          </cell>
        </row>
        <row r="4650">
          <cell r="A4650" t="str">
            <v>Transco Z6 NY</v>
          </cell>
          <cell r="C4650">
            <v>202503</v>
          </cell>
          <cell r="D4650">
            <v>0</v>
          </cell>
        </row>
        <row r="4651">
          <cell r="A4651" t="str">
            <v>Transco Z6 NY</v>
          </cell>
          <cell r="C4651">
            <v>202504</v>
          </cell>
          <cell r="D4651">
            <v>0</v>
          </cell>
        </row>
        <row r="4652">
          <cell r="A4652" t="str">
            <v>Transco Z6 NY</v>
          </cell>
          <cell r="C4652">
            <v>202505</v>
          </cell>
          <cell r="D4652">
            <v>0</v>
          </cell>
        </row>
        <row r="4653">
          <cell r="A4653" t="str">
            <v>Transco Z6 NY</v>
          </cell>
          <cell r="C4653">
            <v>202506</v>
          </cell>
          <cell r="D4653">
            <v>0</v>
          </cell>
        </row>
        <row r="4654">
          <cell r="A4654" t="str">
            <v>Transco Z6 NY</v>
          </cell>
          <cell r="C4654">
            <v>202507</v>
          </cell>
          <cell r="D4654">
            <v>0</v>
          </cell>
        </row>
        <row r="4655">
          <cell r="A4655" t="str">
            <v>Transco Z6 NY</v>
          </cell>
          <cell r="C4655">
            <v>202508</v>
          </cell>
          <cell r="D4655">
            <v>0</v>
          </cell>
        </row>
        <row r="4656">
          <cell r="A4656" t="str">
            <v>Transco Z6 NY</v>
          </cell>
          <cell r="C4656">
            <v>202509</v>
          </cell>
          <cell r="D4656">
            <v>0</v>
          </cell>
        </row>
        <row r="4657">
          <cell r="A4657" t="str">
            <v>Transco Z6 NY</v>
          </cell>
          <cell r="C4657">
            <v>202510</v>
          </cell>
          <cell r="D4657">
            <v>0</v>
          </cell>
        </row>
        <row r="4658">
          <cell r="A4658" t="str">
            <v>Transco Z6 NY</v>
          </cell>
          <cell r="C4658">
            <v>202511</v>
          </cell>
          <cell r="D4658">
            <v>0</v>
          </cell>
        </row>
        <row r="4659">
          <cell r="A4659" t="str">
            <v>Transco Z6 NY</v>
          </cell>
          <cell r="C4659">
            <v>202512</v>
          </cell>
          <cell r="D4659">
            <v>0</v>
          </cell>
        </row>
        <row r="4660">
          <cell r="A4660" t="str">
            <v>Transco Z6 NY</v>
          </cell>
          <cell r="C4660">
            <v>202601</v>
          </cell>
          <cell r="D4660">
            <v>0</v>
          </cell>
        </row>
        <row r="4661">
          <cell r="A4661" t="str">
            <v>Transco Z6 NY</v>
          </cell>
          <cell r="C4661">
            <v>202602</v>
          </cell>
          <cell r="D4661">
            <v>0</v>
          </cell>
        </row>
        <row r="4662">
          <cell r="A4662" t="str">
            <v>Transco Z6 NY</v>
          </cell>
          <cell r="C4662">
            <v>202603</v>
          </cell>
          <cell r="D4662">
            <v>0</v>
          </cell>
        </row>
        <row r="4663">
          <cell r="A4663" t="str">
            <v>Transco Z6 NY</v>
          </cell>
          <cell r="C4663">
            <v>202604</v>
          </cell>
          <cell r="D4663">
            <v>0</v>
          </cell>
        </row>
        <row r="4664">
          <cell r="A4664" t="str">
            <v>Transco Z6 NY</v>
          </cell>
          <cell r="C4664">
            <v>202605</v>
          </cell>
          <cell r="D4664">
            <v>0</v>
          </cell>
        </row>
        <row r="4665">
          <cell r="A4665" t="str">
            <v>Transco Z6 NY</v>
          </cell>
          <cell r="C4665">
            <v>202606</v>
          </cell>
          <cell r="D4665">
            <v>0</v>
          </cell>
        </row>
        <row r="4666">
          <cell r="A4666" t="str">
            <v>Transco Z6 NY</v>
          </cell>
          <cell r="C4666">
            <v>202607</v>
          </cell>
          <cell r="D4666">
            <v>0</v>
          </cell>
        </row>
        <row r="4667">
          <cell r="A4667" t="str">
            <v>Transco Z6 NY</v>
          </cell>
          <cell r="C4667">
            <v>202608</v>
          </cell>
          <cell r="D4667">
            <v>0</v>
          </cell>
        </row>
        <row r="4668">
          <cell r="A4668" t="str">
            <v>Transco Z6 NY</v>
          </cell>
          <cell r="C4668">
            <v>202609</v>
          </cell>
          <cell r="D4668">
            <v>0</v>
          </cell>
        </row>
        <row r="4669">
          <cell r="A4669" t="str">
            <v>Transco Z6 NY</v>
          </cell>
          <cell r="C4669">
            <v>202610</v>
          </cell>
          <cell r="D4669">
            <v>0</v>
          </cell>
        </row>
        <row r="4670">
          <cell r="A4670" t="str">
            <v>Transco Z6 NY</v>
          </cell>
          <cell r="C4670">
            <v>202611</v>
          </cell>
          <cell r="D4670">
            <v>0</v>
          </cell>
        </row>
        <row r="4671">
          <cell r="A4671" t="str">
            <v>Transco Z6 NY</v>
          </cell>
          <cell r="C4671">
            <v>202612</v>
          </cell>
          <cell r="D4671">
            <v>0</v>
          </cell>
        </row>
        <row r="4672">
          <cell r="A4672" t="str">
            <v>Transco Z6 NY</v>
          </cell>
          <cell r="C4672">
            <v>202701</v>
          </cell>
          <cell r="D4672">
            <v>0</v>
          </cell>
        </row>
        <row r="4673">
          <cell r="A4673" t="str">
            <v>Transco Z6 NY</v>
          </cell>
          <cell r="C4673">
            <v>202702</v>
          </cell>
          <cell r="D4673">
            <v>0</v>
          </cell>
        </row>
        <row r="4674">
          <cell r="A4674" t="str">
            <v>Transco Z6 NY</v>
          </cell>
          <cell r="C4674">
            <v>202703</v>
          </cell>
          <cell r="D4674">
            <v>0</v>
          </cell>
        </row>
        <row r="4675">
          <cell r="A4675" t="str">
            <v>Transco Z6 NY</v>
          </cell>
          <cell r="C4675">
            <v>202704</v>
          </cell>
          <cell r="D4675">
            <v>0</v>
          </cell>
        </row>
        <row r="4676">
          <cell r="A4676" t="str">
            <v>Transco Z6 NY</v>
          </cell>
          <cell r="C4676">
            <v>202705</v>
          </cell>
          <cell r="D4676">
            <v>0</v>
          </cell>
        </row>
        <row r="4677">
          <cell r="A4677" t="str">
            <v>Transco Z6 NY</v>
          </cell>
          <cell r="C4677">
            <v>202706</v>
          </cell>
          <cell r="D4677">
            <v>0</v>
          </cell>
        </row>
        <row r="4678">
          <cell r="A4678" t="str">
            <v>Transco Z6 NY</v>
          </cell>
          <cell r="C4678">
            <v>202707</v>
          </cell>
          <cell r="D4678">
            <v>0</v>
          </cell>
        </row>
        <row r="4679">
          <cell r="A4679" t="str">
            <v>Transco Z6 NY</v>
          </cell>
          <cell r="C4679">
            <v>202708</v>
          </cell>
          <cell r="D4679">
            <v>0</v>
          </cell>
        </row>
        <row r="4680">
          <cell r="A4680" t="str">
            <v>Transco Z6 NY</v>
          </cell>
          <cell r="C4680">
            <v>202709</v>
          </cell>
          <cell r="D4680">
            <v>0</v>
          </cell>
        </row>
        <row r="4681">
          <cell r="A4681" t="str">
            <v>Transco Z6 NY</v>
          </cell>
          <cell r="C4681">
            <v>202710</v>
          </cell>
          <cell r="D4681">
            <v>0</v>
          </cell>
        </row>
        <row r="4682">
          <cell r="A4682" t="str">
            <v>Transco Z6 NY</v>
          </cell>
          <cell r="C4682">
            <v>202711</v>
          </cell>
          <cell r="D4682">
            <v>0</v>
          </cell>
        </row>
        <row r="4683">
          <cell r="A4683" t="str">
            <v>Transco Z6 non-NY</v>
          </cell>
          <cell r="C4683">
            <v>200803</v>
          </cell>
          <cell r="D4683">
            <v>0.91220000000000001</v>
          </cell>
        </row>
        <row r="4684">
          <cell r="A4684" t="str">
            <v>Transco Z6 non-NY</v>
          </cell>
          <cell r="C4684">
            <v>200804</v>
          </cell>
          <cell r="D4684">
            <v>0.7107</v>
          </cell>
        </row>
        <row r="4685">
          <cell r="A4685" t="str">
            <v>Transco Z6 non-NY</v>
          </cell>
          <cell r="C4685">
            <v>200805</v>
          </cell>
          <cell r="D4685">
            <v>0.69969999999999999</v>
          </cell>
        </row>
        <row r="4686">
          <cell r="A4686" t="str">
            <v>Transco Z6 non-NY</v>
          </cell>
          <cell r="C4686">
            <v>200806</v>
          </cell>
          <cell r="D4686">
            <v>0.7379</v>
          </cell>
        </row>
        <row r="4687">
          <cell r="A4687" t="str">
            <v>Transco Z6 non-NY</v>
          </cell>
          <cell r="C4687">
            <v>200807</v>
          </cell>
          <cell r="D4687">
            <v>0.93440000000000001</v>
          </cell>
        </row>
        <row r="4688">
          <cell r="A4688" t="str">
            <v>Transco Z6 non-NY</v>
          </cell>
          <cell r="C4688">
            <v>200808</v>
          </cell>
          <cell r="D4688">
            <v>0.76359999999999995</v>
          </cell>
        </row>
        <row r="4689">
          <cell r="A4689" t="str">
            <v>Transco Z6 non-NY</v>
          </cell>
          <cell r="C4689">
            <v>200809</v>
          </cell>
          <cell r="D4689">
            <v>0.71499999999999997</v>
          </cell>
        </row>
        <row r="4690">
          <cell r="A4690" t="str">
            <v>Transco Z6 non-NY</v>
          </cell>
          <cell r="C4690">
            <v>200810</v>
          </cell>
          <cell r="D4690">
            <v>0.83889999999999998</v>
          </cell>
        </row>
        <row r="4691">
          <cell r="A4691" t="str">
            <v>Transco Z6 non-NY</v>
          </cell>
          <cell r="C4691">
            <v>200811</v>
          </cell>
          <cell r="D4691">
            <v>0.87929999999999997</v>
          </cell>
        </row>
        <row r="4692">
          <cell r="A4692" t="str">
            <v>Transco Z6 non-NY</v>
          </cell>
          <cell r="C4692">
            <v>200812</v>
          </cell>
          <cell r="D4692">
            <v>1.4237</v>
          </cell>
        </row>
        <row r="4693">
          <cell r="A4693" t="str">
            <v>Transco Z6 non-NY</v>
          </cell>
          <cell r="C4693">
            <v>200901</v>
          </cell>
          <cell r="D4693">
            <v>2.4001999999999999</v>
          </cell>
        </row>
        <row r="4694">
          <cell r="A4694" t="str">
            <v>Transco Z6 non-NY</v>
          </cell>
          <cell r="C4694">
            <v>200902</v>
          </cell>
          <cell r="D4694">
            <v>2.2696000000000001</v>
          </cell>
        </row>
        <row r="4695">
          <cell r="A4695" t="str">
            <v>Transco Z6 non-NY</v>
          </cell>
          <cell r="C4695">
            <v>200903</v>
          </cell>
          <cell r="D4695">
            <v>1.3734</v>
          </cell>
        </row>
        <row r="4696">
          <cell r="A4696" t="str">
            <v>Transco Z6 non-NY</v>
          </cell>
          <cell r="C4696">
            <v>200904</v>
          </cell>
          <cell r="D4696">
            <v>0.71799999999999997</v>
          </cell>
        </row>
        <row r="4697">
          <cell r="A4697" t="str">
            <v>Transco Z6 non-NY</v>
          </cell>
          <cell r="C4697">
            <v>200905</v>
          </cell>
          <cell r="D4697">
            <v>0.72150000000000003</v>
          </cell>
        </row>
        <row r="4698">
          <cell r="A4698" t="str">
            <v>Transco Z6 non-NY</v>
          </cell>
          <cell r="C4698">
            <v>200906</v>
          </cell>
          <cell r="D4698">
            <v>0.70830000000000004</v>
          </cell>
        </row>
        <row r="4699">
          <cell r="A4699" t="str">
            <v>Transco Z6 non-NY</v>
          </cell>
          <cell r="C4699">
            <v>200907</v>
          </cell>
          <cell r="D4699">
            <v>0.68930000000000002</v>
          </cell>
        </row>
        <row r="4700">
          <cell r="A4700" t="str">
            <v>Transco Z6 non-NY</v>
          </cell>
          <cell r="C4700">
            <v>200908</v>
          </cell>
          <cell r="D4700">
            <v>0.74829999999999997</v>
          </cell>
        </row>
        <row r="4701">
          <cell r="A4701" t="str">
            <v>Transco Z6 non-NY</v>
          </cell>
          <cell r="C4701">
            <v>200909</v>
          </cell>
          <cell r="D4701">
            <v>0.7006</v>
          </cell>
        </row>
        <row r="4702">
          <cell r="A4702" t="str">
            <v>Transco Z6 non-NY</v>
          </cell>
          <cell r="C4702">
            <v>200910</v>
          </cell>
          <cell r="D4702">
            <v>0.82220000000000004</v>
          </cell>
        </row>
        <row r="4703">
          <cell r="A4703" t="str">
            <v>Transco Z6 non-NY</v>
          </cell>
          <cell r="C4703">
            <v>200911</v>
          </cell>
          <cell r="D4703">
            <v>0.84140000000000004</v>
          </cell>
        </row>
        <row r="4704">
          <cell r="A4704" t="str">
            <v>Transco Z6 non-NY</v>
          </cell>
          <cell r="C4704">
            <v>200912</v>
          </cell>
          <cell r="D4704">
            <v>1.3661000000000001</v>
          </cell>
        </row>
        <row r="4705">
          <cell r="A4705" t="str">
            <v>Transco Z6 non-NY</v>
          </cell>
          <cell r="C4705">
            <v>201001</v>
          </cell>
          <cell r="D4705">
            <v>2.3332000000000002</v>
          </cell>
        </row>
        <row r="4706">
          <cell r="A4706" t="str">
            <v>Transco Z6 non-NY</v>
          </cell>
          <cell r="C4706">
            <v>201002</v>
          </cell>
          <cell r="D4706">
            <v>2.1932</v>
          </cell>
        </row>
        <row r="4707">
          <cell r="A4707" t="str">
            <v>Transco Z6 non-NY</v>
          </cell>
          <cell r="C4707">
            <v>201003</v>
          </cell>
          <cell r="D4707">
            <v>1.3085</v>
          </cell>
        </row>
        <row r="4708">
          <cell r="A4708" t="str">
            <v>Transco Z6 non-NY</v>
          </cell>
          <cell r="C4708">
            <v>201004</v>
          </cell>
          <cell r="D4708">
            <v>0.66690000000000005</v>
          </cell>
        </row>
        <row r="4709">
          <cell r="A4709" t="str">
            <v>Transco Z6 non-NY</v>
          </cell>
          <cell r="C4709">
            <v>201005</v>
          </cell>
          <cell r="D4709">
            <v>0.67020000000000002</v>
          </cell>
        </row>
        <row r="4710">
          <cell r="A4710" t="str">
            <v>Transco Z6 non-NY</v>
          </cell>
          <cell r="C4710">
            <v>201006</v>
          </cell>
          <cell r="D4710">
            <v>0.65790000000000004</v>
          </cell>
        </row>
        <row r="4711">
          <cell r="A4711" t="str">
            <v>Transco Z6 non-NY</v>
          </cell>
          <cell r="C4711">
            <v>201007</v>
          </cell>
          <cell r="D4711">
            <v>0.6401</v>
          </cell>
        </row>
        <row r="4712">
          <cell r="A4712" t="str">
            <v>Transco Z6 non-NY</v>
          </cell>
          <cell r="C4712">
            <v>201008</v>
          </cell>
          <cell r="D4712">
            <v>0.69520000000000004</v>
          </cell>
        </row>
        <row r="4713">
          <cell r="A4713" t="str">
            <v>Transco Z6 non-NY</v>
          </cell>
          <cell r="C4713">
            <v>201009</v>
          </cell>
          <cell r="D4713">
            <v>0.65069999999999995</v>
          </cell>
        </row>
        <row r="4714">
          <cell r="A4714" t="str">
            <v>Transco Z6 non-NY</v>
          </cell>
          <cell r="C4714">
            <v>201010</v>
          </cell>
          <cell r="D4714">
            <v>0.76429999999999998</v>
          </cell>
        </row>
        <row r="4715">
          <cell r="A4715" t="str">
            <v>Transco Z6 non-NY</v>
          </cell>
          <cell r="C4715">
            <v>201011</v>
          </cell>
          <cell r="D4715">
            <v>0.73950000000000005</v>
          </cell>
        </row>
        <row r="4716">
          <cell r="A4716" t="str">
            <v>Transco Z6 non-NY</v>
          </cell>
          <cell r="C4716">
            <v>201012</v>
          </cell>
          <cell r="D4716">
            <v>1.2906</v>
          </cell>
        </row>
        <row r="4717">
          <cell r="A4717" t="str">
            <v>Transco Z6 non-NY</v>
          </cell>
          <cell r="C4717">
            <v>201101</v>
          </cell>
          <cell r="D4717">
            <v>2.0903</v>
          </cell>
        </row>
        <row r="4718">
          <cell r="A4718" t="str">
            <v>Transco Z6 non-NY</v>
          </cell>
          <cell r="C4718">
            <v>201102</v>
          </cell>
          <cell r="D4718">
            <v>2.1595</v>
          </cell>
        </row>
        <row r="4719">
          <cell r="A4719" t="str">
            <v>Transco Z6 non-NY</v>
          </cell>
          <cell r="C4719">
            <v>201103</v>
          </cell>
          <cell r="D4719">
            <v>1.2323</v>
          </cell>
        </row>
        <row r="4720">
          <cell r="A4720" t="str">
            <v>Transco Z6 non-NY</v>
          </cell>
          <cell r="C4720">
            <v>201104</v>
          </cell>
          <cell r="D4720">
            <v>0.61140000000000005</v>
          </cell>
        </row>
        <row r="4721">
          <cell r="A4721" t="str">
            <v>Transco Z6 non-NY</v>
          </cell>
          <cell r="C4721">
            <v>201105</v>
          </cell>
          <cell r="D4721">
            <v>0</v>
          </cell>
        </row>
        <row r="4722">
          <cell r="A4722" t="str">
            <v>Transco Z6 non-NY</v>
          </cell>
          <cell r="C4722">
            <v>201106</v>
          </cell>
          <cell r="D4722">
            <v>0</v>
          </cell>
        </row>
        <row r="4723">
          <cell r="A4723" t="str">
            <v>Transco Z6 non-NY</v>
          </cell>
          <cell r="C4723">
            <v>201107</v>
          </cell>
          <cell r="D4723">
            <v>0</v>
          </cell>
        </row>
        <row r="4724">
          <cell r="A4724" t="str">
            <v>Transco Z6 non-NY</v>
          </cell>
          <cell r="C4724">
            <v>201108</v>
          </cell>
          <cell r="D4724">
            <v>0</v>
          </cell>
        </row>
        <row r="4725">
          <cell r="A4725" t="str">
            <v>Transco Z6 non-NY</v>
          </cell>
          <cell r="C4725">
            <v>201109</v>
          </cell>
          <cell r="D4725">
            <v>0</v>
          </cell>
        </row>
        <row r="4726">
          <cell r="A4726" t="str">
            <v>Transco Z6 non-NY</v>
          </cell>
          <cell r="C4726">
            <v>201110</v>
          </cell>
          <cell r="D4726">
            <v>0</v>
          </cell>
        </row>
        <row r="4727">
          <cell r="A4727" t="str">
            <v>Transco Z6 non-NY</v>
          </cell>
          <cell r="C4727">
            <v>201111</v>
          </cell>
          <cell r="D4727">
            <v>0</v>
          </cell>
        </row>
        <row r="4728">
          <cell r="A4728" t="str">
            <v>Transco Z6 non-NY</v>
          </cell>
          <cell r="C4728">
            <v>201112</v>
          </cell>
          <cell r="D4728">
            <v>0</v>
          </cell>
        </row>
        <row r="4729">
          <cell r="A4729" t="str">
            <v>Transco Z6 non-NY</v>
          </cell>
          <cell r="C4729">
            <v>201201</v>
          </cell>
          <cell r="D4729">
            <v>0</v>
          </cell>
        </row>
        <row r="4730">
          <cell r="A4730" t="str">
            <v>Transco Z6 non-NY</v>
          </cell>
          <cell r="C4730">
            <v>201202</v>
          </cell>
          <cell r="D4730">
            <v>0</v>
          </cell>
        </row>
        <row r="4731">
          <cell r="A4731" t="str">
            <v>Transco Z6 non-NY</v>
          </cell>
          <cell r="C4731">
            <v>201203</v>
          </cell>
          <cell r="D4731">
            <v>0</v>
          </cell>
        </row>
        <row r="4732">
          <cell r="A4732" t="str">
            <v>Transco Z6 non-NY</v>
          </cell>
          <cell r="C4732">
            <v>201204</v>
          </cell>
          <cell r="D4732">
            <v>0</v>
          </cell>
        </row>
        <row r="4733">
          <cell r="A4733" t="str">
            <v>Transco Z6 non-NY</v>
          </cell>
          <cell r="C4733">
            <v>201205</v>
          </cell>
          <cell r="D4733">
            <v>0</v>
          </cell>
        </row>
        <row r="4734">
          <cell r="A4734" t="str">
            <v>Transco Z6 non-NY</v>
          </cell>
          <cell r="C4734">
            <v>201206</v>
          </cell>
          <cell r="D4734">
            <v>0</v>
          </cell>
        </row>
        <row r="4735">
          <cell r="A4735" t="str">
            <v>Transco Z6 non-NY</v>
          </cell>
          <cell r="C4735">
            <v>201207</v>
          </cell>
          <cell r="D4735">
            <v>0</v>
          </cell>
        </row>
        <row r="4736">
          <cell r="A4736" t="str">
            <v>Transco Z6 non-NY</v>
          </cell>
          <cell r="C4736">
            <v>201208</v>
          </cell>
          <cell r="D4736">
            <v>0</v>
          </cell>
        </row>
        <row r="4737">
          <cell r="A4737" t="str">
            <v>Transco Z6 non-NY</v>
          </cell>
          <cell r="C4737">
            <v>201209</v>
          </cell>
          <cell r="D4737">
            <v>0</v>
          </cell>
        </row>
        <row r="4738">
          <cell r="A4738" t="str">
            <v>Transco Z6 non-NY</v>
          </cell>
          <cell r="C4738">
            <v>201210</v>
          </cell>
          <cell r="D4738">
            <v>0</v>
          </cell>
        </row>
        <row r="4739">
          <cell r="A4739" t="str">
            <v>Transco Z6 non-NY</v>
          </cell>
          <cell r="C4739">
            <v>201211</v>
          </cell>
          <cell r="D4739">
            <v>0</v>
          </cell>
        </row>
        <row r="4740">
          <cell r="A4740" t="str">
            <v>Transco Z6 non-NY</v>
          </cell>
          <cell r="C4740">
            <v>201212</v>
          </cell>
          <cell r="D4740">
            <v>0</v>
          </cell>
        </row>
        <row r="4741">
          <cell r="A4741" t="str">
            <v>Transco Z6 non-NY</v>
          </cell>
          <cell r="C4741">
            <v>201301</v>
          </cell>
          <cell r="D4741">
            <v>0</v>
          </cell>
        </row>
        <row r="4742">
          <cell r="A4742" t="str">
            <v>Transco Z6 non-NY</v>
          </cell>
          <cell r="C4742">
            <v>201302</v>
          </cell>
          <cell r="D4742">
            <v>0</v>
          </cell>
        </row>
        <row r="4743">
          <cell r="A4743" t="str">
            <v>Transco Z6 non-NY</v>
          </cell>
          <cell r="C4743">
            <v>201303</v>
          </cell>
          <cell r="D4743">
            <v>0</v>
          </cell>
        </row>
        <row r="4744">
          <cell r="A4744" t="str">
            <v>Transco Z6 non-NY</v>
          </cell>
          <cell r="C4744">
            <v>201304</v>
          </cell>
          <cell r="D4744">
            <v>0</v>
          </cell>
        </row>
        <row r="4745">
          <cell r="A4745" t="str">
            <v>Transco Z6 non-NY</v>
          </cell>
          <cell r="C4745">
            <v>201305</v>
          </cell>
          <cell r="D4745">
            <v>0</v>
          </cell>
        </row>
        <row r="4746">
          <cell r="A4746" t="str">
            <v>Transco Z6 non-NY</v>
          </cell>
          <cell r="C4746">
            <v>201306</v>
          </cell>
          <cell r="D4746">
            <v>0</v>
          </cell>
        </row>
        <row r="4747">
          <cell r="A4747" t="str">
            <v>Transco Z6 non-NY</v>
          </cell>
          <cell r="C4747">
            <v>201307</v>
          </cell>
          <cell r="D4747">
            <v>0</v>
          </cell>
        </row>
        <row r="4748">
          <cell r="A4748" t="str">
            <v>Transco Z6 non-NY</v>
          </cell>
          <cell r="C4748">
            <v>201308</v>
          </cell>
          <cell r="D4748">
            <v>0</v>
          </cell>
        </row>
        <row r="4749">
          <cell r="A4749" t="str">
            <v>Transco Z6 non-NY</v>
          </cell>
          <cell r="C4749">
            <v>201309</v>
          </cell>
          <cell r="D4749">
            <v>0</v>
          </cell>
        </row>
        <row r="4750">
          <cell r="A4750" t="str">
            <v>Transco Z6 non-NY</v>
          </cell>
          <cell r="C4750">
            <v>201310</v>
          </cell>
          <cell r="D4750">
            <v>0</v>
          </cell>
        </row>
        <row r="4751">
          <cell r="A4751" t="str">
            <v>Transco Z6 non-NY</v>
          </cell>
          <cell r="C4751">
            <v>201311</v>
          </cell>
          <cell r="D4751">
            <v>0</v>
          </cell>
        </row>
        <row r="4752">
          <cell r="A4752" t="str">
            <v>Transco Z6 non-NY</v>
          </cell>
          <cell r="C4752">
            <v>201312</v>
          </cell>
          <cell r="D4752">
            <v>0</v>
          </cell>
        </row>
        <row r="4753">
          <cell r="A4753" t="str">
            <v>Transco Z6 non-NY</v>
          </cell>
          <cell r="C4753">
            <v>201401</v>
          </cell>
          <cell r="D4753">
            <v>0</v>
          </cell>
        </row>
        <row r="4754">
          <cell r="A4754" t="str">
            <v>Transco Z6 non-NY</v>
          </cell>
          <cell r="C4754">
            <v>201402</v>
          </cell>
          <cell r="D4754">
            <v>0</v>
          </cell>
        </row>
        <row r="4755">
          <cell r="A4755" t="str">
            <v>Transco Z6 non-NY</v>
          </cell>
          <cell r="C4755">
            <v>201403</v>
          </cell>
          <cell r="D4755">
            <v>0</v>
          </cell>
        </row>
        <row r="4756">
          <cell r="A4756" t="str">
            <v>TxG Zne 1</v>
          </cell>
          <cell r="C4756">
            <v>200803</v>
          </cell>
          <cell r="D4756">
            <v>0</v>
          </cell>
        </row>
        <row r="4757">
          <cell r="A4757" t="str">
            <v>TxG Zne 1</v>
          </cell>
          <cell r="C4757">
            <v>200804</v>
          </cell>
          <cell r="D4757">
            <v>0</v>
          </cell>
        </row>
        <row r="4758">
          <cell r="A4758" t="str">
            <v>TxG Zne 1</v>
          </cell>
          <cell r="C4758">
            <v>200805</v>
          </cell>
          <cell r="D4758">
            <v>0</v>
          </cell>
        </row>
        <row r="4759">
          <cell r="A4759" t="str">
            <v>TxG Zne 1</v>
          </cell>
          <cell r="C4759">
            <v>200806</v>
          </cell>
          <cell r="D4759">
            <v>0</v>
          </cell>
        </row>
        <row r="4760">
          <cell r="A4760" t="str">
            <v>TxG Zne 1</v>
          </cell>
          <cell r="C4760">
            <v>200807</v>
          </cell>
          <cell r="D4760">
            <v>0</v>
          </cell>
        </row>
        <row r="4761">
          <cell r="A4761" t="str">
            <v>TxG Zne 1</v>
          </cell>
          <cell r="C4761">
            <v>200808</v>
          </cell>
          <cell r="D4761">
            <v>0</v>
          </cell>
        </row>
        <row r="4762">
          <cell r="A4762" t="str">
            <v>TxG Zne 1</v>
          </cell>
          <cell r="C4762">
            <v>200809</v>
          </cell>
          <cell r="D4762">
            <v>0</v>
          </cell>
        </row>
        <row r="4763">
          <cell r="A4763" t="str">
            <v>TxG Zne 1</v>
          </cell>
          <cell r="C4763">
            <v>200810</v>
          </cell>
          <cell r="D4763">
            <v>0</v>
          </cell>
        </row>
        <row r="4764">
          <cell r="A4764" t="str">
            <v>TxG Zone SL</v>
          </cell>
          <cell r="C4764">
            <v>200803</v>
          </cell>
          <cell r="D4764">
            <v>-3.7499999999999999E-2</v>
          </cell>
        </row>
        <row r="4765">
          <cell r="A4765" t="str">
            <v>TxG Zone SL</v>
          </cell>
          <cell r="C4765">
            <v>200804</v>
          </cell>
          <cell r="D4765">
            <v>-6.8099999999999994E-2</v>
          </cell>
        </row>
        <row r="4766">
          <cell r="A4766" t="str">
            <v>TxG Zone SL</v>
          </cell>
          <cell r="C4766">
            <v>200805</v>
          </cell>
          <cell r="D4766">
            <v>-0.05</v>
          </cell>
        </row>
        <row r="4767">
          <cell r="A4767" t="str">
            <v>TxG Zone SL</v>
          </cell>
          <cell r="C4767">
            <v>200806</v>
          </cell>
          <cell r="D4767">
            <v>-5.5800000000000002E-2</v>
          </cell>
        </row>
        <row r="4768">
          <cell r="A4768" t="str">
            <v>TxG Zone SL</v>
          </cell>
          <cell r="C4768">
            <v>200807</v>
          </cell>
          <cell r="D4768">
            <v>-5.3800000000000001E-2</v>
          </cell>
        </row>
        <row r="4769">
          <cell r="A4769" t="str">
            <v>TxG Zone SL</v>
          </cell>
          <cell r="C4769">
            <v>200808</v>
          </cell>
          <cell r="D4769">
            <v>-5.8299999999999998E-2</v>
          </cell>
        </row>
        <row r="4770">
          <cell r="A4770" t="str">
            <v>TxG Zone SL</v>
          </cell>
          <cell r="C4770">
            <v>200809</v>
          </cell>
          <cell r="D4770">
            <v>-5.5199999999999999E-2</v>
          </cell>
        </row>
        <row r="4771">
          <cell r="A4771" t="str">
            <v>TxG Zone SL</v>
          </cell>
          <cell r="C4771">
            <v>200810</v>
          </cell>
          <cell r="D4771">
            <v>-6.4399999999999999E-2</v>
          </cell>
        </row>
        <row r="4772">
          <cell r="A4772" t="str">
            <v>TxG Zone SL</v>
          </cell>
          <cell r="C4772">
            <v>200811</v>
          </cell>
          <cell r="D4772">
            <v>-8.3500000000000005E-2</v>
          </cell>
        </row>
        <row r="4773">
          <cell r="A4773" t="str">
            <v>TxG Zone SL</v>
          </cell>
          <cell r="C4773">
            <v>200812</v>
          </cell>
          <cell r="D4773">
            <v>-9.98E-2</v>
          </cell>
        </row>
        <row r="4774">
          <cell r="A4774" t="str">
            <v>TxG Zone SL</v>
          </cell>
          <cell r="C4774">
            <v>200901</v>
          </cell>
          <cell r="D4774">
            <v>-8.9399999999999993E-2</v>
          </cell>
        </row>
        <row r="4775">
          <cell r="A4775" t="str">
            <v>TxG Zone SL</v>
          </cell>
          <cell r="C4775">
            <v>200902</v>
          </cell>
          <cell r="D4775">
            <v>-8.2900000000000001E-2</v>
          </cell>
        </row>
        <row r="4776">
          <cell r="A4776" t="str">
            <v>TxG Zone SL</v>
          </cell>
          <cell r="C4776">
            <v>200903</v>
          </cell>
          <cell r="D4776">
            <v>-8.1900000000000001E-2</v>
          </cell>
        </row>
        <row r="4777">
          <cell r="A4777" t="str">
            <v>TxG Zone SL</v>
          </cell>
          <cell r="C4777">
            <v>200904</v>
          </cell>
          <cell r="D4777">
            <v>-8.2699999999999996E-2</v>
          </cell>
        </row>
        <row r="4778">
          <cell r="A4778" t="str">
            <v>TxG Zone SL</v>
          </cell>
          <cell r="C4778">
            <v>200905</v>
          </cell>
          <cell r="D4778">
            <v>-8.4400000000000003E-2</v>
          </cell>
        </row>
        <row r="4779">
          <cell r="A4779" t="str">
            <v>TxG Zone SL</v>
          </cell>
          <cell r="C4779">
            <v>200906</v>
          </cell>
          <cell r="D4779">
            <v>-8.3000000000000004E-2</v>
          </cell>
        </row>
        <row r="4780">
          <cell r="A4780" t="str">
            <v>TxG Zone SL</v>
          </cell>
          <cell r="C4780">
            <v>200907</v>
          </cell>
          <cell r="D4780">
            <v>-8.0100000000000005E-2</v>
          </cell>
        </row>
        <row r="4781">
          <cell r="A4781" t="str">
            <v>TxG Zone SL</v>
          </cell>
          <cell r="C4781">
            <v>200908</v>
          </cell>
          <cell r="D4781">
            <v>-8.6800000000000002E-2</v>
          </cell>
        </row>
        <row r="4782">
          <cell r="A4782" t="str">
            <v>TxG Zone SL</v>
          </cell>
          <cell r="C4782">
            <v>200909</v>
          </cell>
          <cell r="D4782">
            <v>-8.2199999999999995E-2</v>
          </cell>
        </row>
        <row r="4783">
          <cell r="A4783" t="str">
            <v>TxG Zone SL</v>
          </cell>
          <cell r="C4783">
            <v>200910</v>
          </cell>
          <cell r="D4783">
            <v>-9.5799999999999996E-2</v>
          </cell>
        </row>
        <row r="4784">
          <cell r="A4784" t="str">
            <v>TxG Zone SL</v>
          </cell>
          <cell r="C4784">
            <v>200911</v>
          </cell>
          <cell r="D4784">
            <v>-9.0700000000000003E-2</v>
          </cell>
        </row>
        <row r="4785">
          <cell r="A4785" t="str">
            <v>TxG Zone SL</v>
          </cell>
          <cell r="C4785">
            <v>200912</v>
          </cell>
          <cell r="D4785">
            <v>-0.10829999999999999</v>
          </cell>
        </row>
        <row r="4786">
          <cell r="A4786" t="str">
            <v>TxG Zone SL</v>
          </cell>
          <cell r="C4786">
            <v>201001</v>
          </cell>
          <cell r="D4786">
            <v>-9.7100000000000006E-2</v>
          </cell>
        </row>
        <row r="4787">
          <cell r="A4787" t="str">
            <v>TxG Zone SL</v>
          </cell>
          <cell r="C4787">
            <v>201002</v>
          </cell>
          <cell r="D4787">
            <v>-0.09</v>
          </cell>
        </row>
        <row r="4788">
          <cell r="A4788" t="str">
            <v>TxG Zone SL</v>
          </cell>
          <cell r="C4788">
            <v>201003</v>
          </cell>
          <cell r="D4788">
            <v>-8.8900000000000007E-2</v>
          </cell>
        </row>
        <row r="4789">
          <cell r="A4789" t="str">
            <v>TxG Zone SL</v>
          </cell>
          <cell r="C4789">
            <v>201004</v>
          </cell>
          <cell r="D4789">
            <v>-5.4199999999999998E-2</v>
          </cell>
        </row>
        <row r="4790">
          <cell r="A4790" t="str">
            <v>TxG Zone SL</v>
          </cell>
          <cell r="C4790">
            <v>201005</v>
          </cell>
          <cell r="D4790">
            <v>-5.5300000000000002E-2</v>
          </cell>
        </row>
        <row r="4791">
          <cell r="A4791" t="str">
            <v>TxG Zone SL</v>
          </cell>
          <cell r="C4791">
            <v>201006</v>
          </cell>
          <cell r="D4791">
            <v>-5.4300000000000001E-2</v>
          </cell>
        </row>
        <row r="4792">
          <cell r="A4792" t="str">
            <v>TxG Zone SL</v>
          </cell>
          <cell r="C4792">
            <v>201007</v>
          </cell>
          <cell r="D4792">
            <v>-5.2499999999999998E-2</v>
          </cell>
        </row>
        <row r="4793">
          <cell r="A4793" t="str">
            <v>TxG Zone SL</v>
          </cell>
          <cell r="C4793">
            <v>201008</v>
          </cell>
          <cell r="D4793">
            <v>-5.6800000000000003E-2</v>
          </cell>
        </row>
        <row r="4794">
          <cell r="A4794" t="str">
            <v>TxG Zone SL</v>
          </cell>
          <cell r="C4794">
            <v>201009</v>
          </cell>
          <cell r="D4794">
            <v>-5.3800000000000001E-2</v>
          </cell>
        </row>
        <row r="4795">
          <cell r="A4795" t="str">
            <v>TxG Zone SL</v>
          </cell>
          <cell r="C4795">
            <v>201010</v>
          </cell>
          <cell r="D4795">
            <v>-6.2799999999999995E-2</v>
          </cell>
        </row>
        <row r="4796">
          <cell r="A4796" t="str">
            <v>TxG Zone SL</v>
          </cell>
          <cell r="C4796">
            <v>201011</v>
          </cell>
          <cell r="D4796">
            <v>-5.9400000000000001E-2</v>
          </cell>
        </row>
        <row r="4797">
          <cell r="A4797" t="str">
            <v>TxG Zone SL</v>
          </cell>
          <cell r="C4797">
            <v>201012</v>
          </cell>
          <cell r="D4797">
            <v>-7.0900000000000005E-2</v>
          </cell>
        </row>
        <row r="4798">
          <cell r="A4798" t="str">
            <v>TxG Zone SL</v>
          </cell>
          <cell r="C4798">
            <v>201101</v>
          </cell>
          <cell r="D4798">
            <v>-6.3600000000000004E-2</v>
          </cell>
        </row>
        <row r="4799">
          <cell r="A4799" t="str">
            <v>TxG Zone SL</v>
          </cell>
          <cell r="C4799">
            <v>201102</v>
          </cell>
          <cell r="D4799">
            <v>-5.8900000000000001E-2</v>
          </cell>
        </row>
        <row r="4800">
          <cell r="A4800" t="str">
            <v>TxG Zone SL</v>
          </cell>
          <cell r="C4800">
            <v>201103</v>
          </cell>
          <cell r="D4800">
            <v>-5.8200000000000002E-2</v>
          </cell>
        </row>
        <row r="4801">
          <cell r="A4801" t="str">
            <v>TxG Zone SL</v>
          </cell>
          <cell r="C4801">
            <v>201104</v>
          </cell>
          <cell r="D4801">
            <v>-3.5499999999999997E-2</v>
          </cell>
        </row>
        <row r="4802">
          <cell r="A4802" t="str">
            <v>USD</v>
          </cell>
          <cell r="C4802">
            <v>200803</v>
          </cell>
          <cell r="D4802">
            <v>0</v>
          </cell>
        </row>
        <row r="4803">
          <cell r="A4803" t="str">
            <v>USD</v>
          </cell>
          <cell r="C4803">
            <v>200811</v>
          </cell>
          <cell r="D4803">
            <v>0</v>
          </cell>
        </row>
        <row r="4804">
          <cell r="A4804" t="str">
            <v>USD</v>
          </cell>
          <cell r="C4804">
            <v>200812</v>
          </cell>
          <cell r="D4804">
            <v>0</v>
          </cell>
        </row>
        <row r="4805">
          <cell r="A4805" t="str">
            <v>USD</v>
          </cell>
          <cell r="C4805">
            <v>200901</v>
          </cell>
          <cell r="D4805">
            <v>0</v>
          </cell>
        </row>
        <row r="4806">
          <cell r="A4806" t="str">
            <v>USD</v>
          </cell>
          <cell r="C4806">
            <v>200902</v>
          </cell>
          <cell r="D4806">
            <v>0</v>
          </cell>
        </row>
        <row r="4807">
          <cell r="A4807" t="str">
            <v>USD</v>
          </cell>
          <cell r="C4807">
            <v>200903</v>
          </cell>
          <cell r="D4807">
            <v>0</v>
          </cell>
        </row>
        <row r="4808">
          <cell r="A4808" t="str">
            <v>Waddington</v>
          </cell>
          <cell r="C4808">
            <v>200803</v>
          </cell>
          <cell r="D4808">
            <v>0.4461</v>
          </cell>
        </row>
        <row r="4809">
          <cell r="A4809" t="str">
            <v>Waddington</v>
          </cell>
          <cell r="C4809">
            <v>200804</v>
          </cell>
          <cell r="D4809">
            <v>0.29880000000000001</v>
          </cell>
        </row>
        <row r="4810">
          <cell r="A4810" t="str">
            <v>Waddington</v>
          </cell>
          <cell r="C4810">
            <v>200805</v>
          </cell>
          <cell r="D4810">
            <v>0.5151</v>
          </cell>
        </row>
        <row r="4811">
          <cell r="A4811" t="str">
            <v>Waddington</v>
          </cell>
          <cell r="C4811">
            <v>200806</v>
          </cell>
          <cell r="D4811">
            <v>0.497</v>
          </cell>
        </row>
        <row r="4812">
          <cell r="A4812" t="str">
            <v>Waddington</v>
          </cell>
          <cell r="C4812">
            <v>200807</v>
          </cell>
          <cell r="D4812">
            <v>0.50280000000000002</v>
          </cell>
        </row>
        <row r="4813">
          <cell r="A4813" t="str">
            <v>Waddington</v>
          </cell>
          <cell r="C4813">
            <v>200808</v>
          </cell>
          <cell r="D4813">
            <v>0.49630000000000002</v>
          </cell>
        </row>
        <row r="4814">
          <cell r="A4814" t="str">
            <v>Waddington</v>
          </cell>
          <cell r="C4814">
            <v>200809</v>
          </cell>
          <cell r="D4814">
            <v>0.49730000000000002</v>
          </cell>
        </row>
        <row r="4815">
          <cell r="A4815" t="str">
            <v>Waddington</v>
          </cell>
          <cell r="C4815">
            <v>200810</v>
          </cell>
          <cell r="D4815">
            <v>0.49419999999999997</v>
          </cell>
        </row>
        <row r="4816">
          <cell r="A4816" t="str">
            <v>Waddington</v>
          </cell>
          <cell r="C4816">
            <v>200811</v>
          </cell>
          <cell r="D4816">
            <v>0.87209999999999999</v>
          </cell>
        </row>
        <row r="4817">
          <cell r="A4817" t="str">
            <v>Waddington</v>
          </cell>
          <cell r="C4817">
            <v>200812</v>
          </cell>
          <cell r="D4817">
            <v>0.88719999999999999</v>
          </cell>
        </row>
        <row r="4818">
          <cell r="A4818" t="str">
            <v>Waddington</v>
          </cell>
          <cell r="C4818">
            <v>200901</v>
          </cell>
          <cell r="D4818">
            <v>0.88970000000000005</v>
          </cell>
        </row>
        <row r="4819">
          <cell r="A4819" t="str">
            <v>Waddington</v>
          </cell>
          <cell r="C4819">
            <v>200902</v>
          </cell>
          <cell r="D4819">
            <v>0.91559999999999997</v>
          </cell>
        </row>
        <row r="4820">
          <cell r="A4820" t="str">
            <v>Waddington</v>
          </cell>
          <cell r="C4820">
            <v>200903</v>
          </cell>
          <cell r="D4820">
            <v>0.94810000000000005</v>
          </cell>
        </row>
        <row r="4821">
          <cell r="A4821" t="str">
            <v>Waddington</v>
          </cell>
          <cell r="C4821">
            <v>200904</v>
          </cell>
          <cell r="D4821">
            <v>0.50990000000000002</v>
          </cell>
        </row>
        <row r="4822">
          <cell r="A4822" t="str">
            <v>Waddington</v>
          </cell>
          <cell r="C4822">
            <v>200905</v>
          </cell>
          <cell r="D4822">
            <v>0.53710000000000002</v>
          </cell>
        </row>
        <row r="4823">
          <cell r="A4823" t="str">
            <v>Waddington</v>
          </cell>
          <cell r="C4823">
            <v>200906</v>
          </cell>
          <cell r="D4823">
            <v>0.5655</v>
          </cell>
        </row>
        <row r="4824">
          <cell r="A4824" t="str">
            <v>Waddington</v>
          </cell>
          <cell r="C4824">
            <v>200907</v>
          </cell>
          <cell r="D4824">
            <v>0.56320000000000003</v>
          </cell>
        </row>
        <row r="4825">
          <cell r="A4825" t="str">
            <v>Waddington</v>
          </cell>
          <cell r="C4825">
            <v>200908</v>
          </cell>
          <cell r="D4825">
            <v>0.5746</v>
          </cell>
        </row>
        <row r="4826">
          <cell r="A4826" t="str">
            <v>Waddington</v>
          </cell>
          <cell r="C4826">
            <v>200909</v>
          </cell>
          <cell r="D4826">
            <v>0.57179999999999997</v>
          </cell>
        </row>
        <row r="4827">
          <cell r="A4827" t="str">
            <v>Waddington</v>
          </cell>
          <cell r="C4827">
            <v>200910</v>
          </cell>
          <cell r="D4827">
            <v>0.57999999999999996</v>
          </cell>
        </row>
        <row r="4828">
          <cell r="A4828" t="str">
            <v>Waddington</v>
          </cell>
          <cell r="C4828">
            <v>200911</v>
          </cell>
          <cell r="D4828">
            <v>0.91610000000000003</v>
          </cell>
        </row>
        <row r="4829">
          <cell r="A4829" t="str">
            <v>Waddington</v>
          </cell>
          <cell r="C4829">
            <v>200912</v>
          </cell>
          <cell r="D4829">
            <v>0.9839</v>
          </cell>
        </row>
        <row r="4830">
          <cell r="A4830" t="str">
            <v>Waddington</v>
          </cell>
          <cell r="C4830">
            <v>201001</v>
          </cell>
          <cell r="D4830">
            <v>1.1160000000000001</v>
          </cell>
        </row>
        <row r="4831">
          <cell r="A4831" t="str">
            <v>Waddington</v>
          </cell>
          <cell r="C4831">
            <v>201002</v>
          </cell>
          <cell r="D4831">
            <v>1.1232</v>
          </cell>
        </row>
        <row r="4832">
          <cell r="A4832" t="str">
            <v>Waddington</v>
          </cell>
          <cell r="C4832">
            <v>201003</v>
          </cell>
          <cell r="D4832">
            <v>1.036</v>
          </cell>
        </row>
        <row r="4833">
          <cell r="A4833" t="str">
            <v>Waddington</v>
          </cell>
          <cell r="C4833">
            <v>201004</v>
          </cell>
          <cell r="D4833">
            <v>0.49230000000000002</v>
          </cell>
        </row>
        <row r="4834">
          <cell r="A4834" t="str">
            <v>Waddington</v>
          </cell>
          <cell r="C4834">
            <v>201005</v>
          </cell>
          <cell r="D4834">
            <v>0.57030000000000003</v>
          </cell>
        </row>
        <row r="4835">
          <cell r="A4835" t="str">
            <v>Waddington</v>
          </cell>
          <cell r="C4835">
            <v>201006</v>
          </cell>
          <cell r="D4835">
            <v>0.59770000000000001</v>
          </cell>
        </row>
        <row r="4836">
          <cell r="A4836" t="str">
            <v>Waddington</v>
          </cell>
          <cell r="C4836">
            <v>201007</v>
          </cell>
          <cell r="D4836">
            <v>0.59430000000000005</v>
          </cell>
        </row>
        <row r="4837">
          <cell r="A4837" t="str">
            <v>Waddington</v>
          </cell>
          <cell r="C4837">
            <v>201008</v>
          </cell>
          <cell r="D4837">
            <v>0.60740000000000005</v>
          </cell>
        </row>
        <row r="4838">
          <cell r="A4838" t="str">
            <v>Waddington</v>
          </cell>
          <cell r="C4838">
            <v>201009</v>
          </cell>
          <cell r="D4838">
            <v>0.60299999999999998</v>
          </cell>
        </row>
        <row r="4839">
          <cell r="A4839" t="str">
            <v>Waddington</v>
          </cell>
          <cell r="C4839">
            <v>201010</v>
          </cell>
          <cell r="D4839">
            <v>0.61580000000000001</v>
          </cell>
        </row>
        <row r="4840">
          <cell r="A4840" t="str">
            <v>Waddington</v>
          </cell>
          <cell r="C4840">
            <v>201011</v>
          </cell>
          <cell r="D4840">
            <v>1.0089999999999999</v>
          </cell>
        </row>
        <row r="4841">
          <cell r="A4841" t="str">
            <v>Waddington</v>
          </cell>
          <cell r="C4841">
            <v>201012</v>
          </cell>
          <cell r="D4841">
            <v>0.95840000000000003</v>
          </cell>
        </row>
        <row r="4842">
          <cell r="A4842" t="str">
            <v>Waddington</v>
          </cell>
          <cell r="C4842">
            <v>201101</v>
          </cell>
          <cell r="D4842">
            <v>1</v>
          </cell>
        </row>
        <row r="4843">
          <cell r="A4843" t="str">
            <v>Waddington</v>
          </cell>
          <cell r="C4843">
            <v>201102</v>
          </cell>
          <cell r="D4843">
            <v>1.2073</v>
          </cell>
        </row>
        <row r="4844">
          <cell r="A4844" t="str">
            <v>Waddington</v>
          </cell>
          <cell r="C4844">
            <v>201103</v>
          </cell>
          <cell r="D4844">
            <v>1.0054000000000001</v>
          </cell>
        </row>
        <row r="4845">
          <cell r="A4845" t="str">
            <v>Waddington</v>
          </cell>
          <cell r="C4845">
            <v>201104</v>
          </cell>
          <cell r="D4845">
            <v>0.43759999999999999</v>
          </cell>
        </row>
        <row r="4846">
          <cell r="A4846" t="str">
            <v>Waddington</v>
          </cell>
          <cell r="C4846">
            <v>201105</v>
          </cell>
          <cell r="D4846">
            <v>0</v>
          </cell>
        </row>
        <row r="4847">
          <cell r="A4847" t="str">
            <v>Waddington</v>
          </cell>
          <cell r="C4847">
            <v>201106</v>
          </cell>
          <cell r="D4847">
            <v>0</v>
          </cell>
        </row>
        <row r="4848">
          <cell r="A4848" t="str">
            <v>Waddington</v>
          </cell>
          <cell r="C4848">
            <v>201107</v>
          </cell>
          <cell r="D4848">
            <v>0</v>
          </cell>
        </row>
        <row r="4849">
          <cell r="A4849" t="str">
            <v>Waddington</v>
          </cell>
          <cell r="C4849">
            <v>201108</v>
          </cell>
          <cell r="D4849">
            <v>0</v>
          </cell>
        </row>
        <row r="4850">
          <cell r="A4850" t="str">
            <v>Waddington</v>
          </cell>
          <cell r="C4850">
            <v>201109</v>
          </cell>
          <cell r="D4850">
            <v>0</v>
          </cell>
        </row>
        <row r="4851">
          <cell r="A4851" t="str">
            <v>Waddington</v>
          </cell>
          <cell r="C4851">
            <v>201110</v>
          </cell>
          <cell r="D4851">
            <v>0</v>
          </cell>
        </row>
        <row r="4852">
          <cell r="A4852" t="str">
            <v>Waddington</v>
          </cell>
          <cell r="C4852">
            <v>201111</v>
          </cell>
          <cell r="D4852">
            <v>0</v>
          </cell>
        </row>
        <row r="4853">
          <cell r="A4853" t="str">
            <v>Waddington</v>
          </cell>
          <cell r="C4853">
            <v>201112</v>
          </cell>
          <cell r="D4853">
            <v>0</v>
          </cell>
        </row>
        <row r="4854">
          <cell r="A4854" t="str">
            <v>Waddington</v>
          </cell>
          <cell r="C4854">
            <v>201201</v>
          </cell>
          <cell r="D4854">
            <v>0</v>
          </cell>
        </row>
        <row r="4855">
          <cell r="A4855" t="str">
            <v>Waddington</v>
          </cell>
          <cell r="C4855">
            <v>201202</v>
          </cell>
          <cell r="D4855">
            <v>0</v>
          </cell>
        </row>
        <row r="4856">
          <cell r="A4856" t="str">
            <v>Waddington</v>
          </cell>
          <cell r="C4856">
            <v>201203</v>
          </cell>
          <cell r="D4856">
            <v>0</v>
          </cell>
        </row>
        <row r="4857">
          <cell r="A4857" t="str">
            <v>Waddington</v>
          </cell>
          <cell r="C4857">
            <v>201204</v>
          </cell>
          <cell r="D4857">
            <v>0</v>
          </cell>
        </row>
        <row r="4858">
          <cell r="A4858" t="str">
            <v>Waddington</v>
          </cell>
          <cell r="C4858">
            <v>201205</v>
          </cell>
          <cell r="D4858">
            <v>0</v>
          </cell>
        </row>
        <row r="4859">
          <cell r="A4859" t="str">
            <v>Waddington</v>
          </cell>
          <cell r="C4859">
            <v>201206</v>
          </cell>
          <cell r="D4859">
            <v>0</v>
          </cell>
        </row>
        <row r="4860">
          <cell r="A4860" t="str">
            <v>Waddington</v>
          </cell>
          <cell r="C4860">
            <v>201207</v>
          </cell>
          <cell r="D4860">
            <v>0</v>
          </cell>
        </row>
        <row r="4861">
          <cell r="A4861" t="str">
            <v>Waddington</v>
          </cell>
          <cell r="C4861">
            <v>201208</v>
          </cell>
          <cell r="D4861">
            <v>0</v>
          </cell>
        </row>
        <row r="4862">
          <cell r="A4862" t="str">
            <v>Waddington</v>
          </cell>
          <cell r="C4862">
            <v>201209</v>
          </cell>
          <cell r="D4862">
            <v>0</v>
          </cell>
        </row>
        <row r="4863">
          <cell r="A4863" t="str">
            <v>Waddington</v>
          </cell>
          <cell r="C4863">
            <v>201210</v>
          </cell>
          <cell r="D4863">
            <v>0</v>
          </cell>
        </row>
        <row r="4864">
          <cell r="A4864" t="str">
            <v>Waddington</v>
          </cell>
          <cell r="C4864">
            <v>201211</v>
          </cell>
          <cell r="D4864">
            <v>0</v>
          </cell>
        </row>
        <row r="4865">
          <cell r="A4865" t="str">
            <v>Waddington</v>
          </cell>
          <cell r="C4865">
            <v>201212</v>
          </cell>
          <cell r="D4865">
            <v>0</v>
          </cell>
        </row>
        <row r="4866">
          <cell r="A4866" t="str">
            <v>Waddington</v>
          </cell>
          <cell r="C4866">
            <v>201301</v>
          </cell>
          <cell r="D4866">
            <v>0</v>
          </cell>
        </row>
        <row r="4867">
          <cell r="A4867" t="str">
            <v>Waddington</v>
          </cell>
          <cell r="C4867">
            <v>201302</v>
          </cell>
          <cell r="D4867">
            <v>0</v>
          </cell>
        </row>
        <row r="4868">
          <cell r="A4868" t="str">
            <v>Waddington</v>
          </cell>
          <cell r="C4868">
            <v>201303</v>
          </cell>
          <cell r="D4868">
            <v>0</v>
          </cell>
        </row>
        <row r="4869">
          <cell r="A4869" t="str">
            <v>Waddington</v>
          </cell>
          <cell r="C4869">
            <v>201304</v>
          </cell>
          <cell r="D4869">
            <v>0</v>
          </cell>
        </row>
        <row r="4870">
          <cell r="A4870" t="str">
            <v>Waddington</v>
          </cell>
          <cell r="C4870">
            <v>201305</v>
          </cell>
          <cell r="D4870">
            <v>0</v>
          </cell>
        </row>
        <row r="4871">
          <cell r="A4871" t="str">
            <v>Waddington</v>
          </cell>
          <cell r="C4871">
            <v>201306</v>
          </cell>
          <cell r="D4871">
            <v>0</v>
          </cell>
        </row>
        <row r="4872">
          <cell r="A4872" t="str">
            <v>Waddington</v>
          </cell>
          <cell r="C4872">
            <v>201307</v>
          </cell>
          <cell r="D4872">
            <v>0</v>
          </cell>
        </row>
        <row r="4873">
          <cell r="A4873" t="str">
            <v>Waddington</v>
          </cell>
          <cell r="C4873">
            <v>201308</v>
          </cell>
          <cell r="D4873">
            <v>0</v>
          </cell>
        </row>
        <row r="4874">
          <cell r="A4874" t="str">
            <v>Waddington</v>
          </cell>
          <cell r="C4874">
            <v>201309</v>
          </cell>
          <cell r="D4874">
            <v>0</v>
          </cell>
        </row>
        <row r="4875">
          <cell r="A4875" t="str">
            <v>Waddington</v>
          </cell>
          <cell r="C4875">
            <v>201310</v>
          </cell>
          <cell r="D4875">
            <v>0</v>
          </cell>
        </row>
        <row r="4876">
          <cell r="A4876" t="str">
            <v>Waddington</v>
          </cell>
          <cell r="C4876">
            <v>201311</v>
          </cell>
          <cell r="D4876">
            <v>0</v>
          </cell>
        </row>
        <row r="4877">
          <cell r="A4877" t="str">
            <v>Waddington</v>
          </cell>
          <cell r="C4877">
            <v>201312</v>
          </cell>
          <cell r="D4877">
            <v>0</v>
          </cell>
        </row>
        <row r="4878">
          <cell r="A4878" t="str">
            <v>Waddington</v>
          </cell>
          <cell r="C4878">
            <v>201401</v>
          </cell>
          <cell r="D4878">
            <v>0</v>
          </cell>
        </row>
        <row r="4879">
          <cell r="A4879" t="str">
            <v>Waddington</v>
          </cell>
          <cell r="C4879">
            <v>201402</v>
          </cell>
          <cell r="D4879">
            <v>0</v>
          </cell>
        </row>
        <row r="4880">
          <cell r="A4880" t="str">
            <v>Waddington</v>
          </cell>
          <cell r="C4880">
            <v>201403</v>
          </cell>
          <cell r="D4880">
            <v>0</v>
          </cell>
        </row>
        <row r="4881">
          <cell r="A4881" t="str">
            <v>Waddington</v>
          </cell>
          <cell r="C4881">
            <v>201404</v>
          </cell>
          <cell r="D4881">
            <v>0</v>
          </cell>
        </row>
        <row r="4882">
          <cell r="A4882" t="str">
            <v>Waddington</v>
          </cell>
          <cell r="C4882">
            <v>201405</v>
          </cell>
          <cell r="D4882">
            <v>0</v>
          </cell>
        </row>
        <row r="4883">
          <cell r="A4883" t="str">
            <v>Waddington</v>
          </cell>
          <cell r="C4883">
            <v>201406</v>
          </cell>
          <cell r="D4883">
            <v>0</v>
          </cell>
        </row>
        <row r="4884">
          <cell r="A4884" t="str">
            <v>Waddington</v>
          </cell>
          <cell r="C4884">
            <v>201407</v>
          </cell>
          <cell r="D4884">
            <v>0</v>
          </cell>
        </row>
        <row r="4885">
          <cell r="A4885" t="str">
            <v>Waddington</v>
          </cell>
          <cell r="C4885">
            <v>201408</v>
          </cell>
          <cell r="D4885">
            <v>0</v>
          </cell>
        </row>
        <row r="4886">
          <cell r="A4886" t="str">
            <v>Waddington</v>
          </cell>
          <cell r="C4886">
            <v>201409</v>
          </cell>
          <cell r="D4886">
            <v>0</v>
          </cell>
        </row>
        <row r="4887">
          <cell r="A4887" t="str">
            <v>Waddington</v>
          </cell>
          <cell r="C4887">
            <v>201410</v>
          </cell>
          <cell r="D4887">
            <v>0</v>
          </cell>
        </row>
        <row r="4888">
          <cell r="A4888" t="str">
            <v>Waddington</v>
          </cell>
          <cell r="C4888">
            <v>201411</v>
          </cell>
          <cell r="D4888">
            <v>0</v>
          </cell>
        </row>
      </sheetData>
      <sheetData sheetId="10"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GcaSummary"/>
      <sheetName val="MarginSummary"/>
    </sheetNames>
    <sheetDataSet>
      <sheetData sheetId="0" refreshError="1">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row r="81">
          <cell r="A81" t="str">
            <v>A-1-2.)  Unbilled Fuel Revenue Summary</v>
          </cell>
          <cell r="BC81" t="str">
            <v>B-1.)  Unbilled Fuel Revenue Summary</v>
          </cell>
          <cell r="DC81" t="str">
            <v>B-1-2.)  Unbilled Fuel Revenue Summary</v>
          </cell>
        </row>
        <row r="82">
          <cell r="DD82" t="str">
            <v>Total Firm</v>
          </cell>
          <cell r="DE82" t="str">
            <v>Total TC</v>
          </cell>
          <cell r="DF82" t="str">
            <v>Total Interruptible</v>
          </cell>
          <cell r="DG82" t="str">
            <v>Total Firm</v>
          </cell>
          <cell r="DH82" t="str">
            <v>Total TC</v>
          </cell>
          <cell r="DI82" t="str">
            <v>Total Interruptible</v>
          </cell>
          <cell r="DJ82" t="str">
            <v>Others</v>
          </cell>
          <cell r="DK82" t="str">
            <v>Grand</v>
          </cell>
        </row>
        <row r="83">
          <cell r="B83" t="str">
            <v>Resid - Firm</v>
          </cell>
          <cell r="D83" t="str">
            <v>Comm - Firm</v>
          </cell>
          <cell r="P83" t="str">
            <v>TC</v>
          </cell>
          <cell r="AI83" t="str">
            <v>Interruptible</v>
          </cell>
          <cell r="AR83" t="str">
            <v>Resid</v>
          </cell>
          <cell r="AS83" t="str">
            <v>Comm</v>
          </cell>
          <cell r="AT83" t="str">
            <v>Comm</v>
          </cell>
          <cell r="AU83" t="str">
            <v>TC</v>
          </cell>
          <cell r="AV83" t="str">
            <v>TC</v>
          </cell>
          <cell r="AW83" t="str">
            <v>TC</v>
          </cell>
          <cell r="AX83" t="str">
            <v>Interrupt</v>
          </cell>
          <cell r="AY83" t="str">
            <v>Interrupt</v>
          </cell>
          <cell r="AZ83" t="str">
            <v>Edgar</v>
          </cell>
          <cell r="BA83" t="str">
            <v>S. Allowance</v>
          </cell>
          <cell r="BD83" t="str">
            <v>Resid - Firm</v>
          </cell>
          <cell r="BF83" t="str">
            <v>Comm - Firm</v>
          </cell>
          <cell r="BP83" t="str">
            <v>TC</v>
          </cell>
          <cell r="CI83" t="str">
            <v>Interruptible</v>
          </cell>
          <cell r="CR83" t="str">
            <v>Resid</v>
          </cell>
          <cell r="CS83" t="str">
            <v>Comm</v>
          </cell>
          <cell r="CT83" t="str">
            <v>Comm</v>
          </cell>
          <cell r="CU83" t="str">
            <v>TC</v>
          </cell>
          <cell r="CV83" t="str">
            <v>TC</v>
          </cell>
          <cell r="CW83" t="str">
            <v>TC</v>
          </cell>
          <cell r="CX83" t="str">
            <v>Interrupt</v>
          </cell>
          <cell r="CY83" t="str">
            <v>Interrupt</v>
          </cell>
          <cell r="DD83" t="str">
            <v>Sales</v>
          </cell>
          <cell r="DE83" t="str">
            <v>Sales</v>
          </cell>
          <cell r="DF83" t="str">
            <v>Sales</v>
          </cell>
          <cell r="DG83" t="str">
            <v>Trans</v>
          </cell>
          <cell r="DH83" t="str">
            <v>Trans</v>
          </cell>
          <cell r="DI83" t="str">
            <v>Trans</v>
          </cell>
          <cell r="DJ83" t="str">
            <v>(Edgar, S.Allow, Choff, Offsys)</v>
          </cell>
          <cell r="DK83" t="str">
            <v>Total</v>
          </cell>
        </row>
        <row r="84">
          <cell r="B84" t="str">
            <v>1A</v>
          </cell>
          <cell r="C84" t="str">
            <v>1B</v>
          </cell>
          <cell r="D84">
            <v>3</v>
          </cell>
          <cell r="E84" t="str">
            <v>2-1</v>
          </cell>
          <cell r="F84" t="str">
            <v>2-2</v>
          </cell>
          <cell r="G84" t="str">
            <v>4A</v>
          </cell>
          <cell r="H84" t="str">
            <v>4B</v>
          </cell>
          <cell r="I84">
            <v>7</v>
          </cell>
          <cell r="J84" t="str">
            <v>SC 21 - R1</v>
          </cell>
          <cell r="K84" t="str">
            <v>SC 21 - R2</v>
          </cell>
          <cell r="L84" t="str">
            <v>SC 21 - R3</v>
          </cell>
          <cell r="M84" t="str">
            <v>NGV</v>
          </cell>
          <cell r="N84" t="str">
            <v>WC Ad</v>
          </cell>
          <cell r="O84" t="str">
            <v>1 Time Adj</v>
          </cell>
          <cell r="P84" t="str">
            <v>6C-1</v>
          </cell>
          <cell r="Q84" t="str">
            <v>6CT-1</v>
          </cell>
          <cell r="R84" t="str">
            <v>6C-2</v>
          </cell>
          <cell r="S84" t="str">
            <v>6CT-2</v>
          </cell>
          <cell r="T84" t="str">
            <v>6G-1</v>
          </cell>
          <cell r="U84" t="str">
            <v>6G-2</v>
          </cell>
          <cell r="V84" t="str">
            <v>NYH1</v>
          </cell>
          <cell r="W84" t="str">
            <v>NYH2</v>
          </cell>
          <cell r="X84" t="str">
            <v>NYSGS</v>
          </cell>
          <cell r="Y84" t="str">
            <v>Kingsboro</v>
          </cell>
          <cell r="Z84" t="str">
            <v>NYCDGS</v>
          </cell>
          <cell r="AA84" t="str">
            <v>6M-1</v>
          </cell>
          <cell r="AB84" t="str">
            <v>6M-2</v>
          </cell>
          <cell r="AC84" t="str">
            <v>6M-3</v>
          </cell>
          <cell r="AD84" t="str">
            <v>LFK-A</v>
          </cell>
          <cell r="AE84" t="str">
            <v>LFK-B</v>
          </cell>
          <cell r="AF84" t="str">
            <v>TRP-A</v>
          </cell>
          <cell r="AG84" t="str">
            <v>TRP-B</v>
          </cell>
          <cell r="AH84" t="str">
            <v>6M-4</v>
          </cell>
          <cell r="AI84" t="str">
            <v>5A1</v>
          </cell>
          <cell r="AJ84" t="str">
            <v>5A2</v>
          </cell>
          <cell r="AK84" t="str">
            <v>5B1</v>
          </cell>
          <cell r="AL84" t="str">
            <v>5B2</v>
          </cell>
          <cell r="AM84" t="str">
            <v>Power Gen</v>
          </cell>
          <cell r="AN84" t="str">
            <v>SC20-Spare 1</v>
          </cell>
          <cell r="AO84" t="str">
            <v>SC20-Spare 2</v>
          </cell>
          <cell r="AP84" t="str">
            <v>SC20-Spare 3</v>
          </cell>
          <cell r="AQ84" t="str">
            <v>PG &lt; 50MW</v>
          </cell>
          <cell r="AR84" t="str">
            <v>Spare 1a</v>
          </cell>
          <cell r="AS84" t="str">
            <v>Spare 2a</v>
          </cell>
          <cell r="AT84" t="str">
            <v>Spare 3a</v>
          </cell>
          <cell r="AU84" t="str">
            <v>Spare 4a</v>
          </cell>
          <cell r="AV84" t="str">
            <v>Spare 5a</v>
          </cell>
          <cell r="AW84" t="str">
            <v>Spare 6a</v>
          </cell>
          <cell r="AX84" t="str">
            <v>Spare 7a</v>
          </cell>
          <cell r="AY84" t="str">
            <v>Spare 8a</v>
          </cell>
          <cell r="BD84" t="str">
            <v>T1A</v>
          </cell>
          <cell r="BE84" t="str">
            <v>T1B</v>
          </cell>
          <cell r="BF84" t="str">
            <v>T3</v>
          </cell>
          <cell r="BG84" t="str">
            <v>T2-1</v>
          </cell>
          <cell r="BH84" t="str">
            <v>T2-2</v>
          </cell>
          <cell r="BI84" t="str">
            <v>T4A</v>
          </cell>
          <cell r="BJ84" t="str">
            <v>T4B</v>
          </cell>
          <cell r="BK84" t="str">
            <v>T7</v>
          </cell>
          <cell r="BL84" t="str">
            <v>T7</v>
          </cell>
          <cell r="BM84" t="str">
            <v>T7</v>
          </cell>
          <cell r="BN84" t="str">
            <v>T7</v>
          </cell>
          <cell r="BP84" t="str">
            <v>T6C-1</v>
          </cell>
          <cell r="BQ84" t="str">
            <v>T6CT-1</v>
          </cell>
          <cell r="BR84" t="str">
            <v>T6C-2</v>
          </cell>
          <cell r="BS84" t="str">
            <v>T6CT-2</v>
          </cell>
          <cell r="BT84" t="str">
            <v>T6G-1</v>
          </cell>
          <cell r="BU84" t="str">
            <v>T6G-2</v>
          </cell>
          <cell r="CA84" t="str">
            <v>T6M-1</v>
          </cell>
          <cell r="CB84" t="str">
            <v>T6M-2</v>
          </cell>
          <cell r="CC84" t="str">
            <v>T6M-3</v>
          </cell>
          <cell r="CH84" t="str">
            <v>T6M-4</v>
          </cell>
          <cell r="CI84" t="str">
            <v>T5A1</v>
          </cell>
          <cell r="CJ84" t="str">
            <v>T5A2</v>
          </cell>
          <cell r="CK84" t="str">
            <v>T5B1</v>
          </cell>
          <cell r="CL84" t="str">
            <v>T5B2</v>
          </cell>
          <cell r="CR84" t="str">
            <v>Spare 1b</v>
          </cell>
          <cell r="CS84" t="str">
            <v>Spare 2b</v>
          </cell>
          <cell r="CT84" t="str">
            <v>Spare 3b</v>
          </cell>
          <cell r="CU84" t="str">
            <v>Spare 4b</v>
          </cell>
          <cell r="CV84" t="str">
            <v>Spare 5b</v>
          </cell>
          <cell r="CW84" t="str">
            <v>Spare 6b</v>
          </cell>
          <cell r="CX84" t="str">
            <v>Spare 7b</v>
          </cell>
          <cell r="CY84" t="str">
            <v>Spare 8b</v>
          </cell>
          <cell r="CZ84" t="str">
            <v>Offsys</v>
          </cell>
          <cell r="DA84" t="str">
            <v>R.Choff</v>
          </cell>
        </row>
        <row r="85">
          <cell r="A85">
            <v>38353</v>
          </cell>
          <cell r="B85">
            <v>398.89779709999971</v>
          </cell>
          <cell r="C85">
            <v>7068.9557075898165</v>
          </cell>
          <cell r="D85">
            <v>1622.3422800251969</v>
          </cell>
          <cell r="E85">
            <v>300.62044393000485</v>
          </cell>
          <cell r="F85">
            <v>658.30718863425363</v>
          </cell>
          <cell r="G85">
            <v>-141.81950367256519</v>
          </cell>
          <cell r="H85">
            <v>0.42785820461997903</v>
          </cell>
          <cell r="I85">
            <v>-1.2518349304499998</v>
          </cell>
          <cell r="J85">
            <v>0</v>
          </cell>
          <cell r="K85">
            <v>0</v>
          </cell>
          <cell r="L85">
            <v>0</v>
          </cell>
          <cell r="M85">
            <v>-27.549296952569968</v>
          </cell>
          <cell r="N85">
            <v>0</v>
          </cell>
          <cell r="O85">
            <v>0</v>
          </cell>
          <cell r="P85">
            <v>-1.8358672263812787</v>
          </cell>
          <cell r="Q85">
            <v>-0.90681488671014454</v>
          </cell>
          <cell r="R85">
            <v>-22.207755168795483</v>
          </cell>
          <cell r="S85">
            <v>-20.565678972977768</v>
          </cell>
          <cell r="T85">
            <v>-1.1413770870050213</v>
          </cell>
          <cell r="U85">
            <v>-12.213162769809351</v>
          </cell>
          <cell r="V85">
            <v>-0.27260970108002197</v>
          </cell>
          <cell r="W85">
            <v>-25.508619425195139</v>
          </cell>
          <cell r="X85">
            <v>-0.34521601277108632</v>
          </cell>
          <cell r="Y85">
            <v>-0.20516887496915273</v>
          </cell>
          <cell r="Z85">
            <v>-4.8042345407808718</v>
          </cell>
          <cell r="AA85">
            <v>-5.4228719220759922</v>
          </cell>
          <cell r="AB85">
            <v>-28.79528054156588</v>
          </cell>
          <cell r="AC85">
            <v>-19.135681368537334</v>
          </cell>
          <cell r="AD85">
            <v>-2.3965813284000386</v>
          </cell>
          <cell r="AE85">
            <v>-5.0531757776911306</v>
          </cell>
          <cell r="AF85">
            <v>-0.83840020169250695</v>
          </cell>
          <cell r="AG85">
            <v>-1.3465369222965091</v>
          </cell>
          <cell r="AH85">
            <v>-11.661461726643319</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C85">
            <v>38353</v>
          </cell>
          <cell r="BD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CA85">
            <v>0</v>
          </cell>
          <cell r="CB85">
            <v>0</v>
          </cell>
          <cell r="CC85">
            <v>0</v>
          </cell>
          <cell r="CH85">
            <v>0</v>
          </cell>
          <cell r="CI85">
            <v>0</v>
          </cell>
          <cell r="CJ85">
            <v>0</v>
          </cell>
          <cell r="CK85">
            <v>0</v>
          </cell>
          <cell r="CL85">
            <v>0</v>
          </cell>
          <cell r="CR85">
            <v>0</v>
          </cell>
          <cell r="CS85">
            <v>0</v>
          </cell>
          <cell r="CT85">
            <v>0</v>
          </cell>
          <cell r="CU85">
            <v>0</v>
          </cell>
          <cell r="CV85">
            <v>0</v>
          </cell>
          <cell r="CW85">
            <v>0</v>
          </cell>
          <cell r="CX85">
            <v>0</v>
          </cell>
          <cell r="CY85">
            <v>0</v>
          </cell>
          <cell r="CZ85">
            <v>0</v>
          </cell>
          <cell r="DA85">
            <v>0</v>
          </cell>
          <cell r="DC85">
            <v>38353</v>
          </cell>
          <cell r="DD85">
            <v>9878.9306399283087</v>
          </cell>
          <cell r="DE85">
            <v>-164.65649445537804</v>
          </cell>
          <cell r="DF85">
            <v>0</v>
          </cell>
          <cell r="DG85">
            <v>0</v>
          </cell>
          <cell r="DH85">
            <v>0</v>
          </cell>
          <cell r="DI85">
            <v>0</v>
          </cell>
          <cell r="DJ85">
            <v>0</v>
          </cell>
          <cell r="DK85">
            <v>9714.2741454729312</v>
          </cell>
        </row>
        <row r="86">
          <cell r="A86">
            <v>38384</v>
          </cell>
          <cell r="B86">
            <v>-410.71814379999995</v>
          </cell>
          <cell r="C86">
            <v>-857.56863066487017</v>
          </cell>
          <cell r="D86">
            <v>-785.27926695442875</v>
          </cell>
          <cell r="E86">
            <v>-511.83937574548008</v>
          </cell>
          <cell r="F86">
            <v>-711.61610358354631</v>
          </cell>
          <cell r="G86">
            <v>-116.7944758178851</v>
          </cell>
          <cell r="H86">
            <v>-8.2557883464899806</v>
          </cell>
          <cell r="I86">
            <v>-0.96540215655000106</v>
          </cell>
          <cell r="J86">
            <v>0</v>
          </cell>
          <cell r="K86">
            <v>0</v>
          </cell>
          <cell r="L86">
            <v>0</v>
          </cell>
          <cell r="M86">
            <v>-21.24573299763011</v>
          </cell>
          <cell r="N86">
            <v>0</v>
          </cell>
          <cell r="O86">
            <v>0</v>
          </cell>
          <cell r="P86">
            <v>-5.5326361397925892</v>
          </cell>
          <cell r="Q86">
            <v>-3.7813176784206415</v>
          </cell>
          <cell r="R86">
            <v>-26.116083925695602</v>
          </cell>
          <cell r="S86">
            <v>-25.907273990853174</v>
          </cell>
          <cell r="T86">
            <v>-15.799780059931873</v>
          </cell>
          <cell r="U86">
            <v>-55.885370604974014</v>
          </cell>
          <cell r="V86">
            <v>-1.0211380229839357</v>
          </cell>
          <cell r="W86">
            <v>-78.908514910493182</v>
          </cell>
          <cell r="X86">
            <v>-1.9076181505503564</v>
          </cell>
          <cell r="Y86">
            <v>-0.60973384496495608</v>
          </cell>
          <cell r="Z86">
            <v>-10.539089478204323</v>
          </cell>
          <cell r="AA86">
            <v>-21.078843509532327</v>
          </cell>
          <cell r="AB86">
            <v>-128.01928785037046</v>
          </cell>
          <cell r="AC86">
            <v>-88.470977718153733</v>
          </cell>
          <cell r="AD86">
            <v>-3.0108736581269748</v>
          </cell>
          <cell r="AE86">
            <v>-5.6390999721799107</v>
          </cell>
          <cell r="AF86">
            <v>-3.507853086591417</v>
          </cell>
          <cell r="AG86">
            <v>-6.3132351906819073</v>
          </cell>
          <cell r="AH86">
            <v>-33.626459799145302</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C86">
            <v>38384</v>
          </cell>
          <cell r="BD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CA86">
            <v>0</v>
          </cell>
          <cell r="CB86">
            <v>0</v>
          </cell>
          <cell r="CC86">
            <v>0</v>
          </cell>
          <cell r="CH86">
            <v>0</v>
          </cell>
          <cell r="CI86">
            <v>0</v>
          </cell>
          <cell r="CJ86">
            <v>0</v>
          </cell>
          <cell r="CK86">
            <v>0</v>
          </cell>
          <cell r="CL86">
            <v>0</v>
          </cell>
          <cell r="CR86">
            <v>0</v>
          </cell>
          <cell r="CS86">
            <v>0</v>
          </cell>
          <cell r="CT86">
            <v>0</v>
          </cell>
          <cell r="CU86">
            <v>0</v>
          </cell>
          <cell r="CV86">
            <v>0</v>
          </cell>
          <cell r="CW86">
            <v>0</v>
          </cell>
          <cell r="CX86">
            <v>0</v>
          </cell>
          <cell r="CY86">
            <v>0</v>
          </cell>
          <cell r="CZ86">
            <v>0</v>
          </cell>
          <cell r="DA86">
            <v>0</v>
          </cell>
          <cell r="DC86">
            <v>38384</v>
          </cell>
          <cell r="DD86">
            <v>-3424.2829200668807</v>
          </cell>
          <cell r="DE86">
            <v>-515.67518759164659</v>
          </cell>
          <cell r="DF86">
            <v>0</v>
          </cell>
          <cell r="DG86">
            <v>0</v>
          </cell>
          <cell r="DH86">
            <v>0</v>
          </cell>
          <cell r="DI86">
            <v>0</v>
          </cell>
          <cell r="DJ86">
            <v>0</v>
          </cell>
          <cell r="DK86">
            <v>-3939.9581076585273</v>
          </cell>
        </row>
        <row r="87">
          <cell r="A87">
            <v>38412</v>
          </cell>
          <cell r="B87">
            <v>-160.41448189999909</v>
          </cell>
          <cell r="C87">
            <v>-13695.425234957673</v>
          </cell>
          <cell r="D87">
            <v>-1350.4892577779269</v>
          </cell>
          <cell r="E87">
            <v>-186.50243919376982</v>
          </cell>
          <cell r="F87">
            <v>-662.63782737180941</v>
          </cell>
          <cell r="G87">
            <v>125.83225744050026</v>
          </cell>
          <cell r="H87">
            <v>-5.3752145208100135</v>
          </cell>
          <cell r="I87">
            <v>1.0451782835000016</v>
          </cell>
          <cell r="J87">
            <v>0</v>
          </cell>
          <cell r="K87">
            <v>0</v>
          </cell>
          <cell r="L87">
            <v>0</v>
          </cell>
          <cell r="M87">
            <v>23.001376779100063</v>
          </cell>
          <cell r="N87">
            <v>0</v>
          </cell>
          <cell r="O87">
            <v>0</v>
          </cell>
          <cell r="P87">
            <v>-4.9885139199297148</v>
          </cell>
          <cell r="Q87">
            <v>-3.799424969471338</v>
          </cell>
          <cell r="R87">
            <v>-8.3683814194488875</v>
          </cell>
          <cell r="S87">
            <v>-9.9430753853667557</v>
          </cell>
          <cell r="T87">
            <v>-18.843228981784286</v>
          </cell>
          <cell r="U87">
            <v>-57.485713013171193</v>
          </cell>
          <cell r="V87">
            <v>-0.99494928880352407</v>
          </cell>
          <cell r="W87">
            <v>-71.904888142073474</v>
          </cell>
          <cell r="X87">
            <v>-2.0425857264974523</v>
          </cell>
          <cell r="Y87">
            <v>-0.54658010460966233</v>
          </cell>
          <cell r="Z87">
            <v>-8.0374397641959519</v>
          </cell>
          <cell r="AA87">
            <v>-20.767441699881456</v>
          </cell>
          <cell r="AB87">
            <v>-127.87963966040566</v>
          </cell>
          <cell r="AC87">
            <v>-91.227201147735173</v>
          </cell>
          <cell r="AD87">
            <v>-1.1482788097160892</v>
          </cell>
          <cell r="AE87">
            <v>-1.5177637930556467</v>
          </cell>
          <cell r="AF87">
            <v>-3.5278274380373387</v>
          </cell>
          <cell r="AG87">
            <v>-6.5311855660820761</v>
          </cell>
          <cell r="AH87">
            <v>-29.755147604131491</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C87">
            <v>38412</v>
          </cell>
          <cell r="BD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CA87">
            <v>0</v>
          </cell>
          <cell r="CB87">
            <v>0</v>
          </cell>
          <cell r="CC87">
            <v>0</v>
          </cell>
          <cell r="CH87">
            <v>0</v>
          </cell>
          <cell r="CI87">
            <v>0</v>
          </cell>
          <cell r="CJ87">
            <v>0</v>
          </cell>
          <cell r="CK87">
            <v>0</v>
          </cell>
          <cell r="CL87">
            <v>0</v>
          </cell>
          <cell r="CR87">
            <v>0</v>
          </cell>
          <cell r="CS87">
            <v>0</v>
          </cell>
          <cell r="CT87">
            <v>0</v>
          </cell>
          <cell r="CU87">
            <v>0</v>
          </cell>
          <cell r="CV87">
            <v>0</v>
          </cell>
          <cell r="CW87">
            <v>0</v>
          </cell>
          <cell r="CX87">
            <v>0</v>
          </cell>
          <cell r="CY87">
            <v>0</v>
          </cell>
          <cell r="CZ87">
            <v>0</v>
          </cell>
          <cell r="DA87">
            <v>0</v>
          </cell>
          <cell r="DC87">
            <v>38412</v>
          </cell>
          <cell r="DD87">
            <v>-15910.965643218886</v>
          </cell>
          <cell r="DE87">
            <v>-469.3092664343971</v>
          </cell>
          <cell r="DF87">
            <v>0</v>
          </cell>
          <cell r="DG87">
            <v>0</v>
          </cell>
          <cell r="DH87">
            <v>0</v>
          </cell>
          <cell r="DI87">
            <v>0</v>
          </cell>
          <cell r="DJ87">
            <v>0</v>
          </cell>
          <cell r="DK87">
            <v>-16380.274909653283</v>
          </cell>
        </row>
        <row r="88">
          <cell r="A88">
            <v>38443</v>
          </cell>
          <cell r="B88">
            <v>-713.10379895000074</v>
          </cell>
          <cell r="C88">
            <v>-12502.024250726896</v>
          </cell>
          <cell r="D88">
            <v>-2569.505626686921</v>
          </cell>
          <cell r="E88">
            <v>-839.16289141623008</v>
          </cell>
          <cell r="F88">
            <v>-1523.5590115515679</v>
          </cell>
          <cell r="G88">
            <v>-82.172927067569987</v>
          </cell>
          <cell r="H88">
            <v>-15.349774193629996</v>
          </cell>
          <cell r="I88">
            <v>-0.70349108959999962</v>
          </cell>
          <cell r="J88">
            <v>0</v>
          </cell>
          <cell r="K88">
            <v>0</v>
          </cell>
          <cell r="L88">
            <v>0</v>
          </cell>
          <cell r="M88">
            <v>-15.481821492160016</v>
          </cell>
          <cell r="N88">
            <v>0</v>
          </cell>
          <cell r="O88">
            <v>0</v>
          </cell>
          <cell r="P88">
            <v>-11.817273916934107</v>
          </cell>
          <cell r="Q88">
            <v>-8.3356573154278788</v>
          </cell>
          <cell r="R88">
            <v>-45.698705484735221</v>
          </cell>
          <cell r="S88">
            <v>-46.42379884676442</v>
          </cell>
          <cell r="T88">
            <v>-36.800966702271992</v>
          </cell>
          <cell r="U88">
            <v>-124.08079157085339</v>
          </cell>
          <cell r="V88">
            <v>-2.2303845226351888</v>
          </cell>
          <cell r="W88">
            <v>-169.04511105221655</v>
          </cell>
          <cell r="X88">
            <v>-4.2888017897162465</v>
          </cell>
          <cell r="Y88">
            <v>-1.3002257717898249</v>
          </cell>
          <cell r="Z88">
            <v>-21.537398154201547</v>
          </cell>
          <cell r="AA88">
            <v>-46.192967800436129</v>
          </cell>
          <cell r="AB88">
            <v>-286.47063478709924</v>
          </cell>
          <cell r="AC88">
            <v>-196.57771237899982</v>
          </cell>
          <cell r="AD88">
            <v>-5.3904139364529646</v>
          </cell>
          <cell r="AE88">
            <v>-9.6753749808643761</v>
          </cell>
          <cell r="AF88">
            <v>-7.7349333659927604</v>
          </cell>
          <cell r="AG88">
            <v>-14.041793818676757</v>
          </cell>
          <cell r="AH88">
            <v>-71.44866175388924</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38443</v>
          </cell>
          <cell r="BD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0</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38443</v>
          </cell>
          <cell r="DD88">
            <v>-18261.063593174575</v>
          </cell>
          <cell r="DE88">
            <v>-1109.0916079499577</v>
          </cell>
          <cell r="DF88">
            <v>0</v>
          </cell>
          <cell r="DG88">
            <v>0</v>
          </cell>
          <cell r="DH88">
            <v>0</v>
          </cell>
          <cell r="DI88">
            <v>0</v>
          </cell>
          <cell r="DJ88">
            <v>0</v>
          </cell>
          <cell r="DK88">
            <v>-19370.155201124533</v>
          </cell>
        </row>
        <row r="89">
          <cell r="A89">
            <v>38473</v>
          </cell>
          <cell r="B89">
            <v>-605.95060372499927</v>
          </cell>
          <cell r="C89">
            <v>-10657.505435294896</v>
          </cell>
          <cell r="D89">
            <v>-2307.4479616268281</v>
          </cell>
          <cell r="E89">
            <v>-547.60422961663483</v>
          </cell>
          <cell r="F89">
            <v>-1151.5991111449794</v>
          </cell>
          <cell r="G89">
            <v>-10.576633043639886</v>
          </cell>
          <cell r="H89">
            <v>-10.651637177189995</v>
          </cell>
          <cell r="I89">
            <v>-0.11520546570000306</v>
          </cell>
          <cell r="J89">
            <v>0</v>
          </cell>
          <cell r="K89">
            <v>0</v>
          </cell>
          <cell r="L89">
            <v>0</v>
          </cell>
          <cell r="M89">
            <v>-2.5353419272200335</v>
          </cell>
          <cell r="N89">
            <v>0</v>
          </cell>
          <cell r="O89">
            <v>0</v>
          </cell>
          <cell r="P89">
            <v>-8.5952941414643433</v>
          </cell>
          <cell r="Q89">
            <v>-6.1376571309419203</v>
          </cell>
          <cell r="R89">
            <v>-30.330824921799195</v>
          </cell>
          <cell r="S89">
            <v>-31.195981262096595</v>
          </cell>
          <cell r="T89">
            <v>-27.647964686460831</v>
          </cell>
          <cell r="U89">
            <v>-91.609760234655965</v>
          </cell>
          <cell r="V89">
            <v>-1.6364931001289165</v>
          </cell>
          <cell r="W89">
            <v>-123.09996204341401</v>
          </cell>
          <cell r="X89">
            <v>-3.1812612463955734</v>
          </cell>
          <cell r="Y89">
            <v>-0.94510847330861114</v>
          </cell>
          <cell r="Z89">
            <v>-15.384523683188485</v>
          </cell>
          <cell r="AA89">
            <v>-33.935963049204588</v>
          </cell>
          <cell r="AB89">
            <v>-211.77650998021457</v>
          </cell>
          <cell r="AC89">
            <v>-145.17582483853749</v>
          </cell>
          <cell r="AD89">
            <v>-3.6206017425575805</v>
          </cell>
          <cell r="AE89">
            <v>-6.3540464183811034</v>
          </cell>
          <cell r="AF89">
            <v>-5.6959256419817903</v>
          </cell>
          <cell r="AG89">
            <v>-10.374009073879305</v>
          </cell>
          <cell r="AH89">
            <v>-51.860086139104681</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38473</v>
          </cell>
          <cell r="BD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0</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38473</v>
          </cell>
          <cell r="DD89">
            <v>-15293.986159022086</v>
          </cell>
          <cell r="DE89">
            <v>-808.55779780771559</v>
          </cell>
          <cell r="DF89">
            <v>0</v>
          </cell>
          <cell r="DG89">
            <v>0</v>
          </cell>
          <cell r="DH89">
            <v>0</v>
          </cell>
          <cell r="DI89">
            <v>0</v>
          </cell>
          <cell r="DJ89">
            <v>0</v>
          </cell>
          <cell r="DK89">
            <v>-16102.543956829802</v>
          </cell>
        </row>
        <row r="90">
          <cell r="A90">
            <v>38504</v>
          </cell>
          <cell r="B90">
            <v>-396.43948747500019</v>
          </cell>
          <cell r="C90">
            <v>-5847.0594717091917</v>
          </cell>
          <cell r="D90">
            <v>-1321.4689002618793</v>
          </cell>
          <cell r="E90">
            <v>-338.05693041211487</v>
          </cell>
          <cell r="F90">
            <v>-596.58552168745086</v>
          </cell>
          <cell r="G90">
            <v>-53.116166450309684</v>
          </cell>
          <cell r="H90">
            <v>28.022865321540007</v>
          </cell>
          <cell r="I90">
            <v>-0.44700825779999831</v>
          </cell>
          <cell r="J90">
            <v>0</v>
          </cell>
          <cell r="K90">
            <v>0</v>
          </cell>
          <cell r="L90">
            <v>0</v>
          </cell>
          <cell r="M90">
            <v>-9.837369875879995</v>
          </cell>
          <cell r="N90">
            <v>0</v>
          </cell>
          <cell r="O90">
            <v>0</v>
          </cell>
          <cell r="P90">
            <v>-4.393951793264808</v>
          </cell>
          <cell r="Q90">
            <v>-3.0530748826850349</v>
          </cell>
          <cell r="R90">
            <v>-18.795022300934814</v>
          </cell>
          <cell r="S90">
            <v>-18.85520888122268</v>
          </cell>
          <cell r="T90">
            <v>-13.137390095724768</v>
          </cell>
          <cell r="U90">
            <v>-45.29328660929373</v>
          </cell>
          <cell r="V90">
            <v>-0.82049294753259572</v>
          </cell>
          <cell r="W90">
            <v>-62.765206493666845</v>
          </cell>
          <cell r="X90">
            <v>-1.5563629171112063</v>
          </cell>
          <cell r="Y90">
            <v>-0.48383445344675297</v>
          </cell>
          <cell r="Z90">
            <v>-8.1821759259046161</v>
          </cell>
          <cell r="AA90">
            <v>-16.966411597344386</v>
          </cell>
          <cell r="AB90">
            <v>-105.33509956661725</v>
          </cell>
          <cell r="AC90">
            <v>-71.731426147047785</v>
          </cell>
          <cell r="AD90">
            <v>-2.1903684728095825</v>
          </cell>
          <cell r="AE90">
            <v>-4.0212305879804306</v>
          </cell>
          <cell r="AF90">
            <v>-2.8326840039870591</v>
          </cell>
          <cell r="AG90">
            <v>-5.1214376180512931</v>
          </cell>
          <cell r="AH90">
            <v>-26.633385647810336</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38504</v>
          </cell>
          <cell r="BD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0</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38504</v>
          </cell>
          <cell r="DD90">
            <v>-8534.9879908080857</v>
          </cell>
          <cell r="DE90">
            <v>-412.16805094243597</v>
          </cell>
          <cell r="DF90">
            <v>0</v>
          </cell>
          <cell r="DG90">
            <v>0</v>
          </cell>
          <cell r="DH90">
            <v>0</v>
          </cell>
          <cell r="DI90">
            <v>0</v>
          </cell>
          <cell r="DJ90">
            <v>0</v>
          </cell>
          <cell r="DK90">
            <v>-8947.1560417505225</v>
          </cell>
        </row>
        <row r="91">
          <cell r="A91">
            <v>38534</v>
          </cell>
          <cell r="B91">
            <v>-26.446553400000557</v>
          </cell>
          <cell r="C91">
            <v>-2679.8901299212139</v>
          </cell>
          <cell r="D91">
            <v>-240.79350270733704</v>
          </cell>
          <cell r="E91">
            <v>47.015097412050238</v>
          </cell>
          <cell r="F91">
            <v>27.051123031714596</v>
          </cell>
          <cell r="G91">
            <v>27.637887442620123</v>
          </cell>
          <cell r="H91">
            <v>1.27325909451999</v>
          </cell>
          <cell r="I91">
            <v>0.22211253609999859</v>
          </cell>
          <cell r="J91">
            <v>0</v>
          </cell>
          <cell r="K91">
            <v>0</v>
          </cell>
          <cell r="L91">
            <v>0</v>
          </cell>
          <cell r="M91">
            <v>4.8880599710599926</v>
          </cell>
          <cell r="N91">
            <v>0</v>
          </cell>
          <cell r="O91">
            <v>0</v>
          </cell>
          <cell r="P91">
            <v>0.18429739771963227</v>
          </cell>
          <cell r="Q91">
            <v>8.2726072769808076E-2</v>
          </cell>
          <cell r="R91">
            <v>2.5526759558978118</v>
          </cell>
          <cell r="S91">
            <v>2.3502831150056043</v>
          </cell>
          <cell r="T91">
            <v>1.6660905191242251E-2</v>
          </cell>
          <cell r="U91">
            <v>1.0748943751714615</v>
          </cell>
          <cell r="V91">
            <v>2.5785301795783654E-2</v>
          </cell>
          <cell r="W91">
            <v>2.5446163538118891</v>
          </cell>
          <cell r="X91">
            <v>2.7784638191151744E-2</v>
          </cell>
          <cell r="Y91">
            <v>2.0664206718359283E-2</v>
          </cell>
          <cell r="Z91">
            <v>0.51348961178372521</v>
          </cell>
          <cell r="AA91">
            <v>0.50686482540333599</v>
          </cell>
          <cell r="AB91">
            <v>3.5179342554499815</v>
          </cell>
          <cell r="AC91">
            <v>1.6769492569656268</v>
          </cell>
          <cell r="AD91">
            <v>0.27395046706856874</v>
          </cell>
          <cell r="AE91">
            <v>0.58324198448148312</v>
          </cell>
          <cell r="AF91">
            <v>7.6391184149400715E-2</v>
          </cell>
          <cell r="AG91">
            <v>0.11730838064542069</v>
          </cell>
          <cell r="AH91">
            <v>1.1826778809399912</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38534</v>
          </cell>
          <cell r="BD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0</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38534</v>
          </cell>
          <cell r="DD91">
            <v>-2839.0426465404862</v>
          </cell>
          <cell r="DE91">
            <v>17.32919616916028</v>
          </cell>
          <cell r="DF91">
            <v>0</v>
          </cell>
          <cell r="DG91">
            <v>0</v>
          </cell>
          <cell r="DH91">
            <v>0</v>
          </cell>
          <cell r="DI91">
            <v>0</v>
          </cell>
          <cell r="DJ91">
            <v>0</v>
          </cell>
          <cell r="DK91">
            <v>-2821.713450371326</v>
          </cell>
        </row>
        <row r="92">
          <cell r="A92">
            <v>38596</v>
          </cell>
          <cell r="B92">
            <v>38.63341109999979</v>
          </cell>
          <cell r="C92">
            <v>3843.5986803667843</v>
          </cell>
          <cell r="D92">
            <v>16.542070094944211</v>
          </cell>
          <cell r="E92">
            <v>7.7659429403994</v>
          </cell>
          <cell r="F92">
            <v>11.809990630067624</v>
          </cell>
          <cell r="G92">
            <v>4.7255200134150801</v>
          </cell>
          <cell r="H92">
            <v>0.20449297528999522</v>
          </cell>
          <cell r="I92">
            <v>4.1711970950001384E-2</v>
          </cell>
          <cell r="J92">
            <v>0</v>
          </cell>
          <cell r="K92">
            <v>0</v>
          </cell>
          <cell r="L92">
            <v>0</v>
          </cell>
          <cell r="M92">
            <v>0.91796086387003017</v>
          </cell>
          <cell r="N92">
            <v>0</v>
          </cell>
          <cell r="O92">
            <v>0</v>
          </cell>
          <cell r="P92">
            <v>3.241786688207185E-2</v>
          </cell>
          <cell r="Q92">
            <v>1.4551495831796046E-2</v>
          </cell>
          <cell r="R92">
            <v>0.44901507213493458</v>
          </cell>
          <cell r="S92">
            <v>0.4134142212541701</v>
          </cell>
          <cell r="T92">
            <v>2.9306491209696618E-3</v>
          </cell>
          <cell r="U92">
            <v>0.18907365593737269</v>
          </cell>
          <cell r="V92">
            <v>4.5356282371464829E-3</v>
          </cell>
          <cell r="W92">
            <v>0.44759739011240529</v>
          </cell>
          <cell r="X92">
            <v>4.8873110168246112E-3</v>
          </cell>
          <cell r="Y92">
            <v>3.6348288739175417E-3</v>
          </cell>
          <cell r="Z92">
            <v>9.0322696283833465E-2</v>
          </cell>
          <cell r="AA92">
            <v>8.9157397990647952E-2</v>
          </cell>
          <cell r="AB92">
            <v>1.218825469227977</v>
          </cell>
          <cell r="AC92">
            <v>0.29497496140993462</v>
          </cell>
          <cell r="AD92">
            <v>4.8187819706586199E-2</v>
          </cell>
          <cell r="AE92">
            <v>0.1025921214672826</v>
          </cell>
          <cell r="AF92">
            <v>1.3437190483211908E-2</v>
          </cell>
          <cell r="AG92">
            <v>2.0634515272428756E-2</v>
          </cell>
          <cell r="AH92">
            <v>0.20803274806414265</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38565</v>
          </cell>
          <cell r="BD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0</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38565</v>
          </cell>
          <cell r="DD92">
            <v>3924.2397809557206</v>
          </cell>
          <cell r="DE92">
            <v>3.6482230393076538</v>
          </cell>
          <cell r="DF92">
            <v>0</v>
          </cell>
          <cell r="DG92">
            <v>0</v>
          </cell>
          <cell r="DH92">
            <v>0</v>
          </cell>
          <cell r="DI92">
            <v>0</v>
          </cell>
          <cell r="DJ92">
            <v>0</v>
          </cell>
          <cell r="DK92">
            <v>3927.8880039950282</v>
          </cell>
        </row>
        <row r="93">
          <cell r="A93">
            <v>38596</v>
          </cell>
          <cell r="B93">
            <v>-5.9941243405651763</v>
          </cell>
          <cell r="C93">
            <v>-3073.7044220476296</v>
          </cell>
          <cell r="D93">
            <v>-4.1192823039938231</v>
          </cell>
          <cell r="E93">
            <v>-16.782436999130297</v>
          </cell>
          <cell r="F93">
            <v>4.399062594075076</v>
          </cell>
          <cell r="G93">
            <v>-21.774023101184721</v>
          </cell>
          <cell r="H93">
            <v>-1.0195052087099976</v>
          </cell>
          <cell r="I93">
            <v>-0.17035244654999929</v>
          </cell>
          <cell r="J93">
            <v>0</v>
          </cell>
          <cell r="K93">
            <v>0</v>
          </cell>
          <cell r="L93">
            <v>0</v>
          </cell>
          <cell r="M93">
            <v>-3.7489688316300089</v>
          </cell>
          <cell r="N93">
            <v>0</v>
          </cell>
          <cell r="O93">
            <v>0</v>
          </cell>
          <cell r="P93">
            <v>-0.14400539562451853</v>
          </cell>
          <cell r="Q93">
            <v>-6.4640092508535071E-2</v>
          </cell>
          <cell r="R93">
            <v>-1.9945974033202947</v>
          </cell>
          <cell r="S93">
            <v>-1.8364526791685603</v>
          </cell>
          <cell r="T93">
            <v>-1.301841628376252E-2</v>
          </cell>
          <cell r="U93">
            <v>-0.83989568852523921</v>
          </cell>
          <cell r="V93">
            <v>-2.0147992496609247E-2</v>
          </cell>
          <cell r="W93">
            <v>-1.9882998310196307</v>
          </cell>
          <cell r="X93">
            <v>-2.1710224151335639E-2</v>
          </cell>
          <cell r="Y93">
            <v>-1.6146496372517305E-2</v>
          </cell>
          <cell r="Z93">
            <v>-0.40122799132784165</v>
          </cell>
          <cell r="AA93">
            <v>-0.39605154827742806</v>
          </cell>
          <cell r="AB93">
            <v>-1.2586977968231623</v>
          </cell>
          <cell r="AC93">
            <v>-1.3103263756276919</v>
          </cell>
          <cell r="AD93">
            <v>-0.21405807070455693</v>
          </cell>
          <cell r="AE93">
            <v>-0.45573075778237127</v>
          </cell>
          <cell r="AF93">
            <v>-5.9690168346247671E-2</v>
          </cell>
          <cell r="AG93">
            <v>-9.1661846417466677E-2</v>
          </cell>
          <cell r="AH93">
            <v>-0.92411503498396996</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38596</v>
          </cell>
          <cell r="BD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0</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38596</v>
          </cell>
          <cell r="DD93">
            <v>-3122.9140526853189</v>
          </cell>
          <cell r="DE93">
            <v>-12.050473809761737</v>
          </cell>
          <cell r="DF93">
            <v>0</v>
          </cell>
          <cell r="DG93">
            <v>0</v>
          </cell>
          <cell r="DH93">
            <v>0</v>
          </cell>
          <cell r="DI93">
            <v>0</v>
          </cell>
          <cell r="DJ93">
            <v>0</v>
          </cell>
          <cell r="DK93">
            <v>-3134.9645264950805</v>
          </cell>
        </row>
        <row r="94">
          <cell r="A94">
            <v>38626</v>
          </cell>
          <cell r="B94">
            <v>547.01257142700717</v>
          </cell>
          <cell r="C94">
            <v>7123.7347655050517</v>
          </cell>
          <cell r="D94">
            <v>1431.8293612696057</v>
          </cell>
          <cell r="E94">
            <v>663.06348529860907</v>
          </cell>
          <cell r="F94">
            <v>1172.7466040756381</v>
          </cell>
          <cell r="G94">
            <v>82.792524871365174</v>
          </cell>
          <cell r="H94">
            <v>-22.684039817880002</v>
          </cell>
          <cell r="I94">
            <v>0.70896025394999806</v>
          </cell>
          <cell r="J94">
            <v>0</v>
          </cell>
          <cell r="K94">
            <v>0</v>
          </cell>
          <cell r="L94">
            <v>0</v>
          </cell>
          <cell r="M94">
            <v>15.602182115670002</v>
          </cell>
          <cell r="N94">
            <v>0</v>
          </cell>
          <cell r="O94">
            <v>0</v>
          </cell>
          <cell r="P94">
            <v>8.8192133104005386</v>
          </cell>
          <cell r="Q94">
            <v>6.1702272022504632</v>
          </cell>
          <cell r="R94">
            <v>36.076701487040772</v>
          </cell>
          <cell r="S94">
            <v>36.388822889984347</v>
          </cell>
          <cell r="T94">
            <v>26.867299310840384</v>
          </cell>
          <cell r="U94">
            <v>91.679442090785031</v>
          </cell>
          <cell r="V94">
            <v>1.6548888158733639</v>
          </cell>
          <cell r="W94">
            <v>126.05978923792949</v>
          </cell>
          <cell r="X94">
            <v>3.1588224112884742</v>
          </cell>
          <cell r="Y94">
            <v>0.97077059384444553</v>
          </cell>
          <cell r="Z94">
            <v>16.263654830217646</v>
          </cell>
          <cell r="AA94">
            <v>34.244896613710914</v>
          </cell>
          <cell r="AB94">
            <v>217.4266001231409</v>
          </cell>
          <cell r="AC94">
            <v>145.21732753206427</v>
          </cell>
          <cell r="AD94">
            <v>4.2263482091370115</v>
          </cell>
          <cell r="AE94">
            <v>7.6840477789420492</v>
          </cell>
          <cell r="AF94">
            <v>5.7251589977298387</v>
          </cell>
          <cell r="AG94">
            <v>10.370400974609804</v>
          </cell>
          <cell r="AH94">
            <v>53.395320756288747</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38626</v>
          </cell>
          <cell r="BD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0</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38626</v>
          </cell>
          <cell r="DD94">
            <v>11014.80641499902</v>
          </cell>
          <cell r="DE94">
            <v>832.39973316607848</v>
          </cell>
          <cell r="DF94">
            <v>0</v>
          </cell>
          <cell r="DG94">
            <v>0</v>
          </cell>
          <cell r="DH94">
            <v>0</v>
          </cell>
          <cell r="DI94">
            <v>0</v>
          </cell>
          <cell r="DJ94">
            <v>0</v>
          </cell>
          <cell r="DK94">
            <v>11847.2061481651</v>
          </cell>
        </row>
        <row r="95">
          <cell r="A95">
            <v>38657</v>
          </cell>
          <cell r="B95">
            <v>847.56533568834891</v>
          </cell>
          <cell r="C95">
            <v>13945.614348462199</v>
          </cell>
          <cell r="D95">
            <v>2659.9355680822705</v>
          </cell>
          <cell r="E95">
            <v>788.15815971059317</v>
          </cell>
          <cell r="F95">
            <v>1803.3061156660658</v>
          </cell>
          <cell r="G95">
            <v>86.185532863335254</v>
          </cell>
          <cell r="H95">
            <v>14.453486427099996</v>
          </cell>
          <cell r="I95">
            <v>0.78260211705000193</v>
          </cell>
          <cell r="J95">
            <v>0</v>
          </cell>
          <cell r="K95">
            <v>0</v>
          </cell>
          <cell r="L95">
            <v>0</v>
          </cell>
          <cell r="M95">
            <v>17.222828340930029</v>
          </cell>
          <cell r="N95">
            <v>0</v>
          </cell>
          <cell r="O95">
            <v>0</v>
          </cell>
          <cell r="P95">
            <v>11.403220837752908</v>
          </cell>
          <cell r="Q95">
            <v>8.0130359002251641</v>
          </cell>
          <cell r="R95">
            <v>45.286858251137694</v>
          </cell>
          <cell r="S95">
            <v>45.848411716366556</v>
          </cell>
          <cell r="T95">
            <v>35.151321516254328</v>
          </cell>
          <cell r="U95">
            <v>119.17721822683032</v>
          </cell>
          <cell r="V95">
            <v>2.1464196440124024</v>
          </cell>
          <cell r="W95">
            <v>163.0628151872734</v>
          </cell>
          <cell r="X95">
            <v>4.1132559907398862</v>
          </cell>
          <cell r="Y95">
            <v>1.2549182974339075</v>
          </cell>
          <cell r="Z95">
            <v>20.897571286900963</v>
          </cell>
          <cell r="AA95">
            <v>44.436429588477814</v>
          </cell>
          <cell r="AB95">
            <v>285.45523487364204</v>
          </cell>
          <cell r="AC95">
            <v>188.79232846380575</v>
          </cell>
          <cell r="AD95">
            <v>5.3242837073971394</v>
          </cell>
          <cell r="AE95">
            <v>9.6158352830159224</v>
          </cell>
          <cell r="AF95">
            <v>7.4353210764679538</v>
          </cell>
          <cell r="AG95">
            <v>13.484072136436923</v>
          </cell>
          <cell r="AH95">
            <v>68.989455855470254</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38657</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0</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38657</v>
          </cell>
          <cell r="DD95">
            <v>20163.223977357899</v>
          </cell>
          <cell r="DE95">
            <v>1079.8880078396412</v>
          </cell>
          <cell r="DF95">
            <v>0</v>
          </cell>
          <cell r="DG95">
            <v>0</v>
          </cell>
          <cell r="DH95">
            <v>0</v>
          </cell>
          <cell r="DI95">
            <v>0</v>
          </cell>
          <cell r="DJ95">
            <v>0</v>
          </cell>
          <cell r="DK95">
            <v>21243.111985197538</v>
          </cell>
        </row>
        <row r="96">
          <cell r="A96">
            <v>38687</v>
          </cell>
          <cell r="B96">
            <v>970.39899075311723</v>
          </cell>
          <cell r="C96">
            <v>22770.114304016479</v>
          </cell>
          <cell r="D96">
            <v>3575.4188932208331</v>
          </cell>
          <cell r="E96">
            <v>1052.6085672009399</v>
          </cell>
          <cell r="F96">
            <v>2564.1423533249458</v>
          </cell>
          <cell r="G96">
            <v>98.61284484759031</v>
          </cell>
          <cell r="H96">
            <v>18.934090364000003</v>
          </cell>
          <cell r="I96">
            <v>0.84860556819999833</v>
          </cell>
          <cell r="J96">
            <v>0</v>
          </cell>
          <cell r="K96">
            <v>0</v>
          </cell>
          <cell r="L96">
            <v>0</v>
          </cell>
          <cell r="M96">
            <v>18.675375023719972</v>
          </cell>
          <cell r="N96">
            <v>0</v>
          </cell>
          <cell r="O96">
            <v>0</v>
          </cell>
          <cell r="P96">
            <v>14.954300634649336</v>
          </cell>
          <cell r="Q96">
            <v>10.538362241680471</v>
          </cell>
          <cell r="R96">
            <v>58.222578648239903</v>
          </cell>
          <cell r="S96">
            <v>59.094553145356116</v>
          </cell>
          <cell r="T96">
            <v>46.45127276972282</v>
          </cell>
          <cell r="U96">
            <v>156.83584960728226</v>
          </cell>
          <cell r="V96">
            <v>2.8205445639593485</v>
          </cell>
          <cell r="W96">
            <v>213.90043735465602</v>
          </cell>
          <cell r="X96">
            <v>5.418967736669047</v>
          </cell>
          <cell r="Y96">
            <v>1.6454676150260503</v>
          </cell>
          <cell r="Z96">
            <v>27.292639260253846</v>
          </cell>
          <cell r="AA96">
            <v>58.409835579666357</v>
          </cell>
          <cell r="AB96">
            <v>377.84810915469842</v>
          </cell>
          <cell r="AC96">
            <v>248.46508755202501</v>
          </cell>
          <cell r="AD96">
            <v>6.8618796670307667</v>
          </cell>
          <cell r="AE96">
            <v>12.336072310524296</v>
          </cell>
          <cell r="AF96">
            <v>9.7788168341772614</v>
          </cell>
          <cell r="AG96">
            <v>17.747645599183464</v>
          </cell>
          <cell r="AH96">
            <v>90.430098135773804</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38687</v>
          </cell>
          <cell r="BD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0</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38687</v>
          </cell>
          <cell r="DD96">
            <v>31069.754024319827</v>
          </cell>
          <cell r="DE96">
            <v>1419.0525184105743</v>
          </cell>
          <cell r="DF96">
            <v>0</v>
          </cell>
          <cell r="DG96">
            <v>0</v>
          </cell>
          <cell r="DH96">
            <v>0</v>
          </cell>
          <cell r="DI96">
            <v>0</v>
          </cell>
          <cell r="DJ96">
            <v>0</v>
          </cell>
          <cell r="DK96">
            <v>32488.806542730403</v>
          </cell>
        </row>
        <row r="97">
          <cell r="A97">
            <v>38718</v>
          </cell>
          <cell r="B97">
            <v>387.61020838748198</v>
          </cell>
          <cell r="C97">
            <v>5565.4046154011694</v>
          </cell>
          <cell r="D97">
            <v>1661.5638562429451</v>
          </cell>
          <cell r="E97">
            <v>303.05762420760061</v>
          </cell>
          <cell r="F97">
            <v>746.38184258235731</v>
          </cell>
          <cell r="G97">
            <v>16.817820275880223</v>
          </cell>
          <cell r="H97">
            <v>7.9754478871999979</v>
          </cell>
          <cell r="I97">
            <v>0.14845020840000189</v>
          </cell>
          <cell r="J97">
            <v>0</v>
          </cell>
          <cell r="K97">
            <v>0</v>
          </cell>
          <cell r="L97">
            <v>0</v>
          </cell>
          <cell r="M97">
            <v>3.2669633786399936</v>
          </cell>
          <cell r="N97">
            <v>0</v>
          </cell>
          <cell r="O97">
            <v>0</v>
          </cell>
          <cell r="P97">
            <v>6.4323726241272379</v>
          </cell>
          <cell r="Q97">
            <v>4.5793799914375493</v>
          </cell>
          <cell r="R97">
            <v>23.235333702740935</v>
          </cell>
          <cell r="S97">
            <v>23.820417198900795</v>
          </cell>
          <cell r="T97">
            <v>20.527995812960288</v>
          </cell>
          <cell r="U97">
            <v>68.306022925787403</v>
          </cell>
          <cell r="V97">
            <v>1.2220594988755988</v>
          </cell>
          <cell r="W97">
            <v>92.096289910670237</v>
          </cell>
          <cell r="X97">
            <v>2.3693169056904866</v>
          </cell>
          <cell r="Y97">
            <v>0.70739395813444783</v>
          </cell>
          <cell r="Z97">
            <v>11.564988715103482</v>
          </cell>
          <cell r="AA97">
            <v>25.333992322040231</v>
          </cell>
          <cell r="AB97">
            <v>162.78460546402073</v>
          </cell>
          <cell r="AC97">
            <v>108.23845679873949</v>
          </cell>
          <cell r="AD97">
            <v>2.7649268841036472</v>
          </cell>
          <cell r="AE97">
            <v>4.8812859490219216</v>
          </cell>
          <cell r="AF97">
            <v>4.2496912480468563</v>
          </cell>
          <cell r="AG97">
            <v>7.7338174402238744</v>
          </cell>
          <cell r="AH97">
            <v>38.829963224745512</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38718</v>
          </cell>
          <cell r="BD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0</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38718</v>
          </cell>
          <cell r="DD97">
            <v>8692.2268285716764</v>
          </cell>
          <cell r="DE97">
            <v>609.67831057537069</v>
          </cell>
          <cell r="DF97">
            <v>0</v>
          </cell>
          <cell r="DG97">
            <v>0</v>
          </cell>
          <cell r="DH97">
            <v>0</v>
          </cell>
          <cell r="DI97">
            <v>0</v>
          </cell>
          <cell r="DJ97">
            <v>0</v>
          </cell>
          <cell r="DK97">
            <v>9301.9051391470475</v>
          </cell>
        </row>
        <row r="98">
          <cell r="A98">
            <v>38749</v>
          </cell>
          <cell r="B98">
            <v>-445.99814354046595</v>
          </cell>
          <cell r="C98">
            <v>-916.94216433800761</v>
          </cell>
          <cell r="D98">
            <v>-873.48269743960122</v>
          </cell>
          <cell r="E98">
            <v>-565.03413011928785</v>
          </cell>
          <cell r="F98">
            <v>-950.38644419930415</v>
          </cell>
          <cell r="G98">
            <v>-132.03634994922015</v>
          </cell>
          <cell r="H98">
            <v>-9.2776994750199897</v>
          </cell>
          <cell r="I98">
            <v>-1.0999415530999999</v>
          </cell>
          <cell r="J98">
            <v>0</v>
          </cell>
          <cell r="K98">
            <v>0</v>
          </cell>
          <cell r="L98">
            <v>0</v>
          </cell>
          <cell r="M98">
            <v>-24.206559299260043</v>
          </cell>
          <cell r="N98">
            <v>0</v>
          </cell>
          <cell r="O98">
            <v>0</v>
          </cell>
          <cell r="P98">
            <v>-6.8511707507738899</v>
          </cell>
          <cell r="Q98">
            <v>-4.6720439010217429</v>
          </cell>
          <cell r="R98">
            <v>-32.746212574838097</v>
          </cell>
          <cell r="S98">
            <v>-32.440466547092768</v>
          </cell>
          <cell r="T98">
            <v>-19.442161534655497</v>
          </cell>
          <cell r="U98">
            <v>-69.014053673120429</v>
          </cell>
          <cell r="V98">
            <v>-1.2625086190923822</v>
          </cell>
          <cell r="W98">
            <v>-97.693694726979444</v>
          </cell>
          <cell r="X98">
            <v>-2.3536092226788812</v>
          </cell>
          <cell r="Y98">
            <v>-0.7551305560724586</v>
          </cell>
          <cell r="Z98">
            <v>-13.089962999255203</v>
          </cell>
          <cell r="AA98">
            <v>-26.055203682343709</v>
          </cell>
          <cell r="AB98">
            <v>-158.43536844093396</v>
          </cell>
          <cell r="AC98">
            <v>-109.24876478717029</v>
          </cell>
          <cell r="AD98">
            <v>-3.7703384726066225</v>
          </cell>
          <cell r="AE98">
            <v>-7.0784441550844894</v>
          </cell>
          <cell r="AF98">
            <v>-4.3340770627486833</v>
          </cell>
          <cell r="AG98">
            <v>-7.7953563683347058</v>
          </cell>
          <cell r="AH98">
            <v>-41.65539532948609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38749</v>
          </cell>
          <cell r="BD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0</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38749</v>
          </cell>
          <cell r="DD98">
            <v>-3918.4641299132668</v>
          </cell>
          <cell r="DE98">
            <v>-638.69396340428932</v>
          </cell>
          <cell r="DF98">
            <v>0</v>
          </cell>
          <cell r="DG98">
            <v>0</v>
          </cell>
          <cell r="DH98">
            <v>0</v>
          </cell>
          <cell r="DI98">
            <v>0</v>
          </cell>
          <cell r="DJ98">
            <v>0</v>
          </cell>
          <cell r="DK98">
            <v>-4557.1580933175564</v>
          </cell>
        </row>
        <row r="99">
          <cell r="A99">
            <v>38777</v>
          </cell>
          <cell r="B99">
            <v>-272.155735063419</v>
          </cell>
          <cell r="C99">
            <v>-15403.78633074163</v>
          </cell>
          <cell r="D99">
            <v>-1605.3466863870913</v>
          </cell>
          <cell r="E99">
            <v>-274.89539978361921</v>
          </cell>
          <cell r="F99">
            <v>-978.10269900259675</v>
          </cell>
          <cell r="G99">
            <v>110.88830030743513</v>
          </cell>
          <cell r="H99">
            <v>-7.1652523411600031</v>
          </cell>
          <cell r="I99">
            <v>0.91326858805000033</v>
          </cell>
          <cell r="J99">
            <v>0</v>
          </cell>
          <cell r="K99">
            <v>0</v>
          </cell>
          <cell r="L99">
            <v>0</v>
          </cell>
          <cell r="M99">
            <v>20.098422657530026</v>
          </cell>
          <cell r="N99">
            <v>0</v>
          </cell>
          <cell r="O99">
            <v>0</v>
          </cell>
          <cell r="P99">
            <v>-6.4487899782178735</v>
          </cell>
          <cell r="Q99">
            <v>-4.821637766692497</v>
          </cell>
          <cell r="R99">
            <v>-14.320397055918365</v>
          </cell>
          <cell r="S99">
            <v>-15.949271929252792</v>
          </cell>
          <cell r="T99">
            <v>-23.298407871927992</v>
          </cell>
          <cell r="U99">
            <v>-72.675962593551446</v>
          </cell>
          <cell r="V99">
            <v>-1.2690693186021667</v>
          </cell>
          <cell r="W99">
            <v>-92.778808705636322</v>
          </cell>
          <cell r="X99">
            <v>-2.566077684031427</v>
          </cell>
          <cell r="Y99">
            <v>-0.70731475705007485</v>
          </cell>
          <cell r="Z99">
            <v>-10.728280788677139</v>
          </cell>
          <cell r="AA99">
            <v>-26.440173952242947</v>
          </cell>
          <cell r="AB99">
            <v>-163.83081226716371</v>
          </cell>
          <cell r="AC99">
            <v>-115.28838149357195</v>
          </cell>
          <cell r="AD99">
            <v>-1.8458515727179656</v>
          </cell>
          <cell r="AE99">
            <v>-2.7850221174694978</v>
          </cell>
          <cell r="AF99">
            <v>-4.4763108172231298</v>
          </cell>
          <cell r="AG99">
            <v>-8.2494952601378149</v>
          </cell>
          <cell r="AH99">
            <v>-38.595488455852426</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38777</v>
          </cell>
          <cell r="BD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0</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38777</v>
          </cell>
          <cell r="DD99">
            <v>-18409.552111766501</v>
          </cell>
          <cell r="DE99">
            <v>-607.07555438593749</v>
          </cell>
          <cell r="DF99">
            <v>0</v>
          </cell>
          <cell r="DG99">
            <v>0</v>
          </cell>
          <cell r="DH99">
            <v>0</v>
          </cell>
          <cell r="DI99">
            <v>0</v>
          </cell>
          <cell r="DJ99">
            <v>0</v>
          </cell>
          <cell r="DK99">
            <v>-19016.627666152439</v>
          </cell>
        </row>
        <row r="100">
          <cell r="A100">
            <v>38808</v>
          </cell>
          <cell r="B100">
            <v>-1144.4832557014643</v>
          </cell>
          <cell r="C100">
            <v>-15187.1806053644</v>
          </cell>
          <cell r="D100">
            <v>-3187.0121988044698</v>
          </cell>
          <cell r="E100">
            <v>-1146.7658100865565</v>
          </cell>
          <cell r="F100">
            <v>-2238.2251706820325</v>
          </cell>
          <cell r="G100">
            <v>-220.92052394863538</v>
          </cell>
          <cell r="H100">
            <v>-20.354364121140001</v>
          </cell>
          <cell r="I100">
            <v>-1.9282104250500027</v>
          </cell>
          <cell r="J100">
            <v>0</v>
          </cell>
          <cell r="K100">
            <v>0</v>
          </cell>
          <cell r="L100">
            <v>0</v>
          </cell>
          <cell r="M100">
            <v>-42.434381957730039</v>
          </cell>
          <cell r="N100">
            <v>0</v>
          </cell>
          <cell r="O100">
            <v>0</v>
          </cell>
          <cell r="P100">
            <v>-15.603221694500801</v>
          </cell>
          <cell r="Q100">
            <v>-10.778412090422002</v>
          </cell>
          <cell r="R100">
            <v>-69.204783531878803</v>
          </cell>
          <cell r="S100">
            <v>-69.132521075340506</v>
          </cell>
          <cell r="T100">
            <v>-45.905987195523785</v>
          </cell>
          <cell r="U100">
            <v>-159.68833879568604</v>
          </cell>
          <cell r="V100">
            <v>-2.9015833799322235</v>
          </cell>
          <cell r="W100">
            <v>-222.76074167781877</v>
          </cell>
          <cell r="X100">
            <v>-5.474421980319427</v>
          </cell>
          <cell r="Y100">
            <v>-1.7186461801937167</v>
          </cell>
          <cell r="Z100">
            <v>-29.293140939252361</v>
          </cell>
          <cell r="AA100">
            <v>-59.963105578040611</v>
          </cell>
          <cell r="AB100">
            <v>-377.97838005132422</v>
          </cell>
          <cell r="AC100">
            <v>-252.86459273336806</v>
          </cell>
          <cell r="AD100">
            <v>-8.0322625788646835</v>
          </cell>
          <cell r="AE100">
            <v>-14.858261363062592</v>
          </cell>
          <cell r="AF100">
            <v>-9.9998490665799267</v>
          </cell>
          <cell r="AG100">
            <v>-18.0504960622164</v>
          </cell>
          <cell r="AH100">
            <v>-94.668492940387935</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38808</v>
          </cell>
          <cell r="BD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0</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38808</v>
          </cell>
          <cell r="DD100">
            <v>-23189.304521091475</v>
          </cell>
          <cell r="DE100">
            <v>-1468.8772389147127</v>
          </cell>
          <cell r="DF100">
            <v>0</v>
          </cell>
          <cell r="DG100">
            <v>0</v>
          </cell>
          <cell r="DH100">
            <v>0</v>
          </cell>
          <cell r="DI100">
            <v>0</v>
          </cell>
          <cell r="DJ100">
            <v>0</v>
          </cell>
          <cell r="DK100">
            <v>-24658.181760006188</v>
          </cell>
        </row>
        <row r="101">
          <cell r="A101">
            <v>38838</v>
          </cell>
          <cell r="B101">
            <v>-688.38980808867893</v>
          </cell>
          <cell r="C101">
            <v>-10596.739019274453</v>
          </cell>
          <cell r="D101">
            <v>-2304.8198750358711</v>
          </cell>
          <cell r="E101">
            <v>-598.51102784751424</v>
          </cell>
          <cell r="F101">
            <v>-1397.2408616320618</v>
          </cell>
          <cell r="G101">
            <v>-49.386407921384816</v>
          </cell>
          <cell r="H101">
            <v>-11.268470669209997</v>
          </cell>
          <cell r="I101">
            <v>-0.45777775355000017</v>
          </cell>
          <cell r="J101">
            <v>0</v>
          </cell>
          <cell r="K101">
            <v>0</v>
          </cell>
          <cell r="L101">
            <v>0</v>
          </cell>
          <cell r="M101">
            <v>-10.074375593830009</v>
          </cell>
          <cell r="N101">
            <v>0</v>
          </cell>
          <cell r="O101">
            <v>0</v>
          </cell>
          <cell r="P101">
            <v>-8.9013781869174053</v>
          </cell>
          <cell r="Q101">
            <v>-6.2876016335089835</v>
          </cell>
          <cell r="R101">
            <v>-34.08181128183098</v>
          </cell>
          <cell r="S101">
            <v>-34.66757085125888</v>
          </cell>
          <cell r="T101">
            <v>-27.823598483045949</v>
          </cell>
          <cell r="U101">
            <v>-93.623361477130331</v>
          </cell>
          <cell r="V101">
            <v>-1.6817070576233004</v>
          </cell>
          <cell r="W101">
            <v>-127.3504601362702</v>
          </cell>
          <cell r="X101">
            <v>-3.237788452889991</v>
          </cell>
          <cell r="Y101">
            <v>-0.97932531790552568</v>
          </cell>
          <cell r="Z101">
            <v>-16.190179938765741</v>
          </cell>
          <cell r="AA101">
            <v>-34.834470409317213</v>
          </cell>
          <cell r="AB101">
            <v>-220.0792758835415</v>
          </cell>
          <cell r="AC101">
            <v>-148.32967275021494</v>
          </cell>
          <cell r="AD101">
            <v>-4.0251663744833603</v>
          </cell>
          <cell r="AE101">
            <v>-7.2079096430226404</v>
          </cell>
          <cell r="AF101">
            <v>-5.8345435580230376</v>
          </cell>
          <cell r="AG101">
            <v>-10.595834540885278</v>
          </cell>
          <cell r="AH101">
            <v>-53.806136938975499</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38838</v>
          </cell>
          <cell r="BD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0</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38838</v>
          </cell>
          <cell r="DD101">
            <v>-15656.887623816556</v>
          </cell>
          <cell r="DE101">
            <v>-839.53779291561068</v>
          </cell>
          <cell r="DF101">
            <v>0</v>
          </cell>
          <cell r="DG101">
            <v>0</v>
          </cell>
          <cell r="DH101">
            <v>0</v>
          </cell>
          <cell r="DI101">
            <v>0</v>
          </cell>
          <cell r="DJ101">
            <v>0</v>
          </cell>
          <cell r="DK101">
            <v>-16496.425416732167</v>
          </cell>
        </row>
        <row r="102">
          <cell r="A102">
            <v>38869</v>
          </cell>
          <cell r="B102">
            <v>-498.55185380039853</v>
          </cell>
          <cell r="C102">
            <v>-5696.5330834161841</v>
          </cell>
          <cell r="D102">
            <v>-1301.0310885550525</v>
          </cell>
          <cell r="E102">
            <v>-390.95767169227065</v>
          </cell>
          <cell r="F102">
            <v>-708.86313155712139</v>
          </cell>
          <cell r="G102">
            <v>-103.80320811511497</v>
          </cell>
          <cell r="H102">
            <v>24.589882633610003</v>
          </cell>
          <cell r="I102">
            <v>-0.89442069144999659</v>
          </cell>
          <cell r="J102">
            <v>0</v>
          </cell>
          <cell r="K102">
            <v>0</v>
          </cell>
          <cell r="L102">
            <v>0</v>
          </cell>
          <cell r="M102">
            <v>-19.683634503169923</v>
          </cell>
          <cell r="N102">
            <v>0</v>
          </cell>
          <cell r="O102">
            <v>0</v>
          </cell>
          <cell r="P102">
            <v>-4.5659411900031817</v>
          </cell>
          <cell r="Q102">
            <v>-3.0830791104215796</v>
          </cell>
          <cell r="R102">
            <v>-23.014228603709579</v>
          </cell>
          <cell r="S102">
            <v>-22.672182765278411</v>
          </cell>
          <cell r="T102">
            <v>-12.596566114763766</v>
          </cell>
          <cell r="U102">
            <v>-45.437565670485853</v>
          </cell>
          <cell r="V102">
            <v>-0.83557188179842545</v>
          </cell>
          <cell r="W102">
            <v>-65.048290482114822</v>
          </cell>
          <cell r="X102">
            <v>-1.5432533683498011</v>
          </cell>
          <cell r="Y102">
            <v>-0.50350442532678186</v>
          </cell>
          <cell r="Z102">
            <v>-8.8386873212405952</v>
          </cell>
          <cell r="AA102">
            <v>-17.226229161091574</v>
          </cell>
          <cell r="AB102">
            <v>-109.24057725918978</v>
          </cell>
          <cell r="AC102">
            <v>-71.909828686009263</v>
          </cell>
          <cell r="AD102">
            <v>-2.635600776268693</v>
          </cell>
          <cell r="AE102">
            <v>-4.9971723955538119</v>
          </cell>
          <cell r="AF102">
            <v>-2.859805267671117</v>
          </cell>
          <cell r="AG102">
            <v>-5.1293942037518514</v>
          </cell>
          <cell r="AH102">
            <v>-27.805363497419101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38869</v>
          </cell>
          <cell r="BD102">
            <v>0</v>
          </cell>
          <cell r="BE102">
            <v>0</v>
          </cell>
          <cell r="BF102">
            <v>0</v>
          </cell>
          <cell r="BG102">
            <v>0</v>
          </cell>
          <cell r="BH102">
            <v>0</v>
          </cell>
          <cell r="BI102">
            <v>0</v>
          </cell>
          <cell r="BJ102">
            <v>0</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0</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38869</v>
          </cell>
          <cell r="DD102">
            <v>-8695.7282096971503</v>
          </cell>
          <cell r="DE102">
            <v>-429.942842180448</v>
          </cell>
          <cell r="DF102">
            <v>0</v>
          </cell>
          <cell r="DG102">
            <v>0</v>
          </cell>
          <cell r="DH102">
            <v>0</v>
          </cell>
          <cell r="DI102">
            <v>0</v>
          </cell>
          <cell r="DJ102">
            <v>0</v>
          </cell>
          <cell r="DK102">
            <v>-9125.6710518775981</v>
          </cell>
        </row>
        <row r="103">
          <cell r="A103">
            <v>38899</v>
          </cell>
          <cell r="B103">
            <v>-48.980879729628796</v>
          </cell>
          <cell r="C103">
            <v>-2433.780377566407</v>
          </cell>
          <cell r="D103">
            <v>-227.27831499009088</v>
          </cell>
          <cell r="E103">
            <v>29.68930243245908</v>
          </cell>
          <cell r="F103">
            <v>21.452352503239965</v>
          </cell>
          <cell r="G103">
            <v>14.180037670575256</v>
          </cell>
          <cell r="H103">
            <v>0.69088176185000516</v>
          </cell>
          <cell r="I103">
            <v>0.10332064924999827</v>
          </cell>
          <cell r="J103">
            <v>0</v>
          </cell>
          <cell r="K103">
            <v>0</v>
          </cell>
          <cell r="L103">
            <v>0</v>
          </cell>
          <cell r="M103">
            <v>2.2737911990499562</v>
          </cell>
          <cell r="N103">
            <v>0</v>
          </cell>
          <cell r="O103">
            <v>0</v>
          </cell>
          <cell r="P103">
            <v>9.1739108699687225E-2</v>
          </cell>
          <cell r="Q103">
            <v>4.1179182538830898E-2</v>
          </cell>
          <cell r="R103">
            <v>1.2706648053134268</v>
          </cell>
          <cell r="S103">
            <v>1.1699181910888909</v>
          </cell>
          <cell r="T103">
            <v>8.2934247107620245E-3</v>
          </cell>
          <cell r="U103">
            <v>0.53505829786352932</v>
          </cell>
          <cell r="V103">
            <v>1.2835344576575522E-2</v>
          </cell>
          <cell r="W103">
            <v>1.2666529162635016</v>
          </cell>
          <cell r="X103">
            <v>1.3830569366353131E-2</v>
          </cell>
          <cell r="Y103">
            <v>1.0286178371396061E-2</v>
          </cell>
          <cell r="Z103">
            <v>0.25560360533820359</v>
          </cell>
          <cell r="AA103">
            <v>0.25230593534730134</v>
          </cell>
          <cell r="AB103">
            <v>1.2842961438701606</v>
          </cell>
          <cell r="AC103">
            <v>0.8347477070873629</v>
          </cell>
          <cell r="AD103">
            <v>0.13636639468434397</v>
          </cell>
          <cell r="AE103">
            <v>0.29032477112870764</v>
          </cell>
          <cell r="AF103">
            <v>3.8025817147137105E-2</v>
          </cell>
          <cell r="AG103">
            <v>5.8393479325120554E-2</v>
          </cell>
          <cell r="AH103">
            <v>0.58871050822606774</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38899</v>
          </cell>
          <cell r="BD103">
            <v>0</v>
          </cell>
          <cell r="BE103">
            <v>0</v>
          </cell>
          <cell r="BF103">
            <v>0</v>
          </cell>
          <cell r="BG103">
            <v>0</v>
          </cell>
          <cell r="BH103">
            <v>0</v>
          </cell>
          <cell r="BI103">
            <v>0</v>
          </cell>
          <cell r="BJ103">
            <v>0</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0</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38899</v>
          </cell>
          <cell r="DD103">
            <v>-2641.6498860697029</v>
          </cell>
          <cell r="DE103">
            <v>8.1592323809473584</v>
          </cell>
          <cell r="DF103">
            <v>0</v>
          </cell>
          <cell r="DG103">
            <v>0</v>
          </cell>
          <cell r="DH103">
            <v>0</v>
          </cell>
          <cell r="DI103">
            <v>0</v>
          </cell>
          <cell r="DJ103">
            <v>0</v>
          </cell>
          <cell r="DK103">
            <v>-2633.4906536887556</v>
          </cell>
        </row>
        <row r="104">
          <cell r="A104">
            <v>38930</v>
          </cell>
          <cell r="B104">
            <v>31.230123845124034</v>
          </cell>
          <cell r="C104">
            <v>3421.9899121156627</v>
          </cell>
          <cell r="D104">
            <v>13.209412005306513</v>
          </cell>
          <cell r="E104">
            <v>5.2038211289996976</v>
          </cell>
          <cell r="F104">
            <v>10.160365360097057</v>
          </cell>
          <cell r="G104">
            <v>2.7490667758650669</v>
          </cell>
          <cell r="H104">
            <v>0.11896359398999266</v>
          </cell>
          <cell r="I104">
            <v>2.4265899450000461E-2</v>
          </cell>
          <cell r="J104">
            <v>0</v>
          </cell>
          <cell r="K104">
            <v>0</v>
          </cell>
          <cell r="L104">
            <v>0</v>
          </cell>
          <cell r="M104">
            <v>0.53402285997002763</v>
          </cell>
          <cell r="N104">
            <v>0</v>
          </cell>
          <cell r="O104">
            <v>0</v>
          </cell>
          <cell r="P104">
            <v>1.8894752311615547E-2</v>
          </cell>
          <cell r="Q104">
            <v>8.4813387168708228E-3</v>
          </cell>
          <cell r="R104">
            <v>0.26170841539435058</v>
          </cell>
          <cell r="S104">
            <v>0.24095846099662593</v>
          </cell>
          <cell r="T104">
            <v>1.7081287135385992E-3</v>
          </cell>
          <cell r="U104">
            <v>0.11020157219424619</v>
          </cell>
          <cell r="V104">
            <v>2.6435907220609066E-3</v>
          </cell>
          <cell r="W104">
            <v>0.26088211948877871</v>
          </cell>
          <cell r="X104">
            <v>2.8485690150019138E-3</v>
          </cell>
          <cell r="Y104">
            <v>2.1185598521212511E-3</v>
          </cell>
          <cell r="Z104">
            <v>5.2644579626680753E-2</v>
          </cell>
          <cell r="AA104">
            <v>5.1965385566841181E-2</v>
          </cell>
          <cell r="AB104">
            <v>0.99208783993475658</v>
          </cell>
          <cell r="AC104">
            <v>0.1719261435135104</v>
          </cell>
          <cell r="AD104">
            <v>2.8086268634042427E-2</v>
          </cell>
          <cell r="AE104">
            <v>5.9795813564755919E-2</v>
          </cell>
          <cell r="AF104">
            <v>7.8318658925923042E-3</v>
          </cell>
          <cell r="AG104">
            <v>1.2026826335029455E-2</v>
          </cell>
          <cell r="AH104">
            <v>0.12125187822121916</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38930</v>
          </cell>
          <cell r="BD104">
            <v>0</v>
          </cell>
          <cell r="BE104">
            <v>0</v>
          </cell>
          <cell r="BF104">
            <v>0</v>
          </cell>
          <cell r="BG104">
            <v>0</v>
          </cell>
          <cell r="BH104">
            <v>0</v>
          </cell>
          <cell r="BI104">
            <v>0</v>
          </cell>
          <cell r="BJ104">
            <v>0</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0</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38930</v>
          </cell>
          <cell r="DD104">
            <v>3485.2199535844647</v>
          </cell>
          <cell r="DE104">
            <v>2.4080621086946388</v>
          </cell>
          <cell r="DF104">
            <v>0</v>
          </cell>
          <cell r="DG104">
            <v>0</v>
          </cell>
          <cell r="DH104">
            <v>0</v>
          </cell>
          <cell r="DI104">
            <v>0</v>
          </cell>
          <cell r="DJ104">
            <v>0</v>
          </cell>
          <cell r="DK104">
            <v>3487.6280156931593</v>
          </cell>
        </row>
        <row r="105">
          <cell r="A105">
            <v>38961</v>
          </cell>
          <cell r="B105">
            <v>50.715727996206844</v>
          </cell>
          <cell r="C105">
            <v>-2663.4138597082333</v>
          </cell>
          <cell r="D105">
            <v>20.839828353705379</v>
          </cell>
          <cell r="E105">
            <v>14.528149075651017</v>
          </cell>
          <cell r="F105">
            <v>16.537652323750809</v>
          </cell>
          <cell r="G105">
            <v>-12.981994021889987</v>
          </cell>
          <cell r="H105">
            <v>-0.63903741254001034</v>
          </cell>
          <cell r="I105">
            <v>-9.2745567200000781E-2</v>
          </cell>
          <cell r="J105">
            <v>0</v>
          </cell>
          <cell r="K105">
            <v>0</v>
          </cell>
          <cell r="L105">
            <v>0</v>
          </cell>
          <cell r="M105">
            <v>-2.0410639691200414</v>
          </cell>
          <cell r="N105">
            <v>0</v>
          </cell>
          <cell r="O105">
            <v>0</v>
          </cell>
          <cell r="P105">
            <v>-8.354462239572058E-2</v>
          </cell>
          <cell r="Q105">
            <v>-3.7500901246306742E-2</v>
          </cell>
          <cell r="R105">
            <v>-1.1571641893639388</v>
          </cell>
          <cell r="S105">
            <v>-1.0654166461150816</v>
          </cell>
          <cell r="T105">
            <v>-7.5526244548161968E-3</v>
          </cell>
          <cell r="U105">
            <v>-0.48726485452390988</v>
          </cell>
          <cell r="V105">
            <v>-1.1688842753850964E-2</v>
          </cell>
          <cell r="W105">
            <v>-1.1535106575112695</v>
          </cell>
          <cell r="X105">
            <v>-1.259517027805785E-2</v>
          </cell>
          <cell r="Y105">
            <v>-9.3673777750183269E-3</v>
          </cell>
          <cell r="Z105">
            <v>-0.23277211860504848</v>
          </cell>
          <cell r="AA105">
            <v>-0.22976900904708145</v>
          </cell>
          <cell r="AB105">
            <v>0.29747731832849239</v>
          </cell>
          <cell r="AC105">
            <v>-0.76018486524215401</v>
          </cell>
          <cell r="AD105">
            <v>-0.12418562936626927</v>
          </cell>
          <cell r="AE105">
            <v>-0.26439185773509505</v>
          </cell>
          <cell r="AF105">
            <v>-3.4629206451589879E-2</v>
          </cell>
          <cell r="AG105">
            <v>-5.3177551534312785E-2</v>
          </cell>
          <cell r="AH105">
            <v>-0.53612464528236159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38961</v>
          </cell>
          <cell r="BD105">
            <v>0</v>
          </cell>
          <cell r="BE105">
            <v>0</v>
          </cell>
          <cell r="BF105">
            <v>0</v>
          </cell>
          <cell r="BG105">
            <v>0</v>
          </cell>
          <cell r="BH105">
            <v>0</v>
          </cell>
          <cell r="BI105">
            <v>0</v>
          </cell>
          <cell r="BJ105">
            <v>0</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0</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38961</v>
          </cell>
          <cell r="DD105">
            <v>-2576.547342929669</v>
          </cell>
          <cell r="DE105">
            <v>-5.9633634513533913</v>
          </cell>
          <cell r="DF105">
            <v>0</v>
          </cell>
          <cell r="DG105">
            <v>0</v>
          </cell>
          <cell r="DH105">
            <v>0</v>
          </cell>
          <cell r="DI105">
            <v>0</v>
          </cell>
          <cell r="DJ105">
            <v>0</v>
          </cell>
          <cell r="DK105">
            <v>-2582.5107063810224</v>
          </cell>
        </row>
        <row r="106">
          <cell r="A106">
            <v>38991</v>
          </cell>
          <cell r="B106">
            <v>538.79687058481215</v>
          </cell>
          <cell r="C106">
            <v>6608.9003191228994</v>
          </cell>
          <cell r="D106">
            <v>1327.2174368345463</v>
          </cell>
          <cell r="E106">
            <v>642.13438021404761</v>
          </cell>
          <cell r="F106">
            <v>1347.1601603211216</v>
          </cell>
          <cell r="G106">
            <v>90.944090364885341</v>
          </cell>
          <cell r="H106">
            <v>-20.260031523719999</v>
          </cell>
          <cell r="I106">
            <v>0.78091378754999941</v>
          </cell>
          <cell r="J106">
            <v>0</v>
          </cell>
          <cell r="K106">
            <v>0</v>
          </cell>
          <cell r="L106">
            <v>0</v>
          </cell>
          <cell r="M106">
            <v>17.185673050229997</v>
          </cell>
          <cell r="N106">
            <v>0</v>
          </cell>
          <cell r="O106">
            <v>0</v>
          </cell>
          <cell r="P106">
            <v>8.181564835012038</v>
          </cell>
          <cell r="Q106">
            <v>5.6981999291884362</v>
          </cell>
          <cell r="R106">
            <v>34.476602258055934</v>
          </cell>
          <cell r="S106">
            <v>34.649046331009956</v>
          </cell>
          <cell r="T106">
            <v>24.619344172864864</v>
          </cell>
          <cell r="U106">
            <v>84.579408824399081</v>
          </cell>
          <cell r="V106">
            <v>1.5303052563553143</v>
          </cell>
          <cell r="W106">
            <v>116.8951141024753</v>
          </cell>
          <cell r="X106">
            <v>2.9090044715039771</v>
          </cell>
          <cell r="Y106">
            <v>0.90079350845829353</v>
          </cell>
          <cell r="Z106">
            <v>15.185084019983377</v>
          </cell>
          <cell r="AA106">
            <v>31.651892410442805</v>
          </cell>
          <cell r="AB106">
            <v>202.69348696648842</v>
          </cell>
          <cell r="AC106">
            <v>133.95672202934097</v>
          </cell>
          <cell r="AD106">
            <v>4.0248320954414032</v>
          </cell>
          <cell r="AE106">
            <v>7.3654055644215486</v>
          </cell>
          <cell r="AF106">
            <v>5.2869736610756011</v>
          </cell>
          <cell r="AG106">
            <v>9.5648756600653702</v>
          </cell>
          <cell r="AH106">
            <v>49.572202253565784</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38991</v>
          </cell>
          <cell r="BD106">
            <v>0</v>
          </cell>
          <cell r="BE106">
            <v>0</v>
          </cell>
          <cell r="BF106">
            <v>0</v>
          </cell>
          <cell r="BG106">
            <v>0</v>
          </cell>
          <cell r="BH106">
            <v>0</v>
          </cell>
          <cell r="BI106">
            <v>0</v>
          </cell>
          <cell r="BJ106">
            <v>0</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0</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38991</v>
          </cell>
          <cell r="DD106">
            <v>10552.859812756373</v>
          </cell>
          <cell r="DE106">
            <v>773.74085835014864</v>
          </cell>
          <cell r="DF106">
            <v>0</v>
          </cell>
          <cell r="DG106">
            <v>0</v>
          </cell>
          <cell r="DH106">
            <v>0</v>
          </cell>
          <cell r="DI106">
            <v>0</v>
          </cell>
          <cell r="DJ106">
            <v>0</v>
          </cell>
          <cell r="DK106">
            <v>11326.600671106522</v>
          </cell>
        </row>
        <row r="107">
          <cell r="A107">
            <v>39022</v>
          </cell>
          <cell r="B107">
            <v>821.91805749035154</v>
          </cell>
          <cell r="C107">
            <v>13003.516478200983</v>
          </cell>
          <cell r="D107">
            <v>2483.4015806716502</v>
          </cell>
          <cell r="E107">
            <v>768.39260373103343</v>
          </cell>
          <cell r="F107">
            <v>1982.3385763905992</v>
          </cell>
          <cell r="G107">
            <v>93.179047456965492</v>
          </cell>
          <cell r="H107">
            <v>13.748862769419993</v>
          </cell>
          <cell r="I107">
            <v>0.84433358295000172</v>
          </cell>
          <cell r="J107">
            <v>0</v>
          </cell>
          <cell r="K107">
            <v>0</v>
          </cell>
          <cell r="L107">
            <v>0</v>
          </cell>
          <cell r="M107">
            <v>18.581360879070015</v>
          </cell>
          <cell r="N107">
            <v>0</v>
          </cell>
          <cell r="O107">
            <v>0</v>
          </cell>
          <cell r="P107">
            <v>10.759577387188791</v>
          </cell>
          <cell r="Q107">
            <v>7.5388290160485392</v>
          </cell>
          <cell r="R107">
            <v>43.583819975419885</v>
          </cell>
          <cell r="S107">
            <v>44.014591371585027</v>
          </cell>
          <cell r="T107">
            <v>32.908852580532695</v>
          </cell>
          <cell r="U107">
            <v>112.05152514782711</v>
          </cell>
          <cell r="V107">
            <v>2.0210946624766679</v>
          </cell>
          <cell r="W107">
            <v>153.81635911075327</v>
          </cell>
          <cell r="X107">
            <v>3.8629572241199681</v>
          </cell>
          <cell r="Y107">
            <v>1.1842648500287958</v>
          </cell>
          <cell r="Z107">
            <v>19.800376111110101</v>
          </cell>
          <cell r="AA107">
            <v>41.829247615730573</v>
          </cell>
          <cell r="AB107">
            <v>272.59304536853102</v>
          </cell>
          <cell r="AC107">
            <v>177.49219678581824</v>
          </cell>
          <cell r="AD107">
            <v>5.1118022868726207</v>
          </cell>
          <cell r="AE107">
            <v>9.2735440669889666</v>
          </cell>
          <cell r="AF107">
            <v>6.9951293781156236</v>
          </cell>
          <cell r="AG107">
            <v>12.675830838439182</v>
          </cell>
          <cell r="AH107">
            <v>65.127126415599818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39022</v>
          </cell>
          <cell r="BD107">
            <v>0</v>
          </cell>
          <cell r="BE107">
            <v>0</v>
          </cell>
          <cell r="BF107">
            <v>0</v>
          </cell>
          <cell r="BG107">
            <v>0</v>
          </cell>
          <cell r="BH107">
            <v>0</v>
          </cell>
          <cell r="BI107">
            <v>0</v>
          </cell>
          <cell r="BJ107">
            <v>0</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0</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39022</v>
          </cell>
          <cell r="DD107">
            <v>19185.920901173024</v>
          </cell>
          <cell r="DE107">
            <v>1022.6401701931869</v>
          </cell>
          <cell r="DF107">
            <v>0</v>
          </cell>
          <cell r="DG107">
            <v>0</v>
          </cell>
          <cell r="DH107">
            <v>0</v>
          </cell>
          <cell r="DI107">
            <v>0</v>
          </cell>
          <cell r="DJ107">
            <v>0</v>
          </cell>
          <cell r="DK107">
            <v>20208.56107136621</v>
          </cell>
        </row>
        <row r="108">
          <cell r="A108">
            <v>39052</v>
          </cell>
          <cell r="B108">
            <v>927.38662255400209</v>
          </cell>
          <cell r="C108">
            <v>21253.623792883685</v>
          </cell>
          <cell r="D108">
            <v>3344.9326380667712</v>
          </cell>
          <cell r="E108">
            <v>1017.6529435314815</v>
          </cell>
          <cell r="F108">
            <v>2777.9397901124785</v>
          </cell>
          <cell r="G108">
            <v>99.093917043240509</v>
          </cell>
          <cell r="H108">
            <v>17.951319265520013</v>
          </cell>
          <cell r="I108">
            <v>0.85285197269999802</v>
          </cell>
          <cell r="J108">
            <v>0</v>
          </cell>
          <cell r="K108">
            <v>0</v>
          </cell>
          <cell r="L108">
            <v>0</v>
          </cell>
          <cell r="M108">
            <v>18.768826209420002</v>
          </cell>
          <cell r="N108">
            <v>0</v>
          </cell>
          <cell r="O108">
            <v>0</v>
          </cell>
          <cell r="P108">
            <v>14.105016272527591</v>
          </cell>
          <cell r="Q108">
            <v>9.928797864869825</v>
          </cell>
          <cell r="R108">
            <v>55.346865993126301</v>
          </cell>
          <cell r="S108">
            <v>56.119277477554462</v>
          </cell>
          <cell r="T108">
            <v>43.682717961479412</v>
          </cell>
          <cell r="U108">
            <v>147.72739558992274</v>
          </cell>
          <cell r="V108">
            <v>2.6582530073394794</v>
          </cell>
          <cell r="W108">
            <v>201.73112461544915</v>
          </cell>
          <cell r="X108">
            <v>5.1020574583894565</v>
          </cell>
          <cell r="Y108">
            <v>1.5521087346863902</v>
          </cell>
          <cell r="Z108">
            <v>25.784224609851417</v>
          </cell>
          <cell r="AA108">
            <v>55.042620712777499</v>
          </cell>
          <cell r="AB108">
            <v>357.7718639313498</v>
          </cell>
          <cell r="AC108">
            <v>234.02905186735691</v>
          </cell>
          <cell r="AD108">
            <v>6.5166445319459259</v>
          </cell>
          <cell r="AE108">
            <v>11.736724354451775</v>
          </cell>
          <cell r="AF108">
            <v>9.2130989534325316</v>
          </cell>
          <cell r="AG108">
            <v>16.715911086524638</v>
          </cell>
          <cell r="AH108">
            <v>85.310409253959534</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39052</v>
          </cell>
          <cell r="BD108">
            <v>0</v>
          </cell>
          <cell r="BE108">
            <v>0</v>
          </cell>
          <cell r="BF108">
            <v>0</v>
          </cell>
          <cell r="BG108">
            <v>0</v>
          </cell>
          <cell r="BH108">
            <v>0</v>
          </cell>
          <cell r="BI108">
            <v>0</v>
          </cell>
          <cell r="BJ108">
            <v>0</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0</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39052</v>
          </cell>
          <cell r="DD108">
            <v>29458.202701639297</v>
          </cell>
          <cell r="DE108">
            <v>1340.0741642769949</v>
          </cell>
          <cell r="DF108">
            <v>0</v>
          </cell>
          <cell r="DG108">
            <v>0</v>
          </cell>
          <cell r="DH108">
            <v>0</v>
          </cell>
          <cell r="DI108">
            <v>0</v>
          </cell>
          <cell r="DJ108">
            <v>0</v>
          </cell>
          <cell r="DK108">
            <v>30798.27686591629</v>
          </cell>
        </row>
        <row r="109">
          <cell r="A109">
            <v>39083</v>
          </cell>
          <cell r="B109">
            <v>531.18442276610642</v>
          </cell>
          <cell r="C109">
            <v>6657.9040630398786</v>
          </cell>
          <cell r="D109">
            <v>1844.9233941015916</v>
          </cell>
          <cell r="E109">
            <v>419.09229272417957</v>
          </cell>
          <cell r="F109">
            <v>1080.8801958005083</v>
          </cell>
          <cell r="G109">
            <v>20.609016940635193</v>
          </cell>
          <cell r="H109">
            <v>7.7013322527799843</v>
          </cell>
          <cell r="I109">
            <v>0.1819149455500019</v>
          </cell>
          <cell r="J109">
            <v>0</v>
          </cell>
          <cell r="K109">
            <v>0</v>
          </cell>
          <cell r="L109">
            <v>0</v>
          </cell>
          <cell r="M109">
            <v>4.003426277029976</v>
          </cell>
          <cell r="N109">
            <v>0</v>
          </cell>
          <cell r="O109">
            <v>0</v>
          </cell>
          <cell r="P109">
            <v>6.1764904128099394</v>
          </cell>
          <cell r="Q109">
            <v>4.3889877102789203</v>
          </cell>
          <cell r="R109">
            <v>22.631071876997741</v>
          </cell>
          <cell r="S109">
            <v>23.155709032558988</v>
          </cell>
          <cell r="T109">
            <v>19.614451640728422</v>
          </cell>
          <cell r="U109">
            <v>65.439155699664042</v>
          </cell>
          <cell r="V109">
            <v>1.1718802337126295</v>
          </cell>
          <cell r="W109">
            <v>88.416706908254568</v>
          </cell>
          <cell r="X109">
            <v>2.2682631627015373</v>
          </cell>
          <cell r="Y109">
            <v>0.67932077294248872</v>
          </cell>
          <cell r="Z109">
            <v>11.13582130812576</v>
          </cell>
          <cell r="AA109">
            <v>24.289052734816849</v>
          </cell>
          <cell r="AB109">
            <v>156.68145890848783</v>
          </cell>
          <cell r="AC109">
            <v>103.69112067595371</v>
          </cell>
          <cell r="AD109">
            <v>2.6879657226363998</v>
          </cell>
          <cell r="AE109">
            <v>4.7623099612085475</v>
          </cell>
          <cell r="AF109">
            <v>4.072941806054132</v>
          </cell>
          <cell r="AG109">
            <v>7.4084765872800658</v>
          </cell>
          <cell r="AH109">
            <v>37.297189118653804</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39083</v>
          </cell>
          <cell r="BD109">
            <v>0</v>
          </cell>
          <cell r="BE109">
            <v>0</v>
          </cell>
          <cell r="BF109">
            <v>0</v>
          </cell>
          <cell r="BG109">
            <v>0</v>
          </cell>
          <cell r="BH109">
            <v>0</v>
          </cell>
          <cell r="BI109">
            <v>0</v>
          </cell>
          <cell r="BJ109">
            <v>0</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0</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39083</v>
          </cell>
          <cell r="DD109">
            <v>10566.480058848258</v>
          </cell>
          <cell r="DE109">
            <v>585.9683742738664</v>
          </cell>
          <cell r="DF109">
            <v>0</v>
          </cell>
          <cell r="DG109">
            <v>0</v>
          </cell>
          <cell r="DH109">
            <v>0</v>
          </cell>
          <cell r="DI109">
            <v>0</v>
          </cell>
          <cell r="DJ109">
            <v>0</v>
          </cell>
          <cell r="DK109">
            <v>11152.448433122125</v>
          </cell>
        </row>
        <row r="110">
          <cell r="A110">
            <v>39114</v>
          </cell>
          <cell r="B110">
            <v>-436.57500205605641</v>
          </cell>
          <cell r="C110">
            <v>-947.00842855643486</v>
          </cell>
          <cell r="D110">
            <v>-848.94633021592631</v>
          </cell>
          <cell r="E110">
            <v>-560.56195977118387</v>
          </cell>
          <cell r="F110">
            <v>-1100.0131726971058</v>
          </cell>
          <cell r="G110">
            <v>-125.69605025257522</v>
          </cell>
          <cell r="H110">
            <v>-8.8076093593999847</v>
          </cell>
          <cell r="I110">
            <v>-1.0439759882500015</v>
          </cell>
          <cell r="J110">
            <v>0</v>
          </cell>
          <cell r="K110">
            <v>0</v>
          </cell>
          <cell r="L110">
            <v>0</v>
          </cell>
          <cell r="M110">
            <v>-22.974917708450047</v>
          </cell>
          <cell r="N110">
            <v>0</v>
          </cell>
          <cell r="O110">
            <v>0</v>
          </cell>
          <cell r="P110">
            <v>-6.4797181664685191</v>
          </cell>
          <cell r="Q110">
            <v>-4.4174935063351404</v>
          </cell>
          <cell r="R110">
            <v>-31.019232097128661</v>
          </cell>
          <cell r="S110">
            <v>-30.724437576413948</v>
          </cell>
          <cell r="T110">
            <v>-18.373389270312671</v>
          </cell>
          <cell r="U110">
            <v>-65.249648423903565</v>
          </cell>
          <cell r="V110">
            <v>-1.193821822388361</v>
          </cell>
          <cell r="W110">
            <v>-92.394582821994987</v>
          </cell>
          <cell r="X110">
            <v>-2.224973403696056</v>
          </cell>
          <cell r="Y110">
            <v>-0.71419952113091023</v>
          </cell>
          <cell r="Z110">
            <v>-12.384934379289462</v>
          </cell>
          <cell r="AA110">
            <v>-24.636937535617999</v>
          </cell>
          <cell r="AB110">
            <v>-149.86047977457392</v>
          </cell>
          <cell r="AC110">
            <v>-103.28902486233171</v>
          </cell>
          <cell r="AD110">
            <v>-3.5709188693177838</v>
          </cell>
          <cell r="AE110">
            <v>-6.706050096745594</v>
          </cell>
          <cell r="AF110">
            <v>-4.0979302047986899</v>
          </cell>
          <cell r="AG110">
            <v>-7.3700359426041446</v>
          </cell>
          <cell r="AH110">
            <v>-39.398748911578295</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39114</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0</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39114</v>
          </cell>
          <cell r="DD110">
            <v>-4051.6274466053824</v>
          </cell>
          <cell r="DE110">
            <v>-604.10655718663043</v>
          </cell>
          <cell r="DF110">
            <v>0</v>
          </cell>
          <cell r="DG110">
            <v>0</v>
          </cell>
          <cell r="DH110">
            <v>0</v>
          </cell>
          <cell r="DI110">
            <v>0</v>
          </cell>
          <cell r="DJ110">
            <v>0</v>
          </cell>
          <cell r="DK110">
            <v>-4655.734003792013</v>
          </cell>
        </row>
        <row r="111">
          <cell r="A111">
            <v>39142</v>
          </cell>
          <cell r="B111">
            <v>-277.05413710620371</v>
          </cell>
          <cell r="C111">
            <v>-14828.164302214975</v>
          </cell>
          <cell r="D111">
            <v>-1557.5086766110419</v>
          </cell>
          <cell r="E111">
            <v>-280.46257502817548</v>
          </cell>
          <cell r="F111">
            <v>-1136.2787198863202</v>
          </cell>
          <cell r="G111">
            <v>98.403027817680126</v>
          </cell>
          <cell r="H111">
            <v>-6.9216364105800041</v>
          </cell>
          <cell r="I111">
            <v>0.80306160090000278</v>
          </cell>
          <cell r="J111">
            <v>0</v>
          </cell>
          <cell r="K111">
            <v>0</v>
          </cell>
          <cell r="L111">
            <v>0</v>
          </cell>
          <cell r="M111">
            <v>17.673082909140032</v>
          </cell>
          <cell r="N111">
            <v>0</v>
          </cell>
          <cell r="O111">
            <v>0</v>
          </cell>
          <cell r="P111">
            <v>-6.1731656237875905</v>
          </cell>
          <cell r="Q111">
            <v>-4.601090712966311</v>
          </cell>
          <cell r="R111">
            <v>-14.271458504713518</v>
          </cell>
          <cell r="S111">
            <v>-15.765311626410913</v>
          </cell>
          <cell r="T111">
            <v>-22.13207066305128</v>
          </cell>
          <cell r="U111">
            <v>-69.30648870689572</v>
          </cell>
          <cell r="V111">
            <v>-1.2120746031380327</v>
          </cell>
          <cell r="W111">
            <v>-88.785320621160935</v>
          </cell>
          <cell r="X111">
            <v>-2.444435270714953</v>
          </cell>
          <cell r="Y111">
            <v>-0.67720204900807912</v>
          </cell>
          <cell r="Z111">
            <v>-10.324103481042229</v>
          </cell>
          <cell r="AA111">
            <v>-25.244754182983414</v>
          </cell>
          <cell r="AB111">
            <v>-157.4613934759314</v>
          </cell>
          <cell r="AC111">
            <v>-109.93586224114959</v>
          </cell>
          <cell r="AD111">
            <v>-1.8250726050009507</v>
          </cell>
          <cell r="AE111">
            <v>-2.7983085624737396</v>
          </cell>
          <cell r="AF111">
            <v>-4.2714516782319016</v>
          </cell>
          <cell r="AG111">
            <v>-7.8657883831722577</v>
          </cell>
          <cell r="AH111">
            <v>-36.966830651136696</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39142</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0</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39142</v>
          </cell>
          <cell r="DD111">
            <v>-17969.51087492958</v>
          </cell>
          <cell r="DE111">
            <v>-582.06218364296944</v>
          </cell>
          <cell r="DF111">
            <v>0</v>
          </cell>
          <cell r="DG111">
            <v>0</v>
          </cell>
          <cell r="DH111">
            <v>0</v>
          </cell>
          <cell r="DI111">
            <v>0</v>
          </cell>
          <cell r="DJ111">
            <v>0</v>
          </cell>
          <cell r="DK111">
            <v>-18551.573058572551</v>
          </cell>
        </row>
        <row r="112">
          <cell r="A112">
            <v>39173</v>
          </cell>
          <cell r="B112">
            <v>-1112.5252068054419</v>
          </cell>
          <cell r="C112">
            <v>-14572.698261914094</v>
          </cell>
          <cell r="D112">
            <v>-3052.1130118905253</v>
          </cell>
          <cell r="E112">
            <v>-1129.7719944801386</v>
          </cell>
          <cell r="F112">
            <v>-2547.6427127376792</v>
          </cell>
          <cell r="G112">
            <v>-215.60496598923055</v>
          </cell>
          <cell r="H112">
            <v>-19.274569966170002</v>
          </cell>
          <cell r="I112">
            <v>-1.8812902134000011</v>
          </cell>
          <cell r="J112">
            <v>0</v>
          </cell>
          <cell r="K112">
            <v>0</v>
          </cell>
          <cell r="L112">
            <v>0</v>
          </cell>
          <cell r="M112">
            <v>-41.40180265163999</v>
          </cell>
          <cell r="N112">
            <v>0</v>
          </cell>
          <cell r="O112">
            <v>0</v>
          </cell>
          <cell r="P112">
            <v>-14.701515533877775</v>
          </cell>
          <cell r="Q112">
            <v>-10.141918178099873</v>
          </cell>
          <cell r="R112">
            <v>-65.735273234478427</v>
          </cell>
          <cell r="S112">
            <v>-65.605652180851067</v>
          </cell>
          <cell r="T112">
            <v>-43.092627133989993</v>
          </cell>
          <cell r="U112">
            <v>-150.21229317718357</v>
          </cell>
          <cell r="V112">
            <v>-2.7313104256474272</v>
          </cell>
          <cell r="W112">
            <v>-209.86103884732319</v>
          </cell>
          <cell r="X112">
            <v>-5.1467973011372115</v>
          </cell>
          <cell r="Y112">
            <v>-1.6194373272836251</v>
          </cell>
          <cell r="Z112">
            <v>-27.651437609015826</v>
          </cell>
          <cell r="AA112">
            <v>-56.436364371988127</v>
          </cell>
          <cell r="AB112">
            <v>-361.29137676900064</v>
          </cell>
          <cell r="AC112">
            <v>-237.85171298977696</v>
          </cell>
          <cell r="AD112">
            <v>-7.622756685267043</v>
          </cell>
          <cell r="AE112">
            <v>-14.124099869685496</v>
          </cell>
          <cell r="AF112">
            <v>-9.409221672702154</v>
          </cell>
          <cell r="AG112">
            <v>-16.978083582523276</v>
          </cell>
          <cell r="AH112">
            <v>-89.21731887671487</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39173</v>
          </cell>
          <cell r="BD112">
            <v>0</v>
          </cell>
          <cell r="BE112">
            <v>0</v>
          </cell>
          <cell r="BF112">
            <v>0</v>
          </cell>
          <cell r="BG112">
            <v>0</v>
          </cell>
          <cell r="BH112">
            <v>0</v>
          </cell>
          <cell r="BI112">
            <v>0</v>
          </cell>
          <cell r="BJ112">
            <v>0</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0</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39173</v>
          </cell>
          <cell r="DD112">
            <v>-22692.913816648321</v>
          </cell>
          <cell r="DE112">
            <v>-1389.4302357665467</v>
          </cell>
          <cell r="DF112">
            <v>0</v>
          </cell>
          <cell r="DG112">
            <v>0</v>
          </cell>
          <cell r="DH112">
            <v>0</v>
          </cell>
          <cell r="DI112">
            <v>0</v>
          </cell>
          <cell r="DJ112">
            <v>0</v>
          </cell>
          <cell r="DK112">
            <v>-24082.344052414868</v>
          </cell>
        </row>
        <row r="113">
          <cell r="A113">
            <v>39203</v>
          </cell>
          <cell r="B113">
            <v>-710.99047258007283</v>
          </cell>
          <cell r="C113">
            <v>-10246.287603443267</v>
          </cell>
          <cell r="D113">
            <v>-2230.7877280312769</v>
          </cell>
          <cell r="E113">
            <v>-613.36946217936577</v>
          </cell>
          <cell r="F113">
            <v>-1598.0559515223545</v>
          </cell>
          <cell r="G113">
            <v>-69.291784325250049</v>
          </cell>
          <cell r="H113">
            <v>-10.875511733349997</v>
          </cell>
          <cell r="I113">
            <v>-0.6334816929999999</v>
          </cell>
          <cell r="J113">
            <v>0</v>
          </cell>
          <cell r="K113">
            <v>0</v>
          </cell>
          <cell r="L113">
            <v>0</v>
          </cell>
          <cell r="M113">
            <v>-13.941115437799999</v>
          </cell>
          <cell r="N113">
            <v>0</v>
          </cell>
          <cell r="O113">
            <v>0</v>
          </cell>
          <cell r="P113">
            <v>-8.4574856091694954</v>
          </cell>
          <cell r="Q113">
            <v>-5.9328048715877957</v>
          </cell>
          <cell r="R113">
            <v>-33.987663979029968</v>
          </cell>
          <cell r="S113">
            <v>-34.35775192688763</v>
          </cell>
          <cell r="T113">
            <v>-25.949857830820097</v>
          </cell>
          <cell r="U113">
            <v>-88.203997108470503</v>
          </cell>
          <cell r="V113">
            <v>-1.589992144604597</v>
          </cell>
          <cell r="W113">
            <v>-120.91971848017688</v>
          </cell>
          <cell r="X113">
            <v>-3.0422093631021996</v>
          </cell>
          <cell r="Y113">
            <v>-0.93082563038130173</v>
          </cell>
          <cell r="Z113">
            <v>-15.53777315378918</v>
          </cell>
          <cell r="AA113">
            <v>-32.911028166171178</v>
          </cell>
          <cell r="AB113">
            <v>-211.70682416570085</v>
          </cell>
          <cell r="AC113">
            <v>-139.72102146176525</v>
          </cell>
          <cell r="AD113">
            <v>-3.9901196500909442</v>
          </cell>
          <cell r="AE113">
            <v>-7.2257048405189517</v>
          </cell>
          <cell r="AF113">
            <v>-5.5049868782809037</v>
          </cell>
          <cell r="AG113">
            <v>-9.9787225109297335</v>
          </cell>
          <cell r="AH113">
            <v>-51.182616275937406</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39203</v>
          </cell>
          <cell r="BD113">
            <v>0</v>
          </cell>
          <cell r="BE113">
            <v>0</v>
          </cell>
          <cell r="BF113">
            <v>0</v>
          </cell>
          <cell r="BG113">
            <v>0</v>
          </cell>
          <cell r="BH113">
            <v>0</v>
          </cell>
          <cell r="BI113">
            <v>0</v>
          </cell>
          <cell r="BJ113">
            <v>0</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0</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39203</v>
          </cell>
          <cell r="DD113">
            <v>-15494.233110945735</v>
          </cell>
          <cell r="DE113">
            <v>-801.13110404741474</v>
          </cell>
          <cell r="DF113">
            <v>0</v>
          </cell>
          <cell r="DG113">
            <v>0</v>
          </cell>
          <cell r="DH113">
            <v>0</v>
          </cell>
          <cell r="DI113">
            <v>0</v>
          </cell>
          <cell r="DJ113">
            <v>0</v>
          </cell>
          <cell r="DK113">
            <v>-16295.364214993151</v>
          </cell>
        </row>
        <row r="114">
          <cell r="A114">
            <v>39234</v>
          </cell>
          <cell r="B114">
            <v>-379.28566314692029</v>
          </cell>
          <cell r="C114">
            <v>-5174.9389157559872</v>
          </cell>
          <cell r="D114">
            <v>-1170.5457530583246</v>
          </cell>
          <cell r="E114">
            <v>-326.86143884534772</v>
          </cell>
          <cell r="F114">
            <v>-758.3191602369684</v>
          </cell>
          <cell r="G114">
            <v>-58.16336726925001</v>
          </cell>
          <cell r="H114">
            <v>23.858940780100003</v>
          </cell>
          <cell r="I114">
            <v>-0.49155969200000071</v>
          </cell>
          <cell r="J114">
            <v>0</v>
          </cell>
          <cell r="K114">
            <v>0</v>
          </cell>
          <cell r="L114">
            <v>0</v>
          </cell>
          <cell r="M114">
            <v>-10.817819183200008</v>
          </cell>
          <cell r="N114">
            <v>0</v>
          </cell>
          <cell r="O114">
            <v>0</v>
          </cell>
          <cell r="P114">
            <v>-3.8678046478396526</v>
          </cell>
          <cell r="Q114">
            <v>-2.6666603381531662</v>
          </cell>
          <cell r="R114">
            <v>-17.355134957052378</v>
          </cell>
          <cell r="S114">
            <v>-17.31395785494442</v>
          </cell>
          <cell r="T114">
            <v>-11.318738976971769</v>
          </cell>
          <cell r="U114">
            <v>-39.490697487377858</v>
          </cell>
          <cell r="V114">
            <v>-0.71827935187100489</v>
          </cell>
          <cell r="W114">
            <v>-55.209059559776648</v>
          </cell>
          <cell r="X114">
            <v>-1.3527703370477286</v>
          </cell>
          <cell r="Y114">
            <v>-0.42606867913033114</v>
          </cell>
          <cell r="Z114">
            <v>-7.2806646523105902</v>
          </cell>
          <cell r="AA114">
            <v>-14.840707579671047</v>
          </cell>
          <cell r="AB114">
            <v>-93.753009565869249</v>
          </cell>
          <cell r="AC114">
            <v>-62.530150433165474</v>
          </cell>
          <cell r="AD114">
            <v>-2.0117489049187669</v>
          </cell>
          <cell r="AE114">
            <v>-3.7302073023659275</v>
          </cell>
          <cell r="AF114">
            <v>-2.4739965076119574</v>
          </cell>
          <cell r="AG114">
            <v>-4.4633777972988469</v>
          </cell>
          <cell r="AH114">
            <v>-23.474345194972294</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39234</v>
          </cell>
          <cell r="BD114">
            <v>0</v>
          </cell>
          <cell r="BE114">
            <v>0</v>
          </cell>
          <cell r="BF114">
            <v>0</v>
          </cell>
          <cell r="BG114">
            <v>0</v>
          </cell>
          <cell r="BH114">
            <v>0</v>
          </cell>
          <cell r="BI114">
            <v>0</v>
          </cell>
          <cell r="BJ114">
            <v>0</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0</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39234</v>
          </cell>
          <cell r="DD114">
            <v>-7855.5647364078977</v>
          </cell>
          <cell r="DE114">
            <v>-364.27738012834914</v>
          </cell>
          <cell r="DF114">
            <v>0</v>
          </cell>
          <cell r="DG114">
            <v>0</v>
          </cell>
          <cell r="DH114">
            <v>0</v>
          </cell>
          <cell r="DI114">
            <v>0</v>
          </cell>
          <cell r="DJ114">
            <v>0</v>
          </cell>
          <cell r="DK114">
            <v>-8219.842116536247</v>
          </cell>
        </row>
        <row r="115">
          <cell r="A115">
            <v>39264</v>
          </cell>
          <cell r="B115">
            <v>-48.691431006679778</v>
          </cell>
          <cell r="C115">
            <v>-2353.4408506128502</v>
          </cell>
          <cell r="D115">
            <v>-219.71034786641613</v>
          </cell>
          <cell r="E115">
            <v>28.929790675028926</v>
          </cell>
          <cell r="F115">
            <v>22.708579516577739</v>
          </cell>
          <cell r="G115">
            <v>12.219813374564984</v>
          </cell>
          <cell r="H115">
            <v>0.60605467459000462</v>
          </cell>
          <cell r="I115">
            <v>8.6017829950000083E-2</v>
          </cell>
          <cell r="J115">
            <v>0</v>
          </cell>
          <cell r="K115">
            <v>0</v>
          </cell>
          <cell r="L115">
            <v>0</v>
          </cell>
          <cell r="M115">
            <v>1.8930057652699908</v>
          </cell>
          <cell r="N115">
            <v>0</v>
          </cell>
          <cell r="O115">
            <v>0</v>
          </cell>
          <cell r="P115">
            <v>7.8379929152664549E-2</v>
          </cell>
          <cell r="Q115">
            <v>3.5182611382502955E-2</v>
          </cell>
          <cell r="R115">
            <v>1.0856287882987636</v>
          </cell>
          <cell r="S115">
            <v>0.99955303939282203</v>
          </cell>
          <cell r="T115">
            <v>7.0857244034423419E-3</v>
          </cell>
          <cell r="U115">
            <v>0.45714234717906038</v>
          </cell>
          <cell r="V115">
            <v>1.0966243435559448E-2</v>
          </cell>
          <cell r="W115">
            <v>1.0822011162409217</v>
          </cell>
          <cell r="X115">
            <v>1.1816542175316726E-2</v>
          </cell>
          <cell r="Y115">
            <v>8.7882904404590085E-3</v>
          </cell>
          <cell r="Z115">
            <v>0.2183822446232466</v>
          </cell>
          <cell r="AA115">
            <v>0.21556478602877632</v>
          </cell>
          <cell r="AB115">
            <v>0.47481366086652999</v>
          </cell>
          <cell r="AC115">
            <v>0.71319055819515598</v>
          </cell>
          <cell r="AD115">
            <v>0.11650852625080688</v>
          </cell>
          <cell r="AE115">
            <v>0.24804726484560888</v>
          </cell>
          <cell r="AF115">
            <v>3.2488443546159831E-2</v>
          </cell>
          <cell r="AG115">
            <v>4.9890137776062035E-2</v>
          </cell>
          <cell r="AH115">
            <v>0.50298164632533371</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39264</v>
          </cell>
          <cell r="BD115">
            <v>0</v>
          </cell>
          <cell r="BE115">
            <v>0</v>
          </cell>
          <cell r="BF115">
            <v>0</v>
          </cell>
          <cell r="BG115">
            <v>0</v>
          </cell>
          <cell r="BH115">
            <v>0</v>
          </cell>
          <cell r="BI115">
            <v>0</v>
          </cell>
          <cell r="BJ115">
            <v>0</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0</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39264</v>
          </cell>
          <cell r="DD115">
            <v>-2555.3993676499649</v>
          </cell>
          <cell r="DE115">
            <v>6.3486119005591926</v>
          </cell>
          <cell r="DF115">
            <v>0</v>
          </cell>
          <cell r="DG115">
            <v>0</v>
          </cell>
          <cell r="DH115">
            <v>0</v>
          </cell>
          <cell r="DI115">
            <v>0</v>
          </cell>
          <cell r="DJ115">
            <v>0</v>
          </cell>
          <cell r="DK115">
            <v>-2549.0507557494057</v>
          </cell>
        </row>
        <row r="116">
          <cell r="A116">
            <v>39295</v>
          </cell>
          <cell r="B116">
            <v>32.667948389669185</v>
          </cell>
          <cell r="C116">
            <v>3307.2740976631158</v>
          </cell>
          <cell r="D116">
            <v>13.751660958918801</v>
          </cell>
          <cell r="E116">
            <v>6.395251329515304</v>
          </cell>
          <cell r="F116">
            <v>10.817940568093473</v>
          </cell>
          <cell r="G116">
            <v>3.6833901245253218</v>
          </cell>
          <cell r="H116">
            <v>0.1593956651499957</v>
          </cell>
          <cell r="I116">
            <v>3.2513133250000693E-2</v>
          </cell>
          <cell r="J116">
            <v>0</v>
          </cell>
          <cell r="K116">
            <v>0</v>
          </cell>
          <cell r="L116">
            <v>0</v>
          </cell>
          <cell r="M116">
            <v>0.71552082545003937</v>
          </cell>
          <cell r="N116">
            <v>0</v>
          </cell>
          <cell r="O116">
            <v>0</v>
          </cell>
          <cell r="P116">
            <v>2.522388257075818E-2</v>
          </cell>
          <cell r="Q116">
            <v>1.1322312582296377E-2</v>
          </cell>
          <cell r="R116">
            <v>0.34937226108160757</v>
          </cell>
          <cell r="S116">
            <v>0.32167174379273095</v>
          </cell>
          <cell r="T116">
            <v>2.2802965275984378E-3</v>
          </cell>
          <cell r="U116">
            <v>0.14711553082554929</v>
          </cell>
          <cell r="V116">
            <v>3.5291080210359382E-3</v>
          </cell>
          <cell r="W116">
            <v>0.34826918280106839</v>
          </cell>
          <cell r="X116">
            <v>3.802747405423048E-3</v>
          </cell>
          <cell r="Y116">
            <v>2.8282088088651845E-3</v>
          </cell>
          <cell r="Z116">
            <v>7.0278809300609743E-2</v>
          </cell>
          <cell r="AA116">
            <v>6.9372107221345236E-2</v>
          </cell>
          <cell r="AB116">
            <v>1.2019924490269114</v>
          </cell>
          <cell r="AC116">
            <v>0.22951583504813244</v>
          </cell>
          <cell r="AD116">
            <v>3.7494259262688276E-2</v>
          </cell>
          <cell r="AE116">
            <v>7.9825475068712418E-2</v>
          </cell>
          <cell r="AF116">
            <v>1.0455287390204262E-2</v>
          </cell>
          <cell r="AG116">
            <v>1.6055423758436403E-2</v>
          </cell>
          <cell r="AH116">
            <v>0.1618673315900378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39295</v>
          </cell>
          <cell r="BD116">
            <v>0</v>
          </cell>
          <cell r="BE116">
            <v>0</v>
          </cell>
          <cell r="BF116">
            <v>0</v>
          </cell>
          <cell r="BG116">
            <v>0</v>
          </cell>
          <cell r="BH116">
            <v>0</v>
          </cell>
          <cell r="BI116">
            <v>0</v>
          </cell>
          <cell r="BJ116">
            <v>0</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0</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39295</v>
          </cell>
          <cell r="DD116">
            <v>3375.497718657688</v>
          </cell>
          <cell r="DE116">
            <v>3.0922722520840114</v>
          </cell>
          <cell r="DF116">
            <v>0</v>
          </cell>
          <cell r="DG116">
            <v>0</v>
          </cell>
          <cell r="DH116">
            <v>0</v>
          </cell>
          <cell r="DI116">
            <v>0</v>
          </cell>
          <cell r="DJ116">
            <v>0</v>
          </cell>
          <cell r="DK116">
            <v>3378.589990909772</v>
          </cell>
        </row>
        <row r="117">
          <cell r="A117">
            <v>39326</v>
          </cell>
          <cell r="B117">
            <v>-7.2555957985017452</v>
          </cell>
          <cell r="C117">
            <v>-2632.246089196884</v>
          </cell>
          <cell r="D117">
            <v>-4.8663187141664093</v>
          </cell>
          <cell r="E117">
            <v>-16.929246733946492</v>
          </cell>
          <cell r="F117">
            <v>0.40221953604559529</v>
          </cell>
          <cell r="G117">
            <v>-11.017132885440079</v>
          </cell>
          <cell r="H117">
            <v>-0.55400966984001565</v>
          </cell>
          <cell r="I117">
            <v>-7.5401818700000831E-2</v>
          </cell>
          <cell r="J117">
            <v>0</v>
          </cell>
          <cell r="K117">
            <v>0</v>
          </cell>
          <cell r="L117">
            <v>0</v>
          </cell>
          <cell r="M117">
            <v>-1.6593778010200184</v>
          </cell>
          <cell r="N117">
            <v>0</v>
          </cell>
          <cell r="O117">
            <v>0</v>
          </cell>
          <cell r="P117">
            <v>-7.0021037607235714E-2</v>
          </cell>
          <cell r="Q117">
            <v>-3.1430533063340246E-2</v>
          </cell>
          <cell r="R117">
            <v>-0.96985101970307364</v>
          </cell>
          <cell r="S117">
            <v>-0.89295488932414624</v>
          </cell>
          <cell r="T117">
            <v>-6.3300615386114598E-3</v>
          </cell>
          <cell r="U117">
            <v>-0.40839002828567117</v>
          </cell>
          <cell r="V117">
            <v>-9.7967394499157475E-3</v>
          </cell>
          <cell r="W117">
            <v>-0.96678889453067318</v>
          </cell>
          <cell r="X117">
            <v>-1.0556357386261227E-2</v>
          </cell>
          <cell r="Y117">
            <v>-7.8510560303800495E-3</v>
          </cell>
          <cell r="Z117">
            <v>-0.19509269182590289</v>
          </cell>
          <cell r="AA117">
            <v>-0.19257570340383154</v>
          </cell>
          <cell r="AB117">
            <v>1.0648870463531421</v>
          </cell>
          <cell r="AC117">
            <v>-0.6371317687623923</v>
          </cell>
          <cell r="AD117">
            <v>-0.1040833793340505</v>
          </cell>
          <cell r="AE117">
            <v>-0.22159406174375135</v>
          </cell>
          <cell r="AF117">
            <v>-2.9023686955819129E-2</v>
          </cell>
          <cell r="AG117">
            <v>-4.4569563295262356E-2</v>
          </cell>
          <cell r="AH117">
            <v>-0.44934075794451017</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39326</v>
          </cell>
          <cell r="BD117">
            <v>0</v>
          </cell>
          <cell r="BE117">
            <v>0</v>
          </cell>
          <cell r="BF117">
            <v>0</v>
          </cell>
          <cell r="BG117">
            <v>0</v>
          </cell>
          <cell r="BH117">
            <v>0</v>
          </cell>
          <cell r="BI117">
            <v>0</v>
          </cell>
          <cell r="BJ117">
            <v>0</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0</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39326</v>
          </cell>
          <cell r="DD117">
            <v>-2674.200953082453</v>
          </cell>
          <cell r="DE117">
            <v>-4.1824951838316871</v>
          </cell>
          <cell r="DF117">
            <v>0</v>
          </cell>
          <cell r="DG117">
            <v>0</v>
          </cell>
          <cell r="DH117">
            <v>0</v>
          </cell>
          <cell r="DI117">
            <v>0</v>
          </cell>
          <cell r="DJ117">
            <v>0</v>
          </cell>
          <cell r="DK117">
            <v>-2678.3834482662846</v>
          </cell>
        </row>
        <row r="118">
          <cell r="A118">
            <v>39356</v>
          </cell>
          <cell r="B118">
            <v>512.63893961807128</v>
          </cell>
          <cell r="C118">
            <v>6264.5838321923811</v>
          </cell>
          <cell r="D118">
            <v>1255.426450952657</v>
          </cell>
          <cell r="E118">
            <v>623.09619506829245</v>
          </cell>
          <cell r="F118">
            <v>1509.2827975837281</v>
          </cell>
          <cell r="G118">
            <v>85.870807318470469</v>
          </cell>
          <cell r="H118">
            <v>-19.080269864839988</v>
          </cell>
          <cell r="I118">
            <v>0.73613212659999927</v>
          </cell>
          <cell r="J118">
            <v>0</v>
          </cell>
          <cell r="K118">
            <v>0</v>
          </cell>
          <cell r="L118">
            <v>0</v>
          </cell>
          <cell r="M118">
            <v>16.200157112359992</v>
          </cell>
          <cell r="N118">
            <v>0</v>
          </cell>
          <cell r="O118">
            <v>0</v>
          </cell>
          <cell r="P118">
            <v>7.6779678585696312</v>
          </cell>
          <cell r="Q118">
            <v>5.3465975464137721</v>
          </cell>
          <cell r="R118">
            <v>32.388069347884773</v>
          </cell>
          <cell r="S118">
            <v>32.545997401558495</v>
          </cell>
          <cell r="T118">
            <v>23.093784011730072</v>
          </cell>
          <cell r="U118">
            <v>79.357616905687451</v>
          </cell>
          <cell r="V118">
            <v>1.4359466202313507</v>
          </cell>
          <cell r="W118">
            <v>109.69823536741785</v>
          </cell>
          <cell r="X118">
            <v>2.7292336473317493</v>
          </cell>
          <cell r="Y118">
            <v>0.84535433807363303</v>
          </cell>
          <cell r="Z118">
            <v>14.253644433201032</v>
          </cell>
          <cell r="AA118">
            <v>29.699735909938209</v>
          </cell>
          <cell r="AB118">
            <v>191.79231534041025</v>
          </cell>
          <cell r="AC118">
            <v>125.68597529389372</v>
          </cell>
          <cell r="AD118">
            <v>3.7805598111209169</v>
          </cell>
          <cell r="AE118">
            <v>6.9199389235029756</v>
          </cell>
          <cell r="AF118">
            <v>4.9607387324119712</v>
          </cell>
          <cell r="AG118">
            <v>8.9742757943941349</v>
          </cell>
          <cell r="AH118">
            <v>46.522150652175156</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39356</v>
          </cell>
          <cell r="BD118">
            <v>0</v>
          </cell>
          <cell r="BE118">
            <v>0</v>
          </cell>
          <cell r="BF118">
            <v>0</v>
          </cell>
          <cell r="BG118">
            <v>0</v>
          </cell>
          <cell r="BH118">
            <v>0</v>
          </cell>
          <cell r="BI118">
            <v>0</v>
          </cell>
          <cell r="BJ118">
            <v>0</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0</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39356</v>
          </cell>
          <cell r="DD118">
            <v>10248.755042107719</v>
          </cell>
          <cell r="DE118">
            <v>727.70813793594721</v>
          </cell>
          <cell r="DF118">
            <v>0</v>
          </cell>
          <cell r="DG118">
            <v>0</v>
          </cell>
          <cell r="DH118">
            <v>0</v>
          </cell>
          <cell r="DI118">
            <v>0</v>
          </cell>
          <cell r="DJ118">
            <v>0</v>
          </cell>
          <cell r="DK118">
            <v>10976.463180043667</v>
          </cell>
        </row>
        <row r="119">
          <cell r="A119">
            <v>39387</v>
          </cell>
          <cell r="B119">
            <v>815.25849577048155</v>
          </cell>
          <cell r="C119">
            <v>12495.422932686666</v>
          </cell>
          <cell r="D119">
            <v>2385.9091557583602</v>
          </cell>
          <cell r="E119">
            <v>767.99847896681831</v>
          </cell>
          <cell r="F119">
            <v>2206.0734524691898</v>
          </cell>
          <cell r="G119">
            <v>100.07808642663076</v>
          </cell>
          <cell r="H119">
            <v>13.341711367639991</v>
          </cell>
          <cell r="I119">
            <v>0.90523111640000142</v>
          </cell>
          <cell r="J119">
            <v>0</v>
          </cell>
          <cell r="K119">
            <v>0</v>
          </cell>
          <cell r="L119">
            <v>0</v>
          </cell>
          <cell r="M119">
            <v>19.921540955439994</v>
          </cell>
          <cell r="N119">
            <v>0</v>
          </cell>
          <cell r="O119">
            <v>0</v>
          </cell>
          <cell r="P119">
            <v>10.37228156549287</v>
          </cell>
          <cell r="Q119">
            <v>7.2485451757066519</v>
          </cell>
          <cell r="R119">
            <v>42.751416983511518</v>
          </cell>
          <cell r="S119">
            <v>43.081152747679077</v>
          </cell>
          <cell r="T119">
            <v>31.501246074000036</v>
          </cell>
          <cell r="U119">
            <v>107.67389371201303</v>
          </cell>
          <cell r="V119">
            <v>1.9447428254840431</v>
          </cell>
          <cell r="W119">
            <v>148.24295198659613</v>
          </cell>
          <cell r="X119">
            <v>3.7082585998716873</v>
          </cell>
          <cell r="Y119">
            <v>1.1417913597850911</v>
          </cell>
          <cell r="Z119">
            <v>19.158734161167395</v>
          </cell>
          <cell r="AA119">
            <v>40.238118946747612</v>
          </cell>
          <cell r="AB119">
            <v>266.54398414557704</v>
          </cell>
          <cell r="AC119">
            <v>170.54744579027312</v>
          </cell>
          <cell r="AD119">
            <v>5.0037980502288155</v>
          </cell>
          <cell r="AE119">
            <v>9.1127780963416303</v>
          </cell>
          <cell r="AF119">
            <v>6.7256304546307959</v>
          </cell>
          <cell r="AG119">
            <v>12.178862426789776</v>
          </cell>
          <cell r="AH119">
            <v>62.810219491280733</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39387</v>
          </cell>
          <cell r="BD119">
            <v>0</v>
          </cell>
          <cell r="BE119">
            <v>0</v>
          </cell>
          <cell r="BF119">
            <v>0</v>
          </cell>
          <cell r="BG119">
            <v>0</v>
          </cell>
          <cell r="BH119">
            <v>0</v>
          </cell>
          <cell r="BI119">
            <v>0</v>
          </cell>
          <cell r="BJ119">
            <v>0</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0</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39387</v>
          </cell>
          <cell r="DD119">
            <v>18804.909085517633</v>
          </cell>
          <cell r="DE119">
            <v>989.98585259317713</v>
          </cell>
          <cell r="DF119">
            <v>0</v>
          </cell>
          <cell r="DG119">
            <v>0</v>
          </cell>
          <cell r="DH119">
            <v>0</v>
          </cell>
          <cell r="DI119">
            <v>0</v>
          </cell>
          <cell r="DJ119">
            <v>0</v>
          </cell>
          <cell r="DK119">
            <v>19794.89493811081</v>
          </cell>
        </row>
        <row r="120">
          <cell r="A120">
            <v>39417</v>
          </cell>
          <cell r="B120">
            <v>950.80302834185306</v>
          </cell>
          <cell r="C120">
            <v>20782.043469158838</v>
          </cell>
          <cell r="D120">
            <v>3285.2008973756597</v>
          </cell>
          <cell r="E120">
            <v>1042.8304429598002</v>
          </cell>
          <cell r="F120">
            <v>3135.3843050004825</v>
          </cell>
          <cell r="G120">
            <v>113.1093468781955</v>
          </cell>
          <cell r="H120">
            <v>17.894532606060007</v>
          </cell>
          <cell r="I120">
            <v>0.97656559584999858</v>
          </cell>
          <cell r="J120">
            <v>0</v>
          </cell>
          <cell r="K120">
            <v>0</v>
          </cell>
          <cell r="L120">
            <v>0</v>
          </cell>
          <cell r="M120">
            <v>21.491408283409982</v>
          </cell>
          <cell r="N120">
            <v>0</v>
          </cell>
          <cell r="O120">
            <v>0</v>
          </cell>
          <cell r="P120">
            <v>13.982140403684543</v>
          </cell>
          <cell r="Q120">
            <v>9.8149091295388686</v>
          </cell>
          <cell r="R120">
            <v>55.930941134755756</v>
          </cell>
          <cell r="S120">
            <v>56.57278832660861</v>
          </cell>
          <cell r="T120">
            <v>42.979248146128292</v>
          </cell>
          <cell r="U120">
            <v>145.94198871039239</v>
          </cell>
          <cell r="V120">
            <v>2.6298809721095688</v>
          </cell>
          <cell r="W120">
            <v>199.92058076827888</v>
          </cell>
          <cell r="X120">
            <v>5.0349521996584841</v>
          </cell>
          <cell r="Y120">
            <v>1.5388114565538167</v>
          </cell>
          <cell r="Z120">
            <v>25.662521521192293</v>
          </cell>
          <cell r="AA120">
            <v>54.439373664003398</v>
          </cell>
          <cell r="AB120">
            <v>356.47620998251909</v>
          </cell>
          <cell r="AC120">
            <v>231.18552804838407</v>
          </cell>
          <cell r="AD120">
            <v>6.5699085412343861</v>
          </cell>
          <cell r="AE120">
            <v>11.885017156490221</v>
          </cell>
          <cell r="AF120">
            <v>9.1072030308974643</v>
          </cell>
          <cell r="AG120">
            <v>16.511367918856489</v>
          </cell>
          <cell r="AH120">
            <v>84.606860207907246</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39417</v>
          </cell>
          <cell r="BD120">
            <v>0</v>
          </cell>
          <cell r="BE120">
            <v>0</v>
          </cell>
          <cell r="BF120">
            <v>0</v>
          </cell>
          <cell r="BG120">
            <v>0</v>
          </cell>
          <cell r="BH120">
            <v>0</v>
          </cell>
          <cell r="BI120">
            <v>0</v>
          </cell>
          <cell r="BJ120">
            <v>0</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0</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39417</v>
          </cell>
          <cell r="DD120">
            <v>29349.73399620015</v>
          </cell>
          <cell r="DE120">
            <v>1330.7902313191935</v>
          </cell>
          <cell r="DF120">
            <v>0</v>
          </cell>
          <cell r="DG120">
            <v>0</v>
          </cell>
          <cell r="DH120">
            <v>0</v>
          </cell>
          <cell r="DI120">
            <v>0</v>
          </cell>
          <cell r="DJ120">
            <v>0</v>
          </cell>
          <cell r="DK120">
            <v>30680.524227519345</v>
          </cell>
        </row>
        <row r="121">
          <cell r="A121">
            <v>39448</v>
          </cell>
          <cell r="B121">
            <v>544.78586508121577</v>
          </cell>
          <cell r="C121">
            <v>6682.2098568499177</v>
          </cell>
          <cell r="D121">
            <v>1830.9863137435668</v>
          </cell>
          <cell r="E121">
            <v>437.62950314347921</v>
          </cell>
          <cell r="F121">
            <v>1264.9769905920164</v>
          </cell>
          <cell r="G121">
            <v>28.119539243325125</v>
          </cell>
          <cell r="H121">
            <v>7.8306963162599912</v>
          </cell>
          <cell r="I121">
            <v>0.24821001725000089</v>
          </cell>
          <cell r="J121">
            <v>0</v>
          </cell>
          <cell r="K121">
            <v>0</v>
          </cell>
          <cell r="L121">
            <v>0</v>
          </cell>
          <cell r="M121">
            <v>5.4623906918500147</v>
          </cell>
          <cell r="N121">
            <v>0</v>
          </cell>
          <cell r="O121">
            <v>0</v>
          </cell>
          <cell r="P121">
            <v>6.2474474881960438</v>
          </cell>
          <cell r="Q121">
            <v>4.426056522813087</v>
          </cell>
          <cell r="R121">
            <v>23.410788201094547</v>
          </cell>
          <cell r="S121">
            <v>23.881089946626417</v>
          </cell>
          <cell r="T121">
            <v>19.682378883204638</v>
          </cell>
          <cell r="U121">
            <v>65.947957413347254</v>
          </cell>
          <cell r="V121">
            <v>1.182801244716619</v>
          </cell>
          <cell r="W121">
            <v>89.406546464512715</v>
          </cell>
          <cell r="X121">
            <v>2.2832767518963397</v>
          </cell>
          <cell r="Y121">
            <v>0.68723412847248877</v>
          </cell>
          <cell r="Z121">
            <v>11.313918099378652</v>
          </cell>
          <cell r="AA121">
            <v>24.507773873214045</v>
          </cell>
          <cell r="AB121">
            <v>159.14140109822563</v>
          </cell>
          <cell r="AC121">
            <v>104.49006716697563</v>
          </cell>
          <cell r="AD121">
            <v>2.7724808147243949</v>
          </cell>
          <cell r="AE121">
            <v>4.9391429435009284</v>
          </cell>
          <cell r="AF121">
            <v>4.1072367269225829</v>
          </cell>
          <cell r="AG121">
            <v>7.4648657431299394</v>
          </cell>
          <cell r="AH121">
            <v>37.74498724719011</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39448</v>
          </cell>
          <cell r="BD121">
            <v>0</v>
          </cell>
          <cell r="BE121">
            <v>0</v>
          </cell>
          <cell r="BF121">
            <v>0</v>
          </cell>
          <cell r="BG121">
            <v>0</v>
          </cell>
          <cell r="BH121">
            <v>0</v>
          </cell>
          <cell r="BI121">
            <v>0</v>
          </cell>
          <cell r="BJ121">
            <v>0</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0</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39448</v>
          </cell>
          <cell r="DD121">
            <v>10802.249365678879</v>
          </cell>
          <cell r="DE121">
            <v>593.63745075814211</v>
          </cell>
          <cell r="DF121">
            <v>0</v>
          </cell>
          <cell r="DG121">
            <v>0</v>
          </cell>
          <cell r="DH121">
            <v>0</v>
          </cell>
          <cell r="DI121">
            <v>0</v>
          </cell>
          <cell r="DJ121">
            <v>0</v>
          </cell>
          <cell r="DK121">
            <v>11395.886816437021</v>
          </cell>
        </row>
        <row r="122">
          <cell r="A122">
            <v>39479</v>
          </cell>
          <cell r="B122">
            <v>-315.67985842663796</v>
          </cell>
          <cell r="C122">
            <v>620.0435143060796</v>
          </cell>
          <cell r="D122">
            <v>-618.9164470611571</v>
          </cell>
          <cell r="E122">
            <v>-442.35058413712773</v>
          </cell>
          <cell r="F122">
            <v>-1011.778577106644</v>
          </cell>
          <cell r="G122">
            <v>-85.733440920435243</v>
          </cell>
          <cell r="H122">
            <v>-6.9973130859299912</v>
          </cell>
          <cell r="I122">
            <v>-0.7130736385499995</v>
          </cell>
          <cell r="J122">
            <v>0</v>
          </cell>
          <cell r="K122">
            <v>0</v>
          </cell>
          <cell r="L122">
            <v>0</v>
          </cell>
          <cell r="M122">
            <v>-15.692705914830039</v>
          </cell>
          <cell r="N122">
            <v>0</v>
          </cell>
          <cell r="O122">
            <v>0</v>
          </cell>
          <cell r="P122">
            <v>-5.2219867156704547</v>
          </cell>
          <cell r="Q122">
            <v>-3.5880479884321539</v>
          </cell>
          <cell r="R122">
            <v>-23.908404611265869</v>
          </cell>
          <cell r="S122">
            <v>-23.797416024930861</v>
          </cell>
          <cell r="T122">
            <v>-15.137162078495075</v>
          </cell>
          <cell r="U122">
            <v>-53.094058251726892</v>
          </cell>
          <cell r="V122">
            <v>-0.96742812637224807</v>
          </cell>
          <cell r="W122">
            <v>-74.514878912077407</v>
          </cell>
          <cell r="X122">
            <v>-1.8162617006357504</v>
          </cell>
          <cell r="Y122">
            <v>-0.57534250112608443</v>
          </cell>
          <cell r="Z122">
            <v>-9.8757821948595037</v>
          </cell>
          <cell r="AA122">
            <v>-19.981330129447869</v>
          </cell>
          <cell r="AB122">
            <v>-121.47435073076849</v>
          </cell>
          <cell r="AC122">
            <v>-84.062987212595615</v>
          </cell>
          <cell r="AD122">
            <v>-2.7653161806479649</v>
          </cell>
          <cell r="AE122">
            <v>-5.1482859093209754</v>
          </cell>
          <cell r="AF122">
            <v>-3.3287157777036374</v>
          </cell>
          <cell r="AG122">
            <v>-5.9997223173099066</v>
          </cell>
          <cell r="AH122">
            <v>-31.710828519606221</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39479</v>
          </cell>
          <cell r="BD122">
            <v>0</v>
          </cell>
          <cell r="BE122">
            <v>0</v>
          </cell>
          <cell r="BF122">
            <v>0</v>
          </cell>
          <cell r="BG122">
            <v>0</v>
          </cell>
          <cell r="BH122">
            <v>0</v>
          </cell>
          <cell r="BI122">
            <v>0</v>
          </cell>
          <cell r="BJ122">
            <v>0</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0</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39479</v>
          </cell>
          <cell r="DD122">
            <v>-1877.8184859852324</v>
          </cell>
          <cell r="DE122">
            <v>-486.96830588299298</v>
          </cell>
          <cell r="DF122">
            <v>0</v>
          </cell>
          <cell r="DG122">
            <v>0</v>
          </cell>
          <cell r="DH122">
            <v>0</v>
          </cell>
          <cell r="DI122">
            <v>0</v>
          </cell>
          <cell r="DJ122">
            <v>0</v>
          </cell>
          <cell r="DK122">
            <v>-2364.7867918682255</v>
          </cell>
        </row>
        <row r="123">
          <cell r="A123">
            <v>39508</v>
          </cell>
          <cell r="B123">
            <v>-373.94055092666821</v>
          </cell>
          <cell r="C123">
            <v>-16162.124908306072</v>
          </cell>
          <cell r="D123">
            <v>-1691.5163287962869</v>
          </cell>
          <cell r="E123">
            <v>-419.97169797532086</v>
          </cell>
          <cell r="F123">
            <v>-1567.4773915477481</v>
          </cell>
          <cell r="G123">
            <v>48.19879716368974</v>
          </cell>
          <cell r="H123">
            <v>-8.697835826889996</v>
          </cell>
          <cell r="I123">
            <v>0.3817568806999998</v>
          </cell>
          <cell r="J123">
            <v>0</v>
          </cell>
          <cell r="K123">
            <v>0</v>
          </cell>
          <cell r="L123">
            <v>0</v>
          </cell>
          <cell r="M123">
            <v>8.4013741862200906</v>
          </cell>
          <cell r="N123">
            <v>0</v>
          </cell>
          <cell r="O123">
            <v>0</v>
          </cell>
          <cell r="P123">
            <v>-7.3467846255463432</v>
          </cell>
          <cell r="Q123">
            <v>-5.3514249688538253</v>
          </cell>
          <cell r="R123">
            <v>-21.826895191626281</v>
          </cell>
          <cell r="S123">
            <v>-23.042364766020363</v>
          </cell>
          <cell r="T123">
            <v>-24.87318449563535</v>
          </cell>
          <cell r="U123">
            <v>-80.218970373401248</v>
          </cell>
          <cell r="V123">
            <v>-1.418827674386357</v>
          </cell>
          <cell r="W123">
            <v>-105.42341623940497</v>
          </cell>
          <cell r="X123">
            <v>-2.8062594184921297</v>
          </cell>
          <cell r="Y123">
            <v>-0.80696606487114653</v>
          </cell>
          <cell r="Z123">
            <v>-12.754269421213548</v>
          </cell>
          <cell r="AA123">
            <v>-29.482221437469889</v>
          </cell>
          <cell r="AB123">
            <v>-185.01324151406516</v>
          </cell>
          <cell r="AC123">
            <v>-127.18160928135687</v>
          </cell>
          <cell r="AD123">
            <v>-2.6717586057289826</v>
          </cell>
          <cell r="AE123">
            <v>-4.4681087012654466</v>
          </cell>
          <cell r="AF123">
            <v>-4.9671000301650796</v>
          </cell>
          <cell r="AG123">
            <v>-9.093610420112304</v>
          </cell>
          <cell r="AH123">
            <v>-44.174814221691555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39508</v>
          </cell>
          <cell r="BD123">
            <v>0</v>
          </cell>
          <cell r="BE123">
            <v>0</v>
          </cell>
          <cell r="BF123">
            <v>0</v>
          </cell>
          <cell r="BG123">
            <v>0</v>
          </cell>
          <cell r="BH123">
            <v>0</v>
          </cell>
          <cell r="BI123">
            <v>0</v>
          </cell>
          <cell r="BJ123">
            <v>0</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0</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39508</v>
          </cell>
          <cell r="DD123">
            <v>-20166.746785148378</v>
          </cell>
          <cell r="DE123">
            <v>-692.92182745130685</v>
          </cell>
          <cell r="DF123">
            <v>0</v>
          </cell>
          <cell r="DG123">
            <v>0</v>
          </cell>
          <cell r="DH123">
            <v>0</v>
          </cell>
          <cell r="DI123">
            <v>0</v>
          </cell>
          <cell r="DJ123">
            <v>0</v>
          </cell>
          <cell r="DK123">
            <v>-20859.668612599686</v>
          </cell>
        </row>
        <row r="124">
          <cell r="A124">
            <v>39539</v>
          </cell>
          <cell r="B124">
            <v>-1163.0654275038082</v>
          </cell>
          <cell r="C124">
            <v>-14281.569981576309</v>
          </cell>
          <cell r="D124">
            <v>-3064.9342707264677</v>
          </cell>
          <cell r="E124">
            <v>-1142.5413933138709</v>
          </cell>
          <cell r="F124">
            <v>-2889.5161429796694</v>
          </cell>
          <cell r="G124">
            <v>-223.1682323519257</v>
          </cell>
          <cell r="H124">
            <v>-18.991802677250007</v>
          </cell>
          <cell r="I124">
            <v>-1.9480508547500006</v>
          </cell>
          <cell r="J124">
            <v>0</v>
          </cell>
          <cell r="K124">
            <v>0</v>
          </cell>
          <cell r="L124">
            <v>0</v>
          </cell>
          <cell r="M124">
            <v>-42.871012919349994</v>
          </cell>
          <cell r="N124">
            <v>0</v>
          </cell>
          <cell r="O124">
            <v>0</v>
          </cell>
          <cell r="P124">
            <v>-14.417906754125431</v>
          </cell>
          <cell r="Q124">
            <v>-9.9247262345670499</v>
          </cell>
          <cell r="R124">
            <v>-65.305659853478488</v>
          </cell>
          <cell r="S124">
            <v>-65.081153855489774</v>
          </cell>
          <cell r="T124">
            <v>-42.007368084127812</v>
          </cell>
          <cell r="U124">
            <v>-146.92251950992065</v>
          </cell>
          <cell r="V124">
            <v>-2.674519510021542</v>
          </cell>
          <cell r="W124">
            <v>-205.77077538749134</v>
          </cell>
          <cell r="X124">
            <v>-5.0296907668266666</v>
          </cell>
          <cell r="Y124">
            <v>-1.5883726511824023</v>
          </cell>
          <cell r="Z124">
            <v>-27.198944653504558</v>
          </cell>
          <cell r="AA124">
            <v>-55.250330453225963</v>
          </cell>
          <cell r="AB124">
            <v>-360.08991678463718</v>
          </cell>
          <cell r="AC124">
            <v>-232.630398797981</v>
          </cell>
          <cell r="AD124">
            <v>-7.5622368389773422</v>
          </cell>
          <cell r="AE124">
            <v>-14.04865524306841</v>
          </cell>
          <cell r="AF124">
            <v>-9.2075467795566173</v>
          </cell>
          <cell r="AG124">
            <v>-16.604219982701604</v>
          </cell>
          <cell r="AH124">
            <v>-87.527383963411268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39539</v>
          </cell>
          <cell r="BD124">
            <v>0</v>
          </cell>
          <cell r="BE124">
            <v>0</v>
          </cell>
          <cell r="BF124">
            <v>0</v>
          </cell>
          <cell r="BG124">
            <v>0</v>
          </cell>
          <cell r="BH124">
            <v>0</v>
          </cell>
          <cell r="BI124">
            <v>0</v>
          </cell>
          <cell r="BJ124">
            <v>0</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0</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39539</v>
          </cell>
          <cell r="DD124">
            <v>-22828.606314903398</v>
          </cell>
          <cell r="DE124">
            <v>-1368.8423261042951</v>
          </cell>
          <cell r="DF124">
            <v>0</v>
          </cell>
          <cell r="DG124">
            <v>0</v>
          </cell>
          <cell r="DH124">
            <v>0</v>
          </cell>
          <cell r="DI124">
            <v>0</v>
          </cell>
          <cell r="DJ124">
            <v>0</v>
          </cell>
          <cell r="DK124">
            <v>-24197.448641007693</v>
          </cell>
        </row>
        <row r="125">
          <cell r="A125">
            <v>39569</v>
          </cell>
          <cell r="B125">
            <v>-689.6803111526591</v>
          </cell>
          <cell r="C125">
            <v>-9803.296179275836</v>
          </cell>
          <cell r="D125">
            <v>-2130.5198689498634</v>
          </cell>
          <cell r="E125">
            <v>-603.68357597901752</v>
          </cell>
          <cell r="F125">
            <v>-1769.1024079278211</v>
          </cell>
          <cell r="G125">
            <v>-69.849943993215277</v>
          </cell>
          <cell r="H125">
            <v>-10.405127176539994</v>
          </cell>
          <cell r="I125">
            <v>-0.63840854544999959</v>
          </cell>
          <cell r="J125">
            <v>0</v>
          </cell>
          <cell r="K125">
            <v>0</v>
          </cell>
          <cell r="L125">
            <v>0</v>
          </cell>
          <cell r="M125">
            <v>-14.049541331569962</v>
          </cell>
          <cell r="N125">
            <v>0</v>
          </cell>
          <cell r="O125">
            <v>0</v>
          </cell>
          <cell r="P125">
            <v>-8.049668850194541</v>
          </cell>
          <cell r="Q125">
            <v>-5.6394464025182751</v>
          </cell>
          <cell r="R125">
            <v>-32.632177394230951</v>
          </cell>
          <cell r="S125">
            <v>-32.951506481855269</v>
          </cell>
          <cell r="T125">
            <v>-24.612736768139879</v>
          </cell>
          <cell r="U125">
            <v>-83.818346312216633</v>
          </cell>
          <cell r="V125">
            <v>-1.5119373560223457</v>
          </cell>
          <cell r="W125">
            <v>-115.07488557352153</v>
          </cell>
          <cell r="X125">
            <v>-2.8894928848162498</v>
          </cell>
          <cell r="Y125">
            <v>-0.88600108430258251</v>
          </cell>
          <cell r="Z125">
            <v>-14.815900993792271</v>
          </cell>
          <cell r="AA125">
            <v>-31.291181987388651</v>
          </cell>
          <cell r="AB125">
            <v>-204.56394295629019</v>
          </cell>
          <cell r="AC125">
            <v>-132.76982988990608</v>
          </cell>
          <cell r="AD125">
            <v>-3.826962700314998</v>
          </cell>
          <cell r="AE125">
            <v>-6.9438726529707084</v>
          </cell>
          <cell r="AF125">
            <v>-5.2327248779407292</v>
          </cell>
          <cell r="AG125">
            <v>-9.481891685202978</v>
          </cell>
          <cell r="AH125">
            <v>-48.725143568167631</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39569</v>
          </cell>
          <cell r="BD125">
            <v>0</v>
          </cell>
          <cell r="BE125">
            <v>0</v>
          </cell>
          <cell r="BF125">
            <v>0</v>
          </cell>
          <cell r="BG125">
            <v>0</v>
          </cell>
          <cell r="BH125">
            <v>0</v>
          </cell>
          <cell r="BI125">
            <v>0</v>
          </cell>
          <cell r="BJ125">
            <v>0</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0</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39569</v>
          </cell>
          <cell r="DD125">
            <v>-15091.225364331971</v>
          </cell>
          <cell r="DE125">
            <v>-765.71765041979256</v>
          </cell>
          <cell r="DF125">
            <v>0</v>
          </cell>
          <cell r="DG125">
            <v>0</v>
          </cell>
          <cell r="DH125">
            <v>0</v>
          </cell>
          <cell r="DI125">
            <v>0</v>
          </cell>
          <cell r="DJ125">
            <v>0</v>
          </cell>
          <cell r="DK125">
            <v>-15856.943014751763</v>
          </cell>
        </row>
        <row r="126">
          <cell r="A126">
            <v>39600</v>
          </cell>
          <cell r="B126">
            <v>-363.0862168299011</v>
          </cell>
          <cell r="C126">
            <v>-4924.741308726585</v>
          </cell>
          <cell r="D126">
            <v>-1112.7714830268305</v>
          </cell>
          <cell r="E126">
            <v>-318.96633118216005</v>
          </cell>
          <cell r="F126">
            <v>-834.15492915382072</v>
          </cell>
          <cell r="G126">
            <v>-55.327359735134962</v>
          </cell>
          <cell r="H126">
            <v>22.565110471090001</v>
          </cell>
          <cell r="I126">
            <v>-0.46652637005000086</v>
          </cell>
          <cell r="J126">
            <v>0</v>
          </cell>
          <cell r="K126">
            <v>0</v>
          </cell>
          <cell r="L126">
            <v>0</v>
          </cell>
          <cell r="M126">
            <v>-10.266907554730023</v>
          </cell>
          <cell r="N126">
            <v>0</v>
          </cell>
          <cell r="O126">
            <v>0</v>
          </cell>
          <cell r="P126">
            <v>-3.6466764693643721</v>
          </cell>
          <cell r="Q126">
            <v>-2.5134420178704096</v>
          </cell>
          <cell r="R126">
            <v>-16.392549549479682</v>
          </cell>
          <cell r="S126">
            <v>-16.350284856437838</v>
          </cell>
          <cell r="T126">
            <v>-10.662654631798821</v>
          </cell>
          <cell r="U126">
            <v>-37.219101031453484</v>
          </cell>
          <cell r="V126">
            <v>-0.67706931606990339</v>
          </cell>
          <cell r="W126">
            <v>-52.051197473301563</v>
          </cell>
          <cell r="X126">
            <v>-1.2748006822518405</v>
          </cell>
          <cell r="Y126">
            <v>-0.40171591865709205</v>
          </cell>
          <cell r="Z126">
            <v>-6.8672785029631838</v>
          </cell>
          <cell r="AA126">
            <v>-13.988802939978669</v>
          </cell>
          <cell r="AB126">
            <v>-89.150585990856058</v>
          </cell>
          <cell r="AC126">
            <v>-58.932841014171615</v>
          </cell>
          <cell r="AD126">
            <v>-1.8997923692432994</v>
          </cell>
          <cell r="AE126">
            <v>-3.5239089315091858</v>
          </cell>
          <cell r="AF126">
            <v>-2.3318419267362223</v>
          </cell>
          <cell r="AG126">
            <v>-4.2065621832313562</v>
          </cell>
          <cell r="AH126">
            <v>-22.133383267693329</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39600</v>
          </cell>
          <cell r="BD126">
            <v>0</v>
          </cell>
          <cell r="BE126">
            <v>0</v>
          </cell>
          <cell r="BF126">
            <v>0</v>
          </cell>
          <cell r="BG126">
            <v>0</v>
          </cell>
          <cell r="BH126">
            <v>0</v>
          </cell>
          <cell r="BI126">
            <v>0</v>
          </cell>
          <cell r="BJ126">
            <v>0</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0</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39600</v>
          </cell>
          <cell r="DD126">
            <v>-7597.215952108123</v>
          </cell>
          <cell r="DE126">
            <v>-344.22448907306796</v>
          </cell>
          <cell r="DF126">
            <v>0</v>
          </cell>
          <cell r="DG126">
            <v>0</v>
          </cell>
          <cell r="DH126">
            <v>0</v>
          </cell>
          <cell r="DI126">
            <v>0</v>
          </cell>
          <cell r="DJ126">
            <v>0</v>
          </cell>
          <cell r="DK126">
            <v>-7941.4404411811911</v>
          </cell>
        </row>
        <row r="127">
          <cell r="A127">
            <v>39630</v>
          </cell>
          <cell r="B127">
            <v>-46.40613655393885</v>
          </cell>
          <cell r="C127">
            <v>-2240.3868130336796</v>
          </cell>
          <cell r="D127">
            <v>-208.65807650522126</v>
          </cell>
          <cell r="E127">
            <v>28.458639372674806</v>
          </cell>
          <cell r="F127">
            <v>23.878548419357394</v>
          </cell>
          <cell r="G127">
            <v>11.396194591410167</v>
          </cell>
          <cell r="H127">
            <v>0.57041325206000237</v>
          </cell>
          <cell r="I127">
            <v>7.8747780800000555E-2</v>
          </cell>
          <cell r="J127">
            <v>0</v>
          </cell>
          <cell r="K127">
            <v>0</v>
          </cell>
          <cell r="L127">
            <v>0</v>
          </cell>
          <cell r="M127">
            <v>1.7330128316800073</v>
          </cell>
          <cell r="N127">
            <v>0</v>
          </cell>
          <cell r="O127">
            <v>0</v>
          </cell>
          <cell r="P127">
            <v>7.2561982669975572E-2</v>
          </cell>
          <cell r="Q127">
            <v>3.2571093965257203E-2</v>
          </cell>
          <cell r="R127">
            <v>1.0050452733776729</v>
          </cell>
          <cell r="S127">
            <v>0.92535871244378542</v>
          </cell>
          <cell r="T127">
            <v>6.5597687689395202E-3</v>
          </cell>
          <cell r="U127">
            <v>0.4232098119036391</v>
          </cell>
          <cell r="V127">
            <v>1.0152246560161303E-2</v>
          </cell>
          <cell r="W127">
            <v>1.0018720288602345</v>
          </cell>
          <cell r="X127">
            <v>1.0939429747050866E-2</v>
          </cell>
          <cell r="Y127">
            <v>8.1359575791044841E-3</v>
          </cell>
          <cell r="Z127">
            <v>0.20217227574826893</v>
          </cell>
          <cell r="AA127">
            <v>0.19956395007210403</v>
          </cell>
          <cell r="AB127">
            <v>-0.12142097538304369</v>
          </cell>
          <cell r="AC127">
            <v>0.66025220338423418</v>
          </cell>
          <cell r="AD127">
            <v>0.10786038918520945</v>
          </cell>
          <cell r="AE127">
            <v>0.22963533557174515</v>
          </cell>
          <cell r="AF127">
            <v>3.0076907482005595E-2</v>
          </cell>
          <cell r="AG127">
            <v>4.6186917388739632E-2</v>
          </cell>
          <cell r="AH127">
            <v>0.46564657430203626</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39630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0</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39630</v>
          </cell>
          <cell r="DD127">
            <v>-2429.3354698448575</v>
          </cell>
          <cell r="DE127">
            <v>5.3163798836271203</v>
          </cell>
          <cell r="DF127">
            <v>0</v>
          </cell>
          <cell r="DG127">
            <v>0</v>
          </cell>
          <cell r="DH127">
            <v>0</v>
          </cell>
          <cell r="DI127">
            <v>0</v>
          </cell>
          <cell r="DJ127">
            <v>0</v>
          </cell>
          <cell r="DK127">
            <v>-2424.0190899612303</v>
          </cell>
        </row>
        <row r="128">
          <cell r="A128">
            <v>39661</v>
          </cell>
          <cell r="B128">
            <v>33.719847684038108</v>
          </cell>
          <cell r="C128">
            <v>3150.6119202346999</v>
          </cell>
          <cell r="D128">
            <v>14.111166377139453</v>
          </cell>
          <cell r="E128">
            <v>7.554839648758934</v>
          </cell>
          <cell r="F128">
            <v>11.508872721594816</v>
          </cell>
          <cell r="G128">
            <v>4.581777959774918</v>
          </cell>
          <cell r="H128">
            <v>0.19827265664999685</v>
          </cell>
          <cell r="I128">
            <v>4.0443165750000391E-2</v>
          </cell>
          <cell r="J128">
            <v>0</v>
          </cell>
          <cell r="K128">
            <v>0</v>
          </cell>
          <cell r="L128">
            <v>0</v>
          </cell>
          <cell r="M128">
            <v>0.89003809994999761</v>
          </cell>
          <cell r="N128">
            <v>0</v>
          </cell>
          <cell r="O128">
            <v>0</v>
          </cell>
          <cell r="P128">
            <v>3.1567726961899328E-2</v>
          </cell>
          <cell r="Q128">
            <v>1.4169891220059867E-2</v>
          </cell>
          <cell r="R128">
            <v>0.43723991003156698</v>
          </cell>
          <cell r="S128">
            <v>0.40257267099627825</v>
          </cell>
          <cell r="T128">
            <v>2.8537945327577318E-3</v>
          </cell>
          <cell r="U128">
            <v>0.18411530801921799</v>
          </cell>
          <cell r="V128">
            <v>4.4166839944085722E-3</v>
          </cell>
          <cell r="W128">
            <v>0.43585940590499378</v>
          </cell>
          <cell r="X128">
            <v>4.7591440953910083E-3</v>
          </cell>
          <cell r="Y128">
            <v>3.5395075765616468E-3</v>
          </cell>
          <cell r="Z128">
            <v>8.7954035505263164E-2</v>
          </cell>
          <cell r="AA128">
            <v>8.6819296489816219E-2</v>
          </cell>
          <cell r="AB128">
            <v>1.4722361565180109</v>
          </cell>
          <cell r="AC128">
            <v>0.28723941264423958</v>
          </cell>
          <cell r="AD128">
            <v>4.6924121840603447E-2</v>
          </cell>
          <cell r="AE128">
            <v>9.9901702067636503E-2</v>
          </cell>
          <cell r="AF128">
            <v>1.3084807888567411E-2</v>
          </cell>
          <cell r="AG128">
            <v>2.0093386973322823E-2</v>
          </cell>
          <cell r="AH128">
            <v>0.20257720885559138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39661</v>
          </cell>
          <cell r="BD128">
            <v>0</v>
          </cell>
          <cell r="BE128">
            <v>0</v>
          </cell>
          <cell r="BF128">
            <v>0</v>
          </cell>
          <cell r="BG128">
            <v>0</v>
          </cell>
          <cell r="BH128">
            <v>0</v>
          </cell>
          <cell r="BI128">
            <v>0</v>
          </cell>
          <cell r="BJ128">
            <v>0</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0</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39661</v>
          </cell>
          <cell r="DD128">
            <v>3223.2171785483556</v>
          </cell>
          <cell r="DE128">
            <v>3.8379241721161867</v>
          </cell>
          <cell r="DF128">
            <v>0</v>
          </cell>
          <cell r="DG128">
            <v>0</v>
          </cell>
          <cell r="DH128">
            <v>0</v>
          </cell>
          <cell r="DI128">
            <v>0</v>
          </cell>
          <cell r="DJ128">
            <v>0</v>
          </cell>
          <cell r="DK128">
            <v>3227.055102720472</v>
          </cell>
        </row>
        <row r="129">
          <cell r="A129">
            <v>39692</v>
          </cell>
          <cell r="B129">
            <v>-18.240206350084044</v>
          </cell>
          <cell r="C129">
            <v>-2514.9763996066736</v>
          </cell>
          <cell r="D129">
            <v>-9.6780356920564365</v>
          </cell>
          <cell r="E129">
            <v>-23.053942618281582</v>
          </cell>
          <cell r="F129">
            <v>-4.8264076492794263</v>
          </cell>
          <cell r="G129">
            <v>-10.135553596784739</v>
          </cell>
          <cell r="H129">
            <v>-0.51586005431000559</v>
          </cell>
          <cell r="I129">
            <v>-6.7620154549999825E-2</v>
          </cell>
          <cell r="J129">
            <v>0</v>
          </cell>
          <cell r="K129">
            <v>0</v>
          </cell>
          <cell r="L129">
            <v>0</v>
          </cell>
          <cell r="M129">
            <v>-1.4881256884299909</v>
          </cell>
          <cell r="N129">
            <v>0</v>
          </cell>
          <cell r="O129">
            <v>0</v>
          </cell>
          <cell r="P129">
            <v>-6.4068087146531519E-2</v>
          </cell>
          <cell r="Q129">
            <v>-2.8758416044321961E-2</v>
          </cell>
          <cell r="R129">
            <v>-0.88739758468054786</v>
          </cell>
          <cell r="S129">
            <v>-0.81703890176613636</v>
          </cell>
          <cell r="T129">
            <v>-5.7919012365120889E-3</v>
          </cell>
          <cell r="U129">
            <v>-0.37367009710347249</v>
          </cell>
          <cell r="V129">
            <v>-8.9638539827096506E-3</v>
          </cell>
          <cell r="W129">
            <v>-0.88459579097538155</v>
          </cell>
          <cell r="X129">
            <v>-9.6588917857314983E-3</v>
          </cell>
          <cell r="Y129">
            <v>-7.1835859498131068E-3</v>
          </cell>
          <cell r="Z129">
            <v>-0.17850657471921522</v>
          </cell>
          <cell r="AA129">
            <v>-0.17620357209197665</v>
          </cell>
          <cell r="AB129">
            <v>1.6333799946670116</v>
          </cell>
          <cell r="AC129">
            <v>-0.58296499280487302</v>
          </cell>
          <cell r="AD129">
            <v>-9.5234564433110333E-2</v>
          </cell>
          <cell r="AE129">
            <v>-0.20275488830352742</v>
          </cell>
          <cell r="AF129">
            <v>-2.6556191806658091E-2</v>
          </cell>
          <cell r="AG129">
            <v>-4.0780410614604537E-2</v>
          </cell>
          <cell r="AH129">
            <v>-0.41113933500896566</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39692</v>
          </cell>
          <cell r="BD129">
            <v>0</v>
          </cell>
          <cell r="BE129">
            <v>0</v>
          </cell>
          <cell r="BF129">
            <v>0</v>
          </cell>
          <cell r="BG129">
            <v>0</v>
          </cell>
          <cell r="BH129">
            <v>0</v>
          </cell>
          <cell r="BI129">
            <v>0</v>
          </cell>
          <cell r="BJ129">
            <v>0</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0</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39692</v>
          </cell>
          <cell r="DD129">
            <v>-2582.9821514104497</v>
          </cell>
          <cell r="DE129">
            <v>-3.167887645787077</v>
          </cell>
          <cell r="DF129">
            <v>0</v>
          </cell>
          <cell r="DG129">
            <v>0</v>
          </cell>
          <cell r="DH129">
            <v>0</v>
          </cell>
          <cell r="DI129">
            <v>0</v>
          </cell>
          <cell r="DJ129">
            <v>0</v>
          </cell>
          <cell r="DK129">
            <v>-2586.1500390562369</v>
          </cell>
        </row>
        <row r="130">
          <cell r="A130">
            <v>39722</v>
          </cell>
          <cell r="B130">
            <v>490.62254682004453</v>
          </cell>
          <cell r="C130">
            <v>5951.1157191224975</v>
          </cell>
          <cell r="D130">
            <v>1190.4308460992586</v>
          </cell>
          <cell r="E130">
            <v>606.6328094531342</v>
          </cell>
          <cell r="F130">
            <v>1657.958964919759</v>
          </cell>
          <cell r="G130">
            <v>82.240161253950362</v>
          </cell>
          <cell r="H130">
            <v>-18.052516087399994</v>
          </cell>
          <cell r="I130">
            <v>0.70408456300000011</v>
          </cell>
          <cell r="J130">
            <v>0</v>
          </cell>
          <cell r="K130">
            <v>0</v>
          </cell>
          <cell r="L130">
            <v>0</v>
          </cell>
          <cell r="M130">
            <v>15.49488213980003</v>
          </cell>
          <cell r="N130">
            <v>0</v>
          </cell>
          <cell r="O130">
            <v>0</v>
          </cell>
          <cell r="P130">
            <v>7.2563572160543792</v>
          </cell>
          <cell r="Q130">
            <v>5.0510710178417568</v>
          </cell>
          <cell r="R130">
            <v>30.68491763956423</v>
          </cell>
          <cell r="S130">
            <v>30.825424067480608</v>
          </cell>
          <cell r="T130">
            <v>21.802847672013218</v>
          </cell>
          <cell r="U130">
            <v>74.964731602397862</v>
          </cell>
          <cell r="V130">
            <v>1.3567278412992516</v>
          </cell>
          <cell r="W130">
            <v>103.67075722869002</v>
          </cell>
          <cell r="X130">
            <v>2.5777657191006456</v>
          </cell>
          <cell r="Y130">
            <v>0.79895027388082507</v>
          </cell>
          <cell r="Z130">
            <v>13.478223375888367</v>
          </cell>
          <cell r="AA130">
            <v>28.060128469069287</v>
          </cell>
          <cell r="AB130">
            <v>182.80850501253798</v>
          </cell>
          <cell r="AC130">
            <v>118.72747736741029</v>
          </cell>
          <cell r="AD130">
            <v>3.5807370321349437</v>
          </cell>
          <cell r="AE130">
            <v>6.5576545420388719</v>
          </cell>
          <cell r="AF130">
            <v>4.6865245966339009</v>
          </cell>
          <cell r="AG130">
            <v>8.4773194822293654</v>
          </cell>
          <cell r="AH130">
            <v>43.970338226424516</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39722</v>
          </cell>
          <cell r="BD130">
            <v>0</v>
          </cell>
          <cell r="BE130">
            <v>0</v>
          </cell>
          <cell r="BF130">
            <v>0</v>
          </cell>
          <cell r="BG130">
            <v>0</v>
          </cell>
          <cell r="BH130">
            <v>0</v>
          </cell>
          <cell r="BI130">
            <v>0</v>
          </cell>
          <cell r="BJ130">
            <v>0</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0</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39722</v>
          </cell>
          <cell r="DD130">
            <v>9977.1474982840427</v>
          </cell>
          <cell r="DE130">
            <v>689.33645838269035</v>
          </cell>
          <cell r="DF130">
            <v>0</v>
          </cell>
          <cell r="DG130">
            <v>0</v>
          </cell>
          <cell r="DH130">
            <v>0</v>
          </cell>
          <cell r="DI130">
            <v>0</v>
          </cell>
          <cell r="DJ130">
            <v>0</v>
          </cell>
          <cell r="DK130">
            <v>10666.483956666732</v>
          </cell>
        </row>
        <row r="131">
          <cell r="A131">
            <v>39753</v>
          </cell>
          <cell r="B131">
            <v>958.16137891323888</v>
          </cell>
          <cell r="C131">
            <v>12824.562360446653</v>
          </cell>
          <cell r="D131">
            <v>2467.3903963778589</v>
          </cell>
          <cell r="E131">
            <v>874.55155331399033</v>
          </cell>
          <cell r="F131">
            <v>2602.4127053403504</v>
          </cell>
          <cell r="G131">
            <v>156.56871350715127</v>
          </cell>
          <cell r="H131">
            <v>14.601429606199991</v>
          </cell>
          <cell r="I131">
            <v>1.40387156</v>
          </cell>
          <cell r="J131">
            <v>0</v>
          </cell>
          <cell r="K131">
            <v>0</v>
          </cell>
          <cell r="L131">
            <v>0</v>
          </cell>
          <cell r="M131">
            <v>30.895187175999965</v>
          </cell>
          <cell r="N131">
            <v>0</v>
          </cell>
          <cell r="O131">
            <v>0</v>
          </cell>
          <cell r="P131">
            <v>11.157016684480773</v>
          </cell>
          <cell r="Q131">
            <v>7.7070683729070133</v>
          </cell>
          <cell r="R131">
            <v>49.484152025937853</v>
          </cell>
          <cell r="S131">
            <v>49.432531162343075</v>
          </cell>
          <cell r="T131">
            <v>32.825009694785209</v>
          </cell>
          <cell r="U131">
            <v>114.1846627297611</v>
          </cell>
          <cell r="V131">
            <v>2.0747668481750732</v>
          </cell>
          <cell r="W131">
            <v>159.28413348052484</v>
          </cell>
          <cell r="X131">
            <v>3.9144711003104287</v>
          </cell>
          <cell r="Y131">
            <v>1.2289104820263168</v>
          </cell>
          <cell r="Z131">
            <v>20.945893033339345</v>
          </cell>
          <cell r="AA131">
            <v>42.876411266753948</v>
          </cell>
          <cell r="AB131">
            <v>292.49107592972848</v>
          </cell>
          <cell r="AC131">
            <v>180.81006699001745</v>
          </cell>
          <cell r="AD131">
            <v>5.7433903602259964</v>
          </cell>
          <cell r="AE131">
            <v>10.624234646768755</v>
          </cell>
          <cell r="AF131">
            <v>7.1503595140844372</v>
          </cell>
          <cell r="AG131">
            <v>12.906953550594819</v>
          </cell>
          <cell r="AH131">
            <v>67.692283410899293</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39753</v>
          </cell>
          <cell r="BD131">
            <v>0</v>
          </cell>
          <cell r="BE131">
            <v>0</v>
          </cell>
          <cell r="BF131">
            <v>0</v>
          </cell>
          <cell r="BG131">
            <v>0</v>
          </cell>
          <cell r="BH131">
            <v>0</v>
          </cell>
          <cell r="BI131">
            <v>0</v>
          </cell>
          <cell r="BJ131">
            <v>0</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0</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39753</v>
          </cell>
          <cell r="DD131">
            <v>19930.547596241442</v>
          </cell>
          <cell r="DE131">
            <v>1072.5333912836643</v>
          </cell>
          <cell r="DF131">
            <v>0</v>
          </cell>
          <cell r="DG131">
            <v>0</v>
          </cell>
          <cell r="DH131">
            <v>0</v>
          </cell>
          <cell r="DI131">
            <v>0</v>
          </cell>
          <cell r="DJ131">
            <v>0</v>
          </cell>
          <cell r="DK131">
            <v>21003.080987525107</v>
          </cell>
        </row>
        <row r="132">
          <cell r="A132">
            <v>39783</v>
          </cell>
          <cell r="B132">
            <v>947.91946192026717</v>
          </cell>
          <cell r="C132">
            <v>20590.588152353746</v>
          </cell>
          <cell r="D132">
            <v>3252.3488884019039</v>
          </cell>
          <cell r="E132">
            <v>1059.3183019039134</v>
          </cell>
          <cell r="F132">
            <v>3517.1526091904998</v>
          </cell>
          <cell r="G132">
            <v>113.10934687819565</v>
          </cell>
          <cell r="H132">
            <v>17.894532606060007</v>
          </cell>
          <cell r="I132">
            <v>0.97656559584999858</v>
          </cell>
          <cell r="J132">
            <v>0</v>
          </cell>
          <cell r="K132">
            <v>0</v>
          </cell>
          <cell r="L132">
            <v>0</v>
          </cell>
          <cell r="M132">
            <v>21.491408283409982</v>
          </cell>
          <cell r="N132">
            <v>0</v>
          </cell>
          <cell r="O132">
            <v>0</v>
          </cell>
          <cell r="P132">
            <v>13.982140403684543</v>
          </cell>
          <cell r="Q132">
            <v>9.8149091295388704</v>
          </cell>
          <cell r="R132">
            <v>55.93094113475572</v>
          </cell>
          <cell r="S132">
            <v>56.572788326608517</v>
          </cell>
          <cell r="T132">
            <v>42.979248146128263</v>
          </cell>
          <cell r="U132">
            <v>145.94198871039237</v>
          </cell>
          <cell r="V132">
            <v>2.6298809721095684</v>
          </cell>
          <cell r="W132">
            <v>199.92058076827882</v>
          </cell>
          <cell r="X132">
            <v>5.0349521996584841</v>
          </cell>
          <cell r="Y132">
            <v>1.5388114565538167</v>
          </cell>
          <cell r="Z132">
            <v>25.662521521192286</v>
          </cell>
          <cell r="AA132">
            <v>54.439373664003362</v>
          </cell>
          <cell r="AB132">
            <v>358.68035970445084</v>
          </cell>
          <cell r="AC132">
            <v>231.18552804838407</v>
          </cell>
          <cell r="AD132">
            <v>6.5699085412343763</v>
          </cell>
          <cell r="AE132">
            <v>11.885017156490216</v>
          </cell>
          <cell r="AF132">
            <v>9.1072030308974679</v>
          </cell>
          <cell r="AG132">
            <v>16.511367918856486</v>
          </cell>
          <cell r="AH132">
            <v>84.606860207907246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39783</v>
          </cell>
          <cell r="BD132">
            <v>0</v>
          </cell>
          <cell r="BE132">
            <v>0</v>
          </cell>
          <cell r="BF132">
            <v>0</v>
          </cell>
          <cell r="BG132">
            <v>0</v>
          </cell>
          <cell r="BH132">
            <v>0</v>
          </cell>
          <cell r="BI132">
            <v>0</v>
          </cell>
          <cell r="BJ132">
            <v>0</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0</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39783</v>
          </cell>
          <cell r="DD132">
            <v>29520.799267133847</v>
          </cell>
          <cell r="DE132">
            <v>1332.9943810411251</v>
          </cell>
          <cell r="DF132">
            <v>0</v>
          </cell>
          <cell r="DG132">
            <v>0</v>
          </cell>
          <cell r="DH132">
            <v>0</v>
          </cell>
          <cell r="DI132">
            <v>0</v>
          </cell>
          <cell r="DJ132">
            <v>0</v>
          </cell>
          <cell r="DK132">
            <v>30853.793648174971</v>
          </cell>
        </row>
        <row r="133">
          <cell r="A133">
            <v>39814</v>
          </cell>
          <cell r="B133">
            <v>542.86141138873825</v>
          </cell>
          <cell r="C133">
            <v>6621.7237991723978</v>
          </cell>
          <cell r="D133">
            <v>1812.6764506061329</v>
          </cell>
          <cell r="E133">
            <v>444.54933839262344</v>
          </cell>
          <cell r="F133">
            <v>1436.98704694964</v>
          </cell>
          <cell r="G133">
            <v>28.119539243324979</v>
          </cell>
          <cell r="H133">
            <v>7.8306963162599912</v>
          </cell>
          <cell r="I133">
            <v>0.24821001725000089</v>
          </cell>
          <cell r="J133">
            <v>0</v>
          </cell>
          <cell r="K133">
            <v>0</v>
          </cell>
          <cell r="L133">
            <v>0</v>
          </cell>
          <cell r="M133">
            <v>5.4623906918500502</v>
          </cell>
          <cell r="N133">
            <v>0</v>
          </cell>
          <cell r="O133">
            <v>0</v>
          </cell>
          <cell r="P133">
            <v>6.2474474881960393</v>
          </cell>
          <cell r="Q133">
            <v>4.426056522813087</v>
          </cell>
          <cell r="R133">
            <v>23.410788201094583</v>
          </cell>
          <cell r="S133">
            <v>23.881089946626343</v>
          </cell>
          <cell r="T133">
            <v>19.682378883204638</v>
          </cell>
          <cell r="U133">
            <v>65.947957413347183</v>
          </cell>
          <cell r="V133">
            <v>1.1828012447166179</v>
          </cell>
          <cell r="W133">
            <v>89.406546464512715</v>
          </cell>
          <cell r="X133">
            <v>2.2832767518963375</v>
          </cell>
          <cell r="Y133">
            <v>0.68723412847248821</v>
          </cell>
          <cell r="Z133">
            <v>11.313918099378661</v>
          </cell>
          <cell r="AA133">
            <v>24.507773873214063</v>
          </cell>
          <cell r="AB133">
            <v>159.96464001555825</v>
          </cell>
          <cell r="AC133">
            <v>104.49006716697563</v>
          </cell>
          <cell r="AD133">
            <v>2.7724808147243905</v>
          </cell>
          <cell r="AE133">
            <v>4.9391429435009284</v>
          </cell>
          <cell r="AF133">
            <v>4.1072367269225882</v>
          </cell>
          <cell r="AG133">
            <v>7.4648657431299394</v>
          </cell>
          <cell r="AH133">
            <v>37.74498724719011</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39814</v>
          </cell>
          <cell r="BD133">
            <v>0</v>
          </cell>
          <cell r="BE133">
            <v>0</v>
          </cell>
          <cell r="BF133">
            <v>0</v>
          </cell>
          <cell r="BG133">
            <v>0</v>
          </cell>
          <cell r="BH133">
            <v>0</v>
          </cell>
          <cell r="BI133">
            <v>0</v>
          </cell>
          <cell r="BJ133">
            <v>0</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0</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39814</v>
          </cell>
          <cell r="DD133">
            <v>10900.458882778217</v>
          </cell>
          <cell r="DE133">
            <v>594.46068967547455</v>
          </cell>
          <cell r="DF133">
            <v>0</v>
          </cell>
          <cell r="DG133">
            <v>0</v>
          </cell>
          <cell r="DH133">
            <v>0</v>
          </cell>
          <cell r="DI133">
            <v>0</v>
          </cell>
          <cell r="DJ133">
            <v>0</v>
          </cell>
          <cell r="DK133">
            <v>11494.919572453691</v>
          </cell>
        </row>
        <row r="134">
          <cell r="A134">
            <v>39845</v>
          </cell>
          <cell r="B134">
            <v>-441.71385782065221</v>
          </cell>
          <cell r="C134">
            <v>-1079.2196588783711</v>
          </cell>
          <cell r="D134">
            <v>-845.50616184017383</v>
          </cell>
          <cell r="E134">
            <v>-580.11817596052651</v>
          </cell>
          <cell r="F134">
            <v>-1446.4439476028713</v>
          </cell>
          <cell r="G134">
            <v>-126.79440183180006</v>
          </cell>
          <cell r="H134">
            <v>-8.778169902029985</v>
          </cell>
          <cell r="I134">
            <v>-1.053671092500001</v>
          </cell>
          <cell r="J134">
            <v>0</v>
          </cell>
          <cell r="K134">
            <v>0</v>
          </cell>
          <cell r="L134">
            <v>0</v>
          </cell>
          <cell r="M134">
            <v>-23.188279150500094</v>
          </cell>
          <cell r="N134">
            <v>0</v>
          </cell>
          <cell r="O134">
            <v>0</v>
          </cell>
          <cell r="P134">
            <v>-6.448684651339927</v>
          </cell>
          <cell r="Q134">
            <v>-4.3932206078319949</v>
          </cell>
          <cell r="R134">
            <v>-30.991954034183546</v>
          </cell>
          <cell r="S134">
            <v>-30.684485135870492</v>
          </cell>
          <cell r="T134">
            <v>-18.248660083395315</v>
          </cell>
          <cell r="U134">
            <v>-64.880444356524819</v>
          </cell>
          <cell r="V134">
            <v>-1.1875110483174387</v>
          </cell>
          <cell r="W134">
            <v>-91.946027319167982</v>
          </cell>
          <cell r="X134">
            <v>-2.2117398511532564</v>
          </cell>
          <cell r="Y134">
            <v>-0.71080445397454806</v>
          </cell>
          <cell r="Z134">
            <v>-12.33732552088849</v>
          </cell>
          <cell r="AA134">
            <v>-24.504867333688235</v>
          </cell>
          <cell r="AB134">
            <v>-149.67214431763074</v>
          </cell>
          <cell r="AC134">
            <v>-102.70279609546058</v>
          </cell>
          <cell r="AD134">
            <v>-3.5663328677536081</v>
          </cell>
          <cell r="AE134">
            <v>-6.7024311515375299</v>
          </cell>
          <cell r="AF134">
            <v>-4.075387772826593</v>
          </cell>
          <cell r="AG134">
            <v>-7.3280359844005849</v>
          </cell>
          <cell r="AH134">
            <v>-39.21456347087031</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39845</v>
          </cell>
          <cell r="BD134">
            <v>0</v>
          </cell>
          <cell r="BE134">
            <v>0</v>
          </cell>
          <cell r="BF134">
            <v>0</v>
          </cell>
          <cell r="BG134">
            <v>0</v>
          </cell>
          <cell r="BH134">
            <v>0</v>
          </cell>
          <cell r="BI134">
            <v>0</v>
          </cell>
          <cell r="BJ134">
            <v>0</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0</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39845</v>
          </cell>
          <cell r="DD134">
            <v>-4552.8163240794256</v>
          </cell>
          <cell r="DE134">
            <v>-601.80741605681612</v>
          </cell>
          <cell r="DF134">
            <v>0</v>
          </cell>
          <cell r="DG134">
            <v>0</v>
          </cell>
          <cell r="DH134">
            <v>0</v>
          </cell>
          <cell r="DI134">
            <v>0</v>
          </cell>
          <cell r="DJ134">
            <v>0</v>
          </cell>
          <cell r="DK134">
            <v>-5154.6237401362414</v>
          </cell>
        </row>
        <row r="135">
          <cell r="A135">
            <v>39873</v>
          </cell>
          <cell r="B135">
            <v>-287.10071073645724</v>
          </cell>
          <cell r="C135">
            <v>-14316.644176847534</v>
          </cell>
          <cell r="D135">
            <v>-1517.7341879849719</v>
          </cell>
          <cell r="E135">
            <v>-296.02217068039346</v>
          </cell>
          <cell r="F135">
            <v>-1482.8342294371093</v>
          </cell>
          <cell r="G135">
            <v>89.259758075055004</v>
          </cell>
          <cell r="H135">
            <v>-6.9169790107900004</v>
          </cell>
          <cell r="I135">
            <v>0.72235433465000143</v>
          </cell>
          <cell r="J135">
            <v>0</v>
          </cell>
          <cell r="K135">
            <v>0</v>
          </cell>
          <cell r="L135">
            <v>0</v>
          </cell>
          <cell r="M135">
            <v>15.896947421889999</v>
          </cell>
          <cell r="N135">
            <v>0</v>
          </cell>
          <cell r="O135">
            <v>0</v>
          </cell>
          <cell r="P135">
            <v>-6.1200866898769162</v>
          </cell>
          <cell r="Q135">
            <v>-4.5462523494540843</v>
          </cell>
          <cell r="R135">
            <v>-14.743345768709005</v>
          </cell>
          <cell r="S135">
            <v>-16.155295655080298</v>
          </cell>
          <cell r="T135">
            <v>-21.761686490735212</v>
          </cell>
          <cell r="U135">
            <v>-68.432584268603279</v>
          </cell>
          <cell r="V135">
            <v>-1.1987447524411539</v>
          </cell>
          <cell r="W135">
            <v>-87.992267832314397</v>
          </cell>
          <cell r="X135">
            <v>-2.4107812679746221</v>
          </cell>
          <cell r="Y135">
            <v>-0.67150411202268234</v>
          </cell>
          <cell r="Z135">
            <v>-10.29272609518447</v>
          </cell>
          <cell r="AA135">
            <v>-24.95868423322954</v>
          </cell>
          <cell r="AB135">
            <v>-158.01506561780769</v>
          </cell>
          <cell r="AC135">
            <v>-108.5418003984919</v>
          </cell>
          <cell r="AD135">
            <v>-1.8707419186233347</v>
          </cell>
          <cell r="AE135">
            <v>-2.9139634590489369</v>
          </cell>
          <cell r="AF135">
            <v>-4.2204280350421506</v>
          </cell>
          <cell r="AG135">
            <v>-7.7652967530216213</v>
          </cell>
          <cell r="AH135">
            <v>-36.67107927042747</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39873</v>
          </cell>
          <cell r="BD135">
            <v>0</v>
          </cell>
          <cell r="BE135">
            <v>0</v>
          </cell>
          <cell r="BF135">
            <v>0</v>
          </cell>
          <cell r="BG135">
            <v>0</v>
          </cell>
          <cell r="BH135">
            <v>0</v>
          </cell>
          <cell r="BI135">
            <v>0</v>
          </cell>
          <cell r="BJ135">
            <v>0</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0</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39873</v>
          </cell>
          <cell r="DD135">
            <v>-17801.373394865663</v>
          </cell>
          <cell r="DE135">
            <v>-579.28233496808866</v>
          </cell>
          <cell r="DF135">
            <v>0</v>
          </cell>
          <cell r="DG135">
            <v>0</v>
          </cell>
          <cell r="DH135">
            <v>0</v>
          </cell>
          <cell r="DI135">
            <v>0</v>
          </cell>
          <cell r="DJ135">
            <v>0</v>
          </cell>
          <cell r="DK135">
            <v>-18380.65572983375</v>
          </cell>
        </row>
        <row r="136">
          <cell r="A136">
            <v>39904</v>
          </cell>
          <cell r="B136">
            <v>-1119.8148912776448</v>
          </cell>
          <cell r="C136">
            <v>-14178.756976341574</v>
          </cell>
          <cell r="D136">
            <v>-2958.3730262929316</v>
          </cell>
          <cell r="E136">
            <v>-1160.7321962003982</v>
          </cell>
          <cell r="F136">
            <v>-3268.9750026997103</v>
          </cell>
          <cell r="G136">
            <v>-223.16823235192598</v>
          </cell>
          <cell r="H136">
            <v>-18.991802677250007</v>
          </cell>
          <cell r="I136">
            <v>-1.9480508547500006</v>
          </cell>
          <cell r="J136">
            <v>0</v>
          </cell>
          <cell r="K136">
            <v>0</v>
          </cell>
          <cell r="L136">
            <v>0</v>
          </cell>
          <cell r="M136">
            <v>-42.871012919349994</v>
          </cell>
          <cell r="N136">
            <v>0</v>
          </cell>
          <cell r="O136">
            <v>0</v>
          </cell>
          <cell r="P136">
            <v>-14.417906754125415</v>
          </cell>
          <cell r="Q136">
            <v>-9.9247262345670357</v>
          </cell>
          <cell r="R136">
            <v>-65.305659853478389</v>
          </cell>
          <cell r="S136">
            <v>-65.081153855489575</v>
          </cell>
          <cell r="T136">
            <v>-42.007368084127719</v>
          </cell>
          <cell r="U136">
            <v>-146.92251950992051</v>
          </cell>
          <cell r="V136">
            <v>-2.6745195100215398</v>
          </cell>
          <cell r="W136">
            <v>-205.77077538749126</v>
          </cell>
          <cell r="X136">
            <v>-5.0296907668266622</v>
          </cell>
          <cell r="Y136">
            <v>-1.5883726511824015</v>
          </cell>
          <cell r="Z136">
            <v>-27.198944653504558</v>
          </cell>
          <cell r="AA136">
            <v>-55.250330453225878</v>
          </cell>
          <cell r="AB136">
            <v>-365.61775376517807</v>
          </cell>
          <cell r="AC136">
            <v>-232.630398797981</v>
          </cell>
          <cell r="AD136">
            <v>-7.5622368389773147</v>
          </cell>
          <cell r="AE136">
            <v>-14.048655243068392</v>
          </cell>
          <cell r="AF136">
            <v>-9.2075467795566173</v>
          </cell>
          <cell r="AG136">
            <v>-16.604219982701593</v>
          </cell>
          <cell r="AH136">
            <v>-87.527383963411253</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39904</v>
          </cell>
          <cell r="BD136">
            <v>0</v>
          </cell>
          <cell r="BE136">
            <v>0</v>
          </cell>
          <cell r="BF136">
            <v>0</v>
          </cell>
          <cell r="BG136">
            <v>0</v>
          </cell>
          <cell r="BH136">
            <v>0</v>
          </cell>
          <cell r="BI136">
            <v>0</v>
          </cell>
          <cell r="BJ136">
            <v>0</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0</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39904</v>
          </cell>
          <cell r="DD136">
            <v>-22973.631191615535</v>
          </cell>
          <cell r="DE136">
            <v>-1374.3701630848352</v>
          </cell>
          <cell r="DF136">
            <v>0</v>
          </cell>
          <cell r="DG136">
            <v>0</v>
          </cell>
          <cell r="DH136">
            <v>0</v>
          </cell>
          <cell r="DI136">
            <v>0</v>
          </cell>
          <cell r="DJ136">
            <v>0</v>
          </cell>
          <cell r="DK136">
            <v>-24348.001354700369</v>
          </cell>
        </row>
        <row r="137">
          <cell r="A137">
            <v>39934</v>
          </cell>
          <cell r="B137">
            <v>-688.47122488033028</v>
          </cell>
          <cell r="C137">
            <v>-9726.3362871851441</v>
          </cell>
          <cell r="D137">
            <v>-2109.214670260365</v>
          </cell>
          <cell r="E137">
            <v>-613.29508641154598</v>
          </cell>
          <cell r="F137">
            <v>-1997.3392295451088</v>
          </cell>
          <cell r="G137">
            <v>-69.849943993215277</v>
          </cell>
          <cell r="H137">
            <v>-10.405127176539994</v>
          </cell>
          <cell r="I137">
            <v>-0.63840854544999959</v>
          </cell>
          <cell r="J137">
            <v>0</v>
          </cell>
          <cell r="K137">
            <v>0</v>
          </cell>
          <cell r="L137">
            <v>0</v>
          </cell>
          <cell r="M137">
            <v>-14.049541331569962</v>
          </cell>
          <cell r="N137">
            <v>0</v>
          </cell>
          <cell r="O137">
            <v>0</v>
          </cell>
          <cell r="P137">
            <v>-8.0496688501945304</v>
          </cell>
          <cell r="Q137">
            <v>-5.6394464025182671</v>
          </cell>
          <cell r="R137">
            <v>-32.632177394230915</v>
          </cell>
          <cell r="S137">
            <v>-32.951506481855155</v>
          </cell>
          <cell r="T137">
            <v>-24.612736768139836</v>
          </cell>
          <cell r="U137">
            <v>-83.818346312216548</v>
          </cell>
          <cell r="V137">
            <v>-1.5119373560223448</v>
          </cell>
          <cell r="W137">
            <v>-115.07488557352148</v>
          </cell>
          <cell r="X137">
            <v>-2.8894928848162476</v>
          </cell>
          <cell r="Y137">
            <v>-0.88600108430258173</v>
          </cell>
          <cell r="Z137">
            <v>-14.815900993792271</v>
          </cell>
          <cell r="AA137">
            <v>-31.291181987388608</v>
          </cell>
          <cell r="AB137">
            <v>-207.59269866575556</v>
          </cell>
          <cell r="AC137">
            <v>-132.76982988990608</v>
          </cell>
          <cell r="AD137">
            <v>-3.826962700314982</v>
          </cell>
          <cell r="AE137">
            <v>-6.9438726529706898</v>
          </cell>
          <cell r="AF137">
            <v>-5.2327248779407283</v>
          </cell>
          <cell r="AG137">
            <v>-9.4818916852029709</v>
          </cell>
          <cell r="AH137">
            <v>-48.725143568167617</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39934</v>
          </cell>
          <cell r="BD137">
            <v>0</v>
          </cell>
          <cell r="BE137">
            <v>0</v>
          </cell>
          <cell r="BF137">
            <v>0</v>
          </cell>
          <cell r="BG137">
            <v>0</v>
          </cell>
          <cell r="BH137">
            <v>0</v>
          </cell>
          <cell r="BI137">
            <v>0</v>
          </cell>
          <cell r="BJ137">
            <v>0</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0</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39934</v>
          </cell>
          <cell r="DD137">
            <v>-15229.599519329269</v>
          </cell>
          <cell r="DE137">
            <v>-768.74640612925737</v>
          </cell>
          <cell r="DF137">
            <v>0</v>
          </cell>
          <cell r="DG137">
            <v>0</v>
          </cell>
          <cell r="DH137">
            <v>0</v>
          </cell>
          <cell r="DI137">
            <v>0</v>
          </cell>
          <cell r="DJ137">
            <v>0</v>
          </cell>
          <cell r="DK137">
            <v>-15998.345925458527</v>
          </cell>
        </row>
        <row r="138">
          <cell r="A138">
            <v>39965</v>
          </cell>
          <cell r="B138">
            <v>-361.93095139389277</v>
          </cell>
          <cell r="C138">
            <v>-4880.7640922915352</v>
          </cell>
          <cell r="D138">
            <v>-1101.643768196562</v>
          </cell>
          <cell r="E138">
            <v>-324.048189223902</v>
          </cell>
          <cell r="F138">
            <v>-940.18740806306948</v>
          </cell>
          <cell r="G138">
            <v>-55.327359735135104</v>
          </cell>
          <cell r="H138">
            <v>22.565110471090001</v>
          </cell>
          <cell r="I138">
            <v>-0.46652637005000086</v>
          </cell>
          <cell r="J138">
            <v>0</v>
          </cell>
          <cell r="K138">
            <v>0</v>
          </cell>
          <cell r="L138">
            <v>0</v>
          </cell>
          <cell r="M138">
            <v>-10.266907554730023</v>
          </cell>
          <cell r="N138">
            <v>0</v>
          </cell>
          <cell r="O138">
            <v>0</v>
          </cell>
          <cell r="P138">
            <v>-3.6466764693643698</v>
          </cell>
          <cell r="Q138">
            <v>-2.5134420178704087</v>
          </cell>
          <cell r="R138">
            <v>-16.392549549479664</v>
          </cell>
          <cell r="S138">
            <v>-16.35028485643781</v>
          </cell>
          <cell r="T138">
            <v>-10.662654631798809</v>
          </cell>
          <cell r="U138">
            <v>-37.219101031453462</v>
          </cell>
          <cell r="V138">
            <v>-0.67706931606990295</v>
          </cell>
          <cell r="W138">
            <v>-52.051197473301542</v>
          </cell>
          <cell r="X138">
            <v>-1.2748006822518396</v>
          </cell>
          <cell r="Y138">
            <v>-0.40171591865709189</v>
          </cell>
          <cell r="Z138">
            <v>-6.8672785029631838</v>
          </cell>
          <cell r="AA138">
            <v>-13.988802939978664</v>
          </cell>
          <cell r="AB138">
            <v>-89.898807837181053</v>
          </cell>
          <cell r="AC138">
            <v>-58.932841014171615</v>
          </cell>
          <cell r="AD138">
            <v>-1.8997923692432961</v>
          </cell>
          <cell r="AE138">
            <v>-3.5239089315091858</v>
          </cell>
          <cell r="AF138">
            <v>-2.3318419267362223</v>
          </cell>
          <cell r="AG138">
            <v>-4.2065621832313553</v>
          </cell>
          <cell r="AH138">
            <v>-22.133383267693329</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39965</v>
          </cell>
          <cell r="BD138">
            <v>0</v>
          </cell>
          <cell r="BE138">
            <v>0</v>
          </cell>
          <cell r="BF138">
            <v>0</v>
          </cell>
          <cell r="BG138">
            <v>0</v>
          </cell>
          <cell r="BH138">
            <v>0</v>
          </cell>
          <cell r="BI138">
            <v>0</v>
          </cell>
          <cell r="BJ138">
            <v>0</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0</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39965</v>
          </cell>
          <cell r="DD138">
            <v>-7652.070092357787</v>
          </cell>
          <cell r="DE138">
            <v>-344.97271091939285</v>
          </cell>
          <cell r="DF138">
            <v>0</v>
          </cell>
          <cell r="DG138">
            <v>0</v>
          </cell>
          <cell r="DH138">
            <v>0</v>
          </cell>
          <cell r="DI138">
            <v>0</v>
          </cell>
          <cell r="DJ138">
            <v>0</v>
          </cell>
          <cell r="DK138">
            <v>-7997.0428032771797</v>
          </cell>
        </row>
        <row r="139">
          <cell r="A139">
            <v>39995</v>
          </cell>
          <cell r="B139">
            <v>-46.519383186858612</v>
          </cell>
          <cell r="C139">
            <v>-2221.6544288261525</v>
          </cell>
          <cell r="D139">
            <v>-206.57149574016918</v>
          </cell>
          <cell r="E139">
            <v>28.881112723693079</v>
          </cell>
          <cell r="F139">
            <v>25.818946790128685</v>
          </cell>
          <cell r="G139">
            <v>11.396194591410167</v>
          </cell>
          <cell r="H139">
            <v>0.57041325206000237</v>
          </cell>
          <cell r="I139">
            <v>7.8747780800000555E-2</v>
          </cell>
          <cell r="J139">
            <v>0</v>
          </cell>
          <cell r="K139">
            <v>0</v>
          </cell>
          <cell r="L139">
            <v>0</v>
          </cell>
          <cell r="M139">
            <v>1.7330128316800073</v>
          </cell>
          <cell r="N139">
            <v>0</v>
          </cell>
          <cell r="O139">
            <v>0</v>
          </cell>
          <cell r="P139">
            <v>7.2561982669977848E-2</v>
          </cell>
          <cell r="Q139">
            <v>3.257109396525891E-2</v>
          </cell>
          <cell r="R139">
            <v>1.0050452733776729</v>
          </cell>
          <cell r="S139">
            <v>0.92535871244379453</v>
          </cell>
          <cell r="T139">
            <v>6.559768768947336E-3</v>
          </cell>
          <cell r="U139">
            <v>0.42320981190365276</v>
          </cell>
          <cell r="V139">
            <v>1.0152246560161443E-2</v>
          </cell>
          <cell r="W139">
            <v>1.0018720288602525</v>
          </cell>
          <cell r="X139">
            <v>1.0939429747051293E-2</v>
          </cell>
          <cell r="Y139">
            <v>8.1359575791046263E-3</v>
          </cell>
          <cell r="Z139">
            <v>0.20217227574826893</v>
          </cell>
          <cell r="AA139">
            <v>0.19956395007211086</v>
          </cell>
          <cell r="AB139">
            <v>-0.65595802023741268</v>
          </cell>
          <cell r="AC139">
            <v>0.66025220338423418</v>
          </cell>
          <cell r="AD139">
            <v>0.10786038918521172</v>
          </cell>
          <cell r="AE139">
            <v>0.2296353355717497</v>
          </cell>
          <cell r="AF139">
            <v>3.0076907482005595E-2</v>
          </cell>
          <cell r="AG139">
            <v>4.618691738874077E-2</v>
          </cell>
          <cell r="AH139">
            <v>0.46564657430204082</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39995</v>
          </cell>
          <cell r="BD139">
            <v>0</v>
          </cell>
          <cell r="BE139">
            <v>0</v>
          </cell>
          <cell r="BF139">
            <v>0</v>
          </cell>
          <cell r="BG139">
            <v>0</v>
          </cell>
          <cell r="BH139">
            <v>0</v>
          </cell>
          <cell r="BI139">
            <v>0</v>
          </cell>
          <cell r="BJ139">
            <v>0</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0</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39995</v>
          </cell>
          <cell r="DD139">
            <v>-2406.2668797834085</v>
          </cell>
          <cell r="DE139">
            <v>4.7818428387728247</v>
          </cell>
          <cell r="DF139">
            <v>0</v>
          </cell>
          <cell r="DG139">
            <v>0</v>
          </cell>
          <cell r="DH139">
            <v>0</v>
          </cell>
          <cell r="DI139">
            <v>0</v>
          </cell>
          <cell r="DJ139">
            <v>0</v>
          </cell>
          <cell r="DK139">
            <v>-2401.4850369446358</v>
          </cell>
        </row>
        <row r="140">
          <cell r="A140">
            <v>40026</v>
          </cell>
          <cell r="B140">
            <v>33.659448637161987</v>
          </cell>
          <cell r="C140">
            <v>3120.141110492571</v>
          </cell>
          <cell r="D140">
            <v>13.970054713368008</v>
          </cell>
          <cell r="E140">
            <v>7.6477010671337489</v>
          </cell>
          <cell r="F140">
            <v>11.935380439745641</v>
          </cell>
          <cell r="G140">
            <v>4.581777959774918</v>
          </cell>
          <cell r="H140">
            <v>0.19827265664999685</v>
          </cell>
          <cell r="I140">
            <v>4.0443165750000391E-2</v>
          </cell>
          <cell r="J140">
            <v>0</v>
          </cell>
          <cell r="K140">
            <v>0</v>
          </cell>
          <cell r="L140">
            <v>0</v>
          </cell>
          <cell r="M140">
            <v>0.8900380999500157</v>
          </cell>
          <cell r="N140">
            <v>0</v>
          </cell>
          <cell r="O140">
            <v>0</v>
          </cell>
          <cell r="P140">
            <v>3.156772696189819E-2</v>
          </cell>
          <cell r="Q140">
            <v>1.4169891220059299E-2</v>
          </cell>
          <cell r="R140">
            <v>0.43723991003156698</v>
          </cell>
          <cell r="S140">
            <v>0.40257267099627825</v>
          </cell>
          <cell r="T140">
            <v>2.8537945327557425E-3</v>
          </cell>
          <cell r="U140">
            <v>0.18411530801921799</v>
          </cell>
          <cell r="V140">
            <v>4.41668399440843E-3</v>
          </cell>
          <cell r="W140">
            <v>0.43585940590499378</v>
          </cell>
          <cell r="X140">
            <v>4.7591440953908661E-3</v>
          </cell>
          <cell r="Y140">
            <v>3.5395075765616468E-3</v>
          </cell>
          <cell r="Z140">
            <v>8.7954035505263164E-2</v>
          </cell>
          <cell r="AA140">
            <v>8.6819296489813957E-2</v>
          </cell>
          <cell r="AB140">
            <v>1.6064216749630942</v>
          </cell>
          <cell r="AC140">
            <v>0.28723941264423958</v>
          </cell>
          <cell r="AD140">
            <v>4.6924121840602309E-2</v>
          </cell>
          <cell r="AE140">
            <v>9.9901702067634227E-2</v>
          </cell>
          <cell r="AF140">
            <v>1.3084807888567695E-2</v>
          </cell>
          <cell r="AG140">
            <v>2.0093386973322823E-2</v>
          </cell>
          <cell r="AH140">
            <v>0.20257720885559138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40026</v>
          </cell>
          <cell r="BD140">
            <v>0</v>
          </cell>
          <cell r="BE140">
            <v>0</v>
          </cell>
          <cell r="BF140">
            <v>0</v>
          </cell>
          <cell r="BG140">
            <v>0</v>
          </cell>
          <cell r="BH140">
            <v>0</v>
          </cell>
          <cell r="BI140">
            <v>0</v>
          </cell>
          <cell r="BJ140">
            <v>0</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0</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40026</v>
          </cell>
          <cell r="DD140">
            <v>3193.0642272321047</v>
          </cell>
          <cell r="DE140">
            <v>3.9721096905612607</v>
          </cell>
          <cell r="DF140">
            <v>0</v>
          </cell>
          <cell r="DG140">
            <v>0</v>
          </cell>
          <cell r="DH140">
            <v>0</v>
          </cell>
          <cell r="DI140">
            <v>0</v>
          </cell>
          <cell r="DJ140">
            <v>0</v>
          </cell>
          <cell r="DK140">
            <v>3197.0363369226661</v>
          </cell>
        </row>
        <row r="141">
          <cell r="A141">
            <v>40057</v>
          </cell>
          <cell r="B141">
            <v>-17.784646772547859</v>
          </cell>
          <cell r="C141">
            <v>-2485.5689329131606</v>
          </cell>
          <cell r="D141">
            <v>-9.5812553351359391</v>
          </cell>
          <cell r="E141">
            <v>-23.450865863674554</v>
          </cell>
          <cell r="F141">
            <v>-6.6494556991175342</v>
          </cell>
          <cell r="G141">
            <v>-10.135553596784739</v>
          </cell>
          <cell r="H141">
            <v>-0.51586005431000559</v>
          </cell>
          <cell r="I141">
            <v>-6.7620154549999825E-2</v>
          </cell>
          <cell r="J141">
            <v>0</v>
          </cell>
          <cell r="K141">
            <v>0</v>
          </cell>
          <cell r="L141">
            <v>0</v>
          </cell>
          <cell r="M141">
            <v>-1.4881256884300091</v>
          </cell>
          <cell r="N141">
            <v>0</v>
          </cell>
          <cell r="O141">
            <v>0</v>
          </cell>
          <cell r="P141">
            <v>-6.4068087146532657E-2</v>
          </cell>
          <cell r="Q141">
            <v>-2.8758416044323099E-2</v>
          </cell>
          <cell r="R141">
            <v>-0.88739758468054786</v>
          </cell>
          <cell r="S141">
            <v>-0.81703890176616367</v>
          </cell>
          <cell r="T141">
            <v>-5.7919012365204737E-3</v>
          </cell>
          <cell r="U141">
            <v>-0.37367009710348609</v>
          </cell>
          <cell r="V141">
            <v>-8.9638539827097928E-3</v>
          </cell>
          <cell r="W141">
            <v>-0.88459579097539975</v>
          </cell>
          <cell r="X141">
            <v>-9.6588917857320673E-3</v>
          </cell>
          <cell r="Y141">
            <v>-7.183585949813249E-3</v>
          </cell>
          <cell r="Z141">
            <v>-0.17850657471921522</v>
          </cell>
          <cell r="AA141">
            <v>-0.17620357209198118</v>
          </cell>
          <cell r="AB141">
            <v>2.2096985535590647</v>
          </cell>
          <cell r="AC141">
            <v>-0.58296499280487302</v>
          </cell>
          <cell r="AD141">
            <v>-9.5234564433112609E-2</v>
          </cell>
          <cell r="AE141">
            <v>-0.2027548883035297</v>
          </cell>
          <cell r="AF141">
            <v>-2.655619180665866E-2</v>
          </cell>
          <cell r="AG141">
            <v>-4.0780410614605668E-2</v>
          </cell>
          <cell r="AH141">
            <v>-0.41113933500897021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40057</v>
          </cell>
          <cell r="BD141">
            <v>0</v>
          </cell>
          <cell r="BE141">
            <v>0</v>
          </cell>
          <cell r="BF141">
            <v>0</v>
          </cell>
          <cell r="BG141">
            <v>0</v>
          </cell>
          <cell r="BH141">
            <v>0</v>
          </cell>
          <cell r="BI141">
            <v>0</v>
          </cell>
          <cell r="BJ141">
            <v>0</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0</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40057</v>
          </cell>
          <cell r="DD141">
            <v>-2555.2423160777112</v>
          </cell>
          <cell r="DE141">
            <v>-2.59156908689511</v>
          </cell>
          <cell r="DF141">
            <v>0</v>
          </cell>
          <cell r="DG141">
            <v>0</v>
          </cell>
          <cell r="DH141">
            <v>0</v>
          </cell>
          <cell r="DI141">
            <v>0</v>
          </cell>
          <cell r="DJ141">
            <v>0</v>
          </cell>
          <cell r="DK141">
            <v>-2557.8338851646063</v>
          </cell>
        </row>
        <row r="142">
          <cell r="A142">
            <v>40087</v>
          </cell>
          <cell r="B142">
            <v>489.42120678074599</v>
          </cell>
          <cell r="C142">
            <v>5903.4388904205107</v>
          </cell>
          <cell r="D142">
            <v>1178.5265376382658</v>
          </cell>
          <cell r="E142">
            <v>616.13632504765383</v>
          </cell>
          <cell r="F142">
            <v>1870.6302174963657</v>
          </cell>
          <cell r="G142">
            <v>82.240161253950504</v>
          </cell>
          <cell r="H142">
            <v>-18.052516087399994</v>
          </cell>
          <cell r="I142">
            <v>0.70408456300000011</v>
          </cell>
          <cell r="J142">
            <v>0</v>
          </cell>
          <cell r="K142">
            <v>0</v>
          </cell>
          <cell r="L142">
            <v>0</v>
          </cell>
          <cell r="M142">
            <v>15.49488213980003</v>
          </cell>
          <cell r="N142">
            <v>0</v>
          </cell>
          <cell r="O142">
            <v>0</v>
          </cell>
          <cell r="P142">
            <v>7.2563572160543739</v>
          </cell>
          <cell r="Q142">
            <v>5.0510710178417524</v>
          </cell>
          <cell r="R142">
            <v>30.684917639564208</v>
          </cell>
          <cell r="S142">
            <v>30.825424067480562</v>
          </cell>
          <cell r="T142">
            <v>21.802847672013193</v>
          </cell>
          <cell r="U142">
            <v>74.964731602397819</v>
          </cell>
          <cell r="V142">
            <v>1.3567278412992509</v>
          </cell>
          <cell r="W142">
            <v>103.67075722868998</v>
          </cell>
          <cell r="X142">
            <v>2.5777657191006442</v>
          </cell>
          <cell r="Y142">
            <v>0.79895027388082485</v>
          </cell>
          <cell r="Z142">
            <v>13.478223375888367</v>
          </cell>
          <cell r="AA142">
            <v>28.060128469069269</v>
          </cell>
          <cell r="AB142">
            <v>184.3376489200553</v>
          </cell>
          <cell r="AC142">
            <v>118.72747736741024</v>
          </cell>
          <cell r="AD142">
            <v>3.5807370321349343</v>
          </cell>
          <cell r="AE142">
            <v>6.557654542038863</v>
          </cell>
          <cell r="AF142">
            <v>4.6865245966339009</v>
          </cell>
          <cell r="AG142">
            <v>8.4773194822293636</v>
          </cell>
          <cell r="AH142">
            <v>43.970338226424502</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40087</v>
          </cell>
          <cell r="BD142">
            <v>0</v>
          </cell>
          <cell r="BE142">
            <v>0</v>
          </cell>
          <cell r="BF142">
            <v>0</v>
          </cell>
          <cell r="BG142">
            <v>0</v>
          </cell>
          <cell r="BH142">
            <v>0</v>
          </cell>
          <cell r="BI142">
            <v>0</v>
          </cell>
          <cell r="BJ142">
            <v>0</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0</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40087</v>
          </cell>
          <cell r="DD142">
            <v>10138.539789252891</v>
          </cell>
          <cell r="DE142">
            <v>690.86560229020745</v>
          </cell>
          <cell r="DF142">
            <v>0</v>
          </cell>
          <cell r="DG142">
            <v>0</v>
          </cell>
          <cell r="DH142">
            <v>0</v>
          </cell>
          <cell r="DI142">
            <v>0</v>
          </cell>
          <cell r="DJ142">
            <v>0</v>
          </cell>
          <cell r="DK142">
            <v>10829.405391543098</v>
          </cell>
        </row>
        <row r="143">
          <cell r="A143">
            <v>40118</v>
          </cell>
          <cell r="B143">
            <v>957.41710154726866</v>
          </cell>
          <cell r="C143">
            <v>12737.522240177701</v>
          </cell>
          <cell r="D143">
            <v>2442.7164924140807</v>
          </cell>
          <cell r="E143">
            <v>888.22416789148008</v>
          </cell>
          <cell r="F143">
            <v>2899.4396803313207</v>
          </cell>
          <cell r="G143">
            <v>156.56871350715141</v>
          </cell>
          <cell r="H143">
            <v>14.601429606199991</v>
          </cell>
          <cell r="I143">
            <v>1.40387156</v>
          </cell>
          <cell r="J143">
            <v>0</v>
          </cell>
          <cell r="K143">
            <v>0</v>
          </cell>
          <cell r="L143">
            <v>0</v>
          </cell>
          <cell r="M143">
            <v>30.895187175999965</v>
          </cell>
          <cell r="N143">
            <v>0</v>
          </cell>
          <cell r="O143">
            <v>0</v>
          </cell>
          <cell r="P143">
            <v>11.157016684480755</v>
          </cell>
          <cell r="Q143">
            <v>7.7070683729069991</v>
          </cell>
          <cell r="R143">
            <v>49.484152025937746</v>
          </cell>
          <cell r="S143">
            <v>49.432531162342876</v>
          </cell>
          <cell r="T143">
            <v>32.825009694785123</v>
          </cell>
          <cell r="U143">
            <v>114.18466272976092</v>
          </cell>
          <cell r="V143">
            <v>2.074766848175071</v>
          </cell>
          <cell r="W143">
            <v>159.28413348052473</v>
          </cell>
          <cell r="X143">
            <v>3.9144711003104242</v>
          </cell>
          <cell r="Y143">
            <v>1.2289104820263159</v>
          </cell>
          <cell r="Z143">
            <v>20.945893033339345</v>
          </cell>
          <cell r="AA143">
            <v>42.876411266753877</v>
          </cell>
          <cell r="AB143">
            <v>298.16773891493472</v>
          </cell>
          <cell r="AC143">
            <v>180.81006699001739</v>
          </cell>
          <cell r="AD143">
            <v>5.7433903602259697</v>
          </cell>
          <cell r="AE143">
            <v>10.624234646768736</v>
          </cell>
          <cell r="AF143">
            <v>7.1503595140844372</v>
          </cell>
          <cell r="AG143">
            <v>12.906953550594809</v>
          </cell>
          <cell r="AH143">
            <v>67.692283410899279</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40118</v>
          </cell>
          <cell r="BD143">
            <v>0</v>
          </cell>
          <cell r="BE143">
            <v>0</v>
          </cell>
          <cell r="BF143">
            <v>0</v>
          </cell>
          <cell r="BG143">
            <v>0</v>
          </cell>
          <cell r="BH143">
            <v>0</v>
          </cell>
          <cell r="BI143">
            <v>0</v>
          </cell>
          <cell r="BJ143">
            <v>0</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0</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40118</v>
          </cell>
          <cell r="DD143">
            <v>20128.788884211204</v>
          </cell>
          <cell r="DE143">
            <v>1078.2100542688695</v>
          </cell>
          <cell r="DF143">
            <v>0</v>
          </cell>
          <cell r="DG143">
            <v>0</v>
          </cell>
          <cell r="DH143">
            <v>0</v>
          </cell>
          <cell r="DI143">
            <v>0</v>
          </cell>
          <cell r="DJ143">
            <v>0</v>
          </cell>
          <cell r="DK143">
            <v>21206.998938480072</v>
          </cell>
        </row>
        <row r="144">
          <cell r="A144">
            <v>40148</v>
          </cell>
          <cell r="B144">
            <v>945.03542189431664</v>
          </cell>
          <cell r="C144">
            <v>20401.14048533544</v>
          </cell>
          <cell r="D144">
            <v>3219.8253995178848</v>
          </cell>
          <cell r="E144">
            <v>1075.8061608480284</v>
          </cell>
          <cell r="F144">
            <v>3899.1048601027614</v>
          </cell>
          <cell r="G144">
            <v>113.10934687819579</v>
          </cell>
          <cell r="H144">
            <v>17.894532606060007</v>
          </cell>
          <cell r="I144">
            <v>0.97656559584999858</v>
          </cell>
          <cell r="J144">
            <v>0</v>
          </cell>
          <cell r="K144">
            <v>0</v>
          </cell>
          <cell r="L144">
            <v>0</v>
          </cell>
          <cell r="M144">
            <v>21.491408283409982</v>
          </cell>
          <cell r="N144">
            <v>0</v>
          </cell>
          <cell r="O144">
            <v>0</v>
          </cell>
          <cell r="P144">
            <v>13.982140403684534</v>
          </cell>
          <cell r="Q144">
            <v>9.8149091295388615</v>
          </cell>
          <cell r="R144">
            <v>55.930941134755706</v>
          </cell>
          <cell r="S144">
            <v>56.572788326608446</v>
          </cell>
          <cell r="T144">
            <v>42.979248146128249</v>
          </cell>
          <cell r="U144">
            <v>145.94198871039228</v>
          </cell>
          <cell r="V144">
            <v>2.6298809721095675</v>
          </cell>
          <cell r="W144">
            <v>199.92058076827874</v>
          </cell>
          <cell r="X144">
            <v>5.0349521996584805</v>
          </cell>
          <cell r="Y144">
            <v>1.5388114565538153</v>
          </cell>
          <cell r="Z144">
            <v>25.662521521192286</v>
          </cell>
          <cell r="AA144">
            <v>54.439373664003341</v>
          </cell>
          <cell r="AB144">
            <v>360.87826150415566</v>
          </cell>
          <cell r="AC144">
            <v>231.18552804838407</v>
          </cell>
          <cell r="AD144">
            <v>6.5699085412343674</v>
          </cell>
          <cell r="AE144">
            <v>11.885017156490207</v>
          </cell>
          <cell r="AF144">
            <v>9.1072030308974625</v>
          </cell>
          <cell r="AG144">
            <v>16.511367918856475</v>
          </cell>
          <cell r="AH144">
            <v>84.606860207907218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40148</v>
          </cell>
          <cell r="BD144">
            <v>0</v>
          </cell>
          <cell r="BE144">
            <v>0</v>
          </cell>
          <cell r="BF144">
            <v>0</v>
          </cell>
          <cell r="BG144">
            <v>0</v>
          </cell>
          <cell r="BH144">
            <v>0</v>
          </cell>
          <cell r="BI144">
            <v>0</v>
          </cell>
          <cell r="BJ144">
            <v>0</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0</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40148</v>
          </cell>
          <cell r="DD144">
            <v>29694.384181061949</v>
          </cell>
          <cell r="DE144">
            <v>1335.1922828408296</v>
          </cell>
          <cell r="DF144">
            <v>0</v>
          </cell>
          <cell r="DG144">
            <v>0</v>
          </cell>
          <cell r="DH144">
            <v>0</v>
          </cell>
          <cell r="DI144">
            <v>0</v>
          </cell>
          <cell r="DJ144">
            <v>0</v>
          </cell>
          <cell r="DK144">
            <v>31029.576463902777</v>
          </cell>
        </row>
      </sheetData>
      <sheetData sheetId="1" refreshError="1">
        <row r="19">
          <cell r="A19" t="str">
            <v>A-1-1.)  Billed Net Margin Rev Summary</v>
          </cell>
          <cell r="DC19" t="str">
            <v>B-1-1.)  Billed Net Margin Rev Summary</v>
          </cell>
        </row>
        <row r="20">
          <cell r="B20" t="str">
            <v>P1</v>
          </cell>
          <cell r="C20" t="str">
            <v>P2</v>
          </cell>
          <cell r="D20" t="str">
            <v>P3</v>
          </cell>
          <cell r="E20" t="str">
            <v>P4</v>
          </cell>
          <cell r="F20" t="str">
            <v>P5</v>
          </cell>
          <cell r="G20" t="str">
            <v>P7</v>
          </cell>
          <cell r="H20" t="str">
            <v>P8</v>
          </cell>
          <cell r="I20" t="str">
            <v>P9</v>
          </cell>
          <cell r="J20" t="str">
            <v>P9a</v>
          </cell>
          <cell r="K20" t="str">
            <v>P9b</v>
          </cell>
          <cell r="L20" t="str">
            <v>P9c</v>
          </cell>
          <cell r="M20" t="str">
            <v>P10</v>
          </cell>
          <cell r="N20" t="str">
            <v>P10a</v>
          </cell>
          <cell r="O20" t="str">
            <v>P10b</v>
          </cell>
          <cell r="P20" t="str">
            <v>P20</v>
          </cell>
          <cell r="Q20" t="str">
            <v>P21</v>
          </cell>
          <cell r="R20" t="str">
            <v>P22</v>
          </cell>
          <cell r="S20" t="str">
            <v>P23</v>
          </cell>
          <cell r="T20" t="str">
            <v>P24</v>
          </cell>
          <cell r="U20" t="str">
            <v>P25</v>
          </cell>
          <cell r="V20" t="str">
            <v>P26</v>
          </cell>
          <cell r="W20" t="str">
            <v>P27</v>
          </cell>
          <cell r="X20" t="str">
            <v>P28</v>
          </cell>
          <cell r="Y20" t="str">
            <v>P29</v>
          </cell>
          <cell r="Z20" t="str">
            <v>P30</v>
          </cell>
          <cell r="AA20" t="str">
            <v>P31</v>
          </cell>
          <cell r="AB20" t="str">
            <v>P32</v>
          </cell>
          <cell r="AC20" t="str">
            <v>P33</v>
          </cell>
          <cell r="AD20" t="str">
            <v>P34</v>
          </cell>
          <cell r="AE20" t="str">
            <v>P35</v>
          </cell>
          <cell r="AF20" t="str">
            <v>P36</v>
          </cell>
          <cell r="AG20" t="str">
            <v>P37</v>
          </cell>
          <cell r="AH20" t="str">
            <v>P38</v>
          </cell>
          <cell r="AI20" t="str">
            <v>P49</v>
          </cell>
          <cell r="AJ20" t="str">
            <v>P50</v>
          </cell>
          <cell r="AK20" t="str">
            <v>P51</v>
          </cell>
          <cell r="AL20" t="str">
            <v>P52</v>
          </cell>
          <cell r="AM20" t="str">
            <v>P62</v>
          </cell>
          <cell r="AN20" t="str">
            <v>P63</v>
          </cell>
          <cell r="AO20" t="str">
            <v>P64</v>
          </cell>
          <cell r="AP20" t="str">
            <v>P65</v>
          </cell>
          <cell r="AQ20" t="str">
            <v>P66</v>
          </cell>
          <cell r="AR20" t="str">
            <v>Spare 1a</v>
          </cell>
          <cell r="AS20" t="str">
            <v>Spare 2a</v>
          </cell>
          <cell r="AT20" t="str">
            <v>Spare 3a</v>
          </cell>
          <cell r="AU20" t="str">
            <v>Spare 4a</v>
          </cell>
          <cell r="AV20" t="str">
            <v>Spare 5a</v>
          </cell>
          <cell r="AW20" t="str">
            <v>Spare 6a</v>
          </cell>
          <cell r="AX20" t="str">
            <v>Spare 7a</v>
          </cell>
          <cell r="AY20" t="str">
            <v>Spare 8a</v>
          </cell>
          <cell r="AZ20" t="str">
            <v>P58</v>
          </cell>
          <cell r="BA20" t="str">
            <v>P61</v>
          </cell>
          <cell r="BD20" t="str">
            <v>P11</v>
          </cell>
          <cell r="BE20" t="str">
            <v>P12</v>
          </cell>
          <cell r="BF20" t="str">
            <v>P13</v>
          </cell>
          <cell r="BG20" t="str">
            <v>P14</v>
          </cell>
          <cell r="BH20" t="str">
            <v>P15</v>
          </cell>
          <cell r="BI20" t="str">
            <v>P17</v>
          </cell>
          <cell r="BJ20" t="str">
            <v>P18</v>
          </cell>
          <cell r="BK20" t="str">
            <v>P19</v>
          </cell>
          <cell r="BL20" t="str">
            <v>P19a</v>
          </cell>
          <cell r="BM20" t="str">
            <v>P19b</v>
          </cell>
          <cell r="BN20" t="str">
            <v>P19c</v>
          </cell>
          <cell r="BP20" t="str">
            <v>P39</v>
          </cell>
          <cell r="BQ20" t="str">
            <v>P40</v>
          </cell>
          <cell r="BR20" t="str">
            <v>P41</v>
          </cell>
          <cell r="BS20" t="str">
            <v>P42</v>
          </cell>
          <cell r="BT20" t="str">
            <v>P43</v>
          </cell>
          <cell r="BU20" t="str">
            <v>P44</v>
          </cell>
          <cell r="CA20" t="str">
            <v>P45</v>
          </cell>
          <cell r="CB20" t="str">
            <v>P46</v>
          </cell>
          <cell r="CC20" t="str">
            <v>P47</v>
          </cell>
          <cell r="CH20" t="str">
            <v>P48</v>
          </cell>
          <cell r="CI20" t="str">
            <v>P53</v>
          </cell>
          <cell r="CJ20" t="str">
            <v>P54</v>
          </cell>
          <cell r="CK20" t="str">
            <v>P55</v>
          </cell>
          <cell r="CL20" t="str">
            <v>P56</v>
          </cell>
          <cell r="CR20" t="str">
            <v>Spare 1b</v>
          </cell>
          <cell r="CS20" t="str">
            <v>Spare 2b</v>
          </cell>
          <cell r="CT20" t="str">
            <v>Spare 3b</v>
          </cell>
          <cell r="CU20" t="str">
            <v>Spare 4b</v>
          </cell>
          <cell r="CV20" t="str">
            <v>Spare 5b</v>
          </cell>
          <cell r="CW20" t="str">
            <v>Spare 6b</v>
          </cell>
          <cell r="CX20" t="str">
            <v>Spare 7b</v>
          </cell>
          <cell r="CY20" t="str">
            <v>Spare 8b</v>
          </cell>
          <cell r="CZ20" t="str">
            <v>p57</v>
          </cell>
          <cell r="DA20" t="str">
            <v>p60</v>
          </cell>
          <cell r="DD20" t="str">
            <v>Total Firm</v>
          </cell>
          <cell r="DE20" t="str">
            <v>Total TC</v>
          </cell>
          <cell r="DF20" t="str">
            <v>Total Interruptible</v>
          </cell>
          <cell r="DG20" t="str">
            <v>Total Firm</v>
          </cell>
          <cell r="DH20" t="str">
            <v>Total TC</v>
          </cell>
          <cell r="DI20" t="str">
            <v>Total Interruptible</v>
          </cell>
          <cell r="DJ20" t="str">
            <v>Others</v>
          </cell>
          <cell r="DK20" t="str">
            <v>Grand</v>
          </cell>
        </row>
        <row r="21">
          <cell r="B21" t="str">
            <v>Resid - Firm</v>
          </cell>
          <cell r="D21" t="str">
            <v>Comm - Firm</v>
          </cell>
          <cell r="P21" t="str">
            <v>TC</v>
          </cell>
          <cell r="AI21" t="str">
            <v>Interruptible</v>
          </cell>
          <cell r="AR21" t="str">
            <v>Resid</v>
          </cell>
          <cell r="AS21" t="str">
            <v>Comm</v>
          </cell>
          <cell r="AT21" t="str">
            <v>Comm</v>
          </cell>
          <cell r="AU21" t="str">
            <v>TC</v>
          </cell>
          <cell r="AV21" t="str">
            <v>TC</v>
          </cell>
          <cell r="AW21" t="str">
            <v>TC</v>
          </cell>
          <cell r="AX21" t="str">
            <v>Interrupt</v>
          </cell>
          <cell r="AY21" t="str">
            <v>Interrupt</v>
          </cell>
          <cell r="AZ21" t="str">
            <v>Edgar</v>
          </cell>
          <cell r="BA21" t="str">
            <v>S. Allowance</v>
          </cell>
          <cell r="BD21" t="str">
            <v>Resid - Firm</v>
          </cell>
          <cell r="BF21" t="str">
            <v>Comm - Firm</v>
          </cell>
          <cell r="BP21" t="str">
            <v>TC</v>
          </cell>
          <cell r="CI21" t="str">
            <v>Interruptible</v>
          </cell>
          <cell r="CR21" t="str">
            <v>Resid</v>
          </cell>
          <cell r="CS21" t="str">
            <v>Comm</v>
          </cell>
          <cell r="CT21" t="str">
            <v>Comm</v>
          </cell>
          <cell r="CU21" t="str">
            <v>TC</v>
          </cell>
          <cell r="CV21" t="str">
            <v>TC</v>
          </cell>
          <cell r="CW21" t="str">
            <v>TC</v>
          </cell>
          <cell r="CX21" t="str">
            <v>Interrupt</v>
          </cell>
          <cell r="CY21" t="str">
            <v>Interrupt</v>
          </cell>
          <cell r="CZ21" t="str">
            <v>Offsys</v>
          </cell>
          <cell r="DA21" t="str">
            <v>Rev Char</v>
          </cell>
          <cell r="DD21" t="str">
            <v>Sales</v>
          </cell>
          <cell r="DE21" t="str">
            <v>Sales</v>
          </cell>
          <cell r="DF21" t="str">
            <v>Sales</v>
          </cell>
          <cell r="DG21" t="str">
            <v>Trans</v>
          </cell>
          <cell r="DH21" t="str">
            <v>Trans</v>
          </cell>
          <cell r="DI21" t="str">
            <v>Trans</v>
          </cell>
          <cell r="DJ21" t="str">
            <v>(Edgar, S.Allow, Choff, Offsys)</v>
          </cell>
          <cell r="DK21" t="str">
            <v>Total</v>
          </cell>
        </row>
        <row r="22">
          <cell r="B22" t="str">
            <v>1A</v>
          </cell>
          <cell r="C22" t="str">
            <v>1B</v>
          </cell>
          <cell r="D22">
            <v>3</v>
          </cell>
          <cell r="E22" t="str">
            <v>2-1</v>
          </cell>
          <cell r="F22" t="str">
            <v>2-2</v>
          </cell>
          <cell r="G22" t="str">
            <v>4A</v>
          </cell>
          <cell r="H22" t="str">
            <v>4B</v>
          </cell>
          <cell r="I22">
            <v>7</v>
          </cell>
          <cell r="J22" t="str">
            <v>SC 21 - R1</v>
          </cell>
          <cell r="K22" t="str">
            <v>SC 21 - R2</v>
          </cell>
          <cell r="L22" t="str">
            <v>SC 21 - R3</v>
          </cell>
          <cell r="M22" t="str">
            <v>NGV</v>
          </cell>
          <cell r="N22" t="str">
            <v>WC Adj</v>
          </cell>
          <cell r="O22" t="str">
            <v>1 Time Adj</v>
          </cell>
          <cell r="P22" t="str">
            <v>6C-1</v>
          </cell>
          <cell r="Q22" t="str">
            <v>6CT-1</v>
          </cell>
          <cell r="R22" t="str">
            <v>6C-2</v>
          </cell>
          <cell r="S22" t="str">
            <v>6CT-2</v>
          </cell>
          <cell r="T22" t="str">
            <v>6G-1</v>
          </cell>
          <cell r="U22" t="str">
            <v>6G-2</v>
          </cell>
          <cell r="V22" t="str">
            <v>NYH1</v>
          </cell>
          <cell r="W22" t="str">
            <v>NYH2</v>
          </cell>
          <cell r="X22" t="str">
            <v>NYSGS</v>
          </cell>
          <cell r="Y22" t="str">
            <v>Kingsboro</v>
          </cell>
          <cell r="Z22" t="str">
            <v>NYCDGS</v>
          </cell>
          <cell r="AA22" t="str">
            <v>6M-1</v>
          </cell>
          <cell r="AB22" t="str">
            <v>6M-2</v>
          </cell>
          <cell r="AC22" t="str">
            <v>6M-3</v>
          </cell>
          <cell r="AD22" t="str">
            <v>LFK-A</v>
          </cell>
          <cell r="AE22" t="str">
            <v>LFK-B</v>
          </cell>
          <cell r="AF22" t="str">
            <v>TRP-A</v>
          </cell>
          <cell r="AG22" t="str">
            <v>TRP-B</v>
          </cell>
          <cell r="AH22" t="str">
            <v>6M-4</v>
          </cell>
          <cell r="AI22" t="str">
            <v>5A1</v>
          </cell>
          <cell r="AJ22" t="str">
            <v>5A2</v>
          </cell>
          <cell r="AK22" t="str">
            <v>5B1</v>
          </cell>
          <cell r="AL22" t="str">
            <v>5B2</v>
          </cell>
          <cell r="AM22" t="str">
            <v>Power Gen</v>
          </cell>
          <cell r="AN22" t="str">
            <v>SC20-Spare 1</v>
          </cell>
          <cell r="AO22" t="str">
            <v>SC20-Spare 2</v>
          </cell>
          <cell r="AP22" t="str">
            <v>SC20-Spare 3</v>
          </cell>
          <cell r="AQ22" t="str">
            <v>PG &lt; 50MW</v>
          </cell>
          <cell r="AR22" t="str">
            <v>Spare 1a</v>
          </cell>
          <cell r="AS22" t="str">
            <v>Spare 2a</v>
          </cell>
          <cell r="AT22" t="str">
            <v>Spare 3a</v>
          </cell>
          <cell r="AU22" t="str">
            <v>Spare 4a</v>
          </cell>
          <cell r="AV22" t="str">
            <v>Spare 5a</v>
          </cell>
          <cell r="AW22" t="str">
            <v>Spare 6a</v>
          </cell>
          <cell r="AX22" t="str">
            <v>Spare 7a</v>
          </cell>
          <cell r="AY22" t="str">
            <v>Spare 8a</v>
          </cell>
          <cell r="BD22" t="str">
            <v>T1A</v>
          </cell>
          <cell r="BE22" t="str">
            <v>T1B</v>
          </cell>
          <cell r="BF22" t="str">
            <v>T3</v>
          </cell>
          <cell r="BG22" t="str">
            <v>T2-1</v>
          </cell>
          <cell r="BH22" t="str">
            <v>T2-2</v>
          </cell>
          <cell r="BI22" t="str">
            <v>T4A</v>
          </cell>
          <cell r="BJ22" t="str">
            <v>T4B</v>
          </cell>
          <cell r="BK22" t="str">
            <v>T7</v>
          </cell>
          <cell r="BL22" t="str">
            <v>T7</v>
          </cell>
          <cell r="BM22" t="str">
            <v>T7</v>
          </cell>
          <cell r="BN22" t="str">
            <v>T7</v>
          </cell>
          <cell r="BP22" t="str">
            <v>T6C-1</v>
          </cell>
          <cell r="BQ22" t="str">
            <v>T6CT-1</v>
          </cell>
          <cell r="BR22" t="str">
            <v>T6C-2</v>
          </cell>
          <cell r="BS22" t="str">
            <v>T6CT-2</v>
          </cell>
          <cell r="BT22" t="str">
            <v>T6G-1</v>
          </cell>
          <cell r="BU22" t="str">
            <v>T6G-2</v>
          </cell>
          <cell r="CA22" t="str">
            <v>T6M-1</v>
          </cell>
          <cell r="CB22" t="str">
            <v>T6M-2</v>
          </cell>
          <cell r="CC22" t="str">
            <v>T6M-3</v>
          </cell>
          <cell r="CH22" t="str">
            <v>T6M-4</v>
          </cell>
          <cell r="CI22" t="str">
            <v>T5A1</v>
          </cell>
          <cell r="CJ22" t="str">
            <v>T5A2</v>
          </cell>
          <cell r="CK22" t="str">
            <v>T5B1</v>
          </cell>
          <cell r="CL22" t="str">
            <v>T5B2</v>
          </cell>
          <cell r="CR22" t="str">
            <v>Spare 1b</v>
          </cell>
          <cell r="CS22" t="str">
            <v>Spare 2b</v>
          </cell>
          <cell r="CT22" t="str">
            <v>Spare 3b</v>
          </cell>
          <cell r="CU22" t="str">
            <v>Spare 4b</v>
          </cell>
          <cell r="CV22" t="str">
            <v>Spare 5b</v>
          </cell>
          <cell r="CW22" t="str">
            <v>Spare 6b</v>
          </cell>
          <cell r="CX22" t="str">
            <v>Spare 7b</v>
          </cell>
          <cell r="CY22" t="str">
            <v>Spare 8b</v>
          </cell>
          <cell r="CZ22" t="str">
            <v>Sales</v>
          </cell>
          <cell r="DA22" t="str">
            <v>Off</v>
          </cell>
        </row>
        <row r="23">
          <cell r="A23">
            <v>38353</v>
          </cell>
          <cell r="B23">
            <v>2706.0381568795297</v>
          </cell>
          <cell r="C23">
            <v>40614.990679848161</v>
          </cell>
          <cell r="D23">
            <v>2223.4898966268315</v>
          </cell>
          <cell r="E23">
            <v>3853.7209250594788</v>
          </cell>
          <cell r="F23">
            <v>3743.69363019611</v>
          </cell>
          <cell r="G23">
            <v>558.25683612033799</v>
          </cell>
          <cell r="H23">
            <v>51.519061276863788</v>
          </cell>
          <cell r="I23">
            <v>6.9784286</v>
          </cell>
          <cell r="J23">
            <v>0</v>
          </cell>
          <cell r="K23">
            <v>0</v>
          </cell>
          <cell r="L23">
            <v>0</v>
          </cell>
          <cell r="M23">
            <v>188.47865646000002</v>
          </cell>
          <cell r="N23">
            <v>0</v>
          </cell>
          <cell r="O23">
            <v>5000</v>
          </cell>
          <cell r="P23">
            <v>112.09045911</v>
          </cell>
          <cell r="Q23">
            <v>74.487500401200009</v>
          </cell>
          <cell r="R23">
            <v>611.68073341019999</v>
          </cell>
          <cell r="S23">
            <v>597.86003855160004</v>
          </cell>
          <cell r="T23">
            <v>295.09278866279999</v>
          </cell>
          <cell r="U23">
            <v>1093.6261084122002</v>
          </cell>
          <cell r="V23">
            <v>20.284277171999999</v>
          </cell>
          <cell r="W23">
            <v>1594.5587158079998</v>
          </cell>
          <cell r="X23">
            <v>36.893320892399998</v>
          </cell>
          <cell r="Y23">
            <v>12.370466209199998</v>
          </cell>
          <cell r="Z23">
            <v>221.49070555680001</v>
          </cell>
          <cell r="AA23">
            <v>417.47142562500005</v>
          </cell>
          <cell r="AB23">
            <v>2595.4701229824</v>
          </cell>
          <cell r="AC23">
            <v>1730.0851947311999</v>
          </cell>
          <cell r="AD23">
            <v>69.521279217600011</v>
          </cell>
          <cell r="AE23">
            <v>133.6498560348</v>
          </cell>
          <cell r="AF23">
            <v>39.030107520000008</v>
          </cell>
          <cell r="AG23">
            <v>69.684821440000007</v>
          </cell>
          <cell r="AH23">
            <v>684.33681307680001</v>
          </cell>
          <cell r="AI23">
            <v>0</v>
          </cell>
          <cell r="AJ23">
            <v>0</v>
          </cell>
          <cell r="AK23">
            <v>0</v>
          </cell>
          <cell r="AL23">
            <v>0</v>
          </cell>
          <cell r="AM23">
            <v>0</v>
          </cell>
          <cell r="AN23">
            <v>0</v>
          </cell>
          <cell r="AO23">
            <v>101.50980000000001</v>
          </cell>
          <cell r="AP23">
            <v>0</v>
          </cell>
          <cell r="AQ23">
            <v>26.22</v>
          </cell>
          <cell r="AR23">
            <v>0</v>
          </cell>
          <cell r="AS23">
            <v>0</v>
          </cell>
          <cell r="AT23">
            <v>0</v>
          </cell>
          <cell r="AU23">
            <v>0</v>
          </cell>
          <cell r="AV23">
            <v>0</v>
          </cell>
          <cell r="AW23">
            <v>0</v>
          </cell>
          <cell r="AX23">
            <v>0</v>
          </cell>
          <cell r="AY23">
            <v>0</v>
          </cell>
          <cell r="AZ23">
            <v>-35.833333333333336</v>
          </cell>
          <cell r="BA23">
            <v>-48.671769999999995</v>
          </cell>
          <cell r="BC23">
            <v>38353</v>
          </cell>
          <cell r="BD23">
            <v>301.33880289796417</v>
          </cell>
          <cell r="BE23">
            <v>5814.5410759330889</v>
          </cell>
          <cell r="BF23">
            <v>1046.905803649134</v>
          </cell>
          <cell r="BG23">
            <v>1766.7285342620135</v>
          </cell>
          <cell r="BH23">
            <v>1036.1606613637107</v>
          </cell>
          <cell r="BI23">
            <v>14.420660209795784</v>
          </cell>
          <cell r="BJ23">
            <v>23.921933725991575</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523.67936575644001</v>
          </cell>
          <cell r="CJ23">
            <v>3.0347183000000002</v>
          </cell>
          <cell r="CK23">
            <v>0</v>
          </cell>
          <cell r="CL23">
            <v>0</v>
          </cell>
          <cell r="CR23">
            <v>0</v>
          </cell>
          <cell r="CS23">
            <v>0</v>
          </cell>
          <cell r="CT23">
            <v>0</v>
          </cell>
          <cell r="CU23">
            <v>0</v>
          </cell>
          <cell r="CV23">
            <v>0</v>
          </cell>
          <cell r="CW23">
            <v>0</v>
          </cell>
          <cell r="CX23">
            <v>0</v>
          </cell>
          <cell r="CY23">
            <v>0</v>
          </cell>
          <cell r="CZ23">
            <v>0</v>
          </cell>
          <cell r="DA23">
            <v>66.39881166666666</v>
          </cell>
          <cell r="DC23">
            <v>38353</v>
          </cell>
          <cell r="DD23">
            <v>58947.166271067304</v>
          </cell>
          <cell r="DE23">
            <v>10409.684734814202</v>
          </cell>
          <cell r="DF23">
            <v>0</v>
          </cell>
          <cell r="DG23">
            <v>10004.0174720417</v>
          </cell>
          <cell r="DH23">
            <v>0</v>
          </cell>
          <cell r="DI23">
            <v>654.44388405644008</v>
          </cell>
          <cell r="DJ23">
            <v>-18.106291666666664</v>
          </cell>
          <cell r="DK23">
            <v>79997.206070312968</v>
          </cell>
        </row>
        <row r="24">
          <cell r="A24">
            <v>38384</v>
          </cell>
          <cell r="B24">
            <v>2806.6158548104058</v>
          </cell>
          <cell r="C24">
            <v>42366.613239092098</v>
          </cell>
          <cell r="D24">
            <v>2487.5964661873454</v>
          </cell>
          <cell r="E24">
            <v>3659.5035522382332</v>
          </cell>
          <cell r="F24">
            <v>3676.3727790865332</v>
          </cell>
          <cell r="G24">
            <v>531.38556535825865</v>
          </cell>
          <cell r="H24">
            <v>50.617034775605944</v>
          </cell>
          <cell r="I24">
            <v>6.6407626999999998</v>
          </cell>
          <cell r="J24">
            <v>0</v>
          </cell>
          <cell r="K24">
            <v>0</v>
          </cell>
          <cell r="L24">
            <v>0</v>
          </cell>
          <cell r="M24">
            <v>179.35872147000001</v>
          </cell>
          <cell r="N24">
            <v>0</v>
          </cell>
          <cell r="O24">
            <v>0</v>
          </cell>
          <cell r="P24">
            <v>103.426839926</v>
          </cell>
          <cell r="Q24">
            <v>68.546182536000003</v>
          </cell>
          <cell r="R24">
            <v>571.56792132750002</v>
          </cell>
          <cell r="S24">
            <v>557.98330282199993</v>
          </cell>
          <cell r="T24">
            <v>270.11468406050005</v>
          </cell>
          <cell r="U24">
            <v>1005.7486480965001</v>
          </cell>
          <cell r="V24">
            <v>18.681437455000001</v>
          </cell>
          <cell r="W24">
            <v>1470.95593164</v>
          </cell>
          <cell r="X24">
            <v>33.88952684600001</v>
          </cell>
          <cell r="Y24">
            <v>11.415841268500001</v>
          </cell>
          <cell r="Z24">
            <v>205.06296872600001</v>
          </cell>
          <cell r="AA24">
            <v>384.37298594150002</v>
          </cell>
          <cell r="AB24">
            <v>2398.2997560435006</v>
          </cell>
          <cell r="AC24">
            <v>1590.9567139590001</v>
          </cell>
          <cell r="AD24">
            <v>64.887287611999994</v>
          </cell>
          <cell r="AE24">
            <v>125.00343110700001</v>
          </cell>
          <cell r="AF24">
            <v>34.362964480000002</v>
          </cell>
          <cell r="AG24">
            <v>61.304277580000019</v>
          </cell>
          <cell r="AH24">
            <v>631.70984159399984</v>
          </cell>
          <cell r="AI24">
            <v>0</v>
          </cell>
          <cell r="AJ24">
            <v>0</v>
          </cell>
          <cell r="AK24">
            <v>0</v>
          </cell>
          <cell r="AL24">
            <v>0</v>
          </cell>
          <cell r="AM24">
            <v>0</v>
          </cell>
          <cell r="AN24">
            <v>0</v>
          </cell>
          <cell r="AO24">
            <v>101.50980000000001</v>
          </cell>
          <cell r="AP24">
            <v>0</v>
          </cell>
          <cell r="AQ24">
            <v>26.22</v>
          </cell>
          <cell r="AR24">
            <v>0</v>
          </cell>
          <cell r="AS24">
            <v>0</v>
          </cell>
          <cell r="AT24">
            <v>0</v>
          </cell>
          <cell r="AU24">
            <v>0</v>
          </cell>
          <cell r="AV24">
            <v>0</v>
          </cell>
          <cell r="AW24">
            <v>0</v>
          </cell>
          <cell r="AX24">
            <v>0</v>
          </cell>
          <cell r="AY24">
            <v>0</v>
          </cell>
          <cell r="AZ24">
            <v>-35.833333333333336</v>
          </cell>
          <cell r="BA24">
            <v>-27.212430000000001</v>
          </cell>
          <cell r="BC24">
            <v>38384</v>
          </cell>
          <cell r="BD24">
            <v>288.54567499252278</v>
          </cell>
          <cell r="BE24">
            <v>6131.6511179136132</v>
          </cell>
          <cell r="BF24">
            <v>1039.3255086796794</v>
          </cell>
          <cell r="BG24">
            <v>1697.6026064808266</v>
          </cell>
          <cell r="BH24">
            <v>1017.6769603648885</v>
          </cell>
          <cell r="BI24">
            <v>13.750081277792614</v>
          </cell>
          <cell r="BJ24">
            <v>23.711089757284363</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444.76386011226003</v>
          </cell>
          <cell r="CJ24">
            <v>2.5710395000000004</v>
          </cell>
          <cell r="CK24">
            <v>0</v>
          </cell>
          <cell r="CL24">
            <v>0</v>
          </cell>
          <cell r="CR24">
            <v>0</v>
          </cell>
          <cell r="CS24">
            <v>0</v>
          </cell>
          <cell r="CT24">
            <v>0</v>
          </cell>
          <cell r="CU24">
            <v>0</v>
          </cell>
          <cell r="CV24">
            <v>0</v>
          </cell>
          <cell r="CW24">
            <v>0</v>
          </cell>
          <cell r="CX24">
            <v>0</v>
          </cell>
          <cell r="CY24">
            <v>0</v>
          </cell>
          <cell r="CZ24">
            <v>0</v>
          </cell>
          <cell r="DA24">
            <v>66.39881166666666</v>
          </cell>
          <cell r="DC24">
            <v>38384</v>
          </cell>
          <cell r="DD24">
            <v>55764.703975718476</v>
          </cell>
          <cell r="DE24">
            <v>9608.2905430210012</v>
          </cell>
          <cell r="DF24">
            <v>0</v>
          </cell>
          <cell r="DG24">
            <v>10212.263039466607</v>
          </cell>
          <cell r="DH24">
            <v>0</v>
          </cell>
          <cell r="DI24">
            <v>575.06469961226003</v>
          </cell>
          <cell r="DJ24">
            <v>3.3530483333333194</v>
          </cell>
          <cell r="DK24">
            <v>76163.675306151679</v>
          </cell>
        </row>
        <row r="25">
          <cell r="A25">
            <v>38412</v>
          </cell>
          <cell r="B25">
            <v>2681.871394748202</v>
          </cell>
          <cell r="C25">
            <v>36229.998780097732</v>
          </cell>
          <cell r="D25">
            <v>2288.0348453281504</v>
          </cell>
          <cell r="E25">
            <v>3358.0931928282166</v>
          </cell>
          <cell r="F25">
            <v>3186.8071084512053</v>
          </cell>
          <cell r="G25">
            <v>531.70278099162806</v>
          </cell>
          <cell r="H25">
            <v>44.852611850648429</v>
          </cell>
          <cell r="I25">
            <v>6.6407626999999998</v>
          </cell>
          <cell r="J25">
            <v>0</v>
          </cell>
          <cell r="K25">
            <v>0</v>
          </cell>
          <cell r="L25">
            <v>0</v>
          </cell>
          <cell r="M25">
            <v>179.35872147000001</v>
          </cell>
          <cell r="N25">
            <v>0</v>
          </cell>
          <cell r="O25">
            <v>0</v>
          </cell>
          <cell r="P25">
            <v>89.214835934000007</v>
          </cell>
          <cell r="Q25">
            <v>57.886349040000006</v>
          </cell>
          <cell r="R25">
            <v>541.32337348350006</v>
          </cell>
          <cell r="S25">
            <v>523.99625988600008</v>
          </cell>
          <cell r="T25">
            <v>218.37076954850002</v>
          </cell>
          <cell r="U25">
            <v>844.96872096449999</v>
          </cell>
          <cell r="V25">
            <v>15.878199055000003</v>
          </cell>
          <cell r="W25">
            <v>1266.4221101999999</v>
          </cell>
          <cell r="X25">
            <v>28.206393446000007</v>
          </cell>
          <cell r="Y25">
            <v>9.8573195724999998</v>
          </cell>
          <cell r="Z25">
            <v>181.54665435800001</v>
          </cell>
          <cell r="AA25">
            <v>325.9508456735</v>
          </cell>
          <cell r="AB25">
            <v>2038.9059254609999</v>
          </cell>
          <cell r="AC25">
            <v>1335.888682647</v>
          </cell>
          <cell r="AD25">
            <v>60.955070876000001</v>
          </cell>
          <cell r="AE25">
            <v>119.17474562699999</v>
          </cell>
          <cell r="AF25">
            <v>29.013437440000004</v>
          </cell>
          <cell r="AG25">
            <v>51.437726860000005</v>
          </cell>
          <cell r="AH25">
            <v>546.70102616999998</v>
          </cell>
          <cell r="AI25">
            <v>0</v>
          </cell>
          <cell r="AJ25">
            <v>0</v>
          </cell>
          <cell r="AK25">
            <v>0</v>
          </cell>
          <cell r="AL25">
            <v>0</v>
          </cell>
          <cell r="AM25">
            <v>0</v>
          </cell>
          <cell r="AN25">
            <v>0</v>
          </cell>
          <cell r="AO25">
            <v>101.50980000000001</v>
          </cell>
          <cell r="AP25">
            <v>0</v>
          </cell>
          <cell r="AQ25">
            <v>26.22</v>
          </cell>
          <cell r="AR25">
            <v>0</v>
          </cell>
          <cell r="AS25">
            <v>0</v>
          </cell>
          <cell r="AT25">
            <v>0</v>
          </cell>
          <cell r="AU25">
            <v>0</v>
          </cell>
          <cell r="AV25">
            <v>0</v>
          </cell>
          <cell r="AW25">
            <v>0</v>
          </cell>
          <cell r="AX25">
            <v>0</v>
          </cell>
          <cell r="AY25">
            <v>0</v>
          </cell>
          <cell r="AZ25">
            <v>-35.833333333333336</v>
          </cell>
          <cell r="BA25">
            <v>-198.83448999999999</v>
          </cell>
          <cell r="BC25">
            <v>38412</v>
          </cell>
          <cell r="BD25">
            <v>285.42368107731511</v>
          </cell>
          <cell r="BE25">
            <v>5341.2445575666225</v>
          </cell>
          <cell r="BF25">
            <v>882.79863327092903</v>
          </cell>
          <cell r="BG25">
            <v>1580.9714791584408</v>
          </cell>
          <cell r="BH25">
            <v>872.75298003845955</v>
          </cell>
          <cell r="BI25">
            <v>13.761070626531369</v>
          </cell>
          <cell r="BJ25">
            <v>19.777396844469454</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361.74345741708004</v>
          </cell>
          <cell r="CJ25">
            <v>2.0598039000000004</v>
          </cell>
          <cell r="CK25">
            <v>0</v>
          </cell>
          <cell r="CL25">
            <v>0</v>
          </cell>
          <cell r="CR25">
            <v>0</v>
          </cell>
          <cell r="CS25">
            <v>0</v>
          </cell>
          <cell r="CT25">
            <v>0</v>
          </cell>
          <cell r="CU25">
            <v>0</v>
          </cell>
          <cell r="CV25">
            <v>0</v>
          </cell>
          <cell r="CW25">
            <v>0</v>
          </cell>
          <cell r="CX25">
            <v>0</v>
          </cell>
          <cell r="CY25">
            <v>0</v>
          </cell>
          <cell r="CZ25">
            <v>0</v>
          </cell>
          <cell r="DA25">
            <v>66.39881166666666</v>
          </cell>
          <cell r="DC25">
            <v>38412</v>
          </cell>
          <cell r="DD25">
            <v>48507.36019846578</v>
          </cell>
          <cell r="DE25">
            <v>8285.6984462425007</v>
          </cell>
          <cell r="DF25">
            <v>0</v>
          </cell>
          <cell r="DG25">
            <v>8996.7297985827681</v>
          </cell>
          <cell r="DH25">
            <v>0</v>
          </cell>
          <cell r="DI25">
            <v>491.53306131708007</v>
          </cell>
          <cell r="DJ25">
            <v>-168.26901166666667</v>
          </cell>
          <cell r="DK25">
            <v>66113.052492941468</v>
          </cell>
        </row>
        <row r="26">
          <cell r="A26">
            <v>38443</v>
          </cell>
          <cell r="B26">
            <v>2447.3383779044761</v>
          </cell>
          <cell r="C26">
            <v>25235.225295826072</v>
          </cell>
          <cell r="D26">
            <v>1840.3678920005448</v>
          </cell>
          <cell r="E26">
            <v>2642.5578902569341</v>
          </cell>
          <cell r="F26">
            <v>2415.4289212345343</v>
          </cell>
          <cell r="G26">
            <v>549.24952304882856</v>
          </cell>
          <cell r="H26">
            <v>36.471528224362295</v>
          </cell>
          <cell r="I26">
            <v>6.8658733000000005</v>
          </cell>
          <cell r="J26">
            <v>0</v>
          </cell>
          <cell r="K26">
            <v>0</v>
          </cell>
          <cell r="L26">
            <v>0</v>
          </cell>
          <cell r="M26">
            <v>185.43867813000006</v>
          </cell>
          <cell r="N26">
            <v>0</v>
          </cell>
          <cell r="O26">
            <v>0</v>
          </cell>
          <cell r="P26">
            <v>57.059958760000001</v>
          </cell>
          <cell r="Q26">
            <v>35.279116670000001</v>
          </cell>
          <cell r="R26">
            <v>414.09107384749996</v>
          </cell>
          <cell r="S26">
            <v>395.12614680000007</v>
          </cell>
          <cell r="T26">
            <v>119.10913505750001</v>
          </cell>
          <cell r="U26">
            <v>508.69327451250001</v>
          </cell>
          <cell r="V26">
            <v>9.8234225250000016</v>
          </cell>
          <cell r="W26">
            <v>806.59318179999991</v>
          </cell>
          <cell r="X26">
            <v>16.597864080000001</v>
          </cell>
          <cell r="Y26">
            <v>6.3187909575000019</v>
          </cell>
          <cell r="Z26">
            <v>122.66470684999999</v>
          </cell>
          <cell r="AA26">
            <v>200.59440822750003</v>
          </cell>
          <cell r="AB26">
            <v>1261.2213161450002</v>
          </cell>
          <cell r="AC26">
            <v>803.17768002499997</v>
          </cell>
          <cell r="AD26">
            <v>45.989905499999992</v>
          </cell>
          <cell r="AE26">
            <v>92.169890434999999</v>
          </cell>
          <cell r="AF26">
            <v>18.684252800000003</v>
          </cell>
          <cell r="AG26">
            <v>32.635121740000002</v>
          </cell>
          <cell r="AH26">
            <v>352.18149603000001</v>
          </cell>
          <cell r="AI26">
            <v>0</v>
          </cell>
          <cell r="AJ26">
            <v>0</v>
          </cell>
          <cell r="AK26">
            <v>0</v>
          </cell>
          <cell r="AL26">
            <v>0</v>
          </cell>
          <cell r="AM26">
            <v>0</v>
          </cell>
          <cell r="AN26">
            <v>0</v>
          </cell>
          <cell r="AO26">
            <v>101.50980000000001</v>
          </cell>
          <cell r="AP26">
            <v>0</v>
          </cell>
          <cell r="AQ26">
            <v>26.22</v>
          </cell>
          <cell r="AR26">
            <v>0</v>
          </cell>
          <cell r="AS26">
            <v>0</v>
          </cell>
          <cell r="AT26">
            <v>0</v>
          </cell>
          <cell r="AU26">
            <v>0</v>
          </cell>
          <cell r="AV26">
            <v>0</v>
          </cell>
          <cell r="AW26">
            <v>0</v>
          </cell>
          <cell r="AX26">
            <v>0</v>
          </cell>
          <cell r="AY26">
            <v>0</v>
          </cell>
          <cell r="AZ26">
            <v>-35.833333333333336</v>
          </cell>
          <cell r="BA26">
            <v>-86.705770000000001</v>
          </cell>
          <cell r="BC26">
            <v>38443</v>
          </cell>
          <cell r="BD26">
            <v>297.75041581132336</v>
          </cell>
          <cell r="BE26">
            <v>3734.0842253209785</v>
          </cell>
          <cell r="BF26">
            <v>655.56738038575827</v>
          </cell>
          <cell r="BG26">
            <v>1472.021364587034</v>
          </cell>
          <cell r="BH26">
            <v>649.37552184006938</v>
          </cell>
          <cell r="BI26">
            <v>14.158533846080179</v>
          </cell>
          <cell r="BJ26">
            <v>15.103789178845538</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204.11221686209998</v>
          </cell>
          <cell r="CJ26">
            <v>1.1146125</v>
          </cell>
          <cell r="CK26">
            <v>0</v>
          </cell>
          <cell r="CL26">
            <v>0</v>
          </cell>
          <cell r="CR26">
            <v>0</v>
          </cell>
          <cell r="CS26">
            <v>0</v>
          </cell>
          <cell r="CT26">
            <v>0</v>
          </cell>
          <cell r="CU26">
            <v>0</v>
          </cell>
          <cell r="CV26">
            <v>0</v>
          </cell>
          <cell r="CW26">
            <v>0</v>
          </cell>
          <cell r="CX26">
            <v>0</v>
          </cell>
          <cell r="CY26">
            <v>0</v>
          </cell>
          <cell r="CZ26">
            <v>0</v>
          </cell>
          <cell r="DA26">
            <v>66.39881166666666</v>
          </cell>
          <cell r="DC26">
            <v>38443</v>
          </cell>
          <cell r="DD26">
            <v>35358.943979925745</v>
          </cell>
          <cell r="DE26">
            <v>5298.0107427624989</v>
          </cell>
          <cell r="DF26">
            <v>0</v>
          </cell>
          <cell r="DG26">
            <v>6838.0612309700891</v>
          </cell>
          <cell r="DH26">
            <v>0</v>
          </cell>
          <cell r="DI26">
            <v>332.95662936209999</v>
          </cell>
          <cell r="DJ26">
            <v>-56.140291666666684</v>
          </cell>
          <cell r="DK26">
            <v>47771.832291353763</v>
          </cell>
        </row>
        <row r="27">
          <cell r="A27">
            <v>38473</v>
          </cell>
          <cell r="B27">
            <v>2193.1521506336517</v>
          </cell>
          <cell r="C27">
            <v>16447.794103621745</v>
          </cell>
          <cell r="D27">
            <v>1260.7563471722488</v>
          </cell>
          <cell r="E27">
            <v>2388.0621241286212</v>
          </cell>
          <cell r="F27">
            <v>1488.0071571258291</v>
          </cell>
          <cell r="G27">
            <v>549.24525522394026</v>
          </cell>
          <cell r="H27">
            <v>25.912773808488438</v>
          </cell>
          <cell r="I27">
            <v>6.8658733000000005</v>
          </cell>
          <cell r="J27">
            <v>0</v>
          </cell>
          <cell r="K27">
            <v>0</v>
          </cell>
          <cell r="L27">
            <v>0</v>
          </cell>
          <cell r="M27">
            <v>185.43867813000006</v>
          </cell>
          <cell r="N27">
            <v>0</v>
          </cell>
          <cell r="O27">
            <v>0</v>
          </cell>
          <cell r="P27">
            <v>37.710019330199998</v>
          </cell>
          <cell r="Q27">
            <v>20.799570015</v>
          </cell>
          <cell r="R27">
            <v>371.58763893930001</v>
          </cell>
          <cell r="S27">
            <v>347.68109971980005</v>
          </cell>
          <cell r="T27">
            <v>49.059974602800004</v>
          </cell>
          <cell r="U27">
            <v>290.40744535110002</v>
          </cell>
          <cell r="V27">
            <v>6.0132345840000001</v>
          </cell>
          <cell r="W27">
            <v>528.18218207999996</v>
          </cell>
          <cell r="X27">
            <v>8.8883143398000009</v>
          </cell>
          <cell r="Y27">
            <v>4.1965529759999995</v>
          </cell>
          <cell r="Z27">
            <v>90.518875574400013</v>
          </cell>
          <cell r="AA27">
            <v>121.2052057083</v>
          </cell>
          <cell r="AB27">
            <v>767.5086330954</v>
          </cell>
          <cell r="AC27">
            <v>456.89722905960008</v>
          </cell>
          <cell r="AD27">
            <v>40.499387056800003</v>
          </cell>
          <cell r="AE27">
            <v>83.922706362600024</v>
          </cell>
          <cell r="AF27">
            <v>10.187743680000001</v>
          </cell>
          <cell r="AG27">
            <v>17.107236120000003</v>
          </cell>
          <cell r="AH27">
            <v>236.39097736799999</v>
          </cell>
          <cell r="AI27">
            <v>0</v>
          </cell>
          <cell r="AJ27">
            <v>0</v>
          </cell>
          <cell r="AK27">
            <v>0</v>
          </cell>
          <cell r="AL27">
            <v>0</v>
          </cell>
          <cell r="AM27">
            <v>97.92</v>
          </cell>
          <cell r="AN27">
            <v>27.325800000000001</v>
          </cell>
          <cell r="AO27">
            <v>125.72713800000001</v>
          </cell>
          <cell r="AP27">
            <v>0</v>
          </cell>
          <cell r="AQ27">
            <v>45.465479999999999</v>
          </cell>
          <cell r="AR27">
            <v>0</v>
          </cell>
          <cell r="AS27">
            <v>0</v>
          </cell>
          <cell r="AT27">
            <v>0</v>
          </cell>
          <cell r="AU27">
            <v>0</v>
          </cell>
          <cell r="AV27">
            <v>0</v>
          </cell>
          <cell r="AW27">
            <v>0</v>
          </cell>
          <cell r="AX27">
            <v>0</v>
          </cell>
          <cell r="AY27">
            <v>0</v>
          </cell>
          <cell r="AZ27">
            <v>-35.833333333333336</v>
          </cell>
          <cell r="BA27">
            <v>-91.142789999999991</v>
          </cell>
          <cell r="BC27">
            <v>38473</v>
          </cell>
          <cell r="BD27">
            <v>292.29223285101773</v>
          </cell>
          <cell r="BE27">
            <v>2366.5609854866198</v>
          </cell>
          <cell r="BF27">
            <v>387.28354688555947</v>
          </cell>
          <cell r="BG27">
            <v>1264.5800306803305</v>
          </cell>
          <cell r="BH27">
            <v>392.63822770919239</v>
          </cell>
          <cell r="BI27">
            <v>14.204012815495933</v>
          </cell>
          <cell r="BJ27">
            <v>9.4598337754111572</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81.811567086540009</v>
          </cell>
          <cell r="CJ27">
            <v>0.37450980000000006</v>
          </cell>
          <cell r="CK27">
            <v>0</v>
          </cell>
          <cell r="CL27">
            <v>0</v>
          </cell>
          <cell r="CR27">
            <v>0</v>
          </cell>
          <cell r="CS27">
            <v>0</v>
          </cell>
          <cell r="CT27">
            <v>0</v>
          </cell>
          <cell r="CU27">
            <v>0</v>
          </cell>
          <cell r="CV27">
            <v>0</v>
          </cell>
          <cell r="CW27">
            <v>0</v>
          </cell>
          <cell r="CX27">
            <v>0</v>
          </cell>
          <cell r="CY27">
            <v>0</v>
          </cell>
          <cell r="CZ27">
            <v>0</v>
          </cell>
          <cell r="DA27">
            <v>66.39881166666666</v>
          </cell>
          <cell r="DC27">
            <v>38473</v>
          </cell>
          <cell r="DD27">
            <v>24545.23446314453</v>
          </cell>
          <cell r="DE27">
            <v>3488.7640259630998</v>
          </cell>
          <cell r="DF27">
            <v>0</v>
          </cell>
          <cell r="DG27">
            <v>4727.0188702036276</v>
          </cell>
          <cell r="DH27">
            <v>0</v>
          </cell>
          <cell r="DI27">
            <v>378.62449488653999</v>
          </cell>
          <cell r="DJ27">
            <v>-60.577311666666674</v>
          </cell>
          <cell r="DK27">
            <v>33079.06454253113</v>
          </cell>
        </row>
        <row r="28">
          <cell r="A28">
            <v>38504</v>
          </cell>
          <cell r="B28">
            <v>1879.5567762137023</v>
          </cell>
          <cell r="C28">
            <v>9194.0115690795792</v>
          </cell>
          <cell r="D28">
            <v>738.16465580354668</v>
          </cell>
          <cell r="E28">
            <v>1952.9962310728042</v>
          </cell>
          <cell r="F28">
            <v>824.93553328956875</v>
          </cell>
          <cell r="G28">
            <v>549.0598897342345</v>
          </cell>
          <cell r="H28">
            <v>35.031188609539754</v>
          </cell>
          <cell r="I28">
            <v>6.8658733000000005</v>
          </cell>
          <cell r="J28">
            <v>0</v>
          </cell>
          <cell r="K28">
            <v>0</v>
          </cell>
          <cell r="L28">
            <v>0</v>
          </cell>
          <cell r="M28">
            <v>185.43867813000006</v>
          </cell>
          <cell r="N28">
            <v>0</v>
          </cell>
          <cell r="O28">
            <v>0</v>
          </cell>
          <cell r="P28">
            <v>23.858034202799999</v>
          </cell>
          <cell r="Q28">
            <v>11.03257638</v>
          </cell>
          <cell r="R28">
            <v>317.86843837770004</v>
          </cell>
          <cell r="S28">
            <v>293.12961705720005</v>
          </cell>
          <cell r="T28">
            <v>5.9686257267000009</v>
          </cell>
          <cell r="U28">
            <v>145.03336868790001</v>
          </cell>
          <cell r="V28">
            <v>3.3995636010000005</v>
          </cell>
          <cell r="W28">
            <v>330.03827891999993</v>
          </cell>
          <cell r="X28">
            <v>3.8642930172000005</v>
          </cell>
          <cell r="Y28">
            <v>2.6724209715000002</v>
          </cell>
          <cell r="Z28">
            <v>65.258468931599992</v>
          </cell>
          <cell r="AA28">
            <v>67.076327423700008</v>
          </cell>
          <cell r="AB28">
            <v>431.39666786580005</v>
          </cell>
          <cell r="AC28">
            <v>226.5873097194</v>
          </cell>
          <cell r="AD28">
            <v>34.165155175199992</v>
          </cell>
          <cell r="AE28">
            <v>72.545688671400001</v>
          </cell>
          <cell r="AF28">
            <v>5.3924595200000009</v>
          </cell>
          <cell r="AG28">
            <v>8.4029381800000014</v>
          </cell>
          <cell r="AH28">
            <v>152.634554982</v>
          </cell>
          <cell r="AI28">
            <v>0</v>
          </cell>
          <cell r="AJ28">
            <v>0</v>
          </cell>
          <cell r="AK28">
            <v>0</v>
          </cell>
          <cell r="AL28">
            <v>0</v>
          </cell>
          <cell r="AM28">
            <v>97.92</v>
          </cell>
          <cell r="AN28">
            <v>27.325800000000001</v>
          </cell>
          <cell r="AO28">
            <v>125.72713800000001</v>
          </cell>
          <cell r="AP28">
            <v>0</v>
          </cell>
          <cell r="AQ28">
            <v>45.465479999999999</v>
          </cell>
          <cell r="AR28">
            <v>0</v>
          </cell>
          <cell r="AS28">
            <v>0</v>
          </cell>
          <cell r="AT28">
            <v>0</v>
          </cell>
          <cell r="AU28">
            <v>0</v>
          </cell>
          <cell r="AV28">
            <v>0</v>
          </cell>
          <cell r="AW28">
            <v>0</v>
          </cell>
          <cell r="AX28">
            <v>0</v>
          </cell>
          <cell r="AY28">
            <v>0</v>
          </cell>
          <cell r="AZ28">
            <v>-35.833333333333336</v>
          </cell>
          <cell r="BA28">
            <v>-228.43599</v>
          </cell>
          <cell r="BC28">
            <v>38504</v>
          </cell>
          <cell r="BD28">
            <v>294.18207680592974</v>
          </cell>
          <cell r="BE28">
            <v>1218.4614192588351</v>
          </cell>
          <cell r="BF28">
            <v>208.53678679292551</v>
          </cell>
          <cell r="BG28">
            <v>1142.683553995284</v>
          </cell>
          <cell r="BH28">
            <v>206.55315372379874</v>
          </cell>
          <cell r="BI28">
            <v>14.174976483948534</v>
          </cell>
          <cell r="BJ28">
            <v>7.4202129899861218</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18.972077754600001</v>
          </cell>
          <cell r="CJ28">
            <v>0</v>
          </cell>
          <cell r="CK28">
            <v>0</v>
          </cell>
          <cell r="CL28">
            <v>0</v>
          </cell>
          <cell r="CR28">
            <v>0</v>
          </cell>
          <cell r="CS28">
            <v>0</v>
          </cell>
          <cell r="CT28">
            <v>0</v>
          </cell>
          <cell r="CU28">
            <v>0</v>
          </cell>
          <cell r="CV28">
            <v>0</v>
          </cell>
          <cell r="CW28">
            <v>0</v>
          </cell>
          <cell r="CX28">
            <v>0</v>
          </cell>
          <cell r="CY28">
            <v>0</v>
          </cell>
          <cell r="CZ28">
            <v>0</v>
          </cell>
          <cell r="DA28">
            <v>66.39881166666666</v>
          </cell>
          <cell r="DC28">
            <v>38504</v>
          </cell>
          <cell r="DD28">
            <v>15366.060395232975</v>
          </cell>
          <cell r="DE28">
            <v>2200.3247874111003</v>
          </cell>
          <cell r="DF28">
            <v>0</v>
          </cell>
          <cell r="DG28">
            <v>3092.0121800507086</v>
          </cell>
          <cell r="DH28">
            <v>0</v>
          </cell>
          <cell r="DI28">
            <v>315.41049575459999</v>
          </cell>
          <cell r="DJ28">
            <v>-197.87051166666666</v>
          </cell>
          <cell r="DK28">
            <v>20775.937346782714</v>
          </cell>
        </row>
        <row r="29">
          <cell r="A29">
            <v>38534</v>
          </cell>
          <cell r="B29">
            <v>1726.5071012340509</v>
          </cell>
          <cell r="C29">
            <v>4793.6375976137806</v>
          </cell>
          <cell r="D29">
            <v>460.95847907303971</v>
          </cell>
          <cell r="E29">
            <v>1900.4714961869458</v>
          </cell>
          <cell r="F29">
            <v>583.54187163910876</v>
          </cell>
          <cell r="G29">
            <v>549.88470975640007</v>
          </cell>
          <cell r="H29">
            <v>47.929762937441375</v>
          </cell>
          <cell r="I29">
            <v>6.8658733000000005</v>
          </cell>
          <cell r="J29">
            <v>0</v>
          </cell>
          <cell r="K29">
            <v>0</v>
          </cell>
          <cell r="L29">
            <v>0</v>
          </cell>
          <cell r="M29">
            <v>185.43867813000006</v>
          </cell>
          <cell r="N29">
            <v>0</v>
          </cell>
          <cell r="O29">
            <v>0</v>
          </cell>
          <cell r="P29">
            <v>23.252895439200003</v>
          </cell>
          <cell r="Q29">
            <v>10.437590242799999</v>
          </cell>
          <cell r="R29">
            <v>322.07241028409999</v>
          </cell>
          <cell r="S29">
            <v>296.53640367119999</v>
          </cell>
          <cell r="T29">
            <v>2.1021147945000003</v>
          </cell>
          <cell r="U29">
            <v>135.61996437989998</v>
          </cell>
          <cell r="V29">
            <v>3.2533445070000004</v>
          </cell>
          <cell r="W29">
            <v>321.05552623200003</v>
          </cell>
          <cell r="X29">
            <v>3.5056017864000002</v>
          </cell>
          <cell r="Y29">
            <v>2.607213363300001</v>
          </cell>
          <cell r="Z29">
            <v>64.787242791599994</v>
          </cell>
          <cell r="AA29">
            <v>63.951390159299997</v>
          </cell>
          <cell r="AB29">
            <v>413.15177340989999</v>
          </cell>
          <cell r="AC29">
            <v>211.58153186939998</v>
          </cell>
          <cell r="AD29">
            <v>34.564468327200004</v>
          </cell>
          <cell r="AE29">
            <v>73.587934765800014</v>
          </cell>
          <cell r="AF29">
            <v>5.0996371199999997</v>
          </cell>
          <cell r="AG29">
            <v>7.8311415000000011</v>
          </cell>
          <cell r="AH29">
            <v>149.2190635572</v>
          </cell>
          <cell r="AI29">
            <v>0</v>
          </cell>
          <cell r="AJ29">
            <v>0</v>
          </cell>
          <cell r="AK29">
            <v>0</v>
          </cell>
          <cell r="AL29">
            <v>0</v>
          </cell>
          <cell r="AM29">
            <v>97.92</v>
          </cell>
          <cell r="AN29">
            <v>27.325800000000001</v>
          </cell>
          <cell r="AO29">
            <v>125.72713800000001</v>
          </cell>
          <cell r="AP29">
            <v>0</v>
          </cell>
          <cell r="AQ29">
            <v>45.465479999999999</v>
          </cell>
          <cell r="AR29">
            <v>0</v>
          </cell>
          <cell r="AS29">
            <v>0</v>
          </cell>
          <cell r="AT29">
            <v>0</v>
          </cell>
          <cell r="AU29">
            <v>0</v>
          </cell>
          <cell r="AV29">
            <v>0</v>
          </cell>
          <cell r="AW29">
            <v>0</v>
          </cell>
          <cell r="AX29">
            <v>0</v>
          </cell>
          <cell r="AY29">
            <v>0</v>
          </cell>
          <cell r="AZ29">
            <v>-35.833333333333336</v>
          </cell>
          <cell r="BA29">
            <v>-89.179009999999991</v>
          </cell>
          <cell r="BC29">
            <v>38534</v>
          </cell>
          <cell r="BD29">
            <v>291.56535303314132</v>
          </cell>
          <cell r="BE29">
            <v>754.77162792789829</v>
          </cell>
          <cell r="BF29">
            <v>148.11969707228178</v>
          </cell>
          <cell r="BG29">
            <v>1085.152520437463</v>
          </cell>
          <cell r="BH29">
            <v>144.14035575695914</v>
          </cell>
          <cell r="BI29">
            <v>14.211282486299837</v>
          </cell>
          <cell r="BJ29">
            <v>7.8486823646479493</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19.604480346420001</v>
          </cell>
          <cell r="CJ29">
            <v>0</v>
          </cell>
          <cell r="CK29">
            <v>0</v>
          </cell>
          <cell r="CL29">
            <v>0</v>
          </cell>
          <cell r="CR29">
            <v>0</v>
          </cell>
          <cell r="CS29">
            <v>0</v>
          </cell>
          <cell r="CT29">
            <v>0</v>
          </cell>
          <cell r="CU29">
            <v>0</v>
          </cell>
          <cell r="CV29">
            <v>0</v>
          </cell>
          <cell r="CW29">
            <v>0</v>
          </cell>
          <cell r="CX29">
            <v>0</v>
          </cell>
          <cell r="CY29">
            <v>0</v>
          </cell>
          <cell r="CZ29">
            <v>0</v>
          </cell>
          <cell r="DA29">
            <v>66.39881166666666</v>
          </cell>
          <cell r="DC29">
            <v>38534</v>
          </cell>
          <cell r="DD29">
            <v>10255.235569870765</v>
          </cell>
          <cell r="DE29">
            <v>2144.2172482007995</v>
          </cell>
          <cell r="DF29">
            <v>0</v>
          </cell>
          <cell r="DG29">
            <v>2445.8095190786917</v>
          </cell>
          <cell r="DH29">
            <v>0</v>
          </cell>
          <cell r="DI29">
            <v>316.04289834642003</v>
          </cell>
          <cell r="DJ29">
            <v>-58.61353166666666</v>
          </cell>
          <cell r="DK29">
            <v>15102.691703830011</v>
          </cell>
        </row>
        <row r="30">
          <cell r="A30">
            <v>38565</v>
          </cell>
          <cell r="B30">
            <v>1656.0406356994961</v>
          </cell>
          <cell r="C30">
            <v>5487.7271778159193</v>
          </cell>
          <cell r="D30">
            <v>394.02319944485271</v>
          </cell>
          <cell r="E30">
            <v>1883.050510841412</v>
          </cell>
          <cell r="F30">
            <v>598.18898861815751</v>
          </cell>
          <cell r="G30">
            <v>557.98049420029713</v>
          </cell>
          <cell r="H30">
            <v>49.648869098112314</v>
          </cell>
          <cell r="I30">
            <v>6.9784286</v>
          </cell>
          <cell r="J30">
            <v>0</v>
          </cell>
          <cell r="K30">
            <v>0</v>
          </cell>
          <cell r="L30">
            <v>0</v>
          </cell>
          <cell r="M30">
            <v>188.47865646000002</v>
          </cell>
          <cell r="N30">
            <v>0</v>
          </cell>
          <cell r="O30">
            <v>0</v>
          </cell>
          <cell r="P30">
            <v>23.328147527999999</v>
          </cell>
          <cell r="Q30">
            <v>10.471368852000001</v>
          </cell>
          <cell r="R30">
            <v>323.11471581899997</v>
          </cell>
          <cell r="S30">
            <v>297.49606840799999</v>
          </cell>
          <cell r="T30">
            <v>2.1089177550000002</v>
          </cell>
          <cell r="U30">
            <v>136.05886394100003</v>
          </cell>
          <cell r="V30">
            <v>3.2638731300000008</v>
          </cell>
          <cell r="W30">
            <v>322.09454088000001</v>
          </cell>
          <cell r="X30">
            <v>3.5169467760000002</v>
          </cell>
          <cell r="Y30">
            <v>2.6156509470000007</v>
          </cell>
          <cell r="Z30">
            <v>64.996910243999992</v>
          </cell>
          <cell r="AA30">
            <v>64.158352586999996</v>
          </cell>
          <cell r="AB30">
            <v>416.32572523499999</v>
          </cell>
          <cell r="AC30">
            <v>212.26626174599997</v>
          </cell>
          <cell r="AD30">
            <v>34.676327448000009</v>
          </cell>
          <cell r="AE30">
            <v>73.826083422000011</v>
          </cell>
          <cell r="AF30">
            <v>5.1161408000000002</v>
          </cell>
          <cell r="AG30">
            <v>7.8564850000000011</v>
          </cell>
          <cell r="AH30">
            <v>149.70197314799998</v>
          </cell>
          <cell r="AI30">
            <v>0</v>
          </cell>
          <cell r="AJ30">
            <v>0</v>
          </cell>
          <cell r="AK30">
            <v>0</v>
          </cell>
          <cell r="AL30">
            <v>0</v>
          </cell>
          <cell r="AM30">
            <v>97.92</v>
          </cell>
          <cell r="AN30">
            <v>27.325800000000001</v>
          </cell>
          <cell r="AO30">
            <v>125.72713800000001</v>
          </cell>
          <cell r="AP30">
            <v>0</v>
          </cell>
          <cell r="AQ30">
            <v>45.465479999999999</v>
          </cell>
          <cell r="AR30">
            <v>0</v>
          </cell>
          <cell r="AS30">
            <v>0</v>
          </cell>
          <cell r="AT30">
            <v>0</v>
          </cell>
          <cell r="AU30">
            <v>0</v>
          </cell>
          <cell r="AV30">
            <v>0</v>
          </cell>
          <cell r="AW30">
            <v>0</v>
          </cell>
          <cell r="AX30">
            <v>0</v>
          </cell>
          <cell r="AY30">
            <v>0</v>
          </cell>
          <cell r="AZ30">
            <v>-35.833333333333336</v>
          </cell>
          <cell r="BA30">
            <v>-14.29561</v>
          </cell>
          <cell r="BC30">
            <v>38565</v>
          </cell>
          <cell r="BD30">
            <v>298.94078160457207</v>
          </cell>
          <cell r="BE30">
            <v>769.90095299632492</v>
          </cell>
          <cell r="BF30">
            <v>150.54904513372435</v>
          </cell>
          <cell r="BG30">
            <v>1118.2732715454365</v>
          </cell>
          <cell r="BH30">
            <v>146.10247633782345</v>
          </cell>
          <cell r="BI30">
            <v>14.408904294997106</v>
          </cell>
          <cell r="BJ30">
            <v>8.1098617812796174</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19.604480346420001</v>
          </cell>
          <cell r="CJ30">
            <v>0</v>
          </cell>
          <cell r="CK30">
            <v>0</v>
          </cell>
          <cell r="CL30">
            <v>0</v>
          </cell>
          <cell r="CR30">
            <v>0</v>
          </cell>
          <cell r="CS30">
            <v>0</v>
          </cell>
          <cell r="CT30">
            <v>0</v>
          </cell>
          <cell r="CU30">
            <v>0</v>
          </cell>
          <cell r="CV30">
            <v>0</v>
          </cell>
          <cell r="CW30">
            <v>0</v>
          </cell>
          <cell r="CX30">
            <v>0</v>
          </cell>
          <cell r="CY30">
            <v>0</v>
          </cell>
          <cell r="CZ30">
            <v>0</v>
          </cell>
          <cell r="DA30">
            <v>66.39881166666666</v>
          </cell>
          <cell r="DC30">
            <v>38565</v>
          </cell>
          <cell r="DD30">
            <v>10822.116960778249</v>
          </cell>
          <cell r="DE30">
            <v>2152.9933536660001</v>
          </cell>
          <cell r="DF30">
            <v>0</v>
          </cell>
          <cell r="DG30">
            <v>2506.2852936941581</v>
          </cell>
          <cell r="DH30">
            <v>0</v>
          </cell>
          <cell r="DI30">
            <v>316.04289834642003</v>
          </cell>
          <cell r="DJ30">
            <v>16.269868333333321</v>
          </cell>
          <cell r="DK30">
            <v>15813.708374818161</v>
          </cell>
        </row>
        <row r="31">
          <cell r="A31">
            <v>38596</v>
          </cell>
          <cell r="B31">
            <v>1665.238406337221</v>
          </cell>
          <cell r="C31">
            <v>5898.6193676699531</v>
          </cell>
          <cell r="D31">
            <v>394.31863939970179</v>
          </cell>
          <cell r="E31">
            <v>1848.4087012970326</v>
          </cell>
          <cell r="F31">
            <v>584.4787179817647</v>
          </cell>
          <cell r="G31">
            <v>549.28434014357799</v>
          </cell>
          <cell r="H31">
            <v>48.501942948262794</v>
          </cell>
          <cell r="I31">
            <v>6.8658733000000005</v>
          </cell>
          <cell r="J31">
            <v>0</v>
          </cell>
          <cell r="K31">
            <v>0</v>
          </cell>
          <cell r="L31">
            <v>0</v>
          </cell>
          <cell r="M31">
            <v>185.43867813000006</v>
          </cell>
          <cell r="N31">
            <v>0</v>
          </cell>
          <cell r="O31">
            <v>0</v>
          </cell>
          <cell r="P31">
            <v>22.650878728799999</v>
          </cell>
          <cell r="Q31">
            <v>10.1673613692</v>
          </cell>
          <cell r="R31">
            <v>313.73396600490003</v>
          </cell>
          <cell r="S31">
            <v>288.85908577680004</v>
          </cell>
          <cell r="T31">
            <v>2.0476911105000006</v>
          </cell>
          <cell r="U31">
            <v>132.10876789110003</v>
          </cell>
          <cell r="V31">
            <v>3.1691155230000003</v>
          </cell>
          <cell r="W31">
            <v>312.74340904799999</v>
          </cell>
          <cell r="X31">
            <v>3.4148418696000005</v>
          </cell>
          <cell r="Y31">
            <v>2.5397126937000003</v>
          </cell>
          <cell r="Z31">
            <v>63.109903172399989</v>
          </cell>
          <cell r="AA31">
            <v>62.295690737700006</v>
          </cell>
          <cell r="AB31">
            <v>407.97980532540004</v>
          </cell>
          <cell r="AC31">
            <v>206.10369285659999</v>
          </cell>
          <cell r="AD31">
            <v>33.669595360800002</v>
          </cell>
          <cell r="AE31">
            <v>71.682745516200015</v>
          </cell>
          <cell r="AF31">
            <v>4.9676076800000013</v>
          </cell>
          <cell r="AG31">
            <v>7.6283935000000005</v>
          </cell>
          <cell r="AH31">
            <v>145.35578683079996</v>
          </cell>
          <cell r="AI31">
            <v>0</v>
          </cell>
          <cell r="AJ31">
            <v>0</v>
          </cell>
          <cell r="AK31">
            <v>0</v>
          </cell>
          <cell r="AL31">
            <v>0</v>
          </cell>
          <cell r="AM31">
            <v>97.92</v>
          </cell>
          <cell r="AN31">
            <v>27.325800000000001</v>
          </cell>
          <cell r="AO31">
            <v>125.72713800000001</v>
          </cell>
          <cell r="AP31">
            <v>0</v>
          </cell>
          <cell r="AQ31">
            <v>45.465479999999999</v>
          </cell>
          <cell r="AR31">
            <v>0</v>
          </cell>
          <cell r="AS31">
            <v>0</v>
          </cell>
          <cell r="AT31">
            <v>0</v>
          </cell>
          <cell r="AU31">
            <v>0</v>
          </cell>
          <cell r="AV31">
            <v>0</v>
          </cell>
          <cell r="AW31">
            <v>0</v>
          </cell>
          <cell r="AX31">
            <v>0</v>
          </cell>
          <cell r="AY31">
            <v>0</v>
          </cell>
          <cell r="AZ31">
            <v>-35.833333333333336</v>
          </cell>
          <cell r="BA31">
            <v>-47.041830000000004</v>
          </cell>
          <cell r="BC31">
            <v>38596</v>
          </cell>
          <cell r="BD31">
            <v>292.28027102432304</v>
          </cell>
          <cell r="BE31">
            <v>756.37806616924115</v>
          </cell>
          <cell r="BF31">
            <v>148.12096305691352</v>
          </cell>
          <cell r="BG31">
            <v>1087.1259170730559</v>
          </cell>
          <cell r="BH31">
            <v>145.1027856310123</v>
          </cell>
          <cell r="BI31">
            <v>14.158749288755414</v>
          </cell>
          <cell r="BJ31">
            <v>7.6754418028252687</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18.972077754600001</v>
          </cell>
          <cell r="CJ31">
            <v>0</v>
          </cell>
          <cell r="CK31">
            <v>0</v>
          </cell>
          <cell r="CL31">
            <v>0</v>
          </cell>
          <cell r="CR31">
            <v>0</v>
          </cell>
          <cell r="CS31">
            <v>0</v>
          </cell>
          <cell r="CT31">
            <v>0</v>
          </cell>
          <cell r="CU31">
            <v>0</v>
          </cell>
          <cell r="CV31">
            <v>0</v>
          </cell>
          <cell r="CW31">
            <v>0</v>
          </cell>
          <cell r="CX31">
            <v>0</v>
          </cell>
          <cell r="CY31">
            <v>0</v>
          </cell>
          <cell r="CZ31">
            <v>0</v>
          </cell>
          <cell r="DA31">
            <v>66.39881166666666</v>
          </cell>
          <cell r="DC31">
            <v>38596</v>
          </cell>
          <cell r="DD31">
            <v>11181.154667207515</v>
          </cell>
          <cell r="DE31">
            <v>2094.2280509954994</v>
          </cell>
          <cell r="DF31">
            <v>0</v>
          </cell>
          <cell r="DG31">
            <v>2450.8421940461267</v>
          </cell>
          <cell r="DH31">
            <v>0</v>
          </cell>
          <cell r="DI31">
            <v>315.41049575459999</v>
          </cell>
          <cell r="DJ31">
            <v>-16.476351666666687</v>
          </cell>
          <cell r="DK31">
            <v>16025.159056337076</v>
          </cell>
        </row>
        <row r="32">
          <cell r="A32">
            <v>38626</v>
          </cell>
          <cell r="B32">
            <v>1748.8890566423897</v>
          </cell>
          <cell r="C32">
            <v>7754.9774443734368</v>
          </cell>
          <cell r="D32">
            <v>511.4062018846538</v>
          </cell>
          <cell r="E32">
            <v>2056.6157114866819</v>
          </cell>
          <cell r="F32">
            <v>1029.736457373951</v>
          </cell>
          <cell r="G32">
            <v>549.68078726407737</v>
          </cell>
          <cell r="H32">
            <v>38.826652569846487</v>
          </cell>
          <cell r="I32">
            <v>6.8658733000000005</v>
          </cell>
          <cell r="J32">
            <v>0</v>
          </cell>
          <cell r="K32">
            <v>0</v>
          </cell>
          <cell r="L32">
            <v>0</v>
          </cell>
          <cell r="M32">
            <v>185.43867813000006</v>
          </cell>
          <cell r="N32">
            <v>0</v>
          </cell>
          <cell r="O32">
            <v>1250</v>
          </cell>
          <cell r="P32">
            <v>44.723017798199997</v>
          </cell>
          <cell r="Q32">
            <v>25.826057220599999</v>
          </cell>
          <cell r="R32">
            <v>395.60695462889998</v>
          </cell>
          <cell r="S32">
            <v>372.4908528726001</v>
          </cell>
          <cell r="T32">
            <v>71.838737611200003</v>
          </cell>
          <cell r="U32">
            <v>365.49322140869998</v>
          </cell>
          <cell r="V32">
            <v>7.3520281799999996</v>
          </cell>
          <cell r="W32">
            <v>628.65714038399994</v>
          </cell>
          <cell r="X32">
            <v>11.499411483000003</v>
          </cell>
          <cell r="Y32">
            <v>4.9675248756000006</v>
          </cell>
          <cell r="Z32">
            <v>103.0010195088</v>
          </cell>
          <cell r="AA32">
            <v>148.97842836029997</v>
          </cell>
          <cell r="AB32">
            <v>958.26104211600023</v>
          </cell>
          <cell r="AC32">
            <v>575.89728892920004</v>
          </cell>
          <cell r="AD32">
            <v>43.378353597599997</v>
          </cell>
          <cell r="AE32">
            <v>88.935995168999995</v>
          </cell>
          <cell r="AF32">
            <v>12.655930560000002</v>
          </cell>
          <cell r="AG32">
            <v>21.60697188</v>
          </cell>
          <cell r="AH32">
            <v>278.67715424640005</v>
          </cell>
          <cell r="AI32">
            <v>0</v>
          </cell>
          <cell r="AJ32">
            <v>0</v>
          </cell>
          <cell r="AK32">
            <v>0</v>
          </cell>
          <cell r="AL32">
            <v>0</v>
          </cell>
          <cell r="AM32">
            <v>19.933333333333334</v>
          </cell>
          <cell r="AN32">
            <v>4.486533333333333</v>
          </cell>
          <cell r="AO32">
            <v>111.17739999999999</v>
          </cell>
          <cell r="AP32">
            <v>0</v>
          </cell>
          <cell r="AQ32">
            <v>44.224399999999996</v>
          </cell>
          <cell r="AR32">
            <v>0</v>
          </cell>
          <cell r="AS32">
            <v>0</v>
          </cell>
          <cell r="AT32">
            <v>0</v>
          </cell>
          <cell r="AU32">
            <v>0</v>
          </cell>
          <cell r="AV32">
            <v>0</v>
          </cell>
          <cell r="AW32">
            <v>0</v>
          </cell>
          <cell r="AX32">
            <v>0</v>
          </cell>
          <cell r="AY32">
            <v>0</v>
          </cell>
          <cell r="AZ32">
            <v>-35.833333333333336</v>
          </cell>
          <cell r="BA32">
            <v>-31.255970000000001</v>
          </cell>
          <cell r="BC32">
            <v>38626</v>
          </cell>
          <cell r="BD32">
            <v>296.82118506311753</v>
          </cell>
          <cell r="BE32">
            <v>1094.5227121398368</v>
          </cell>
          <cell r="BF32">
            <v>250.49930518757211</v>
          </cell>
          <cell r="BG32">
            <v>1198.449719016078</v>
          </cell>
          <cell r="BH32">
            <v>258.44588439881602</v>
          </cell>
          <cell r="BI32">
            <v>14.190534432268594</v>
          </cell>
          <cell r="BJ32">
            <v>9.0428726297144806</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142.5375327138</v>
          </cell>
          <cell r="CJ32">
            <v>0.7401027</v>
          </cell>
          <cell r="CK32">
            <v>0</v>
          </cell>
          <cell r="CL32">
            <v>0</v>
          </cell>
          <cell r="CR32">
            <v>0</v>
          </cell>
          <cell r="CS32">
            <v>0</v>
          </cell>
          <cell r="CT32">
            <v>0</v>
          </cell>
          <cell r="CU32">
            <v>0</v>
          </cell>
          <cell r="CV32">
            <v>0</v>
          </cell>
          <cell r="CW32">
            <v>0</v>
          </cell>
          <cell r="CX32">
            <v>0</v>
          </cell>
          <cell r="CY32">
            <v>0</v>
          </cell>
          <cell r="CZ32">
            <v>0</v>
          </cell>
          <cell r="DA32">
            <v>66.39881166666666</v>
          </cell>
          <cell r="DC32">
            <v>38626</v>
          </cell>
          <cell r="DD32">
            <v>15132.436863025036</v>
          </cell>
          <cell r="DE32">
            <v>4159.8471308300996</v>
          </cell>
          <cell r="DF32">
            <v>0</v>
          </cell>
          <cell r="DG32">
            <v>3121.9722128674034</v>
          </cell>
          <cell r="DH32">
            <v>0</v>
          </cell>
          <cell r="DI32">
            <v>323.09930208046666</v>
          </cell>
          <cell r="DJ32">
            <v>-0.69049166666667361</v>
          </cell>
          <cell r="DK32">
            <v>22736.665017136336</v>
          </cell>
        </row>
        <row r="33">
          <cell r="A33">
            <v>38657</v>
          </cell>
          <cell r="B33">
            <v>2018.9714780734439</v>
          </cell>
          <cell r="C33">
            <v>17081.775426428692</v>
          </cell>
          <cell r="D33">
            <v>908.15429033244811</v>
          </cell>
          <cell r="E33">
            <v>2730.8969450420041</v>
          </cell>
          <cell r="F33">
            <v>2147.4664629466693</v>
          </cell>
          <cell r="G33">
            <v>549.02746666292285</v>
          </cell>
          <cell r="H33">
            <v>30.935015037110929</v>
          </cell>
          <cell r="I33">
            <v>6.8658733000000005</v>
          </cell>
          <cell r="J33">
            <v>0</v>
          </cell>
          <cell r="K33">
            <v>0</v>
          </cell>
          <cell r="L33">
            <v>0</v>
          </cell>
          <cell r="M33">
            <v>185.43867813000006</v>
          </cell>
          <cell r="N33">
            <v>0</v>
          </cell>
          <cell r="O33">
            <v>1500</v>
          </cell>
          <cell r="P33">
            <v>68.226042737</v>
          </cell>
          <cell r="Q33">
            <v>42.961254444999994</v>
          </cell>
          <cell r="R33">
            <v>464.82957944049997</v>
          </cell>
          <cell r="S33">
            <v>445.67197557300011</v>
          </cell>
          <cell r="T33">
            <v>151.593096973</v>
          </cell>
          <cell r="U33">
            <v>622.40310592350011</v>
          </cell>
          <cell r="V33">
            <v>11.893937490000001</v>
          </cell>
          <cell r="W33">
            <v>965.94622759999993</v>
          </cell>
          <cell r="X33">
            <v>20.489714553000002</v>
          </cell>
          <cell r="Y33">
            <v>7.5489551550000007</v>
          </cell>
          <cell r="Z33">
            <v>143.74481544399998</v>
          </cell>
          <cell r="AA33">
            <v>243.36475613549996</v>
          </cell>
          <cell r="AB33">
            <v>1563.7677062939997</v>
          </cell>
          <cell r="AC33">
            <v>983.21827189599992</v>
          </cell>
          <cell r="AD33">
            <v>51.863261268000002</v>
          </cell>
          <cell r="AE33">
            <v>103.08805146100002</v>
          </cell>
          <cell r="AF33">
            <v>21.526713919999999</v>
          </cell>
          <cell r="AG33">
            <v>37.817194480000005</v>
          </cell>
          <cell r="AH33">
            <v>419.97392345999998</v>
          </cell>
          <cell r="AI33">
            <v>0</v>
          </cell>
          <cell r="AJ33">
            <v>0</v>
          </cell>
          <cell r="AK33">
            <v>0</v>
          </cell>
          <cell r="AL33">
            <v>0</v>
          </cell>
          <cell r="AM33">
            <v>19.933333333333334</v>
          </cell>
          <cell r="AN33">
            <v>4.486533333333333</v>
          </cell>
          <cell r="AO33">
            <v>111.17739999999999</v>
          </cell>
          <cell r="AP33">
            <v>0</v>
          </cell>
          <cell r="AQ33">
            <v>44.224399999999996</v>
          </cell>
          <cell r="AR33">
            <v>0</v>
          </cell>
          <cell r="AS33">
            <v>0</v>
          </cell>
          <cell r="AT33">
            <v>0</v>
          </cell>
          <cell r="AU33">
            <v>0</v>
          </cell>
          <cell r="AV33">
            <v>0</v>
          </cell>
          <cell r="AW33">
            <v>0</v>
          </cell>
          <cell r="AX33">
            <v>0</v>
          </cell>
          <cell r="AY33">
            <v>0</v>
          </cell>
          <cell r="AZ33">
            <v>-35.833333333333336</v>
          </cell>
          <cell r="BA33">
            <v>-12.022969999999999</v>
          </cell>
          <cell r="BC33">
            <v>38657</v>
          </cell>
          <cell r="BD33">
            <v>292.4105603882112</v>
          </cell>
          <cell r="BE33">
            <v>2283.6168819458626</v>
          </cell>
          <cell r="BF33">
            <v>487.6080864167489</v>
          </cell>
          <cell r="BG33">
            <v>1365.6385657510532</v>
          </cell>
          <cell r="BH33">
            <v>493.15179592999203</v>
          </cell>
          <cell r="BI33">
            <v>14.213010503807769</v>
          </cell>
          <cell r="BJ33">
            <v>12.258678457385377</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274.71232324176003</v>
          </cell>
          <cell r="CJ33">
            <v>1.5396514000000001</v>
          </cell>
          <cell r="CK33">
            <v>0</v>
          </cell>
          <cell r="CL33">
            <v>0</v>
          </cell>
          <cell r="CR33">
            <v>0</v>
          </cell>
          <cell r="CS33">
            <v>0</v>
          </cell>
          <cell r="CT33">
            <v>0</v>
          </cell>
          <cell r="CU33">
            <v>0</v>
          </cell>
          <cell r="CV33">
            <v>0</v>
          </cell>
          <cell r="CW33">
            <v>0</v>
          </cell>
          <cell r="CX33">
            <v>0</v>
          </cell>
          <cell r="CY33">
            <v>0</v>
          </cell>
          <cell r="CZ33">
            <v>0</v>
          </cell>
          <cell r="DA33">
            <v>66.39881166666666</v>
          </cell>
          <cell r="DC33">
            <v>38657</v>
          </cell>
          <cell r="DD33">
            <v>27159.531635953292</v>
          </cell>
          <cell r="DE33">
            <v>6369.9285842484996</v>
          </cell>
          <cell r="DF33">
            <v>0</v>
          </cell>
          <cell r="DG33">
            <v>4948.8975793930604</v>
          </cell>
          <cell r="DH33">
            <v>0</v>
          </cell>
          <cell r="DI33">
            <v>456.07364130842672</v>
          </cell>
          <cell r="DJ33">
            <v>18.542508333333323</v>
          </cell>
          <cell r="DK33">
            <v>38952.973949236606</v>
          </cell>
        </row>
        <row r="34">
          <cell r="A34">
            <v>38687</v>
          </cell>
          <cell r="B34">
            <v>2344.6771116631021</v>
          </cell>
          <cell r="C34">
            <v>30903.928845700178</v>
          </cell>
          <cell r="D34">
            <v>1552.3405896149143</v>
          </cell>
          <cell r="E34">
            <v>3320.3216758291419</v>
          </cell>
          <cell r="F34">
            <v>3486.3122649012089</v>
          </cell>
          <cell r="G34">
            <v>549.84303329816737</v>
          </cell>
          <cell r="H34">
            <v>42.897683754154059</v>
          </cell>
          <cell r="I34">
            <v>6.8658733000000005</v>
          </cell>
          <cell r="J34">
            <v>0</v>
          </cell>
          <cell r="K34">
            <v>0</v>
          </cell>
          <cell r="L34">
            <v>0</v>
          </cell>
          <cell r="M34">
            <v>185.43867813000006</v>
          </cell>
          <cell r="N34">
            <v>0</v>
          </cell>
          <cell r="O34">
            <v>2250</v>
          </cell>
          <cell r="P34">
            <v>100.96253673299999</v>
          </cell>
          <cell r="Q34">
            <v>66.266918785000001</v>
          </cell>
          <cell r="R34">
            <v>583.09483624450013</v>
          </cell>
          <cell r="S34">
            <v>566.91342209699997</v>
          </cell>
          <cell r="T34">
            <v>256.06302772700002</v>
          </cell>
          <cell r="U34">
            <v>970.02926379150017</v>
          </cell>
          <cell r="V34">
            <v>18.113343710000002</v>
          </cell>
          <cell r="W34">
            <v>1434.6543835999996</v>
          </cell>
          <cell r="X34">
            <v>32.547686437000003</v>
          </cell>
          <cell r="Y34">
            <v>11.149122124999998</v>
          </cell>
          <cell r="Z34">
            <v>202.604151116</v>
          </cell>
          <cell r="AA34">
            <v>372.29641511950001</v>
          </cell>
          <cell r="AB34">
            <v>2397.775215868</v>
          </cell>
          <cell r="AC34">
            <v>1534.0702316439999</v>
          </cell>
          <cell r="AD34">
            <v>65.936227251999995</v>
          </cell>
          <cell r="AE34">
            <v>127.93357306899999</v>
          </cell>
          <cell r="AF34">
            <v>33.21741088000001</v>
          </cell>
          <cell r="AG34">
            <v>59.092475520000008</v>
          </cell>
          <cell r="AH34">
            <v>617.59306205999997</v>
          </cell>
          <cell r="AI34">
            <v>0</v>
          </cell>
          <cell r="AJ34">
            <v>0</v>
          </cell>
          <cell r="AK34">
            <v>0</v>
          </cell>
          <cell r="AL34">
            <v>0</v>
          </cell>
          <cell r="AM34">
            <v>19.933333333333334</v>
          </cell>
          <cell r="AN34">
            <v>4.486533333333333</v>
          </cell>
          <cell r="AO34">
            <v>111.17739999999999</v>
          </cell>
          <cell r="AP34">
            <v>0</v>
          </cell>
          <cell r="AQ34">
            <v>44.224399999999996</v>
          </cell>
          <cell r="AR34">
            <v>0</v>
          </cell>
          <cell r="AS34">
            <v>0</v>
          </cell>
          <cell r="AT34">
            <v>0</v>
          </cell>
          <cell r="AU34">
            <v>0</v>
          </cell>
          <cell r="AV34">
            <v>0</v>
          </cell>
          <cell r="AW34">
            <v>0</v>
          </cell>
          <cell r="AX34">
            <v>0</v>
          </cell>
          <cell r="AY34">
            <v>0</v>
          </cell>
          <cell r="AZ34">
            <v>-35.833333333333336</v>
          </cell>
          <cell r="BA34">
            <v>-42.439599999999999</v>
          </cell>
          <cell r="BC34">
            <v>38687</v>
          </cell>
          <cell r="BD34">
            <v>295.44559279261381</v>
          </cell>
          <cell r="BE34">
            <v>4348.2704036490295</v>
          </cell>
          <cell r="BF34">
            <v>802.23938029856504</v>
          </cell>
          <cell r="BG34">
            <v>1595.4743619139222</v>
          </cell>
          <cell r="BH34">
            <v>801.71909816828634</v>
          </cell>
          <cell r="BI34">
            <v>14.233774238821336</v>
          </cell>
          <cell r="BJ34">
            <v>18.440970443933566</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448.63589603820009</v>
          </cell>
          <cell r="CJ34">
            <v>2.5829287000000001</v>
          </cell>
          <cell r="CK34">
            <v>0</v>
          </cell>
          <cell r="CL34">
            <v>0</v>
          </cell>
          <cell r="CR34">
            <v>0</v>
          </cell>
          <cell r="CS34">
            <v>0</v>
          </cell>
          <cell r="CT34">
            <v>0</v>
          </cell>
          <cell r="CU34">
            <v>0</v>
          </cell>
          <cell r="CV34">
            <v>0</v>
          </cell>
          <cell r="CW34">
            <v>0</v>
          </cell>
          <cell r="CX34">
            <v>0</v>
          </cell>
          <cell r="CY34">
            <v>0</v>
          </cell>
          <cell r="CZ34">
            <v>0</v>
          </cell>
          <cell r="DA34">
            <v>66.39881166666666</v>
          </cell>
          <cell r="DC34">
            <v>38687</v>
          </cell>
          <cell r="DD34">
            <v>44642.625756190864</v>
          </cell>
          <cell r="DE34">
            <v>9450.3133037784992</v>
          </cell>
          <cell r="DF34">
            <v>0</v>
          </cell>
          <cell r="DG34">
            <v>7875.8235815051721</v>
          </cell>
          <cell r="DH34">
            <v>0</v>
          </cell>
          <cell r="DI34">
            <v>631.04049140486677</v>
          </cell>
          <cell r="DJ34">
            <v>-11.874121666666667</v>
          </cell>
          <cell r="DK34">
            <v>62587.929011212735</v>
          </cell>
        </row>
        <row r="35">
          <cell r="A35">
            <v>38718</v>
          </cell>
          <cell r="B35">
            <v>2710.9507747825601</v>
          </cell>
          <cell r="C35">
            <v>41176.709550805739</v>
          </cell>
          <cell r="D35">
            <v>2205.6811372511033</v>
          </cell>
          <cell r="E35">
            <v>3918.1118398019098</v>
          </cell>
          <cell r="F35">
            <v>4579.0306352592361</v>
          </cell>
          <cell r="G35">
            <v>558.25683612033799</v>
          </cell>
          <cell r="H35">
            <v>51.519061276863788</v>
          </cell>
          <cell r="I35">
            <v>6.9784286</v>
          </cell>
          <cell r="J35">
            <v>0</v>
          </cell>
          <cell r="K35">
            <v>0</v>
          </cell>
          <cell r="L35">
            <v>0</v>
          </cell>
          <cell r="M35">
            <v>188.47865646000002</v>
          </cell>
          <cell r="N35">
            <v>0</v>
          </cell>
          <cell r="O35">
            <v>0</v>
          </cell>
          <cell r="P35">
            <v>110.3526702359917</v>
          </cell>
          <cell r="Q35">
            <v>73.332687132723137</v>
          </cell>
          <cell r="R35">
            <v>602.19757149431985</v>
          </cell>
          <cell r="S35">
            <v>588.59114509306255</v>
          </cell>
          <cell r="T35">
            <v>290.51783224804353</v>
          </cell>
          <cell r="U35">
            <v>1076.6711302756696</v>
          </cell>
          <cell r="V35">
            <v>19.969800886804222</v>
          </cell>
          <cell r="W35">
            <v>1569.837553835019</v>
          </cell>
          <cell r="X35">
            <v>36.32134712156271</v>
          </cell>
          <cell r="Y35">
            <v>12.178681299803323</v>
          </cell>
          <cell r="Z35">
            <v>218.05683538739402</v>
          </cell>
          <cell r="AA35">
            <v>410.99917808111627</v>
          </cell>
          <cell r="AB35">
            <v>2646.6570714692452</v>
          </cell>
          <cell r="AC35">
            <v>1703.2629047132787</v>
          </cell>
          <cell r="AD35">
            <v>68.443459512957631</v>
          </cell>
          <cell r="AE35">
            <v>131.5778221197443</v>
          </cell>
          <cell r="AF35">
            <v>39.030107520000008</v>
          </cell>
          <cell r="AG35">
            <v>69.684821440000007</v>
          </cell>
          <cell r="AH35">
            <v>673.72723123297783</v>
          </cell>
          <cell r="AI35">
            <v>0</v>
          </cell>
          <cell r="AJ35">
            <v>0</v>
          </cell>
          <cell r="AK35">
            <v>0</v>
          </cell>
          <cell r="AL35">
            <v>0</v>
          </cell>
          <cell r="AM35">
            <v>0</v>
          </cell>
          <cell r="AN35">
            <v>0</v>
          </cell>
          <cell r="AO35">
            <v>101.50980000000001</v>
          </cell>
          <cell r="AP35">
            <v>0</v>
          </cell>
          <cell r="AQ35">
            <v>26.22</v>
          </cell>
          <cell r="AR35">
            <v>0</v>
          </cell>
          <cell r="AS35">
            <v>0</v>
          </cell>
          <cell r="AT35">
            <v>0</v>
          </cell>
          <cell r="AU35">
            <v>0</v>
          </cell>
          <cell r="AV35">
            <v>0</v>
          </cell>
          <cell r="AW35">
            <v>0</v>
          </cell>
          <cell r="AX35">
            <v>0</v>
          </cell>
          <cell r="AY35">
            <v>0</v>
          </cell>
          <cell r="AZ35">
            <v>-42.5</v>
          </cell>
          <cell r="BA35">
            <v>-48.671769999999995</v>
          </cell>
          <cell r="BC35">
            <v>38718</v>
          </cell>
          <cell r="BD35">
            <v>301.33880289796417</v>
          </cell>
          <cell r="BE35">
            <v>5926.2989352178456</v>
          </cell>
          <cell r="BF35">
            <v>1052.7886603010538</v>
          </cell>
          <cell r="BG35">
            <v>1766.7285342620135</v>
          </cell>
          <cell r="BH35">
            <v>1042.1554854660969</v>
          </cell>
          <cell r="BI35">
            <v>14.420660209795784</v>
          </cell>
          <cell r="BJ35">
            <v>23.921933725991575</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523.67936575644001</v>
          </cell>
          <cell r="CJ35">
            <v>3.0347183000000002</v>
          </cell>
          <cell r="CK35">
            <v>0</v>
          </cell>
          <cell r="CL35">
            <v>0</v>
          </cell>
          <cell r="CR35">
            <v>0</v>
          </cell>
          <cell r="CS35">
            <v>0</v>
          </cell>
          <cell r="CT35">
            <v>0</v>
          </cell>
          <cell r="CU35">
            <v>0</v>
          </cell>
          <cell r="CV35">
            <v>0</v>
          </cell>
          <cell r="CW35">
            <v>0</v>
          </cell>
          <cell r="CX35">
            <v>0</v>
          </cell>
          <cell r="CY35">
            <v>0</v>
          </cell>
          <cell r="CZ35">
            <v>0</v>
          </cell>
          <cell r="DA35">
            <v>66.39881166666666</v>
          </cell>
          <cell r="DC35">
            <v>38718</v>
          </cell>
          <cell r="DD35">
            <v>55395.71692035775</v>
          </cell>
          <cell r="DE35">
            <v>10341.409851099714</v>
          </cell>
          <cell r="DF35">
            <v>0</v>
          </cell>
          <cell r="DG35">
            <v>10127.653012080762</v>
          </cell>
          <cell r="DH35">
            <v>0</v>
          </cell>
          <cell r="DI35">
            <v>654.44388405644008</v>
          </cell>
          <cell r="DJ35">
            <v>-24.772958333333335</v>
          </cell>
          <cell r="DK35">
            <v>76494.450709261335</v>
          </cell>
        </row>
        <row r="36">
          <cell r="A36">
            <v>38749</v>
          </cell>
          <cell r="B36">
            <v>2809.4617678700388</v>
          </cell>
          <cell r="C36">
            <v>42210.569147707043</v>
          </cell>
          <cell r="D36">
            <v>2469.5737800826946</v>
          </cell>
          <cell r="E36">
            <v>3720.6055579824451</v>
          </cell>
          <cell r="F36">
            <v>4465.7022747139472</v>
          </cell>
          <cell r="G36">
            <v>531.38556535825865</v>
          </cell>
          <cell r="H36">
            <v>50.617034775605944</v>
          </cell>
          <cell r="I36">
            <v>6.6407626999999998</v>
          </cell>
          <cell r="J36">
            <v>0</v>
          </cell>
          <cell r="K36">
            <v>0</v>
          </cell>
          <cell r="L36">
            <v>0</v>
          </cell>
          <cell r="M36">
            <v>179.35872147000001</v>
          </cell>
          <cell r="N36">
            <v>0</v>
          </cell>
          <cell r="O36">
            <v>0</v>
          </cell>
          <cell r="P36">
            <v>97.420194413504632</v>
          </cell>
          <cell r="Q36">
            <v>64.565275645456509</v>
          </cell>
          <cell r="R36">
            <v>538.37338601940655</v>
          </cell>
          <cell r="S36">
            <v>525.57771154278157</v>
          </cell>
          <cell r="T36">
            <v>254.42742961057229</v>
          </cell>
          <cell r="U36">
            <v>947.33851385949276</v>
          </cell>
          <cell r="V36">
            <v>17.59648917139852</v>
          </cell>
          <cell r="W36">
            <v>1385.5282916561669</v>
          </cell>
          <cell r="X36">
            <v>31.921349393263732</v>
          </cell>
          <cell r="Y36">
            <v>10.752851741063445</v>
          </cell>
          <cell r="Z36">
            <v>193.15367553132933</v>
          </cell>
          <cell r="AA36">
            <v>362.05003502487284</v>
          </cell>
          <cell r="AB36">
            <v>2350.4411326836557</v>
          </cell>
          <cell r="AC36">
            <v>1498.5598756401116</v>
          </cell>
          <cell r="AD36">
            <v>61.118875706236665</v>
          </cell>
          <cell r="AE36">
            <v>117.74369756933604</v>
          </cell>
          <cell r="AF36">
            <v>34.362964480000002</v>
          </cell>
          <cell r="AG36">
            <v>61.304277580000019</v>
          </cell>
          <cell r="AH36">
            <v>595.02248763515684</v>
          </cell>
          <cell r="AI36">
            <v>0</v>
          </cell>
          <cell r="AJ36">
            <v>0</v>
          </cell>
          <cell r="AK36">
            <v>0</v>
          </cell>
          <cell r="AL36">
            <v>0</v>
          </cell>
          <cell r="AM36">
            <v>0</v>
          </cell>
          <cell r="AN36">
            <v>0</v>
          </cell>
          <cell r="AO36">
            <v>101.50980000000001</v>
          </cell>
          <cell r="AP36">
            <v>0</v>
          </cell>
          <cell r="AQ36">
            <v>26.22</v>
          </cell>
          <cell r="AR36">
            <v>0</v>
          </cell>
          <cell r="AS36">
            <v>0</v>
          </cell>
          <cell r="AT36">
            <v>0</v>
          </cell>
          <cell r="AU36">
            <v>0</v>
          </cell>
          <cell r="AV36">
            <v>0</v>
          </cell>
          <cell r="AW36">
            <v>0</v>
          </cell>
          <cell r="AX36">
            <v>0</v>
          </cell>
          <cell r="AY36">
            <v>0</v>
          </cell>
          <cell r="AZ36">
            <v>-42.5</v>
          </cell>
          <cell r="BA36">
            <v>-27.212430000000001</v>
          </cell>
          <cell r="BC36">
            <v>38749</v>
          </cell>
          <cell r="BD36">
            <v>288.54567499252278</v>
          </cell>
          <cell r="BE36">
            <v>6131.6511179136132</v>
          </cell>
          <cell r="BF36">
            <v>1039.3255086796794</v>
          </cell>
          <cell r="BG36">
            <v>1697.6026064808266</v>
          </cell>
          <cell r="BH36">
            <v>1017.6769603648885</v>
          </cell>
          <cell r="BI36">
            <v>13.750081277792614</v>
          </cell>
          <cell r="BJ36">
            <v>23.711089757284363</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444.76386011226003</v>
          </cell>
          <cell r="CJ36">
            <v>2.5710395000000004</v>
          </cell>
          <cell r="CK36">
            <v>0</v>
          </cell>
          <cell r="CL36">
            <v>0</v>
          </cell>
          <cell r="CR36">
            <v>0</v>
          </cell>
          <cell r="CS36">
            <v>0</v>
          </cell>
          <cell r="CT36">
            <v>0</v>
          </cell>
          <cell r="CU36">
            <v>0</v>
          </cell>
          <cell r="CV36">
            <v>0</v>
          </cell>
          <cell r="CW36">
            <v>0</v>
          </cell>
          <cell r="CX36">
            <v>0</v>
          </cell>
          <cell r="CY36">
            <v>0</v>
          </cell>
          <cell r="CZ36">
            <v>0</v>
          </cell>
          <cell r="DA36">
            <v>66.39881166666666</v>
          </cell>
          <cell r="DC36">
            <v>38749</v>
          </cell>
          <cell r="DD36">
            <v>56443.914612660039</v>
          </cell>
          <cell r="DE36">
            <v>9147.2585149038077</v>
          </cell>
          <cell r="DF36">
            <v>0</v>
          </cell>
          <cell r="DG36">
            <v>10212.263039466607</v>
          </cell>
          <cell r="DH36">
            <v>0</v>
          </cell>
          <cell r="DI36">
            <v>575.06469961226003</v>
          </cell>
          <cell r="DJ36">
            <v>-3.3136183333333378</v>
          </cell>
          <cell r="DK36">
            <v>76375.18724830939</v>
          </cell>
        </row>
        <row r="37">
          <cell r="A37">
            <v>38777</v>
          </cell>
          <cell r="B37">
            <v>2684.4738292879688</v>
          </cell>
          <cell r="C37">
            <v>36135.349991592986</v>
          </cell>
          <cell r="D37">
            <v>2265.1544968748685</v>
          </cell>
          <cell r="E37">
            <v>3414.1090807845121</v>
          </cell>
          <cell r="F37">
            <v>3863.1342402417358</v>
          </cell>
          <cell r="G37">
            <v>531.70278099162806</v>
          </cell>
          <cell r="H37">
            <v>44.852611850648429</v>
          </cell>
          <cell r="I37">
            <v>6.6407626999999998</v>
          </cell>
          <cell r="J37">
            <v>0</v>
          </cell>
          <cell r="K37">
            <v>0</v>
          </cell>
          <cell r="L37">
            <v>0</v>
          </cell>
          <cell r="M37">
            <v>179.35872147000001</v>
          </cell>
          <cell r="N37">
            <v>0</v>
          </cell>
          <cell r="O37">
            <v>0</v>
          </cell>
          <cell r="P37">
            <v>84.033570661906367</v>
          </cell>
          <cell r="Q37">
            <v>54.524525562219658</v>
          </cell>
          <cell r="R37">
            <v>509.88532882826422</v>
          </cell>
          <cell r="S37">
            <v>493.56450943069706</v>
          </cell>
          <cell r="T37">
            <v>205.68860886460854</v>
          </cell>
          <cell r="U37">
            <v>795.89608585729047</v>
          </cell>
          <cell r="V37">
            <v>14.956052413292078</v>
          </cell>
          <cell r="W37">
            <v>1192.8730325079775</v>
          </cell>
          <cell r="X37">
            <v>26.56827120676969</v>
          </cell>
          <cell r="Y37">
            <v>9.2848431783865077</v>
          </cell>
          <cell r="Z37">
            <v>171.00310108412788</v>
          </cell>
          <cell r="AA37">
            <v>307.02083499291052</v>
          </cell>
          <cell r="AB37">
            <v>2011.9195567425174</v>
          </cell>
          <cell r="AC37">
            <v>1258.3052452476156</v>
          </cell>
          <cell r="AD37">
            <v>57.415027467508295</v>
          </cell>
          <cell r="AE37">
            <v>112.25352042534665</v>
          </cell>
          <cell r="AF37">
            <v>29.013437440000004</v>
          </cell>
          <cell r="AG37">
            <v>51.437726860000005</v>
          </cell>
          <cell r="AH37">
            <v>514.95066748293027</v>
          </cell>
          <cell r="AI37">
            <v>0</v>
          </cell>
          <cell r="AJ37">
            <v>0</v>
          </cell>
          <cell r="AK37">
            <v>0</v>
          </cell>
          <cell r="AL37">
            <v>0</v>
          </cell>
          <cell r="AM37">
            <v>0</v>
          </cell>
          <cell r="AN37">
            <v>0</v>
          </cell>
          <cell r="AO37">
            <v>101.50980000000001</v>
          </cell>
          <cell r="AP37">
            <v>0</v>
          </cell>
          <cell r="AQ37">
            <v>26.22</v>
          </cell>
          <cell r="AR37">
            <v>0</v>
          </cell>
          <cell r="AS37">
            <v>0</v>
          </cell>
          <cell r="AT37">
            <v>0</v>
          </cell>
          <cell r="AU37">
            <v>0</v>
          </cell>
          <cell r="AV37">
            <v>0</v>
          </cell>
          <cell r="AW37">
            <v>0</v>
          </cell>
          <cell r="AX37">
            <v>0</v>
          </cell>
          <cell r="AY37">
            <v>0</v>
          </cell>
          <cell r="AZ37">
            <v>-42.5</v>
          </cell>
          <cell r="BA37">
            <v>-198.83448999999999</v>
          </cell>
          <cell r="BC37">
            <v>38777</v>
          </cell>
          <cell r="BD37">
            <v>285.42368107731511</v>
          </cell>
          <cell r="BE37">
            <v>5341.2445575666225</v>
          </cell>
          <cell r="BF37">
            <v>882.79863327092903</v>
          </cell>
          <cell r="BG37">
            <v>1580.9714791584408</v>
          </cell>
          <cell r="BH37">
            <v>872.75298003845955</v>
          </cell>
          <cell r="BI37">
            <v>13.761070626531369</v>
          </cell>
          <cell r="BJ37">
            <v>19.777396844469454</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361.74345741708004</v>
          </cell>
          <cell r="CJ37">
            <v>2.0598039000000004</v>
          </cell>
          <cell r="CK37">
            <v>0</v>
          </cell>
          <cell r="CL37">
            <v>0</v>
          </cell>
          <cell r="CR37">
            <v>0</v>
          </cell>
          <cell r="CS37">
            <v>0</v>
          </cell>
          <cell r="CT37">
            <v>0</v>
          </cell>
          <cell r="CU37">
            <v>0</v>
          </cell>
          <cell r="CV37">
            <v>0</v>
          </cell>
          <cell r="CW37">
            <v>0</v>
          </cell>
          <cell r="CX37">
            <v>0</v>
          </cell>
          <cell r="CY37">
            <v>0</v>
          </cell>
          <cell r="CZ37">
            <v>0</v>
          </cell>
          <cell r="DA37">
            <v>66.39881166666666</v>
          </cell>
          <cell r="DC37">
            <v>38777</v>
          </cell>
          <cell r="DD37">
            <v>49124.77651579435</v>
          </cell>
          <cell r="DE37">
            <v>7900.5939462543693</v>
          </cell>
          <cell r="DF37">
            <v>0</v>
          </cell>
          <cell r="DG37">
            <v>8996.7297985827681</v>
          </cell>
          <cell r="DH37">
            <v>0</v>
          </cell>
          <cell r="DI37">
            <v>491.53306131708007</v>
          </cell>
          <cell r="DJ37">
            <v>-174.93567833333333</v>
          </cell>
          <cell r="DK37">
            <v>66338.697643615233</v>
          </cell>
        </row>
        <row r="38">
          <cell r="A38">
            <v>38808</v>
          </cell>
          <cell r="B38">
            <v>2450.7236833900156</v>
          </cell>
          <cell r="C38">
            <v>25248.516150353953</v>
          </cell>
          <cell r="D38">
            <v>1821.9642130805396</v>
          </cell>
          <cell r="E38">
            <v>2686.5882131515887</v>
          </cell>
          <cell r="F38">
            <v>2920.0774133978371</v>
          </cell>
          <cell r="G38">
            <v>549.24952304882856</v>
          </cell>
          <cell r="H38">
            <v>36.471528224362295</v>
          </cell>
          <cell r="I38">
            <v>6.8658733000000005</v>
          </cell>
          <cell r="J38">
            <v>0</v>
          </cell>
          <cell r="K38">
            <v>0</v>
          </cell>
          <cell r="L38">
            <v>0</v>
          </cell>
          <cell r="M38">
            <v>185.43867813000006</v>
          </cell>
          <cell r="N38">
            <v>0</v>
          </cell>
          <cell r="O38">
            <v>0</v>
          </cell>
          <cell r="P38">
            <v>56.817336319306868</v>
          </cell>
          <cell r="Q38">
            <v>35.129107704378846</v>
          </cell>
          <cell r="R38">
            <v>412.33033323027138</v>
          </cell>
          <cell r="S38">
            <v>393.4460462145525</v>
          </cell>
          <cell r="T38">
            <v>118.60267571745652</v>
          </cell>
          <cell r="U38">
            <v>506.53027954179697</v>
          </cell>
          <cell r="V38">
            <v>9.7816527305457122</v>
          </cell>
          <cell r="W38">
            <v>803.16349817127741</v>
          </cell>
          <cell r="X38">
            <v>16.527288944985962</v>
          </cell>
          <cell r="Y38">
            <v>6.2919230711983891</v>
          </cell>
          <cell r="Z38">
            <v>122.14312900084605</v>
          </cell>
          <cell r="AA38">
            <v>199.74146851336081</v>
          </cell>
          <cell r="AB38">
            <v>1347.2842166577552</v>
          </cell>
          <cell r="AC38">
            <v>799.76251931909155</v>
          </cell>
          <cell r="AD38">
            <v>45.794353604027044</v>
          </cell>
          <cell r="AE38">
            <v>91.777978413650359</v>
          </cell>
          <cell r="AF38">
            <v>18.684252800000003</v>
          </cell>
          <cell r="AG38">
            <v>32.635121740000002</v>
          </cell>
          <cell r="AH38">
            <v>350.68399873083166</v>
          </cell>
          <cell r="AI38">
            <v>0</v>
          </cell>
          <cell r="AJ38">
            <v>0</v>
          </cell>
          <cell r="AK38">
            <v>0</v>
          </cell>
          <cell r="AL38">
            <v>0</v>
          </cell>
          <cell r="AM38">
            <v>0</v>
          </cell>
          <cell r="AN38">
            <v>0</v>
          </cell>
          <cell r="AO38">
            <v>101.50980000000001</v>
          </cell>
          <cell r="AP38">
            <v>0</v>
          </cell>
          <cell r="AQ38">
            <v>26.22</v>
          </cell>
          <cell r="AR38">
            <v>0</v>
          </cell>
          <cell r="AS38">
            <v>0</v>
          </cell>
          <cell r="AT38">
            <v>0</v>
          </cell>
          <cell r="AU38">
            <v>0</v>
          </cell>
          <cell r="AV38">
            <v>0</v>
          </cell>
          <cell r="AW38">
            <v>0</v>
          </cell>
          <cell r="AX38">
            <v>0</v>
          </cell>
          <cell r="AY38">
            <v>0</v>
          </cell>
          <cell r="AZ38">
            <v>-42.5</v>
          </cell>
          <cell r="BA38">
            <v>-86.705770000000001</v>
          </cell>
          <cell r="BC38">
            <v>38808</v>
          </cell>
          <cell r="BD38">
            <v>297.75041581132336</v>
          </cell>
          <cell r="BE38">
            <v>3734.0842253209785</v>
          </cell>
          <cell r="BF38">
            <v>655.56738038575827</v>
          </cell>
          <cell r="BG38">
            <v>1472.021364587034</v>
          </cell>
          <cell r="BH38">
            <v>649.37552184006938</v>
          </cell>
          <cell r="BI38">
            <v>14.158533846080179</v>
          </cell>
          <cell r="BJ38">
            <v>15.103789178845538</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204.11221686209998</v>
          </cell>
          <cell r="CJ38">
            <v>1.1146125</v>
          </cell>
          <cell r="CK38">
            <v>0</v>
          </cell>
          <cell r="CL38">
            <v>0</v>
          </cell>
          <cell r="CR38">
            <v>0</v>
          </cell>
          <cell r="CS38">
            <v>0</v>
          </cell>
          <cell r="CT38">
            <v>0</v>
          </cell>
          <cell r="CU38">
            <v>0</v>
          </cell>
          <cell r="CV38">
            <v>0</v>
          </cell>
          <cell r="CW38">
            <v>0</v>
          </cell>
          <cell r="CX38">
            <v>0</v>
          </cell>
          <cell r="CY38">
            <v>0</v>
          </cell>
          <cell r="CZ38">
            <v>0</v>
          </cell>
          <cell r="DA38">
            <v>66.39881166666666</v>
          </cell>
          <cell r="DC38">
            <v>38808</v>
          </cell>
          <cell r="DD38">
            <v>35905.895276077121</v>
          </cell>
          <cell r="DE38">
            <v>5367.1271804253329</v>
          </cell>
          <cell r="DF38">
            <v>0</v>
          </cell>
          <cell r="DG38">
            <v>6838.0612309700891</v>
          </cell>
          <cell r="DH38">
            <v>0</v>
          </cell>
          <cell r="DI38">
            <v>332.95662936209999</v>
          </cell>
          <cell r="DJ38">
            <v>-62.806958333333341</v>
          </cell>
          <cell r="DK38">
            <v>48381.233358501311</v>
          </cell>
        </row>
        <row r="39">
          <cell r="A39">
            <v>38838</v>
          </cell>
          <cell r="B39">
            <v>2197.6442737890438</v>
          </cell>
          <cell r="C39">
            <v>16568.664960125025</v>
          </cell>
          <cell r="D39">
            <v>1248.1487837005261</v>
          </cell>
          <cell r="E39">
            <v>2427.7965031684321</v>
          </cell>
          <cell r="F39">
            <v>1792.5608410180587</v>
          </cell>
          <cell r="G39">
            <v>549.24525522394026</v>
          </cell>
          <cell r="H39">
            <v>25.912773808488438</v>
          </cell>
          <cell r="I39">
            <v>6.8658733000000005</v>
          </cell>
          <cell r="J39">
            <v>0</v>
          </cell>
          <cell r="K39">
            <v>0</v>
          </cell>
          <cell r="L39">
            <v>0</v>
          </cell>
          <cell r="M39">
            <v>185.43867813000006</v>
          </cell>
          <cell r="N39">
            <v>0</v>
          </cell>
          <cell r="O39">
            <v>0</v>
          </cell>
          <cell r="P39">
            <v>34.768216682895407</v>
          </cell>
          <cell r="Q39">
            <v>19.176971267512172</v>
          </cell>
          <cell r="R39">
            <v>342.59965326988248</v>
          </cell>
          <cell r="S39">
            <v>320.55809109396341</v>
          </cell>
          <cell r="T39">
            <v>45.232748689722023</v>
          </cell>
          <cell r="U39">
            <v>267.75242138916195</v>
          </cell>
          <cell r="V39">
            <v>5.5441351315924567</v>
          </cell>
          <cell r="W39">
            <v>486.97807322244512</v>
          </cell>
          <cell r="X39">
            <v>8.1949265580027433</v>
          </cell>
          <cell r="Y39">
            <v>3.8691749774301627</v>
          </cell>
          <cell r="Z39">
            <v>83.457392379069262</v>
          </cell>
          <cell r="AA39">
            <v>111.74984606242937</v>
          </cell>
          <cell r="AB39">
            <v>799.06007912221548</v>
          </cell>
          <cell r="AC39">
            <v>421.25414263675003</v>
          </cell>
          <cell r="AD39">
            <v>37.339982575601724</v>
          </cell>
          <cell r="AE39">
            <v>77.375798030767214</v>
          </cell>
          <cell r="AF39">
            <v>10.187743680000001</v>
          </cell>
          <cell r="AG39">
            <v>17.107236120000003</v>
          </cell>
          <cell r="AH39">
            <v>217.94984115613971</v>
          </cell>
          <cell r="AI39">
            <v>0</v>
          </cell>
          <cell r="AJ39">
            <v>0</v>
          </cell>
          <cell r="AK39">
            <v>0</v>
          </cell>
          <cell r="AL39">
            <v>0</v>
          </cell>
          <cell r="AM39">
            <v>97.92</v>
          </cell>
          <cell r="AN39">
            <v>27.325800000000001</v>
          </cell>
          <cell r="AO39">
            <v>125.72713800000001</v>
          </cell>
          <cell r="AP39">
            <v>0</v>
          </cell>
          <cell r="AQ39">
            <v>45.465479999999999</v>
          </cell>
          <cell r="AR39">
            <v>0</v>
          </cell>
          <cell r="AS39">
            <v>0</v>
          </cell>
          <cell r="AT39">
            <v>0</v>
          </cell>
          <cell r="AU39">
            <v>0</v>
          </cell>
          <cell r="AV39">
            <v>0</v>
          </cell>
          <cell r="AW39">
            <v>0</v>
          </cell>
          <cell r="AX39">
            <v>0</v>
          </cell>
          <cell r="AY39">
            <v>0</v>
          </cell>
          <cell r="AZ39">
            <v>-42.5</v>
          </cell>
          <cell r="BA39">
            <v>-91.142789999999991</v>
          </cell>
          <cell r="BC39">
            <v>38838</v>
          </cell>
          <cell r="BD39">
            <v>292.29223285101773</v>
          </cell>
          <cell r="BE39">
            <v>2366.5609854866198</v>
          </cell>
          <cell r="BF39">
            <v>387.28354688555947</v>
          </cell>
          <cell r="BG39">
            <v>1264.5800306803305</v>
          </cell>
          <cell r="BH39">
            <v>392.63822770919239</v>
          </cell>
          <cell r="BI39">
            <v>14.204012815495933</v>
          </cell>
          <cell r="BJ39">
            <v>9.4598337754111572</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81.811567086540009</v>
          </cell>
          <cell r="CJ39">
            <v>0.37450980000000006</v>
          </cell>
          <cell r="CK39">
            <v>0</v>
          </cell>
          <cell r="CL39">
            <v>0</v>
          </cell>
          <cell r="CR39">
            <v>0</v>
          </cell>
          <cell r="CS39">
            <v>0</v>
          </cell>
          <cell r="CT39">
            <v>0</v>
          </cell>
          <cell r="CU39">
            <v>0</v>
          </cell>
          <cell r="CV39">
            <v>0</v>
          </cell>
          <cell r="CW39">
            <v>0</v>
          </cell>
          <cell r="CX39">
            <v>0</v>
          </cell>
          <cell r="CY39">
            <v>0</v>
          </cell>
          <cell r="CZ39">
            <v>0</v>
          </cell>
          <cell r="DA39">
            <v>66.39881166666666</v>
          </cell>
          <cell r="DC39">
            <v>38838</v>
          </cell>
          <cell r="DD39">
            <v>25002.277942263518</v>
          </cell>
          <cell r="DE39">
            <v>3310.1564740455815</v>
          </cell>
          <cell r="DF39">
            <v>0</v>
          </cell>
          <cell r="DG39">
            <v>4727.0188702036276</v>
          </cell>
          <cell r="DH39">
            <v>0</v>
          </cell>
          <cell r="DI39">
            <v>378.62449488653999</v>
          </cell>
          <cell r="DJ39">
            <v>-67.243978333333331</v>
          </cell>
          <cell r="DK39">
            <v>33350.833803065936</v>
          </cell>
        </row>
        <row r="40">
          <cell r="A40">
            <v>38869</v>
          </cell>
          <cell r="B40">
            <v>1884.9814266804049</v>
          </cell>
          <cell r="C40">
            <v>9407.1683620990098</v>
          </cell>
          <cell r="D40">
            <v>730.78300924551104</v>
          </cell>
          <cell r="E40">
            <v>1985.4463416465424</v>
          </cell>
          <cell r="F40">
            <v>991.15775338918138</v>
          </cell>
          <cell r="G40">
            <v>549.0598897342345</v>
          </cell>
          <cell r="H40">
            <v>35.031188609539754</v>
          </cell>
          <cell r="I40">
            <v>6.8658733000000005</v>
          </cell>
          <cell r="J40">
            <v>0</v>
          </cell>
          <cell r="K40">
            <v>0</v>
          </cell>
          <cell r="L40">
            <v>0</v>
          </cell>
          <cell r="M40">
            <v>185.43867813000006</v>
          </cell>
          <cell r="N40">
            <v>0</v>
          </cell>
          <cell r="O40">
            <v>0</v>
          </cell>
          <cell r="P40">
            <v>21.996841092218048</v>
          </cell>
          <cell r="Q40">
            <v>10.171912212286829</v>
          </cell>
          <cell r="R40">
            <v>293.07115027964761</v>
          </cell>
          <cell r="S40">
            <v>270.26223330140181</v>
          </cell>
          <cell r="T40">
            <v>5.5030062633465402</v>
          </cell>
          <cell r="U40">
            <v>133.71914622045415</v>
          </cell>
          <cell r="V40">
            <v>3.1343596743318169</v>
          </cell>
          <cell r="W40">
            <v>304.2916073487882</v>
          </cell>
          <cell r="X40">
            <v>3.5628350060433855</v>
          </cell>
          <cell r="Y40">
            <v>2.4639422905470325</v>
          </cell>
          <cell r="Z40">
            <v>60.167579558645457</v>
          </cell>
          <cell r="AA40">
            <v>61.84362478680471</v>
          </cell>
          <cell r="AB40">
            <v>489.16860082594712</v>
          </cell>
          <cell r="AC40">
            <v>208.91096906994477</v>
          </cell>
          <cell r="AD40">
            <v>31.499891520469259</v>
          </cell>
          <cell r="AE40">
            <v>66.886314776220203</v>
          </cell>
          <cell r="AF40">
            <v>5.3924595200000009</v>
          </cell>
          <cell r="AG40">
            <v>8.4029381800000014</v>
          </cell>
          <cell r="AH40">
            <v>140.7273550947645</v>
          </cell>
          <cell r="AI40">
            <v>0</v>
          </cell>
          <cell r="AJ40">
            <v>0</v>
          </cell>
          <cell r="AK40">
            <v>0</v>
          </cell>
          <cell r="AL40">
            <v>0</v>
          </cell>
          <cell r="AM40">
            <v>97.92</v>
          </cell>
          <cell r="AN40">
            <v>27.325800000000001</v>
          </cell>
          <cell r="AO40">
            <v>125.72713800000001</v>
          </cell>
          <cell r="AP40">
            <v>0</v>
          </cell>
          <cell r="AQ40">
            <v>45.465479999999999</v>
          </cell>
          <cell r="AR40">
            <v>0</v>
          </cell>
          <cell r="AS40">
            <v>0</v>
          </cell>
          <cell r="AT40">
            <v>0</v>
          </cell>
          <cell r="AU40">
            <v>0</v>
          </cell>
          <cell r="AV40">
            <v>0</v>
          </cell>
          <cell r="AW40">
            <v>0</v>
          </cell>
          <cell r="AX40">
            <v>0</v>
          </cell>
          <cell r="AY40">
            <v>0</v>
          </cell>
          <cell r="AZ40">
            <v>-42.5</v>
          </cell>
          <cell r="BA40">
            <v>-228.43599</v>
          </cell>
          <cell r="BC40">
            <v>38869</v>
          </cell>
          <cell r="BD40">
            <v>294.18207680592974</v>
          </cell>
          <cell r="BE40">
            <v>1218.4614192588351</v>
          </cell>
          <cell r="BF40">
            <v>208.53678679292551</v>
          </cell>
          <cell r="BG40">
            <v>1142.683553995284</v>
          </cell>
          <cell r="BH40">
            <v>206.55315372379874</v>
          </cell>
          <cell r="BI40">
            <v>14.174976483948534</v>
          </cell>
          <cell r="BJ40">
            <v>7.4202129899861218</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18.972077754600001</v>
          </cell>
          <cell r="CJ40">
            <v>0</v>
          </cell>
          <cell r="CK40">
            <v>0</v>
          </cell>
          <cell r="CL40">
            <v>0</v>
          </cell>
          <cell r="CR40">
            <v>0</v>
          </cell>
          <cell r="CS40">
            <v>0</v>
          </cell>
          <cell r="CT40">
            <v>0</v>
          </cell>
          <cell r="CU40">
            <v>0</v>
          </cell>
          <cell r="CV40">
            <v>0</v>
          </cell>
          <cell r="CW40">
            <v>0</v>
          </cell>
          <cell r="CX40">
            <v>0</v>
          </cell>
          <cell r="CY40">
            <v>0</v>
          </cell>
          <cell r="CZ40">
            <v>0</v>
          </cell>
          <cell r="DA40">
            <v>66.39881166666666</v>
          </cell>
          <cell r="DC40">
            <v>38869</v>
          </cell>
          <cell r="DD40">
            <v>15775.932522834424</v>
          </cell>
          <cell r="DE40">
            <v>2121.1767670218615</v>
          </cell>
          <cell r="DF40">
            <v>0</v>
          </cell>
          <cell r="DG40">
            <v>3092.0121800507086</v>
          </cell>
          <cell r="DH40">
            <v>0</v>
          </cell>
          <cell r="DI40">
            <v>315.41049575459999</v>
          </cell>
          <cell r="DJ40">
            <v>-204.53717833333334</v>
          </cell>
          <cell r="DK40">
            <v>21099.994787328262</v>
          </cell>
        </row>
        <row r="41">
          <cell r="A41">
            <v>38899</v>
          </cell>
          <cell r="B41">
            <v>1732.4222408924616</v>
          </cell>
          <cell r="C41">
            <v>5064.0281740730625</v>
          </cell>
          <cell r="D41">
            <v>456.34889428230935</v>
          </cell>
          <cell r="E41">
            <v>1932.0064886269111</v>
          </cell>
          <cell r="F41">
            <v>699.5317356461569</v>
          </cell>
          <cell r="G41">
            <v>549.88470975640007</v>
          </cell>
          <cell r="H41">
            <v>47.929762937441375</v>
          </cell>
          <cell r="I41">
            <v>6.8658733000000005</v>
          </cell>
          <cell r="J41">
            <v>0</v>
          </cell>
          <cell r="K41">
            <v>0</v>
          </cell>
          <cell r="L41">
            <v>0</v>
          </cell>
          <cell r="M41">
            <v>185.43867813000006</v>
          </cell>
          <cell r="N41">
            <v>0</v>
          </cell>
          <cell r="O41">
            <v>0</v>
          </cell>
          <cell r="P41">
            <v>21.438909910273129</v>
          </cell>
          <cell r="Q41">
            <v>9.623341638499781</v>
          </cell>
          <cell r="R41">
            <v>296.9471654280531</v>
          </cell>
          <cell r="S41">
            <v>273.40325251305416</v>
          </cell>
          <cell r="T41">
            <v>1.9381263644424798</v>
          </cell>
          <cell r="U41">
            <v>125.04009257589294</v>
          </cell>
          <cell r="V41">
            <v>2.9995473026156003</v>
          </cell>
          <cell r="W41">
            <v>296.00960968841764</v>
          </cell>
          <cell r="X41">
            <v>3.2321256970528847</v>
          </cell>
          <cell r="Y41">
            <v>2.4038216040149178</v>
          </cell>
          <cell r="Z41">
            <v>59.733114320144679</v>
          </cell>
          <cell r="AA41">
            <v>58.96246752783447</v>
          </cell>
          <cell r="AB41">
            <v>472.34701189371134</v>
          </cell>
          <cell r="AC41">
            <v>195.07580947440536</v>
          </cell>
          <cell r="AD41">
            <v>31.868053787146959</v>
          </cell>
          <cell r="AE41">
            <v>67.847254035616984</v>
          </cell>
          <cell r="AF41">
            <v>5.0996371199999997</v>
          </cell>
          <cell r="AG41">
            <v>7.8311415000000011</v>
          </cell>
          <cell r="AH41">
            <v>137.57831014476852</v>
          </cell>
          <cell r="AI41">
            <v>0</v>
          </cell>
          <cell r="AJ41">
            <v>0</v>
          </cell>
          <cell r="AK41">
            <v>0</v>
          </cell>
          <cell r="AL41">
            <v>0</v>
          </cell>
          <cell r="AM41">
            <v>97.92</v>
          </cell>
          <cell r="AN41">
            <v>27.325800000000001</v>
          </cell>
          <cell r="AO41">
            <v>125.72713800000001</v>
          </cell>
          <cell r="AP41">
            <v>0</v>
          </cell>
          <cell r="AQ41">
            <v>45.465479999999999</v>
          </cell>
          <cell r="AR41">
            <v>0</v>
          </cell>
          <cell r="AS41">
            <v>0</v>
          </cell>
          <cell r="AT41">
            <v>0</v>
          </cell>
          <cell r="AU41">
            <v>0</v>
          </cell>
          <cell r="AV41">
            <v>0</v>
          </cell>
          <cell r="AW41">
            <v>0</v>
          </cell>
          <cell r="AX41">
            <v>0</v>
          </cell>
          <cell r="AY41">
            <v>0</v>
          </cell>
          <cell r="AZ41">
            <v>-42.5</v>
          </cell>
          <cell r="BA41">
            <v>-89.179009999999991</v>
          </cell>
          <cell r="BC41">
            <v>38899</v>
          </cell>
          <cell r="BD41">
            <v>291.56535303314132</v>
          </cell>
          <cell r="BE41">
            <v>754.77162792789829</v>
          </cell>
          <cell r="BF41">
            <v>148.11969707228178</v>
          </cell>
          <cell r="BG41">
            <v>1085.152520437463</v>
          </cell>
          <cell r="BH41">
            <v>144.14035575695914</v>
          </cell>
          <cell r="BI41">
            <v>14.211282486299837</v>
          </cell>
          <cell r="BJ41">
            <v>7.8486823646479493</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19.604480346420001</v>
          </cell>
          <cell r="CJ41">
            <v>0</v>
          </cell>
          <cell r="CK41">
            <v>0</v>
          </cell>
          <cell r="CL41">
            <v>0</v>
          </cell>
          <cell r="CR41">
            <v>0</v>
          </cell>
          <cell r="CS41">
            <v>0</v>
          </cell>
          <cell r="CT41">
            <v>0</v>
          </cell>
          <cell r="CU41">
            <v>0</v>
          </cell>
          <cell r="CV41">
            <v>0</v>
          </cell>
          <cell r="CW41">
            <v>0</v>
          </cell>
          <cell r="CX41">
            <v>0</v>
          </cell>
          <cell r="CY41">
            <v>0</v>
          </cell>
          <cell r="CZ41">
            <v>0</v>
          </cell>
          <cell r="DA41">
            <v>66.39881166666666</v>
          </cell>
          <cell r="DC41">
            <v>38899</v>
          </cell>
          <cell r="DD41">
            <v>10674.456557644742</v>
          </cell>
          <cell r="DE41">
            <v>2069.3787925259448</v>
          </cell>
          <cell r="DF41">
            <v>0</v>
          </cell>
          <cell r="DG41">
            <v>2445.8095190786917</v>
          </cell>
          <cell r="DH41">
            <v>0</v>
          </cell>
          <cell r="DI41">
            <v>316.04289834642003</v>
          </cell>
          <cell r="DJ41">
            <v>-65.280198333333345</v>
          </cell>
          <cell r="DK41">
            <v>15440.407569262466</v>
          </cell>
        </row>
        <row r="42">
          <cell r="A42">
            <v>38930</v>
          </cell>
          <cell r="B42">
            <v>1661.8498703102719</v>
          </cell>
          <cell r="C42">
            <v>5753.9619195108189</v>
          </cell>
          <cell r="D42">
            <v>390.08296745040423</v>
          </cell>
          <cell r="E42">
            <v>1914.2602117277011</v>
          </cell>
          <cell r="F42">
            <v>715.38203645556189</v>
          </cell>
          <cell r="G42">
            <v>557.98049420029713</v>
          </cell>
          <cell r="H42">
            <v>49.648869098112314</v>
          </cell>
          <cell r="I42">
            <v>6.9784286</v>
          </cell>
          <cell r="J42">
            <v>0</v>
          </cell>
          <cell r="K42">
            <v>0</v>
          </cell>
          <cell r="L42">
            <v>0</v>
          </cell>
          <cell r="M42">
            <v>188.47865646000002</v>
          </cell>
          <cell r="N42">
            <v>0</v>
          </cell>
          <cell r="O42">
            <v>0</v>
          </cell>
          <cell r="P42">
            <v>21.508291495743265</v>
          </cell>
          <cell r="Q42">
            <v>9.6544851389480009</v>
          </cell>
          <cell r="R42">
            <v>297.90815949092706</v>
          </cell>
          <cell r="S42">
            <v>274.28805268299931</v>
          </cell>
          <cell r="T42">
            <v>1.9443986180490895</v>
          </cell>
          <cell r="U42">
            <v>125.44475306966606</v>
          </cell>
          <cell r="V42">
            <v>3.009254575439599</v>
          </cell>
          <cell r="W42">
            <v>296.96756959032189</v>
          </cell>
          <cell r="X42">
            <v>3.2425856507650299</v>
          </cell>
          <cell r="Y42">
            <v>2.4116009619567138</v>
          </cell>
          <cell r="Z42">
            <v>59.926425369724427</v>
          </cell>
          <cell r="AA42">
            <v>59.153284574850112</v>
          </cell>
          <cell r="AB42">
            <v>475.27336003025999</v>
          </cell>
          <cell r="AC42">
            <v>195.70712277367528</v>
          </cell>
          <cell r="AD42">
            <v>31.971186647299543</v>
          </cell>
          <cell r="AE42">
            <v>68.066824437026753</v>
          </cell>
          <cell r="AF42">
            <v>5.1161408000000002</v>
          </cell>
          <cell r="AG42">
            <v>7.8564850000000011</v>
          </cell>
          <cell r="AH42">
            <v>138.02354739442794</v>
          </cell>
          <cell r="AI42">
            <v>0</v>
          </cell>
          <cell r="AJ42">
            <v>0</v>
          </cell>
          <cell r="AK42">
            <v>0</v>
          </cell>
          <cell r="AL42">
            <v>0</v>
          </cell>
          <cell r="AM42">
            <v>97.92</v>
          </cell>
          <cell r="AN42">
            <v>27.325800000000001</v>
          </cell>
          <cell r="AO42">
            <v>125.72713800000001</v>
          </cell>
          <cell r="AP42">
            <v>0</v>
          </cell>
          <cell r="AQ42">
            <v>45.465479999999999</v>
          </cell>
          <cell r="AR42">
            <v>0</v>
          </cell>
          <cell r="AS42">
            <v>0</v>
          </cell>
          <cell r="AT42">
            <v>0</v>
          </cell>
          <cell r="AU42">
            <v>0</v>
          </cell>
          <cell r="AV42">
            <v>0</v>
          </cell>
          <cell r="AW42">
            <v>0</v>
          </cell>
          <cell r="AX42">
            <v>0</v>
          </cell>
          <cell r="AY42">
            <v>0</v>
          </cell>
          <cell r="AZ42">
            <v>-42.5</v>
          </cell>
          <cell r="BA42">
            <v>-14.29561</v>
          </cell>
          <cell r="BC42">
            <v>38930</v>
          </cell>
          <cell r="BD42">
            <v>298.94078160457207</v>
          </cell>
          <cell r="BE42">
            <v>769.90095299632492</v>
          </cell>
          <cell r="BF42">
            <v>150.54904513372435</v>
          </cell>
          <cell r="BG42">
            <v>1118.2732715454365</v>
          </cell>
          <cell r="BH42">
            <v>146.10247633782345</v>
          </cell>
          <cell r="BI42">
            <v>14.408904294997106</v>
          </cell>
          <cell r="BJ42">
            <v>8.1098617812796174</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19.604480346420001</v>
          </cell>
          <cell r="CJ42">
            <v>0</v>
          </cell>
          <cell r="CK42">
            <v>0</v>
          </cell>
          <cell r="CL42">
            <v>0</v>
          </cell>
          <cell r="CR42">
            <v>0</v>
          </cell>
          <cell r="CS42">
            <v>0</v>
          </cell>
          <cell r="CT42">
            <v>0</v>
          </cell>
          <cell r="CU42">
            <v>0</v>
          </cell>
          <cell r="CV42">
            <v>0</v>
          </cell>
          <cell r="CW42">
            <v>0</v>
          </cell>
          <cell r="CX42">
            <v>0</v>
          </cell>
          <cell r="CY42">
            <v>0</v>
          </cell>
          <cell r="CZ42">
            <v>0</v>
          </cell>
          <cell r="DA42">
            <v>66.39881166666666</v>
          </cell>
          <cell r="DC42">
            <v>38930</v>
          </cell>
          <cell r="DD42">
            <v>11238.623453813167</v>
          </cell>
          <cell r="DE42">
            <v>2077.4735283020805</v>
          </cell>
          <cell r="DF42">
            <v>0</v>
          </cell>
          <cell r="DG42">
            <v>2506.2852936941581</v>
          </cell>
          <cell r="DH42">
            <v>0</v>
          </cell>
          <cell r="DI42">
            <v>316.04289834642003</v>
          </cell>
          <cell r="DJ42">
            <v>9.6032016666666635</v>
          </cell>
          <cell r="DK42">
            <v>16148.028375822492</v>
          </cell>
        </row>
        <row r="43">
          <cell r="A43">
            <v>38961</v>
          </cell>
          <cell r="B43">
            <v>1671.0744398894492</v>
          </cell>
          <cell r="C43">
            <v>6165.3457513852582</v>
          </cell>
          <cell r="D43">
            <v>390.37545300570474</v>
          </cell>
          <cell r="E43">
            <v>1879.0048717923453</v>
          </cell>
          <cell r="F43">
            <v>697.19669594873108</v>
          </cell>
          <cell r="G43">
            <v>549.28434014357799</v>
          </cell>
          <cell r="H43">
            <v>48.501942948262794</v>
          </cell>
          <cell r="I43">
            <v>6.8658733000000005</v>
          </cell>
          <cell r="J43">
            <v>0</v>
          </cell>
          <cell r="K43">
            <v>0</v>
          </cell>
          <cell r="L43">
            <v>0</v>
          </cell>
          <cell r="M43">
            <v>185.43867813000006</v>
          </cell>
          <cell r="N43">
            <v>0</v>
          </cell>
          <cell r="O43">
            <v>0</v>
          </cell>
          <cell r="P43">
            <v>20.88385722651201</v>
          </cell>
          <cell r="Q43">
            <v>9.3741936349140254</v>
          </cell>
          <cell r="R43">
            <v>289.25921292506149</v>
          </cell>
          <cell r="S43">
            <v>266.32485115349283</v>
          </cell>
          <cell r="T43">
            <v>1.8879483355896003</v>
          </cell>
          <cell r="U43">
            <v>121.80280862570804</v>
          </cell>
          <cell r="V43">
            <v>2.9218891200236108</v>
          </cell>
          <cell r="W43">
            <v>288.3459304731835</v>
          </cell>
          <cell r="X43">
            <v>3.1484460673557231</v>
          </cell>
          <cell r="Y43">
            <v>2.341586740480551</v>
          </cell>
          <cell r="Z43">
            <v>58.186625923506625</v>
          </cell>
          <cell r="AA43">
            <v>57.435931151709298</v>
          </cell>
          <cell r="AB43">
            <v>467.5785150795262</v>
          </cell>
          <cell r="AC43">
            <v>190.025303080246</v>
          </cell>
          <cell r="AD43">
            <v>31.042990905926317</v>
          </cell>
          <cell r="AE43">
            <v>66.090690824338878</v>
          </cell>
          <cell r="AF43">
            <v>4.9676076800000013</v>
          </cell>
          <cell r="AG43">
            <v>7.6283935000000005</v>
          </cell>
          <cell r="AH43">
            <v>134.01641214749293</v>
          </cell>
          <cell r="AI43">
            <v>0</v>
          </cell>
          <cell r="AJ43">
            <v>0</v>
          </cell>
          <cell r="AK43">
            <v>0</v>
          </cell>
          <cell r="AL43">
            <v>0</v>
          </cell>
          <cell r="AM43">
            <v>97.92</v>
          </cell>
          <cell r="AN43">
            <v>27.325800000000001</v>
          </cell>
          <cell r="AO43">
            <v>125.72713800000001</v>
          </cell>
          <cell r="AP43">
            <v>0</v>
          </cell>
          <cell r="AQ43">
            <v>45.465479999999999</v>
          </cell>
          <cell r="AR43">
            <v>0</v>
          </cell>
          <cell r="AS43">
            <v>0</v>
          </cell>
          <cell r="AT43">
            <v>0</v>
          </cell>
          <cell r="AU43">
            <v>0</v>
          </cell>
          <cell r="AV43">
            <v>0</v>
          </cell>
          <cell r="AW43">
            <v>0</v>
          </cell>
          <cell r="AX43">
            <v>0</v>
          </cell>
          <cell r="AY43">
            <v>0</v>
          </cell>
          <cell r="AZ43">
            <v>-42.5</v>
          </cell>
          <cell r="BA43">
            <v>-47.041830000000004</v>
          </cell>
          <cell r="BC43">
            <v>38961</v>
          </cell>
          <cell r="BD43">
            <v>292.28027102432304</v>
          </cell>
          <cell r="BE43">
            <v>756.37806616924115</v>
          </cell>
          <cell r="BF43">
            <v>148.12096305691352</v>
          </cell>
          <cell r="BG43">
            <v>1087.1259170730559</v>
          </cell>
          <cell r="BH43">
            <v>145.1027856310123</v>
          </cell>
          <cell r="BI43">
            <v>14.158749288755414</v>
          </cell>
          <cell r="BJ43">
            <v>7.6754418028252687</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18.972077754600001</v>
          </cell>
          <cell r="CJ43">
            <v>0</v>
          </cell>
          <cell r="CK43">
            <v>0</v>
          </cell>
          <cell r="CL43">
            <v>0</v>
          </cell>
          <cell r="CR43">
            <v>0</v>
          </cell>
          <cell r="CS43">
            <v>0</v>
          </cell>
          <cell r="CT43">
            <v>0</v>
          </cell>
          <cell r="CU43">
            <v>0</v>
          </cell>
          <cell r="CV43">
            <v>0</v>
          </cell>
          <cell r="CW43">
            <v>0</v>
          </cell>
          <cell r="CX43">
            <v>0</v>
          </cell>
          <cell r="CY43">
            <v>0</v>
          </cell>
          <cell r="CZ43">
            <v>0</v>
          </cell>
          <cell r="DA43">
            <v>66.39881166666666</v>
          </cell>
          <cell r="DC43">
            <v>38961</v>
          </cell>
          <cell r="DD43">
            <v>11593.088046543329</v>
          </cell>
          <cell r="DE43">
            <v>2023.2631945950675</v>
          </cell>
          <cell r="DF43">
            <v>0</v>
          </cell>
          <cell r="DG43">
            <v>2450.8421940461267</v>
          </cell>
          <cell r="DH43">
            <v>0</v>
          </cell>
          <cell r="DI43">
            <v>315.41049575459999</v>
          </cell>
          <cell r="DJ43">
            <v>-23.143018333333345</v>
          </cell>
          <cell r="DK43">
            <v>16359.460912605789</v>
          </cell>
        </row>
        <row r="44">
          <cell r="A44">
            <v>38991</v>
          </cell>
          <cell r="B44">
            <v>1754.6184425332649</v>
          </cell>
          <cell r="C44">
            <v>8014.2059972471579</v>
          </cell>
          <cell r="D44">
            <v>506.2921398658072</v>
          </cell>
          <cell r="E44">
            <v>2090.5988487898526</v>
          </cell>
          <cell r="F44">
            <v>1246.2884565810984</v>
          </cell>
          <cell r="G44">
            <v>549.68078726407737</v>
          </cell>
          <cell r="H44">
            <v>38.826652569846487</v>
          </cell>
          <cell r="I44">
            <v>6.8658733000000005</v>
          </cell>
          <cell r="J44">
            <v>0</v>
          </cell>
          <cell r="K44">
            <v>0</v>
          </cell>
          <cell r="L44">
            <v>0</v>
          </cell>
          <cell r="M44">
            <v>185.43867813000006</v>
          </cell>
          <cell r="N44">
            <v>0</v>
          </cell>
          <cell r="O44">
            <v>0</v>
          </cell>
          <cell r="P44">
            <v>41.234122950330466</v>
          </cell>
          <cell r="Q44">
            <v>23.811336336058943</v>
          </cell>
          <cell r="R44">
            <v>364.74519409176389</v>
          </cell>
          <cell r="S44">
            <v>343.43240642943442</v>
          </cell>
          <cell r="T44">
            <v>66.23451379383377</v>
          </cell>
          <cell r="U44">
            <v>336.98066836816315</v>
          </cell>
          <cell r="V44">
            <v>6.7784878756687048</v>
          </cell>
          <cell r="W44">
            <v>579.61486269024363</v>
          </cell>
          <cell r="X44">
            <v>10.602328963712022</v>
          </cell>
          <cell r="Y44">
            <v>4.5800024587687709</v>
          </cell>
          <cell r="Z44">
            <v>94.965789687971025</v>
          </cell>
          <cell r="AA44">
            <v>137.35644718060263</v>
          </cell>
          <cell r="AB44">
            <v>974.93166994638671</v>
          </cell>
          <cell r="AC44">
            <v>530.970868862619</v>
          </cell>
          <cell r="AD44">
            <v>39.994357574375009</v>
          </cell>
          <cell r="AE44">
            <v>81.997994322649191</v>
          </cell>
          <cell r="AF44">
            <v>12.655930560000002</v>
          </cell>
          <cell r="AG44">
            <v>21.60697188</v>
          </cell>
          <cell r="AH44">
            <v>256.93722399266971</v>
          </cell>
          <cell r="AI44">
            <v>0</v>
          </cell>
          <cell r="AJ44">
            <v>0</v>
          </cell>
          <cell r="AK44">
            <v>0</v>
          </cell>
          <cell r="AL44">
            <v>0</v>
          </cell>
          <cell r="AM44">
            <v>19.933333333333334</v>
          </cell>
          <cell r="AN44">
            <v>4.486533333333333</v>
          </cell>
          <cell r="AO44">
            <v>111.17739999999998</v>
          </cell>
          <cell r="AP44">
            <v>0</v>
          </cell>
          <cell r="AQ44">
            <v>44.224400000000003</v>
          </cell>
          <cell r="AR44">
            <v>0</v>
          </cell>
          <cell r="AS44">
            <v>0</v>
          </cell>
          <cell r="AT44">
            <v>0</v>
          </cell>
          <cell r="AU44">
            <v>0</v>
          </cell>
          <cell r="AV44">
            <v>0</v>
          </cell>
          <cell r="AW44">
            <v>0</v>
          </cell>
          <cell r="AX44">
            <v>0</v>
          </cell>
          <cell r="AY44">
            <v>0</v>
          </cell>
          <cell r="AZ44">
            <v>-42.5</v>
          </cell>
          <cell r="BA44">
            <v>-31.255970000000001</v>
          </cell>
          <cell r="BC44">
            <v>38991</v>
          </cell>
          <cell r="BD44">
            <v>296.82118506311753</v>
          </cell>
          <cell r="BE44">
            <v>1094.5227121398368</v>
          </cell>
          <cell r="BF44">
            <v>250.49930518757211</v>
          </cell>
          <cell r="BG44">
            <v>1198.449719016078</v>
          </cell>
          <cell r="BH44">
            <v>258.44588439881602</v>
          </cell>
          <cell r="BI44">
            <v>14.190534432268594</v>
          </cell>
          <cell r="BJ44">
            <v>9.0428726297144806</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142.5375327138</v>
          </cell>
          <cell r="CJ44">
            <v>0.7401027</v>
          </cell>
          <cell r="CK44">
            <v>0</v>
          </cell>
          <cell r="CL44">
            <v>0</v>
          </cell>
          <cell r="CR44">
            <v>0</v>
          </cell>
          <cell r="CS44">
            <v>0</v>
          </cell>
          <cell r="CT44">
            <v>0</v>
          </cell>
          <cell r="CU44">
            <v>0</v>
          </cell>
          <cell r="CV44">
            <v>0</v>
          </cell>
          <cell r="CW44">
            <v>0</v>
          </cell>
          <cell r="CX44">
            <v>0</v>
          </cell>
          <cell r="CY44">
            <v>0</v>
          </cell>
          <cell r="CZ44">
            <v>0</v>
          </cell>
          <cell r="DA44">
            <v>66.39881166666666</v>
          </cell>
          <cell r="DC44">
            <v>38991</v>
          </cell>
          <cell r="DD44">
            <v>14392.815876281104</v>
          </cell>
          <cell r="DE44">
            <v>3929.4311779652508</v>
          </cell>
          <cell r="DF44">
            <v>0</v>
          </cell>
          <cell r="DG44">
            <v>3121.9722128674034</v>
          </cell>
          <cell r="DH44">
            <v>0</v>
          </cell>
          <cell r="DI44">
            <v>323.09930208046666</v>
          </cell>
          <cell r="DJ44">
            <v>-7.357158333333345</v>
          </cell>
          <cell r="DK44">
            <v>21759.961410860895</v>
          </cell>
        </row>
        <row r="45">
          <cell r="A45">
            <v>39022</v>
          </cell>
          <cell r="B45">
            <v>2024.0264865810641</v>
          </cell>
          <cell r="C45">
            <v>17242.938709190828</v>
          </cell>
          <cell r="D45">
            <v>899.07274742912375</v>
          </cell>
          <cell r="E45">
            <v>2775.9403960451586</v>
          </cell>
          <cell r="F45">
            <v>2579.3580020375953</v>
          </cell>
          <cell r="G45">
            <v>549.02746666292285</v>
          </cell>
          <cell r="H45">
            <v>30.935015037110929</v>
          </cell>
          <cell r="I45">
            <v>6.8658733000000005</v>
          </cell>
          <cell r="J45">
            <v>0</v>
          </cell>
          <cell r="K45">
            <v>0</v>
          </cell>
          <cell r="L45">
            <v>0</v>
          </cell>
          <cell r="M45">
            <v>185.43867813000006</v>
          </cell>
          <cell r="N45">
            <v>0</v>
          </cell>
          <cell r="O45">
            <v>0</v>
          </cell>
          <cell r="P45">
            <v>64.263728373197239</v>
          </cell>
          <cell r="Q45">
            <v>40.466224852992134</v>
          </cell>
          <cell r="R45">
            <v>437.83400934071682</v>
          </cell>
          <cell r="S45">
            <v>419.78900772794316</v>
          </cell>
          <cell r="T45">
            <v>142.78913471030648</v>
          </cell>
          <cell r="U45">
            <v>586.2562524971222</v>
          </cell>
          <cell r="V45">
            <v>11.203181915322048</v>
          </cell>
          <cell r="W45">
            <v>909.84766964853736</v>
          </cell>
          <cell r="X45">
            <v>19.299748272872467</v>
          </cell>
          <cell r="Y45">
            <v>7.1105399656908022</v>
          </cell>
          <cell r="Z45">
            <v>135.39665213117965</v>
          </cell>
          <cell r="AA45">
            <v>229.23103783387995</v>
          </cell>
          <cell r="AB45">
            <v>1564.3755950624181</v>
          </cell>
          <cell r="AC45">
            <v>926.11661796445685</v>
          </cell>
          <cell r="AD45">
            <v>48.85123628704055</v>
          </cell>
          <cell r="AE45">
            <v>97.101081520284993</v>
          </cell>
          <cell r="AF45">
            <v>21.526713919999999</v>
          </cell>
          <cell r="AG45">
            <v>37.817194480000005</v>
          </cell>
          <cell r="AH45">
            <v>395.58340273519605</v>
          </cell>
          <cell r="AI45">
            <v>0</v>
          </cell>
          <cell r="AJ45">
            <v>0</v>
          </cell>
          <cell r="AK45">
            <v>0</v>
          </cell>
          <cell r="AL45">
            <v>0</v>
          </cell>
          <cell r="AM45">
            <v>19.933333333333334</v>
          </cell>
          <cell r="AN45">
            <v>4.486533333333333</v>
          </cell>
          <cell r="AO45">
            <v>111.17739999999998</v>
          </cell>
          <cell r="AP45">
            <v>0</v>
          </cell>
          <cell r="AQ45">
            <v>44.224400000000003</v>
          </cell>
          <cell r="AR45">
            <v>0</v>
          </cell>
          <cell r="AS45">
            <v>0</v>
          </cell>
          <cell r="AT45">
            <v>0</v>
          </cell>
          <cell r="AU45">
            <v>0</v>
          </cell>
          <cell r="AV45">
            <v>0</v>
          </cell>
          <cell r="AW45">
            <v>0</v>
          </cell>
          <cell r="AX45">
            <v>0</v>
          </cell>
          <cell r="AY45">
            <v>0</v>
          </cell>
          <cell r="AZ45">
            <v>-42.5</v>
          </cell>
          <cell r="BA45">
            <v>-12.022969999999999</v>
          </cell>
          <cell r="BC45">
            <v>39022</v>
          </cell>
          <cell r="BD45">
            <v>292.4105603882112</v>
          </cell>
          <cell r="BE45">
            <v>2283.6168819458626</v>
          </cell>
          <cell r="BF45">
            <v>487.6080864167489</v>
          </cell>
          <cell r="BG45">
            <v>1365.6385657510532</v>
          </cell>
          <cell r="BH45">
            <v>493.15179592999203</v>
          </cell>
          <cell r="BI45">
            <v>14.213010503807769</v>
          </cell>
          <cell r="BJ45">
            <v>12.258678457385377</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274.71232324176003</v>
          </cell>
          <cell r="CJ45">
            <v>1.5396514000000001</v>
          </cell>
          <cell r="CK45">
            <v>0</v>
          </cell>
          <cell r="CL45">
            <v>0</v>
          </cell>
          <cell r="CR45">
            <v>0</v>
          </cell>
          <cell r="CS45">
            <v>0</v>
          </cell>
          <cell r="CT45">
            <v>0</v>
          </cell>
          <cell r="CU45">
            <v>0</v>
          </cell>
          <cell r="CV45">
            <v>0</v>
          </cell>
          <cell r="CW45">
            <v>0</v>
          </cell>
          <cell r="CX45">
            <v>0</v>
          </cell>
          <cell r="CY45">
            <v>0</v>
          </cell>
          <cell r="CZ45">
            <v>0</v>
          </cell>
          <cell r="DA45">
            <v>66.39881166666666</v>
          </cell>
          <cell r="DC45">
            <v>39022</v>
          </cell>
          <cell r="DD45">
            <v>26293.603374413808</v>
          </cell>
          <cell r="DE45">
            <v>6094.8590292391564</v>
          </cell>
          <cell r="DF45">
            <v>0</v>
          </cell>
          <cell r="DG45">
            <v>4948.8975793930604</v>
          </cell>
          <cell r="DH45">
            <v>0</v>
          </cell>
          <cell r="DI45">
            <v>456.07364130842672</v>
          </cell>
          <cell r="DJ45">
            <v>11.875841666666659</v>
          </cell>
          <cell r="DK45">
            <v>37805.309466021114</v>
          </cell>
        </row>
        <row r="46">
          <cell r="A46">
            <v>39052</v>
          </cell>
          <cell r="B46">
            <v>2348.4568996326575</v>
          </cell>
          <cell r="C46">
            <v>30892.096927480226</v>
          </cell>
          <cell r="D46">
            <v>1536.8171837187649</v>
          </cell>
          <cell r="E46">
            <v>3374.9654075705721</v>
          </cell>
          <cell r="F46">
            <v>4115.4335847351449</v>
          </cell>
          <cell r="G46">
            <v>549.84303329816737</v>
          </cell>
          <cell r="H46">
            <v>42.897683754154059</v>
          </cell>
          <cell r="I46">
            <v>6.8658733000000005</v>
          </cell>
          <cell r="J46">
            <v>0</v>
          </cell>
          <cell r="K46">
            <v>0</v>
          </cell>
          <cell r="L46">
            <v>0</v>
          </cell>
          <cell r="M46">
            <v>185.43867813000006</v>
          </cell>
          <cell r="N46">
            <v>0</v>
          </cell>
          <cell r="O46">
            <v>0</v>
          </cell>
          <cell r="P46">
            <v>95.099008768389226</v>
          </cell>
          <cell r="Q46">
            <v>62.418383040974504</v>
          </cell>
          <cell r="R46">
            <v>549.2308606653063</v>
          </cell>
          <cell r="S46">
            <v>533.98920276235981</v>
          </cell>
          <cell r="T46">
            <v>241.19184112289582</v>
          </cell>
          <cell r="U46">
            <v>913.69357831071738</v>
          </cell>
          <cell r="V46">
            <v>17.061388194489691</v>
          </cell>
          <cell r="W46">
            <v>1351.3350022730797</v>
          </cell>
          <cell r="X46">
            <v>30.657438075754595</v>
          </cell>
          <cell r="Y46">
            <v>10.501622651668812</v>
          </cell>
          <cell r="Z46">
            <v>190.83765688699157</v>
          </cell>
          <cell r="AA46">
            <v>350.67482644101335</v>
          </cell>
          <cell r="AB46">
            <v>2349.9470558472026</v>
          </cell>
          <cell r="AC46">
            <v>1444.9771482688332</v>
          </cell>
          <cell r="AD46">
            <v>62.106896840112029</v>
          </cell>
          <cell r="AE46">
            <v>120.50366780338209</v>
          </cell>
          <cell r="AF46">
            <v>33.21741088000001</v>
          </cell>
          <cell r="AG46">
            <v>59.092475520000008</v>
          </cell>
          <cell r="AH46">
            <v>581.72555805982779</v>
          </cell>
          <cell r="AI46">
            <v>0</v>
          </cell>
          <cell r="AJ46">
            <v>0</v>
          </cell>
          <cell r="AK46">
            <v>0</v>
          </cell>
          <cell r="AL46">
            <v>0</v>
          </cell>
          <cell r="AM46">
            <v>19.933333333333334</v>
          </cell>
          <cell r="AN46">
            <v>4.486533333333333</v>
          </cell>
          <cell r="AO46">
            <v>111.17739999999998</v>
          </cell>
          <cell r="AP46">
            <v>0</v>
          </cell>
          <cell r="AQ46">
            <v>44.224400000000003</v>
          </cell>
          <cell r="AR46">
            <v>0</v>
          </cell>
          <cell r="AS46">
            <v>0</v>
          </cell>
          <cell r="AT46">
            <v>0</v>
          </cell>
          <cell r="AU46">
            <v>0</v>
          </cell>
          <cell r="AV46">
            <v>0</v>
          </cell>
          <cell r="AW46">
            <v>0</v>
          </cell>
          <cell r="AX46">
            <v>0</v>
          </cell>
          <cell r="AY46">
            <v>0</v>
          </cell>
          <cell r="AZ46">
            <v>-42.5</v>
          </cell>
          <cell r="BA46">
            <v>-42.439599999999999</v>
          </cell>
          <cell r="BC46">
            <v>39052</v>
          </cell>
          <cell r="BD46">
            <v>295.44559279261381</v>
          </cell>
          <cell r="BE46">
            <v>4348.2704036490295</v>
          </cell>
          <cell r="BF46">
            <v>802.23938029856504</v>
          </cell>
          <cell r="BG46">
            <v>1595.4743619139222</v>
          </cell>
          <cell r="BH46">
            <v>801.71909816828634</v>
          </cell>
          <cell r="BI46">
            <v>14.233774238821336</v>
          </cell>
          <cell r="BJ46">
            <v>18.440970443933566</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448.63589603820009</v>
          </cell>
          <cell r="CJ46">
            <v>2.5829287000000001</v>
          </cell>
          <cell r="CK46">
            <v>0</v>
          </cell>
          <cell r="CL46">
            <v>0</v>
          </cell>
          <cell r="CR46">
            <v>0</v>
          </cell>
          <cell r="CS46">
            <v>0</v>
          </cell>
          <cell r="CT46">
            <v>0</v>
          </cell>
          <cell r="CU46">
            <v>0</v>
          </cell>
          <cell r="CV46">
            <v>0</v>
          </cell>
          <cell r="CW46">
            <v>0</v>
          </cell>
          <cell r="CX46">
            <v>0</v>
          </cell>
          <cell r="CY46">
            <v>0</v>
          </cell>
          <cell r="CZ46">
            <v>0</v>
          </cell>
          <cell r="DA46">
            <v>66.39881166666666</v>
          </cell>
          <cell r="DC46">
            <v>39052</v>
          </cell>
          <cell r="DD46">
            <v>43052.815271619678</v>
          </cell>
          <cell r="DE46">
            <v>8998.2610224129985</v>
          </cell>
          <cell r="DF46">
            <v>0</v>
          </cell>
          <cell r="DG46">
            <v>7875.8235815051721</v>
          </cell>
          <cell r="DH46">
            <v>0</v>
          </cell>
          <cell r="DI46">
            <v>631.04049140486677</v>
          </cell>
          <cell r="DJ46">
            <v>-18.540788333333339</v>
          </cell>
          <cell r="DK46">
            <v>60539.39957860938</v>
          </cell>
        </row>
        <row r="47">
          <cell r="A47">
            <v>39083</v>
          </cell>
          <cell r="B47">
            <v>2713.4003907941533</v>
          </cell>
          <cell r="C47">
            <v>41044.513510977893</v>
          </cell>
          <cell r="D47">
            <v>2183.6243258785921</v>
          </cell>
          <cell r="E47">
            <v>3982.5027545443395</v>
          </cell>
          <cell r="F47">
            <v>5383.2210014371458</v>
          </cell>
          <cell r="G47">
            <v>558.25683612033799</v>
          </cell>
          <cell r="H47">
            <v>51.519061276863788</v>
          </cell>
          <cell r="I47">
            <v>6.9784286</v>
          </cell>
          <cell r="J47">
            <v>0</v>
          </cell>
          <cell r="K47">
            <v>0</v>
          </cell>
          <cell r="L47">
            <v>0</v>
          </cell>
          <cell r="M47">
            <v>188.47865646000002</v>
          </cell>
          <cell r="N47">
            <v>0</v>
          </cell>
          <cell r="O47">
            <v>0</v>
          </cell>
          <cell r="P47">
            <v>110.3526702359917</v>
          </cell>
          <cell r="Q47">
            <v>73.332687132723137</v>
          </cell>
          <cell r="R47">
            <v>602.19757149431985</v>
          </cell>
          <cell r="S47">
            <v>588.59114509306255</v>
          </cell>
          <cell r="T47">
            <v>290.51783224804353</v>
          </cell>
          <cell r="U47">
            <v>1076.6711302756696</v>
          </cell>
          <cell r="V47">
            <v>19.969800886804222</v>
          </cell>
          <cell r="W47">
            <v>1569.837553835019</v>
          </cell>
          <cell r="X47">
            <v>36.32134712156271</v>
          </cell>
          <cell r="Y47">
            <v>12.178681299803323</v>
          </cell>
          <cell r="Z47">
            <v>218.05683538739402</v>
          </cell>
          <cell r="AA47">
            <v>410.99917808111627</v>
          </cell>
          <cell r="AB47">
            <v>2738.0827622928796</v>
          </cell>
          <cell r="AC47">
            <v>1703.2629047132787</v>
          </cell>
          <cell r="AD47">
            <v>68.443459512957631</v>
          </cell>
          <cell r="AE47">
            <v>131.5778221197443</v>
          </cell>
          <cell r="AF47">
            <v>39.030107520000008</v>
          </cell>
          <cell r="AG47">
            <v>69.684821440000007</v>
          </cell>
          <cell r="AH47">
            <v>673.72723123297783</v>
          </cell>
          <cell r="AI47">
            <v>0</v>
          </cell>
          <cell r="AJ47">
            <v>0</v>
          </cell>
          <cell r="AK47">
            <v>0</v>
          </cell>
          <cell r="AL47">
            <v>0</v>
          </cell>
          <cell r="AM47">
            <v>0</v>
          </cell>
          <cell r="AN47">
            <v>0</v>
          </cell>
          <cell r="AO47">
            <v>101.50980000000001</v>
          </cell>
          <cell r="AP47">
            <v>0</v>
          </cell>
          <cell r="AQ47">
            <v>26.22</v>
          </cell>
          <cell r="AR47">
            <v>0</v>
          </cell>
          <cell r="AS47">
            <v>0</v>
          </cell>
          <cell r="AT47">
            <v>0</v>
          </cell>
          <cell r="AU47">
            <v>0</v>
          </cell>
          <cell r="AV47">
            <v>0</v>
          </cell>
          <cell r="AW47">
            <v>0</v>
          </cell>
          <cell r="AX47">
            <v>0</v>
          </cell>
          <cell r="AY47">
            <v>0</v>
          </cell>
          <cell r="AZ47">
            <v>-45</v>
          </cell>
          <cell r="BA47">
            <v>-48.671769999999995</v>
          </cell>
          <cell r="BC47">
            <v>39083</v>
          </cell>
          <cell r="BD47">
            <v>301.33880289796417</v>
          </cell>
          <cell r="BE47">
            <v>5926.2989352178456</v>
          </cell>
          <cell r="BF47">
            <v>1052.7886603010538</v>
          </cell>
          <cell r="BG47">
            <v>1766.7285342620135</v>
          </cell>
          <cell r="BH47">
            <v>1042.1554854660969</v>
          </cell>
          <cell r="BI47">
            <v>14.420660209795784</v>
          </cell>
          <cell r="BJ47">
            <v>23.921933725991575</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523.67936575644001</v>
          </cell>
          <cell r="CJ47">
            <v>3.0347183000000002</v>
          </cell>
          <cell r="CK47">
            <v>0</v>
          </cell>
          <cell r="CL47">
            <v>0</v>
          </cell>
          <cell r="CR47">
            <v>0</v>
          </cell>
          <cell r="CS47">
            <v>0</v>
          </cell>
          <cell r="CT47">
            <v>0</v>
          </cell>
          <cell r="CU47">
            <v>0</v>
          </cell>
          <cell r="CV47">
            <v>0</v>
          </cell>
          <cell r="CW47">
            <v>0</v>
          </cell>
          <cell r="CX47">
            <v>0</v>
          </cell>
          <cell r="CY47">
            <v>0</v>
          </cell>
          <cell r="CZ47">
            <v>0</v>
          </cell>
          <cell r="DA47">
            <v>66.39881166666666</v>
          </cell>
          <cell r="DC47">
            <v>39083</v>
          </cell>
          <cell r="DD47">
            <v>56112.494966089318</v>
          </cell>
          <cell r="DE47">
            <v>10432.835541923349</v>
          </cell>
          <cell r="DF47">
            <v>0</v>
          </cell>
          <cell r="DG47">
            <v>10127.653012080762</v>
          </cell>
          <cell r="DH47">
            <v>0</v>
          </cell>
          <cell r="DI47">
            <v>654.44388405644008</v>
          </cell>
          <cell r="DJ47">
            <v>-27.272958333333335</v>
          </cell>
          <cell r="DK47">
            <v>77300.154445816544</v>
          </cell>
        </row>
        <row r="48">
          <cell r="A48">
            <v>39114</v>
          </cell>
          <cell r="B48">
            <v>2811.4414366572169</v>
          </cell>
          <cell r="C48">
            <v>42061.5522195749</v>
          </cell>
          <cell r="D48">
            <v>2444.8780422818681</v>
          </cell>
          <cell r="E48">
            <v>3781.7075637266571</v>
          </cell>
          <cell r="F48">
            <v>5255.5611103234505</v>
          </cell>
          <cell r="G48">
            <v>531.38556535825865</v>
          </cell>
          <cell r="H48">
            <v>50.617034775605944</v>
          </cell>
          <cell r="I48">
            <v>6.6407626999999998</v>
          </cell>
          <cell r="J48">
            <v>0</v>
          </cell>
          <cell r="K48">
            <v>0</v>
          </cell>
          <cell r="L48">
            <v>0</v>
          </cell>
          <cell r="M48">
            <v>179.35872147000001</v>
          </cell>
          <cell r="N48">
            <v>0</v>
          </cell>
          <cell r="O48">
            <v>0</v>
          </cell>
          <cell r="P48">
            <v>97.420194413504632</v>
          </cell>
          <cell r="Q48">
            <v>64.565275645456509</v>
          </cell>
          <cell r="R48">
            <v>538.37338601940655</v>
          </cell>
          <cell r="S48">
            <v>525.57771154278157</v>
          </cell>
          <cell r="T48">
            <v>254.42742961057229</v>
          </cell>
          <cell r="U48">
            <v>947.33851385949276</v>
          </cell>
          <cell r="V48">
            <v>17.59648917139852</v>
          </cell>
          <cell r="W48">
            <v>1385.5282916561669</v>
          </cell>
          <cell r="X48">
            <v>31.921349393263732</v>
          </cell>
          <cell r="Y48">
            <v>10.752851741063445</v>
          </cell>
          <cell r="Z48">
            <v>193.15367553132933</v>
          </cell>
          <cell r="AA48">
            <v>362.05003502487284</v>
          </cell>
          <cell r="AB48">
            <v>2441.8668235072901</v>
          </cell>
          <cell r="AC48">
            <v>1498.5598756401116</v>
          </cell>
          <cell r="AD48">
            <v>61.118875706236665</v>
          </cell>
          <cell r="AE48">
            <v>117.74369756933604</v>
          </cell>
          <cell r="AF48">
            <v>34.362964480000002</v>
          </cell>
          <cell r="AG48">
            <v>61.304277580000019</v>
          </cell>
          <cell r="AH48">
            <v>595.02248763515684</v>
          </cell>
          <cell r="AI48">
            <v>0</v>
          </cell>
          <cell r="AJ48">
            <v>0</v>
          </cell>
          <cell r="AK48">
            <v>0</v>
          </cell>
          <cell r="AL48">
            <v>0</v>
          </cell>
          <cell r="AM48">
            <v>0</v>
          </cell>
          <cell r="AN48">
            <v>0</v>
          </cell>
          <cell r="AO48">
            <v>101.50980000000001</v>
          </cell>
          <cell r="AP48">
            <v>0</v>
          </cell>
          <cell r="AQ48">
            <v>26.22</v>
          </cell>
          <cell r="AR48">
            <v>0</v>
          </cell>
          <cell r="AS48">
            <v>0</v>
          </cell>
          <cell r="AT48">
            <v>0</v>
          </cell>
          <cell r="AU48">
            <v>0</v>
          </cell>
          <cell r="AV48">
            <v>0</v>
          </cell>
          <cell r="AW48">
            <v>0</v>
          </cell>
          <cell r="AX48">
            <v>0</v>
          </cell>
          <cell r="AY48">
            <v>0</v>
          </cell>
          <cell r="AZ48">
            <v>-45</v>
          </cell>
          <cell r="BA48">
            <v>-27.212430000000001</v>
          </cell>
          <cell r="BC48">
            <v>39114</v>
          </cell>
          <cell r="BD48">
            <v>288.54567499252278</v>
          </cell>
          <cell r="BE48">
            <v>6131.6511179136132</v>
          </cell>
          <cell r="BF48">
            <v>1039.3255086796794</v>
          </cell>
          <cell r="BG48">
            <v>1697.6026064808266</v>
          </cell>
          <cell r="BH48">
            <v>1017.6769603648885</v>
          </cell>
          <cell r="BI48">
            <v>13.750081277792614</v>
          </cell>
          <cell r="BJ48">
            <v>23.711089757284363</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444.76386011226003</v>
          </cell>
          <cell r="CJ48">
            <v>2.5710395000000004</v>
          </cell>
          <cell r="CK48">
            <v>0</v>
          </cell>
          <cell r="CL48">
            <v>0</v>
          </cell>
          <cell r="CR48">
            <v>0</v>
          </cell>
          <cell r="CS48">
            <v>0</v>
          </cell>
          <cell r="CT48">
            <v>0</v>
          </cell>
          <cell r="CU48">
            <v>0</v>
          </cell>
          <cell r="CV48">
            <v>0</v>
          </cell>
          <cell r="CW48">
            <v>0</v>
          </cell>
          <cell r="CX48">
            <v>0</v>
          </cell>
          <cell r="CY48">
            <v>0</v>
          </cell>
          <cell r="CZ48">
            <v>0</v>
          </cell>
          <cell r="DA48">
            <v>66.39881166666666</v>
          </cell>
          <cell r="DC48">
            <v>39114</v>
          </cell>
          <cell r="DD48">
            <v>57123.142456867958</v>
          </cell>
          <cell r="DE48">
            <v>9238.6842057274425</v>
          </cell>
          <cell r="DF48">
            <v>0</v>
          </cell>
          <cell r="DG48">
            <v>10212.263039466607</v>
          </cell>
          <cell r="DH48">
            <v>0</v>
          </cell>
          <cell r="DI48">
            <v>575.06469961226003</v>
          </cell>
          <cell r="DJ48">
            <v>-5.8136183333333378</v>
          </cell>
          <cell r="DK48">
            <v>77143.340783340944</v>
          </cell>
        </row>
        <row r="49">
          <cell r="A49">
            <v>39142</v>
          </cell>
          <cell r="B49">
            <v>2687.0550240269395</v>
          </cell>
          <cell r="C49">
            <v>36049.352741642666</v>
          </cell>
          <cell r="D49">
            <v>2242.5029519061195</v>
          </cell>
          <cell r="E49">
            <v>3470.124968740809</v>
          </cell>
          <cell r="F49">
            <v>4539.9724439206548</v>
          </cell>
          <cell r="G49">
            <v>531.70278099162806</v>
          </cell>
          <cell r="H49">
            <v>44.852611850648429</v>
          </cell>
          <cell r="I49">
            <v>6.6407626999999998</v>
          </cell>
          <cell r="J49">
            <v>0</v>
          </cell>
          <cell r="K49">
            <v>0</v>
          </cell>
          <cell r="L49">
            <v>0</v>
          </cell>
          <cell r="M49">
            <v>179.35872147000001</v>
          </cell>
          <cell r="N49">
            <v>0</v>
          </cell>
          <cell r="O49">
            <v>0</v>
          </cell>
          <cell r="P49">
            <v>84.033570661906367</v>
          </cell>
          <cell r="Q49">
            <v>54.524525562219658</v>
          </cell>
          <cell r="R49">
            <v>509.88532882826422</v>
          </cell>
          <cell r="S49">
            <v>493.56450943069706</v>
          </cell>
          <cell r="T49">
            <v>205.68860886460854</v>
          </cell>
          <cell r="U49">
            <v>795.89608585729047</v>
          </cell>
          <cell r="V49">
            <v>14.956052413292078</v>
          </cell>
          <cell r="W49">
            <v>1192.8730325079775</v>
          </cell>
          <cell r="X49">
            <v>26.56827120676969</v>
          </cell>
          <cell r="Y49">
            <v>9.2848431783865077</v>
          </cell>
          <cell r="Z49">
            <v>171.00310108412788</v>
          </cell>
          <cell r="AA49">
            <v>307.02083499291052</v>
          </cell>
          <cell r="AB49">
            <v>2103.3452475661525</v>
          </cell>
          <cell r="AC49">
            <v>1258.3052452476156</v>
          </cell>
          <cell r="AD49">
            <v>57.415027467508295</v>
          </cell>
          <cell r="AE49">
            <v>112.25352042534665</v>
          </cell>
          <cell r="AF49">
            <v>29.013437440000004</v>
          </cell>
          <cell r="AG49">
            <v>51.437726860000005</v>
          </cell>
          <cell r="AH49">
            <v>514.95066748293027</v>
          </cell>
          <cell r="AI49">
            <v>0</v>
          </cell>
          <cell r="AJ49">
            <v>0</v>
          </cell>
          <cell r="AK49">
            <v>0</v>
          </cell>
          <cell r="AL49">
            <v>0</v>
          </cell>
          <cell r="AM49">
            <v>0</v>
          </cell>
          <cell r="AN49">
            <v>0</v>
          </cell>
          <cell r="AO49">
            <v>101.50980000000001</v>
          </cell>
          <cell r="AP49">
            <v>0</v>
          </cell>
          <cell r="AQ49">
            <v>26.22</v>
          </cell>
          <cell r="AR49">
            <v>0</v>
          </cell>
          <cell r="AS49">
            <v>0</v>
          </cell>
          <cell r="AT49">
            <v>0</v>
          </cell>
          <cell r="AU49">
            <v>0</v>
          </cell>
          <cell r="AV49">
            <v>0</v>
          </cell>
          <cell r="AW49">
            <v>0</v>
          </cell>
          <cell r="AX49">
            <v>0</v>
          </cell>
          <cell r="AY49">
            <v>0</v>
          </cell>
          <cell r="AZ49">
            <v>-45</v>
          </cell>
          <cell r="BA49">
            <v>-198.83448999999999</v>
          </cell>
          <cell r="BC49">
            <v>39142</v>
          </cell>
          <cell r="BD49">
            <v>285.42368107731511</v>
          </cell>
          <cell r="BE49">
            <v>5341.2445575666225</v>
          </cell>
          <cell r="BF49">
            <v>882.79863327092903</v>
          </cell>
          <cell r="BG49">
            <v>1580.9714791584408</v>
          </cell>
          <cell r="BH49">
            <v>872.75298003845955</v>
          </cell>
          <cell r="BI49">
            <v>13.761070626531369</v>
          </cell>
          <cell r="BJ49">
            <v>19.777396844469454</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361.74345741708004</v>
          </cell>
          <cell r="CJ49">
            <v>2.0598039000000004</v>
          </cell>
          <cell r="CK49">
            <v>0</v>
          </cell>
          <cell r="CL49">
            <v>0</v>
          </cell>
          <cell r="CR49">
            <v>0</v>
          </cell>
          <cell r="CS49">
            <v>0</v>
          </cell>
          <cell r="CT49">
            <v>0</v>
          </cell>
          <cell r="CU49">
            <v>0</v>
          </cell>
          <cell r="CV49">
            <v>0</v>
          </cell>
          <cell r="CW49">
            <v>0</v>
          </cell>
          <cell r="CX49">
            <v>0</v>
          </cell>
          <cell r="CY49">
            <v>0</v>
          </cell>
          <cell r="CZ49">
            <v>0</v>
          </cell>
          <cell r="DA49">
            <v>66.39881166666666</v>
          </cell>
          <cell r="DC49">
            <v>39142</v>
          </cell>
          <cell r="DD49">
            <v>49751.563007249468</v>
          </cell>
          <cell r="DE49">
            <v>7992.0196370780041</v>
          </cell>
          <cell r="DF49">
            <v>0</v>
          </cell>
          <cell r="DG49">
            <v>8996.7297985827681</v>
          </cell>
          <cell r="DH49">
            <v>0</v>
          </cell>
          <cell r="DI49">
            <v>491.53306131708007</v>
          </cell>
          <cell r="DJ49">
            <v>-177.43567833333333</v>
          </cell>
          <cell r="DK49">
            <v>67054.409825893992</v>
          </cell>
        </row>
        <row r="50">
          <cell r="A50">
            <v>39173</v>
          </cell>
          <cell r="B50">
            <v>2454.0968945720992</v>
          </cell>
          <cell r="C50">
            <v>25274.512572307856</v>
          </cell>
          <cell r="D50">
            <v>1803.744570949734</v>
          </cell>
          <cell r="E50">
            <v>2730.6185360462432</v>
          </cell>
          <cell r="F50">
            <v>3425.3307895614698</v>
          </cell>
          <cell r="G50">
            <v>549.24952304882856</v>
          </cell>
          <cell r="H50">
            <v>36.471528224362295</v>
          </cell>
          <cell r="I50">
            <v>6.8658733000000005</v>
          </cell>
          <cell r="J50">
            <v>0</v>
          </cell>
          <cell r="K50">
            <v>0</v>
          </cell>
          <cell r="L50">
            <v>0</v>
          </cell>
          <cell r="M50">
            <v>185.43867813000006</v>
          </cell>
          <cell r="N50">
            <v>0</v>
          </cell>
          <cell r="O50">
            <v>0</v>
          </cell>
          <cell r="P50">
            <v>56.817336319306868</v>
          </cell>
          <cell r="Q50">
            <v>35.129107704378846</v>
          </cell>
          <cell r="R50">
            <v>412.33033323027138</v>
          </cell>
          <cell r="S50">
            <v>393.4460462145525</v>
          </cell>
          <cell r="T50">
            <v>118.60267571745652</v>
          </cell>
          <cell r="U50">
            <v>506.53027954179697</v>
          </cell>
          <cell r="V50">
            <v>9.7816527305457122</v>
          </cell>
          <cell r="W50">
            <v>803.16349817127741</v>
          </cell>
          <cell r="X50">
            <v>16.527288944985962</v>
          </cell>
          <cell r="Y50">
            <v>6.2919230711983891</v>
          </cell>
          <cell r="Z50">
            <v>122.14312900084605</v>
          </cell>
          <cell r="AA50">
            <v>199.74146851336081</v>
          </cell>
          <cell r="AB50">
            <v>1438.7099074813905</v>
          </cell>
          <cell r="AC50">
            <v>799.76251931909155</v>
          </cell>
          <cell r="AD50">
            <v>45.794353604027044</v>
          </cell>
          <cell r="AE50">
            <v>91.777978413650359</v>
          </cell>
          <cell r="AF50">
            <v>18.684252800000003</v>
          </cell>
          <cell r="AG50">
            <v>32.635121740000002</v>
          </cell>
          <cell r="AH50">
            <v>350.68399873083166</v>
          </cell>
          <cell r="AI50">
            <v>0</v>
          </cell>
          <cell r="AJ50">
            <v>0</v>
          </cell>
          <cell r="AK50">
            <v>0</v>
          </cell>
          <cell r="AL50">
            <v>0</v>
          </cell>
          <cell r="AM50">
            <v>0</v>
          </cell>
          <cell r="AN50">
            <v>0</v>
          </cell>
          <cell r="AO50">
            <v>101.50980000000001</v>
          </cell>
          <cell r="AP50">
            <v>0</v>
          </cell>
          <cell r="AQ50">
            <v>26.22</v>
          </cell>
          <cell r="AR50">
            <v>0</v>
          </cell>
          <cell r="AS50">
            <v>0</v>
          </cell>
          <cell r="AT50">
            <v>0</v>
          </cell>
          <cell r="AU50">
            <v>0</v>
          </cell>
          <cell r="AV50">
            <v>0</v>
          </cell>
          <cell r="AW50">
            <v>0</v>
          </cell>
          <cell r="AX50">
            <v>0</v>
          </cell>
          <cell r="AY50">
            <v>0</v>
          </cell>
          <cell r="AZ50">
            <v>-45</v>
          </cell>
          <cell r="BA50">
            <v>-86.705770000000001</v>
          </cell>
          <cell r="BC50">
            <v>39173</v>
          </cell>
          <cell r="BD50">
            <v>297.75041581132336</v>
          </cell>
          <cell r="BE50">
            <v>3734.0842253209785</v>
          </cell>
          <cell r="BF50">
            <v>655.56738038575827</v>
          </cell>
          <cell r="BG50">
            <v>1472.021364587034</v>
          </cell>
          <cell r="BH50">
            <v>649.37552184006938</v>
          </cell>
          <cell r="BI50">
            <v>14.158533846080179</v>
          </cell>
          <cell r="BJ50">
            <v>15.103789178845538</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204.11221686209998</v>
          </cell>
          <cell r="CJ50">
            <v>1.1146125</v>
          </cell>
          <cell r="CK50">
            <v>0</v>
          </cell>
          <cell r="CL50">
            <v>0</v>
          </cell>
          <cell r="CR50">
            <v>0</v>
          </cell>
          <cell r="CS50">
            <v>0</v>
          </cell>
          <cell r="CT50">
            <v>0</v>
          </cell>
          <cell r="CU50">
            <v>0</v>
          </cell>
          <cell r="CV50">
            <v>0</v>
          </cell>
          <cell r="CW50">
            <v>0</v>
          </cell>
          <cell r="CX50">
            <v>0</v>
          </cell>
          <cell r="CY50">
            <v>0</v>
          </cell>
          <cell r="CZ50">
            <v>0</v>
          </cell>
          <cell r="DA50">
            <v>66.39881166666666</v>
          </cell>
          <cell r="DC50">
            <v>39173</v>
          </cell>
          <cell r="DD50">
            <v>36466.328966140587</v>
          </cell>
          <cell r="DE50">
            <v>5458.5528712489677</v>
          </cell>
          <cell r="DF50">
            <v>0</v>
          </cell>
          <cell r="DG50">
            <v>6838.0612309700891</v>
          </cell>
          <cell r="DH50">
            <v>0</v>
          </cell>
          <cell r="DI50">
            <v>332.95662936209999</v>
          </cell>
          <cell r="DJ50">
            <v>-65.306958333333341</v>
          </cell>
          <cell r="DK50">
            <v>49030.592739388412</v>
          </cell>
        </row>
        <row r="51">
          <cell r="A51">
            <v>39203</v>
          </cell>
          <cell r="B51">
            <v>2202.1352975506138</v>
          </cell>
          <cell r="C51">
            <v>16702.214863457575</v>
          </cell>
          <cell r="D51">
            <v>1235.6672958635206</v>
          </cell>
          <cell r="E51">
            <v>2467.5308822082425</v>
          </cell>
          <cell r="F51">
            <v>2097.7463728005282</v>
          </cell>
          <cell r="G51">
            <v>549.24525522394026</v>
          </cell>
          <cell r="H51">
            <v>25.912773808488438</v>
          </cell>
          <cell r="I51">
            <v>6.8658733000000005</v>
          </cell>
          <cell r="J51">
            <v>0</v>
          </cell>
          <cell r="K51">
            <v>0</v>
          </cell>
          <cell r="L51">
            <v>0</v>
          </cell>
          <cell r="M51">
            <v>185.43867813000006</v>
          </cell>
          <cell r="N51">
            <v>0</v>
          </cell>
          <cell r="O51">
            <v>0</v>
          </cell>
          <cell r="P51">
            <v>34.768216682895407</v>
          </cell>
          <cell r="Q51">
            <v>19.176971267512172</v>
          </cell>
          <cell r="R51">
            <v>342.59965326988248</v>
          </cell>
          <cell r="S51">
            <v>320.55809109396341</v>
          </cell>
          <cell r="T51">
            <v>45.232748689722023</v>
          </cell>
          <cell r="U51">
            <v>267.75242138916195</v>
          </cell>
          <cell r="V51">
            <v>5.5441351315924567</v>
          </cell>
          <cell r="W51">
            <v>486.97807322244512</v>
          </cell>
          <cell r="X51">
            <v>8.1949265580027433</v>
          </cell>
          <cell r="Y51">
            <v>3.8691749774301627</v>
          </cell>
          <cell r="Z51">
            <v>83.457392379069262</v>
          </cell>
          <cell r="AA51">
            <v>111.74984606242937</v>
          </cell>
          <cell r="AB51">
            <v>890.48576994585028</v>
          </cell>
          <cell r="AC51">
            <v>421.25414263675003</v>
          </cell>
          <cell r="AD51">
            <v>37.339982575601724</v>
          </cell>
          <cell r="AE51">
            <v>77.375798030767214</v>
          </cell>
          <cell r="AF51">
            <v>10.187743680000001</v>
          </cell>
          <cell r="AG51">
            <v>17.107236120000003</v>
          </cell>
          <cell r="AH51">
            <v>217.94984115613971</v>
          </cell>
          <cell r="AI51">
            <v>0</v>
          </cell>
          <cell r="AJ51">
            <v>0</v>
          </cell>
          <cell r="AK51">
            <v>0</v>
          </cell>
          <cell r="AL51">
            <v>0</v>
          </cell>
          <cell r="AM51">
            <v>97.92</v>
          </cell>
          <cell r="AN51">
            <v>27.325800000000001</v>
          </cell>
          <cell r="AO51">
            <v>125.72713800000001</v>
          </cell>
          <cell r="AP51">
            <v>0</v>
          </cell>
          <cell r="AQ51">
            <v>45.465479999999999</v>
          </cell>
          <cell r="AR51">
            <v>0</v>
          </cell>
          <cell r="AS51">
            <v>0</v>
          </cell>
          <cell r="AT51">
            <v>0</v>
          </cell>
          <cell r="AU51">
            <v>0</v>
          </cell>
          <cell r="AV51">
            <v>0</v>
          </cell>
          <cell r="AW51">
            <v>0</v>
          </cell>
          <cell r="AX51">
            <v>0</v>
          </cell>
          <cell r="AY51">
            <v>0</v>
          </cell>
          <cell r="AZ51">
            <v>-45</v>
          </cell>
          <cell r="BA51">
            <v>-91.142789999999991</v>
          </cell>
          <cell r="BC51">
            <v>39203</v>
          </cell>
          <cell r="BD51">
            <v>292.29223285101773</v>
          </cell>
          <cell r="BE51">
            <v>2366.5609854866198</v>
          </cell>
          <cell r="BF51">
            <v>387.28354688555947</v>
          </cell>
          <cell r="BG51">
            <v>1264.5800306803305</v>
          </cell>
          <cell r="BH51">
            <v>392.63822770919239</v>
          </cell>
          <cell r="BI51">
            <v>14.204012815495933</v>
          </cell>
          <cell r="BJ51">
            <v>9.4598337754111572</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81.811567086540009</v>
          </cell>
          <cell r="CJ51">
            <v>0.37450980000000006</v>
          </cell>
          <cell r="CK51">
            <v>0</v>
          </cell>
          <cell r="CL51">
            <v>0</v>
          </cell>
          <cell r="CR51">
            <v>0</v>
          </cell>
          <cell r="CS51">
            <v>0</v>
          </cell>
          <cell r="CT51">
            <v>0</v>
          </cell>
          <cell r="CU51">
            <v>0</v>
          </cell>
          <cell r="CV51">
            <v>0</v>
          </cell>
          <cell r="CW51">
            <v>0</v>
          </cell>
          <cell r="CX51">
            <v>0</v>
          </cell>
          <cell r="CY51">
            <v>0</v>
          </cell>
          <cell r="CZ51">
            <v>0</v>
          </cell>
          <cell r="DA51">
            <v>66.39881166666666</v>
          </cell>
          <cell r="DC51">
            <v>39203</v>
          </cell>
          <cell r="DD51">
            <v>25472.757292342911</v>
          </cell>
          <cell r="DE51">
            <v>3401.5821648692163</v>
          </cell>
          <cell r="DF51">
            <v>0</v>
          </cell>
          <cell r="DG51">
            <v>4727.0188702036276</v>
          </cell>
          <cell r="DH51">
            <v>0</v>
          </cell>
          <cell r="DI51">
            <v>378.62449488653999</v>
          </cell>
          <cell r="DJ51">
            <v>-69.743978333333331</v>
          </cell>
          <cell r="DK51">
            <v>33910.23884396896</v>
          </cell>
        </row>
        <row r="52">
          <cell r="A52">
            <v>39234</v>
          </cell>
          <cell r="B52">
            <v>1890.4050128641043</v>
          </cell>
          <cell r="C52">
            <v>9637.1271158888794</v>
          </cell>
          <cell r="D52">
            <v>723.47517915305593</v>
          </cell>
          <cell r="E52">
            <v>2017.8964522202805</v>
          </cell>
          <cell r="F52">
            <v>1157.6778060426288</v>
          </cell>
          <cell r="G52">
            <v>549.0598897342345</v>
          </cell>
          <cell r="H52">
            <v>35.031188609539754</v>
          </cell>
          <cell r="I52">
            <v>6.8658733000000005</v>
          </cell>
          <cell r="J52">
            <v>0</v>
          </cell>
          <cell r="K52">
            <v>0</v>
          </cell>
          <cell r="L52">
            <v>0</v>
          </cell>
          <cell r="M52">
            <v>185.43867813000006</v>
          </cell>
          <cell r="N52">
            <v>0</v>
          </cell>
          <cell r="O52">
            <v>0</v>
          </cell>
          <cell r="P52">
            <v>21.996841092218048</v>
          </cell>
          <cell r="Q52">
            <v>10.171912212286829</v>
          </cell>
          <cell r="R52">
            <v>293.07115027964761</v>
          </cell>
          <cell r="S52">
            <v>270.26223330140181</v>
          </cell>
          <cell r="T52">
            <v>5.5030062633465402</v>
          </cell>
          <cell r="U52">
            <v>133.71914622045415</v>
          </cell>
          <cell r="V52">
            <v>3.1343596743318169</v>
          </cell>
          <cell r="W52">
            <v>304.2916073487882</v>
          </cell>
          <cell r="X52">
            <v>3.5628350060433855</v>
          </cell>
          <cell r="Y52">
            <v>2.4639422905470325</v>
          </cell>
          <cell r="Z52">
            <v>60.167579558645457</v>
          </cell>
          <cell r="AA52">
            <v>61.84362478680471</v>
          </cell>
          <cell r="AB52">
            <v>580.59429164958181</v>
          </cell>
          <cell r="AC52">
            <v>208.91096906994477</v>
          </cell>
          <cell r="AD52">
            <v>31.499891520469259</v>
          </cell>
          <cell r="AE52">
            <v>66.886314776220203</v>
          </cell>
          <cell r="AF52">
            <v>5.3924595200000009</v>
          </cell>
          <cell r="AG52">
            <v>8.4029381800000014</v>
          </cell>
          <cell r="AH52">
            <v>140.7273550947645</v>
          </cell>
          <cell r="AI52">
            <v>0</v>
          </cell>
          <cell r="AJ52">
            <v>0</v>
          </cell>
          <cell r="AK52">
            <v>0</v>
          </cell>
          <cell r="AL52">
            <v>0</v>
          </cell>
          <cell r="AM52">
            <v>97.92</v>
          </cell>
          <cell r="AN52">
            <v>27.325800000000001</v>
          </cell>
          <cell r="AO52">
            <v>125.72713800000001</v>
          </cell>
          <cell r="AP52">
            <v>0</v>
          </cell>
          <cell r="AQ52">
            <v>45.465479999999999</v>
          </cell>
          <cell r="AR52">
            <v>0</v>
          </cell>
          <cell r="AS52">
            <v>0</v>
          </cell>
          <cell r="AT52">
            <v>0</v>
          </cell>
          <cell r="AU52">
            <v>0</v>
          </cell>
          <cell r="AV52">
            <v>0</v>
          </cell>
          <cell r="AW52">
            <v>0</v>
          </cell>
          <cell r="AX52">
            <v>0</v>
          </cell>
          <cell r="AY52">
            <v>0</v>
          </cell>
          <cell r="AZ52">
            <v>-45</v>
          </cell>
          <cell r="BA52">
            <v>-228.43599</v>
          </cell>
          <cell r="BC52">
            <v>39234</v>
          </cell>
          <cell r="BD52">
            <v>294.18207680592974</v>
          </cell>
          <cell r="BE52">
            <v>1218.4614192588351</v>
          </cell>
          <cell r="BF52">
            <v>208.53678679292551</v>
          </cell>
          <cell r="BG52">
            <v>1142.683553995284</v>
          </cell>
          <cell r="BH52">
            <v>206.55315372379874</v>
          </cell>
          <cell r="BI52">
            <v>14.174976483948534</v>
          </cell>
          <cell r="BJ52">
            <v>7.4202129899861218</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18.972077754600001</v>
          </cell>
          <cell r="CJ52">
            <v>0</v>
          </cell>
          <cell r="CK52">
            <v>0</v>
          </cell>
          <cell r="CL52">
            <v>0</v>
          </cell>
          <cell r="CR52">
            <v>0</v>
          </cell>
          <cell r="CS52">
            <v>0</v>
          </cell>
          <cell r="CT52">
            <v>0</v>
          </cell>
          <cell r="CU52">
            <v>0</v>
          </cell>
          <cell r="CV52">
            <v>0</v>
          </cell>
          <cell r="CW52">
            <v>0</v>
          </cell>
          <cell r="CX52">
            <v>0</v>
          </cell>
          <cell r="CY52">
            <v>0</v>
          </cell>
          <cell r="CZ52">
            <v>0</v>
          </cell>
          <cell r="DA52">
            <v>66.39881166666666</v>
          </cell>
          <cell r="DC52">
            <v>39234</v>
          </cell>
          <cell r="DD52">
            <v>16202.977195942725</v>
          </cell>
          <cell r="DE52">
            <v>2212.6024578454962</v>
          </cell>
          <cell r="DF52">
            <v>0</v>
          </cell>
          <cell r="DG52">
            <v>3092.0121800507086</v>
          </cell>
          <cell r="DH52">
            <v>0</v>
          </cell>
          <cell r="DI52">
            <v>315.41049575459999</v>
          </cell>
          <cell r="DJ52">
            <v>-207.03717833333334</v>
          </cell>
          <cell r="DK52">
            <v>21615.965151260196</v>
          </cell>
        </row>
        <row r="53">
          <cell r="A53">
            <v>39264</v>
          </cell>
          <cell r="B53">
            <v>1738.3342319669528</v>
          </cell>
          <cell r="C53">
            <v>5354.3432117683078</v>
          </cell>
          <cell r="D53">
            <v>451.78540533948615</v>
          </cell>
          <cell r="E53">
            <v>1963.5414810668763</v>
          </cell>
          <cell r="F53">
            <v>815.57463103153771</v>
          </cell>
          <cell r="G53">
            <v>549.88470975640007</v>
          </cell>
          <cell r="H53">
            <v>47.929762937441375</v>
          </cell>
          <cell r="I53">
            <v>6.8658733000000005</v>
          </cell>
          <cell r="J53">
            <v>0</v>
          </cell>
          <cell r="K53">
            <v>0</v>
          </cell>
          <cell r="L53">
            <v>0</v>
          </cell>
          <cell r="M53">
            <v>185.43867813000006</v>
          </cell>
          <cell r="N53">
            <v>0</v>
          </cell>
          <cell r="O53">
            <v>0</v>
          </cell>
          <cell r="P53">
            <v>21.438909910273129</v>
          </cell>
          <cell r="Q53">
            <v>9.623341638499781</v>
          </cell>
          <cell r="R53">
            <v>296.9471654280531</v>
          </cell>
          <cell r="S53">
            <v>273.40325251305416</v>
          </cell>
          <cell r="T53">
            <v>1.9381263644424798</v>
          </cell>
          <cell r="U53">
            <v>125.04009257589294</v>
          </cell>
          <cell r="V53">
            <v>2.9995473026156003</v>
          </cell>
          <cell r="W53">
            <v>296.00960968841764</v>
          </cell>
          <cell r="X53">
            <v>3.2321256970528847</v>
          </cell>
          <cell r="Y53">
            <v>2.4038216040149178</v>
          </cell>
          <cell r="Z53">
            <v>59.733114320144679</v>
          </cell>
          <cell r="AA53">
            <v>58.96246752783447</v>
          </cell>
          <cell r="AB53">
            <v>563.77270271734608</v>
          </cell>
          <cell r="AC53">
            <v>195.07580947440536</v>
          </cell>
          <cell r="AD53">
            <v>31.868053787146959</v>
          </cell>
          <cell r="AE53">
            <v>67.847254035616984</v>
          </cell>
          <cell r="AF53">
            <v>5.0996371199999997</v>
          </cell>
          <cell r="AG53">
            <v>7.8311415000000011</v>
          </cell>
          <cell r="AH53">
            <v>137.57831014476852</v>
          </cell>
          <cell r="AI53">
            <v>0</v>
          </cell>
          <cell r="AJ53">
            <v>0</v>
          </cell>
          <cell r="AK53">
            <v>0</v>
          </cell>
          <cell r="AL53">
            <v>0</v>
          </cell>
          <cell r="AM53">
            <v>97.92</v>
          </cell>
          <cell r="AN53">
            <v>27.325800000000001</v>
          </cell>
          <cell r="AO53">
            <v>125.72713800000001</v>
          </cell>
          <cell r="AP53">
            <v>0</v>
          </cell>
          <cell r="AQ53">
            <v>45.465479999999999</v>
          </cell>
          <cell r="AR53">
            <v>0</v>
          </cell>
          <cell r="AS53">
            <v>0</v>
          </cell>
          <cell r="AT53">
            <v>0</v>
          </cell>
          <cell r="AU53">
            <v>0</v>
          </cell>
          <cell r="AV53">
            <v>0</v>
          </cell>
          <cell r="AW53">
            <v>0</v>
          </cell>
          <cell r="AX53">
            <v>0</v>
          </cell>
          <cell r="AY53">
            <v>0</v>
          </cell>
          <cell r="AZ53">
            <v>-45</v>
          </cell>
          <cell r="BA53">
            <v>-89.179009999999991</v>
          </cell>
          <cell r="BC53">
            <v>39264</v>
          </cell>
          <cell r="BD53">
            <v>291.56535303314132</v>
          </cell>
          <cell r="BE53">
            <v>754.77162792789829</v>
          </cell>
          <cell r="BF53">
            <v>148.11969707228178</v>
          </cell>
          <cell r="BG53">
            <v>1085.152520437463</v>
          </cell>
          <cell r="BH53">
            <v>144.14035575695914</v>
          </cell>
          <cell r="BI53">
            <v>14.211282486299837</v>
          </cell>
          <cell r="BJ53">
            <v>7.8486823646479493</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19.604480346420001</v>
          </cell>
          <cell r="CJ53">
            <v>0</v>
          </cell>
          <cell r="CK53">
            <v>0</v>
          </cell>
          <cell r="CL53">
            <v>0</v>
          </cell>
          <cell r="CR53">
            <v>0</v>
          </cell>
          <cell r="CS53">
            <v>0</v>
          </cell>
          <cell r="CT53">
            <v>0</v>
          </cell>
          <cell r="CU53">
            <v>0</v>
          </cell>
          <cell r="CV53">
            <v>0</v>
          </cell>
          <cell r="CW53">
            <v>0</v>
          </cell>
          <cell r="CX53">
            <v>0</v>
          </cell>
          <cell r="CY53">
            <v>0</v>
          </cell>
          <cell r="CZ53">
            <v>0</v>
          </cell>
          <cell r="DA53">
            <v>66.39881166666666</v>
          </cell>
          <cell r="DC53">
            <v>39264</v>
          </cell>
          <cell r="DD53">
            <v>11113.697985297</v>
          </cell>
          <cell r="DE53">
            <v>2160.8044833495796</v>
          </cell>
          <cell r="DF53">
            <v>0</v>
          </cell>
          <cell r="DG53">
            <v>2445.8095190786917</v>
          </cell>
          <cell r="DH53">
            <v>0</v>
          </cell>
          <cell r="DI53">
            <v>316.04289834642003</v>
          </cell>
          <cell r="DJ53">
            <v>-67.780198333333345</v>
          </cell>
          <cell r="DK53">
            <v>15968.574687738359</v>
          </cell>
        </row>
        <row r="54">
          <cell r="A54">
            <v>39295</v>
          </cell>
          <cell r="B54">
            <v>1667.6560543865064</v>
          </cell>
          <cell r="C54">
            <v>6037.8414057116497</v>
          </cell>
          <cell r="D54">
            <v>386.18213777590017</v>
          </cell>
          <cell r="E54">
            <v>1945.4699126139903</v>
          </cell>
          <cell r="F54">
            <v>832.62866577537443</v>
          </cell>
          <cell r="G54">
            <v>557.98049420029713</v>
          </cell>
          <cell r="H54">
            <v>49.648869098112314</v>
          </cell>
          <cell r="I54">
            <v>6.9784286</v>
          </cell>
          <cell r="J54">
            <v>0</v>
          </cell>
          <cell r="K54">
            <v>0</v>
          </cell>
          <cell r="L54">
            <v>0</v>
          </cell>
          <cell r="M54">
            <v>188.47865646000002</v>
          </cell>
          <cell r="N54">
            <v>0</v>
          </cell>
          <cell r="O54">
            <v>0</v>
          </cell>
          <cell r="P54">
            <v>21.508291495743265</v>
          </cell>
          <cell r="Q54">
            <v>9.6544851389480009</v>
          </cell>
          <cell r="R54">
            <v>297.90815949092706</v>
          </cell>
          <cell r="S54">
            <v>274.28805268299931</v>
          </cell>
          <cell r="T54">
            <v>1.9443986180490895</v>
          </cell>
          <cell r="U54">
            <v>125.44475306966606</v>
          </cell>
          <cell r="V54">
            <v>3.009254575439599</v>
          </cell>
          <cell r="W54">
            <v>296.96756959032189</v>
          </cell>
          <cell r="X54">
            <v>3.2425856507650299</v>
          </cell>
          <cell r="Y54">
            <v>2.4116009619567138</v>
          </cell>
          <cell r="Z54">
            <v>59.926425369724427</v>
          </cell>
          <cell r="AA54">
            <v>59.153284574850112</v>
          </cell>
          <cell r="AB54">
            <v>566.69905085389485</v>
          </cell>
          <cell r="AC54">
            <v>195.70712277367528</v>
          </cell>
          <cell r="AD54">
            <v>31.971186647299543</v>
          </cell>
          <cell r="AE54">
            <v>68.066824437026753</v>
          </cell>
          <cell r="AF54">
            <v>5.1161408000000002</v>
          </cell>
          <cell r="AG54">
            <v>7.8564850000000011</v>
          </cell>
          <cell r="AH54">
            <v>138.02354739442794</v>
          </cell>
          <cell r="AI54">
            <v>0</v>
          </cell>
          <cell r="AJ54">
            <v>0</v>
          </cell>
          <cell r="AK54">
            <v>0</v>
          </cell>
          <cell r="AL54">
            <v>0</v>
          </cell>
          <cell r="AM54">
            <v>97.92</v>
          </cell>
          <cell r="AN54">
            <v>27.325800000000001</v>
          </cell>
          <cell r="AO54">
            <v>125.72713800000001</v>
          </cell>
          <cell r="AP54">
            <v>0</v>
          </cell>
          <cell r="AQ54">
            <v>45.465479999999999</v>
          </cell>
          <cell r="AR54">
            <v>0</v>
          </cell>
          <cell r="AS54">
            <v>0</v>
          </cell>
          <cell r="AT54">
            <v>0</v>
          </cell>
          <cell r="AU54">
            <v>0</v>
          </cell>
          <cell r="AV54">
            <v>0</v>
          </cell>
          <cell r="AW54">
            <v>0</v>
          </cell>
          <cell r="AX54">
            <v>0</v>
          </cell>
          <cell r="AY54">
            <v>0</v>
          </cell>
          <cell r="AZ54">
            <v>-45</v>
          </cell>
          <cell r="BA54">
            <v>-14.29561</v>
          </cell>
          <cell r="BC54">
            <v>39295</v>
          </cell>
          <cell r="BD54">
            <v>298.94078160457207</v>
          </cell>
          <cell r="BE54">
            <v>769.90095299632492</v>
          </cell>
          <cell r="BF54">
            <v>150.54904513372435</v>
          </cell>
          <cell r="BG54">
            <v>1118.2732715454365</v>
          </cell>
          <cell r="BH54">
            <v>146.10247633782345</v>
          </cell>
          <cell r="BI54">
            <v>14.408904294997106</v>
          </cell>
          <cell r="BJ54">
            <v>8.1098617812796174</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19.604480346420001</v>
          </cell>
          <cell r="CJ54">
            <v>0</v>
          </cell>
          <cell r="CK54">
            <v>0</v>
          </cell>
          <cell r="CL54">
            <v>0</v>
          </cell>
          <cell r="CR54">
            <v>0</v>
          </cell>
          <cell r="CS54">
            <v>0</v>
          </cell>
          <cell r="CT54">
            <v>0</v>
          </cell>
          <cell r="CU54">
            <v>0</v>
          </cell>
          <cell r="CV54">
            <v>0</v>
          </cell>
          <cell r="CW54">
            <v>0</v>
          </cell>
          <cell r="CX54">
            <v>0</v>
          </cell>
          <cell r="CY54">
            <v>0</v>
          </cell>
          <cell r="CZ54">
            <v>0</v>
          </cell>
          <cell r="DA54">
            <v>66.39881166666666</v>
          </cell>
          <cell r="DC54">
            <v>39295</v>
          </cell>
          <cell r="DD54">
            <v>11672.864624621829</v>
          </cell>
          <cell r="DE54">
            <v>2168.8992191257153</v>
          </cell>
          <cell r="DF54">
            <v>0</v>
          </cell>
          <cell r="DG54">
            <v>2506.2852936941581</v>
          </cell>
          <cell r="DH54">
            <v>0</v>
          </cell>
          <cell r="DI54">
            <v>316.04289834642003</v>
          </cell>
          <cell r="DJ54">
            <v>7.1032016666666635</v>
          </cell>
          <cell r="DK54">
            <v>16671.195237454787</v>
          </cell>
        </row>
        <row r="55">
          <cell r="A55">
            <v>39326</v>
          </cell>
          <cell r="B55">
            <v>1676.9084300125623</v>
          </cell>
          <cell r="C55">
            <v>6445.8833315843531</v>
          </cell>
          <cell r="D55">
            <v>386.47169847564766</v>
          </cell>
          <cell r="E55">
            <v>1909.6010422876586</v>
          </cell>
          <cell r="F55">
            <v>809.96620936481281</v>
          </cell>
          <cell r="G55">
            <v>549.28434014357799</v>
          </cell>
          <cell r="H55">
            <v>48.501942948262794</v>
          </cell>
          <cell r="I55">
            <v>6.8658733000000005</v>
          </cell>
          <cell r="J55">
            <v>0</v>
          </cell>
          <cell r="K55">
            <v>0</v>
          </cell>
          <cell r="L55">
            <v>0</v>
          </cell>
          <cell r="M55">
            <v>185.43867813000006</v>
          </cell>
          <cell r="N55">
            <v>0</v>
          </cell>
          <cell r="O55">
            <v>0</v>
          </cell>
          <cell r="P55">
            <v>20.88385722651201</v>
          </cell>
          <cell r="Q55">
            <v>9.3741936349140254</v>
          </cell>
          <cell r="R55">
            <v>289.25921292506149</v>
          </cell>
          <cell r="S55">
            <v>266.32485115349283</v>
          </cell>
          <cell r="T55">
            <v>1.8879483355896003</v>
          </cell>
          <cell r="U55">
            <v>121.80280862570804</v>
          </cell>
          <cell r="V55">
            <v>2.9218891200236108</v>
          </cell>
          <cell r="W55">
            <v>288.3459304731835</v>
          </cell>
          <cell r="X55">
            <v>3.1484460673557231</v>
          </cell>
          <cell r="Y55">
            <v>2.341586740480551</v>
          </cell>
          <cell r="Z55">
            <v>58.186625923506625</v>
          </cell>
          <cell r="AA55">
            <v>57.435931151709298</v>
          </cell>
          <cell r="AB55">
            <v>559.00420590316082</v>
          </cell>
          <cell r="AC55">
            <v>190.025303080246</v>
          </cell>
          <cell r="AD55">
            <v>31.042990905926317</v>
          </cell>
          <cell r="AE55">
            <v>66.090690824338878</v>
          </cell>
          <cell r="AF55">
            <v>4.9676076800000013</v>
          </cell>
          <cell r="AG55">
            <v>7.6283935000000005</v>
          </cell>
          <cell r="AH55">
            <v>134.01641214749293</v>
          </cell>
          <cell r="AI55">
            <v>0</v>
          </cell>
          <cell r="AJ55">
            <v>0</v>
          </cell>
          <cell r="AK55">
            <v>0</v>
          </cell>
          <cell r="AL55">
            <v>0</v>
          </cell>
          <cell r="AM55">
            <v>97.92</v>
          </cell>
          <cell r="AN55">
            <v>27.325800000000001</v>
          </cell>
          <cell r="AO55">
            <v>125.72713800000001</v>
          </cell>
          <cell r="AP55">
            <v>0</v>
          </cell>
          <cell r="AQ55">
            <v>45.465479999999999</v>
          </cell>
          <cell r="AR55">
            <v>0</v>
          </cell>
          <cell r="AS55">
            <v>0</v>
          </cell>
          <cell r="AT55">
            <v>0</v>
          </cell>
          <cell r="AU55">
            <v>0</v>
          </cell>
          <cell r="AV55">
            <v>0</v>
          </cell>
          <cell r="AW55">
            <v>0</v>
          </cell>
          <cell r="AX55">
            <v>0</v>
          </cell>
          <cell r="AY55">
            <v>0</v>
          </cell>
          <cell r="AZ55">
            <v>-45</v>
          </cell>
          <cell r="BA55">
            <v>-47.041830000000004</v>
          </cell>
          <cell r="BC55">
            <v>39326</v>
          </cell>
          <cell r="BD55">
            <v>292.28027102432304</v>
          </cell>
          <cell r="BE55">
            <v>756.37806616924115</v>
          </cell>
          <cell r="BF55">
            <v>148.12096305691352</v>
          </cell>
          <cell r="BG55">
            <v>1087.1259170730559</v>
          </cell>
          <cell r="BH55">
            <v>145.1027856310123</v>
          </cell>
          <cell r="BI55">
            <v>14.158749288755414</v>
          </cell>
          <cell r="BJ55">
            <v>7.6754418028252687</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18.972077754600001</v>
          </cell>
          <cell r="CJ55">
            <v>0</v>
          </cell>
          <cell r="CK55">
            <v>0</v>
          </cell>
          <cell r="CL55">
            <v>0</v>
          </cell>
          <cell r="CR55">
            <v>0</v>
          </cell>
          <cell r="CS55">
            <v>0</v>
          </cell>
          <cell r="CT55">
            <v>0</v>
          </cell>
          <cell r="CU55">
            <v>0</v>
          </cell>
          <cell r="CV55">
            <v>0</v>
          </cell>
          <cell r="CW55">
            <v>0</v>
          </cell>
          <cell r="CX55">
            <v>0</v>
          </cell>
          <cell r="CY55">
            <v>0</v>
          </cell>
          <cell r="CZ55">
            <v>0</v>
          </cell>
          <cell r="DA55">
            <v>66.39881166666666</v>
          </cell>
          <cell r="DC55">
            <v>39326</v>
          </cell>
          <cell r="DD55">
            <v>12018.921546246876</v>
          </cell>
          <cell r="DE55">
            <v>2114.6888854187023</v>
          </cell>
          <cell r="DF55">
            <v>0</v>
          </cell>
          <cell r="DG55">
            <v>2450.8421940461267</v>
          </cell>
          <cell r="DH55">
            <v>0</v>
          </cell>
          <cell r="DI55">
            <v>315.41049575459999</v>
          </cell>
          <cell r="DJ55">
            <v>-25.643018333333345</v>
          </cell>
          <cell r="DK55">
            <v>16874.220103132971</v>
          </cell>
        </row>
        <row r="56">
          <cell r="A56">
            <v>39356</v>
          </cell>
          <cell r="B56">
            <v>1760.3447050082441</v>
          </cell>
          <cell r="C56">
            <v>8268.5192795511484</v>
          </cell>
          <cell r="D56">
            <v>501.22921846714917</v>
          </cell>
          <cell r="E56">
            <v>2124.5819860930237</v>
          </cell>
          <cell r="F56">
            <v>1453.282053186334</v>
          </cell>
          <cell r="G56">
            <v>549.68078726407737</v>
          </cell>
          <cell r="H56">
            <v>38.826652569846487</v>
          </cell>
          <cell r="I56">
            <v>6.8658733000000005</v>
          </cell>
          <cell r="J56">
            <v>0</v>
          </cell>
          <cell r="K56">
            <v>0</v>
          </cell>
          <cell r="L56">
            <v>0</v>
          </cell>
          <cell r="M56">
            <v>185.43867813000006</v>
          </cell>
          <cell r="N56">
            <v>0</v>
          </cell>
          <cell r="O56">
            <v>0</v>
          </cell>
          <cell r="P56">
            <v>41.234122950330466</v>
          </cell>
          <cell r="Q56">
            <v>23.811336336058943</v>
          </cell>
          <cell r="R56">
            <v>364.74519409176389</v>
          </cell>
          <cell r="S56">
            <v>343.43240642943442</v>
          </cell>
          <cell r="T56">
            <v>66.23451379383377</v>
          </cell>
          <cell r="U56">
            <v>336.98066836816315</v>
          </cell>
          <cell r="V56">
            <v>6.7784878756687048</v>
          </cell>
          <cell r="W56">
            <v>579.61486269024363</v>
          </cell>
          <cell r="X56">
            <v>10.602328963712022</v>
          </cell>
          <cell r="Y56">
            <v>4.5800024587687709</v>
          </cell>
          <cell r="Z56">
            <v>94.965789687971025</v>
          </cell>
          <cell r="AA56">
            <v>137.35644718060263</v>
          </cell>
          <cell r="AB56">
            <v>1066.3573607700214</v>
          </cell>
          <cell r="AC56">
            <v>530.970868862619</v>
          </cell>
          <cell r="AD56">
            <v>39.994357574375009</v>
          </cell>
          <cell r="AE56">
            <v>81.997994322649191</v>
          </cell>
          <cell r="AF56">
            <v>12.655930560000002</v>
          </cell>
          <cell r="AG56">
            <v>21.60697188</v>
          </cell>
          <cell r="AH56">
            <v>256.93722399266971</v>
          </cell>
          <cell r="AI56">
            <v>0</v>
          </cell>
          <cell r="AJ56">
            <v>0</v>
          </cell>
          <cell r="AK56">
            <v>0</v>
          </cell>
          <cell r="AL56">
            <v>0</v>
          </cell>
          <cell r="AM56">
            <v>19.933333333333334</v>
          </cell>
          <cell r="AN56">
            <v>4.486533333333333</v>
          </cell>
          <cell r="AO56">
            <v>111.17739999999998</v>
          </cell>
          <cell r="AP56">
            <v>0</v>
          </cell>
          <cell r="AQ56">
            <v>44.224400000000003</v>
          </cell>
          <cell r="AR56">
            <v>0</v>
          </cell>
          <cell r="AS56">
            <v>0</v>
          </cell>
          <cell r="AT56">
            <v>0</v>
          </cell>
          <cell r="AU56">
            <v>0</v>
          </cell>
          <cell r="AV56">
            <v>0</v>
          </cell>
          <cell r="AW56">
            <v>0</v>
          </cell>
          <cell r="AX56">
            <v>0</v>
          </cell>
          <cell r="AY56">
            <v>0</v>
          </cell>
          <cell r="AZ56">
            <v>-45</v>
          </cell>
          <cell r="BA56">
            <v>-31.255970000000001</v>
          </cell>
          <cell r="BC56">
            <v>39356</v>
          </cell>
          <cell r="BD56">
            <v>296.82118506311753</v>
          </cell>
          <cell r="BE56">
            <v>1094.5227121398368</v>
          </cell>
          <cell r="BF56">
            <v>250.49930518757211</v>
          </cell>
          <cell r="BG56">
            <v>1198.449719016078</v>
          </cell>
          <cell r="BH56">
            <v>258.44588439881602</v>
          </cell>
          <cell r="BI56">
            <v>14.190534432268594</v>
          </cell>
          <cell r="BJ56">
            <v>9.0428726297144806</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142.5375327138</v>
          </cell>
          <cell r="CJ56">
            <v>0.7401027</v>
          </cell>
          <cell r="CK56">
            <v>0</v>
          </cell>
          <cell r="CL56">
            <v>0</v>
          </cell>
          <cell r="CR56">
            <v>0</v>
          </cell>
          <cell r="CS56">
            <v>0</v>
          </cell>
          <cell r="CT56">
            <v>0</v>
          </cell>
          <cell r="CU56">
            <v>0</v>
          </cell>
          <cell r="CV56">
            <v>0</v>
          </cell>
          <cell r="CW56">
            <v>0</v>
          </cell>
          <cell r="CX56">
            <v>0</v>
          </cell>
          <cell r="CY56">
            <v>0</v>
          </cell>
          <cell r="CZ56">
            <v>0</v>
          </cell>
          <cell r="DA56">
            <v>66.39881166666666</v>
          </cell>
          <cell r="DC56">
            <v>39356</v>
          </cell>
          <cell r="DD56">
            <v>14888.769233569825</v>
          </cell>
          <cell r="DE56">
            <v>4020.8568687888855</v>
          </cell>
          <cell r="DF56">
            <v>0</v>
          </cell>
          <cell r="DG56">
            <v>3121.9722128674034</v>
          </cell>
          <cell r="DH56">
            <v>0</v>
          </cell>
          <cell r="DI56">
            <v>323.09930208046666</v>
          </cell>
          <cell r="DJ56">
            <v>-9.857158333333345</v>
          </cell>
          <cell r="DK56">
            <v>22344.840458973249</v>
          </cell>
        </row>
        <row r="57">
          <cell r="A57">
            <v>39387</v>
          </cell>
          <cell r="B57">
            <v>2029.0782546986147</v>
          </cell>
          <cell r="C57">
            <v>17387.710662699934</v>
          </cell>
          <cell r="D57">
            <v>890.08201995483239</v>
          </cell>
          <cell r="E57">
            <v>2820.9838470483151</v>
          </cell>
          <cell r="F57">
            <v>2995.8271521113979</v>
          </cell>
          <cell r="G57">
            <v>549.02746666292285</v>
          </cell>
          <cell r="H57">
            <v>30.935015037110929</v>
          </cell>
          <cell r="I57">
            <v>6.8658733000000005</v>
          </cell>
          <cell r="J57">
            <v>0</v>
          </cell>
          <cell r="K57">
            <v>0</v>
          </cell>
          <cell r="L57">
            <v>0</v>
          </cell>
          <cell r="M57">
            <v>185.43867813000006</v>
          </cell>
          <cell r="N57">
            <v>0</v>
          </cell>
          <cell r="O57">
            <v>0</v>
          </cell>
          <cell r="P57">
            <v>64.263728373197239</v>
          </cell>
          <cell r="Q57">
            <v>40.466224852992134</v>
          </cell>
          <cell r="R57">
            <v>437.83400934071682</v>
          </cell>
          <cell r="S57">
            <v>419.78900772794316</v>
          </cell>
          <cell r="T57">
            <v>142.78913471030648</v>
          </cell>
          <cell r="U57">
            <v>586.2562524971222</v>
          </cell>
          <cell r="V57">
            <v>11.203181915322048</v>
          </cell>
          <cell r="W57">
            <v>909.84766964853736</v>
          </cell>
          <cell r="X57">
            <v>19.299748272872467</v>
          </cell>
          <cell r="Y57">
            <v>7.1105399656908022</v>
          </cell>
          <cell r="Z57">
            <v>135.39665213117965</v>
          </cell>
          <cell r="AA57">
            <v>229.23103783387995</v>
          </cell>
          <cell r="AB57">
            <v>1655.8012858860529</v>
          </cell>
          <cell r="AC57">
            <v>926.11661796445685</v>
          </cell>
          <cell r="AD57">
            <v>48.85123628704055</v>
          </cell>
          <cell r="AE57">
            <v>97.101081520284993</v>
          </cell>
          <cell r="AF57">
            <v>21.526713919999999</v>
          </cell>
          <cell r="AG57">
            <v>37.817194480000005</v>
          </cell>
          <cell r="AH57">
            <v>395.58340273519605</v>
          </cell>
          <cell r="AI57">
            <v>0</v>
          </cell>
          <cell r="AJ57">
            <v>0</v>
          </cell>
          <cell r="AK57">
            <v>0</v>
          </cell>
          <cell r="AL57">
            <v>0</v>
          </cell>
          <cell r="AM57">
            <v>19.933333333333334</v>
          </cell>
          <cell r="AN57">
            <v>4.486533333333333</v>
          </cell>
          <cell r="AO57">
            <v>111.17739999999998</v>
          </cell>
          <cell r="AP57">
            <v>0</v>
          </cell>
          <cell r="AQ57">
            <v>44.224400000000003</v>
          </cell>
          <cell r="AR57">
            <v>0</v>
          </cell>
          <cell r="AS57">
            <v>0</v>
          </cell>
          <cell r="AT57">
            <v>0</v>
          </cell>
          <cell r="AU57">
            <v>0</v>
          </cell>
          <cell r="AV57">
            <v>0</v>
          </cell>
          <cell r="AW57">
            <v>0</v>
          </cell>
          <cell r="AX57">
            <v>0</v>
          </cell>
          <cell r="AY57">
            <v>0</v>
          </cell>
          <cell r="AZ57">
            <v>-45</v>
          </cell>
          <cell r="BA57">
            <v>-12.022969999999999</v>
          </cell>
          <cell r="BC57">
            <v>39387</v>
          </cell>
          <cell r="BD57">
            <v>292.4105603882112</v>
          </cell>
          <cell r="BE57">
            <v>2283.6168819458626</v>
          </cell>
          <cell r="BF57">
            <v>487.6080864167489</v>
          </cell>
          <cell r="BG57">
            <v>1365.6385657510532</v>
          </cell>
          <cell r="BH57">
            <v>493.15179592999203</v>
          </cell>
          <cell r="BI57">
            <v>14.213010503807769</v>
          </cell>
          <cell r="BJ57">
            <v>12.258678457385377</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274.71232324176003</v>
          </cell>
          <cell r="CJ57">
            <v>1.5396514000000001</v>
          </cell>
          <cell r="CK57">
            <v>0</v>
          </cell>
          <cell r="CL57">
            <v>0</v>
          </cell>
          <cell r="CR57">
            <v>0</v>
          </cell>
          <cell r="CS57">
            <v>0</v>
          </cell>
          <cell r="CT57">
            <v>0</v>
          </cell>
          <cell r="CU57">
            <v>0</v>
          </cell>
          <cell r="CV57">
            <v>0</v>
          </cell>
          <cell r="CW57">
            <v>0</v>
          </cell>
          <cell r="CX57">
            <v>0</v>
          </cell>
          <cell r="CY57">
            <v>0</v>
          </cell>
          <cell r="CZ57">
            <v>0</v>
          </cell>
          <cell r="DA57">
            <v>66.39881166666666</v>
          </cell>
          <cell r="DC57">
            <v>39387</v>
          </cell>
          <cell r="DD57">
            <v>26895.94896964313</v>
          </cell>
          <cell r="DE57">
            <v>6186.2847200627912</v>
          </cell>
          <cell r="DF57">
            <v>0</v>
          </cell>
          <cell r="DG57">
            <v>4948.8975793930604</v>
          </cell>
          <cell r="DH57">
            <v>0</v>
          </cell>
          <cell r="DI57">
            <v>456.07364130842672</v>
          </cell>
          <cell r="DJ57">
            <v>9.3758416666666591</v>
          </cell>
          <cell r="DK57">
            <v>38496.580752074071</v>
          </cell>
        </row>
        <row r="58">
          <cell r="A58">
            <v>39417</v>
          </cell>
          <cell r="B58">
            <v>2352.2355948621225</v>
          </cell>
          <cell r="C58">
            <v>30878.566867192796</v>
          </cell>
          <cell r="D58">
            <v>1521.4490118815777</v>
          </cell>
          <cell r="E58">
            <v>3429.6091393120028</v>
          </cell>
          <cell r="F58">
            <v>4744.3630378789539</v>
          </cell>
          <cell r="G58">
            <v>549.84303329816737</v>
          </cell>
          <cell r="H58">
            <v>42.897683754154059</v>
          </cell>
          <cell r="I58">
            <v>6.8658733000000005</v>
          </cell>
          <cell r="J58">
            <v>0</v>
          </cell>
          <cell r="K58">
            <v>0</v>
          </cell>
          <cell r="L58">
            <v>0</v>
          </cell>
          <cell r="M58">
            <v>185.43867813000006</v>
          </cell>
          <cell r="N58">
            <v>0</v>
          </cell>
          <cell r="O58">
            <v>0</v>
          </cell>
          <cell r="P58">
            <v>95.099008768389226</v>
          </cell>
          <cell r="Q58">
            <v>62.418383040974504</v>
          </cell>
          <cell r="R58">
            <v>549.2308606653063</v>
          </cell>
          <cell r="S58">
            <v>533.98920276235981</v>
          </cell>
          <cell r="T58">
            <v>241.19184112289582</v>
          </cell>
          <cell r="U58">
            <v>913.69357831071738</v>
          </cell>
          <cell r="V58">
            <v>17.061388194489691</v>
          </cell>
          <cell r="W58">
            <v>1351.3350022730797</v>
          </cell>
          <cell r="X58">
            <v>30.657438075754595</v>
          </cell>
          <cell r="Y58">
            <v>10.501622651668812</v>
          </cell>
          <cell r="Z58">
            <v>190.83765688699157</v>
          </cell>
          <cell r="AA58">
            <v>350.67482644101335</v>
          </cell>
          <cell r="AB58">
            <v>2441.3727466708378</v>
          </cell>
          <cell r="AC58">
            <v>1444.9771482688332</v>
          </cell>
          <cell r="AD58">
            <v>62.106896840112029</v>
          </cell>
          <cell r="AE58">
            <v>120.50366780338209</v>
          </cell>
          <cell r="AF58">
            <v>33.21741088000001</v>
          </cell>
          <cell r="AG58">
            <v>59.092475520000008</v>
          </cell>
          <cell r="AH58">
            <v>581.72555805982779</v>
          </cell>
          <cell r="AI58">
            <v>0</v>
          </cell>
          <cell r="AJ58">
            <v>0</v>
          </cell>
          <cell r="AK58">
            <v>0</v>
          </cell>
          <cell r="AL58">
            <v>0</v>
          </cell>
          <cell r="AM58">
            <v>19.933333333333334</v>
          </cell>
          <cell r="AN58">
            <v>4.486533333333333</v>
          </cell>
          <cell r="AO58">
            <v>111.17739999999998</v>
          </cell>
          <cell r="AP58">
            <v>0</v>
          </cell>
          <cell r="AQ58">
            <v>44.224400000000003</v>
          </cell>
          <cell r="AR58">
            <v>0</v>
          </cell>
          <cell r="AS58">
            <v>0</v>
          </cell>
          <cell r="AT58">
            <v>0</v>
          </cell>
          <cell r="AU58">
            <v>0</v>
          </cell>
          <cell r="AV58">
            <v>0</v>
          </cell>
          <cell r="AW58">
            <v>0</v>
          </cell>
          <cell r="AX58">
            <v>0</v>
          </cell>
          <cell r="AY58">
            <v>0</v>
          </cell>
          <cell r="AZ58">
            <v>-45</v>
          </cell>
          <cell r="BA58">
            <v>-42.439599999999999</v>
          </cell>
          <cell r="BC58">
            <v>39417</v>
          </cell>
          <cell r="BD58">
            <v>295.44559279261381</v>
          </cell>
          <cell r="BE58">
            <v>4348.2704036490295</v>
          </cell>
          <cell r="BF58">
            <v>802.23938029856504</v>
          </cell>
          <cell r="BG58">
            <v>1595.4743619139222</v>
          </cell>
          <cell r="BH58">
            <v>801.71909816828634</v>
          </cell>
          <cell r="BI58">
            <v>14.233774238821336</v>
          </cell>
          <cell r="BJ58">
            <v>18.440970443933566</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448.63589603820009</v>
          </cell>
          <cell r="CJ58">
            <v>2.5829287000000001</v>
          </cell>
          <cell r="CK58">
            <v>0</v>
          </cell>
          <cell r="CL58">
            <v>0</v>
          </cell>
          <cell r="CR58">
            <v>0</v>
          </cell>
          <cell r="CS58">
            <v>0</v>
          </cell>
          <cell r="CT58">
            <v>0</v>
          </cell>
          <cell r="CU58">
            <v>0</v>
          </cell>
          <cell r="CV58">
            <v>0</v>
          </cell>
          <cell r="CW58">
            <v>0</v>
          </cell>
          <cell r="CX58">
            <v>0</v>
          </cell>
          <cell r="CY58">
            <v>0</v>
          </cell>
          <cell r="CZ58">
            <v>0</v>
          </cell>
          <cell r="DA58">
            <v>66.39881166666666</v>
          </cell>
          <cell r="DC58">
            <v>39417</v>
          </cell>
          <cell r="DD58">
            <v>43711.268919609771</v>
          </cell>
          <cell r="DE58">
            <v>9089.6867132366333</v>
          </cell>
          <cell r="DF58">
            <v>0</v>
          </cell>
          <cell r="DG58">
            <v>7875.8235815051721</v>
          </cell>
          <cell r="DH58">
            <v>0</v>
          </cell>
          <cell r="DI58">
            <v>631.04049140486677</v>
          </cell>
          <cell r="DJ58">
            <v>-21.040788333333339</v>
          </cell>
          <cell r="DK58">
            <v>61286.778917423107</v>
          </cell>
        </row>
        <row r="59">
          <cell r="A59">
            <v>39448</v>
          </cell>
          <cell r="B59">
            <v>2715.850006805746</v>
          </cell>
          <cell r="C59">
            <v>40917.746197034045</v>
          </cell>
          <cell r="D59">
            <v>2161.7880826198061</v>
          </cell>
          <cell r="E59">
            <v>4046.8936692867705</v>
          </cell>
          <cell r="F59">
            <v>6192.7060880496538</v>
          </cell>
          <cell r="G59">
            <v>558.25683612033799</v>
          </cell>
          <cell r="H59">
            <v>51.519061276863788</v>
          </cell>
          <cell r="I59">
            <v>6.9784286</v>
          </cell>
          <cell r="J59">
            <v>0</v>
          </cell>
          <cell r="K59">
            <v>0</v>
          </cell>
          <cell r="L59">
            <v>0</v>
          </cell>
          <cell r="M59">
            <v>188.47865646000002</v>
          </cell>
          <cell r="N59">
            <v>0</v>
          </cell>
          <cell r="O59">
            <v>0</v>
          </cell>
          <cell r="P59">
            <v>110.3526702359917</v>
          </cell>
          <cell r="Q59">
            <v>73.332687132723137</v>
          </cell>
          <cell r="R59">
            <v>602.19757149431985</v>
          </cell>
          <cell r="S59">
            <v>588.59114509306255</v>
          </cell>
          <cell r="T59">
            <v>290.51783224804353</v>
          </cell>
          <cell r="U59">
            <v>1076.6711302756696</v>
          </cell>
          <cell r="V59">
            <v>19.969800886804222</v>
          </cell>
          <cell r="W59">
            <v>1569.837553835019</v>
          </cell>
          <cell r="X59">
            <v>36.32134712156271</v>
          </cell>
          <cell r="Y59">
            <v>12.178681299803323</v>
          </cell>
          <cell r="Z59">
            <v>218.05683538739402</v>
          </cell>
          <cell r="AA59">
            <v>410.99917808111627</v>
          </cell>
          <cell r="AB59">
            <v>2829.5084531165139</v>
          </cell>
          <cell r="AC59">
            <v>1703.2629047132787</v>
          </cell>
          <cell r="AD59">
            <v>68.443459512957631</v>
          </cell>
          <cell r="AE59">
            <v>131.5778221197443</v>
          </cell>
          <cell r="AF59">
            <v>39.030107520000008</v>
          </cell>
          <cell r="AG59">
            <v>69.684821440000007</v>
          </cell>
          <cell r="AH59">
            <v>673.72723123297783</v>
          </cell>
          <cell r="AI59">
            <v>0</v>
          </cell>
          <cell r="AJ59">
            <v>0</v>
          </cell>
          <cell r="AK59">
            <v>0</v>
          </cell>
          <cell r="AL59">
            <v>0</v>
          </cell>
          <cell r="AM59">
            <v>0</v>
          </cell>
          <cell r="AN59">
            <v>0</v>
          </cell>
          <cell r="AO59">
            <v>102.355715</v>
          </cell>
          <cell r="AP59">
            <v>0</v>
          </cell>
          <cell r="AQ59">
            <v>26.438499999999998</v>
          </cell>
          <cell r="AR59">
            <v>0</v>
          </cell>
          <cell r="AS59">
            <v>0</v>
          </cell>
          <cell r="AT59">
            <v>0</v>
          </cell>
          <cell r="AU59">
            <v>0</v>
          </cell>
          <cell r="AV59">
            <v>0</v>
          </cell>
          <cell r="AW59">
            <v>0</v>
          </cell>
          <cell r="AX59">
            <v>0</v>
          </cell>
          <cell r="AY59">
            <v>0</v>
          </cell>
          <cell r="AZ59">
            <v>-54.166666666666664</v>
          </cell>
          <cell r="BA59">
            <v>-48.671769999999995</v>
          </cell>
          <cell r="BC59">
            <v>39448</v>
          </cell>
          <cell r="BD59">
            <v>301.33880289796417</v>
          </cell>
          <cell r="BE59">
            <v>5926.2989352178456</v>
          </cell>
          <cell r="BF59">
            <v>1052.7886603010538</v>
          </cell>
          <cell r="BG59">
            <v>1766.7285342620135</v>
          </cell>
          <cell r="BH59">
            <v>1042.1554854660969</v>
          </cell>
          <cell r="BI59">
            <v>14.420660209795784</v>
          </cell>
          <cell r="BJ59">
            <v>23.921933725991575</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523.67936575644001</v>
          </cell>
          <cell r="CJ59">
            <v>3.0347183000000002</v>
          </cell>
          <cell r="CK59">
            <v>0</v>
          </cell>
          <cell r="CL59">
            <v>0</v>
          </cell>
          <cell r="CR59">
            <v>0</v>
          </cell>
          <cell r="CS59">
            <v>0</v>
          </cell>
          <cell r="CT59">
            <v>0</v>
          </cell>
          <cell r="CU59">
            <v>0</v>
          </cell>
          <cell r="CV59">
            <v>0</v>
          </cell>
          <cell r="CW59">
            <v>0</v>
          </cell>
          <cell r="CX59">
            <v>0</v>
          </cell>
          <cell r="CY59">
            <v>0</v>
          </cell>
          <cell r="CZ59">
            <v>0</v>
          </cell>
          <cell r="DA59">
            <v>66.39881166666666</v>
          </cell>
          <cell r="DC59">
            <v>39448</v>
          </cell>
          <cell r="DD59">
            <v>56840.217026253224</v>
          </cell>
          <cell r="DE59">
            <v>10524.261232746983</v>
          </cell>
          <cell r="DF59">
            <v>0</v>
          </cell>
          <cell r="DG59">
            <v>10127.653012080762</v>
          </cell>
          <cell r="DH59">
            <v>0</v>
          </cell>
          <cell r="DI59">
            <v>655.50829905644002</v>
          </cell>
          <cell r="DJ59">
            <v>-36.439625000000007</v>
          </cell>
          <cell r="DK59">
            <v>78111.199945137399</v>
          </cell>
        </row>
        <row r="60">
          <cell r="A60">
            <v>39479</v>
          </cell>
          <cell r="B60">
            <v>2835.1785338866057</v>
          </cell>
          <cell r="C60">
            <v>42642.754767049948</v>
          </cell>
          <cell r="D60">
            <v>2440.1712732867163</v>
          </cell>
          <cell r="E60">
            <v>3902.4890931726463</v>
          </cell>
          <cell r="F60">
            <v>6140.9924685909418</v>
          </cell>
          <cell r="G60">
            <v>540.39210036433076</v>
          </cell>
          <cell r="H60">
            <v>51.382109198787127</v>
          </cell>
          <cell r="I60">
            <v>6.7533180000000002</v>
          </cell>
          <cell r="J60">
            <v>0</v>
          </cell>
          <cell r="K60">
            <v>0</v>
          </cell>
          <cell r="L60">
            <v>0</v>
          </cell>
          <cell r="M60">
            <v>182.3986998</v>
          </cell>
          <cell r="N60">
            <v>0</v>
          </cell>
          <cell r="O60">
            <v>0</v>
          </cell>
          <cell r="P60">
            <v>100.19109756659753</v>
          </cell>
          <cell r="Q60">
            <v>66.384024405852301</v>
          </cell>
          <cell r="R60">
            <v>554.37392605483114</v>
          </cell>
          <cell r="S60">
            <v>541.13443578611248</v>
          </cell>
          <cell r="T60">
            <v>261.45577732513442</v>
          </cell>
          <cell r="U60">
            <v>973.96196652188985</v>
          </cell>
          <cell r="V60">
            <v>18.093619267266053</v>
          </cell>
          <cell r="W60">
            <v>1424.9023076048286</v>
          </cell>
          <cell r="X60">
            <v>32.814667644142098</v>
          </cell>
          <cell r="Y60">
            <v>11.058837380524967</v>
          </cell>
          <cell r="Z60">
            <v>198.71388555960061</v>
          </cell>
          <cell r="AA60">
            <v>372.26794045855473</v>
          </cell>
          <cell r="AB60">
            <v>2596.7473925559889</v>
          </cell>
          <cell r="AC60">
            <v>1540.6640511708167</v>
          </cell>
          <cell r="AD60">
            <v>62.928236918514131</v>
          </cell>
          <cell r="AE60">
            <v>121.25424880350933</v>
          </cell>
          <cell r="AF60">
            <v>35.330854720000005</v>
          </cell>
          <cell r="AG60">
            <v>63.026133820000005</v>
          </cell>
          <cell r="AH60">
            <v>611.97215570897288</v>
          </cell>
          <cell r="AI60">
            <v>0</v>
          </cell>
          <cell r="AJ60">
            <v>0</v>
          </cell>
          <cell r="AK60">
            <v>0</v>
          </cell>
          <cell r="AL60">
            <v>0</v>
          </cell>
          <cell r="AM60">
            <v>0</v>
          </cell>
          <cell r="AN60">
            <v>0</v>
          </cell>
          <cell r="AO60">
            <v>102.355715</v>
          </cell>
          <cell r="AP60">
            <v>0</v>
          </cell>
          <cell r="AQ60">
            <v>26.438499999999998</v>
          </cell>
          <cell r="AR60">
            <v>0</v>
          </cell>
          <cell r="AS60">
            <v>0</v>
          </cell>
          <cell r="AT60">
            <v>0</v>
          </cell>
          <cell r="AU60">
            <v>0</v>
          </cell>
          <cell r="AV60">
            <v>0</v>
          </cell>
          <cell r="AW60">
            <v>0</v>
          </cell>
          <cell r="AX60">
            <v>0</v>
          </cell>
          <cell r="AY60">
            <v>0</v>
          </cell>
          <cell r="AZ60">
            <v>-54.166666666666664</v>
          </cell>
          <cell r="BA60">
            <v>-27.212430000000001</v>
          </cell>
          <cell r="BC60">
            <v>39479</v>
          </cell>
          <cell r="BD60">
            <v>293.41943651121494</v>
          </cell>
          <cell r="BE60">
            <v>6240.2755219200235</v>
          </cell>
          <cell r="BF60">
            <v>1056.4263792550657</v>
          </cell>
          <cell r="BG60">
            <v>1725.9824240470602</v>
          </cell>
          <cell r="BH60">
            <v>1034.4131016617655</v>
          </cell>
          <cell r="BI60">
            <v>13.983133502839948</v>
          </cell>
          <cell r="BJ60">
            <v>24.058831089109983</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458.72635271982</v>
          </cell>
          <cell r="CJ60">
            <v>2.6512916</v>
          </cell>
          <cell r="CK60">
            <v>0</v>
          </cell>
          <cell r="CL60">
            <v>0</v>
          </cell>
          <cell r="CR60">
            <v>0</v>
          </cell>
          <cell r="CS60">
            <v>0</v>
          </cell>
          <cell r="CT60">
            <v>0</v>
          </cell>
          <cell r="CU60">
            <v>0</v>
          </cell>
          <cell r="CV60">
            <v>0</v>
          </cell>
          <cell r="CW60">
            <v>0</v>
          </cell>
          <cell r="CX60">
            <v>0</v>
          </cell>
          <cell r="CY60">
            <v>0</v>
          </cell>
          <cell r="CZ60">
            <v>0</v>
          </cell>
          <cell r="DA60">
            <v>66.39881166666666</v>
          </cell>
          <cell r="DC60">
            <v>39479</v>
          </cell>
          <cell r="DD60">
            <v>58742.512363349975</v>
          </cell>
          <cell r="DE60">
            <v>9587.2755592731355</v>
          </cell>
          <cell r="DF60">
            <v>0</v>
          </cell>
          <cell r="DG60">
            <v>10388.558827987079</v>
          </cell>
          <cell r="DH60">
            <v>0</v>
          </cell>
          <cell r="DI60">
            <v>590.17185931981999</v>
          </cell>
          <cell r="DJ60">
            <v>-14.980285000000009</v>
          </cell>
          <cell r="DK60">
            <v>79293.538324930007</v>
          </cell>
        </row>
        <row r="61">
          <cell r="A61">
            <v>39508</v>
          </cell>
          <cell r="B61">
            <v>2733.3331963109949</v>
          </cell>
          <cell r="C61">
            <v>36699.676900742154</v>
          </cell>
          <cell r="D61">
            <v>2259.5403311006316</v>
          </cell>
          <cell r="E61">
            <v>3586.5396166433961</v>
          </cell>
          <cell r="F61">
            <v>5313.2925226607595</v>
          </cell>
          <cell r="G61">
            <v>540.71469253385919</v>
          </cell>
          <cell r="H61">
            <v>45.624007513551213</v>
          </cell>
          <cell r="I61">
            <v>6.7533180000000002</v>
          </cell>
          <cell r="J61">
            <v>0</v>
          </cell>
          <cell r="K61">
            <v>0</v>
          </cell>
          <cell r="L61">
            <v>0</v>
          </cell>
          <cell r="M61">
            <v>182.3986998</v>
          </cell>
          <cell r="N61">
            <v>0</v>
          </cell>
          <cell r="O61">
            <v>0</v>
          </cell>
          <cell r="P61">
            <v>84.341448790027812</v>
          </cell>
          <cell r="Q61">
            <v>54.726608757819193</v>
          </cell>
          <cell r="R61">
            <v>511.66316660997808</v>
          </cell>
          <cell r="S61">
            <v>495.29303434662279</v>
          </cell>
          <cell r="T61">
            <v>206.46953638844877</v>
          </cell>
          <cell r="U61">
            <v>798.85424726422355</v>
          </cell>
          <cell r="V61">
            <v>15.011289090610694</v>
          </cell>
          <cell r="W61">
            <v>1197.2479231689399</v>
          </cell>
          <cell r="X61">
            <v>26.66752879020062</v>
          </cell>
          <cell r="Y61">
            <v>9.3188415827711211</v>
          </cell>
          <cell r="Z61">
            <v>171.62090219838024</v>
          </cell>
          <cell r="AA61">
            <v>308.15615781887516</v>
          </cell>
          <cell r="AB61">
            <v>2202.05538465259</v>
          </cell>
          <cell r="AC61">
            <v>1262.9834869732499</v>
          </cell>
          <cell r="AD61">
            <v>57.616067602205796</v>
          </cell>
          <cell r="AE61">
            <v>112.64358167358813</v>
          </cell>
          <cell r="AF61">
            <v>29.120980800000002</v>
          </cell>
          <cell r="AG61">
            <v>51.629044219999997</v>
          </cell>
          <cell r="AH61">
            <v>516.83396393557643</v>
          </cell>
          <cell r="AI61">
            <v>0</v>
          </cell>
          <cell r="AJ61">
            <v>0</v>
          </cell>
          <cell r="AK61">
            <v>0</v>
          </cell>
          <cell r="AL61">
            <v>0</v>
          </cell>
          <cell r="AM61">
            <v>0</v>
          </cell>
          <cell r="AN61">
            <v>0</v>
          </cell>
          <cell r="AO61">
            <v>102.355715</v>
          </cell>
          <cell r="AP61">
            <v>0</v>
          </cell>
          <cell r="AQ61">
            <v>26.438499999999998</v>
          </cell>
          <cell r="AR61">
            <v>0</v>
          </cell>
          <cell r="AS61">
            <v>0</v>
          </cell>
          <cell r="AT61">
            <v>0</v>
          </cell>
          <cell r="AU61">
            <v>0</v>
          </cell>
          <cell r="AV61">
            <v>0</v>
          </cell>
          <cell r="AW61">
            <v>0</v>
          </cell>
          <cell r="AX61">
            <v>0</v>
          </cell>
          <cell r="AY61">
            <v>0</v>
          </cell>
          <cell r="AZ61">
            <v>-54.166666666666664</v>
          </cell>
          <cell r="BA61">
            <v>-198.83448999999999</v>
          </cell>
          <cell r="BC61">
            <v>39508</v>
          </cell>
          <cell r="BD61">
            <v>290.26336850012274</v>
          </cell>
          <cell r="BE61">
            <v>5453.2978636117368</v>
          </cell>
          <cell r="BF61">
            <v>899.06344478401752</v>
          </cell>
          <cell r="BG61">
            <v>1609.4144210136351</v>
          </cell>
          <cell r="BH61">
            <v>889.67586577027271</v>
          </cell>
          <cell r="BI61">
            <v>13.994309111726817</v>
          </cell>
          <cell r="BJ61">
            <v>20.118959466683798</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361.74345741708004</v>
          </cell>
          <cell r="CJ61">
            <v>2.0598039000000004</v>
          </cell>
          <cell r="CK61">
            <v>0</v>
          </cell>
          <cell r="CL61">
            <v>0</v>
          </cell>
          <cell r="CR61">
            <v>0</v>
          </cell>
          <cell r="CS61">
            <v>0</v>
          </cell>
          <cell r="CT61">
            <v>0</v>
          </cell>
          <cell r="CU61">
            <v>0</v>
          </cell>
          <cell r="CV61">
            <v>0</v>
          </cell>
          <cell r="CW61">
            <v>0</v>
          </cell>
          <cell r="CX61">
            <v>0</v>
          </cell>
          <cell r="CY61">
            <v>0</v>
          </cell>
          <cell r="CZ61">
            <v>0</v>
          </cell>
          <cell r="DA61">
            <v>66.39881166666666</v>
          </cell>
          <cell r="DC61">
            <v>39508</v>
          </cell>
          <cell r="DD61">
            <v>51367.873285305344</v>
          </cell>
          <cell r="DE61">
            <v>8112.2531946641084</v>
          </cell>
          <cell r="DF61">
            <v>0</v>
          </cell>
          <cell r="DG61">
            <v>9175.8282322581945</v>
          </cell>
          <cell r="DH61">
            <v>0</v>
          </cell>
          <cell r="DI61">
            <v>492.59747631708007</v>
          </cell>
          <cell r="DJ61">
            <v>-186.60234499999999</v>
          </cell>
          <cell r="DK61">
            <v>68961.949843544731</v>
          </cell>
        </row>
        <row r="62">
          <cell r="A62">
            <v>39539</v>
          </cell>
          <cell r="B62">
            <v>2478.9781752274284</v>
          </cell>
          <cell r="C62">
            <v>25304.078685678298</v>
          </cell>
          <cell r="D62">
            <v>1805.4201313773756</v>
          </cell>
          <cell r="E62">
            <v>2774.6488589408978</v>
          </cell>
          <cell r="F62">
            <v>3930.8135799256297</v>
          </cell>
          <cell r="G62">
            <v>549.24952304882856</v>
          </cell>
          <cell r="H62">
            <v>36.471528224362295</v>
          </cell>
          <cell r="I62">
            <v>6.8658733000000005</v>
          </cell>
          <cell r="J62">
            <v>0</v>
          </cell>
          <cell r="K62">
            <v>0</v>
          </cell>
          <cell r="L62">
            <v>0</v>
          </cell>
          <cell r="M62">
            <v>185.43867813000006</v>
          </cell>
          <cell r="N62">
            <v>0</v>
          </cell>
          <cell r="O62">
            <v>0</v>
          </cell>
          <cell r="P62">
            <v>56.817336319306868</v>
          </cell>
          <cell r="Q62">
            <v>35.129107704378846</v>
          </cell>
          <cell r="R62">
            <v>412.33033323027138</v>
          </cell>
          <cell r="S62">
            <v>393.4460462145525</v>
          </cell>
          <cell r="T62">
            <v>118.60267571745652</v>
          </cell>
          <cell r="U62">
            <v>506.53027954179697</v>
          </cell>
          <cell r="V62">
            <v>9.7816527305457122</v>
          </cell>
          <cell r="W62">
            <v>803.16349817127741</v>
          </cell>
          <cell r="X62">
            <v>16.527288944985962</v>
          </cell>
          <cell r="Y62">
            <v>6.2919230711983891</v>
          </cell>
          <cell r="Z62">
            <v>122.14312900084605</v>
          </cell>
          <cell r="AA62">
            <v>199.74146851336081</v>
          </cell>
          <cell r="AB62">
            <v>1530.3954919025762</v>
          </cell>
          <cell r="AC62">
            <v>799.76251931909155</v>
          </cell>
          <cell r="AD62">
            <v>45.794353604027044</v>
          </cell>
          <cell r="AE62">
            <v>91.777978413650359</v>
          </cell>
          <cell r="AF62">
            <v>18.684252800000003</v>
          </cell>
          <cell r="AG62">
            <v>32.635121740000002</v>
          </cell>
          <cell r="AH62">
            <v>350.68399873083166</v>
          </cell>
          <cell r="AI62">
            <v>0</v>
          </cell>
          <cell r="AJ62">
            <v>0</v>
          </cell>
          <cell r="AK62">
            <v>0</v>
          </cell>
          <cell r="AL62">
            <v>0</v>
          </cell>
          <cell r="AM62">
            <v>0</v>
          </cell>
          <cell r="AN62">
            <v>0</v>
          </cell>
          <cell r="AO62">
            <v>102.355715</v>
          </cell>
          <cell r="AP62">
            <v>0</v>
          </cell>
          <cell r="AQ62">
            <v>26.438499999999998</v>
          </cell>
          <cell r="AR62">
            <v>0</v>
          </cell>
          <cell r="AS62">
            <v>0</v>
          </cell>
          <cell r="AT62">
            <v>0</v>
          </cell>
          <cell r="AU62">
            <v>0</v>
          </cell>
          <cell r="AV62">
            <v>0</v>
          </cell>
          <cell r="AW62">
            <v>0</v>
          </cell>
          <cell r="AX62">
            <v>0</v>
          </cell>
          <cell r="AY62">
            <v>0</v>
          </cell>
          <cell r="AZ62">
            <v>-54.166666666666664</v>
          </cell>
          <cell r="BA62">
            <v>-86.705770000000001</v>
          </cell>
          <cell r="BC62">
            <v>39539</v>
          </cell>
          <cell r="BD62">
            <v>297.75041581132336</v>
          </cell>
          <cell r="BE62">
            <v>3734.0842253209785</v>
          </cell>
          <cell r="BF62">
            <v>653.40071575350044</v>
          </cell>
          <cell r="BG62">
            <v>1472.021364587034</v>
          </cell>
          <cell r="BH62">
            <v>649.37552184006938</v>
          </cell>
          <cell r="BI62">
            <v>14.158533846080179</v>
          </cell>
          <cell r="BJ62">
            <v>15.103789178845538</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204.11221686209998</v>
          </cell>
          <cell r="CJ62">
            <v>1.1146125</v>
          </cell>
          <cell r="CK62">
            <v>0</v>
          </cell>
          <cell r="CL62">
            <v>0</v>
          </cell>
          <cell r="CR62">
            <v>0</v>
          </cell>
          <cell r="CS62">
            <v>0</v>
          </cell>
          <cell r="CT62">
            <v>0</v>
          </cell>
          <cell r="CU62">
            <v>0</v>
          </cell>
          <cell r="CV62">
            <v>0</v>
          </cell>
          <cell r="CW62">
            <v>0</v>
          </cell>
          <cell r="CX62">
            <v>0</v>
          </cell>
          <cell r="CY62">
            <v>0</v>
          </cell>
          <cell r="CZ62">
            <v>0</v>
          </cell>
          <cell r="DA62">
            <v>66.39881166666666</v>
          </cell>
          <cell r="DC62">
            <v>39539</v>
          </cell>
          <cell r="DD62">
            <v>37071.965033852815</v>
          </cell>
          <cell r="DE62">
            <v>5550.2384556701536</v>
          </cell>
          <cell r="DF62">
            <v>0</v>
          </cell>
          <cell r="DG62">
            <v>6835.8945663378317</v>
          </cell>
          <cell r="DH62">
            <v>0</v>
          </cell>
          <cell r="DI62">
            <v>334.02104436209999</v>
          </cell>
          <cell r="DJ62">
            <v>-74.473624999999998</v>
          </cell>
          <cell r="DK62">
            <v>49717.645475222904</v>
          </cell>
        </row>
        <row r="63">
          <cell r="A63">
            <v>39569</v>
          </cell>
          <cell r="B63">
            <v>2206.6560049453697</v>
          </cell>
          <cell r="C63">
            <v>16838.543176305913</v>
          </cell>
          <cell r="D63">
            <v>1223.3106229048856</v>
          </cell>
          <cell r="E63">
            <v>2507.2652612480524</v>
          </cell>
          <cell r="F63">
            <v>2403.0708163407839</v>
          </cell>
          <cell r="G63">
            <v>549.24525522394026</v>
          </cell>
          <cell r="H63">
            <v>25.912773808488438</v>
          </cell>
          <cell r="I63">
            <v>6.8658733000000005</v>
          </cell>
          <cell r="J63">
            <v>0</v>
          </cell>
          <cell r="K63">
            <v>0</v>
          </cell>
          <cell r="L63">
            <v>0</v>
          </cell>
          <cell r="M63">
            <v>185.43867813000006</v>
          </cell>
          <cell r="N63">
            <v>0</v>
          </cell>
          <cell r="O63">
            <v>0</v>
          </cell>
          <cell r="P63">
            <v>34.768216682895407</v>
          </cell>
          <cell r="Q63">
            <v>19.176971267512172</v>
          </cell>
          <cell r="R63">
            <v>342.59965326988248</v>
          </cell>
          <cell r="S63">
            <v>320.55809109396341</v>
          </cell>
          <cell r="T63">
            <v>45.232748689722023</v>
          </cell>
          <cell r="U63">
            <v>267.75242138916195</v>
          </cell>
          <cell r="V63">
            <v>5.5441351315924567</v>
          </cell>
          <cell r="W63">
            <v>486.97807322244512</v>
          </cell>
          <cell r="X63">
            <v>8.1949265580027433</v>
          </cell>
          <cell r="Y63">
            <v>3.8691749774301627</v>
          </cell>
          <cell r="Z63">
            <v>83.457392379069262</v>
          </cell>
          <cell r="AA63">
            <v>111.74984606242937</v>
          </cell>
          <cell r="AB63">
            <v>982.17135436703666</v>
          </cell>
          <cell r="AC63">
            <v>421.25414263675003</v>
          </cell>
          <cell r="AD63">
            <v>37.339982575601724</v>
          </cell>
          <cell r="AE63">
            <v>77.375798030767214</v>
          </cell>
          <cell r="AF63">
            <v>10.187743680000001</v>
          </cell>
          <cell r="AG63">
            <v>17.107236120000003</v>
          </cell>
          <cell r="AH63">
            <v>217.94984115613971</v>
          </cell>
          <cell r="AI63">
            <v>0</v>
          </cell>
          <cell r="AJ63">
            <v>0</v>
          </cell>
          <cell r="AK63">
            <v>0</v>
          </cell>
          <cell r="AL63">
            <v>0</v>
          </cell>
          <cell r="AM63">
            <v>97.92</v>
          </cell>
          <cell r="AN63">
            <v>27.325800000000001</v>
          </cell>
          <cell r="AO63">
            <v>125.72713800000001</v>
          </cell>
          <cell r="AP63">
            <v>0</v>
          </cell>
          <cell r="AQ63">
            <v>45.465479999999999</v>
          </cell>
          <cell r="AR63">
            <v>0</v>
          </cell>
          <cell r="AS63">
            <v>0</v>
          </cell>
          <cell r="AT63">
            <v>0</v>
          </cell>
          <cell r="AU63">
            <v>0</v>
          </cell>
          <cell r="AV63">
            <v>0</v>
          </cell>
          <cell r="AW63">
            <v>0</v>
          </cell>
          <cell r="AX63">
            <v>0</v>
          </cell>
          <cell r="AY63">
            <v>0</v>
          </cell>
          <cell r="AZ63">
            <v>-54.166666666666664</v>
          </cell>
          <cell r="BA63">
            <v>-91.142789999999991</v>
          </cell>
          <cell r="BC63">
            <v>39569</v>
          </cell>
          <cell r="BD63">
            <v>292.29223285101773</v>
          </cell>
          <cell r="BE63">
            <v>2366.5609854866198</v>
          </cell>
          <cell r="BF63">
            <v>385.14818296311364</v>
          </cell>
          <cell r="BG63">
            <v>1264.5800306803305</v>
          </cell>
          <cell r="BH63">
            <v>392.63822770919239</v>
          </cell>
          <cell r="BI63">
            <v>14.204012815495933</v>
          </cell>
          <cell r="BJ63">
            <v>9.4598337754111572</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81.811567086540009</v>
          </cell>
          <cell r="CJ63">
            <v>0.37450980000000006</v>
          </cell>
          <cell r="CK63">
            <v>0</v>
          </cell>
          <cell r="CL63">
            <v>0</v>
          </cell>
          <cell r="CR63">
            <v>0</v>
          </cell>
          <cell r="CS63">
            <v>0</v>
          </cell>
          <cell r="CT63">
            <v>0</v>
          </cell>
          <cell r="CU63">
            <v>0</v>
          </cell>
          <cell r="CV63">
            <v>0</v>
          </cell>
          <cell r="CW63">
            <v>0</v>
          </cell>
          <cell r="CX63">
            <v>0</v>
          </cell>
          <cell r="CY63">
            <v>0</v>
          </cell>
          <cell r="CZ63">
            <v>0</v>
          </cell>
          <cell r="DA63">
            <v>66.39881166666666</v>
          </cell>
          <cell r="DC63">
            <v>39569</v>
          </cell>
          <cell r="DD63">
            <v>25946.308462207438</v>
          </cell>
          <cell r="DE63">
            <v>3493.2677492904022</v>
          </cell>
          <cell r="DF63">
            <v>0</v>
          </cell>
          <cell r="DG63">
            <v>4724.8835062811813</v>
          </cell>
          <cell r="DH63">
            <v>0</v>
          </cell>
          <cell r="DI63">
            <v>378.62449488653999</v>
          </cell>
          <cell r="DJ63">
            <v>-78.910644999999988</v>
          </cell>
          <cell r="DK63">
            <v>34464.173567665566</v>
          </cell>
        </row>
        <row r="64">
          <cell r="A64">
            <v>39600</v>
          </cell>
          <cell r="B64">
            <v>1895.8562704058841</v>
          </cell>
          <cell r="C64">
            <v>9869.23534333315</v>
          </cell>
          <cell r="D64">
            <v>716.24042736152535</v>
          </cell>
          <cell r="E64">
            <v>2050.3465627940186</v>
          </cell>
          <cell r="F64">
            <v>1324.2735103644475</v>
          </cell>
          <cell r="G64">
            <v>549.0598897342345</v>
          </cell>
          <cell r="H64">
            <v>35.031188609539754</v>
          </cell>
          <cell r="I64">
            <v>6.8658733000000005</v>
          </cell>
          <cell r="J64">
            <v>0</v>
          </cell>
          <cell r="K64">
            <v>0</v>
          </cell>
          <cell r="L64">
            <v>0</v>
          </cell>
          <cell r="M64">
            <v>185.43867813000006</v>
          </cell>
          <cell r="N64">
            <v>0</v>
          </cell>
          <cell r="O64">
            <v>0</v>
          </cell>
          <cell r="P64">
            <v>21.996841092218048</v>
          </cell>
          <cell r="Q64">
            <v>10.171912212286829</v>
          </cell>
          <cell r="R64">
            <v>293.07115027964761</v>
          </cell>
          <cell r="S64">
            <v>270.26223330140181</v>
          </cell>
          <cell r="T64">
            <v>5.5030062633465402</v>
          </cell>
          <cell r="U64">
            <v>133.71914622045415</v>
          </cell>
          <cell r="V64">
            <v>3.1343596743318169</v>
          </cell>
          <cell r="W64">
            <v>304.2916073487882</v>
          </cell>
          <cell r="X64">
            <v>3.5628350060433855</v>
          </cell>
          <cell r="Y64">
            <v>2.4639422905470325</v>
          </cell>
          <cell r="Z64">
            <v>60.167579558645457</v>
          </cell>
          <cell r="AA64">
            <v>61.84362478680471</v>
          </cell>
          <cell r="AB64">
            <v>672.27987607076818</v>
          </cell>
          <cell r="AC64">
            <v>208.91096906994477</v>
          </cell>
          <cell r="AD64">
            <v>31.499891520469259</v>
          </cell>
          <cell r="AE64">
            <v>66.886314776220203</v>
          </cell>
          <cell r="AF64">
            <v>5.3924595200000009</v>
          </cell>
          <cell r="AG64">
            <v>8.4029381800000014</v>
          </cell>
          <cell r="AH64">
            <v>140.7273550947645</v>
          </cell>
          <cell r="AI64">
            <v>0</v>
          </cell>
          <cell r="AJ64">
            <v>0</v>
          </cell>
          <cell r="AK64">
            <v>0</v>
          </cell>
          <cell r="AL64">
            <v>0</v>
          </cell>
          <cell r="AM64">
            <v>97.92</v>
          </cell>
          <cell r="AN64">
            <v>27.325800000000001</v>
          </cell>
          <cell r="AO64">
            <v>125.72713800000001</v>
          </cell>
          <cell r="AP64">
            <v>0</v>
          </cell>
          <cell r="AQ64">
            <v>45.465479999999999</v>
          </cell>
          <cell r="AR64">
            <v>0</v>
          </cell>
          <cell r="AS64">
            <v>0</v>
          </cell>
          <cell r="AT64">
            <v>0</v>
          </cell>
          <cell r="AU64">
            <v>0</v>
          </cell>
          <cell r="AV64">
            <v>0</v>
          </cell>
          <cell r="AW64">
            <v>0</v>
          </cell>
          <cell r="AX64">
            <v>0</v>
          </cell>
          <cell r="AY64">
            <v>0</v>
          </cell>
          <cell r="AZ64">
            <v>-54.166666666666664</v>
          </cell>
          <cell r="BA64">
            <v>-228.43599</v>
          </cell>
          <cell r="BC64">
            <v>39600</v>
          </cell>
          <cell r="BD64">
            <v>294.18207680592974</v>
          </cell>
          <cell r="BE64">
            <v>1218.4614192588351</v>
          </cell>
          <cell r="BF64">
            <v>207.73203889348804</v>
          </cell>
          <cell r="BG64">
            <v>1142.683553995284</v>
          </cell>
          <cell r="BH64">
            <v>206.55315372379874</v>
          </cell>
          <cell r="BI64">
            <v>14.174976483948534</v>
          </cell>
          <cell r="BJ64">
            <v>7.4202129899861218</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18.972077754600001</v>
          </cell>
          <cell r="CJ64">
            <v>0</v>
          </cell>
          <cell r="CK64">
            <v>0</v>
          </cell>
          <cell r="CL64">
            <v>0</v>
          </cell>
          <cell r="CR64">
            <v>0</v>
          </cell>
          <cell r="CS64">
            <v>0</v>
          </cell>
          <cell r="CT64">
            <v>0</v>
          </cell>
          <cell r="CU64">
            <v>0</v>
          </cell>
          <cell r="CV64">
            <v>0</v>
          </cell>
          <cell r="CW64">
            <v>0</v>
          </cell>
          <cell r="CX64">
            <v>0</v>
          </cell>
          <cell r="CY64">
            <v>0</v>
          </cell>
          <cell r="CZ64">
            <v>0</v>
          </cell>
          <cell r="DA64">
            <v>66.39881166666666</v>
          </cell>
          <cell r="DC64">
            <v>39600</v>
          </cell>
          <cell r="DD64">
            <v>16632.347744032802</v>
          </cell>
          <cell r="DE64">
            <v>2304.2880422666826</v>
          </cell>
          <cell r="DF64">
            <v>0</v>
          </cell>
          <cell r="DG64">
            <v>3091.207432151271</v>
          </cell>
          <cell r="DH64">
            <v>0</v>
          </cell>
          <cell r="DI64">
            <v>315.41049575459999</v>
          </cell>
          <cell r="DJ64">
            <v>-216.20384500000003</v>
          </cell>
          <cell r="DK64">
            <v>22127.049869205355</v>
          </cell>
        </row>
        <row r="65">
          <cell r="A65">
            <v>39630</v>
          </cell>
          <cell r="B65">
            <v>1744.2735107687531</v>
          </cell>
          <cell r="C65">
            <v>5646.4342355253184</v>
          </cell>
          <cell r="D65">
            <v>447.2675512860913</v>
          </cell>
          <cell r="E65">
            <v>1995.0764735068415</v>
          </cell>
          <cell r="F65">
            <v>931.67002748146751</v>
          </cell>
          <cell r="G65">
            <v>549.88470975640007</v>
          </cell>
          <cell r="H65">
            <v>47.929762937441375</v>
          </cell>
          <cell r="I65">
            <v>6.8658733000000005</v>
          </cell>
          <cell r="J65">
            <v>0</v>
          </cell>
          <cell r="K65">
            <v>0</v>
          </cell>
          <cell r="L65">
            <v>0</v>
          </cell>
          <cell r="M65">
            <v>185.43867813000006</v>
          </cell>
          <cell r="N65">
            <v>0</v>
          </cell>
          <cell r="O65">
            <v>0</v>
          </cell>
          <cell r="P65">
            <v>21.438909910273129</v>
          </cell>
          <cell r="Q65">
            <v>9.623341638499781</v>
          </cell>
          <cell r="R65">
            <v>296.9471654280531</v>
          </cell>
          <cell r="S65">
            <v>273.40325251305416</v>
          </cell>
          <cell r="T65">
            <v>1.9381263644424798</v>
          </cell>
          <cell r="U65">
            <v>125.04009257589294</v>
          </cell>
          <cell r="V65">
            <v>2.9995473026156003</v>
          </cell>
          <cell r="W65">
            <v>296.00960968841764</v>
          </cell>
          <cell r="X65">
            <v>3.2321256970528847</v>
          </cell>
          <cell r="Y65">
            <v>2.4038216040149178</v>
          </cell>
          <cell r="Z65">
            <v>59.733114320144679</v>
          </cell>
          <cell r="AA65">
            <v>58.96246752783447</v>
          </cell>
          <cell r="AB65">
            <v>655.45828713853234</v>
          </cell>
          <cell r="AC65">
            <v>195.07580947440536</v>
          </cell>
          <cell r="AD65">
            <v>31.868053787146959</v>
          </cell>
          <cell r="AE65">
            <v>67.847254035616984</v>
          </cell>
          <cell r="AF65">
            <v>5.0996371199999997</v>
          </cell>
          <cell r="AG65">
            <v>7.8311415000000011</v>
          </cell>
          <cell r="AH65">
            <v>137.57831014476852</v>
          </cell>
          <cell r="AI65">
            <v>0</v>
          </cell>
          <cell r="AJ65">
            <v>0</v>
          </cell>
          <cell r="AK65">
            <v>0</v>
          </cell>
          <cell r="AL65">
            <v>0</v>
          </cell>
          <cell r="AM65">
            <v>97.92</v>
          </cell>
          <cell r="AN65">
            <v>27.325800000000001</v>
          </cell>
          <cell r="AO65">
            <v>125.72713800000001</v>
          </cell>
          <cell r="AP65">
            <v>0</v>
          </cell>
          <cell r="AQ65">
            <v>45.465479999999999</v>
          </cell>
          <cell r="AR65">
            <v>0</v>
          </cell>
          <cell r="AS65">
            <v>0</v>
          </cell>
          <cell r="AT65">
            <v>0</v>
          </cell>
          <cell r="AU65">
            <v>0</v>
          </cell>
          <cell r="AV65">
            <v>0</v>
          </cell>
          <cell r="AW65">
            <v>0</v>
          </cell>
          <cell r="AX65">
            <v>0</v>
          </cell>
          <cell r="AY65">
            <v>0</v>
          </cell>
          <cell r="AZ65">
            <v>-54.166666666666664</v>
          </cell>
          <cell r="BA65">
            <v>-89.179009999999991</v>
          </cell>
          <cell r="BC65">
            <v>39630</v>
          </cell>
          <cell r="BD65">
            <v>291.56535303314132</v>
          </cell>
          <cell r="BE65">
            <v>754.77162792789829</v>
          </cell>
          <cell r="BF65">
            <v>148.11969707228178</v>
          </cell>
          <cell r="BG65">
            <v>1085.152520437463</v>
          </cell>
          <cell r="BH65">
            <v>144.14035575695914</v>
          </cell>
          <cell r="BI65">
            <v>14.211282486299837</v>
          </cell>
          <cell r="BJ65">
            <v>7.8486823646479493</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19.604480346420001</v>
          </cell>
          <cell r="CJ65">
            <v>0</v>
          </cell>
          <cell r="CK65">
            <v>0</v>
          </cell>
          <cell r="CL65">
            <v>0</v>
          </cell>
          <cell r="CR65">
            <v>0</v>
          </cell>
          <cell r="CS65">
            <v>0</v>
          </cell>
          <cell r="CT65">
            <v>0</v>
          </cell>
          <cell r="CU65">
            <v>0</v>
          </cell>
          <cell r="CV65">
            <v>0</v>
          </cell>
          <cell r="CW65">
            <v>0</v>
          </cell>
          <cell r="CX65">
            <v>0</v>
          </cell>
          <cell r="CY65">
            <v>0</v>
          </cell>
          <cell r="CZ65">
            <v>0</v>
          </cell>
          <cell r="DA65">
            <v>66.39881166666666</v>
          </cell>
          <cell r="DC65">
            <v>39630</v>
          </cell>
          <cell r="DD65">
            <v>11554.840822692313</v>
          </cell>
          <cell r="DE65">
            <v>2252.4900677707656</v>
          </cell>
          <cell r="DF65">
            <v>0</v>
          </cell>
          <cell r="DG65">
            <v>2445.8095190786917</v>
          </cell>
          <cell r="DH65">
            <v>0</v>
          </cell>
          <cell r="DI65">
            <v>316.04289834642003</v>
          </cell>
          <cell r="DJ65">
            <v>-76.946865000000003</v>
          </cell>
          <cell r="DK65">
            <v>16492.236442888188</v>
          </cell>
        </row>
        <row r="66">
          <cell r="A66">
            <v>39661</v>
          </cell>
          <cell r="B66">
            <v>1673.4886764287623</v>
          </cell>
          <cell r="C66">
            <v>6323.5654026814527</v>
          </cell>
          <cell r="D66">
            <v>382.32031639814124</v>
          </cell>
          <cell r="E66">
            <v>1976.6796135002794</v>
          </cell>
          <cell r="F66">
            <v>949.92834076277074</v>
          </cell>
          <cell r="G66">
            <v>557.98049420029713</v>
          </cell>
          <cell r="H66">
            <v>49.648869098112314</v>
          </cell>
          <cell r="I66">
            <v>6.9784286</v>
          </cell>
          <cell r="J66">
            <v>0</v>
          </cell>
          <cell r="K66">
            <v>0</v>
          </cell>
          <cell r="L66">
            <v>0</v>
          </cell>
          <cell r="M66">
            <v>188.47865646000002</v>
          </cell>
          <cell r="N66">
            <v>0</v>
          </cell>
          <cell r="O66">
            <v>0</v>
          </cell>
          <cell r="P66">
            <v>21.508291495743265</v>
          </cell>
          <cell r="Q66">
            <v>9.6544851389480009</v>
          </cell>
          <cell r="R66">
            <v>297.90815949092706</v>
          </cell>
          <cell r="S66">
            <v>274.28805268299931</v>
          </cell>
          <cell r="T66">
            <v>1.9443986180490895</v>
          </cell>
          <cell r="U66">
            <v>125.44475306966606</v>
          </cell>
          <cell r="V66">
            <v>3.009254575439599</v>
          </cell>
          <cell r="W66">
            <v>296.96756959032189</v>
          </cell>
          <cell r="X66">
            <v>3.2425856507650299</v>
          </cell>
          <cell r="Y66">
            <v>2.4116009619567138</v>
          </cell>
          <cell r="Z66">
            <v>59.926425369724427</v>
          </cell>
          <cell r="AA66">
            <v>59.153284574850112</v>
          </cell>
          <cell r="AB66">
            <v>658.384635275081</v>
          </cell>
          <cell r="AC66">
            <v>195.70712277367528</v>
          </cell>
          <cell r="AD66">
            <v>31.971186647299543</v>
          </cell>
          <cell r="AE66">
            <v>68.066824437026753</v>
          </cell>
          <cell r="AF66">
            <v>5.1161408000000002</v>
          </cell>
          <cell r="AG66">
            <v>7.8564850000000011</v>
          </cell>
          <cell r="AH66">
            <v>138.02354739442794</v>
          </cell>
          <cell r="AI66">
            <v>0</v>
          </cell>
          <cell r="AJ66">
            <v>0</v>
          </cell>
          <cell r="AK66">
            <v>0</v>
          </cell>
          <cell r="AL66">
            <v>0</v>
          </cell>
          <cell r="AM66">
            <v>97.92</v>
          </cell>
          <cell r="AN66">
            <v>27.325800000000001</v>
          </cell>
          <cell r="AO66">
            <v>125.72713800000001</v>
          </cell>
          <cell r="AP66">
            <v>0</v>
          </cell>
          <cell r="AQ66">
            <v>45.465479999999999</v>
          </cell>
          <cell r="AR66">
            <v>0</v>
          </cell>
          <cell r="AS66">
            <v>0</v>
          </cell>
          <cell r="AT66">
            <v>0</v>
          </cell>
          <cell r="AU66">
            <v>0</v>
          </cell>
          <cell r="AV66">
            <v>0</v>
          </cell>
          <cell r="AW66">
            <v>0</v>
          </cell>
          <cell r="AX66">
            <v>0</v>
          </cell>
          <cell r="AY66">
            <v>0</v>
          </cell>
          <cell r="AZ66">
            <v>-54.166666666666664</v>
          </cell>
          <cell r="BA66">
            <v>-14.29561</v>
          </cell>
          <cell r="BC66">
            <v>39661</v>
          </cell>
          <cell r="BD66">
            <v>298.94078160457207</v>
          </cell>
          <cell r="BE66">
            <v>769.90095299632492</v>
          </cell>
          <cell r="BF66">
            <v>150.54904513372435</v>
          </cell>
          <cell r="BG66">
            <v>1118.2732715454365</v>
          </cell>
          <cell r="BH66">
            <v>146.10247633782345</v>
          </cell>
          <cell r="BI66">
            <v>14.408904294997106</v>
          </cell>
          <cell r="BJ66">
            <v>8.1098617812796174</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19.604480346420001</v>
          </cell>
          <cell r="CJ66">
            <v>0</v>
          </cell>
          <cell r="CK66">
            <v>0</v>
          </cell>
          <cell r="CL66">
            <v>0</v>
          </cell>
          <cell r="CR66">
            <v>0</v>
          </cell>
          <cell r="CS66">
            <v>0</v>
          </cell>
          <cell r="CT66">
            <v>0</v>
          </cell>
          <cell r="CU66">
            <v>0</v>
          </cell>
          <cell r="CV66">
            <v>0</v>
          </cell>
          <cell r="CW66">
            <v>0</v>
          </cell>
          <cell r="CX66">
            <v>0</v>
          </cell>
          <cell r="CY66">
            <v>0</v>
          </cell>
          <cell r="CZ66">
            <v>0</v>
          </cell>
          <cell r="DA66">
            <v>66.39881166666666</v>
          </cell>
          <cell r="DC66">
            <v>39661</v>
          </cell>
          <cell r="DD66">
            <v>12109.068798129814</v>
          </cell>
          <cell r="DE66">
            <v>2260.5848035469012</v>
          </cell>
          <cell r="DF66">
            <v>0</v>
          </cell>
          <cell r="DG66">
            <v>2506.2852936941581</v>
          </cell>
          <cell r="DH66">
            <v>0</v>
          </cell>
          <cell r="DI66">
            <v>316.04289834642003</v>
          </cell>
          <cell r="DJ66">
            <v>-2.0634650000000079</v>
          </cell>
          <cell r="DK66">
            <v>17189.918328717293</v>
          </cell>
        </row>
        <row r="67">
          <cell r="A67">
            <v>39692</v>
          </cell>
          <cell r="B67">
            <v>1682.7700064287264</v>
          </cell>
          <cell r="C67">
            <v>6728.3075328492632</v>
          </cell>
          <cell r="D67">
            <v>382.6069814908912</v>
          </cell>
          <cell r="E67">
            <v>1940.1972127829717</v>
          </cell>
          <cell r="F67">
            <v>922.78674287551883</v>
          </cell>
          <cell r="G67">
            <v>549.28434014357799</v>
          </cell>
          <cell r="H67">
            <v>48.501942948262794</v>
          </cell>
          <cell r="I67">
            <v>6.8658733000000005</v>
          </cell>
          <cell r="J67">
            <v>0</v>
          </cell>
          <cell r="K67">
            <v>0</v>
          </cell>
          <cell r="L67">
            <v>0</v>
          </cell>
          <cell r="M67">
            <v>185.43867813000006</v>
          </cell>
          <cell r="N67">
            <v>0</v>
          </cell>
          <cell r="O67">
            <v>0</v>
          </cell>
          <cell r="P67">
            <v>20.88385722651201</v>
          </cell>
          <cell r="Q67">
            <v>9.3741936349140254</v>
          </cell>
          <cell r="R67">
            <v>289.25921292506149</v>
          </cell>
          <cell r="S67">
            <v>266.32485115349283</v>
          </cell>
          <cell r="T67">
            <v>1.8879483355896003</v>
          </cell>
          <cell r="U67">
            <v>121.80280862570804</v>
          </cell>
          <cell r="V67">
            <v>2.9218891200236108</v>
          </cell>
          <cell r="W67">
            <v>288.3459304731835</v>
          </cell>
          <cell r="X67">
            <v>3.1484460673557231</v>
          </cell>
          <cell r="Y67">
            <v>2.341586740480551</v>
          </cell>
          <cell r="Z67">
            <v>58.186625923506625</v>
          </cell>
          <cell r="AA67">
            <v>57.435931151709298</v>
          </cell>
          <cell r="AB67">
            <v>650.68979032434731</v>
          </cell>
          <cell r="AC67">
            <v>190.025303080246</v>
          </cell>
          <cell r="AD67">
            <v>31.042990905926317</v>
          </cell>
          <cell r="AE67">
            <v>66.090690824338878</v>
          </cell>
          <cell r="AF67">
            <v>4.9676076800000013</v>
          </cell>
          <cell r="AG67">
            <v>7.6283935000000005</v>
          </cell>
          <cell r="AH67">
            <v>134.01641214749293</v>
          </cell>
          <cell r="AI67">
            <v>0</v>
          </cell>
          <cell r="AJ67">
            <v>0</v>
          </cell>
          <cell r="AK67">
            <v>0</v>
          </cell>
          <cell r="AL67">
            <v>0</v>
          </cell>
          <cell r="AM67">
            <v>97.92</v>
          </cell>
          <cell r="AN67">
            <v>27.325800000000001</v>
          </cell>
          <cell r="AO67">
            <v>125.72713800000001</v>
          </cell>
          <cell r="AP67">
            <v>0</v>
          </cell>
          <cell r="AQ67">
            <v>45.465479999999999</v>
          </cell>
          <cell r="AR67">
            <v>0</v>
          </cell>
          <cell r="AS67">
            <v>0</v>
          </cell>
          <cell r="AT67">
            <v>0</v>
          </cell>
          <cell r="AU67">
            <v>0</v>
          </cell>
          <cell r="AV67">
            <v>0</v>
          </cell>
          <cell r="AW67">
            <v>0</v>
          </cell>
          <cell r="AX67">
            <v>0</v>
          </cell>
          <cell r="AY67">
            <v>0</v>
          </cell>
          <cell r="AZ67">
            <v>-54.166666666666664</v>
          </cell>
          <cell r="BA67">
            <v>-47.041830000000004</v>
          </cell>
          <cell r="BC67">
            <v>39692</v>
          </cell>
          <cell r="BD67">
            <v>292.28027102432304</v>
          </cell>
          <cell r="BE67">
            <v>756.37806616924115</v>
          </cell>
          <cell r="BF67">
            <v>148.12096305691352</v>
          </cell>
          <cell r="BG67">
            <v>1087.1259170730559</v>
          </cell>
          <cell r="BH67">
            <v>145.1027856310123</v>
          </cell>
          <cell r="BI67">
            <v>14.158749288755414</v>
          </cell>
          <cell r="BJ67">
            <v>7.6754418028252687</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18.972077754600001</v>
          </cell>
          <cell r="CJ67">
            <v>0</v>
          </cell>
          <cell r="CK67">
            <v>0</v>
          </cell>
          <cell r="CL67">
            <v>0</v>
          </cell>
          <cell r="CR67">
            <v>0</v>
          </cell>
          <cell r="CS67">
            <v>0</v>
          </cell>
          <cell r="CT67">
            <v>0</v>
          </cell>
          <cell r="CU67">
            <v>0</v>
          </cell>
          <cell r="CV67">
            <v>0</v>
          </cell>
          <cell r="CW67">
            <v>0</v>
          </cell>
          <cell r="CX67">
            <v>0</v>
          </cell>
          <cell r="CY67">
            <v>0</v>
          </cell>
          <cell r="CZ67">
            <v>0</v>
          </cell>
          <cell r="DA67">
            <v>66.39881166666666</v>
          </cell>
          <cell r="DC67">
            <v>39692</v>
          </cell>
          <cell r="DD67">
            <v>12446.759310949214</v>
          </cell>
          <cell r="DE67">
            <v>2206.3744698398887</v>
          </cell>
          <cell r="DF67">
            <v>0</v>
          </cell>
          <cell r="DG67">
            <v>2450.8421940461267</v>
          </cell>
          <cell r="DH67">
            <v>0</v>
          </cell>
          <cell r="DI67">
            <v>315.41049575459999</v>
          </cell>
          <cell r="DJ67">
            <v>-34.809685000000002</v>
          </cell>
          <cell r="DK67">
            <v>17384.57678558983</v>
          </cell>
        </row>
        <row r="68">
          <cell r="A68">
            <v>39722</v>
          </cell>
          <cell r="B68">
            <v>1766.1011605035462</v>
          </cell>
          <cell r="C68">
            <v>8524.8665928637001</v>
          </cell>
          <cell r="D68">
            <v>496.21692628247774</v>
          </cell>
          <cell r="E68">
            <v>2158.5651233961944</v>
          </cell>
          <cell r="F68">
            <v>1660.36338581875</v>
          </cell>
          <cell r="G68">
            <v>549.68078726407737</v>
          </cell>
          <cell r="H68">
            <v>38.826652569846487</v>
          </cell>
          <cell r="I68">
            <v>6.8658733000000005</v>
          </cell>
          <cell r="J68">
            <v>0</v>
          </cell>
          <cell r="K68">
            <v>0</v>
          </cell>
          <cell r="L68">
            <v>0</v>
          </cell>
          <cell r="M68">
            <v>185.43867813000006</v>
          </cell>
          <cell r="N68">
            <v>0</v>
          </cell>
          <cell r="O68">
            <v>0</v>
          </cell>
          <cell r="P68">
            <v>41.234122950330466</v>
          </cell>
          <cell r="Q68">
            <v>23.811336336058943</v>
          </cell>
          <cell r="R68">
            <v>364.74519409176389</v>
          </cell>
          <cell r="S68">
            <v>343.43240642943442</v>
          </cell>
          <cell r="T68">
            <v>66.23451379383377</v>
          </cell>
          <cell r="U68">
            <v>336.98066836816315</v>
          </cell>
          <cell r="V68">
            <v>6.7784878756687048</v>
          </cell>
          <cell r="W68">
            <v>579.61486269024363</v>
          </cell>
          <cell r="X68">
            <v>10.602328963712022</v>
          </cell>
          <cell r="Y68">
            <v>4.5800024587687709</v>
          </cell>
          <cell r="Z68">
            <v>94.965789687971025</v>
          </cell>
          <cell r="AA68">
            <v>137.35644718060263</v>
          </cell>
          <cell r="AB68">
            <v>1158.0429451912078</v>
          </cell>
          <cell r="AC68">
            <v>530.970868862619</v>
          </cell>
          <cell r="AD68">
            <v>39.994357574375009</v>
          </cell>
          <cell r="AE68">
            <v>81.997994322649191</v>
          </cell>
          <cell r="AF68">
            <v>12.655930560000002</v>
          </cell>
          <cell r="AG68">
            <v>21.60697188</v>
          </cell>
          <cell r="AH68">
            <v>256.93722399266971</v>
          </cell>
          <cell r="AI68">
            <v>0</v>
          </cell>
          <cell r="AJ68">
            <v>0</v>
          </cell>
          <cell r="AK68">
            <v>0</v>
          </cell>
          <cell r="AL68">
            <v>0</v>
          </cell>
          <cell r="AM68">
            <v>19.933333333333334</v>
          </cell>
          <cell r="AN68">
            <v>4.486533333333333</v>
          </cell>
          <cell r="AO68">
            <v>111.17739999999998</v>
          </cell>
          <cell r="AP68">
            <v>0</v>
          </cell>
          <cell r="AQ68">
            <v>44.224400000000003</v>
          </cell>
          <cell r="AR68">
            <v>0</v>
          </cell>
          <cell r="AS68">
            <v>0</v>
          </cell>
          <cell r="AT68">
            <v>0</v>
          </cell>
          <cell r="AU68">
            <v>0</v>
          </cell>
          <cell r="AV68">
            <v>0</v>
          </cell>
          <cell r="AW68">
            <v>0</v>
          </cell>
          <cell r="AX68">
            <v>0</v>
          </cell>
          <cell r="AY68">
            <v>0</v>
          </cell>
          <cell r="AZ68">
            <v>-54.166666666666664</v>
          </cell>
          <cell r="BA68">
            <v>-31.255970000000001</v>
          </cell>
          <cell r="BC68">
            <v>39722</v>
          </cell>
          <cell r="BD68">
            <v>296.82118506311753</v>
          </cell>
          <cell r="BE68">
            <v>1094.5227121398368</v>
          </cell>
          <cell r="BF68">
            <v>265.92104408593377</v>
          </cell>
          <cell r="BG68">
            <v>1198.449719016078</v>
          </cell>
          <cell r="BH68">
            <v>258.44588439881602</v>
          </cell>
          <cell r="BI68">
            <v>14.190534432268594</v>
          </cell>
          <cell r="BJ68">
            <v>9.0428726297144806</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142.5375327138</v>
          </cell>
          <cell r="CJ68">
            <v>0.7401027</v>
          </cell>
          <cell r="CK68">
            <v>0</v>
          </cell>
          <cell r="CL68">
            <v>0</v>
          </cell>
          <cell r="CR68">
            <v>0</v>
          </cell>
          <cell r="CS68">
            <v>0</v>
          </cell>
          <cell r="CT68">
            <v>0</v>
          </cell>
          <cell r="CU68">
            <v>0</v>
          </cell>
          <cell r="CV68">
            <v>0</v>
          </cell>
          <cell r="CW68">
            <v>0</v>
          </cell>
          <cell r="CX68">
            <v>0</v>
          </cell>
          <cell r="CY68">
            <v>0</v>
          </cell>
          <cell r="CZ68">
            <v>0</v>
          </cell>
          <cell r="DA68">
            <v>66.39881166666666</v>
          </cell>
          <cell r="DC68">
            <v>39722</v>
          </cell>
          <cell r="DD68">
            <v>15386.92518012859</v>
          </cell>
          <cell r="DE68">
            <v>4112.5424532100724</v>
          </cell>
          <cell r="DF68">
            <v>0</v>
          </cell>
          <cell r="DG68">
            <v>3137.393951765765</v>
          </cell>
          <cell r="DH68">
            <v>0</v>
          </cell>
          <cell r="DI68">
            <v>323.09930208046666</v>
          </cell>
          <cell r="DJ68">
            <v>-19.023825000000002</v>
          </cell>
          <cell r="DK68">
            <v>22940.937062184894</v>
          </cell>
        </row>
        <row r="69">
          <cell r="A69">
            <v>39753</v>
          </cell>
          <cell r="B69">
            <v>2034.1613465868327</v>
          </cell>
          <cell r="C69">
            <v>17535.366142422143</v>
          </cell>
          <cell r="D69">
            <v>881.18119975528407</v>
          </cell>
          <cell r="E69">
            <v>2866.0272980514701</v>
          </cell>
          <cell r="F69">
            <v>3412.4756311104607</v>
          </cell>
          <cell r="G69">
            <v>549.02746666292285</v>
          </cell>
          <cell r="H69">
            <v>30.935015037110929</v>
          </cell>
          <cell r="I69">
            <v>6.8658733000000005</v>
          </cell>
          <cell r="J69">
            <v>0</v>
          </cell>
          <cell r="K69">
            <v>0</v>
          </cell>
          <cell r="L69">
            <v>0</v>
          </cell>
          <cell r="M69">
            <v>185.43867813000006</v>
          </cell>
          <cell r="N69">
            <v>0</v>
          </cell>
          <cell r="O69">
            <v>0</v>
          </cell>
          <cell r="P69">
            <v>64.263728373197239</v>
          </cell>
          <cell r="Q69">
            <v>40.466224852992134</v>
          </cell>
          <cell r="R69">
            <v>437.83400934071682</v>
          </cell>
          <cell r="S69">
            <v>419.78900772794316</v>
          </cell>
          <cell r="T69">
            <v>142.78913471030648</v>
          </cell>
          <cell r="U69">
            <v>586.2562524971222</v>
          </cell>
          <cell r="V69">
            <v>11.203181915322048</v>
          </cell>
          <cell r="W69">
            <v>909.84766964853736</v>
          </cell>
          <cell r="X69">
            <v>19.299748272872467</v>
          </cell>
          <cell r="Y69">
            <v>7.1105399656908022</v>
          </cell>
          <cell r="Z69">
            <v>135.39665213117965</v>
          </cell>
          <cell r="AA69">
            <v>229.23103783387995</v>
          </cell>
          <cell r="AB69">
            <v>1747.4868703072393</v>
          </cell>
          <cell r="AC69">
            <v>926.11661796445685</v>
          </cell>
          <cell r="AD69">
            <v>48.85123628704055</v>
          </cell>
          <cell r="AE69">
            <v>97.101081520284993</v>
          </cell>
          <cell r="AF69">
            <v>21.526713919999999</v>
          </cell>
          <cell r="AG69">
            <v>37.817194480000005</v>
          </cell>
          <cell r="AH69">
            <v>395.58340273519605</v>
          </cell>
          <cell r="AI69">
            <v>0</v>
          </cell>
          <cell r="AJ69">
            <v>0</v>
          </cell>
          <cell r="AK69">
            <v>0</v>
          </cell>
          <cell r="AL69">
            <v>0</v>
          </cell>
          <cell r="AM69">
            <v>19.933333333333334</v>
          </cell>
          <cell r="AN69">
            <v>4.486533333333333</v>
          </cell>
          <cell r="AO69">
            <v>111.17739999999998</v>
          </cell>
          <cell r="AP69">
            <v>0</v>
          </cell>
          <cell r="AQ69">
            <v>44.224400000000003</v>
          </cell>
          <cell r="AR69">
            <v>0</v>
          </cell>
          <cell r="AS69">
            <v>0</v>
          </cell>
          <cell r="AT69">
            <v>0</v>
          </cell>
          <cell r="AU69">
            <v>0</v>
          </cell>
          <cell r="AV69">
            <v>0</v>
          </cell>
          <cell r="AW69">
            <v>0</v>
          </cell>
          <cell r="AX69">
            <v>0</v>
          </cell>
          <cell r="AY69">
            <v>0</v>
          </cell>
          <cell r="AZ69">
            <v>-54.166666666666664</v>
          </cell>
          <cell r="BA69">
            <v>-12.022969999999999</v>
          </cell>
          <cell r="BC69">
            <v>39753</v>
          </cell>
          <cell r="BD69">
            <v>292.4105603882112</v>
          </cell>
          <cell r="BE69">
            <v>2283.6168819458626</v>
          </cell>
          <cell r="BF69">
            <v>510.99484280348918</v>
          </cell>
          <cell r="BG69">
            <v>1365.6385657510532</v>
          </cell>
          <cell r="BH69">
            <v>493.15179592999203</v>
          </cell>
          <cell r="BI69">
            <v>14.213010503807769</v>
          </cell>
          <cell r="BJ69">
            <v>12.258678457385377</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274.71232324176003</v>
          </cell>
          <cell r="CJ69">
            <v>1.5396514000000001</v>
          </cell>
          <cell r="CK69">
            <v>0</v>
          </cell>
          <cell r="CL69">
            <v>0</v>
          </cell>
          <cell r="CR69">
            <v>0</v>
          </cell>
          <cell r="CS69">
            <v>0</v>
          </cell>
          <cell r="CT69">
            <v>0</v>
          </cell>
          <cell r="CU69">
            <v>0</v>
          </cell>
          <cell r="CV69">
            <v>0</v>
          </cell>
          <cell r="CW69">
            <v>0</v>
          </cell>
          <cell r="CX69">
            <v>0</v>
          </cell>
          <cell r="CY69">
            <v>0</v>
          </cell>
          <cell r="CZ69">
            <v>0</v>
          </cell>
          <cell r="DA69">
            <v>66.39881166666666</v>
          </cell>
          <cell r="DC69">
            <v>39753</v>
          </cell>
          <cell r="DD69">
            <v>27501.478651056226</v>
          </cell>
          <cell r="DE69">
            <v>6277.9703044839771</v>
          </cell>
          <cell r="DF69">
            <v>0</v>
          </cell>
          <cell r="DG69">
            <v>4972.284335779801</v>
          </cell>
          <cell r="DH69">
            <v>0</v>
          </cell>
          <cell r="DI69">
            <v>456.07364130842672</v>
          </cell>
          <cell r="DJ69">
            <v>0.20917500000000189</v>
          </cell>
          <cell r="DK69">
            <v>39208.016107628435</v>
          </cell>
        </row>
        <row r="70">
          <cell r="A70">
            <v>39783</v>
          </cell>
          <cell r="B70">
            <v>2356.0427013339154</v>
          </cell>
          <cell r="C70">
            <v>30869.199171715365</v>
          </cell>
          <cell r="D70">
            <v>1506.2345217627617</v>
          </cell>
          <cell r="E70">
            <v>3484.2528710534334</v>
          </cell>
          <cell r="F70">
            <v>5373.5763915420221</v>
          </cell>
          <cell r="G70">
            <v>549.84303329816737</v>
          </cell>
          <cell r="H70">
            <v>42.897683754154059</v>
          </cell>
          <cell r="I70">
            <v>6.8658733000000005</v>
          </cell>
          <cell r="J70">
            <v>0</v>
          </cell>
          <cell r="K70">
            <v>0</v>
          </cell>
          <cell r="L70">
            <v>0</v>
          </cell>
          <cell r="M70">
            <v>185.43867813000006</v>
          </cell>
          <cell r="N70">
            <v>0</v>
          </cell>
          <cell r="O70">
            <v>0</v>
          </cell>
          <cell r="P70">
            <v>95.099008768389226</v>
          </cell>
          <cell r="Q70">
            <v>62.418383040974504</v>
          </cell>
          <cell r="R70">
            <v>549.2308606653063</v>
          </cell>
          <cell r="S70">
            <v>533.98920276235981</v>
          </cell>
          <cell r="T70">
            <v>241.19184112289582</v>
          </cell>
          <cell r="U70">
            <v>913.69357831071738</v>
          </cell>
          <cell r="V70">
            <v>17.061388194489691</v>
          </cell>
          <cell r="W70">
            <v>1351.3350022730797</v>
          </cell>
          <cell r="X70">
            <v>30.657438075754595</v>
          </cell>
          <cell r="Y70">
            <v>10.501622651668812</v>
          </cell>
          <cell r="Z70">
            <v>190.83765688699157</v>
          </cell>
          <cell r="AA70">
            <v>350.67482644101335</v>
          </cell>
          <cell r="AB70">
            <v>2533.0583310920238</v>
          </cell>
          <cell r="AC70">
            <v>1444.9771482688332</v>
          </cell>
          <cell r="AD70">
            <v>62.106896840112029</v>
          </cell>
          <cell r="AE70">
            <v>120.50366780338209</v>
          </cell>
          <cell r="AF70">
            <v>33.21741088000001</v>
          </cell>
          <cell r="AG70">
            <v>59.092475520000008</v>
          </cell>
          <cell r="AH70">
            <v>581.72555805982779</v>
          </cell>
          <cell r="AI70">
            <v>0</v>
          </cell>
          <cell r="AJ70">
            <v>0</v>
          </cell>
          <cell r="AK70">
            <v>0</v>
          </cell>
          <cell r="AL70">
            <v>0</v>
          </cell>
          <cell r="AM70">
            <v>19.933333333333334</v>
          </cell>
          <cell r="AN70">
            <v>4.486533333333333</v>
          </cell>
          <cell r="AO70">
            <v>111.17739999999998</v>
          </cell>
          <cell r="AP70">
            <v>0</v>
          </cell>
          <cell r="AQ70">
            <v>44.224400000000003</v>
          </cell>
          <cell r="AR70">
            <v>0</v>
          </cell>
          <cell r="AS70">
            <v>0</v>
          </cell>
          <cell r="AT70">
            <v>0</v>
          </cell>
          <cell r="AU70">
            <v>0</v>
          </cell>
          <cell r="AV70">
            <v>0</v>
          </cell>
          <cell r="AW70">
            <v>0</v>
          </cell>
          <cell r="AX70">
            <v>0</v>
          </cell>
          <cell r="AY70">
            <v>0</v>
          </cell>
          <cell r="AZ70">
            <v>-54.166666666666664</v>
          </cell>
          <cell r="BA70">
            <v>-42.439599999999999</v>
          </cell>
          <cell r="BC70">
            <v>39783</v>
          </cell>
          <cell r="BD70">
            <v>295.44559279261381</v>
          </cell>
          <cell r="BE70">
            <v>4348.2704036490295</v>
          </cell>
          <cell r="BF70">
            <v>804.32127635990571</v>
          </cell>
          <cell r="BG70">
            <v>1595.4743619139222</v>
          </cell>
          <cell r="BH70">
            <v>801.71909816828634</v>
          </cell>
          <cell r="BI70">
            <v>14.233774238821336</v>
          </cell>
          <cell r="BJ70">
            <v>18.440970443933566</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448.63589603820009</v>
          </cell>
          <cell r="CJ70">
            <v>2.5829287000000001</v>
          </cell>
          <cell r="CK70">
            <v>0</v>
          </cell>
          <cell r="CL70">
            <v>0</v>
          </cell>
          <cell r="CR70">
            <v>0</v>
          </cell>
          <cell r="CS70">
            <v>0</v>
          </cell>
          <cell r="CT70">
            <v>0</v>
          </cell>
          <cell r="CU70">
            <v>0</v>
          </cell>
          <cell r="CV70">
            <v>0</v>
          </cell>
          <cell r="CW70">
            <v>0</v>
          </cell>
          <cell r="CX70">
            <v>0</v>
          </cell>
          <cell r="CY70">
            <v>0</v>
          </cell>
          <cell r="CZ70">
            <v>0</v>
          </cell>
          <cell r="DA70">
            <v>66.39881166666666</v>
          </cell>
          <cell r="DC70">
            <v>39783</v>
          </cell>
          <cell r="DD70">
            <v>44374.350925889812</v>
          </cell>
          <cell r="DE70">
            <v>9181.3722976578192</v>
          </cell>
          <cell r="DF70">
            <v>0</v>
          </cell>
          <cell r="DG70">
            <v>7877.9054775665118</v>
          </cell>
          <cell r="DH70">
            <v>0</v>
          </cell>
          <cell r="DI70">
            <v>631.04049140486677</v>
          </cell>
          <cell r="DJ70">
            <v>-30.20745500000001</v>
          </cell>
          <cell r="DK70">
            <v>62034.461737519006</v>
          </cell>
        </row>
        <row r="71">
          <cell r="A71">
            <v>39814</v>
          </cell>
          <cell r="B71">
            <v>2718.3263945770291</v>
          </cell>
          <cell r="C71">
            <v>40796.107487849738</v>
          </cell>
          <cell r="D71">
            <v>2140.1702017936077</v>
          </cell>
          <cell r="E71">
            <v>4111.2845840292011</v>
          </cell>
          <cell r="F71">
            <v>7002.5583516059014</v>
          </cell>
          <cell r="G71">
            <v>558.25683612033799</v>
          </cell>
          <cell r="H71">
            <v>51.519061276863788</v>
          </cell>
          <cell r="I71">
            <v>6.9784286</v>
          </cell>
          <cell r="J71">
            <v>0</v>
          </cell>
          <cell r="K71">
            <v>0</v>
          </cell>
          <cell r="L71">
            <v>0</v>
          </cell>
          <cell r="M71">
            <v>188.47865646000002</v>
          </cell>
          <cell r="N71">
            <v>0</v>
          </cell>
          <cell r="O71">
            <v>0</v>
          </cell>
          <cell r="P71">
            <v>110.3526702359917</v>
          </cell>
          <cell r="Q71">
            <v>73.332687132723137</v>
          </cell>
          <cell r="R71">
            <v>602.19757149431985</v>
          </cell>
          <cell r="S71">
            <v>588.59114509306255</v>
          </cell>
          <cell r="T71">
            <v>290.51783224804353</v>
          </cell>
          <cell r="U71">
            <v>1076.6711302756696</v>
          </cell>
          <cell r="V71">
            <v>19.969800886804222</v>
          </cell>
          <cell r="W71">
            <v>1569.837553835019</v>
          </cell>
          <cell r="X71">
            <v>36.32134712156271</v>
          </cell>
          <cell r="Y71">
            <v>12.178681299803323</v>
          </cell>
          <cell r="Z71">
            <v>218.05683538739402</v>
          </cell>
          <cell r="AA71">
            <v>410.99917808111627</v>
          </cell>
          <cell r="AB71">
            <v>2921.1940375377003</v>
          </cell>
          <cell r="AC71">
            <v>1703.2629047132787</v>
          </cell>
          <cell r="AD71">
            <v>68.443459512957631</v>
          </cell>
          <cell r="AE71">
            <v>131.5778221197443</v>
          </cell>
          <cell r="AF71">
            <v>39.030107520000008</v>
          </cell>
          <cell r="AG71">
            <v>69.684821440000007</v>
          </cell>
          <cell r="AH71">
            <v>673.72723123297783</v>
          </cell>
          <cell r="AI71">
            <v>0</v>
          </cell>
          <cell r="AJ71">
            <v>0</v>
          </cell>
          <cell r="AK71">
            <v>0</v>
          </cell>
          <cell r="AL71">
            <v>0</v>
          </cell>
          <cell r="AM71">
            <v>0</v>
          </cell>
          <cell r="AN71">
            <v>0</v>
          </cell>
          <cell r="AO71">
            <v>31.540545000000002</v>
          </cell>
          <cell r="AP71">
            <v>0</v>
          </cell>
          <cell r="AQ71">
            <v>10.488</v>
          </cell>
          <cell r="AR71">
            <v>0</v>
          </cell>
          <cell r="AS71">
            <v>0</v>
          </cell>
          <cell r="AT71">
            <v>0</v>
          </cell>
          <cell r="AU71">
            <v>0</v>
          </cell>
          <cell r="AV71">
            <v>0</v>
          </cell>
          <cell r="AW71">
            <v>0</v>
          </cell>
          <cell r="AX71">
            <v>0</v>
          </cell>
          <cell r="AY71">
            <v>0</v>
          </cell>
          <cell r="AZ71">
            <v>-56.666666666666664</v>
          </cell>
          <cell r="BA71">
            <v>-48.671769999999995</v>
          </cell>
          <cell r="BC71">
            <v>39814</v>
          </cell>
          <cell r="BD71">
            <v>301.33880289796417</v>
          </cell>
          <cell r="BE71">
            <v>5926.2989352178456</v>
          </cell>
          <cell r="BF71">
            <v>1044.722453536968</v>
          </cell>
          <cell r="BG71">
            <v>1766.7285342620135</v>
          </cell>
          <cell r="BH71">
            <v>1042.1554854660969</v>
          </cell>
          <cell r="BI71">
            <v>14.420660209795784</v>
          </cell>
          <cell r="BJ71">
            <v>23.921933725991575</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523.67936575644001</v>
          </cell>
          <cell r="CJ71">
            <v>3.0347183000000002</v>
          </cell>
          <cell r="CK71">
            <v>0</v>
          </cell>
          <cell r="CL71">
            <v>0</v>
          </cell>
          <cell r="CR71">
            <v>0</v>
          </cell>
          <cell r="CS71">
            <v>0</v>
          </cell>
          <cell r="CT71">
            <v>0</v>
          </cell>
          <cell r="CU71">
            <v>0</v>
          </cell>
          <cell r="CV71">
            <v>0</v>
          </cell>
          <cell r="CW71">
            <v>0</v>
          </cell>
          <cell r="CX71">
            <v>0</v>
          </cell>
          <cell r="CY71">
            <v>0</v>
          </cell>
          <cell r="CZ71">
            <v>0</v>
          </cell>
          <cell r="DA71">
            <v>66.39881166666666</v>
          </cell>
          <cell r="DC71">
            <v>39814</v>
          </cell>
          <cell r="DD71">
            <v>57573.680002312678</v>
          </cell>
          <cell r="DE71">
            <v>10615.946817168169</v>
          </cell>
          <cell r="DF71">
            <v>0</v>
          </cell>
          <cell r="DG71">
            <v>10119.586805316676</v>
          </cell>
          <cell r="DH71">
            <v>0</v>
          </cell>
          <cell r="DI71">
            <v>568.74262905644002</v>
          </cell>
          <cell r="DJ71">
            <v>-38.939625000000007</v>
          </cell>
          <cell r="DK71">
            <v>78839.016628853977</v>
          </cell>
        </row>
        <row r="72">
          <cell r="A72">
            <v>39845</v>
          </cell>
          <cell r="B72">
            <v>2815.3940936844856</v>
          </cell>
          <cell r="C72">
            <v>41775.047283697902</v>
          </cell>
          <cell r="D72">
            <v>2396.2249692404584</v>
          </cell>
          <cell r="E72">
            <v>3903.9115752150806</v>
          </cell>
          <cell r="F72">
            <v>6836.3509418210724</v>
          </cell>
          <cell r="G72">
            <v>531.38556535825865</v>
          </cell>
          <cell r="H72">
            <v>50.617034775605944</v>
          </cell>
          <cell r="I72">
            <v>6.6407626999999998</v>
          </cell>
          <cell r="J72">
            <v>0</v>
          </cell>
          <cell r="K72">
            <v>0</v>
          </cell>
          <cell r="L72">
            <v>0</v>
          </cell>
          <cell r="M72">
            <v>179.35872147000001</v>
          </cell>
          <cell r="N72">
            <v>0</v>
          </cell>
          <cell r="O72">
            <v>0</v>
          </cell>
          <cell r="P72">
            <v>97.420194413504632</v>
          </cell>
          <cell r="Q72">
            <v>64.565275645456509</v>
          </cell>
          <cell r="R72">
            <v>538.37338601940655</v>
          </cell>
          <cell r="S72">
            <v>525.57771154278157</v>
          </cell>
          <cell r="T72">
            <v>254.42742961057229</v>
          </cell>
          <cell r="U72">
            <v>947.33851385949276</v>
          </cell>
          <cell r="V72">
            <v>17.59648917139852</v>
          </cell>
          <cell r="W72">
            <v>1385.5282916561669</v>
          </cell>
          <cell r="X72">
            <v>31.921349393263732</v>
          </cell>
          <cell r="Y72">
            <v>10.752851741063445</v>
          </cell>
          <cell r="Z72">
            <v>193.15367553132933</v>
          </cell>
          <cell r="AA72">
            <v>362.05003502487284</v>
          </cell>
          <cell r="AB72">
            <v>2624.9780987521108</v>
          </cell>
          <cell r="AC72">
            <v>1498.5598756401116</v>
          </cell>
          <cell r="AD72">
            <v>61.118875706236665</v>
          </cell>
          <cell r="AE72">
            <v>117.74369756933604</v>
          </cell>
          <cell r="AF72">
            <v>34.362964480000002</v>
          </cell>
          <cell r="AG72">
            <v>61.304277580000019</v>
          </cell>
          <cell r="AH72">
            <v>595.02248763515684</v>
          </cell>
          <cell r="AI72">
            <v>0</v>
          </cell>
          <cell r="AJ72">
            <v>0</v>
          </cell>
          <cell r="AK72">
            <v>0</v>
          </cell>
          <cell r="AL72">
            <v>0</v>
          </cell>
          <cell r="AM72">
            <v>0</v>
          </cell>
          <cell r="AN72">
            <v>0</v>
          </cell>
          <cell r="AO72">
            <v>31.540545000000002</v>
          </cell>
          <cell r="AP72">
            <v>0</v>
          </cell>
          <cell r="AQ72">
            <v>10.488</v>
          </cell>
          <cell r="AR72">
            <v>0</v>
          </cell>
          <cell r="AS72">
            <v>0</v>
          </cell>
          <cell r="AT72">
            <v>0</v>
          </cell>
          <cell r="AU72">
            <v>0</v>
          </cell>
          <cell r="AV72">
            <v>0</v>
          </cell>
          <cell r="AW72">
            <v>0</v>
          </cell>
          <cell r="AX72">
            <v>0</v>
          </cell>
          <cell r="AY72">
            <v>0</v>
          </cell>
          <cell r="AZ72">
            <v>-56.666666666666664</v>
          </cell>
          <cell r="BA72">
            <v>-27.212430000000001</v>
          </cell>
          <cell r="BC72">
            <v>39845</v>
          </cell>
          <cell r="BD72">
            <v>288.54567499252278</v>
          </cell>
          <cell r="BE72">
            <v>6240.2755219200235</v>
          </cell>
          <cell r="BF72">
            <v>1037.1421568629366</v>
          </cell>
          <cell r="BG72">
            <v>1697.6026064808266</v>
          </cell>
          <cell r="BH72">
            <v>1017.6769603648884</v>
          </cell>
          <cell r="BI72">
            <v>13.750081277792614</v>
          </cell>
          <cell r="BJ72">
            <v>23.711089757284363</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444.76386011226003</v>
          </cell>
          <cell r="CJ72">
            <v>2.5710395000000004</v>
          </cell>
          <cell r="CK72">
            <v>0</v>
          </cell>
          <cell r="CL72">
            <v>0</v>
          </cell>
          <cell r="CR72">
            <v>0</v>
          </cell>
          <cell r="CS72">
            <v>0</v>
          </cell>
          <cell r="CT72">
            <v>0</v>
          </cell>
          <cell r="CU72">
            <v>0</v>
          </cell>
          <cell r="CV72">
            <v>0</v>
          </cell>
          <cell r="CW72">
            <v>0</v>
          </cell>
          <cell r="CX72">
            <v>0</v>
          </cell>
          <cell r="CY72">
            <v>0</v>
          </cell>
          <cell r="CZ72">
            <v>0</v>
          </cell>
          <cell r="DA72">
            <v>66.39881166666666</v>
          </cell>
          <cell r="DC72">
            <v>39845</v>
          </cell>
          <cell r="DD72">
            <v>58494.930947962872</v>
          </cell>
          <cell r="DE72">
            <v>9421.7954809722632</v>
          </cell>
          <cell r="DF72">
            <v>0</v>
          </cell>
          <cell r="DG72">
            <v>10318.704091656275</v>
          </cell>
          <cell r="DH72">
            <v>0</v>
          </cell>
          <cell r="DI72">
            <v>489.36344461226003</v>
          </cell>
          <cell r="DJ72">
            <v>-17.480285000000009</v>
          </cell>
          <cell r="DK72">
            <v>78707.313680203661</v>
          </cell>
        </row>
        <row r="73">
          <cell r="A73">
            <v>39873</v>
          </cell>
          <cell r="B73">
            <v>2692.1794054402953</v>
          </cell>
          <cell r="C73">
            <v>35887.063037025138</v>
          </cell>
          <cell r="D73">
            <v>2197.8771431631881</v>
          </cell>
          <cell r="E73">
            <v>3582.1567446533991</v>
          </cell>
          <cell r="F73">
            <v>5894.5667756707844</v>
          </cell>
          <cell r="G73">
            <v>531.70278099162806</v>
          </cell>
          <cell r="H73">
            <v>44.852611850648429</v>
          </cell>
          <cell r="I73">
            <v>6.6407626999999998</v>
          </cell>
          <cell r="J73">
            <v>0</v>
          </cell>
          <cell r="K73">
            <v>0</v>
          </cell>
          <cell r="L73">
            <v>0</v>
          </cell>
          <cell r="M73">
            <v>179.35872147000001</v>
          </cell>
          <cell r="N73">
            <v>0</v>
          </cell>
          <cell r="O73">
            <v>0</v>
          </cell>
          <cell r="P73">
            <v>84.033570661906367</v>
          </cell>
          <cell r="Q73">
            <v>54.524525562219658</v>
          </cell>
          <cell r="R73">
            <v>509.88532882826422</v>
          </cell>
          <cell r="S73">
            <v>493.56450943069706</v>
          </cell>
          <cell r="T73">
            <v>205.68860886460854</v>
          </cell>
          <cell r="U73">
            <v>795.89608585729047</v>
          </cell>
          <cell r="V73">
            <v>14.956052413292078</v>
          </cell>
          <cell r="W73">
            <v>1192.8730325079775</v>
          </cell>
          <cell r="X73">
            <v>26.56827120676969</v>
          </cell>
          <cell r="Y73">
            <v>9.2848431783865077</v>
          </cell>
          <cell r="Z73">
            <v>171.00310108412788</v>
          </cell>
          <cell r="AA73">
            <v>307.02083499291052</v>
          </cell>
          <cell r="AB73">
            <v>2286.4565228109732</v>
          </cell>
          <cell r="AC73">
            <v>1258.3052452476156</v>
          </cell>
          <cell r="AD73">
            <v>57.415027467508295</v>
          </cell>
          <cell r="AE73">
            <v>112.25352042534665</v>
          </cell>
          <cell r="AF73">
            <v>29.013437440000004</v>
          </cell>
          <cell r="AG73">
            <v>51.437726860000005</v>
          </cell>
          <cell r="AH73">
            <v>514.95066748293027</v>
          </cell>
          <cell r="AI73">
            <v>0</v>
          </cell>
          <cell r="AJ73">
            <v>0</v>
          </cell>
          <cell r="AK73">
            <v>0</v>
          </cell>
          <cell r="AL73">
            <v>0</v>
          </cell>
          <cell r="AM73">
            <v>0</v>
          </cell>
          <cell r="AN73">
            <v>0</v>
          </cell>
          <cell r="AO73">
            <v>31.540545000000002</v>
          </cell>
          <cell r="AP73">
            <v>0</v>
          </cell>
          <cell r="AQ73">
            <v>10.488</v>
          </cell>
          <cell r="AR73">
            <v>0</v>
          </cell>
          <cell r="AS73">
            <v>0</v>
          </cell>
          <cell r="AT73">
            <v>0</v>
          </cell>
          <cell r="AU73">
            <v>0</v>
          </cell>
          <cell r="AV73">
            <v>0</v>
          </cell>
          <cell r="AW73">
            <v>0</v>
          </cell>
          <cell r="AX73">
            <v>0</v>
          </cell>
          <cell r="AY73">
            <v>0</v>
          </cell>
          <cell r="AZ73">
            <v>-56.666666666666664</v>
          </cell>
          <cell r="BA73">
            <v>-198.83448999999999</v>
          </cell>
          <cell r="BC73">
            <v>39873</v>
          </cell>
          <cell r="BD73">
            <v>285.42368107731511</v>
          </cell>
          <cell r="BE73">
            <v>5453.2978636117368</v>
          </cell>
          <cell r="BF73">
            <v>881.96258230213789</v>
          </cell>
          <cell r="BG73">
            <v>1580.9714791584408</v>
          </cell>
          <cell r="BH73">
            <v>872.75298003845933</v>
          </cell>
          <cell r="BI73">
            <v>13.761070626531369</v>
          </cell>
          <cell r="BJ73">
            <v>19.777396844469454</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361.74345741708004</v>
          </cell>
          <cell r="CJ73">
            <v>2.0598039000000004</v>
          </cell>
          <cell r="CK73">
            <v>0</v>
          </cell>
          <cell r="CL73">
            <v>0</v>
          </cell>
          <cell r="CR73">
            <v>0</v>
          </cell>
          <cell r="CS73">
            <v>0</v>
          </cell>
          <cell r="CT73">
            <v>0</v>
          </cell>
          <cell r="CU73">
            <v>0</v>
          </cell>
          <cell r="CV73">
            <v>0</v>
          </cell>
          <cell r="CW73">
            <v>0</v>
          </cell>
          <cell r="CX73">
            <v>0</v>
          </cell>
          <cell r="CY73">
            <v>0</v>
          </cell>
          <cell r="CZ73">
            <v>0</v>
          </cell>
          <cell r="DA73">
            <v>66.39881166666666</v>
          </cell>
          <cell r="DC73">
            <v>39873</v>
          </cell>
          <cell r="DD73">
            <v>51016.397982965085</v>
          </cell>
          <cell r="DE73">
            <v>8175.1309123228248</v>
          </cell>
          <cell r="DF73">
            <v>0</v>
          </cell>
          <cell r="DG73">
            <v>9107.9470536590907</v>
          </cell>
          <cell r="DH73">
            <v>0</v>
          </cell>
          <cell r="DI73">
            <v>405.83180631708007</v>
          </cell>
          <cell r="DJ73">
            <v>-189.10234499999999</v>
          </cell>
          <cell r="DK73">
            <v>68516.205410264069</v>
          </cell>
        </row>
        <row r="74">
          <cell r="A74">
            <v>39904</v>
          </cell>
          <cell r="B74">
            <v>2460.8422174541342</v>
          </cell>
          <cell r="C74">
            <v>25335.0317770574</v>
          </cell>
          <cell r="D74">
            <v>1767.8500539878339</v>
          </cell>
          <cell r="E74">
            <v>2818.6791818355523</v>
          </cell>
          <cell r="F74">
            <v>4436.5234903483106</v>
          </cell>
          <cell r="G74">
            <v>549.24952304882856</v>
          </cell>
          <cell r="H74">
            <v>36.471528224362295</v>
          </cell>
          <cell r="I74">
            <v>6.8658733000000005</v>
          </cell>
          <cell r="J74">
            <v>0</v>
          </cell>
          <cell r="K74">
            <v>0</v>
          </cell>
          <cell r="L74">
            <v>0</v>
          </cell>
          <cell r="M74">
            <v>185.43867813000006</v>
          </cell>
          <cell r="N74">
            <v>0</v>
          </cell>
          <cell r="O74">
            <v>0</v>
          </cell>
          <cell r="P74">
            <v>56.817336319306868</v>
          </cell>
          <cell r="Q74">
            <v>35.129107704378846</v>
          </cell>
          <cell r="R74">
            <v>412.33033323027138</v>
          </cell>
          <cell r="S74">
            <v>393.4460462145525</v>
          </cell>
          <cell r="T74">
            <v>118.60267571745652</v>
          </cell>
          <cell r="U74">
            <v>506.53027954179697</v>
          </cell>
          <cell r="V74">
            <v>9.7816527305457122</v>
          </cell>
          <cell r="W74">
            <v>803.16349817127741</v>
          </cell>
          <cell r="X74">
            <v>16.527288944985962</v>
          </cell>
          <cell r="Y74">
            <v>6.2919230711983891</v>
          </cell>
          <cell r="Z74">
            <v>122.14312900084605</v>
          </cell>
          <cell r="AA74">
            <v>199.74146851336081</v>
          </cell>
          <cell r="AB74">
            <v>1621.821182726211</v>
          </cell>
          <cell r="AC74">
            <v>799.76251931909155</v>
          </cell>
          <cell r="AD74">
            <v>45.794353604027044</v>
          </cell>
          <cell r="AE74">
            <v>91.777978413650359</v>
          </cell>
          <cell r="AF74">
            <v>18.684252800000003</v>
          </cell>
          <cell r="AG74">
            <v>32.635121740000002</v>
          </cell>
          <cell r="AH74">
            <v>350.68399873083166</v>
          </cell>
          <cell r="AI74">
            <v>0</v>
          </cell>
          <cell r="AJ74">
            <v>0</v>
          </cell>
          <cell r="AK74">
            <v>0</v>
          </cell>
          <cell r="AL74">
            <v>0</v>
          </cell>
          <cell r="AM74">
            <v>0</v>
          </cell>
          <cell r="AN74">
            <v>0</v>
          </cell>
          <cell r="AO74">
            <v>31.540545000000002</v>
          </cell>
          <cell r="AP74">
            <v>0</v>
          </cell>
          <cell r="AQ74">
            <v>10.488</v>
          </cell>
          <cell r="AR74">
            <v>0</v>
          </cell>
          <cell r="AS74">
            <v>0</v>
          </cell>
          <cell r="AT74">
            <v>0</v>
          </cell>
          <cell r="AU74">
            <v>0</v>
          </cell>
          <cell r="AV74">
            <v>0</v>
          </cell>
          <cell r="AW74">
            <v>0</v>
          </cell>
          <cell r="AX74">
            <v>0</v>
          </cell>
          <cell r="AY74">
            <v>0</v>
          </cell>
          <cell r="AZ74">
            <v>-56.666666666666664</v>
          </cell>
          <cell r="BA74">
            <v>-86.705770000000001</v>
          </cell>
          <cell r="BC74">
            <v>39904</v>
          </cell>
          <cell r="BD74">
            <v>297.75041581132336</v>
          </cell>
          <cell r="BE74">
            <v>3734.0842253209785</v>
          </cell>
          <cell r="BF74">
            <v>653.40071575350044</v>
          </cell>
          <cell r="BG74">
            <v>1472.021364587034</v>
          </cell>
          <cell r="BH74">
            <v>649.37552184006938</v>
          </cell>
          <cell r="BI74">
            <v>14.158533846080179</v>
          </cell>
          <cell r="BJ74">
            <v>15.103789178845538</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204.11221686209998</v>
          </cell>
          <cell r="CJ74">
            <v>1.1146125</v>
          </cell>
          <cell r="CK74">
            <v>0</v>
          </cell>
          <cell r="CL74">
            <v>0</v>
          </cell>
          <cell r="CR74">
            <v>0</v>
          </cell>
          <cell r="CS74">
            <v>0</v>
          </cell>
          <cell r="CT74">
            <v>0</v>
          </cell>
          <cell r="CU74">
            <v>0</v>
          </cell>
          <cell r="CV74">
            <v>0</v>
          </cell>
          <cell r="CW74">
            <v>0</v>
          </cell>
          <cell r="CX74">
            <v>0</v>
          </cell>
          <cell r="CY74">
            <v>0</v>
          </cell>
          <cell r="CZ74">
            <v>0</v>
          </cell>
          <cell r="DA74">
            <v>66.39881166666666</v>
          </cell>
          <cell r="DC74">
            <v>39904</v>
          </cell>
          <cell r="DD74">
            <v>37596.952323386417</v>
          </cell>
          <cell r="DE74">
            <v>5641.6641464937884</v>
          </cell>
          <cell r="DF74">
            <v>0</v>
          </cell>
          <cell r="DG74">
            <v>6835.8945663378317</v>
          </cell>
          <cell r="DH74">
            <v>0</v>
          </cell>
          <cell r="DI74">
            <v>247.25537436209999</v>
          </cell>
          <cell r="DJ74">
            <v>-76.973624999999998</v>
          </cell>
          <cell r="DK74">
            <v>50244.792785580139</v>
          </cell>
        </row>
        <row r="75">
          <cell r="A75">
            <v>39934</v>
          </cell>
          <cell r="B75">
            <v>2211.1481281007609</v>
          </cell>
          <cell r="C75">
            <v>16975.315737618865</v>
          </cell>
          <cell r="D75">
            <v>1211.0775166758367</v>
          </cell>
          <cell r="E75">
            <v>2546.9996402878633</v>
          </cell>
          <cell r="F75">
            <v>2708.5327825212466</v>
          </cell>
          <cell r="G75">
            <v>549.24525522394026</v>
          </cell>
          <cell r="H75">
            <v>25.912773808488438</v>
          </cell>
          <cell r="I75">
            <v>6.8658733000000005</v>
          </cell>
          <cell r="J75">
            <v>0</v>
          </cell>
          <cell r="K75">
            <v>0</v>
          </cell>
          <cell r="L75">
            <v>0</v>
          </cell>
          <cell r="M75">
            <v>185.43867813000006</v>
          </cell>
          <cell r="N75">
            <v>0</v>
          </cell>
          <cell r="O75">
            <v>0</v>
          </cell>
          <cell r="P75">
            <v>34.768216682895407</v>
          </cell>
          <cell r="Q75">
            <v>19.176971267512172</v>
          </cell>
          <cell r="R75">
            <v>342.59965326988248</v>
          </cell>
          <cell r="S75">
            <v>320.55809109396341</v>
          </cell>
          <cell r="T75">
            <v>45.232748689722023</v>
          </cell>
          <cell r="U75">
            <v>267.75242138916195</v>
          </cell>
          <cell r="V75">
            <v>5.5441351315924567</v>
          </cell>
          <cell r="W75">
            <v>486.97807322244512</v>
          </cell>
          <cell r="X75">
            <v>8.1949265580027433</v>
          </cell>
          <cell r="Y75">
            <v>3.8691749774301627</v>
          </cell>
          <cell r="Z75">
            <v>83.457392379069262</v>
          </cell>
          <cell r="AA75">
            <v>111.74984606242937</v>
          </cell>
          <cell r="AB75">
            <v>1073.5970451906715</v>
          </cell>
          <cell r="AC75">
            <v>421.25414263675003</v>
          </cell>
          <cell r="AD75">
            <v>37.339982575601724</v>
          </cell>
          <cell r="AE75">
            <v>77.375798030767214</v>
          </cell>
          <cell r="AF75">
            <v>10.187743680000001</v>
          </cell>
          <cell r="AG75">
            <v>17.107236120000003</v>
          </cell>
          <cell r="AH75">
            <v>217.94984115613971</v>
          </cell>
          <cell r="AI75">
            <v>0</v>
          </cell>
          <cell r="AJ75">
            <v>0</v>
          </cell>
          <cell r="AK75">
            <v>0</v>
          </cell>
          <cell r="AL75">
            <v>0</v>
          </cell>
          <cell r="AM75">
            <v>97.92</v>
          </cell>
          <cell r="AN75">
            <v>27.325800000000001</v>
          </cell>
          <cell r="AO75">
            <v>151.76005128</v>
          </cell>
          <cell r="AP75">
            <v>0</v>
          </cell>
          <cell r="AQ75">
            <v>0</v>
          </cell>
          <cell r="AR75">
            <v>0</v>
          </cell>
          <cell r="AS75">
            <v>0</v>
          </cell>
          <cell r="AT75">
            <v>0</v>
          </cell>
          <cell r="AU75">
            <v>0</v>
          </cell>
          <cell r="AV75">
            <v>0</v>
          </cell>
          <cell r="AW75">
            <v>0</v>
          </cell>
          <cell r="AX75">
            <v>0</v>
          </cell>
          <cell r="AY75">
            <v>0</v>
          </cell>
          <cell r="AZ75">
            <v>-56.666666666666664</v>
          </cell>
          <cell r="BA75">
            <v>-91.142789999999991</v>
          </cell>
          <cell r="BC75">
            <v>39934</v>
          </cell>
          <cell r="BD75">
            <v>292.29223285101773</v>
          </cell>
          <cell r="BE75">
            <v>2366.5609854866198</v>
          </cell>
          <cell r="BF75">
            <v>385.14818296311364</v>
          </cell>
          <cell r="BG75">
            <v>1264.5800306803305</v>
          </cell>
          <cell r="BH75">
            <v>392.63822770919239</v>
          </cell>
          <cell r="BI75">
            <v>14.204012815495933</v>
          </cell>
          <cell r="BJ75">
            <v>9.4598337754111572</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81.811567086540009</v>
          </cell>
          <cell r="CJ75">
            <v>0.37450980000000006</v>
          </cell>
          <cell r="CK75">
            <v>0</v>
          </cell>
          <cell r="CL75">
            <v>0</v>
          </cell>
          <cell r="CR75">
            <v>0</v>
          </cell>
          <cell r="CS75">
            <v>0</v>
          </cell>
          <cell r="CT75">
            <v>0</v>
          </cell>
          <cell r="CU75">
            <v>0</v>
          </cell>
          <cell r="CV75">
            <v>0</v>
          </cell>
          <cell r="CW75">
            <v>0</v>
          </cell>
          <cell r="CX75">
            <v>0</v>
          </cell>
          <cell r="CY75">
            <v>0</v>
          </cell>
          <cell r="CZ75">
            <v>0</v>
          </cell>
          <cell r="DA75">
            <v>66.39881166666666</v>
          </cell>
          <cell r="DC75">
            <v>39934</v>
          </cell>
          <cell r="DD75">
            <v>26420.536385667008</v>
          </cell>
          <cell r="DE75">
            <v>3584.693440114037</v>
          </cell>
          <cell r="DF75">
            <v>0</v>
          </cell>
          <cell r="DG75">
            <v>4724.8835062811813</v>
          </cell>
          <cell r="DH75">
            <v>0</v>
          </cell>
          <cell r="DI75">
            <v>359.19192816654004</v>
          </cell>
          <cell r="DJ75">
            <v>-81.410644999999988</v>
          </cell>
          <cell r="DK75">
            <v>35007.894615228768</v>
          </cell>
        </row>
        <row r="76">
          <cell r="A76">
            <v>39965</v>
          </cell>
          <cell r="B76">
            <v>1901.2798565895837</v>
          </cell>
          <cell r="C76">
            <v>10100.977276405694</v>
          </cell>
          <cell r="D76">
            <v>709.07802308791008</v>
          </cell>
          <cell r="E76">
            <v>2082.7966733677572</v>
          </cell>
          <cell r="F76">
            <v>1490.9441098379534</v>
          </cell>
          <cell r="G76">
            <v>549.0598897342345</v>
          </cell>
          <cell r="H76">
            <v>35.031188609539754</v>
          </cell>
          <cell r="I76">
            <v>6.8658733000000005</v>
          </cell>
          <cell r="J76">
            <v>0</v>
          </cell>
          <cell r="K76">
            <v>0</v>
          </cell>
          <cell r="L76">
            <v>0</v>
          </cell>
          <cell r="M76">
            <v>185.43867813000006</v>
          </cell>
          <cell r="N76">
            <v>0</v>
          </cell>
          <cell r="O76">
            <v>0</v>
          </cell>
          <cell r="P76">
            <v>21.996841092218048</v>
          </cell>
          <cell r="Q76">
            <v>10.171912212286829</v>
          </cell>
          <cell r="R76">
            <v>293.07115027964761</v>
          </cell>
          <cell r="S76">
            <v>270.26223330140181</v>
          </cell>
          <cell r="T76">
            <v>5.5030062633465402</v>
          </cell>
          <cell r="U76">
            <v>133.71914622045415</v>
          </cell>
          <cell r="V76">
            <v>3.1343596743318169</v>
          </cell>
          <cell r="W76">
            <v>304.2916073487882</v>
          </cell>
          <cell r="X76">
            <v>3.5628350060433855</v>
          </cell>
          <cell r="Y76">
            <v>2.4639422905470325</v>
          </cell>
          <cell r="Z76">
            <v>60.167579558645457</v>
          </cell>
          <cell r="AA76">
            <v>61.84362478680471</v>
          </cell>
          <cell r="AB76">
            <v>763.70556689440286</v>
          </cell>
          <cell r="AC76">
            <v>208.91096906994477</v>
          </cell>
          <cell r="AD76">
            <v>31.499891520469259</v>
          </cell>
          <cell r="AE76">
            <v>66.886314776220203</v>
          </cell>
          <cell r="AF76">
            <v>5.3924595200000009</v>
          </cell>
          <cell r="AG76">
            <v>8.4029381800000014</v>
          </cell>
          <cell r="AH76">
            <v>140.7273550947645</v>
          </cell>
          <cell r="AI76">
            <v>0</v>
          </cell>
          <cell r="AJ76">
            <v>0</v>
          </cell>
          <cell r="AK76">
            <v>0</v>
          </cell>
          <cell r="AL76">
            <v>0</v>
          </cell>
          <cell r="AM76">
            <v>97.92</v>
          </cell>
          <cell r="AN76">
            <v>27.325800000000001</v>
          </cell>
          <cell r="AO76">
            <v>151.76005128</v>
          </cell>
          <cell r="AP76">
            <v>0</v>
          </cell>
          <cell r="AQ76">
            <v>0</v>
          </cell>
          <cell r="AR76">
            <v>0</v>
          </cell>
          <cell r="AS76">
            <v>0</v>
          </cell>
          <cell r="AT76">
            <v>0</v>
          </cell>
          <cell r="AU76">
            <v>0</v>
          </cell>
          <cell r="AV76">
            <v>0</v>
          </cell>
          <cell r="AW76">
            <v>0</v>
          </cell>
          <cell r="AX76">
            <v>0</v>
          </cell>
          <cell r="AY76">
            <v>0</v>
          </cell>
          <cell r="AZ76">
            <v>-56.666666666666664</v>
          </cell>
          <cell r="BA76">
            <v>-228.43599</v>
          </cell>
          <cell r="BC76">
            <v>39965</v>
          </cell>
          <cell r="BD76">
            <v>294.18207680592974</v>
          </cell>
          <cell r="BE76">
            <v>1218.4614192588351</v>
          </cell>
          <cell r="BF76">
            <v>207.73203889348804</v>
          </cell>
          <cell r="BG76">
            <v>1142.683553995284</v>
          </cell>
          <cell r="BH76">
            <v>206.55315372379874</v>
          </cell>
          <cell r="BI76">
            <v>14.174976483948534</v>
          </cell>
          <cell r="BJ76">
            <v>7.4202129899861218</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18.972077754600001</v>
          </cell>
          <cell r="CJ76">
            <v>0</v>
          </cell>
          <cell r="CK76">
            <v>0</v>
          </cell>
          <cell r="CL76">
            <v>0</v>
          </cell>
          <cell r="CR76">
            <v>0</v>
          </cell>
          <cell r="CS76">
            <v>0</v>
          </cell>
          <cell r="CT76">
            <v>0</v>
          </cell>
          <cell r="CU76">
            <v>0</v>
          </cell>
          <cell r="CV76">
            <v>0</v>
          </cell>
          <cell r="CW76">
            <v>0</v>
          </cell>
          <cell r="CX76">
            <v>0</v>
          </cell>
          <cell r="CY76">
            <v>0</v>
          </cell>
          <cell r="CZ76">
            <v>0</v>
          </cell>
          <cell r="DA76">
            <v>66.39881166666666</v>
          </cell>
          <cell r="DC76">
            <v>39965</v>
          </cell>
          <cell r="DD76">
            <v>17061.471569062676</v>
          </cell>
          <cell r="DE76">
            <v>2395.7137330903174</v>
          </cell>
          <cell r="DF76">
            <v>0</v>
          </cell>
          <cell r="DG76">
            <v>3091.207432151271</v>
          </cell>
          <cell r="DH76">
            <v>0</v>
          </cell>
          <cell r="DI76">
            <v>295.97792903459998</v>
          </cell>
          <cell r="DJ76">
            <v>-218.70384500000003</v>
          </cell>
          <cell r="DK76">
            <v>22625.666818338865</v>
          </cell>
        </row>
        <row r="77">
          <cell r="A77">
            <v>39995</v>
          </cell>
          <cell r="B77">
            <v>1750.1855018432434</v>
          </cell>
          <cell r="C77">
            <v>5937.6602253094861</v>
          </cell>
          <cell r="D77">
            <v>442.79487577323044</v>
          </cell>
          <cell r="E77">
            <v>2026.6114659468067</v>
          </cell>
          <cell r="F77">
            <v>1047.8173999853016</v>
          </cell>
          <cell r="G77">
            <v>549.88470975640007</v>
          </cell>
          <cell r="H77">
            <v>47.929762937441375</v>
          </cell>
          <cell r="I77">
            <v>6.8658733000000005</v>
          </cell>
          <cell r="J77">
            <v>0</v>
          </cell>
          <cell r="K77">
            <v>0</v>
          </cell>
          <cell r="L77">
            <v>0</v>
          </cell>
          <cell r="M77">
            <v>185.43867813000006</v>
          </cell>
          <cell r="N77">
            <v>0</v>
          </cell>
          <cell r="O77">
            <v>0</v>
          </cell>
          <cell r="P77">
            <v>21.438909910273129</v>
          </cell>
          <cell r="Q77">
            <v>9.623341638499781</v>
          </cell>
          <cell r="R77">
            <v>296.9471654280531</v>
          </cell>
          <cell r="S77">
            <v>273.40325251305416</v>
          </cell>
          <cell r="T77">
            <v>1.9381263644424798</v>
          </cell>
          <cell r="U77">
            <v>125.04009257589294</v>
          </cell>
          <cell r="V77">
            <v>2.9995473026156003</v>
          </cell>
          <cell r="W77">
            <v>296.00960968841764</v>
          </cell>
          <cell r="X77">
            <v>3.2321256970528847</v>
          </cell>
          <cell r="Y77">
            <v>2.4038216040149178</v>
          </cell>
          <cell r="Z77">
            <v>59.733114320144679</v>
          </cell>
          <cell r="AA77">
            <v>58.96246752783447</v>
          </cell>
          <cell r="AB77">
            <v>746.88397796216702</v>
          </cell>
          <cell r="AC77">
            <v>195.07580947440536</v>
          </cell>
          <cell r="AD77">
            <v>31.868053787146959</v>
          </cell>
          <cell r="AE77">
            <v>67.847254035616984</v>
          </cell>
          <cell r="AF77">
            <v>5.0996371199999997</v>
          </cell>
          <cell r="AG77">
            <v>7.8311415000000011</v>
          </cell>
          <cell r="AH77">
            <v>137.57831014476852</v>
          </cell>
          <cell r="AI77">
            <v>0</v>
          </cell>
          <cell r="AJ77">
            <v>0</v>
          </cell>
          <cell r="AK77">
            <v>0</v>
          </cell>
          <cell r="AL77">
            <v>0</v>
          </cell>
          <cell r="AM77">
            <v>97.92</v>
          </cell>
          <cell r="AN77">
            <v>27.325800000000001</v>
          </cell>
          <cell r="AO77">
            <v>151.76005128</v>
          </cell>
          <cell r="AP77">
            <v>0</v>
          </cell>
          <cell r="AQ77">
            <v>0</v>
          </cell>
          <cell r="AR77">
            <v>0</v>
          </cell>
          <cell r="AS77">
            <v>0</v>
          </cell>
          <cell r="AT77">
            <v>0</v>
          </cell>
          <cell r="AU77">
            <v>0</v>
          </cell>
          <cell r="AV77">
            <v>0</v>
          </cell>
          <cell r="AW77">
            <v>0</v>
          </cell>
          <cell r="AX77">
            <v>0</v>
          </cell>
          <cell r="AY77">
            <v>0</v>
          </cell>
          <cell r="AZ77">
            <v>-56.666666666666664</v>
          </cell>
          <cell r="BA77">
            <v>-89.179009999999991</v>
          </cell>
          <cell r="BC77">
            <v>39995</v>
          </cell>
          <cell r="BD77">
            <v>291.56535303314132</v>
          </cell>
          <cell r="BE77">
            <v>754.77162792789829</v>
          </cell>
          <cell r="BF77">
            <v>148.11969707228178</v>
          </cell>
          <cell r="BG77">
            <v>1085.152520437463</v>
          </cell>
          <cell r="BH77">
            <v>144.14035575695914</v>
          </cell>
          <cell r="BI77">
            <v>14.211282486299837</v>
          </cell>
          <cell r="BJ77">
            <v>7.8486823646479493</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19.604480346420001</v>
          </cell>
          <cell r="CJ77">
            <v>0</v>
          </cell>
          <cell r="CK77">
            <v>0</v>
          </cell>
          <cell r="CL77">
            <v>0</v>
          </cell>
          <cell r="CR77">
            <v>0</v>
          </cell>
          <cell r="CS77">
            <v>0</v>
          </cell>
          <cell r="CT77">
            <v>0</v>
          </cell>
          <cell r="CU77">
            <v>0</v>
          </cell>
          <cell r="CV77">
            <v>0</v>
          </cell>
          <cell r="CW77">
            <v>0</v>
          </cell>
          <cell r="CX77">
            <v>0</v>
          </cell>
          <cell r="CY77">
            <v>0</v>
          </cell>
          <cell r="CZ77">
            <v>0</v>
          </cell>
          <cell r="DA77">
            <v>66.39881166666666</v>
          </cell>
          <cell r="DC77">
            <v>39995</v>
          </cell>
          <cell r="DD77">
            <v>11995.18849298191</v>
          </cell>
          <cell r="DE77">
            <v>2343.9157585944004</v>
          </cell>
          <cell r="DF77">
            <v>0</v>
          </cell>
          <cell r="DG77">
            <v>2445.8095190786917</v>
          </cell>
          <cell r="DH77">
            <v>0</v>
          </cell>
          <cell r="DI77">
            <v>296.61033162642002</v>
          </cell>
          <cell r="DJ77">
            <v>-79.446865000000003</v>
          </cell>
          <cell r="DK77">
            <v>17002.077237281421</v>
          </cell>
        </row>
        <row r="78">
          <cell r="A78">
            <v>40026</v>
          </cell>
          <cell r="B78">
            <v>1679.2948605049969</v>
          </cell>
          <cell r="C78">
            <v>6608.4898677679275</v>
          </cell>
          <cell r="D78">
            <v>378.49711323415977</v>
          </cell>
          <cell r="E78">
            <v>2007.8893143865685</v>
          </cell>
          <cell r="F78">
            <v>1067.2805309610753</v>
          </cell>
          <cell r="G78">
            <v>557.98049420029713</v>
          </cell>
          <cell r="H78">
            <v>49.648869098112314</v>
          </cell>
          <cell r="I78">
            <v>6.9784286</v>
          </cell>
          <cell r="J78">
            <v>0</v>
          </cell>
          <cell r="K78">
            <v>0</v>
          </cell>
          <cell r="L78">
            <v>0</v>
          </cell>
          <cell r="M78">
            <v>188.47865646000002</v>
          </cell>
          <cell r="N78">
            <v>0</v>
          </cell>
          <cell r="O78">
            <v>0</v>
          </cell>
          <cell r="P78">
            <v>21.508291495743265</v>
          </cell>
          <cell r="Q78">
            <v>9.6544851389480009</v>
          </cell>
          <cell r="R78">
            <v>297.90815949092706</v>
          </cell>
          <cell r="S78">
            <v>274.28805268299931</v>
          </cell>
          <cell r="T78">
            <v>1.9443986180490895</v>
          </cell>
          <cell r="U78">
            <v>125.44475306966606</v>
          </cell>
          <cell r="V78">
            <v>3.009254575439599</v>
          </cell>
          <cell r="W78">
            <v>296.96756959032189</v>
          </cell>
          <cell r="X78">
            <v>3.2425856507650299</v>
          </cell>
          <cell r="Y78">
            <v>2.4116009619567138</v>
          </cell>
          <cell r="Z78">
            <v>59.926425369724427</v>
          </cell>
          <cell r="AA78">
            <v>59.153284574850112</v>
          </cell>
          <cell r="AB78">
            <v>749.81032609871579</v>
          </cell>
          <cell r="AC78">
            <v>195.70712277367528</v>
          </cell>
          <cell r="AD78">
            <v>31.971186647299543</v>
          </cell>
          <cell r="AE78">
            <v>68.066824437026753</v>
          </cell>
          <cell r="AF78">
            <v>5.1161408000000002</v>
          </cell>
          <cell r="AG78">
            <v>7.8564850000000011</v>
          </cell>
          <cell r="AH78">
            <v>138.02354739442794</v>
          </cell>
          <cell r="AI78">
            <v>0</v>
          </cell>
          <cell r="AJ78">
            <v>0</v>
          </cell>
          <cell r="AK78">
            <v>0</v>
          </cell>
          <cell r="AL78">
            <v>0</v>
          </cell>
          <cell r="AM78">
            <v>97.92</v>
          </cell>
          <cell r="AN78">
            <v>27.325800000000001</v>
          </cell>
          <cell r="AO78">
            <v>151.76005128</v>
          </cell>
          <cell r="AP78">
            <v>0</v>
          </cell>
          <cell r="AQ78">
            <v>0</v>
          </cell>
          <cell r="AR78">
            <v>0</v>
          </cell>
          <cell r="AS78">
            <v>0</v>
          </cell>
          <cell r="AT78">
            <v>0</v>
          </cell>
          <cell r="AU78">
            <v>0</v>
          </cell>
          <cell r="AV78">
            <v>0</v>
          </cell>
          <cell r="AW78">
            <v>0</v>
          </cell>
          <cell r="AX78">
            <v>0</v>
          </cell>
          <cell r="AY78">
            <v>0</v>
          </cell>
          <cell r="AZ78">
            <v>-56.666666666666664</v>
          </cell>
          <cell r="BA78">
            <v>-14.29561</v>
          </cell>
          <cell r="BC78">
            <v>40026</v>
          </cell>
          <cell r="BD78">
            <v>298.94078160457207</v>
          </cell>
          <cell r="BE78">
            <v>769.90095299632492</v>
          </cell>
          <cell r="BF78">
            <v>150.54904513372435</v>
          </cell>
          <cell r="BG78">
            <v>1118.2732715454365</v>
          </cell>
          <cell r="BH78">
            <v>146.10247633782345</v>
          </cell>
          <cell r="BI78">
            <v>14.408904294997106</v>
          </cell>
          <cell r="BJ78">
            <v>8.1098617812796174</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19.604480346420001</v>
          </cell>
          <cell r="CJ78">
            <v>0</v>
          </cell>
          <cell r="CK78">
            <v>0</v>
          </cell>
          <cell r="CL78">
            <v>0</v>
          </cell>
          <cell r="CR78">
            <v>0</v>
          </cell>
          <cell r="CS78">
            <v>0</v>
          </cell>
          <cell r="CT78">
            <v>0</v>
          </cell>
          <cell r="CU78">
            <v>0</v>
          </cell>
          <cell r="CV78">
            <v>0</v>
          </cell>
          <cell r="CW78">
            <v>0</v>
          </cell>
          <cell r="CX78">
            <v>0</v>
          </cell>
          <cell r="CY78">
            <v>0</v>
          </cell>
          <cell r="CZ78">
            <v>0</v>
          </cell>
          <cell r="DA78">
            <v>66.39881166666666</v>
          </cell>
          <cell r="DC78">
            <v>40026</v>
          </cell>
          <cell r="DD78">
            <v>12544.538135213137</v>
          </cell>
          <cell r="DE78">
            <v>2352.0104943705355</v>
          </cell>
          <cell r="DF78">
            <v>0</v>
          </cell>
          <cell r="DG78">
            <v>2506.2852936941581</v>
          </cell>
          <cell r="DH78">
            <v>0</v>
          </cell>
          <cell r="DI78">
            <v>296.61033162642002</v>
          </cell>
          <cell r="DJ78">
            <v>-4.5634650000000079</v>
          </cell>
          <cell r="DK78">
            <v>17694.880789904251</v>
          </cell>
        </row>
        <row r="79">
          <cell r="A79">
            <v>40057</v>
          </cell>
          <cell r="B79">
            <v>1688.6050182663976</v>
          </cell>
          <cell r="C79">
            <v>7009.9690188642135</v>
          </cell>
          <cell r="D79">
            <v>378.78091167598228</v>
          </cell>
          <cell r="E79">
            <v>1970.7933832782842</v>
          </cell>
          <cell r="F79">
            <v>1035.6577862799029</v>
          </cell>
          <cell r="G79">
            <v>549.28434014357799</v>
          </cell>
          <cell r="H79">
            <v>48.501942948262794</v>
          </cell>
          <cell r="I79">
            <v>6.8658733000000005</v>
          </cell>
          <cell r="J79">
            <v>0</v>
          </cell>
          <cell r="K79">
            <v>0</v>
          </cell>
          <cell r="L79">
            <v>0</v>
          </cell>
          <cell r="M79">
            <v>185.43867813000006</v>
          </cell>
          <cell r="N79">
            <v>0</v>
          </cell>
          <cell r="O79">
            <v>0</v>
          </cell>
          <cell r="P79">
            <v>20.88385722651201</v>
          </cell>
          <cell r="Q79">
            <v>9.3741936349140254</v>
          </cell>
          <cell r="R79">
            <v>289.25921292506149</v>
          </cell>
          <cell r="S79">
            <v>266.32485115349283</v>
          </cell>
          <cell r="T79">
            <v>1.8879483355896003</v>
          </cell>
          <cell r="U79">
            <v>121.80280862570804</v>
          </cell>
          <cell r="V79">
            <v>2.9218891200236108</v>
          </cell>
          <cell r="W79">
            <v>288.3459304731835</v>
          </cell>
          <cell r="X79">
            <v>3.1484460673557231</v>
          </cell>
          <cell r="Y79">
            <v>2.341586740480551</v>
          </cell>
          <cell r="Z79">
            <v>58.186625923506625</v>
          </cell>
          <cell r="AA79">
            <v>57.435931151709298</v>
          </cell>
          <cell r="AB79">
            <v>742.11548114798188</v>
          </cell>
          <cell r="AC79">
            <v>190.025303080246</v>
          </cell>
          <cell r="AD79">
            <v>31.042990905926317</v>
          </cell>
          <cell r="AE79">
            <v>66.090690824338878</v>
          </cell>
          <cell r="AF79">
            <v>4.9676076800000013</v>
          </cell>
          <cell r="AG79">
            <v>7.6283935000000005</v>
          </cell>
          <cell r="AH79">
            <v>134.01641214749293</v>
          </cell>
          <cell r="AI79">
            <v>0</v>
          </cell>
          <cell r="AJ79">
            <v>0</v>
          </cell>
          <cell r="AK79">
            <v>0</v>
          </cell>
          <cell r="AL79">
            <v>0</v>
          </cell>
          <cell r="AM79">
            <v>97.92</v>
          </cell>
          <cell r="AN79">
            <v>27.325800000000001</v>
          </cell>
          <cell r="AO79">
            <v>151.76005128</v>
          </cell>
          <cell r="AP79">
            <v>0</v>
          </cell>
          <cell r="AQ79">
            <v>0</v>
          </cell>
          <cell r="AR79">
            <v>0</v>
          </cell>
          <cell r="AS79">
            <v>0</v>
          </cell>
          <cell r="AT79">
            <v>0</v>
          </cell>
          <cell r="AU79">
            <v>0</v>
          </cell>
          <cell r="AV79">
            <v>0</v>
          </cell>
          <cell r="AW79">
            <v>0</v>
          </cell>
          <cell r="AX79">
            <v>0</v>
          </cell>
          <cell r="AY79">
            <v>0</v>
          </cell>
          <cell r="AZ79">
            <v>-56.666666666666664</v>
          </cell>
          <cell r="BA79">
            <v>-47.041830000000004</v>
          </cell>
          <cell r="BC79">
            <v>40057</v>
          </cell>
          <cell r="BD79">
            <v>292.28027102432304</v>
          </cell>
          <cell r="BE79">
            <v>756.37806616924115</v>
          </cell>
          <cell r="BF79">
            <v>148.12096305691352</v>
          </cell>
          <cell r="BG79">
            <v>1087.1259170730559</v>
          </cell>
          <cell r="BH79">
            <v>145.1027856310123</v>
          </cell>
          <cell r="BI79">
            <v>14.158749288755414</v>
          </cell>
          <cell r="BJ79">
            <v>7.6754418028252687</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18.972077754600001</v>
          </cell>
          <cell r="CJ79">
            <v>0</v>
          </cell>
          <cell r="CK79">
            <v>0</v>
          </cell>
          <cell r="CL79">
            <v>0</v>
          </cell>
          <cell r="CR79">
            <v>0</v>
          </cell>
          <cell r="CS79">
            <v>0</v>
          </cell>
          <cell r="CT79">
            <v>0</v>
          </cell>
          <cell r="CU79">
            <v>0</v>
          </cell>
          <cell r="CV79">
            <v>0</v>
          </cell>
          <cell r="CW79">
            <v>0</v>
          </cell>
          <cell r="CX79">
            <v>0</v>
          </cell>
          <cell r="CY79">
            <v>0</v>
          </cell>
          <cell r="CZ79">
            <v>0</v>
          </cell>
          <cell r="DA79">
            <v>66.39881166666666</v>
          </cell>
          <cell r="DC79">
            <v>40057</v>
          </cell>
          <cell r="DD79">
            <v>12873.89695288662</v>
          </cell>
          <cell r="DE79">
            <v>2297.8001606635235</v>
          </cell>
          <cell r="DF79">
            <v>0</v>
          </cell>
          <cell r="DG79">
            <v>2450.8421940461267</v>
          </cell>
          <cell r="DH79">
            <v>0</v>
          </cell>
          <cell r="DI79">
            <v>295.97792903459998</v>
          </cell>
          <cell r="DJ79">
            <v>-37.309685000000002</v>
          </cell>
          <cell r="DK79">
            <v>17881.207551630872</v>
          </cell>
        </row>
        <row r="80">
          <cell r="A80">
            <v>40087</v>
          </cell>
          <cell r="B80">
            <v>1771.8305463944207</v>
          </cell>
          <cell r="C80">
            <v>8780.6615055143811</v>
          </cell>
          <cell r="D80">
            <v>491.2547570196528</v>
          </cell>
          <cell r="E80">
            <v>2192.548260699366</v>
          </cell>
          <cell r="F80">
            <v>1867.5315771180753</v>
          </cell>
          <cell r="G80">
            <v>549.68078726407737</v>
          </cell>
          <cell r="H80">
            <v>38.826652569846487</v>
          </cell>
          <cell r="I80">
            <v>6.8658733000000005</v>
          </cell>
          <cell r="J80">
            <v>0</v>
          </cell>
          <cell r="K80">
            <v>0</v>
          </cell>
          <cell r="L80">
            <v>0</v>
          </cell>
          <cell r="M80">
            <v>185.43867813000006</v>
          </cell>
          <cell r="N80">
            <v>0</v>
          </cell>
          <cell r="O80">
            <v>0</v>
          </cell>
          <cell r="P80">
            <v>41.234122950330466</v>
          </cell>
          <cell r="Q80">
            <v>23.811336336058943</v>
          </cell>
          <cell r="R80">
            <v>364.74519409176389</v>
          </cell>
          <cell r="S80">
            <v>343.43240642943442</v>
          </cell>
          <cell r="T80">
            <v>66.23451379383377</v>
          </cell>
          <cell r="U80">
            <v>336.98066836816315</v>
          </cell>
          <cell r="V80">
            <v>6.7784878756687048</v>
          </cell>
          <cell r="W80">
            <v>579.61486269024363</v>
          </cell>
          <cell r="X80">
            <v>10.602328963712022</v>
          </cell>
          <cell r="Y80">
            <v>4.5800024587687709</v>
          </cell>
          <cell r="Z80">
            <v>94.965789687971025</v>
          </cell>
          <cell r="AA80">
            <v>137.35644718060263</v>
          </cell>
          <cell r="AB80">
            <v>1249.4686360148421</v>
          </cell>
          <cell r="AC80">
            <v>530.970868862619</v>
          </cell>
          <cell r="AD80">
            <v>39.994357574375009</v>
          </cell>
          <cell r="AE80">
            <v>81.997994322649191</v>
          </cell>
          <cell r="AF80">
            <v>12.655930560000002</v>
          </cell>
          <cell r="AG80">
            <v>21.60697188</v>
          </cell>
          <cell r="AH80">
            <v>256.93722399266971</v>
          </cell>
          <cell r="AI80">
            <v>0</v>
          </cell>
          <cell r="AJ80">
            <v>0</v>
          </cell>
          <cell r="AK80">
            <v>0</v>
          </cell>
          <cell r="AL80">
            <v>0</v>
          </cell>
          <cell r="AM80">
            <v>19.933333333333334</v>
          </cell>
          <cell r="AN80">
            <v>4.486533333333333</v>
          </cell>
          <cell r="AO80">
            <v>56.023742000000013</v>
          </cell>
          <cell r="AP80">
            <v>0</v>
          </cell>
          <cell r="AQ80">
            <v>0</v>
          </cell>
          <cell r="AR80">
            <v>0</v>
          </cell>
          <cell r="AS80">
            <v>0</v>
          </cell>
          <cell r="AT80">
            <v>0</v>
          </cell>
          <cell r="AU80">
            <v>0</v>
          </cell>
          <cell r="AV80">
            <v>0</v>
          </cell>
          <cell r="AW80">
            <v>0</v>
          </cell>
          <cell r="AX80">
            <v>0</v>
          </cell>
          <cell r="AY80">
            <v>0</v>
          </cell>
          <cell r="AZ80">
            <v>-56.666666666666664</v>
          </cell>
          <cell r="BA80">
            <v>-31.255970000000001</v>
          </cell>
          <cell r="BC80">
            <v>40087</v>
          </cell>
          <cell r="BD80">
            <v>296.82118506311753</v>
          </cell>
          <cell r="BE80">
            <v>1094.5227121398368</v>
          </cell>
          <cell r="BF80">
            <v>265.92104408593377</v>
          </cell>
          <cell r="BG80">
            <v>1198.449719016078</v>
          </cell>
          <cell r="BH80">
            <v>258.44588439881602</v>
          </cell>
          <cell r="BI80">
            <v>14.190534432268594</v>
          </cell>
          <cell r="BJ80">
            <v>9.0428726297144806</v>
          </cell>
          <cell r="BK80">
            <v>0</v>
          </cell>
          <cell r="BL80">
            <v>0</v>
          </cell>
          <cell r="BM80">
            <v>0</v>
          </cell>
          <cell r="BN80">
            <v>0</v>
          </cell>
          <cell r="BP80">
            <v>0</v>
          </cell>
          <cell r="BQ80">
            <v>0</v>
          </cell>
          <cell r="BR80">
            <v>0</v>
          </cell>
          <cell r="BS80">
            <v>0</v>
          </cell>
          <cell r="BT80">
            <v>0</v>
          </cell>
          <cell r="BU80">
            <v>0</v>
          </cell>
          <cell r="CA80">
            <v>0</v>
          </cell>
          <cell r="CB80">
            <v>0</v>
          </cell>
          <cell r="CC80">
            <v>0</v>
          </cell>
          <cell r="CH80">
            <v>0</v>
          </cell>
          <cell r="CI80">
            <v>142.5375327138</v>
          </cell>
          <cell r="CJ80">
            <v>0.7401027</v>
          </cell>
          <cell r="CK80">
            <v>0</v>
          </cell>
          <cell r="CL80">
            <v>0</v>
          </cell>
          <cell r="CR80">
            <v>0</v>
          </cell>
          <cell r="CS80">
            <v>0</v>
          </cell>
          <cell r="CT80">
            <v>0</v>
          </cell>
          <cell r="CU80">
            <v>0</v>
          </cell>
          <cell r="CV80">
            <v>0</v>
          </cell>
          <cell r="CW80">
            <v>0</v>
          </cell>
          <cell r="CX80">
            <v>0</v>
          </cell>
          <cell r="CY80">
            <v>0</v>
          </cell>
          <cell r="CZ80">
            <v>0</v>
          </cell>
          <cell r="DA80">
            <v>66.39881166666666</v>
          </cell>
          <cell r="DC80">
            <v>40087</v>
          </cell>
          <cell r="DD80">
            <v>15884.638638009819</v>
          </cell>
          <cell r="DE80">
            <v>4203.9681440337063</v>
          </cell>
          <cell r="DF80">
            <v>0</v>
          </cell>
          <cell r="DG80">
            <v>3137.393951765765</v>
          </cell>
          <cell r="DH80">
            <v>0</v>
          </cell>
          <cell r="DI80">
            <v>223.72124408046668</v>
          </cell>
          <cell r="DJ80">
            <v>-21.523825000000002</v>
          </cell>
          <cell r="DK80">
            <v>23428.198152889756</v>
          </cell>
        </row>
        <row r="81">
          <cell r="A81">
            <v>40118</v>
          </cell>
          <cell r="B81">
            <v>2039.2163550944529</v>
          </cell>
          <cell r="C81">
            <v>17683.44809057525</v>
          </cell>
          <cell r="D81">
            <v>872.36938775773115</v>
          </cell>
          <cell r="E81">
            <v>2911.0707490546256</v>
          </cell>
          <cell r="F81">
            <v>3829.301645745531</v>
          </cell>
          <cell r="G81">
            <v>549.02746666292285</v>
          </cell>
          <cell r="H81">
            <v>30.935015037110929</v>
          </cell>
          <cell r="I81">
            <v>6.8658733000000005</v>
          </cell>
          <cell r="J81">
            <v>0</v>
          </cell>
          <cell r="K81">
            <v>0</v>
          </cell>
          <cell r="L81">
            <v>0</v>
          </cell>
          <cell r="M81">
            <v>185.43867813000006</v>
          </cell>
          <cell r="N81">
            <v>0</v>
          </cell>
          <cell r="O81">
            <v>0</v>
          </cell>
          <cell r="P81">
            <v>64.263728373197239</v>
          </cell>
          <cell r="Q81">
            <v>40.466224852992134</v>
          </cell>
          <cell r="R81">
            <v>437.83400934071682</v>
          </cell>
          <cell r="S81">
            <v>419.78900772794316</v>
          </cell>
          <cell r="T81">
            <v>142.78913471030648</v>
          </cell>
          <cell r="U81">
            <v>586.2562524971222</v>
          </cell>
          <cell r="V81">
            <v>11.203181915322048</v>
          </cell>
          <cell r="W81">
            <v>909.84766964853736</v>
          </cell>
          <cell r="X81">
            <v>19.299748272872467</v>
          </cell>
          <cell r="Y81">
            <v>7.1105399656908022</v>
          </cell>
          <cell r="Z81">
            <v>135.39665213117965</v>
          </cell>
          <cell r="AA81">
            <v>229.23103783387995</v>
          </cell>
          <cell r="AB81">
            <v>1838.9125611308739</v>
          </cell>
          <cell r="AC81">
            <v>926.11661796445685</v>
          </cell>
          <cell r="AD81">
            <v>48.85123628704055</v>
          </cell>
          <cell r="AE81">
            <v>97.101081520284993</v>
          </cell>
          <cell r="AF81">
            <v>21.526713919999999</v>
          </cell>
          <cell r="AG81">
            <v>37.817194480000005</v>
          </cell>
          <cell r="AH81">
            <v>395.58340273519605</v>
          </cell>
          <cell r="AI81">
            <v>0</v>
          </cell>
          <cell r="AJ81">
            <v>0</v>
          </cell>
          <cell r="AK81">
            <v>0</v>
          </cell>
          <cell r="AL81">
            <v>0</v>
          </cell>
          <cell r="AM81">
            <v>19.933333333333334</v>
          </cell>
          <cell r="AN81">
            <v>4.486533333333333</v>
          </cell>
          <cell r="AO81">
            <v>56.023742000000013</v>
          </cell>
          <cell r="AP81">
            <v>0</v>
          </cell>
          <cell r="AQ81">
            <v>0</v>
          </cell>
          <cell r="AR81">
            <v>0</v>
          </cell>
          <cell r="AS81">
            <v>0</v>
          </cell>
          <cell r="AT81">
            <v>0</v>
          </cell>
          <cell r="AU81">
            <v>0</v>
          </cell>
          <cell r="AV81">
            <v>0</v>
          </cell>
          <cell r="AW81">
            <v>0</v>
          </cell>
          <cell r="AX81">
            <v>0</v>
          </cell>
          <cell r="AY81">
            <v>0</v>
          </cell>
          <cell r="AZ81">
            <v>-56.666666666666664</v>
          </cell>
          <cell r="BA81">
            <v>-12.022969999999999</v>
          </cell>
          <cell r="BC81">
            <v>40118</v>
          </cell>
          <cell r="BD81">
            <v>292.4105603882112</v>
          </cell>
          <cell r="BE81">
            <v>2283.6168819458626</v>
          </cell>
          <cell r="BF81">
            <v>510.99484280348918</v>
          </cell>
          <cell r="BG81">
            <v>1365.6385657510532</v>
          </cell>
          <cell r="BH81">
            <v>493.15179592999203</v>
          </cell>
          <cell r="BI81">
            <v>14.213010503807769</v>
          </cell>
          <cell r="BJ81">
            <v>12.258678457385377</v>
          </cell>
          <cell r="BK81">
            <v>0</v>
          </cell>
          <cell r="BL81">
            <v>0</v>
          </cell>
          <cell r="BM81">
            <v>0</v>
          </cell>
          <cell r="BN81">
            <v>0</v>
          </cell>
          <cell r="BP81">
            <v>0</v>
          </cell>
          <cell r="BQ81">
            <v>0</v>
          </cell>
          <cell r="BR81">
            <v>0</v>
          </cell>
          <cell r="BS81">
            <v>0</v>
          </cell>
          <cell r="BT81">
            <v>0</v>
          </cell>
          <cell r="BU81">
            <v>0</v>
          </cell>
          <cell r="CA81">
            <v>0</v>
          </cell>
          <cell r="CB81">
            <v>0</v>
          </cell>
          <cell r="CC81">
            <v>0</v>
          </cell>
          <cell r="CH81">
            <v>0</v>
          </cell>
          <cell r="CI81">
            <v>274.71232324176003</v>
          </cell>
          <cell r="CJ81">
            <v>1.5396514000000001</v>
          </cell>
          <cell r="CK81">
            <v>0</v>
          </cell>
          <cell r="CL81">
            <v>0</v>
          </cell>
          <cell r="CR81">
            <v>0</v>
          </cell>
          <cell r="CS81">
            <v>0</v>
          </cell>
          <cell r="CT81">
            <v>0</v>
          </cell>
          <cell r="CU81">
            <v>0</v>
          </cell>
          <cell r="CV81">
            <v>0</v>
          </cell>
          <cell r="CW81">
            <v>0</v>
          </cell>
          <cell r="CX81">
            <v>0</v>
          </cell>
          <cell r="CY81">
            <v>0</v>
          </cell>
          <cell r="CZ81">
            <v>0</v>
          </cell>
          <cell r="DA81">
            <v>66.39881166666666</v>
          </cell>
          <cell r="DC81">
            <v>40118</v>
          </cell>
          <cell r="DD81">
            <v>28107.673261357628</v>
          </cell>
          <cell r="DE81">
            <v>6369.3959953076119</v>
          </cell>
          <cell r="DF81">
            <v>0</v>
          </cell>
          <cell r="DG81">
            <v>4972.284335779801</v>
          </cell>
          <cell r="DH81">
            <v>0</v>
          </cell>
          <cell r="DI81">
            <v>356.69558330842676</v>
          </cell>
          <cell r="DJ81">
            <v>-2.2908249999999981</v>
          </cell>
          <cell r="DK81">
            <v>39803.758350753473</v>
          </cell>
        </row>
        <row r="82">
          <cell r="A82">
            <v>40148</v>
          </cell>
          <cell r="B82">
            <v>2359.8224893034699</v>
          </cell>
          <cell r="C82">
            <v>30861.694527911379</v>
          </cell>
          <cell r="D82">
            <v>1491.1721765451337</v>
          </cell>
          <cell r="E82">
            <v>3538.8966027948641</v>
          </cell>
          <cell r="F82">
            <v>6003.0708067191563</v>
          </cell>
          <cell r="G82">
            <v>549.84303329816737</v>
          </cell>
          <cell r="H82">
            <v>42.897683754154059</v>
          </cell>
          <cell r="I82">
            <v>6.8658733000000005</v>
          </cell>
          <cell r="J82">
            <v>0</v>
          </cell>
          <cell r="K82">
            <v>0</v>
          </cell>
          <cell r="L82">
            <v>0</v>
          </cell>
          <cell r="M82">
            <v>185.43867813000006</v>
          </cell>
          <cell r="N82">
            <v>0</v>
          </cell>
          <cell r="O82">
            <v>0</v>
          </cell>
          <cell r="P82">
            <v>95.099008768389226</v>
          </cell>
          <cell r="Q82">
            <v>62.418383040974504</v>
          </cell>
          <cell r="R82">
            <v>549.2308606653063</v>
          </cell>
          <cell r="S82">
            <v>533.98920276235981</v>
          </cell>
          <cell r="T82">
            <v>241.19184112289582</v>
          </cell>
          <cell r="U82">
            <v>913.69357831071738</v>
          </cell>
          <cell r="V82">
            <v>17.061388194489691</v>
          </cell>
          <cell r="W82">
            <v>1351.3350022730797</v>
          </cell>
          <cell r="X82">
            <v>30.657438075754595</v>
          </cell>
          <cell r="Y82">
            <v>10.501622651668812</v>
          </cell>
          <cell r="Z82">
            <v>190.83765688699157</v>
          </cell>
          <cell r="AA82">
            <v>350.67482644101335</v>
          </cell>
          <cell r="AB82">
            <v>2624.4840219156586</v>
          </cell>
          <cell r="AC82">
            <v>1444.9771482688332</v>
          </cell>
          <cell r="AD82">
            <v>62.106896840112029</v>
          </cell>
          <cell r="AE82">
            <v>120.50366780338209</v>
          </cell>
          <cell r="AF82">
            <v>33.21741088000001</v>
          </cell>
          <cell r="AG82">
            <v>59.092475520000008</v>
          </cell>
          <cell r="AH82">
            <v>581.72555805982779</v>
          </cell>
          <cell r="AI82">
            <v>0</v>
          </cell>
          <cell r="AJ82">
            <v>0</v>
          </cell>
          <cell r="AK82">
            <v>0</v>
          </cell>
          <cell r="AL82">
            <v>0</v>
          </cell>
          <cell r="AM82">
            <v>19.933333333333334</v>
          </cell>
          <cell r="AN82">
            <v>4.486533333333333</v>
          </cell>
          <cell r="AO82">
            <v>56.023742000000013</v>
          </cell>
          <cell r="AP82">
            <v>0</v>
          </cell>
          <cell r="AQ82">
            <v>0</v>
          </cell>
          <cell r="AR82">
            <v>0</v>
          </cell>
          <cell r="AS82">
            <v>0</v>
          </cell>
          <cell r="AT82">
            <v>0</v>
          </cell>
          <cell r="AU82">
            <v>0</v>
          </cell>
          <cell r="AV82">
            <v>0</v>
          </cell>
          <cell r="AW82">
            <v>0</v>
          </cell>
          <cell r="AX82">
            <v>0</v>
          </cell>
          <cell r="AY82">
            <v>0</v>
          </cell>
          <cell r="AZ82">
            <v>-56.666666666666664</v>
          </cell>
          <cell r="BA82">
            <v>-42.439599999999999</v>
          </cell>
          <cell r="BC82">
            <v>40148</v>
          </cell>
          <cell r="BD82">
            <v>295.44559279261381</v>
          </cell>
          <cell r="BE82">
            <v>4348.2704036490295</v>
          </cell>
          <cell r="BF82">
            <v>804.32127635990571</v>
          </cell>
          <cell r="BG82">
            <v>1595.4743619139222</v>
          </cell>
          <cell r="BH82">
            <v>801.71909816828634</v>
          </cell>
          <cell r="BI82">
            <v>14.233774238821336</v>
          </cell>
          <cell r="BJ82">
            <v>18.440970443933566</v>
          </cell>
          <cell r="BK82">
            <v>0</v>
          </cell>
          <cell r="BL82">
            <v>0</v>
          </cell>
          <cell r="BM82">
            <v>0</v>
          </cell>
          <cell r="BN82">
            <v>0</v>
          </cell>
          <cell r="BP82">
            <v>0</v>
          </cell>
          <cell r="BQ82">
            <v>0</v>
          </cell>
          <cell r="BR82">
            <v>0</v>
          </cell>
          <cell r="BS82">
            <v>0</v>
          </cell>
          <cell r="BT82">
            <v>0</v>
          </cell>
          <cell r="BU82">
            <v>0</v>
          </cell>
          <cell r="CA82">
            <v>0</v>
          </cell>
          <cell r="CB82">
            <v>0</v>
          </cell>
          <cell r="CC82">
            <v>0</v>
          </cell>
          <cell r="CH82">
            <v>0</v>
          </cell>
          <cell r="CI82">
            <v>448.63589603820009</v>
          </cell>
          <cell r="CJ82">
            <v>2.5829287000000001</v>
          </cell>
          <cell r="CK82">
            <v>0</v>
          </cell>
          <cell r="CL82">
            <v>0</v>
          </cell>
          <cell r="CR82">
            <v>0</v>
          </cell>
          <cell r="CS82">
            <v>0</v>
          </cell>
          <cell r="CT82">
            <v>0</v>
          </cell>
          <cell r="CU82">
            <v>0</v>
          </cell>
          <cell r="CV82">
            <v>0</v>
          </cell>
          <cell r="CW82">
            <v>0</v>
          </cell>
          <cell r="CX82">
            <v>0</v>
          </cell>
          <cell r="CY82">
            <v>0</v>
          </cell>
          <cell r="CZ82">
            <v>0</v>
          </cell>
          <cell r="DA82">
            <v>66.39881166666666</v>
          </cell>
          <cell r="DC82">
            <v>40148</v>
          </cell>
          <cell r="DD82">
            <v>45039.701871756326</v>
          </cell>
          <cell r="DE82">
            <v>9272.797988481454</v>
          </cell>
          <cell r="DF82">
            <v>0</v>
          </cell>
          <cell r="DG82">
            <v>7877.9054775665118</v>
          </cell>
          <cell r="DH82">
            <v>0</v>
          </cell>
          <cell r="DI82">
            <v>531.66243340486676</v>
          </cell>
          <cell r="DJ82">
            <v>-32.70745500000001</v>
          </cell>
          <cell r="DK82">
            <v>62689.36031620916</v>
          </cell>
        </row>
        <row r="84">
          <cell r="A84" t="str">
            <v>A-1-2.)  Customer Charges Summary</v>
          </cell>
          <cell r="DC84" t="str">
            <v>B-1-2.)  Customer Charges Summary</v>
          </cell>
        </row>
        <row r="85">
          <cell r="DD85" t="str">
            <v>Total Firm</v>
          </cell>
          <cell r="DE85" t="str">
            <v>Total TC</v>
          </cell>
          <cell r="DF85" t="str">
            <v>Total Interruptible</v>
          </cell>
          <cell r="DG85" t="str">
            <v>Total Firm</v>
          </cell>
          <cell r="DH85" t="str">
            <v>Total TC</v>
          </cell>
          <cell r="DI85" t="str">
            <v>Total Interruptible</v>
          </cell>
          <cell r="DJ85" t="str">
            <v>Others</v>
          </cell>
          <cell r="DK85" t="str">
            <v>Grand</v>
          </cell>
        </row>
        <row r="86">
          <cell r="B86" t="str">
            <v>Resid - Firm</v>
          </cell>
          <cell r="D86" t="str">
            <v>Comm - Firm</v>
          </cell>
          <cell r="P86" t="str">
            <v>TC</v>
          </cell>
          <cell r="AI86" t="str">
            <v>Interruptible</v>
          </cell>
          <cell r="AR86" t="str">
            <v>Resid</v>
          </cell>
          <cell r="AS86" t="str">
            <v>Comm</v>
          </cell>
          <cell r="AT86" t="str">
            <v>Comm</v>
          </cell>
          <cell r="AU86" t="str">
            <v>TC</v>
          </cell>
          <cell r="AV86" t="str">
            <v>TC</v>
          </cell>
          <cell r="AW86" t="str">
            <v>TC</v>
          </cell>
          <cell r="AX86" t="str">
            <v>Interrupt</v>
          </cell>
          <cell r="AY86" t="str">
            <v>Interrupt</v>
          </cell>
          <cell r="AZ86" t="str">
            <v>Edgar</v>
          </cell>
          <cell r="BA86" t="str">
            <v>S. Allowance</v>
          </cell>
          <cell r="BD86" t="str">
            <v>Resid - Firm</v>
          </cell>
          <cell r="BF86" t="str">
            <v>Comm - Firm</v>
          </cell>
          <cell r="BP86" t="str">
            <v>TC</v>
          </cell>
          <cell r="CI86" t="str">
            <v>Interruptible</v>
          </cell>
          <cell r="CR86" t="str">
            <v>Resid</v>
          </cell>
          <cell r="CS86" t="str">
            <v>Comm</v>
          </cell>
          <cell r="CT86" t="str">
            <v>Comm</v>
          </cell>
          <cell r="CU86" t="str">
            <v>TC</v>
          </cell>
          <cell r="CV86" t="str">
            <v>TC</v>
          </cell>
          <cell r="CW86" t="str">
            <v>TC</v>
          </cell>
          <cell r="CX86" t="str">
            <v>Interrupt</v>
          </cell>
          <cell r="CY86" t="str">
            <v>Interrupt</v>
          </cell>
          <cell r="DD86" t="str">
            <v>Sales</v>
          </cell>
          <cell r="DE86" t="str">
            <v>Sales</v>
          </cell>
          <cell r="DF86" t="str">
            <v>Sales</v>
          </cell>
          <cell r="DG86" t="str">
            <v>Trans</v>
          </cell>
          <cell r="DH86" t="str">
            <v>Trans</v>
          </cell>
          <cell r="DI86" t="str">
            <v>Trans</v>
          </cell>
          <cell r="DJ86" t="str">
            <v>(Edgar, S.Allow, Choff, Offsys)</v>
          </cell>
          <cell r="DK86" t="str">
            <v>Total</v>
          </cell>
        </row>
        <row r="87">
          <cell r="B87" t="str">
            <v>1A</v>
          </cell>
          <cell r="C87" t="str">
            <v>1B</v>
          </cell>
          <cell r="D87">
            <v>3</v>
          </cell>
          <cell r="E87" t="str">
            <v>2-1</v>
          </cell>
          <cell r="F87" t="str">
            <v>2-2</v>
          </cell>
          <cell r="G87" t="str">
            <v>4A</v>
          </cell>
          <cell r="H87" t="str">
            <v>4B</v>
          </cell>
          <cell r="I87">
            <v>7</v>
          </cell>
          <cell r="J87" t="str">
            <v>SC 21 - R1</v>
          </cell>
          <cell r="K87" t="str">
            <v>SC 21 - R2</v>
          </cell>
          <cell r="L87" t="str">
            <v>SC 21 - R3</v>
          </cell>
          <cell r="M87" t="str">
            <v>NGV</v>
          </cell>
          <cell r="N87" t="str">
            <v>WC Adj</v>
          </cell>
          <cell r="O87" t="str">
            <v>1 Time Adj</v>
          </cell>
          <cell r="P87" t="str">
            <v>6C-1</v>
          </cell>
          <cell r="Q87" t="str">
            <v>6CT-1</v>
          </cell>
          <cell r="R87" t="str">
            <v>6C-2</v>
          </cell>
          <cell r="S87" t="str">
            <v>6CT-2</v>
          </cell>
          <cell r="T87" t="str">
            <v>6G-1</v>
          </cell>
          <cell r="U87" t="str">
            <v>6G-2</v>
          </cell>
          <cell r="V87" t="str">
            <v>NYH1</v>
          </cell>
          <cell r="W87" t="str">
            <v>NYH2</v>
          </cell>
          <cell r="X87" t="str">
            <v>NYSGS</v>
          </cell>
          <cell r="Y87" t="str">
            <v>Kingsboro</v>
          </cell>
          <cell r="Z87" t="str">
            <v>NYCDGS</v>
          </cell>
          <cell r="AA87" t="str">
            <v>6M-1</v>
          </cell>
          <cell r="AB87" t="str">
            <v>6M-2</v>
          </cell>
          <cell r="AC87" t="str">
            <v>6M-3</v>
          </cell>
          <cell r="AD87" t="str">
            <v>LFK-A</v>
          </cell>
          <cell r="AE87" t="str">
            <v>LFK-B</v>
          </cell>
          <cell r="AF87" t="str">
            <v>TRP-A</v>
          </cell>
          <cell r="AG87" t="str">
            <v>TRP-B</v>
          </cell>
          <cell r="AH87" t="str">
            <v>6M-4</v>
          </cell>
          <cell r="AI87" t="str">
            <v>5A1</v>
          </cell>
          <cell r="AJ87" t="str">
            <v>5A2</v>
          </cell>
          <cell r="AK87" t="str">
            <v>5B1</v>
          </cell>
          <cell r="AL87" t="str">
            <v>5B2</v>
          </cell>
          <cell r="AM87" t="str">
            <v>Power Gen</v>
          </cell>
          <cell r="AN87" t="str">
            <v>SC20-Spare 1</v>
          </cell>
          <cell r="AO87" t="str">
            <v>SC20-Spare 2</v>
          </cell>
          <cell r="AP87" t="str">
            <v>SC20-Spare 3</v>
          </cell>
          <cell r="AQ87" t="str">
            <v>PG &lt; 50MW</v>
          </cell>
          <cell r="AR87" t="str">
            <v>Spare 1a</v>
          </cell>
          <cell r="AS87" t="str">
            <v>Spare 2a</v>
          </cell>
          <cell r="AT87" t="str">
            <v>Spare 3a</v>
          </cell>
          <cell r="AU87" t="str">
            <v>Spare 4a</v>
          </cell>
          <cell r="AV87" t="str">
            <v>Spare 5a</v>
          </cell>
          <cell r="AW87" t="str">
            <v>Spare 6a</v>
          </cell>
          <cell r="AX87" t="str">
            <v>Spare 7a</v>
          </cell>
          <cell r="AY87" t="str">
            <v>Spare 8a</v>
          </cell>
          <cell r="BD87" t="str">
            <v>T1A</v>
          </cell>
          <cell r="BE87" t="str">
            <v>T1B</v>
          </cell>
          <cell r="BF87" t="str">
            <v>T3</v>
          </cell>
          <cell r="BG87" t="str">
            <v>T2-1</v>
          </cell>
          <cell r="BH87" t="str">
            <v>T2-2</v>
          </cell>
          <cell r="BI87" t="str">
            <v>T4A</v>
          </cell>
          <cell r="BJ87" t="str">
            <v>T4B</v>
          </cell>
          <cell r="BK87" t="str">
            <v>T7</v>
          </cell>
          <cell r="BL87" t="str">
            <v>T7</v>
          </cell>
          <cell r="BM87" t="str">
            <v>T7</v>
          </cell>
          <cell r="BN87" t="str">
            <v>T7</v>
          </cell>
          <cell r="BP87" t="str">
            <v>T6C-1</v>
          </cell>
          <cell r="BQ87" t="str">
            <v>T6CT-1</v>
          </cell>
          <cell r="BR87" t="str">
            <v>T6C-2</v>
          </cell>
          <cell r="BS87" t="str">
            <v>T6CT-2</v>
          </cell>
          <cell r="BT87" t="str">
            <v>T6G-1</v>
          </cell>
          <cell r="BU87" t="str">
            <v>T6G-2</v>
          </cell>
          <cell r="CA87" t="str">
            <v>T6M-1</v>
          </cell>
          <cell r="CB87" t="str">
            <v>T6M-2</v>
          </cell>
          <cell r="CC87" t="str">
            <v>T6M-3</v>
          </cell>
          <cell r="CH87" t="str">
            <v>T6M-4</v>
          </cell>
          <cell r="CI87" t="str">
            <v>T5A1</v>
          </cell>
          <cell r="CJ87" t="str">
            <v>T5A2</v>
          </cell>
          <cell r="CK87" t="str">
            <v>T5B1</v>
          </cell>
          <cell r="CL87" t="str">
            <v>T5B2</v>
          </cell>
          <cell r="CR87" t="str">
            <v>Spare 1b</v>
          </cell>
          <cell r="CS87" t="str">
            <v>Spare 2b</v>
          </cell>
          <cell r="CT87" t="str">
            <v>Spare 3b</v>
          </cell>
          <cell r="CU87" t="str">
            <v>Spare 4b</v>
          </cell>
          <cell r="CV87" t="str">
            <v>Spare 5b</v>
          </cell>
          <cell r="CW87" t="str">
            <v>Spare 6b</v>
          </cell>
          <cell r="CX87" t="str">
            <v>Spare 7b</v>
          </cell>
          <cell r="CY87" t="str">
            <v>Spare 8b</v>
          </cell>
          <cell r="CZ87" t="str">
            <v>Offsys</v>
          </cell>
          <cell r="DA87" t="str">
            <v>RCharoff</v>
          </cell>
        </row>
        <row r="88">
          <cell r="A88">
            <v>38353</v>
          </cell>
          <cell r="B88">
            <v>6434.0921050000006</v>
          </cell>
          <cell r="C88">
            <v>4805.4636</v>
          </cell>
          <cell r="D88">
            <v>110.32221</v>
          </cell>
          <cell r="E88">
            <v>215.42544000000001</v>
          </cell>
          <cell r="F88">
            <v>201.9684</v>
          </cell>
          <cell r="G88">
            <v>6.1755900000000006</v>
          </cell>
          <cell r="H88">
            <v>1.5303199999999999</v>
          </cell>
          <cell r="I88">
            <v>0.21059999999999998</v>
          </cell>
          <cell r="J88">
            <v>0</v>
          </cell>
          <cell r="K88">
            <v>0</v>
          </cell>
          <cell r="L88">
            <v>0</v>
          </cell>
          <cell r="M88">
            <v>0</v>
          </cell>
          <cell r="N88">
            <v>0</v>
          </cell>
          <cell r="O88">
            <v>0</v>
          </cell>
          <cell r="P88">
            <v>23.150719999999996</v>
          </cell>
          <cell r="Q88">
            <v>11.19584</v>
          </cell>
          <cell r="R88">
            <v>32.123390000000001</v>
          </cell>
          <cell r="S88">
            <v>19.450859999999999</v>
          </cell>
          <cell r="T88">
            <v>36.62368</v>
          </cell>
          <cell r="U88">
            <v>61.59438999999999</v>
          </cell>
          <cell r="V88">
            <v>0.94879999999999998</v>
          </cell>
          <cell r="W88">
            <v>23.576799999999999</v>
          </cell>
          <cell r="X88">
            <v>4.1259399999999999</v>
          </cell>
          <cell r="Y88">
            <v>0.29470999999999997</v>
          </cell>
          <cell r="Z88">
            <v>1.1788399999999999</v>
          </cell>
          <cell r="AA88">
            <v>103.79872</v>
          </cell>
          <cell r="AB88">
            <v>360.16447999999997</v>
          </cell>
          <cell r="AC88">
            <v>166.80586</v>
          </cell>
          <cell r="AD88">
            <v>10.62656</v>
          </cell>
          <cell r="AE88">
            <v>11.198979999999999</v>
          </cell>
          <cell r="AF88">
            <v>6.0723199999999995</v>
          </cell>
          <cell r="AG88">
            <v>7.6624599999999994</v>
          </cell>
          <cell r="AH88">
            <v>22.987379999999998</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38353</v>
          </cell>
          <cell r="BD88">
            <v>157.00720000000001</v>
          </cell>
          <cell r="BE88">
            <v>604.72159999999997</v>
          </cell>
          <cell r="BF88">
            <v>25.211069999999999</v>
          </cell>
          <cell r="BG88">
            <v>47.703119999999998</v>
          </cell>
          <cell r="BH88">
            <v>40.461359999999999</v>
          </cell>
          <cell r="BI88">
            <v>1.33199</v>
          </cell>
          <cell r="BJ88">
            <v>0.55835999999999997</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390.76400000000001</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38353</v>
          </cell>
          <cell r="DD88">
            <v>11775.188265000003</v>
          </cell>
          <cell r="DE88">
            <v>903.5807299999999</v>
          </cell>
          <cell r="DF88">
            <v>0</v>
          </cell>
          <cell r="DG88">
            <v>876.99469999999997</v>
          </cell>
          <cell r="DH88">
            <v>0</v>
          </cell>
          <cell r="DI88">
            <v>390.76400000000001</v>
          </cell>
          <cell r="DJ88">
            <v>0</v>
          </cell>
          <cell r="DK88">
            <v>13946.527695000001</v>
          </cell>
        </row>
        <row r="89">
          <cell r="A89">
            <v>38384</v>
          </cell>
          <cell r="B89">
            <v>6419.7165300000006</v>
          </cell>
          <cell r="C89">
            <v>4793.5271999999995</v>
          </cell>
          <cell r="D89">
            <v>110.32221</v>
          </cell>
          <cell r="E89">
            <v>215.60592</v>
          </cell>
          <cell r="F89">
            <v>204.2808</v>
          </cell>
          <cell r="G89">
            <v>6.1755900000000006</v>
          </cell>
          <cell r="H89">
            <v>1.5303199999999999</v>
          </cell>
          <cell r="I89">
            <v>0.21059999999999998</v>
          </cell>
          <cell r="J89">
            <v>0</v>
          </cell>
          <cell r="K89">
            <v>0</v>
          </cell>
          <cell r="L89">
            <v>0</v>
          </cell>
          <cell r="M89">
            <v>0</v>
          </cell>
          <cell r="N89">
            <v>0</v>
          </cell>
          <cell r="O89">
            <v>0</v>
          </cell>
          <cell r="P89">
            <v>23.150719999999996</v>
          </cell>
          <cell r="Q89">
            <v>11.19584</v>
          </cell>
          <cell r="R89">
            <v>32.123390000000001</v>
          </cell>
          <cell r="S89">
            <v>19.450859999999999</v>
          </cell>
          <cell r="T89">
            <v>36.62368</v>
          </cell>
          <cell r="U89">
            <v>61.59438999999999</v>
          </cell>
          <cell r="V89">
            <v>0.94879999999999998</v>
          </cell>
          <cell r="W89">
            <v>23.576799999999999</v>
          </cell>
          <cell r="X89">
            <v>4.1259399999999999</v>
          </cell>
          <cell r="Y89">
            <v>0.29470999999999997</v>
          </cell>
          <cell r="Z89">
            <v>1.1788399999999999</v>
          </cell>
          <cell r="AA89">
            <v>103.79872</v>
          </cell>
          <cell r="AB89">
            <v>361.49279999999999</v>
          </cell>
          <cell r="AC89">
            <v>166.80586</v>
          </cell>
          <cell r="AD89">
            <v>10.62656</v>
          </cell>
          <cell r="AE89">
            <v>11.198979999999999</v>
          </cell>
          <cell r="AF89">
            <v>6.0723199999999995</v>
          </cell>
          <cell r="AG89">
            <v>7.6624599999999994</v>
          </cell>
          <cell r="AH89">
            <v>22.987379999999998</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38384</v>
          </cell>
          <cell r="BD89">
            <v>157.00720000000001</v>
          </cell>
          <cell r="BE89">
            <v>604.72159999999997</v>
          </cell>
          <cell r="BF89">
            <v>25.211069999999999</v>
          </cell>
          <cell r="BG89">
            <v>47.703119999999998</v>
          </cell>
          <cell r="BH89">
            <v>40.461359999999999</v>
          </cell>
          <cell r="BI89">
            <v>1.33199</v>
          </cell>
          <cell r="BJ89">
            <v>0.55835999999999997</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390.76400000000001</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38384</v>
          </cell>
          <cell r="DD89">
            <v>11751.369170000002</v>
          </cell>
          <cell r="DE89">
            <v>904.90904999999998</v>
          </cell>
          <cell r="DF89">
            <v>0</v>
          </cell>
          <cell r="DG89">
            <v>876.99469999999997</v>
          </cell>
          <cell r="DH89">
            <v>0</v>
          </cell>
          <cell r="DI89">
            <v>390.76400000000001</v>
          </cell>
          <cell r="DJ89">
            <v>0</v>
          </cell>
          <cell r="DK89">
            <v>13924.03692</v>
          </cell>
        </row>
        <row r="90">
          <cell r="A90">
            <v>38412</v>
          </cell>
          <cell r="B90">
            <v>6428.2479775000002</v>
          </cell>
          <cell r="C90">
            <v>4805.4258</v>
          </cell>
          <cell r="D90">
            <v>110.32221</v>
          </cell>
          <cell r="E90">
            <v>215.83151999999998</v>
          </cell>
          <cell r="F90">
            <v>207.0444</v>
          </cell>
          <cell r="G90">
            <v>6.1755900000000006</v>
          </cell>
          <cell r="H90">
            <v>1.5303199999999999</v>
          </cell>
          <cell r="I90">
            <v>0.21059999999999998</v>
          </cell>
          <cell r="J90">
            <v>0</v>
          </cell>
          <cell r="K90">
            <v>0</v>
          </cell>
          <cell r="L90">
            <v>0</v>
          </cell>
          <cell r="M90">
            <v>0</v>
          </cell>
          <cell r="N90">
            <v>0</v>
          </cell>
          <cell r="O90">
            <v>0</v>
          </cell>
          <cell r="P90">
            <v>23.150719999999996</v>
          </cell>
          <cell r="Q90">
            <v>11.19584</v>
          </cell>
          <cell r="R90">
            <v>32.123390000000001</v>
          </cell>
          <cell r="S90">
            <v>19.450859999999999</v>
          </cell>
          <cell r="T90">
            <v>36.62368</v>
          </cell>
          <cell r="U90">
            <v>61.59438999999999</v>
          </cell>
          <cell r="V90">
            <v>0.94879999999999998</v>
          </cell>
          <cell r="W90">
            <v>23.576799999999999</v>
          </cell>
          <cell r="X90">
            <v>4.1259399999999999</v>
          </cell>
          <cell r="Y90">
            <v>0.29470999999999997</v>
          </cell>
          <cell r="Z90">
            <v>1.1788399999999999</v>
          </cell>
          <cell r="AA90">
            <v>103.79872</v>
          </cell>
          <cell r="AB90">
            <v>363.20063999999996</v>
          </cell>
          <cell r="AC90">
            <v>166.80586</v>
          </cell>
          <cell r="AD90">
            <v>10.62656</v>
          </cell>
          <cell r="AE90">
            <v>11.198979999999999</v>
          </cell>
          <cell r="AF90">
            <v>6.0723199999999995</v>
          </cell>
          <cell r="AG90">
            <v>7.6624599999999994</v>
          </cell>
          <cell r="AH90">
            <v>22.987379999999998</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38412</v>
          </cell>
          <cell r="BD90">
            <v>157.00720000000001</v>
          </cell>
          <cell r="BE90">
            <v>604.72159999999997</v>
          </cell>
          <cell r="BF90">
            <v>25.211069999999999</v>
          </cell>
          <cell r="BG90">
            <v>47.703119999999998</v>
          </cell>
          <cell r="BH90">
            <v>40.461359999999999</v>
          </cell>
          <cell r="BI90">
            <v>1.33199</v>
          </cell>
          <cell r="BJ90">
            <v>0.55835999999999997</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390.76400000000001</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38412</v>
          </cell>
          <cell r="DD90">
            <v>11774.788417500002</v>
          </cell>
          <cell r="DE90">
            <v>906.61689000000001</v>
          </cell>
          <cell r="DF90">
            <v>0</v>
          </cell>
          <cell r="DG90">
            <v>876.99469999999997</v>
          </cell>
          <cell r="DH90">
            <v>0</v>
          </cell>
          <cell r="DI90">
            <v>390.76400000000001</v>
          </cell>
          <cell r="DJ90">
            <v>0</v>
          </cell>
          <cell r="DK90">
            <v>13949.1640075</v>
          </cell>
        </row>
        <row r="91">
          <cell r="A91">
            <v>38443</v>
          </cell>
          <cell r="B91">
            <v>6413.2336349999996</v>
          </cell>
          <cell r="C91">
            <v>4792.3427999999994</v>
          </cell>
          <cell r="D91">
            <v>110.32221</v>
          </cell>
          <cell r="E91">
            <v>216.12479999999999</v>
          </cell>
          <cell r="F91">
            <v>210.72167999999999</v>
          </cell>
          <cell r="G91">
            <v>6.1755900000000006</v>
          </cell>
          <cell r="H91">
            <v>1.5303199999999999</v>
          </cell>
          <cell r="I91">
            <v>0.21059999999999998</v>
          </cell>
          <cell r="J91">
            <v>0</v>
          </cell>
          <cell r="K91">
            <v>0</v>
          </cell>
          <cell r="L91">
            <v>0</v>
          </cell>
          <cell r="M91">
            <v>0</v>
          </cell>
          <cell r="N91">
            <v>0</v>
          </cell>
          <cell r="O91">
            <v>0</v>
          </cell>
          <cell r="P91">
            <v>23.150719999999996</v>
          </cell>
          <cell r="Q91">
            <v>11.19584</v>
          </cell>
          <cell r="R91">
            <v>32.123390000000001</v>
          </cell>
          <cell r="S91">
            <v>19.450859999999999</v>
          </cell>
          <cell r="T91">
            <v>36.62368</v>
          </cell>
          <cell r="U91">
            <v>61.59438999999999</v>
          </cell>
          <cell r="V91">
            <v>0.94879999999999998</v>
          </cell>
          <cell r="W91">
            <v>23.576799999999999</v>
          </cell>
          <cell r="X91">
            <v>4.1259399999999999</v>
          </cell>
          <cell r="Y91">
            <v>0.29470999999999997</v>
          </cell>
          <cell r="Z91">
            <v>1.1788399999999999</v>
          </cell>
          <cell r="AA91">
            <v>103.79872</v>
          </cell>
          <cell r="AB91">
            <v>365.47775999999999</v>
          </cell>
          <cell r="AC91">
            <v>166.80586</v>
          </cell>
          <cell r="AD91">
            <v>10.62656</v>
          </cell>
          <cell r="AE91">
            <v>11.198979999999999</v>
          </cell>
          <cell r="AF91">
            <v>6.0723199999999995</v>
          </cell>
          <cell r="AG91">
            <v>7.6624599999999994</v>
          </cell>
          <cell r="AH91">
            <v>22.987379999999998</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38443</v>
          </cell>
          <cell r="BD91">
            <v>157.00720000000001</v>
          </cell>
          <cell r="BE91">
            <v>604.72159999999997</v>
          </cell>
          <cell r="BF91">
            <v>25.211069999999999</v>
          </cell>
          <cell r="BG91">
            <v>47.703119999999998</v>
          </cell>
          <cell r="BH91">
            <v>40.461359999999999</v>
          </cell>
          <cell r="BI91">
            <v>1.33199</v>
          </cell>
          <cell r="BJ91">
            <v>0.55835999999999997</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390.76400000000001</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38443</v>
          </cell>
          <cell r="DD91">
            <v>11750.661635</v>
          </cell>
          <cell r="DE91">
            <v>908.89400999999998</v>
          </cell>
          <cell r="DF91">
            <v>0</v>
          </cell>
          <cell r="DG91">
            <v>876.99469999999997</v>
          </cell>
          <cell r="DH91">
            <v>0</v>
          </cell>
          <cell r="DI91">
            <v>390.76400000000001</v>
          </cell>
          <cell r="DJ91">
            <v>0</v>
          </cell>
          <cell r="DK91">
            <v>13927.314344999999</v>
          </cell>
        </row>
        <row r="92">
          <cell r="A92">
            <v>38473</v>
          </cell>
          <cell r="B92">
            <v>6420.6856579999994</v>
          </cell>
          <cell r="C92">
            <v>4804.3195199999991</v>
          </cell>
          <cell r="D92">
            <v>110.32221</v>
          </cell>
          <cell r="E92">
            <v>216.42935999999997</v>
          </cell>
          <cell r="F92">
            <v>214.54559999999998</v>
          </cell>
          <cell r="G92">
            <v>6.1755900000000006</v>
          </cell>
          <cell r="H92">
            <v>1.5303199999999999</v>
          </cell>
          <cell r="I92">
            <v>0.21059999999999998</v>
          </cell>
          <cell r="J92">
            <v>0</v>
          </cell>
          <cell r="K92">
            <v>0</v>
          </cell>
          <cell r="L92">
            <v>0</v>
          </cell>
          <cell r="M92">
            <v>0</v>
          </cell>
          <cell r="N92">
            <v>0</v>
          </cell>
          <cell r="O92">
            <v>0</v>
          </cell>
          <cell r="P92">
            <v>23.150719999999996</v>
          </cell>
          <cell r="Q92">
            <v>11.19584</v>
          </cell>
          <cell r="R92">
            <v>32.123390000000001</v>
          </cell>
          <cell r="S92">
            <v>19.450859999999999</v>
          </cell>
          <cell r="T92">
            <v>36.62368</v>
          </cell>
          <cell r="U92">
            <v>61.59438999999999</v>
          </cell>
          <cell r="V92">
            <v>0.94879999999999998</v>
          </cell>
          <cell r="W92">
            <v>23.576799999999999</v>
          </cell>
          <cell r="X92">
            <v>4.1259399999999999</v>
          </cell>
          <cell r="Y92">
            <v>0.29470999999999997</v>
          </cell>
          <cell r="Z92">
            <v>1.1788399999999999</v>
          </cell>
          <cell r="AA92">
            <v>103.79872</v>
          </cell>
          <cell r="AB92">
            <v>367.75488000000001</v>
          </cell>
          <cell r="AC92">
            <v>166.80586</v>
          </cell>
          <cell r="AD92">
            <v>10.62656</v>
          </cell>
          <cell r="AE92">
            <v>11.198979999999999</v>
          </cell>
          <cell r="AF92">
            <v>6.0723199999999995</v>
          </cell>
          <cell r="AG92">
            <v>7.6624599999999994</v>
          </cell>
          <cell r="AH92">
            <v>22.987379999999998</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38473</v>
          </cell>
          <cell r="BD92">
            <v>157.00720000000001</v>
          </cell>
          <cell r="BE92">
            <v>604.72159999999997</v>
          </cell>
          <cell r="BF92">
            <v>25.211069999999999</v>
          </cell>
          <cell r="BG92">
            <v>47.703119999999998</v>
          </cell>
          <cell r="BH92">
            <v>40.461359999999999</v>
          </cell>
          <cell r="BI92">
            <v>1.33199</v>
          </cell>
          <cell r="BJ92">
            <v>0.55835999999999997</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390.76400000000001</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38473</v>
          </cell>
          <cell r="DD92">
            <v>11774.218858</v>
          </cell>
          <cell r="DE92">
            <v>911.17112999999995</v>
          </cell>
          <cell r="DF92">
            <v>0</v>
          </cell>
          <cell r="DG92">
            <v>876.99469999999997</v>
          </cell>
          <cell r="DH92">
            <v>0</v>
          </cell>
          <cell r="DI92">
            <v>390.76400000000001</v>
          </cell>
          <cell r="DJ92">
            <v>0</v>
          </cell>
          <cell r="DK92">
            <v>13953.148687999999</v>
          </cell>
        </row>
        <row r="93">
          <cell r="A93">
            <v>38504</v>
          </cell>
          <cell r="B93">
            <v>6414.5577220000005</v>
          </cell>
          <cell r="C93">
            <v>4801.6516799999999</v>
          </cell>
          <cell r="D93">
            <v>110.32221</v>
          </cell>
          <cell r="E93">
            <v>216.72263999999998</v>
          </cell>
          <cell r="F93">
            <v>218.27928</v>
          </cell>
          <cell r="G93">
            <v>6.1755900000000006</v>
          </cell>
          <cell r="H93">
            <v>1.5303199999999999</v>
          </cell>
          <cell r="I93">
            <v>0.21059999999999998</v>
          </cell>
          <cell r="J93">
            <v>0</v>
          </cell>
          <cell r="K93">
            <v>0</v>
          </cell>
          <cell r="L93">
            <v>0</v>
          </cell>
          <cell r="M93">
            <v>0</v>
          </cell>
          <cell r="N93">
            <v>0</v>
          </cell>
          <cell r="O93">
            <v>0</v>
          </cell>
          <cell r="P93">
            <v>23.150719999999996</v>
          </cell>
          <cell r="Q93">
            <v>11.19584</v>
          </cell>
          <cell r="R93">
            <v>32.123390000000001</v>
          </cell>
          <cell r="S93">
            <v>19.450859999999999</v>
          </cell>
          <cell r="T93">
            <v>36.62368</v>
          </cell>
          <cell r="U93">
            <v>61.59438999999999</v>
          </cell>
          <cell r="V93">
            <v>0.94879999999999998</v>
          </cell>
          <cell r="W93">
            <v>23.576799999999999</v>
          </cell>
          <cell r="X93">
            <v>4.1259399999999999</v>
          </cell>
          <cell r="Y93">
            <v>0.29470999999999997</v>
          </cell>
          <cell r="Z93">
            <v>1.1788399999999999</v>
          </cell>
          <cell r="AA93">
            <v>103.79872</v>
          </cell>
          <cell r="AB93">
            <v>370.03199999999998</v>
          </cell>
          <cell r="AC93">
            <v>166.80586</v>
          </cell>
          <cell r="AD93">
            <v>10.62656</v>
          </cell>
          <cell r="AE93">
            <v>11.198979999999999</v>
          </cell>
          <cell r="AF93">
            <v>6.0723199999999995</v>
          </cell>
          <cell r="AG93">
            <v>7.6624599999999994</v>
          </cell>
          <cell r="AH93">
            <v>22.987379999999998</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38504</v>
          </cell>
          <cell r="BD93">
            <v>157.00720000000001</v>
          </cell>
          <cell r="BE93">
            <v>604.72159999999997</v>
          </cell>
          <cell r="BF93">
            <v>25.211069999999999</v>
          </cell>
          <cell r="BG93">
            <v>47.703119999999998</v>
          </cell>
          <cell r="BH93">
            <v>40.461359999999999</v>
          </cell>
          <cell r="BI93">
            <v>1.33199</v>
          </cell>
          <cell r="BJ93">
            <v>0.55835999999999997</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390.76400000000001</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38504</v>
          </cell>
          <cell r="DD93">
            <v>11769.450042000002</v>
          </cell>
          <cell r="DE93">
            <v>913.44824999999992</v>
          </cell>
          <cell r="DF93">
            <v>0</v>
          </cell>
          <cell r="DG93">
            <v>876.99469999999997</v>
          </cell>
          <cell r="DH93">
            <v>0</v>
          </cell>
          <cell r="DI93">
            <v>390.76400000000001</v>
          </cell>
          <cell r="DJ93">
            <v>0</v>
          </cell>
          <cell r="DK93">
            <v>13950.656992</v>
          </cell>
        </row>
        <row r="94">
          <cell r="A94">
            <v>38534</v>
          </cell>
          <cell r="B94">
            <v>6424.0649100000001</v>
          </cell>
          <cell r="C94">
            <v>4818.2007999999996</v>
          </cell>
          <cell r="D94">
            <v>110.32221</v>
          </cell>
          <cell r="E94">
            <v>216.98208</v>
          </cell>
          <cell r="F94">
            <v>221.55047999999999</v>
          </cell>
          <cell r="G94">
            <v>6.1755900000000006</v>
          </cell>
          <cell r="H94">
            <v>1.5303199999999999</v>
          </cell>
          <cell r="I94">
            <v>0.21059999999999998</v>
          </cell>
          <cell r="J94">
            <v>0</v>
          </cell>
          <cell r="K94">
            <v>0</v>
          </cell>
          <cell r="L94">
            <v>0</v>
          </cell>
          <cell r="M94">
            <v>0</v>
          </cell>
          <cell r="N94">
            <v>0</v>
          </cell>
          <cell r="O94">
            <v>0</v>
          </cell>
          <cell r="P94">
            <v>23.150719999999996</v>
          </cell>
          <cell r="Q94">
            <v>11.19584</v>
          </cell>
          <cell r="R94">
            <v>32.123390000000001</v>
          </cell>
          <cell r="S94">
            <v>19.450859999999999</v>
          </cell>
          <cell r="T94">
            <v>36.62368</v>
          </cell>
          <cell r="U94">
            <v>61.59438999999999</v>
          </cell>
          <cell r="V94">
            <v>0.94879999999999998</v>
          </cell>
          <cell r="W94">
            <v>23.576799999999999</v>
          </cell>
          <cell r="X94">
            <v>4.1259399999999999</v>
          </cell>
          <cell r="Y94">
            <v>0.29470999999999997</v>
          </cell>
          <cell r="Z94">
            <v>1.1788399999999999</v>
          </cell>
          <cell r="AA94">
            <v>103.79872</v>
          </cell>
          <cell r="AB94">
            <v>372.11935999999997</v>
          </cell>
          <cell r="AC94">
            <v>166.80586</v>
          </cell>
          <cell r="AD94">
            <v>10.62656</v>
          </cell>
          <cell r="AE94">
            <v>11.198979999999999</v>
          </cell>
          <cell r="AF94">
            <v>6.0723199999999995</v>
          </cell>
          <cell r="AG94">
            <v>7.6624599999999994</v>
          </cell>
          <cell r="AH94">
            <v>22.987379999999998</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38534</v>
          </cell>
          <cell r="BD94">
            <v>157.00720000000001</v>
          </cell>
          <cell r="BE94">
            <v>604.72159999999997</v>
          </cell>
          <cell r="BF94">
            <v>25.211069999999999</v>
          </cell>
          <cell r="BG94">
            <v>47.703119999999998</v>
          </cell>
          <cell r="BH94">
            <v>40.461359999999999</v>
          </cell>
          <cell r="BI94">
            <v>1.33199</v>
          </cell>
          <cell r="BJ94">
            <v>0.55835999999999997</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390.76400000000001</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38534</v>
          </cell>
          <cell r="DD94">
            <v>11799.036990000001</v>
          </cell>
          <cell r="DE94">
            <v>915.53560999999991</v>
          </cell>
          <cell r="DF94">
            <v>0</v>
          </cell>
          <cell r="DG94">
            <v>876.99469999999997</v>
          </cell>
          <cell r="DH94">
            <v>0</v>
          </cell>
          <cell r="DI94">
            <v>390.76400000000001</v>
          </cell>
          <cell r="DJ94">
            <v>0</v>
          </cell>
          <cell r="DK94">
            <v>13982.331299999998</v>
          </cell>
        </row>
        <row r="95">
          <cell r="A95">
            <v>38565</v>
          </cell>
          <cell r="B95">
            <v>6425.6402719999996</v>
          </cell>
          <cell r="C95">
            <v>4826.0956799999994</v>
          </cell>
          <cell r="D95">
            <v>110.32221</v>
          </cell>
          <cell r="E95">
            <v>217.23023999999998</v>
          </cell>
          <cell r="F95">
            <v>224.68631999999997</v>
          </cell>
          <cell r="G95">
            <v>6.1755900000000006</v>
          </cell>
          <cell r="H95">
            <v>1.5303199999999999</v>
          </cell>
          <cell r="I95">
            <v>0.21059999999999998</v>
          </cell>
          <cell r="J95">
            <v>0</v>
          </cell>
          <cell r="K95">
            <v>0</v>
          </cell>
          <cell r="L95">
            <v>0</v>
          </cell>
          <cell r="M95">
            <v>0</v>
          </cell>
          <cell r="N95">
            <v>0</v>
          </cell>
          <cell r="O95">
            <v>0</v>
          </cell>
          <cell r="P95">
            <v>23.150719999999996</v>
          </cell>
          <cell r="Q95">
            <v>11.19584</v>
          </cell>
          <cell r="R95">
            <v>32.123390000000001</v>
          </cell>
          <cell r="S95">
            <v>19.450859999999999</v>
          </cell>
          <cell r="T95">
            <v>36.62368</v>
          </cell>
          <cell r="U95">
            <v>61.59438999999999</v>
          </cell>
          <cell r="V95">
            <v>0.94879999999999998</v>
          </cell>
          <cell r="W95">
            <v>23.576799999999999</v>
          </cell>
          <cell r="X95">
            <v>4.1259399999999999</v>
          </cell>
          <cell r="Y95">
            <v>0.29470999999999997</v>
          </cell>
          <cell r="Z95">
            <v>1.1788399999999999</v>
          </cell>
          <cell r="AA95">
            <v>103.79872</v>
          </cell>
          <cell r="AB95">
            <v>374.01695999999998</v>
          </cell>
          <cell r="AC95">
            <v>166.80586</v>
          </cell>
          <cell r="AD95">
            <v>10.62656</v>
          </cell>
          <cell r="AE95">
            <v>11.198979999999999</v>
          </cell>
          <cell r="AF95">
            <v>6.0723199999999995</v>
          </cell>
          <cell r="AG95">
            <v>7.6624599999999994</v>
          </cell>
          <cell r="AH95">
            <v>22.987379999999998</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38565</v>
          </cell>
          <cell r="BD95">
            <v>157.00720000000001</v>
          </cell>
          <cell r="BE95">
            <v>604.72159999999997</v>
          </cell>
          <cell r="BF95">
            <v>25.211069999999999</v>
          </cell>
          <cell r="BG95">
            <v>47.703119999999998</v>
          </cell>
          <cell r="BH95">
            <v>40.461359999999999</v>
          </cell>
          <cell r="BI95">
            <v>1.33199</v>
          </cell>
          <cell r="BJ95">
            <v>0.55835999999999997</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390.76400000000001</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38565</v>
          </cell>
          <cell r="DD95">
            <v>11811.891232000002</v>
          </cell>
          <cell r="DE95">
            <v>917.43320999999992</v>
          </cell>
          <cell r="DF95">
            <v>0</v>
          </cell>
          <cell r="DG95">
            <v>876.99469999999997</v>
          </cell>
          <cell r="DH95">
            <v>0</v>
          </cell>
          <cell r="DI95">
            <v>390.76400000000001</v>
          </cell>
          <cell r="DJ95">
            <v>0</v>
          </cell>
          <cell r="DK95">
            <v>13997.083141999999</v>
          </cell>
        </row>
        <row r="96">
          <cell r="A96">
            <v>38596</v>
          </cell>
          <cell r="B96">
            <v>6432.7891779999991</v>
          </cell>
          <cell r="C96">
            <v>4838.8715199999997</v>
          </cell>
          <cell r="D96">
            <v>110.32221</v>
          </cell>
          <cell r="E96">
            <v>217.54607999999999</v>
          </cell>
          <cell r="F96">
            <v>228.63431999999997</v>
          </cell>
          <cell r="G96">
            <v>6.1755900000000006</v>
          </cell>
          <cell r="H96">
            <v>1.5303199999999999</v>
          </cell>
          <cell r="I96">
            <v>0.21059999999999998</v>
          </cell>
          <cell r="J96">
            <v>0</v>
          </cell>
          <cell r="K96">
            <v>0</v>
          </cell>
          <cell r="L96">
            <v>0</v>
          </cell>
          <cell r="M96">
            <v>0</v>
          </cell>
          <cell r="N96">
            <v>0</v>
          </cell>
          <cell r="O96">
            <v>0</v>
          </cell>
          <cell r="P96">
            <v>23.150719999999996</v>
          </cell>
          <cell r="Q96">
            <v>11.19584</v>
          </cell>
          <cell r="R96">
            <v>32.123390000000001</v>
          </cell>
          <cell r="S96">
            <v>19.450859999999999</v>
          </cell>
          <cell r="T96">
            <v>36.62368</v>
          </cell>
          <cell r="U96">
            <v>61.59438999999999</v>
          </cell>
          <cell r="V96">
            <v>0.94879999999999998</v>
          </cell>
          <cell r="W96">
            <v>23.576799999999999</v>
          </cell>
          <cell r="X96">
            <v>4.1259399999999999</v>
          </cell>
          <cell r="Y96">
            <v>0.29470999999999997</v>
          </cell>
          <cell r="Z96">
            <v>1.1788399999999999</v>
          </cell>
          <cell r="AA96">
            <v>103.79872</v>
          </cell>
          <cell r="AB96">
            <v>376.48383999999999</v>
          </cell>
          <cell r="AC96">
            <v>166.80586</v>
          </cell>
          <cell r="AD96">
            <v>10.62656</v>
          </cell>
          <cell r="AE96">
            <v>11.198979999999999</v>
          </cell>
          <cell r="AF96">
            <v>6.0723199999999995</v>
          </cell>
          <cell r="AG96">
            <v>7.6624599999999994</v>
          </cell>
          <cell r="AH96">
            <v>22.987379999999998</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38596</v>
          </cell>
          <cell r="BD96">
            <v>157.00720000000001</v>
          </cell>
          <cell r="BE96">
            <v>604.72159999999997</v>
          </cell>
          <cell r="BF96">
            <v>25.211069999999999</v>
          </cell>
          <cell r="BG96">
            <v>47.703119999999998</v>
          </cell>
          <cell r="BH96">
            <v>40.461359999999999</v>
          </cell>
          <cell r="BI96">
            <v>1.33199</v>
          </cell>
          <cell r="BJ96">
            <v>0.55835999999999997</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390.76400000000001</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38596</v>
          </cell>
          <cell r="DD96">
            <v>11836.079818</v>
          </cell>
          <cell r="DE96">
            <v>919.90009000000009</v>
          </cell>
          <cell r="DF96">
            <v>0</v>
          </cell>
          <cell r="DG96">
            <v>876.99469999999997</v>
          </cell>
          <cell r="DH96">
            <v>0</v>
          </cell>
          <cell r="DI96">
            <v>390.76400000000001</v>
          </cell>
          <cell r="DJ96">
            <v>0</v>
          </cell>
          <cell r="DK96">
            <v>14023.738608</v>
          </cell>
        </row>
        <row r="97">
          <cell r="A97">
            <v>38626</v>
          </cell>
          <cell r="B97">
            <v>6457.7167159999999</v>
          </cell>
          <cell r="C97">
            <v>4870.99424</v>
          </cell>
          <cell r="D97">
            <v>110.32221</v>
          </cell>
          <cell r="E97">
            <v>217.92959999999997</v>
          </cell>
          <cell r="F97">
            <v>233.49600000000001</v>
          </cell>
          <cell r="G97">
            <v>6.1755900000000006</v>
          </cell>
          <cell r="H97">
            <v>1.5303199999999999</v>
          </cell>
          <cell r="I97">
            <v>0.21059999999999998</v>
          </cell>
          <cell r="J97">
            <v>0</v>
          </cell>
          <cell r="K97">
            <v>0</v>
          </cell>
          <cell r="L97">
            <v>0</v>
          </cell>
          <cell r="M97">
            <v>0</v>
          </cell>
          <cell r="N97">
            <v>0</v>
          </cell>
          <cell r="O97">
            <v>0</v>
          </cell>
          <cell r="P97">
            <v>23.150719999999996</v>
          </cell>
          <cell r="Q97">
            <v>11.19584</v>
          </cell>
          <cell r="R97">
            <v>32.123390000000001</v>
          </cell>
          <cell r="S97">
            <v>19.450859999999999</v>
          </cell>
          <cell r="T97">
            <v>36.62368</v>
          </cell>
          <cell r="U97">
            <v>61.59438999999999</v>
          </cell>
          <cell r="V97">
            <v>0.94879999999999998</v>
          </cell>
          <cell r="W97">
            <v>23.576799999999999</v>
          </cell>
          <cell r="X97">
            <v>4.1259399999999999</v>
          </cell>
          <cell r="Y97">
            <v>0.29470999999999997</v>
          </cell>
          <cell r="Z97">
            <v>1.1788399999999999</v>
          </cell>
          <cell r="AA97">
            <v>103.79872</v>
          </cell>
          <cell r="AB97">
            <v>379.52</v>
          </cell>
          <cell r="AC97">
            <v>166.80586</v>
          </cell>
          <cell r="AD97">
            <v>10.62656</v>
          </cell>
          <cell r="AE97">
            <v>11.198979999999999</v>
          </cell>
          <cell r="AF97">
            <v>6.0723199999999995</v>
          </cell>
          <cell r="AG97">
            <v>7.6624599999999994</v>
          </cell>
          <cell r="AH97">
            <v>22.987379999999998</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38626</v>
          </cell>
          <cell r="BD97">
            <v>157.00720000000001</v>
          </cell>
          <cell r="BE97">
            <v>604.72159999999997</v>
          </cell>
          <cell r="BF97">
            <v>25.211069999999999</v>
          </cell>
          <cell r="BG97">
            <v>47.703119999999998</v>
          </cell>
          <cell r="BH97">
            <v>40.461359999999999</v>
          </cell>
          <cell r="BI97">
            <v>1.33199</v>
          </cell>
          <cell r="BJ97">
            <v>0.55835999999999997</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390.76400000000001</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38626</v>
          </cell>
          <cell r="DD97">
            <v>11898.375275999999</v>
          </cell>
          <cell r="DE97">
            <v>922.93624999999997</v>
          </cell>
          <cell r="DF97">
            <v>0</v>
          </cell>
          <cell r="DG97">
            <v>876.99469999999997</v>
          </cell>
          <cell r="DH97">
            <v>0</v>
          </cell>
          <cell r="DI97">
            <v>390.76400000000001</v>
          </cell>
          <cell r="DJ97">
            <v>0</v>
          </cell>
          <cell r="DK97">
            <v>14089.070225999998</v>
          </cell>
        </row>
        <row r="98">
          <cell r="A98">
            <v>38657</v>
          </cell>
          <cell r="B98">
            <v>6449.8192750000007</v>
          </cell>
          <cell r="C98">
            <v>4868.3123999999998</v>
          </cell>
          <cell r="D98">
            <v>110.32221</v>
          </cell>
          <cell r="E98">
            <v>218.34696</v>
          </cell>
          <cell r="F98">
            <v>238.67352</v>
          </cell>
          <cell r="G98">
            <v>6.1755900000000006</v>
          </cell>
          <cell r="H98">
            <v>1.5303199999999999</v>
          </cell>
          <cell r="I98">
            <v>0.21059999999999998</v>
          </cell>
          <cell r="J98">
            <v>0</v>
          </cell>
          <cell r="K98">
            <v>0</v>
          </cell>
          <cell r="L98">
            <v>0</v>
          </cell>
          <cell r="M98">
            <v>0</v>
          </cell>
          <cell r="N98">
            <v>0</v>
          </cell>
          <cell r="O98">
            <v>0</v>
          </cell>
          <cell r="P98">
            <v>23.150719999999996</v>
          </cell>
          <cell r="Q98">
            <v>11.19584</v>
          </cell>
          <cell r="R98">
            <v>32.123390000000001</v>
          </cell>
          <cell r="S98">
            <v>19.450859999999999</v>
          </cell>
          <cell r="T98">
            <v>36.62368</v>
          </cell>
          <cell r="U98">
            <v>61.59438999999999</v>
          </cell>
          <cell r="V98">
            <v>0.94879999999999998</v>
          </cell>
          <cell r="W98">
            <v>23.576799999999999</v>
          </cell>
          <cell r="X98">
            <v>4.1259399999999999</v>
          </cell>
          <cell r="Y98">
            <v>0.29470999999999997</v>
          </cell>
          <cell r="Z98">
            <v>1.1788399999999999</v>
          </cell>
          <cell r="AA98">
            <v>103.79872</v>
          </cell>
          <cell r="AB98">
            <v>382.74591999999996</v>
          </cell>
          <cell r="AC98">
            <v>166.80586</v>
          </cell>
          <cell r="AD98">
            <v>10.62656</v>
          </cell>
          <cell r="AE98">
            <v>11.198979999999999</v>
          </cell>
          <cell r="AF98">
            <v>6.0723199999999995</v>
          </cell>
          <cell r="AG98">
            <v>7.6624599999999994</v>
          </cell>
          <cell r="AH98">
            <v>22.987379999999998</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38657</v>
          </cell>
          <cell r="BD98">
            <v>157.00720000000001</v>
          </cell>
          <cell r="BE98">
            <v>604.72159999999997</v>
          </cell>
          <cell r="BF98">
            <v>25.211069999999999</v>
          </cell>
          <cell r="BG98">
            <v>47.703119999999998</v>
          </cell>
          <cell r="BH98">
            <v>40.461359999999999</v>
          </cell>
          <cell r="BI98">
            <v>1.33199</v>
          </cell>
          <cell r="BJ98">
            <v>0.55835999999999997</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390.76400000000001</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38657</v>
          </cell>
          <cell r="DD98">
            <v>11893.390875000003</v>
          </cell>
          <cell r="DE98">
            <v>926.16217000000006</v>
          </cell>
          <cell r="DF98">
            <v>0</v>
          </cell>
          <cell r="DG98">
            <v>876.99469999999997</v>
          </cell>
          <cell r="DH98">
            <v>0</v>
          </cell>
          <cell r="DI98">
            <v>390.76400000000001</v>
          </cell>
          <cell r="DJ98">
            <v>0</v>
          </cell>
          <cell r="DK98">
            <v>14087.311745000001</v>
          </cell>
        </row>
        <row r="99">
          <cell r="A99">
            <v>38687</v>
          </cell>
          <cell r="B99">
            <v>6448.3632024999997</v>
          </cell>
          <cell r="C99">
            <v>4870.8477999999996</v>
          </cell>
          <cell r="D99">
            <v>110.32221</v>
          </cell>
          <cell r="E99">
            <v>218.87711999999999</v>
          </cell>
          <cell r="F99">
            <v>245.36256</v>
          </cell>
          <cell r="G99">
            <v>6.1755900000000006</v>
          </cell>
          <cell r="H99">
            <v>1.5303199999999999</v>
          </cell>
          <cell r="I99">
            <v>0.21059999999999998</v>
          </cell>
          <cell r="J99">
            <v>0</v>
          </cell>
          <cell r="K99">
            <v>0</v>
          </cell>
          <cell r="L99">
            <v>0</v>
          </cell>
          <cell r="M99">
            <v>0</v>
          </cell>
          <cell r="N99">
            <v>0</v>
          </cell>
          <cell r="O99">
            <v>0</v>
          </cell>
          <cell r="P99">
            <v>23.150719999999996</v>
          </cell>
          <cell r="Q99">
            <v>11.19584</v>
          </cell>
          <cell r="R99">
            <v>32.123390000000001</v>
          </cell>
          <cell r="S99">
            <v>19.450859999999999</v>
          </cell>
          <cell r="T99">
            <v>36.62368</v>
          </cell>
          <cell r="U99">
            <v>61.59438999999999</v>
          </cell>
          <cell r="V99">
            <v>0.94879999999999998</v>
          </cell>
          <cell r="W99">
            <v>23.576799999999999</v>
          </cell>
          <cell r="X99">
            <v>4.1259399999999999</v>
          </cell>
          <cell r="Y99">
            <v>0.29470999999999997</v>
          </cell>
          <cell r="Z99">
            <v>1.1788399999999999</v>
          </cell>
          <cell r="AA99">
            <v>103.79872</v>
          </cell>
          <cell r="AB99">
            <v>386.92063999999993</v>
          </cell>
          <cell r="AC99">
            <v>166.80586</v>
          </cell>
          <cell r="AD99">
            <v>10.62656</v>
          </cell>
          <cell r="AE99">
            <v>11.198979999999999</v>
          </cell>
          <cell r="AF99">
            <v>6.0723199999999995</v>
          </cell>
          <cell r="AG99">
            <v>7.6624599999999994</v>
          </cell>
          <cell r="AH99">
            <v>22.987379999999998</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38687</v>
          </cell>
          <cell r="BD99">
            <v>157.00720000000001</v>
          </cell>
          <cell r="BE99">
            <v>604.72159999999997</v>
          </cell>
          <cell r="BF99">
            <v>25.211069999999999</v>
          </cell>
          <cell r="BG99">
            <v>47.703119999999998</v>
          </cell>
          <cell r="BH99">
            <v>40.461359999999999</v>
          </cell>
          <cell r="BI99">
            <v>1.33199</v>
          </cell>
          <cell r="BJ99">
            <v>0.55835999999999997</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390.76400000000001</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38687</v>
          </cell>
          <cell r="DD99">
            <v>11901.6894025</v>
          </cell>
          <cell r="DE99">
            <v>930.33689000000004</v>
          </cell>
          <cell r="DF99">
            <v>0</v>
          </cell>
          <cell r="DG99">
            <v>876.99469999999997</v>
          </cell>
          <cell r="DH99">
            <v>0</v>
          </cell>
          <cell r="DI99">
            <v>390.76400000000001</v>
          </cell>
          <cell r="DJ99">
            <v>0</v>
          </cell>
          <cell r="DK99">
            <v>14099.784992499999</v>
          </cell>
        </row>
        <row r="100">
          <cell r="A100">
            <v>38718</v>
          </cell>
          <cell r="B100">
            <v>6447.4334850000005</v>
          </cell>
          <cell r="C100">
            <v>4874.0971999999992</v>
          </cell>
          <cell r="D100">
            <v>110.32221</v>
          </cell>
          <cell r="E100">
            <v>219.02375999999998</v>
          </cell>
          <cell r="F100">
            <v>247.26887999999997</v>
          </cell>
          <cell r="G100">
            <v>6.1755900000000006</v>
          </cell>
          <cell r="H100">
            <v>1.5303199999999999</v>
          </cell>
          <cell r="I100">
            <v>0.21059999999999998</v>
          </cell>
          <cell r="J100">
            <v>0</v>
          </cell>
          <cell r="K100">
            <v>0</v>
          </cell>
          <cell r="L100">
            <v>0</v>
          </cell>
          <cell r="M100">
            <v>0</v>
          </cell>
          <cell r="N100">
            <v>0</v>
          </cell>
          <cell r="O100">
            <v>0</v>
          </cell>
          <cell r="P100">
            <v>23.150719999999996</v>
          </cell>
          <cell r="Q100">
            <v>11.19584</v>
          </cell>
          <cell r="R100">
            <v>32.123390000000001</v>
          </cell>
          <cell r="S100">
            <v>19.450859999999999</v>
          </cell>
          <cell r="T100">
            <v>36.62368</v>
          </cell>
          <cell r="U100">
            <v>61.59438999999999</v>
          </cell>
          <cell r="V100">
            <v>0.94879999999999998</v>
          </cell>
          <cell r="W100">
            <v>23.576799999999999</v>
          </cell>
          <cell r="X100">
            <v>4.1259399999999999</v>
          </cell>
          <cell r="Y100">
            <v>0.29470999999999997</v>
          </cell>
          <cell r="Z100">
            <v>1.1788399999999999</v>
          </cell>
          <cell r="AA100">
            <v>103.79872</v>
          </cell>
          <cell r="AB100">
            <v>388.05919999999998</v>
          </cell>
          <cell r="AC100">
            <v>166.80586</v>
          </cell>
          <cell r="AD100">
            <v>10.62656</v>
          </cell>
          <cell r="AE100">
            <v>11.198979999999999</v>
          </cell>
          <cell r="AF100">
            <v>6.0723199999999995</v>
          </cell>
          <cell r="AG100">
            <v>7.6624599999999994</v>
          </cell>
          <cell r="AH100">
            <v>22.987379999999998</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38718</v>
          </cell>
          <cell r="BD100">
            <v>157.00720000000001</v>
          </cell>
          <cell r="BE100">
            <v>604.72159999999997</v>
          </cell>
          <cell r="BF100">
            <v>25.211069999999999</v>
          </cell>
          <cell r="BG100">
            <v>47.703119999999998</v>
          </cell>
          <cell r="BH100">
            <v>40.461359999999999</v>
          </cell>
          <cell r="BI100">
            <v>1.33199</v>
          </cell>
          <cell r="BJ100">
            <v>0.55835999999999997</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390.76400000000001</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38718</v>
          </cell>
          <cell r="DD100">
            <v>11906.062045000001</v>
          </cell>
          <cell r="DE100">
            <v>931.47544999999991</v>
          </cell>
          <cell r="DF100">
            <v>0</v>
          </cell>
          <cell r="DG100">
            <v>876.99469999999997</v>
          </cell>
          <cell r="DH100">
            <v>0</v>
          </cell>
          <cell r="DI100">
            <v>390.76400000000001</v>
          </cell>
          <cell r="DJ100">
            <v>0</v>
          </cell>
          <cell r="DK100">
            <v>14105.296194999999</v>
          </cell>
        </row>
        <row r="101">
          <cell r="A101">
            <v>38749</v>
          </cell>
          <cell r="B101">
            <v>6433.0579100000004</v>
          </cell>
          <cell r="C101">
            <v>4862.1607999999997</v>
          </cell>
          <cell r="D101">
            <v>110.32221</v>
          </cell>
          <cell r="E101">
            <v>219.20424</v>
          </cell>
          <cell r="F101">
            <v>249.58127999999999</v>
          </cell>
          <cell r="G101">
            <v>6.1755900000000006</v>
          </cell>
          <cell r="H101">
            <v>1.5303199999999999</v>
          </cell>
          <cell r="I101">
            <v>0.21059999999999998</v>
          </cell>
          <cell r="J101">
            <v>0</v>
          </cell>
          <cell r="K101">
            <v>0</v>
          </cell>
          <cell r="L101">
            <v>0</v>
          </cell>
          <cell r="M101">
            <v>0</v>
          </cell>
          <cell r="N101">
            <v>0</v>
          </cell>
          <cell r="O101">
            <v>0</v>
          </cell>
          <cell r="P101">
            <v>23.150719999999996</v>
          </cell>
          <cell r="Q101">
            <v>11.19584</v>
          </cell>
          <cell r="R101">
            <v>32.123390000000001</v>
          </cell>
          <cell r="S101">
            <v>19.450859999999999</v>
          </cell>
          <cell r="T101">
            <v>36.62368</v>
          </cell>
          <cell r="U101">
            <v>61.59438999999999</v>
          </cell>
          <cell r="V101">
            <v>0.94879999999999998</v>
          </cell>
          <cell r="W101">
            <v>23.576799999999999</v>
          </cell>
          <cell r="X101">
            <v>4.1259399999999999</v>
          </cell>
          <cell r="Y101">
            <v>0.29470999999999997</v>
          </cell>
          <cell r="Z101">
            <v>1.1788399999999999</v>
          </cell>
          <cell r="AA101">
            <v>103.79872</v>
          </cell>
          <cell r="AB101">
            <v>389.38751999999994</v>
          </cell>
          <cell r="AC101">
            <v>166.80586</v>
          </cell>
          <cell r="AD101">
            <v>10.62656</v>
          </cell>
          <cell r="AE101">
            <v>11.198979999999999</v>
          </cell>
          <cell r="AF101">
            <v>6.0723199999999995</v>
          </cell>
          <cell r="AG101">
            <v>7.6624599999999994</v>
          </cell>
          <cell r="AH101">
            <v>22.987379999999998</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38749</v>
          </cell>
          <cell r="BD101">
            <v>157.00720000000001</v>
          </cell>
          <cell r="BE101">
            <v>604.72159999999997</v>
          </cell>
          <cell r="BF101">
            <v>25.211069999999999</v>
          </cell>
          <cell r="BG101">
            <v>47.703119999999998</v>
          </cell>
          <cell r="BH101">
            <v>40.461359999999999</v>
          </cell>
          <cell r="BI101">
            <v>1.33199</v>
          </cell>
          <cell r="BJ101">
            <v>0.55835999999999997</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390.76400000000001</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38749</v>
          </cell>
          <cell r="DD101">
            <v>11882.242950000002</v>
          </cell>
          <cell r="DE101">
            <v>932.80376999999999</v>
          </cell>
          <cell r="DF101">
            <v>0</v>
          </cell>
          <cell r="DG101">
            <v>876.99469999999997</v>
          </cell>
          <cell r="DH101">
            <v>0</v>
          </cell>
          <cell r="DI101">
            <v>390.76400000000001</v>
          </cell>
          <cell r="DJ101">
            <v>0</v>
          </cell>
          <cell r="DK101">
            <v>14082.805420000001</v>
          </cell>
        </row>
        <row r="102">
          <cell r="A102">
            <v>38777</v>
          </cell>
          <cell r="B102">
            <v>6441.5893575</v>
          </cell>
          <cell r="C102">
            <v>4874.0593999999992</v>
          </cell>
          <cell r="D102">
            <v>110.32221</v>
          </cell>
          <cell r="E102">
            <v>219.42983999999998</v>
          </cell>
          <cell r="F102">
            <v>252.34487999999999</v>
          </cell>
          <cell r="G102">
            <v>6.1755900000000006</v>
          </cell>
          <cell r="H102">
            <v>1.5303199999999999</v>
          </cell>
          <cell r="I102">
            <v>0.21059999999999998</v>
          </cell>
          <cell r="J102">
            <v>0</v>
          </cell>
          <cell r="K102">
            <v>0</v>
          </cell>
          <cell r="L102">
            <v>0</v>
          </cell>
          <cell r="M102">
            <v>0</v>
          </cell>
          <cell r="N102">
            <v>0</v>
          </cell>
          <cell r="O102">
            <v>0</v>
          </cell>
          <cell r="P102">
            <v>23.150719999999996</v>
          </cell>
          <cell r="Q102">
            <v>11.19584</v>
          </cell>
          <cell r="R102">
            <v>32.123390000000001</v>
          </cell>
          <cell r="S102">
            <v>19.450859999999999</v>
          </cell>
          <cell r="T102">
            <v>36.62368</v>
          </cell>
          <cell r="U102">
            <v>61.59438999999999</v>
          </cell>
          <cell r="V102">
            <v>0.94879999999999998</v>
          </cell>
          <cell r="W102">
            <v>23.576799999999999</v>
          </cell>
          <cell r="X102">
            <v>4.1259399999999999</v>
          </cell>
          <cell r="Y102">
            <v>0.29470999999999997</v>
          </cell>
          <cell r="Z102">
            <v>1.1788399999999999</v>
          </cell>
          <cell r="AA102">
            <v>103.79872</v>
          </cell>
          <cell r="AB102">
            <v>391.09535999999997</v>
          </cell>
          <cell r="AC102">
            <v>166.80586</v>
          </cell>
          <cell r="AD102">
            <v>10.62656</v>
          </cell>
          <cell r="AE102">
            <v>11.198979999999999</v>
          </cell>
          <cell r="AF102">
            <v>6.0723199999999995</v>
          </cell>
          <cell r="AG102">
            <v>7.6624599999999994</v>
          </cell>
          <cell r="AH102">
            <v>22.987379999999998</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38777</v>
          </cell>
          <cell r="BD102">
            <v>157.00720000000001</v>
          </cell>
          <cell r="BE102">
            <v>604.72159999999997</v>
          </cell>
          <cell r="BF102">
            <v>25.211069999999999</v>
          </cell>
          <cell r="BG102">
            <v>47.703119999999998</v>
          </cell>
          <cell r="BH102">
            <v>40.461359999999999</v>
          </cell>
          <cell r="BI102">
            <v>1.33199</v>
          </cell>
          <cell r="BJ102">
            <v>0.55835999999999997</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390.76400000000001</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38777</v>
          </cell>
          <cell r="DD102">
            <v>11905.662197500002</v>
          </cell>
          <cell r="DE102">
            <v>934.51161000000002</v>
          </cell>
          <cell r="DF102">
            <v>0</v>
          </cell>
          <cell r="DG102">
            <v>876.99469999999997</v>
          </cell>
          <cell r="DH102">
            <v>0</v>
          </cell>
          <cell r="DI102">
            <v>390.76400000000001</v>
          </cell>
          <cell r="DJ102">
            <v>0</v>
          </cell>
          <cell r="DK102">
            <v>14107.9325075</v>
          </cell>
        </row>
        <row r="103">
          <cell r="A103">
            <v>38808</v>
          </cell>
          <cell r="B103">
            <v>6426.5750149999994</v>
          </cell>
          <cell r="C103">
            <v>4860.9763999999996</v>
          </cell>
          <cell r="D103">
            <v>110.32221</v>
          </cell>
          <cell r="E103">
            <v>219.72311999999999</v>
          </cell>
          <cell r="F103">
            <v>256.02215999999999</v>
          </cell>
          <cell r="G103">
            <v>6.1755900000000006</v>
          </cell>
          <cell r="H103">
            <v>1.5303199999999999</v>
          </cell>
          <cell r="I103">
            <v>0.21059999999999998</v>
          </cell>
          <cell r="J103">
            <v>0</v>
          </cell>
          <cell r="K103">
            <v>0</v>
          </cell>
          <cell r="L103">
            <v>0</v>
          </cell>
          <cell r="M103">
            <v>0</v>
          </cell>
          <cell r="N103">
            <v>0</v>
          </cell>
          <cell r="O103">
            <v>0</v>
          </cell>
          <cell r="P103">
            <v>23.150719999999996</v>
          </cell>
          <cell r="Q103">
            <v>11.19584</v>
          </cell>
          <cell r="R103">
            <v>32.123390000000001</v>
          </cell>
          <cell r="S103">
            <v>19.450859999999999</v>
          </cell>
          <cell r="T103">
            <v>36.62368</v>
          </cell>
          <cell r="U103">
            <v>61.59438999999999</v>
          </cell>
          <cell r="V103">
            <v>0.94879999999999998</v>
          </cell>
          <cell r="W103">
            <v>23.576799999999999</v>
          </cell>
          <cell r="X103">
            <v>4.1259399999999999</v>
          </cell>
          <cell r="Y103">
            <v>0.29470999999999997</v>
          </cell>
          <cell r="Z103">
            <v>1.1788399999999999</v>
          </cell>
          <cell r="AA103">
            <v>103.79872</v>
          </cell>
          <cell r="AB103">
            <v>393.37248</v>
          </cell>
          <cell r="AC103">
            <v>166.80586</v>
          </cell>
          <cell r="AD103">
            <v>10.62656</v>
          </cell>
          <cell r="AE103">
            <v>11.198979999999999</v>
          </cell>
          <cell r="AF103">
            <v>6.0723199999999995</v>
          </cell>
          <cell r="AG103">
            <v>7.6624599999999994</v>
          </cell>
          <cell r="AH103">
            <v>22.987379999999998</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38808</v>
          </cell>
          <cell r="BD103">
            <v>157.00720000000001</v>
          </cell>
          <cell r="BE103">
            <v>604.72159999999997</v>
          </cell>
          <cell r="BF103">
            <v>25.211069999999999</v>
          </cell>
          <cell r="BG103">
            <v>47.703119999999998</v>
          </cell>
          <cell r="BH103">
            <v>40.461359999999999</v>
          </cell>
          <cell r="BI103">
            <v>1.33199</v>
          </cell>
          <cell r="BJ103">
            <v>0.55835999999999997</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390.76400000000001</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38808</v>
          </cell>
          <cell r="DD103">
            <v>11881.535415</v>
          </cell>
          <cell r="DE103">
            <v>936.78872999999999</v>
          </cell>
          <cell r="DF103">
            <v>0</v>
          </cell>
          <cell r="DG103">
            <v>876.99469999999997</v>
          </cell>
          <cell r="DH103">
            <v>0</v>
          </cell>
          <cell r="DI103">
            <v>390.76400000000001</v>
          </cell>
          <cell r="DJ103">
            <v>0</v>
          </cell>
          <cell r="DK103">
            <v>14086.082844999999</v>
          </cell>
        </row>
        <row r="104">
          <cell r="A104">
            <v>38838</v>
          </cell>
          <cell r="B104">
            <v>6434.0270379999993</v>
          </cell>
          <cell r="C104">
            <v>4872.9531199999992</v>
          </cell>
          <cell r="D104">
            <v>110.32221</v>
          </cell>
          <cell r="E104">
            <v>220.02768</v>
          </cell>
          <cell r="F104">
            <v>259.84607999999997</v>
          </cell>
          <cell r="G104">
            <v>6.1755900000000006</v>
          </cell>
          <cell r="H104">
            <v>1.5303199999999999</v>
          </cell>
          <cell r="I104">
            <v>0.21059999999999998</v>
          </cell>
          <cell r="J104">
            <v>0</v>
          </cell>
          <cell r="K104">
            <v>0</v>
          </cell>
          <cell r="L104">
            <v>0</v>
          </cell>
          <cell r="M104">
            <v>0</v>
          </cell>
          <cell r="N104">
            <v>0</v>
          </cell>
          <cell r="O104">
            <v>0</v>
          </cell>
          <cell r="P104">
            <v>23.150719999999996</v>
          </cell>
          <cell r="Q104">
            <v>11.19584</v>
          </cell>
          <cell r="R104">
            <v>32.123390000000001</v>
          </cell>
          <cell r="S104">
            <v>19.450859999999999</v>
          </cell>
          <cell r="T104">
            <v>36.62368</v>
          </cell>
          <cell r="U104">
            <v>61.59438999999999</v>
          </cell>
          <cell r="V104">
            <v>0.94879999999999998</v>
          </cell>
          <cell r="W104">
            <v>23.576799999999999</v>
          </cell>
          <cell r="X104">
            <v>4.1259399999999999</v>
          </cell>
          <cell r="Y104">
            <v>0.29470999999999997</v>
          </cell>
          <cell r="Z104">
            <v>1.1788399999999999</v>
          </cell>
          <cell r="AA104">
            <v>103.79872</v>
          </cell>
          <cell r="AB104">
            <v>395.64959999999996</v>
          </cell>
          <cell r="AC104">
            <v>166.80586</v>
          </cell>
          <cell r="AD104">
            <v>10.62656</v>
          </cell>
          <cell r="AE104">
            <v>11.198979999999999</v>
          </cell>
          <cell r="AF104">
            <v>6.0723199999999995</v>
          </cell>
          <cell r="AG104">
            <v>7.6624599999999994</v>
          </cell>
          <cell r="AH104">
            <v>22.987379999999998</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38838</v>
          </cell>
          <cell r="BD104">
            <v>157.00720000000001</v>
          </cell>
          <cell r="BE104">
            <v>604.72159999999997</v>
          </cell>
          <cell r="BF104">
            <v>25.211069999999999</v>
          </cell>
          <cell r="BG104">
            <v>47.703119999999998</v>
          </cell>
          <cell r="BH104">
            <v>40.461359999999999</v>
          </cell>
          <cell r="BI104">
            <v>1.33199</v>
          </cell>
          <cell r="BJ104">
            <v>0.55835999999999997</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390.76400000000001</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38838</v>
          </cell>
          <cell r="DD104">
            <v>11905.092637999998</v>
          </cell>
          <cell r="DE104">
            <v>939.06584999999995</v>
          </cell>
          <cell r="DF104">
            <v>0</v>
          </cell>
          <cell r="DG104">
            <v>876.99469999999997</v>
          </cell>
          <cell r="DH104">
            <v>0</v>
          </cell>
          <cell r="DI104">
            <v>390.76400000000001</v>
          </cell>
          <cell r="DJ104">
            <v>0</v>
          </cell>
          <cell r="DK104">
            <v>14111.917187999996</v>
          </cell>
        </row>
        <row r="105">
          <cell r="A105">
            <v>38869</v>
          </cell>
          <cell r="B105">
            <v>6427.8991020000003</v>
          </cell>
          <cell r="C105">
            <v>4870.2852800000001</v>
          </cell>
          <cell r="D105">
            <v>110.32221</v>
          </cell>
          <cell r="E105">
            <v>220.32095999999999</v>
          </cell>
          <cell r="F105">
            <v>263.57976000000002</v>
          </cell>
          <cell r="G105">
            <v>6.1755900000000006</v>
          </cell>
          <cell r="H105">
            <v>1.5303199999999999</v>
          </cell>
          <cell r="I105">
            <v>0.21059999999999998</v>
          </cell>
          <cell r="J105">
            <v>0</v>
          </cell>
          <cell r="K105">
            <v>0</v>
          </cell>
          <cell r="L105">
            <v>0</v>
          </cell>
          <cell r="M105">
            <v>0</v>
          </cell>
          <cell r="N105">
            <v>0</v>
          </cell>
          <cell r="O105">
            <v>0</v>
          </cell>
          <cell r="P105">
            <v>23.150719999999996</v>
          </cell>
          <cell r="Q105">
            <v>11.19584</v>
          </cell>
          <cell r="R105">
            <v>32.123390000000001</v>
          </cell>
          <cell r="S105">
            <v>19.450859999999999</v>
          </cell>
          <cell r="T105">
            <v>36.62368</v>
          </cell>
          <cell r="U105">
            <v>61.59438999999999</v>
          </cell>
          <cell r="V105">
            <v>0.94879999999999998</v>
          </cell>
          <cell r="W105">
            <v>23.576799999999999</v>
          </cell>
          <cell r="X105">
            <v>4.1259399999999999</v>
          </cell>
          <cell r="Y105">
            <v>0.29470999999999997</v>
          </cell>
          <cell r="Z105">
            <v>1.1788399999999999</v>
          </cell>
          <cell r="AA105">
            <v>103.79872</v>
          </cell>
          <cell r="AB105">
            <v>397.92671999999999</v>
          </cell>
          <cell r="AC105">
            <v>166.80586</v>
          </cell>
          <cell r="AD105">
            <v>10.62656</v>
          </cell>
          <cell r="AE105">
            <v>11.198979999999999</v>
          </cell>
          <cell r="AF105">
            <v>6.0723199999999995</v>
          </cell>
          <cell r="AG105">
            <v>7.6624599999999994</v>
          </cell>
          <cell r="AH105">
            <v>22.987379999999998</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38869</v>
          </cell>
          <cell r="BD105">
            <v>157.00720000000001</v>
          </cell>
          <cell r="BE105">
            <v>604.72159999999997</v>
          </cell>
          <cell r="BF105">
            <v>25.211069999999999</v>
          </cell>
          <cell r="BG105">
            <v>47.703119999999998</v>
          </cell>
          <cell r="BH105">
            <v>40.461359999999999</v>
          </cell>
          <cell r="BI105">
            <v>1.33199</v>
          </cell>
          <cell r="BJ105">
            <v>0.55835999999999997</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390.76400000000001</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38869</v>
          </cell>
          <cell r="DD105">
            <v>11900.323822</v>
          </cell>
          <cell r="DE105">
            <v>941.34296999999992</v>
          </cell>
          <cell r="DF105">
            <v>0</v>
          </cell>
          <cell r="DG105">
            <v>876.99469999999997</v>
          </cell>
          <cell r="DH105">
            <v>0</v>
          </cell>
          <cell r="DI105">
            <v>390.76400000000001</v>
          </cell>
          <cell r="DJ105">
            <v>0</v>
          </cell>
          <cell r="DK105">
            <v>14109.425491999998</v>
          </cell>
        </row>
        <row r="106">
          <cell r="A106">
            <v>38899</v>
          </cell>
          <cell r="B106">
            <v>6437.4062899999999</v>
          </cell>
          <cell r="C106">
            <v>4886.8343999999997</v>
          </cell>
          <cell r="D106">
            <v>110.32221</v>
          </cell>
          <cell r="E106">
            <v>220.5804</v>
          </cell>
          <cell r="F106">
            <v>266.85095999999999</v>
          </cell>
          <cell r="G106">
            <v>6.1755900000000006</v>
          </cell>
          <cell r="H106">
            <v>1.5303199999999999</v>
          </cell>
          <cell r="I106">
            <v>0.21059999999999998</v>
          </cell>
          <cell r="J106">
            <v>0</v>
          </cell>
          <cell r="K106">
            <v>0</v>
          </cell>
          <cell r="L106">
            <v>0</v>
          </cell>
          <cell r="M106">
            <v>0</v>
          </cell>
          <cell r="N106">
            <v>0</v>
          </cell>
          <cell r="O106">
            <v>0</v>
          </cell>
          <cell r="P106">
            <v>23.150719999999996</v>
          </cell>
          <cell r="Q106">
            <v>11.19584</v>
          </cell>
          <cell r="R106">
            <v>32.123390000000001</v>
          </cell>
          <cell r="S106">
            <v>19.450859999999999</v>
          </cell>
          <cell r="T106">
            <v>36.62368</v>
          </cell>
          <cell r="U106">
            <v>61.59438999999999</v>
          </cell>
          <cell r="V106">
            <v>0.94879999999999998</v>
          </cell>
          <cell r="W106">
            <v>23.576799999999999</v>
          </cell>
          <cell r="X106">
            <v>4.1259399999999999</v>
          </cell>
          <cell r="Y106">
            <v>0.29470999999999997</v>
          </cell>
          <cell r="Z106">
            <v>1.1788399999999999</v>
          </cell>
          <cell r="AA106">
            <v>103.79872</v>
          </cell>
          <cell r="AB106">
            <v>400.01407999999998</v>
          </cell>
          <cell r="AC106">
            <v>166.80586</v>
          </cell>
          <cell r="AD106">
            <v>10.62656</v>
          </cell>
          <cell r="AE106">
            <v>11.198979999999999</v>
          </cell>
          <cell r="AF106">
            <v>6.0723199999999995</v>
          </cell>
          <cell r="AG106">
            <v>7.6624599999999994</v>
          </cell>
          <cell r="AH106">
            <v>22.987379999999998</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38899</v>
          </cell>
          <cell r="BD106">
            <v>157.00720000000001</v>
          </cell>
          <cell r="BE106">
            <v>604.72159999999997</v>
          </cell>
          <cell r="BF106">
            <v>25.211069999999999</v>
          </cell>
          <cell r="BG106">
            <v>47.703119999999998</v>
          </cell>
          <cell r="BH106">
            <v>40.461359999999999</v>
          </cell>
          <cell r="BI106">
            <v>1.33199</v>
          </cell>
          <cell r="BJ106">
            <v>0.55835999999999997</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390.76400000000001</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38899</v>
          </cell>
          <cell r="DD106">
            <v>11929.91077</v>
          </cell>
          <cell r="DE106">
            <v>943.43032999999991</v>
          </cell>
          <cell r="DF106">
            <v>0</v>
          </cell>
          <cell r="DG106">
            <v>876.99469999999997</v>
          </cell>
          <cell r="DH106">
            <v>0</v>
          </cell>
          <cell r="DI106">
            <v>390.76400000000001</v>
          </cell>
          <cell r="DJ106">
            <v>0</v>
          </cell>
          <cell r="DK106">
            <v>14141.099799999998</v>
          </cell>
        </row>
        <row r="107">
          <cell r="A107">
            <v>38930</v>
          </cell>
          <cell r="B107">
            <v>6438.9816520000004</v>
          </cell>
          <cell r="C107">
            <v>4894.7292800000005</v>
          </cell>
          <cell r="D107">
            <v>110.32221</v>
          </cell>
          <cell r="E107">
            <v>220.82856000000001</v>
          </cell>
          <cell r="F107">
            <v>269.98680000000002</v>
          </cell>
          <cell r="G107">
            <v>6.1755900000000006</v>
          </cell>
          <cell r="H107">
            <v>1.5303199999999999</v>
          </cell>
          <cell r="I107">
            <v>0.21059999999999998</v>
          </cell>
          <cell r="J107">
            <v>0</v>
          </cell>
          <cell r="K107">
            <v>0</v>
          </cell>
          <cell r="L107">
            <v>0</v>
          </cell>
          <cell r="M107">
            <v>0</v>
          </cell>
          <cell r="N107">
            <v>0</v>
          </cell>
          <cell r="O107">
            <v>0</v>
          </cell>
          <cell r="P107">
            <v>23.150719999999996</v>
          </cell>
          <cell r="Q107">
            <v>11.19584</v>
          </cell>
          <cell r="R107">
            <v>32.123390000000001</v>
          </cell>
          <cell r="S107">
            <v>19.450859999999999</v>
          </cell>
          <cell r="T107">
            <v>36.62368</v>
          </cell>
          <cell r="U107">
            <v>61.59438999999999</v>
          </cell>
          <cell r="V107">
            <v>0.94879999999999998</v>
          </cell>
          <cell r="W107">
            <v>23.576799999999999</v>
          </cell>
          <cell r="X107">
            <v>4.1259399999999999</v>
          </cell>
          <cell r="Y107">
            <v>0.29470999999999997</v>
          </cell>
          <cell r="Z107">
            <v>1.1788399999999999</v>
          </cell>
          <cell r="AA107">
            <v>103.79872</v>
          </cell>
          <cell r="AB107">
            <v>401.91167999999999</v>
          </cell>
          <cell r="AC107">
            <v>166.80586</v>
          </cell>
          <cell r="AD107">
            <v>10.62656</v>
          </cell>
          <cell r="AE107">
            <v>11.198979999999999</v>
          </cell>
          <cell r="AF107">
            <v>6.0723199999999995</v>
          </cell>
          <cell r="AG107">
            <v>7.6624599999999994</v>
          </cell>
          <cell r="AH107">
            <v>22.987379999999998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38930</v>
          </cell>
          <cell r="BD107">
            <v>157.00720000000001</v>
          </cell>
          <cell r="BE107">
            <v>604.72159999999997</v>
          </cell>
          <cell r="BF107">
            <v>25.211069999999999</v>
          </cell>
          <cell r="BG107">
            <v>47.703119999999998</v>
          </cell>
          <cell r="BH107">
            <v>40.461359999999999</v>
          </cell>
          <cell r="BI107">
            <v>1.33199</v>
          </cell>
          <cell r="BJ107">
            <v>0.55835999999999997</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390.76400000000001</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38930</v>
          </cell>
          <cell r="DD107">
            <v>11942.765012000003</v>
          </cell>
          <cell r="DE107">
            <v>945.32792999999992</v>
          </cell>
          <cell r="DF107">
            <v>0</v>
          </cell>
          <cell r="DG107">
            <v>876.99469999999997</v>
          </cell>
          <cell r="DH107">
            <v>0</v>
          </cell>
          <cell r="DI107">
            <v>390.76400000000001</v>
          </cell>
          <cell r="DJ107">
            <v>0</v>
          </cell>
          <cell r="DK107">
            <v>14155.851642000001</v>
          </cell>
        </row>
        <row r="108">
          <cell r="A108">
            <v>38961</v>
          </cell>
          <cell r="B108">
            <v>6446.1305579999998</v>
          </cell>
          <cell r="C108">
            <v>4907.5051199999989</v>
          </cell>
          <cell r="D108">
            <v>110.32221</v>
          </cell>
          <cell r="E108">
            <v>221.14439999999999</v>
          </cell>
          <cell r="F108">
            <v>273.9348</v>
          </cell>
          <cell r="G108">
            <v>6.1755900000000006</v>
          </cell>
          <cell r="H108">
            <v>1.5303199999999999</v>
          </cell>
          <cell r="I108">
            <v>0.21059999999999998</v>
          </cell>
          <cell r="J108">
            <v>0</v>
          </cell>
          <cell r="K108">
            <v>0</v>
          </cell>
          <cell r="L108">
            <v>0</v>
          </cell>
          <cell r="M108">
            <v>0</v>
          </cell>
          <cell r="N108">
            <v>0</v>
          </cell>
          <cell r="O108">
            <v>0</v>
          </cell>
          <cell r="P108">
            <v>23.150719999999996</v>
          </cell>
          <cell r="Q108">
            <v>11.19584</v>
          </cell>
          <cell r="R108">
            <v>32.123390000000001</v>
          </cell>
          <cell r="S108">
            <v>19.450859999999999</v>
          </cell>
          <cell r="T108">
            <v>36.62368</v>
          </cell>
          <cell r="U108">
            <v>61.59438999999999</v>
          </cell>
          <cell r="V108">
            <v>0.94879999999999998</v>
          </cell>
          <cell r="W108">
            <v>23.576799999999999</v>
          </cell>
          <cell r="X108">
            <v>4.1259399999999999</v>
          </cell>
          <cell r="Y108">
            <v>0.29470999999999997</v>
          </cell>
          <cell r="Z108">
            <v>1.1788399999999999</v>
          </cell>
          <cell r="AA108">
            <v>103.79872</v>
          </cell>
          <cell r="AB108">
            <v>404.37855999999999</v>
          </cell>
          <cell r="AC108">
            <v>166.80586</v>
          </cell>
          <cell r="AD108">
            <v>10.62656</v>
          </cell>
          <cell r="AE108">
            <v>11.198979999999999</v>
          </cell>
          <cell r="AF108">
            <v>6.0723199999999995</v>
          </cell>
          <cell r="AG108">
            <v>7.6624599999999994</v>
          </cell>
          <cell r="AH108">
            <v>22.987379999999998</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38961</v>
          </cell>
          <cell r="BD108">
            <v>157.00720000000001</v>
          </cell>
          <cell r="BE108">
            <v>604.72159999999997</v>
          </cell>
          <cell r="BF108">
            <v>25.211069999999999</v>
          </cell>
          <cell r="BG108">
            <v>47.703119999999998</v>
          </cell>
          <cell r="BH108">
            <v>40.461359999999999</v>
          </cell>
          <cell r="BI108">
            <v>1.33199</v>
          </cell>
          <cell r="BJ108">
            <v>0.55835999999999997</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390.76400000000001</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38961</v>
          </cell>
          <cell r="DD108">
            <v>11966.953597999998</v>
          </cell>
          <cell r="DE108">
            <v>947.7948100000001</v>
          </cell>
          <cell r="DF108">
            <v>0</v>
          </cell>
          <cell r="DG108">
            <v>876.99469999999997</v>
          </cell>
          <cell r="DH108">
            <v>0</v>
          </cell>
          <cell r="DI108">
            <v>390.76400000000001</v>
          </cell>
          <cell r="DJ108">
            <v>0</v>
          </cell>
          <cell r="DK108">
            <v>14182.507107999996</v>
          </cell>
        </row>
        <row r="109">
          <cell r="A109">
            <v>38991</v>
          </cell>
          <cell r="B109">
            <v>6471.0580959999998</v>
          </cell>
          <cell r="C109">
            <v>4939.6278400000001</v>
          </cell>
          <cell r="D109">
            <v>110.32221</v>
          </cell>
          <cell r="E109">
            <v>221.52791999999999</v>
          </cell>
          <cell r="F109">
            <v>278.79647999999997</v>
          </cell>
          <cell r="G109">
            <v>6.1755900000000006</v>
          </cell>
          <cell r="H109">
            <v>1.5303199999999999</v>
          </cell>
          <cell r="I109">
            <v>0.21059999999999998</v>
          </cell>
          <cell r="J109">
            <v>0</v>
          </cell>
          <cell r="K109">
            <v>0</v>
          </cell>
          <cell r="L109">
            <v>0</v>
          </cell>
          <cell r="M109">
            <v>0</v>
          </cell>
          <cell r="N109">
            <v>0</v>
          </cell>
          <cell r="O109">
            <v>0</v>
          </cell>
          <cell r="P109">
            <v>23.150719999999996</v>
          </cell>
          <cell r="Q109">
            <v>11.19584</v>
          </cell>
          <cell r="R109">
            <v>32.123390000000001</v>
          </cell>
          <cell r="S109">
            <v>19.450859999999999</v>
          </cell>
          <cell r="T109">
            <v>36.62368</v>
          </cell>
          <cell r="U109">
            <v>61.59438999999999</v>
          </cell>
          <cell r="V109">
            <v>0.94879999999999998</v>
          </cell>
          <cell r="W109">
            <v>23.576799999999999</v>
          </cell>
          <cell r="X109">
            <v>4.1259399999999999</v>
          </cell>
          <cell r="Y109">
            <v>0.29470999999999997</v>
          </cell>
          <cell r="Z109">
            <v>1.1788399999999999</v>
          </cell>
          <cell r="AA109">
            <v>103.79872</v>
          </cell>
          <cell r="AB109">
            <v>407.41471999999999</v>
          </cell>
          <cell r="AC109">
            <v>166.80586</v>
          </cell>
          <cell r="AD109">
            <v>10.62656</v>
          </cell>
          <cell r="AE109">
            <v>11.198979999999999</v>
          </cell>
          <cell r="AF109">
            <v>6.0723199999999995</v>
          </cell>
          <cell r="AG109">
            <v>7.6624599999999994</v>
          </cell>
          <cell r="AH109">
            <v>22.987379999999998</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38991</v>
          </cell>
          <cell r="BD109">
            <v>157.00720000000001</v>
          </cell>
          <cell r="BE109">
            <v>604.72159999999997</v>
          </cell>
          <cell r="BF109">
            <v>25.211069999999999</v>
          </cell>
          <cell r="BG109">
            <v>47.703119999999998</v>
          </cell>
          <cell r="BH109">
            <v>40.461359999999999</v>
          </cell>
          <cell r="BI109">
            <v>1.33199</v>
          </cell>
          <cell r="BJ109">
            <v>0.55835999999999997</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390.76400000000001</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38991</v>
          </cell>
          <cell r="DD109">
            <v>12029.249056000002</v>
          </cell>
          <cell r="DE109">
            <v>950.83096999999998</v>
          </cell>
          <cell r="DF109">
            <v>0</v>
          </cell>
          <cell r="DG109">
            <v>876.99469999999997</v>
          </cell>
          <cell r="DH109">
            <v>0</v>
          </cell>
          <cell r="DI109">
            <v>390.76400000000001</v>
          </cell>
          <cell r="DJ109">
            <v>0</v>
          </cell>
          <cell r="DK109">
            <v>14247.838726000002</v>
          </cell>
        </row>
        <row r="110">
          <cell r="A110">
            <v>39022</v>
          </cell>
          <cell r="B110">
            <v>6463.1606550000006</v>
          </cell>
          <cell r="C110">
            <v>4936.9459999999999</v>
          </cell>
          <cell r="D110">
            <v>110.32221</v>
          </cell>
          <cell r="E110">
            <v>221.94528</v>
          </cell>
          <cell r="F110">
            <v>283.97399999999999</v>
          </cell>
          <cell r="G110">
            <v>6.1755900000000006</v>
          </cell>
          <cell r="H110">
            <v>1.5303199999999999</v>
          </cell>
          <cell r="I110">
            <v>0.21059999999999998</v>
          </cell>
          <cell r="J110">
            <v>0</v>
          </cell>
          <cell r="K110">
            <v>0</v>
          </cell>
          <cell r="L110">
            <v>0</v>
          </cell>
          <cell r="M110">
            <v>0</v>
          </cell>
          <cell r="N110">
            <v>0</v>
          </cell>
          <cell r="O110">
            <v>0</v>
          </cell>
          <cell r="P110">
            <v>23.150719999999996</v>
          </cell>
          <cell r="Q110">
            <v>11.19584</v>
          </cell>
          <cell r="R110">
            <v>32.123390000000001</v>
          </cell>
          <cell r="S110">
            <v>19.450859999999999</v>
          </cell>
          <cell r="T110">
            <v>36.62368</v>
          </cell>
          <cell r="U110">
            <v>61.59438999999999</v>
          </cell>
          <cell r="V110">
            <v>0.94879999999999998</v>
          </cell>
          <cell r="W110">
            <v>23.576799999999999</v>
          </cell>
          <cell r="X110">
            <v>4.1259399999999999</v>
          </cell>
          <cell r="Y110">
            <v>0.29470999999999997</v>
          </cell>
          <cell r="Z110">
            <v>1.1788399999999999</v>
          </cell>
          <cell r="AA110">
            <v>103.79872</v>
          </cell>
          <cell r="AB110">
            <v>410.64063999999996</v>
          </cell>
          <cell r="AC110">
            <v>166.80586</v>
          </cell>
          <cell r="AD110">
            <v>10.62656</v>
          </cell>
          <cell r="AE110">
            <v>11.198979999999999</v>
          </cell>
          <cell r="AF110">
            <v>6.0723199999999995</v>
          </cell>
          <cell r="AG110">
            <v>7.6624599999999994</v>
          </cell>
          <cell r="AH110">
            <v>22.987379999999998</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39022</v>
          </cell>
          <cell r="BD110">
            <v>157.00720000000001</v>
          </cell>
          <cell r="BE110">
            <v>604.72159999999997</v>
          </cell>
          <cell r="BF110">
            <v>25.211069999999999</v>
          </cell>
          <cell r="BG110">
            <v>47.703119999999998</v>
          </cell>
          <cell r="BH110">
            <v>40.461359999999999</v>
          </cell>
          <cell r="BI110">
            <v>1.33199</v>
          </cell>
          <cell r="BJ110">
            <v>0.55835999999999997</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390.76400000000001</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39022</v>
          </cell>
          <cell r="DD110">
            <v>12024.264655000001</v>
          </cell>
          <cell r="DE110">
            <v>954.05689000000007</v>
          </cell>
          <cell r="DF110">
            <v>0</v>
          </cell>
          <cell r="DG110">
            <v>876.99469999999997</v>
          </cell>
          <cell r="DH110">
            <v>0</v>
          </cell>
          <cell r="DI110">
            <v>390.76400000000001</v>
          </cell>
          <cell r="DJ110">
            <v>0</v>
          </cell>
          <cell r="DK110">
            <v>14246.080244999999</v>
          </cell>
        </row>
        <row r="111">
          <cell r="A111">
            <v>39052</v>
          </cell>
          <cell r="B111">
            <v>6461.7045825000005</v>
          </cell>
          <cell r="C111">
            <v>4939.4813999999997</v>
          </cell>
          <cell r="D111">
            <v>110.32221</v>
          </cell>
          <cell r="E111">
            <v>222.47543999999996</v>
          </cell>
          <cell r="F111">
            <v>290.66303999999997</v>
          </cell>
          <cell r="G111">
            <v>6.1755900000000006</v>
          </cell>
          <cell r="H111">
            <v>1.5303199999999999</v>
          </cell>
          <cell r="I111">
            <v>0.21059999999999998</v>
          </cell>
          <cell r="J111">
            <v>0</v>
          </cell>
          <cell r="K111">
            <v>0</v>
          </cell>
          <cell r="L111">
            <v>0</v>
          </cell>
          <cell r="M111">
            <v>0</v>
          </cell>
          <cell r="N111">
            <v>0</v>
          </cell>
          <cell r="O111">
            <v>0</v>
          </cell>
          <cell r="P111">
            <v>23.150719999999996</v>
          </cell>
          <cell r="Q111">
            <v>11.19584</v>
          </cell>
          <cell r="R111">
            <v>32.123390000000001</v>
          </cell>
          <cell r="S111">
            <v>19.450859999999999</v>
          </cell>
          <cell r="T111">
            <v>36.62368</v>
          </cell>
          <cell r="U111">
            <v>61.59438999999999</v>
          </cell>
          <cell r="V111">
            <v>0.94879999999999998</v>
          </cell>
          <cell r="W111">
            <v>23.576799999999999</v>
          </cell>
          <cell r="X111">
            <v>4.1259399999999999</v>
          </cell>
          <cell r="Y111">
            <v>0.29470999999999997</v>
          </cell>
          <cell r="Z111">
            <v>1.1788399999999999</v>
          </cell>
          <cell r="AA111">
            <v>103.79872</v>
          </cell>
          <cell r="AB111">
            <v>414.81536</v>
          </cell>
          <cell r="AC111">
            <v>166.80586</v>
          </cell>
          <cell r="AD111">
            <v>10.62656</v>
          </cell>
          <cell r="AE111">
            <v>11.198979999999999</v>
          </cell>
          <cell r="AF111">
            <v>6.0723199999999995</v>
          </cell>
          <cell r="AG111">
            <v>7.6624599999999994</v>
          </cell>
          <cell r="AH111">
            <v>22.987379999999998</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39052</v>
          </cell>
          <cell r="BD111">
            <v>157.00720000000001</v>
          </cell>
          <cell r="BE111">
            <v>604.72159999999997</v>
          </cell>
          <cell r="BF111">
            <v>25.211069999999999</v>
          </cell>
          <cell r="BG111">
            <v>47.703119999999998</v>
          </cell>
          <cell r="BH111">
            <v>40.461359999999999</v>
          </cell>
          <cell r="BI111">
            <v>1.33199</v>
          </cell>
          <cell r="BJ111">
            <v>0.55835999999999997</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390.76400000000001</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39052</v>
          </cell>
          <cell r="DD111">
            <v>12032.5631825</v>
          </cell>
          <cell r="DE111">
            <v>958.23161000000005</v>
          </cell>
          <cell r="DF111">
            <v>0</v>
          </cell>
          <cell r="DG111">
            <v>876.99469999999997</v>
          </cell>
          <cell r="DH111">
            <v>0</v>
          </cell>
          <cell r="DI111">
            <v>390.76400000000001</v>
          </cell>
          <cell r="DJ111">
            <v>0</v>
          </cell>
          <cell r="DK111">
            <v>14258.553492499999</v>
          </cell>
        </row>
        <row r="112">
          <cell r="A112">
            <v>39083</v>
          </cell>
          <cell r="B112">
            <v>6460.7748650000003</v>
          </cell>
          <cell r="C112">
            <v>4942.7307999999994</v>
          </cell>
          <cell r="D112">
            <v>110.32221</v>
          </cell>
          <cell r="E112">
            <v>222.62207999999998</v>
          </cell>
          <cell r="F112">
            <v>292.56935999999996</v>
          </cell>
          <cell r="G112">
            <v>6.1755900000000006</v>
          </cell>
          <cell r="H112">
            <v>1.5303199999999999</v>
          </cell>
          <cell r="I112">
            <v>0.21059999999999998</v>
          </cell>
          <cell r="J112">
            <v>0</v>
          </cell>
          <cell r="K112">
            <v>0</v>
          </cell>
          <cell r="L112">
            <v>0</v>
          </cell>
          <cell r="M112">
            <v>0</v>
          </cell>
          <cell r="N112">
            <v>0</v>
          </cell>
          <cell r="O112">
            <v>0</v>
          </cell>
          <cell r="P112">
            <v>23.150719999999996</v>
          </cell>
          <cell r="Q112">
            <v>11.19584</v>
          </cell>
          <cell r="R112">
            <v>32.123390000000001</v>
          </cell>
          <cell r="S112">
            <v>19.450859999999999</v>
          </cell>
          <cell r="T112">
            <v>36.62368</v>
          </cell>
          <cell r="U112">
            <v>61.59438999999999</v>
          </cell>
          <cell r="V112">
            <v>0.94879999999999998</v>
          </cell>
          <cell r="W112">
            <v>23.576799999999999</v>
          </cell>
          <cell r="X112">
            <v>4.1259399999999999</v>
          </cell>
          <cell r="Y112">
            <v>0.29470999999999997</v>
          </cell>
          <cell r="Z112">
            <v>1.1788399999999999</v>
          </cell>
          <cell r="AA112">
            <v>103.79872</v>
          </cell>
          <cell r="AB112">
            <v>415.95391999999998</v>
          </cell>
          <cell r="AC112">
            <v>166.80586</v>
          </cell>
          <cell r="AD112">
            <v>10.62656</v>
          </cell>
          <cell r="AE112">
            <v>11.198979999999999</v>
          </cell>
          <cell r="AF112">
            <v>6.0723199999999995</v>
          </cell>
          <cell r="AG112">
            <v>7.6624599999999994</v>
          </cell>
          <cell r="AH112">
            <v>22.987379999999998</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39083</v>
          </cell>
          <cell r="BD112">
            <v>157.00720000000001</v>
          </cell>
          <cell r="BE112">
            <v>604.72159999999997</v>
          </cell>
          <cell r="BF112">
            <v>25.211069999999999</v>
          </cell>
          <cell r="BG112">
            <v>47.703119999999998</v>
          </cell>
          <cell r="BH112">
            <v>40.461359999999999</v>
          </cell>
          <cell r="BI112">
            <v>1.33199</v>
          </cell>
          <cell r="BJ112">
            <v>0.55835999999999997</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390.76400000000001</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39083</v>
          </cell>
          <cell r="DD112">
            <v>12036.935825</v>
          </cell>
          <cell r="DE112">
            <v>959.37016999999992</v>
          </cell>
          <cell r="DF112">
            <v>0</v>
          </cell>
          <cell r="DG112">
            <v>876.99469999999997</v>
          </cell>
          <cell r="DH112">
            <v>0</v>
          </cell>
          <cell r="DI112">
            <v>390.76400000000001</v>
          </cell>
          <cell r="DJ112">
            <v>0</v>
          </cell>
          <cell r="DK112">
            <v>14264.064694999999</v>
          </cell>
        </row>
        <row r="113">
          <cell r="A113">
            <v>39114</v>
          </cell>
          <cell r="B113">
            <v>6446.3992900000003</v>
          </cell>
          <cell r="C113">
            <v>4930.7943999999998</v>
          </cell>
          <cell r="D113">
            <v>110.32221</v>
          </cell>
          <cell r="E113">
            <v>222.80256</v>
          </cell>
          <cell r="F113">
            <v>294.88175999999999</v>
          </cell>
          <cell r="G113">
            <v>6.1755900000000006</v>
          </cell>
          <cell r="H113">
            <v>1.5303199999999999</v>
          </cell>
          <cell r="I113">
            <v>0.21059999999999998</v>
          </cell>
          <cell r="J113">
            <v>0</v>
          </cell>
          <cell r="K113">
            <v>0</v>
          </cell>
          <cell r="L113">
            <v>0</v>
          </cell>
          <cell r="M113">
            <v>0</v>
          </cell>
          <cell r="N113">
            <v>0</v>
          </cell>
          <cell r="O113">
            <v>0</v>
          </cell>
          <cell r="P113">
            <v>23.150719999999996</v>
          </cell>
          <cell r="Q113">
            <v>11.19584</v>
          </cell>
          <cell r="R113">
            <v>32.123390000000001</v>
          </cell>
          <cell r="S113">
            <v>19.450859999999999</v>
          </cell>
          <cell r="T113">
            <v>36.62368</v>
          </cell>
          <cell r="U113">
            <v>61.59438999999999</v>
          </cell>
          <cell r="V113">
            <v>0.94879999999999998</v>
          </cell>
          <cell r="W113">
            <v>23.576799999999999</v>
          </cell>
          <cell r="X113">
            <v>4.1259399999999999</v>
          </cell>
          <cell r="Y113">
            <v>0.29470999999999997</v>
          </cell>
          <cell r="Z113">
            <v>1.1788399999999999</v>
          </cell>
          <cell r="AA113">
            <v>103.79872</v>
          </cell>
          <cell r="AB113">
            <v>417.28224</v>
          </cell>
          <cell r="AC113">
            <v>166.80586</v>
          </cell>
          <cell r="AD113">
            <v>10.62656</v>
          </cell>
          <cell r="AE113">
            <v>11.198979999999999</v>
          </cell>
          <cell r="AF113">
            <v>6.0723199999999995</v>
          </cell>
          <cell r="AG113">
            <v>7.6624599999999994</v>
          </cell>
          <cell r="AH113">
            <v>22.987379999999998</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39114</v>
          </cell>
          <cell r="BD113">
            <v>157.00720000000001</v>
          </cell>
          <cell r="BE113">
            <v>604.72159999999997</v>
          </cell>
          <cell r="BF113">
            <v>25.211069999999999</v>
          </cell>
          <cell r="BG113">
            <v>47.703119999999998</v>
          </cell>
          <cell r="BH113">
            <v>40.461359999999999</v>
          </cell>
          <cell r="BI113">
            <v>1.33199</v>
          </cell>
          <cell r="BJ113">
            <v>0.55835999999999997</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390.76400000000001</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39114</v>
          </cell>
          <cell r="DD113">
            <v>12013.116730000002</v>
          </cell>
          <cell r="DE113">
            <v>960.69848999999999</v>
          </cell>
          <cell r="DF113">
            <v>0</v>
          </cell>
          <cell r="DG113">
            <v>876.99469999999997</v>
          </cell>
          <cell r="DH113">
            <v>0</v>
          </cell>
          <cell r="DI113">
            <v>390.76400000000001</v>
          </cell>
          <cell r="DJ113">
            <v>0</v>
          </cell>
          <cell r="DK113">
            <v>14241.573920000001</v>
          </cell>
        </row>
        <row r="114">
          <cell r="A114">
            <v>39142</v>
          </cell>
          <cell r="B114">
            <v>6454.9307374999999</v>
          </cell>
          <cell r="C114">
            <v>4942.6930000000002</v>
          </cell>
          <cell r="D114">
            <v>110.32221</v>
          </cell>
          <cell r="E114">
            <v>223.02815999999999</v>
          </cell>
          <cell r="F114">
            <v>297.64535999999998</v>
          </cell>
          <cell r="G114">
            <v>6.1755900000000006</v>
          </cell>
          <cell r="H114">
            <v>1.5303199999999999</v>
          </cell>
          <cell r="I114">
            <v>0.21059999999999998</v>
          </cell>
          <cell r="J114">
            <v>0</v>
          </cell>
          <cell r="K114">
            <v>0</v>
          </cell>
          <cell r="L114">
            <v>0</v>
          </cell>
          <cell r="M114">
            <v>0</v>
          </cell>
          <cell r="N114">
            <v>0</v>
          </cell>
          <cell r="O114">
            <v>0</v>
          </cell>
          <cell r="P114">
            <v>23.150719999999996</v>
          </cell>
          <cell r="Q114">
            <v>11.19584</v>
          </cell>
          <cell r="R114">
            <v>32.123390000000001</v>
          </cell>
          <cell r="S114">
            <v>19.450859999999999</v>
          </cell>
          <cell r="T114">
            <v>36.62368</v>
          </cell>
          <cell r="U114">
            <v>61.59438999999999</v>
          </cell>
          <cell r="V114">
            <v>0.94879999999999998</v>
          </cell>
          <cell r="W114">
            <v>23.576799999999999</v>
          </cell>
          <cell r="X114">
            <v>4.1259399999999999</v>
          </cell>
          <cell r="Y114">
            <v>0.29470999999999997</v>
          </cell>
          <cell r="Z114">
            <v>1.1788399999999999</v>
          </cell>
          <cell r="AA114">
            <v>103.79872</v>
          </cell>
          <cell r="AB114">
            <v>418.99007999999998</v>
          </cell>
          <cell r="AC114">
            <v>166.80586</v>
          </cell>
          <cell r="AD114">
            <v>10.62656</v>
          </cell>
          <cell r="AE114">
            <v>11.198979999999999</v>
          </cell>
          <cell r="AF114">
            <v>6.0723199999999995</v>
          </cell>
          <cell r="AG114">
            <v>7.6624599999999994</v>
          </cell>
          <cell r="AH114">
            <v>22.987379999999998</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39142</v>
          </cell>
          <cell r="BD114">
            <v>157.00720000000001</v>
          </cell>
          <cell r="BE114">
            <v>604.72159999999997</v>
          </cell>
          <cell r="BF114">
            <v>25.211069999999999</v>
          </cell>
          <cell r="BG114">
            <v>47.703119999999998</v>
          </cell>
          <cell r="BH114">
            <v>40.461359999999999</v>
          </cell>
          <cell r="BI114">
            <v>1.33199</v>
          </cell>
          <cell r="BJ114">
            <v>0.55835999999999997</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390.76400000000001</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39142</v>
          </cell>
          <cell r="DD114">
            <v>12036.535977500002</v>
          </cell>
          <cell r="DE114">
            <v>962.40633000000003</v>
          </cell>
          <cell r="DF114">
            <v>0</v>
          </cell>
          <cell r="DG114">
            <v>876.99469999999997</v>
          </cell>
          <cell r="DH114">
            <v>0</v>
          </cell>
          <cell r="DI114">
            <v>390.76400000000001</v>
          </cell>
          <cell r="DJ114">
            <v>0</v>
          </cell>
          <cell r="DK114">
            <v>14266.7010075</v>
          </cell>
        </row>
        <row r="115">
          <cell r="A115">
            <v>39173</v>
          </cell>
          <cell r="B115">
            <v>6439.9163950000002</v>
          </cell>
          <cell r="C115">
            <v>4929.6099999999997</v>
          </cell>
          <cell r="D115">
            <v>110.32221</v>
          </cell>
          <cell r="E115">
            <v>223.32143999999997</v>
          </cell>
          <cell r="F115">
            <v>301.32263999999998</v>
          </cell>
          <cell r="G115">
            <v>6.1755900000000006</v>
          </cell>
          <cell r="H115">
            <v>1.5303199999999999</v>
          </cell>
          <cell r="I115">
            <v>0.21059999999999998</v>
          </cell>
          <cell r="J115">
            <v>0</v>
          </cell>
          <cell r="K115">
            <v>0</v>
          </cell>
          <cell r="L115">
            <v>0</v>
          </cell>
          <cell r="M115">
            <v>0</v>
          </cell>
          <cell r="N115">
            <v>0</v>
          </cell>
          <cell r="O115">
            <v>0</v>
          </cell>
          <cell r="P115">
            <v>23.150719999999996</v>
          </cell>
          <cell r="Q115">
            <v>11.19584</v>
          </cell>
          <cell r="R115">
            <v>32.123390000000001</v>
          </cell>
          <cell r="S115">
            <v>19.450859999999999</v>
          </cell>
          <cell r="T115">
            <v>36.62368</v>
          </cell>
          <cell r="U115">
            <v>61.59438999999999</v>
          </cell>
          <cell r="V115">
            <v>0.94879999999999998</v>
          </cell>
          <cell r="W115">
            <v>23.576799999999999</v>
          </cell>
          <cell r="X115">
            <v>4.1259399999999999</v>
          </cell>
          <cell r="Y115">
            <v>0.29470999999999997</v>
          </cell>
          <cell r="Z115">
            <v>1.1788399999999999</v>
          </cell>
          <cell r="AA115">
            <v>103.79872</v>
          </cell>
          <cell r="AB115">
            <v>421.26719999999995</v>
          </cell>
          <cell r="AC115">
            <v>166.80586</v>
          </cell>
          <cell r="AD115">
            <v>10.62656</v>
          </cell>
          <cell r="AE115">
            <v>11.198979999999999</v>
          </cell>
          <cell r="AF115">
            <v>6.0723199999999995</v>
          </cell>
          <cell r="AG115">
            <v>7.6624599999999994</v>
          </cell>
          <cell r="AH115">
            <v>22.987379999999998</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39173</v>
          </cell>
          <cell r="BD115">
            <v>157.00720000000001</v>
          </cell>
          <cell r="BE115">
            <v>604.72159999999997</v>
          </cell>
          <cell r="BF115">
            <v>25.211069999999999</v>
          </cell>
          <cell r="BG115">
            <v>47.703119999999998</v>
          </cell>
          <cell r="BH115">
            <v>40.461359999999999</v>
          </cell>
          <cell r="BI115">
            <v>1.33199</v>
          </cell>
          <cell r="BJ115">
            <v>0.55835999999999997</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390.76400000000001</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39173</v>
          </cell>
          <cell r="DD115">
            <v>12012.409195000002</v>
          </cell>
          <cell r="DE115">
            <v>964.68344999999999</v>
          </cell>
          <cell r="DF115">
            <v>0</v>
          </cell>
          <cell r="DG115">
            <v>876.99469999999997</v>
          </cell>
          <cell r="DH115">
            <v>0</v>
          </cell>
          <cell r="DI115">
            <v>390.76400000000001</v>
          </cell>
          <cell r="DJ115">
            <v>0</v>
          </cell>
          <cell r="DK115">
            <v>14244.851345000001</v>
          </cell>
        </row>
        <row r="116">
          <cell r="A116">
            <v>39203</v>
          </cell>
          <cell r="B116">
            <v>6447.368418</v>
          </cell>
          <cell r="C116">
            <v>4941.5867199999993</v>
          </cell>
          <cell r="D116">
            <v>110.32221</v>
          </cell>
          <cell r="E116">
            <v>223.626</v>
          </cell>
          <cell r="F116">
            <v>305.14656000000002</v>
          </cell>
          <cell r="G116">
            <v>6.1755900000000006</v>
          </cell>
          <cell r="H116">
            <v>1.5303199999999999</v>
          </cell>
          <cell r="I116">
            <v>0.21059999999999998</v>
          </cell>
          <cell r="J116">
            <v>0</v>
          </cell>
          <cell r="K116">
            <v>0</v>
          </cell>
          <cell r="L116">
            <v>0</v>
          </cell>
          <cell r="M116">
            <v>0</v>
          </cell>
          <cell r="N116">
            <v>0</v>
          </cell>
          <cell r="O116">
            <v>0</v>
          </cell>
          <cell r="P116">
            <v>23.150719999999996</v>
          </cell>
          <cell r="Q116">
            <v>11.19584</v>
          </cell>
          <cell r="R116">
            <v>32.123390000000001</v>
          </cell>
          <cell r="S116">
            <v>19.450859999999999</v>
          </cell>
          <cell r="T116">
            <v>36.62368</v>
          </cell>
          <cell r="U116">
            <v>61.59438999999999</v>
          </cell>
          <cell r="V116">
            <v>0.94879999999999998</v>
          </cell>
          <cell r="W116">
            <v>23.576799999999999</v>
          </cell>
          <cell r="X116">
            <v>4.1259399999999999</v>
          </cell>
          <cell r="Y116">
            <v>0.29470999999999997</v>
          </cell>
          <cell r="Z116">
            <v>1.1788399999999999</v>
          </cell>
          <cell r="AA116">
            <v>103.79872</v>
          </cell>
          <cell r="AB116">
            <v>423.54432000000003</v>
          </cell>
          <cell r="AC116">
            <v>166.80586</v>
          </cell>
          <cell r="AD116">
            <v>10.62656</v>
          </cell>
          <cell r="AE116">
            <v>11.198979999999999</v>
          </cell>
          <cell r="AF116">
            <v>6.0723199999999995</v>
          </cell>
          <cell r="AG116">
            <v>7.6624599999999994</v>
          </cell>
          <cell r="AH116">
            <v>22.987379999999998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39203</v>
          </cell>
          <cell r="BD116">
            <v>157.00720000000001</v>
          </cell>
          <cell r="BE116">
            <v>604.72159999999997</v>
          </cell>
          <cell r="BF116">
            <v>25.211069999999999</v>
          </cell>
          <cell r="BG116">
            <v>47.703119999999998</v>
          </cell>
          <cell r="BH116">
            <v>40.461359999999999</v>
          </cell>
          <cell r="BI116">
            <v>1.33199</v>
          </cell>
          <cell r="BJ116">
            <v>0.55835999999999997</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390.76400000000001</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39203</v>
          </cell>
          <cell r="DD116">
            <v>12035.966418</v>
          </cell>
          <cell r="DE116">
            <v>966.96056999999996</v>
          </cell>
          <cell r="DF116">
            <v>0</v>
          </cell>
          <cell r="DG116">
            <v>876.99469999999997</v>
          </cell>
          <cell r="DH116">
            <v>0</v>
          </cell>
          <cell r="DI116">
            <v>390.76400000000001</v>
          </cell>
          <cell r="DJ116">
            <v>0</v>
          </cell>
          <cell r="DK116">
            <v>14270.685687999998</v>
          </cell>
        </row>
        <row r="117">
          <cell r="A117">
            <v>39234</v>
          </cell>
          <cell r="B117">
            <v>6441.2404820000002</v>
          </cell>
          <cell r="C117">
            <v>4938.9188800000002</v>
          </cell>
          <cell r="D117">
            <v>110.32221</v>
          </cell>
          <cell r="E117">
            <v>223.91927999999999</v>
          </cell>
          <cell r="F117">
            <v>308.88024000000001</v>
          </cell>
          <cell r="G117">
            <v>6.1755900000000006</v>
          </cell>
          <cell r="H117">
            <v>1.5303199999999999</v>
          </cell>
          <cell r="I117">
            <v>0.21059999999999998</v>
          </cell>
          <cell r="J117">
            <v>0</v>
          </cell>
          <cell r="K117">
            <v>0</v>
          </cell>
          <cell r="L117">
            <v>0</v>
          </cell>
          <cell r="M117">
            <v>0</v>
          </cell>
          <cell r="N117">
            <v>0</v>
          </cell>
          <cell r="O117">
            <v>0</v>
          </cell>
          <cell r="P117">
            <v>23.150719999999996</v>
          </cell>
          <cell r="Q117">
            <v>11.19584</v>
          </cell>
          <cell r="R117">
            <v>32.123390000000001</v>
          </cell>
          <cell r="S117">
            <v>19.450859999999999</v>
          </cell>
          <cell r="T117">
            <v>36.62368</v>
          </cell>
          <cell r="U117">
            <v>61.59438999999999</v>
          </cell>
          <cell r="V117">
            <v>0.94879999999999998</v>
          </cell>
          <cell r="W117">
            <v>23.576799999999999</v>
          </cell>
          <cell r="X117">
            <v>4.1259399999999999</v>
          </cell>
          <cell r="Y117">
            <v>0.29470999999999997</v>
          </cell>
          <cell r="Z117">
            <v>1.1788399999999999</v>
          </cell>
          <cell r="AA117">
            <v>103.79872</v>
          </cell>
          <cell r="AB117">
            <v>425.82144</v>
          </cell>
          <cell r="AC117">
            <v>166.80586</v>
          </cell>
          <cell r="AD117">
            <v>10.62656</v>
          </cell>
          <cell r="AE117">
            <v>11.198979999999999</v>
          </cell>
          <cell r="AF117">
            <v>6.0723199999999995</v>
          </cell>
          <cell r="AG117">
            <v>7.6624599999999994</v>
          </cell>
          <cell r="AH117">
            <v>22.987379999999998</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39234</v>
          </cell>
          <cell r="BD117">
            <v>157.00720000000001</v>
          </cell>
          <cell r="BE117">
            <v>604.72159999999997</v>
          </cell>
          <cell r="BF117">
            <v>25.211069999999999</v>
          </cell>
          <cell r="BG117">
            <v>47.703119999999998</v>
          </cell>
          <cell r="BH117">
            <v>40.461359999999999</v>
          </cell>
          <cell r="BI117">
            <v>1.33199</v>
          </cell>
          <cell r="BJ117">
            <v>0.55835999999999997</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390.76400000000001</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39234</v>
          </cell>
          <cell r="DD117">
            <v>12031.197602000002</v>
          </cell>
          <cell r="DE117">
            <v>969.23768999999993</v>
          </cell>
          <cell r="DF117">
            <v>0</v>
          </cell>
          <cell r="DG117">
            <v>876.99469999999997</v>
          </cell>
          <cell r="DH117">
            <v>0</v>
          </cell>
          <cell r="DI117">
            <v>390.76400000000001</v>
          </cell>
          <cell r="DJ117">
            <v>0</v>
          </cell>
          <cell r="DK117">
            <v>14268.193992</v>
          </cell>
        </row>
        <row r="118">
          <cell r="A118">
            <v>39264</v>
          </cell>
          <cell r="B118">
            <v>6450.7476699999997</v>
          </cell>
          <cell r="C118">
            <v>4955.4679999999998</v>
          </cell>
          <cell r="D118">
            <v>110.32221</v>
          </cell>
          <cell r="E118">
            <v>224.17872</v>
          </cell>
          <cell r="F118">
            <v>312.15143999999998</v>
          </cell>
          <cell r="G118">
            <v>6.1755900000000006</v>
          </cell>
          <cell r="H118">
            <v>1.5303199999999999</v>
          </cell>
          <cell r="I118">
            <v>0.21059999999999998</v>
          </cell>
          <cell r="J118">
            <v>0</v>
          </cell>
          <cell r="K118">
            <v>0</v>
          </cell>
          <cell r="L118">
            <v>0</v>
          </cell>
          <cell r="M118">
            <v>0</v>
          </cell>
          <cell r="N118">
            <v>0</v>
          </cell>
          <cell r="O118">
            <v>0</v>
          </cell>
          <cell r="P118">
            <v>23.150719999999996</v>
          </cell>
          <cell r="Q118">
            <v>11.19584</v>
          </cell>
          <cell r="R118">
            <v>32.123390000000001</v>
          </cell>
          <cell r="S118">
            <v>19.450859999999999</v>
          </cell>
          <cell r="T118">
            <v>36.62368</v>
          </cell>
          <cell r="U118">
            <v>61.59438999999999</v>
          </cell>
          <cell r="V118">
            <v>0.94879999999999998</v>
          </cell>
          <cell r="W118">
            <v>23.576799999999999</v>
          </cell>
          <cell r="X118">
            <v>4.1259399999999999</v>
          </cell>
          <cell r="Y118">
            <v>0.29470999999999997</v>
          </cell>
          <cell r="Z118">
            <v>1.1788399999999999</v>
          </cell>
          <cell r="AA118">
            <v>103.79872</v>
          </cell>
          <cell r="AB118">
            <v>427.90879999999999</v>
          </cell>
          <cell r="AC118">
            <v>166.80586</v>
          </cell>
          <cell r="AD118">
            <v>10.62656</v>
          </cell>
          <cell r="AE118">
            <v>11.198979999999999</v>
          </cell>
          <cell r="AF118">
            <v>6.0723199999999995</v>
          </cell>
          <cell r="AG118">
            <v>7.6624599999999994</v>
          </cell>
          <cell r="AH118">
            <v>22.987379999999998</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39264</v>
          </cell>
          <cell r="BD118">
            <v>157.00720000000001</v>
          </cell>
          <cell r="BE118">
            <v>604.72159999999997</v>
          </cell>
          <cell r="BF118">
            <v>25.211069999999999</v>
          </cell>
          <cell r="BG118">
            <v>47.703119999999998</v>
          </cell>
          <cell r="BH118">
            <v>40.461359999999999</v>
          </cell>
          <cell r="BI118">
            <v>1.33199</v>
          </cell>
          <cell r="BJ118">
            <v>0.55835999999999997</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390.76400000000001</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39264</v>
          </cell>
          <cell r="DD118">
            <v>12060.78455</v>
          </cell>
          <cell r="DE118">
            <v>971.32504999999992</v>
          </cell>
          <cell r="DF118">
            <v>0</v>
          </cell>
          <cell r="DG118">
            <v>876.99469999999997</v>
          </cell>
          <cell r="DH118">
            <v>0</v>
          </cell>
          <cell r="DI118">
            <v>390.76400000000001</v>
          </cell>
          <cell r="DJ118">
            <v>0</v>
          </cell>
          <cell r="DK118">
            <v>14299.868299999998</v>
          </cell>
        </row>
        <row r="119">
          <cell r="A119">
            <v>39295</v>
          </cell>
          <cell r="B119">
            <v>6452.3230320000002</v>
          </cell>
          <cell r="C119">
            <v>4963.3628799999997</v>
          </cell>
          <cell r="D119">
            <v>110.32221</v>
          </cell>
          <cell r="E119">
            <v>224.42687999999998</v>
          </cell>
          <cell r="F119">
            <v>315.28727999999995</v>
          </cell>
          <cell r="G119">
            <v>6.1755900000000006</v>
          </cell>
          <cell r="H119">
            <v>1.5303199999999999</v>
          </cell>
          <cell r="I119">
            <v>0.21059999999999998</v>
          </cell>
          <cell r="J119">
            <v>0</v>
          </cell>
          <cell r="K119">
            <v>0</v>
          </cell>
          <cell r="L119">
            <v>0</v>
          </cell>
          <cell r="M119">
            <v>0</v>
          </cell>
          <cell r="N119">
            <v>0</v>
          </cell>
          <cell r="O119">
            <v>0</v>
          </cell>
          <cell r="P119">
            <v>23.150719999999996</v>
          </cell>
          <cell r="Q119">
            <v>11.19584</v>
          </cell>
          <cell r="R119">
            <v>32.123390000000001</v>
          </cell>
          <cell r="S119">
            <v>19.450859999999999</v>
          </cell>
          <cell r="T119">
            <v>36.62368</v>
          </cell>
          <cell r="U119">
            <v>61.59438999999999</v>
          </cell>
          <cell r="V119">
            <v>0.94879999999999998</v>
          </cell>
          <cell r="W119">
            <v>23.576799999999999</v>
          </cell>
          <cell r="X119">
            <v>4.1259399999999999</v>
          </cell>
          <cell r="Y119">
            <v>0.29470999999999997</v>
          </cell>
          <cell r="Z119">
            <v>1.1788399999999999</v>
          </cell>
          <cell r="AA119">
            <v>103.79872</v>
          </cell>
          <cell r="AB119">
            <v>429.80639999999994</v>
          </cell>
          <cell r="AC119">
            <v>166.80586</v>
          </cell>
          <cell r="AD119">
            <v>10.62656</v>
          </cell>
          <cell r="AE119">
            <v>11.198979999999999</v>
          </cell>
          <cell r="AF119">
            <v>6.0723199999999995</v>
          </cell>
          <cell r="AG119">
            <v>7.6624599999999994</v>
          </cell>
          <cell r="AH119">
            <v>22.987379999999998</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39295</v>
          </cell>
          <cell r="BD119">
            <v>157.00720000000001</v>
          </cell>
          <cell r="BE119">
            <v>604.72159999999997</v>
          </cell>
          <cell r="BF119">
            <v>25.211069999999999</v>
          </cell>
          <cell r="BG119">
            <v>47.703119999999998</v>
          </cell>
          <cell r="BH119">
            <v>40.461359999999999</v>
          </cell>
          <cell r="BI119">
            <v>1.33199</v>
          </cell>
          <cell r="BJ119">
            <v>0.55835999999999997</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390.76400000000001</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39295</v>
          </cell>
          <cell r="DD119">
            <v>12073.638792000003</v>
          </cell>
          <cell r="DE119">
            <v>973.22264999999993</v>
          </cell>
          <cell r="DF119">
            <v>0</v>
          </cell>
          <cell r="DG119">
            <v>876.99469999999997</v>
          </cell>
          <cell r="DH119">
            <v>0</v>
          </cell>
          <cell r="DI119">
            <v>390.76400000000001</v>
          </cell>
          <cell r="DJ119">
            <v>0</v>
          </cell>
          <cell r="DK119">
            <v>14314.620142000002</v>
          </cell>
        </row>
        <row r="120">
          <cell r="A120">
            <v>39326</v>
          </cell>
          <cell r="B120">
            <v>6459.4719379999997</v>
          </cell>
          <cell r="C120">
            <v>4976.1387199999999</v>
          </cell>
          <cell r="D120">
            <v>110.32221</v>
          </cell>
          <cell r="E120">
            <v>224.74271999999999</v>
          </cell>
          <cell r="F120">
            <v>319.23527999999999</v>
          </cell>
          <cell r="G120">
            <v>6.1755900000000006</v>
          </cell>
          <cell r="H120">
            <v>1.5303199999999999</v>
          </cell>
          <cell r="I120">
            <v>0.21059999999999998</v>
          </cell>
          <cell r="J120">
            <v>0</v>
          </cell>
          <cell r="K120">
            <v>0</v>
          </cell>
          <cell r="L120">
            <v>0</v>
          </cell>
          <cell r="M120">
            <v>0</v>
          </cell>
          <cell r="N120">
            <v>0</v>
          </cell>
          <cell r="O120">
            <v>0</v>
          </cell>
          <cell r="P120">
            <v>23.150719999999996</v>
          </cell>
          <cell r="Q120">
            <v>11.19584</v>
          </cell>
          <cell r="R120">
            <v>32.123390000000001</v>
          </cell>
          <cell r="S120">
            <v>19.450859999999999</v>
          </cell>
          <cell r="T120">
            <v>36.62368</v>
          </cell>
          <cell r="U120">
            <v>61.59438999999999</v>
          </cell>
          <cell r="V120">
            <v>0.94879999999999998</v>
          </cell>
          <cell r="W120">
            <v>23.576799999999999</v>
          </cell>
          <cell r="X120">
            <v>4.1259399999999999</v>
          </cell>
          <cell r="Y120">
            <v>0.29470999999999997</v>
          </cell>
          <cell r="Z120">
            <v>1.1788399999999999</v>
          </cell>
          <cell r="AA120">
            <v>103.79872</v>
          </cell>
          <cell r="AB120">
            <v>432.27327999999994</v>
          </cell>
          <cell r="AC120">
            <v>166.80586</v>
          </cell>
          <cell r="AD120">
            <v>10.62656</v>
          </cell>
          <cell r="AE120">
            <v>11.198979999999999</v>
          </cell>
          <cell r="AF120">
            <v>6.0723199999999995</v>
          </cell>
          <cell r="AG120">
            <v>7.6624599999999994</v>
          </cell>
          <cell r="AH120">
            <v>22.987379999999998</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39326</v>
          </cell>
          <cell r="BD120">
            <v>157.00720000000001</v>
          </cell>
          <cell r="BE120">
            <v>604.72159999999997</v>
          </cell>
          <cell r="BF120">
            <v>25.211069999999999</v>
          </cell>
          <cell r="BG120">
            <v>47.703119999999998</v>
          </cell>
          <cell r="BH120">
            <v>40.461359999999999</v>
          </cell>
          <cell r="BI120">
            <v>1.33199</v>
          </cell>
          <cell r="BJ120">
            <v>0.55835999999999997</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390.76400000000001</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39326</v>
          </cell>
          <cell r="DD120">
            <v>12097.827378000002</v>
          </cell>
          <cell r="DE120">
            <v>975.68952999999988</v>
          </cell>
          <cell r="DF120">
            <v>0</v>
          </cell>
          <cell r="DG120">
            <v>876.99469999999997</v>
          </cell>
          <cell r="DH120">
            <v>0</v>
          </cell>
          <cell r="DI120">
            <v>390.76400000000001</v>
          </cell>
          <cell r="DJ120">
            <v>0</v>
          </cell>
          <cell r="DK120">
            <v>14341.275608</v>
          </cell>
        </row>
        <row r="121">
          <cell r="A121">
            <v>39356</v>
          </cell>
          <cell r="B121">
            <v>6484.3994759999996</v>
          </cell>
          <cell r="C121">
            <v>5008.2614399999993</v>
          </cell>
          <cell r="D121">
            <v>110.32221</v>
          </cell>
          <cell r="E121">
            <v>225.12624</v>
          </cell>
          <cell r="F121">
            <v>324.09695999999997</v>
          </cell>
          <cell r="G121">
            <v>6.1755900000000006</v>
          </cell>
          <cell r="H121">
            <v>1.5303199999999999</v>
          </cell>
          <cell r="I121">
            <v>0.21059999999999998</v>
          </cell>
          <cell r="J121">
            <v>0</v>
          </cell>
          <cell r="K121">
            <v>0</v>
          </cell>
          <cell r="L121">
            <v>0</v>
          </cell>
          <cell r="M121">
            <v>0</v>
          </cell>
          <cell r="N121">
            <v>0</v>
          </cell>
          <cell r="O121">
            <v>0</v>
          </cell>
          <cell r="P121">
            <v>23.150719999999996</v>
          </cell>
          <cell r="Q121">
            <v>11.19584</v>
          </cell>
          <cell r="R121">
            <v>32.123390000000001</v>
          </cell>
          <cell r="S121">
            <v>19.450859999999999</v>
          </cell>
          <cell r="T121">
            <v>36.62368</v>
          </cell>
          <cell r="U121">
            <v>61.59438999999999</v>
          </cell>
          <cell r="V121">
            <v>0.94879999999999998</v>
          </cell>
          <cell r="W121">
            <v>23.576799999999999</v>
          </cell>
          <cell r="X121">
            <v>4.1259399999999999</v>
          </cell>
          <cell r="Y121">
            <v>0.29470999999999997</v>
          </cell>
          <cell r="Z121">
            <v>1.1788399999999999</v>
          </cell>
          <cell r="AA121">
            <v>103.79872</v>
          </cell>
          <cell r="AB121">
            <v>435.30944</v>
          </cell>
          <cell r="AC121">
            <v>166.80586</v>
          </cell>
          <cell r="AD121">
            <v>10.62656</v>
          </cell>
          <cell r="AE121">
            <v>11.198979999999999</v>
          </cell>
          <cell r="AF121">
            <v>6.0723199999999995</v>
          </cell>
          <cell r="AG121">
            <v>7.6624599999999994</v>
          </cell>
          <cell r="AH121">
            <v>22.987379999999998</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39356</v>
          </cell>
          <cell r="BD121">
            <v>157.00720000000001</v>
          </cell>
          <cell r="BE121">
            <v>604.72159999999997</v>
          </cell>
          <cell r="BF121">
            <v>25.211069999999999</v>
          </cell>
          <cell r="BG121">
            <v>47.703119999999998</v>
          </cell>
          <cell r="BH121">
            <v>40.461359999999999</v>
          </cell>
          <cell r="BI121">
            <v>1.33199</v>
          </cell>
          <cell r="BJ121">
            <v>0.55835999999999997</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390.76400000000001</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39356</v>
          </cell>
          <cell r="DD121">
            <v>12160.122836</v>
          </cell>
          <cell r="DE121">
            <v>978.72568999999999</v>
          </cell>
          <cell r="DF121">
            <v>0</v>
          </cell>
          <cell r="DG121">
            <v>876.99469999999997</v>
          </cell>
          <cell r="DH121">
            <v>0</v>
          </cell>
          <cell r="DI121">
            <v>390.76400000000001</v>
          </cell>
          <cell r="DJ121">
            <v>0</v>
          </cell>
          <cell r="DK121">
            <v>14406.607225999998</v>
          </cell>
        </row>
        <row r="122">
          <cell r="A122">
            <v>39387</v>
          </cell>
          <cell r="B122">
            <v>6476.5020350000004</v>
          </cell>
          <cell r="C122">
            <v>5005.5796</v>
          </cell>
          <cell r="D122">
            <v>110.32221</v>
          </cell>
          <cell r="E122">
            <v>225.54359999999997</v>
          </cell>
          <cell r="F122">
            <v>329.27447999999998</v>
          </cell>
          <cell r="G122">
            <v>6.1755900000000006</v>
          </cell>
          <cell r="H122">
            <v>1.5303199999999999</v>
          </cell>
          <cell r="I122">
            <v>0.21059999999999998</v>
          </cell>
          <cell r="J122">
            <v>0</v>
          </cell>
          <cell r="K122">
            <v>0</v>
          </cell>
          <cell r="L122">
            <v>0</v>
          </cell>
          <cell r="M122">
            <v>0</v>
          </cell>
          <cell r="N122">
            <v>0</v>
          </cell>
          <cell r="O122">
            <v>0</v>
          </cell>
          <cell r="P122">
            <v>23.150719999999996</v>
          </cell>
          <cell r="Q122">
            <v>11.19584</v>
          </cell>
          <cell r="R122">
            <v>32.123390000000001</v>
          </cell>
          <cell r="S122">
            <v>19.450859999999999</v>
          </cell>
          <cell r="T122">
            <v>36.62368</v>
          </cell>
          <cell r="U122">
            <v>61.59438999999999</v>
          </cell>
          <cell r="V122">
            <v>0.94879999999999998</v>
          </cell>
          <cell r="W122">
            <v>23.576799999999999</v>
          </cell>
          <cell r="X122">
            <v>4.1259399999999999</v>
          </cell>
          <cell r="Y122">
            <v>0.29470999999999997</v>
          </cell>
          <cell r="Z122">
            <v>1.1788399999999999</v>
          </cell>
          <cell r="AA122">
            <v>103.79872</v>
          </cell>
          <cell r="AB122">
            <v>438.53535999999997</v>
          </cell>
          <cell r="AC122">
            <v>166.80586</v>
          </cell>
          <cell r="AD122">
            <v>10.62656</v>
          </cell>
          <cell r="AE122">
            <v>11.198979999999999</v>
          </cell>
          <cell r="AF122">
            <v>6.0723199999999995</v>
          </cell>
          <cell r="AG122">
            <v>7.6624599999999994</v>
          </cell>
          <cell r="AH122">
            <v>22.987379999999998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39387</v>
          </cell>
          <cell r="BD122">
            <v>157.00720000000001</v>
          </cell>
          <cell r="BE122">
            <v>604.72159999999997</v>
          </cell>
          <cell r="BF122">
            <v>25.211069999999999</v>
          </cell>
          <cell r="BG122">
            <v>47.703119999999998</v>
          </cell>
          <cell r="BH122">
            <v>40.461359999999999</v>
          </cell>
          <cell r="BI122">
            <v>1.33199</v>
          </cell>
          <cell r="BJ122">
            <v>0.55835999999999997</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390.76400000000001</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39387</v>
          </cell>
          <cell r="DD122">
            <v>12155.138435000003</v>
          </cell>
          <cell r="DE122">
            <v>981.95161000000007</v>
          </cell>
          <cell r="DF122">
            <v>0</v>
          </cell>
          <cell r="DG122">
            <v>876.99469999999997</v>
          </cell>
          <cell r="DH122">
            <v>0</v>
          </cell>
          <cell r="DI122">
            <v>390.76400000000001</v>
          </cell>
          <cell r="DJ122">
            <v>0</v>
          </cell>
          <cell r="DK122">
            <v>14404.848745000001</v>
          </cell>
        </row>
        <row r="123">
          <cell r="A123">
            <v>39417</v>
          </cell>
          <cell r="B123">
            <v>6475.0459625000003</v>
          </cell>
          <cell r="C123">
            <v>5008.1149999999998</v>
          </cell>
          <cell r="D123">
            <v>110.32221</v>
          </cell>
          <cell r="E123">
            <v>226.07375999999999</v>
          </cell>
          <cell r="F123">
            <v>335.96351999999996</v>
          </cell>
          <cell r="G123">
            <v>6.1755900000000006</v>
          </cell>
          <cell r="H123">
            <v>1.5303199999999999</v>
          </cell>
          <cell r="I123">
            <v>0.21059999999999998</v>
          </cell>
          <cell r="J123">
            <v>0</v>
          </cell>
          <cell r="K123">
            <v>0</v>
          </cell>
          <cell r="L123">
            <v>0</v>
          </cell>
          <cell r="M123">
            <v>0</v>
          </cell>
          <cell r="N123">
            <v>0</v>
          </cell>
          <cell r="O123">
            <v>0</v>
          </cell>
          <cell r="P123">
            <v>23.150719999999996</v>
          </cell>
          <cell r="Q123">
            <v>11.19584</v>
          </cell>
          <cell r="R123">
            <v>32.123390000000001</v>
          </cell>
          <cell r="S123">
            <v>19.450859999999999</v>
          </cell>
          <cell r="T123">
            <v>36.62368</v>
          </cell>
          <cell r="U123">
            <v>61.59438999999999</v>
          </cell>
          <cell r="V123">
            <v>0.94879999999999998</v>
          </cell>
          <cell r="W123">
            <v>23.576799999999999</v>
          </cell>
          <cell r="X123">
            <v>4.1259399999999999</v>
          </cell>
          <cell r="Y123">
            <v>0.29470999999999997</v>
          </cell>
          <cell r="Z123">
            <v>1.1788399999999999</v>
          </cell>
          <cell r="AA123">
            <v>103.79872</v>
          </cell>
          <cell r="AB123">
            <v>442.71007999999995</v>
          </cell>
          <cell r="AC123">
            <v>166.80586</v>
          </cell>
          <cell r="AD123">
            <v>10.62656</v>
          </cell>
          <cell r="AE123">
            <v>11.198979999999999</v>
          </cell>
          <cell r="AF123">
            <v>6.0723199999999995</v>
          </cell>
          <cell r="AG123">
            <v>7.6624599999999994</v>
          </cell>
          <cell r="AH123">
            <v>22.987379999999998</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39417</v>
          </cell>
          <cell r="BD123">
            <v>157.00720000000001</v>
          </cell>
          <cell r="BE123">
            <v>604.72159999999997</v>
          </cell>
          <cell r="BF123">
            <v>25.211069999999999</v>
          </cell>
          <cell r="BG123">
            <v>47.703119999999998</v>
          </cell>
          <cell r="BH123">
            <v>40.461359999999999</v>
          </cell>
          <cell r="BI123">
            <v>1.33199</v>
          </cell>
          <cell r="BJ123">
            <v>0.55835999999999997</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390.76400000000001</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39417</v>
          </cell>
          <cell r="DD123">
            <v>12163.4369625</v>
          </cell>
          <cell r="DE123">
            <v>986.12633000000005</v>
          </cell>
          <cell r="DF123">
            <v>0</v>
          </cell>
          <cell r="DG123">
            <v>876.99469999999997</v>
          </cell>
          <cell r="DH123">
            <v>0</v>
          </cell>
          <cell r="DI123">
            <v>390.76400000000001</v>
          </cell>
          <cell r="DJ123">
            <v>0</v>
          </cell>
          <cell r="DK123">
            <v>14417.321992499998</v>
          </cell>
        </row>
        <row r="124">
          <cell r="A124">
            <v>39448</v>
          </cell>
          <cell r="B124">
            <v>6474.1162450000002</v>
          </cell>
          <cell r="C124">
            <v>5011.3643999999995</v>
          </cell>
          <cell r="D124">
            <v>110.32221</v>
          </cell>
          <cell r="E124">
            <v>226.22039999999998</v>
          </cell>
          <cell r="F124">
            <v>337.86983999999995</v>
          </cell>
          <cell r="G124">
            <v>6.1755900000000006</v>
          </cell>
          <cell r="H124">
            <v>1.5303199999999999</v>
          </cell>
          <cell r="I124">
            <v>0.21059999999999998</v>
          </cell>
          <cell r="J124">
            <v>0</v>
          </cell>
          <cell r="K124">
            <v>0</v>
          </cell>
          <cell r="L124">
            <v>0</v>
          </cell>
          <cell r="M124">
            <v>0</v>
          </cell>
          <cell r="N124">
            <v>0</v>
          </cell>
          <cell r="O124">
            <v>0</v>
          </cell>
          <cell r="P124">
            <v>23.150719999999996</v>
          </cell>
          <cell r="Q124">
            <v>11.19584</v>
          </cell>
          <cell r="R124">
            <v>32.123390000000001</v>
          </cell>
          <cell r="S124">
            <v>19.450859999999999</v>
          </cell>
          <cell r="T124">
            <v>36.62368</v>
          </cell>
          <cell r="U124">
            <v>61.59438999999999</v>
          </cell>
          <cell r="V124">
            <v>0.94879999999999998</v>
          </cell>
          <cell r="W124">
            <v>23.576799999999999</v>
          </cell>
          <cell r="X124">
            <v>4.1259399999999999</v>
          </cell>
          <cell r="Y124">
            <v>0.29470999999999997</v>
          </cell>
          <cell r="Z124">
            <v>1.1788399999999999</v>
          </cell>
          <cell r="AA124">
            <v>103.79872</v>
          </cell>
          <cell r="AB124">
            <v>443.84863999999993</v>
          </cell>
          <cell r="AC124">
            <v>166.80586</v>
          </cell>
          <cell r="AD124">
            <v>10.62656</v>
          </cell>
          <cell r="AE124">
            <v>11.198979999999999</v>
          </cell>
          <cell r="AF124">
            <v>6.0723199999999995</v>
          </cell>
          <cell r="AG124">
            <v>7.6624599999999994</v>
          </cell>
          <cell r="AH124">
            <v>22.987379999999998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39448</v>
          </cell>
          <cell r="BD124">
            <v>157.00720000000001</v>
          </cell>
          <cell r="BE124">
            <v>604.72159999999997</v>
          </cell>
          <cell r="BF124">
            <v>25.211069999999999</v>
          </cell>
          <cell r="BG124">
            <v>47.703119999999998</v>
          </cell>
          <cell r="BH124">
            <v>40.461359999999999</v>
          </cell>
          <cell r="BI124">
            <v>1.33199</v>
          </cell>
          <cell r="BJ124">
            <v>0.55835999999999997</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390.76400000000001</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39448</v>
          </cell>
          <cell r="DD124">
            <v>12167.809605</v>
          </cell>
          <cell r="DE124">
            <v>987.26488999999992</v>
          </cell>
          <cell r="DF124">
            <v>0</v>
          </cell>
          <cell r="DG124">
            <v>876.99469999999997</v>
          </cell>
          <cell r="DH124">
            <v>0</v>
          </cell>
          <cell r="DI124">
            <v>390.76400000000001</v>
          </cell>
          <cell r="DJ124">
            <v>0</v>
          </cell>
          <cell r="DK124">
            <v>14422.833194999999</v>
          </cell>
        </row>
        <row r="125">
          <cell r="A125">
            <v>39479</v>
          </cell>
          <cell r="B125">
            <v>6459.7406700000001</v>
          </cell>
          <cell r="C125">
            <v>4999.4279999999999</v>
          </cell>
          <cell r="D125">
            <v>110.32221</v>
          </cell>
          <cell r="E125">
            <v>226.40087999999997</v>
          </cell>
          <cell r="F125">
            <v>340.18223999999998</v>
          </cell>
          <cell r="G125">
            <v>6.1755900000000006</v>
          </cell>
          <cell r="H125">
            <v>1.5303199999999999</v>
          </cell>
          <cell r="I125">
            <v>0.21059999999999998</v>
          </cell>
          <cell r="J125">
            <v>0</v>
          </cell>
          <cell r="K125">
            <v>0</v>
          </cell>
          <cell r="L125">
            <v>0</v>
          </cell>
          <cell r="M125">
            <v>0</v>
          </cell>
          <cell r="N125">
            <v>0</v>
          </cell>
          <cell r="O125">
            <v>0</v>
          </cell>
          <cell r="P125">
            <v>23.150719999999996</v>
          </cell>
          <cell r="Q125">
            <v>11.19584</v>
          </cell>
          <cell r="R125">
            <v>32.123390000000001</v>
          </cell>
          <cell r="S125">
            <v>19.450859999999999</v>
          </cell>
          <cell r="T125">
            <v>36.62368</v>
          </cell>
          <cell r="U125">
            <v>61.59438999999999</v>
          </cell>
          <cell r="V125">
            <v>0.94879999999999998</v>
          </cell>
          <cell r="W125">
            <v>23.576799999999999</v>
          </cell>
          <cell r="X125">
            <v>4.1259399999999999</v>
          </cell>
          <cell r="Y125">
            <v>0.29470999999999997</v>
          </cell>
          <cell r="Z125">
            <v>1.1788399999999999</v>
          </cell>
          <cell r="AA125">
            <v>103.79872</v>
          </cell>
          <cell r="AB125">
            <v>445.17695999999995</v>
          </cell>
          <cell r="AC125">
            <v>166.80586</v>
          </cell>
          <cell r="AD125">
            <v>10.62656</v>
          </cell>
          <cell r="AE125">
            <v>11.198979999999999</v>
          </cell>
          <cell r="AF125">
            <v>6.0723199999999995</v>
          </cell>
          <cell r="AG125">
            <v>7.6624599999999994</v>
          </cell>
          <cell r="AH125">
            <v>22.987379999999998</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39479</v>
          </cell>
          <cell r="BD125">
            <v>157.00720000000001</v>
          </cell>
          <cell r="BE125">
            <v>604.72159999999997</v>
          </cell>
          <cell r="BF125">
            <v>25.211069999999999</v>
          </cell>
          <cell r="BG125">
            <v>47.703119999999998</v>
          </cell>
          <cell r="BH125">
            <v>40.461359999999999</v>
          </cell>
          <cell r="BI125">
            <v>1.33199</v>
          </cell>
          <cell r="BJ125">
            <v>0.55835999999999997</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390.76400000000001</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39479</v>
          </cell>
          <cell r="DD125">
            <v>12143.99051</v>
          </cell>
          <cell r="DE125">
            <v>988.59321</v>
          </cell>
          <cell r="DF125">
            <v>0</v>
          </cell>
          <cell r="DG125">
            <v>876.99469999999997</v>
          </cell>
          <cell r="DH125">
            <v>0</v>
          </cell>
          <cell r="DI125">
            <v>390.76400000000001</v>
          </cell>
          <cell r="DJ125">
            <v>0</v>
          </cell>
          <cell r="DK125">
            <v>14400.342419999997</v>
          </cell>
        </row>
        <row r="126">
          <cell r="A126">
            <v>39508</v>
          </cell>
          <cell r="B126">
            <v>6468.2721174999997</v>
          </cell>
          <cell r="C126">
            <v>5011.3265999999994</v>
          </cell>
          <cell r="D126">
            <v>110.32221</v>
          </cell>
          <cell r="E126">
            <v>226.62647999999999</v>
          </cell>
          <cell r="F126">
            <v>342.94583999999998</v>
          </cell>
          <cell r="G126">
            <v>6.1755900000000006</v>
          </cell>
          <cell r="H126">
            <v>1.5303199999999999</v>
          </cell>
          <cell r="I126">
            <v>0.21059999999999998</v>
          </cell>
          <cell r="J126">
            <v>0</v>
          </cell>
          <cell r="K126">
            <v>0</v>
          </cell>
          <cell r="L126">
            <v>0</v>
          </cell>
          <cell r="M126">
            <v>0</v>
          </cell>
          <cell r="N126">
            <v>0</v>
          </cell>
          <cell r="O126">
            <v>0</v>
          </cell>
          <cell r="P126">
            <v>23.150719999999996</v>
          </cell>
          <cell r="Q126">
            <v>11.19584</v>
          </cell>
          <cell r="R126">
            <v>32.123390000000001</v>
          </cell>
          <cell r="S126">
            <v>19.450859999999999</v>
          </cell>
          <cell r="T126">
            <v>36.62368</v>
          </cell>
          <cell r="U126">
            <v>61.59438999999999</v>
          </cell>
          <cell r="V126">
            <v>0.94879999999999998</v>
          </cell>
          <cell r="W126">
            <v>23.576799999999999</v>
          </cell>
          <cell r="X126">
            <v>4.1259399999999999</v>
          </cell>
          <cell r="Y126">
            <v>0.29470999999999997</v>
          </cell>
          <cell r="Z126">
            <v>1.1788399999999999</v>
          </cell>
          <cell r="AA126">
            <v>103.79872</v>
          </cell>
          <cell r="AB126">
            <v>446.88479999999998</v>
          </cell>
          <cell r="AC126">
            <v>166.80586</v>
          </cell>
          <cell r="AD126">
            <v>10.62656</v>
          </cell>
          <cell r="AE126">
            <v>11.198979999999999</v>
          </cell>
          <cell r="AF126">
            <v>6.0723199999999995</v>
          </cell>
          <cell r="AG126">
            <v>7.6624599999999994</v>
          </cell>
          <cell r="AH126">
            <v>22.987379999999998</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39508</v>
          </cell>
          <cell r="BD126">
            <v>157.00720000000001</v>
          </cell>
          <cell r="BE126">
            <v>604.72159999999997</v>
          </cell>
          <cell r="BF126">
            <v>25.211069999999999</v>
          </cell>
          <cell r="BG126">
            <v>47.703119999999998</v>
          </cell>
          <cell r="BH126">
            <v>40.461359999999999</v>
          </cell>
          <cell r="BI126">
            <v>1.33199</v>
          </cell>
          <cell r="BJ126">
            <v>0.55835999999999997</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390.76400000000001</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39508</v>
          </cell>
          <cell r="DD126">
            <v>12167.409757500001</v>
          </cell>
          <cell r="DE126">
            <v>990.30105000000003</v>
          </cell>
          <cell r="DF126">
            <v>0</v>
          </cell>
          <cell r="DG126">
            <v>876.99469999999997</v>
          </cell>
          <cell r="DH126">
            <v>0</v>
          </cell>
          <cell r="DI126">
            <v>390.76400000000001</v>
          </cell>
          <cell r="DJ126">
            <v>0</v>
          </cell>
          <cell r="DK126">
            <v>14425.4695075</v>
          </cell>
        </row>
        <row r="127">
          <cell r="A127">
            <v>39539</v>
          </cell>
          <cell r="B127">
            <v>6453.257775</v>
          </cell>
          <cell r="C127">
            <v>4998.2435999999998</v>
          </cell>
          <cell r="D127">
            <v>110.32221</v>
          </cell>
          <cell r="E127">
            <v>226.91975999999997</v>
          </cell>
          <cell r="F127">
            <v>346.62311999999997</v>
          </cell>
          <cell r="G127">
            <v>6.1755900000000006</v>
          </cell>
          <cell r="H127">
            <v>1.5303199999999999</v>
          </cell>
          <cell r="I127">
            <v>0.21059999999999998</v>
          </cell>
          <cell r="J127">
            <v>0</v>
          </cell>
          <cell r="K127">
            <v>0</v>
          </cell>
          <cell r="L127">
            <v>0</v>
          </cell>
          <cell r="M127">
            <v>0</v>
          </cell>
          <cell r="N127">
            <v>0</v>
          </cell>
          <cell r="O127">
            <v>0</v>
          </cell>
          <cell r="P127">
            <v>23.150719999999996</v>
          </cell>
          <cell r="Q127">
            <v>11.19584</v>
          </cell>
          <cell r="R127">
            <v>32.123390000000001</v>
          </cell>
          <cell r="S127">
            <v>19.450859999999999</v>
          </cell>
          <cell r="T127">
            <v>36.62368</v>
          </cell>
          <cell r="U127">
            <v>61.59438999999999</v>
          </cell>
          <cell r="V127">
            <v>0.94879999999999998</v>
          </cell>
          <cell r="W127">
            <v>23.576799999999999</v>
          </cell>
          <cell r="X127">
            <v>4.1259399999999999</v>
          </cell>
          <cell r="Y127">
            <v>0.29470999999999997</v>
          </cell>
          <cell r="Z127">
            <v>1.1788399999999999</v>
          </cell>
          <cell r="AA127">
            <v>103.79872</v>
          </cell>
          <cell r="AB127">
            <v>449.16192000000001</v>
          </cell>
          <cell r="AC127">
            <v>166.80586</v>
          </cell>
          <cell r="AD127">
            <v>10.62656</v>
          </cell>
          <cell r="AE127">
            <v>11.198979999999999</v>
          </cell>
          <cell r="AF127">
            <v>6.0723199999999995</v>
          </cell>
          <cell r="AG127">
            <v>7.6624599999999994</v>
          </cell>
          <cell r="AH127">
            <v>22.987379999999998</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39539</v>
          </cell>
          <cell r="BD127">
            <v>157.00720000000001</v>
          </cell>
          <cell r="BE127">
            <v>604.72159999999997</v>
          </cell>
          <cell r="BF127">
            <v>25.211069999999999</v>
          </cell>
          <cell r="BG127">
            <v>47.703119999999998</v>
          </cell>
          <cell r="BH127">
            <v>40.461359999999999</v>
          </cell>
          <cell r="BI127">
            <v>1.33199</v>
          </cell>
          <cell r="BJ127">
            <v>0.55835999999999997</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390.76400000000001</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39539</v>
          </cell>
          <cell r="DD127">
            <v>12143.282975000002</v>
          </cell>
          <cell r="DE127">
            <v>992.57817</v>
          </cell>
          <cell r="DF127">
            <v>0</v>
          </cell>
          <cell r="DG127">
            <v>876.99469999999997</v>
          </cell>
          <cell r="DH127">
            <v>0</v>
          </cell>
          <cell r="DI127">
            <v>390.76400000000001</v>
          </cell>
          <cell r="DJ127">
            <v>0</v>
          </cell>
          <cell r="DK127">
            <v>14403.619845000001</v>
          </cell>
        </row>
        <row r="128">
          <cell r="A128">
            <v>39569</v>
          </cell>
          <cell r="B128">
            <v>6460.7097979999999</v>
          </cell>
          <cell r="C128">
            <v>5010.2203199999994</v>
          </cell>
          <cell r="D128">
            <v>110.32221</v>
          </cell>
          <cell r="E128">
            <v>227.22431999999998</v>
          </cell>
          <cell r="F128">
            <v>350.44703999999996</v>
          </cell>
          <cell r="G128">
            <v>6.1755900000000006</v>
          </cell>
          <cell r="H128">
            <v>1.5303199999999999</v>
          </cell>
          <cell r="I128">
            <v>0.21059999999999998</v>
          </cell>
          <cell r="J128">
            <v>0</v>
          </cell>
          <cell r="K128">
            <v>0</v>
          </cell>
          <cell r="L128">
            <v>0</v>
          </cell>
          <cell r="M128">
            <v>0</v>
          </cell>
          <cell r="N128">
            <v>0</v>
          </cell>
          <cell r="O128">
            <v>0</v>
          </cell>
          <cell r="P128">
            <v>23.150719999999996</v>
          </cell>
          <cell r="Q128">
            <v>11.19584</v>
          </cell>
          <cell r="R128">
            <v>32.123390000000001</v>
          </cell>
          <cell r="S128">
            <v>19.450859999999999</v>
          </cell>
          <cell r="T128">
            <v>36.62368</v>
          </cell>
          <cell r="U128">
            <v>61.59438999999999</v>
          </cell>
          <cell r="V128">
            <v>0.94879999999999998</v>
          </cell>
          <cell r="W128">
            <v>23.576799999999999</v>
          </cell>
          <cell r="X128">
            <v>4.1259399999999999</v>
          </cell>
          <cell r="Y128">
            <v>0.29470999999999997</v>
          </cell>
          <cell r="Z128">
            <v>1.1788399999999999</v>
          </cell>
          <cell r="AA128">
            <v>103.79872</v>
          </cell>
          <cell r="AB128">
            <v>451.43903999999998</v>
          </cell>
          <cell r="AC128">
            <v>166.80586</v>
          </cell>
          <cell r="AD128">
            <v>10.62656</v>
          </cell>
          <cell r="AE128">
            <v>11.198979999999999</v>
          </cell>
          <cell r="AF128">
            <v>6.0723199999999995</v>
          </cell>
          <cell r="AG128">
            <v>7.6624599999999994</v>
          </cell>
          <cell r="AH128">
            <v>22.987379999999998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39569</v>
          </cell>
          <cell r="BD128">
            <v>157.00720000000001</v>
          </cell>
          <cell r="BE128">
            <v>604.72159999999997</v>
          </cell>
          <cell r="BF128">
            <v>25.211069999999999</v>
          </cell>
          <cell r="BG128">
            <v>47.703119999999998</v>
          </cell>
          <cell r="BH128">
            <v>40.461359999999999</v>
          </cell>
          <cell r="BI128">
            <v>1.33199</v>
          </cell>
          <cell r="BJ128">
            <v>0.55835999999999997</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390.76400000000001</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39569</v>
          </cell>
          <cell r="DD128">
            <v>12166.840198</v>
          </cell>
          <cell r="DE128">
            <v>994.85528999999997</v>
          </cell>
          <cell r="DF128">
            <v>0</v>
          </cell>
          <cell r="DG128">
            <v>876.99469999999997</v>
          </cell>
          <cell r="DH128">
            <v>0</v>
          </cell>
          <cell r="DI128">
            <v>390.76400000000001</v>
          </cell>
          <cell r="DJ128">
            <v>0</v>
          </cell>
          <cell r="DK128">
            <v>14429.454187999998</v>
          </cell>
        </row>
        <row r="129">
          <cell r="A129">
            <v>39600</v>
          </cell>
          <cell r="B129">
            <v>6454.5818620000009</v>
          </cell>
          <cell r="C129">
            <v>5007.5524799999994</v>
          </cell>
          <cell r="D129">
            <v>110.32221</v>
          </cell>
          <cell r="E129">
            <v>227.51759999999999</v>
          </cell>
          <cell r="F129">
            <v>354.18071999999995</v>
          </cell>
          <cell r="G129">
            <v>6.1755900000000006</v>
          </cell>
          <cell r="H129">
            <v>1.5303199999999999</v>
          </cell>
          <cell r="I129">
            <v>0.21059999999999998</v>
          </cell>
          <cell r="J129">
            <v>0</v>
          </cell>
          <cell r="K129">
            <v>0</v>
          </cell>
          <cell r="L129">
            <v>0</v>
          </cell>
          <cell r="M129">
            <v>0</v>
          </cell>
          <cell r="N129">
            <v>0</v>
          </cell>
          <cell r="O129">
            <v>0</v>
          </cell>
          <cell r="P129">
            <v>23.150719999999996</v>
          </cell>
          <cell r="Q129">
            <v>11.19584</v>
          </cell>
          <cell r="R129">
            <v>32.123390000000001</v>
          </cell>
          <cell r="S129">
            <v>19.450859999999999</v>
          </cell>
          <cell r="T129">
            <v>36.62368</v>
          </cell>
          <cell r="U129">
            <v>61.59438999999999</v>
          </cell>
          <cell r="V129">
            <v>0.94879999999999998</v>
          </cell>
          <cell r="W129">
            <v>23.576799999999999</v>
          </cell>
          <cell r="X129">
            <v>4.1259399999999999</v>
          </cell>
          <cell r="Y129">
            <v>0.29470999999999997</v>
          </cell>
          <cell r="Z129">
            <v>1.1788399999999999</v>
          </cell>
          <cell r="AA129">
            <v>103.79872</v>
          </cell>
          <cell r="AB129">
            <v>453.71616</v>
          </cell>
          <cell r="AC129">
            <v>166.80586</v>
          </cell>
          <cell r="AD129">
            <v>10.62656</v>
          </cell>
          <cell r="AE129">
            <v>11.198979999999999</v>
          </cell>
          <cell r="AF129">
            <v>6.0723199999999995</v>
          </cell>
          <cell r="AG129">
            <v>7.6624599999999994</v>
          </cell>
          <cell r="AH129">
            <v>22.987379999999998</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39600</v>
          </cell>
          <cell r="BD129">
            <v>157.00720000000001</v>
          </cell>
          <cell r="BE129">
            <v>604.72159999999997</v>
          </cell>
          <cell r="BF129">
            <v>25.211069999999999</v>
          </cell>
          <cell r="BG129">
            <v>47.703119999999998</v>
          </cell>
          <cell r="BH129">
            <v>40.461359999999999</v>
          </cell>
          <cell r="BI129">
            <v>1.33199</v>
          </cell>
          <cell r="BJ129">
            <v>0.55835999999999997</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390.76400000000001</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39600</v>
          </cell>
          <cell r="DD129">
            <v>12162.071382000002</v>
          </cell>
          <cell r="DE129">
            <v>997.13240999999994</v>
          </cell>
          <cell r="DF129">
            <v>0</v>
          </cell>
          <cell r="DG129">
            <v>876.99469999999997</v>
          </cell>
          <cell r="DH129">
            <v>0</v>
          </cell>
          <cell r="DI129">
            <v>390.76400000000001</v>
          </cell>
          <cell r="DJ129">
            <v>0</v>
          </cell>
          <cell r="DK129">
            <v>14426.962492000001</v>
          </cell>
        </row>
        <row r="130">
          <cell r="A130">
            <v>39630</v>
          </cell>
          <cell r="B130">
            <v>6464.0890499999996</v>
          </cell>
          <cell r="C130">
            <v>5024.1016</v>
          </cell>
          <cell r="D130">
            <v>110.32221</v>
          </cell>
          <cell r="E130">
            <v>227.77703999999997</v>
          </cell>
          <cell r="F130">
            <v>357.45191999999997</v>
          </cell>
          <cell r="G130">
            <v>6.1755900000000006</v>
          </cell>
          <cell r="H130">
            <v>1.5303199999999999</v>
          </cell>
          <cell r="I130">
            <v>0.21059999999999998</v>
          </cell>
          <cell r="J130">
            <v>0</v>
          </cell>
          <cell r="K130">
            <v>0</v>
          </cell>
          <cell r="L130">
            <v>0</v>
          </cell>
          <cell r="M130">
            <v>0</v>
          </cell>
          <cell r="N130">
            <v>0</v>
          </cell>
          <cell r="O130">
            <v>0</v>
          </cell>
          <cell r="P130">
            <v>23.150719999999996</v>
          </cell>
          <cell r="Q130">
            <v>11.19584</v>
          </cell>
          <cell r="R130">
            <v>32.123390000000001</v>
          </cell>
          <cell r="S130">
            <v>19.450859999999999</v>
          </cell>
          <cell r="T130">
            <v>36.62368</v>
          </cell>
          <cell r="U130">
            <v>61.59438999999999</v>
          </cell>
          <cell r="V130">
            <v>0.94879999999999998</v>
          </cell>
          <cell r="W130">
            <v>23.576799999999999</v>
          </cell>
          <cell r="X130">
            <v>4.1259399999999999</v>
          </cell>
          <cell r="Y130">
            <v>0.29470999999999997</v>
          </cell>
          <cell r="Z130">
            <v>1.1788399999999999</v>
          </cell>
          <cell r="AA130">
            <v>103.79872</v>
          </cell>
          <cell r="AB130">
            <v>455.80351999999993</v>
          </cell>
          <cell r="AC130">
            <v>166.80586</v>
          </cell>
          <cell r="AD130">
            <v>10.62656</v>
          </cell>
          <cell r="AE130">
            <v>11.198979999999999</v>
          </cell>
          <cell r="AF130">
            <v>6.0723199999999995</v>
          </cell>
          <cell r="AG130">
            <v>7.6624599999999994</v>
          </cell>
          <cell r="AH130">
            <v>22.987379999999998</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39630</v>
          </cell>
          <cell r="BD130">
            <v>157.00720000000001</v>
          </cell>
          <cell r="BE130">
            <v>604.72159999999997</v>
          </cell>
          <cell r="BF130">
            <v>25.211069999999999</v>
          </cell>
          <cell r="BG130">
            <v>47.703119999999998</v>
          </cell>
          <cell r="BH130">
            <v>40.461359999999999</v>
          </cell>
          <cell r="BI130">
            <v>1.33199</v>
          </cell>
          <cell r="BJ130">
            <v>0.55835999999999997</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390.76400000000001</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39630</v>
          </cell>
          <cell r="DD130">
            <v>12191.658330000002</v>
          </cell>
          <cell r="DE130">
            <v>999.21976999999993</v>
          </cell>
          <cell r="DF130">
            <v>0</v>
          </cell>
          <cell r="DG130">
            <v>876.99469999999997</v>
          </cell>
          <cell r="DH130">
            <v>0</v>
          </cell>
          <cell r="DI130">
            <v>390.76400000000001</v>
          </cell>
          <cell r="DJ130">
            <v>0</v>
          </cell>
          <cell r="DK130">
            <v>14458.6368</v>
          </cell>
        </row>
        <row r="131">
          <cell r="A131">
            <v>39661</v>
          </cell>
          <cell r="B131">
            <v>6465.6644120000001</v>
          </cell>
          <cell r="C131">
            <v>5031.9964799999998</v>
          </cell>
          <cell r="D131">
            <v>110.32221</v>
          </cell>
          <cell r="E131">
            <v>228.02519999999998</v>
          </cell>
          <cell r="F131">
            <v>360.58775999999995</v>
          </cell>
          <cell r="G131">
            <v>6.1755900000000006</v>
          </cell>
          <cell r="H131">
            <v>1.5303199999999999</v>
          </cell>
          <cell r="I131">
            <v>0.21059999999999998</v>
          </cell>
          <cell r="J131">
            <v>0</v>
          </cell>
          <cell r="K131">
            <v>0</v>
          </cell>
          <cell r="L131">
            <v>0</v>
          </cell>
          <cell r="M131">
            <v>0</v>
          </cell>
          <cell r="N131">
            <v>0</v>
          </cell>
          <cell r="O131">
            <v>0</v>
          </cell>
          <cell r="P131">
            <v>23.150719999999996</v>
          </cell>
          <cell r="Q131">
            <v>11.19584</v>
          </cell>
          <cell r="R131">
            <v>32.123390000000001</v>
          </cell>
          <cell r="S131">
            <v>19.450859999999999</v>
          </cell>
          <cell r="T131">
            <v>36.62368</v>
          </cell>
          <cell r="U131">
            <v>61.59438999999999</v>
          </cell>
          <cell r="V131">
            <v>0.94879999999999998</v>
          </cell>
          <cell r="W131">
            <v>23.576799999999999</v>
          </cell>
          <cell r="X131">
            <v>4.1259399999999999</v>
          </cell>
          <cell r="Y131">
            <v>0.29470999999999997</v>
          </cell>
          <cell r="Z131">
            <v>1.1788399999999999</v>
          </cell>
          <cell r="AA131">
            <v>103.79872</v>
          </cell>
          <cell r="AB131">
            <v>457.70112</v>
          </cell>
          <cell r="AC131">
            <v>166.80586</v>
          </cell>
          <cell r="AD131">
            <v>10.62656</v>
          </cell>
          <cell r="AE131">
            <v>11.198979999999999</v>
          </cell>
          <cell r="AF131">
            <v>6.0723199999999995</v>
          </cell>
          <cell r="AG131">
            <v>7.6624599999999994</v>
          </cell>
          <cell r="AH131">
            <v>22.987379999999998</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39661</v>
          </cell>
          <cell r="BD131">
            <v>157.00720000000001</v>
          </cell>
          <cell r="BE131">
            <v>604.72159999999997</v>
          </cell>
          <cell r="BF131">
            <v>25.211069999999999</v>
          </cell>
          <cell r="BG131">
            <v>47.703119999999998</v>
          </cell>
          <cell r="BH131">
            <v>40.461359999999999</v>
          </cell>
          <cell r="BI131">
            <v>1.33199</v>
          </cell>
          <cell r="BJ131">
            <v>0.55835999999999997</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390.76400000000001</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39661</v>
          </cell>
          <cell r="DD131">
            <v>12204.512572000001</v>
          </cell>
          <cell r="DE131">
            <v>1001.1173699999999</v>
          </cell>
          <cell r="DF131">
            <v>0</v>
          </cell>
          <cell r="DG131">
            <v>876.99469999999997</v>
          </cell>
          <cell r="DH131">
            <v>0</v>
          </cell>
          <cell r="DI131">
            <v>390.76400000000001</v>
          </cell>
          <cell r="DJ131">
            <v>0</v>
          </cell>
          <cell r="DK131">
            <v>14473.388642</v>
          </cell>
        </row>
        <row r="132">
          <cell r="A132">
            <v>39692</v>
          </cell>
          <cell r="B132">
            <v>6472.8133179999995</v>
          </cell>
          <cell r="C132">
            <v>5044.7723199999991</v>
          </cell>
          <cell r="D132">
            <v>110.32221</v>
          </cell>
          <cell r="E132">
            <v>228.34103999999999</v>
          </cell>
          <cell r="F132">
            <v>364.53575999999993</v>
          </cell>
          <cell r="G132">
            <v>6.1755900000000006</v>
          </cell>
          <cell r="H132">
            <v>1.5303199999999999</v>
          </cell>
          <cell r="I132">
            <v>0.21059999999999998</v>
          </cell>
          <cell r="J132">
            <v>0</v>
          </cell>
          <cell r="K132">
            <v>0</v>
          </cell>
          <cell r="L132">
            <v>0</v>
          </cell>
          <cell r="M132">
            <v>0</v>
          </cell>
          <cell r="N132">
            <v>0</v>
          </cell>
          <cell r="O132">
            <v>0</v>
          </cell>
          <cell r="P132">
            <v>23.150719999999996</v>
          </cell>
          <cell r="Q132">
            <v>11.19584</v>
          </cell>
          <cell r="R132">
            <v>32.123390000000001</v>
          </cell>
          <cell r="S132">
            <v>19.450859999999999</v>
          </cell>
          <cell r="T132">
            <v>36.62368</v>
          </cell>
          <cell r="U132">
            <v>61.59438999999999</v>
          </cell>
          <cell r="V132">
            <v>0.94879999999999998</v>
          </cell>
          <cell r="W132">
            <v>23.576799999999999</v>
          </cell>
          <cell r="X132">
            <v>4.1259399999999999</v>
          </cell>
          <cell r="Y132">
            <v>0.29470999999999997</v>
          </cell>
          <cell r="Z132">
            <v>1.1788399999999999</v>
          </cell>
          <cell r="AA132">
            <v>103.79872</v>
          </cell>
          <cell r="AB132">
            <v>460.16800000000001</v>
          </cell>
          <cell r="AC132">
            <v>166.80586</v>
          </cell>
          <cell r="AD132">
            <v>10.62656</v>
          </cell>
          <cell r="AE132">
            <v>11.198979999999999</v>
          </cell>
          <cell r="AF132">
            <v>6.0723199999999995</v>
          </cell>
          <cell r="AG132">
            <v>7.6624599999999994</v>
          </cell>
          <cell r="AH132">
            <v>22.987379999999998</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39692</v>
          </cell>
          <cell r="BD132">
            <v>157.00720000000001</v>
          </cell>
          <cell r="BE132">
            <v>604.72159999999997</v>
          </cell>
          <cell r="BF132">
            <v>25.211069999999999</v>
          </cell>
          <cell r="BG132">
            <v>47.703119999999998</v>
          </cell>
          <cell r="BH132">
            <v>40.461359999999999</v>
          </cell>
          <cell r="BI132">
            <v>1.33199</v>
          </cell>
          <cell r="BJ132">
            <v>0.55835999999999997</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390.76400000000001</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39692</v>
          </cell>
          <cell r="DD132">
            <v>12228.701158</v>
          </cell>
          <cell r="DE132">
            <v>1003.5842500000001</v>
          </cell>
          <cell r="DF132">
            <v>0</v>
          </cell>
          <cell r="DG132">
            <v>876.99469999999997</v>
          </cell>
          <cell r="DH132">
            <v>0</v>
          </cell>
          <cell r="DI132">
            <v>390.76400000000001</v>
          </cell>
          <cell r="DJ132">
            <v>0</v>
          </cell>
          <cell r="DK132">
            <v>14500.044107999998</v>
          </cell>
        </row>
        <row r="133">
          <cell r="A133">
            <v>39722</v>
          </cell>
          <cell r="B133">
            <v>6497.7408559999994</v>
          </cell>
          <cell r="C133">
            <v>5076.8950400000003</v>
          </cell>
          <cell r="D133">
            <v>110.32221</v>
          </cell>
          <cell r="E133">
            <v>228.72456</v>
          </cell>
          <cell r="F133">
            <v>369.39744000000002</v>
          </cell>
          <cell r="G133">
            <v>6.1755900000000006</v>
          </cell>
          <cell r="H133">
            <v>1.5303199999999999</v>
          </cell>
          <cell r="I133">
            <v>0.21059999999999998</v>
          </cell>
          <cell r="J133">
            <v>0</v>
          </cell>
          <cell r="K133">
            <v>0</v>
          </cell>
          <cell r="L133">
            <v>0</v>
          </cell>
          <cell r="M133">
            <v>0</v>
          </cell>
          <cell r="N133">
            <v>0</v>
          </cell>
          <cell r="O133">
            <v>0</v>
          </cell>
          <cell r="P133">
            <v>23.150719999999996</v>
          </cell>
          <cell r="Q133">
            <v>11.19584</v>
          </cell>
          <cell r="R133">
            <v>32.123390000000001</v>
          </cell>
          <cell r="S133">
            <v>19.450859999999999</v>
          </cell>
          <cell r="T133">
            <v>36.62368</v>
          </cell>
          <cell r="U133">
            <v>61.59438999999999</v>
          </cell>
          <cell r="V133">
            <v>0.94879999999999998</v>
          </cell>
          <cell r="W133">
            <v>23.576799999999999</v>
          </cell>
          <cell r="X133">
            <v>4.1259399999999999</v>
          </cell>
          <cell r="Y133">
            <v>0.29470999999999997</v>
          </cell>
          <cell r="Z133">
            <v>1.1788399999999999</v>
          </cell>
          <cell r="AA133">
            <v>103.79872</v>
          </cell>
          <cell r="AB133">
            <v>463.20416</v>
          </cell>
          <cell r="AC133">
            <v>166.80586</v>
          </cell>
          <cell r="AD133">
            <v>10.62656</v>
          </cell>
          <cell r="AE133">
            <v>11.198979999999999</v>
          </cell>
          <cell r="AF133">
            <v>6.0723199999999995</v>
          </cell>
          <cell r="AG133">
            <v>7.6624599999999994</v>
          </cell>
          <cell r="AH133">
            <v>22.987379999999998</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39722</v>
          </cell>
          <cell r="BD133">
            <v>157.00720000000001</v>
          </cell>
          <cell r="BE133">
            <v>604.72159999999997</v>
          </cell>
          <cell r="BF133">
            <v>25.211069999999999</v>
          </cell>
          <cell r="BG133">
            <v>47.703119999999998</v>
          </cell>
          <cell r="BH133">
            <v>40.461359999999999</v>
          </cell>
          <cell r="BI133">
            <v>1.33199</v>
          </cell>
          <cell r="BJ133">
            <v>0.55835999999999997</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390.76400000000001</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39722</v>
          </cell>
          <cell r="DD133">
            <v>12290.996616000002</v>
          </cell>
          <cell r="DE133">
            <v>1006.62041</v>
          </cell>
          <cell r="DF133">
            <v>0</v>
          </cell>
          <cell r="DG133">
            <v>876.99469999999997</v>
          </cell>
          <cell r="DH133">
            <v>0</v>
          </cell>
          <cell r="DI133">
            <v>390.76400000000001</v>
          </cell>
          <cell r="DJ133">
            <v>0</v>
          </cell>
          <cell r="DK133">
            <v>14565.375726</v>
          </cell>
        </row>
        <row r="134">
          <cell r="A134">
            <v>39753</v>
          </cell>
          <cell r="B134">
            <v>6489.8434150000003</v>
          </cell>
          <cell r="C134">
            <v>5074.2131999999992</v>
          </cell>
          <cell r="D134">
            <v>110.32221</v>
          </cell>
          <cell r="E134">
            <v>229.14191999999997</v>
          </cell>
          <cell r="F134">
            <v>374.57495999999998</v>
          </cell>
          <cell r="G134">
            <v>6.1755900000000006</v>
          </cell>
          <cell r="H134">
            <v>1.5303199999999999</v>
          </cell>
          <cell r="I134">
            <v>0.21059999999999998</v>
          </cell>
          <cell r="J134">
            <v>0</v>
          </cell>
          <cell r="K134">
            <v>0</v>
          </cell>
          <cell r="L134">
            <v>0</v>
          </cell>
          <cell r="M134">
            <v>0</v>
          </cell>
          <cell r="N134">
            <v>0</v>
          </cell>
          <cell r="O134">
            <v>0</v>
          </cell>
          <cell r="P134">
            <v>23.150719999999996</v>
          </cell>
          <cell r="Q134">
            <v>11.19584</v>
          </cell>
          <cell r="R134">
            <v>32.123390000000001</v>
          </cell>
          <cell r="S134">
            <v>19.450859999999999</v>
          </cell>
          <cell r="T134">
            <v>36.62368</v>
          </cell>
          <cell r="U134">
            <v>61.59438999999999</v>
          </cell>
          <cell r="V134">
            <v>0.94879999999999998</v>
          </cell>
          <cell r="W134">
            <v>23.576799999999999</v>
          </cell>
          <cell r="X134">
            <v>4.1259399999999999</v>
          </cell>
          <cell r="Y134">
            <v>0.29470999999999997</v>
          </cell>
          <cell r="Z134">
            <v>1.1788399999999999</v>
          </cell>
          <cell r="AA134">
            <v>103.79872</v>
          </cell>
          <cell r="AB134">
            <v>466.43007999999998</v>
          </cell>
          <cell r="AC134">
            <v>166.80586</v>
          </cell>
          <cell r="AD134">
            <v>10.62656</v>
          </cell>
          <cell r="AE134">
            <v>11.198979999999999</v>
          </cell>
          <cell r="AF134">
            <v>6.0723199999999995</v>
          </cell>
          <cell r="AG134">
            <v>7.6624599999999994</v>
          </cell>
          <cell r="AH134">
            <v>22.987379999999998</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39753</v>
          </cell>
          <cell r="BD134">
            <v>157.00720000000001</v>
          </cell>
          <cell r="BE134">
            <v>604.72159999999997</v>
          </cell>
          <cell r="BF134">
            <v>25.211069999999999</v>
          </cell>
          <cell r="BG134">
            <v>47.703119999999998</v>
          </cell>
          <cell r="BH134">
            <v>40.461359999999999</v>
          </cell>
          <cell r="BI134">
            <v>1.33199</v>
          </cell>
          <cell r="BJ134">
            <v>0.55835999999999997</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390.76400000000001</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39753</v>
          </cell>
          <cell r="DD134">
            <v>12286.012215000001</v>
          </cell>
          <cell r="DE134">
            <v>1009.8463300000001</v>
          </cell>
          <cell r="DF134">
            <v>0</v>
          </cell>
          <cell r="DG134">
            <v>876.99469999999997</v>
          </cell>
          <cell r="DH134">
            <v>0</v>
          </cell>
          <cell r="DI134">
            <v>390.76400000000001</v>
          </cell>
          <cell r="DJ134">
            <v>0</v>
          </cell>
          <cell r="DK134">
            <v>14563.617244999999</v>
          </cell>
        </row>
        <row r="135">
          <cell r="A135">
            <v>39783</v>
          </cell>
          <cell r="B135">
            <v>6488.3873425000002</v>
          </cell>
          <cell r="C135">
            <v>5076.7485999999999</v>
          </cell>
          <cell r="D135">
            <v>110.32221</v>
          </cell>
          <cell r="E135">
            <v>229.67207999999999</v>
          </cell>
          <cell r="F135">
            <v>381.26400000000001</v>
          </cell>
          <cell r="G135">
            <v>6.1755900000000006</v>
          </cell>
          <cell r="H135">
            <v>1.5303199999999999</v>
          </cell>
          <cell r="I135">
            <v>0.21059999999999998</v>
          </cell>
          <cell r="J135">
            <v>0</v>
          </cell>
          <cell r="K135">
            <v>0</v>
          </cell>
          <cell r="L135">
            <v>0</v>
          </cell>
          <cell r="M135">
            <v>0</v>
          </cell>
          <cell r="N135">
            <v>0</v>
          </cell>
          <cell r="O135">
            <v>0</v>
          </cell>
          <cell r="P135">
            <v>23.150719999999996</v>
          </cell>
          <cell r="Q135">
            <v>11.19584</v>
          </cell>
          <cell r="R135">
            <v>32.123390000000001</v>
          </cell>
          <cell r="S135">
            <v>19.450859999999999</v>
          </cell>
          <cell r="T135">
            <v>36.62368</v>
          </cell>
          <cell r="U135">
            <v>61.59438999999999</v>
          </cell>
          <cell r="V135">
            <v>0.94879999999999998</v>
          </cell>
          <cell r="W135">
            <v>23.576799999999999</v>
          </cell>
          <cell r="X135">
            <v>4.1259399999999999</v>
          </cell>
          <cell r="Y135">
            <v>0.29470999999999997</v>
          </cell>
          <cell r="Z135">
            <v>1.1788399999999999</v>
          </cell>
          <cell r="AA135">
            <v>103.79872</v>
          </cell>
          <cell r="AB135">
            <v>470.60480000000001</v>
          </cell>
          <cell r="AC135">
            <v>166.80586</v>
          </cell>
          <cell r="AD135">
            <v>10.62656</v>
          </cell>
          <cell r="AE135">
            <v>11.198979999999999</v>
          </cell>
          <cell r="AF135">
            <v>6.0723199999999995</v>
          </cell>
          <cell r="AG135">
            <v>7.6624599999999994</v>
          </cell>
          <cell r="AH135">
            <v>22.987379999999998</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39783</v>
          </cell>
          <cell r="BD135">
            <v>157.00720000000001</v>
          </cell>
          <cell r="BE135">
            <v>604.72159999999997</v>
          </cell>
          <cell r="BF135">
            <v>25.211069999999999</v>
          </cell>
          <cell r="BG135">
            <v>47.703119999999998</v>
          </cell>
          <cell r="BH135">
            <v>40.461359999999999</v>
          </cell>
          <cell r="BI135">
            <v>1.33199</v>
          </cell>
          <cell r="BJ135">
            <v>0.55835999999999997</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390.76400000000001</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39783</v>
          </cell>
          <cell r="DD135">
            <v>12294.310742500002</v>
          </cell>
          <cell r="DE135">
            <v>1014.0210500000001</v>
          </cell>
          <cell r="DF135">
            <v>0</v>
          </cell>
          <cell r="DG135">
            <v>876.99469999999997</v>
          </cell>
          <cell r="DH135">
            <v>0</v>
          </cell>
          <cell r="DI135">
            <v>390.76400000000001</v>
          </cell>
          <cell r="DJ135">
            <v>0</v>
          </cell>
          <cell r="DK135">
            <v>14576.0904925</v>
          </cell>
        </row>
        <row r="136">
          <cell r="A136">
            <v>39814</v>
          </cell>
          <cell r="B136">
            <v>6487.457625</v>
          </cell>
          <cell r="C136">
            <v>5079.9979999999996</v>
          </cell>
          <cell r="D136">
            <v>110.32221</v>
          </cell>
          <cell r="E136">
            <v>229.81872000000001</v>
          </cell>
          <cell r="F136">
            <v>383.17032</v>
          </cell>
          <cell r="G136">
            <v>6.1755900000000006</v>
          </cell>
          <cell r="H136">
            <v>1.5303199999999999</v>
          </cell>
          <cell r="I136">
            <v>0.21059999999999998</v>
          </cell>
          <cell r="J136">
            <v>0</v>
          </cell>
          <cell r="K136">
            <v>0</v>
          </cell>
          <cell r="L136">
            <v>0</v>
          </cell>
          <cell r="M136">
            <v>0</v>
          </cell>
          <cell r="N136">
            <v>0</v>
          </cell>
          <cell r="O136">
            <v>0</v>
          </cell>
          <cell r="P136">
            <v>23.150719999999996</v>
          </cell>
          <cell r="Q136">
            <v>11.19584</v>
          </cell>
          <cell r="R136">
            <v>32.123390000000001</v>
          </cell>
          <cell r="S136">
            <v>19.450859999999999</v>
          </cell>
          <cell r="T136">
            <v>36.62368</v>
          </cell>
          <cell r="U136">
            <v>61.59438999999999</v>
          </cell>
          <cell r="V136">
            <v>0.94879999999999998</v>
          </cell>
          <cell r="W136">
            <v>23.576799999999999</v>
          </cell>
          <cell r="X136">
            <v>4.1259399999999999</v>
          </cell>
          <cell r="Y136">
            <v>0.29470999999999997</v>
          </cell>
          <cell r="Z136">
            <v>1.1788399999999999</v>
          </cell>
          <cell r="AA136">
            <v>103.79872</v>
          </cell>
          <cell r="AB136">
            <v>471.74336</v>
          </cell>
          <cell r="AC136">
            <v>166.80586</v>
          </cell>
          <cell r="AD136">
            <v>10.62656</v>
          </cell>
          <cell r="AE136">
            <v>11.198979999999999</v>
          </cell>
          <cell r="AF136">
            <v>6.0723199999999995</v>
          </cell>
          <cell r="AG136">
            <v>7.6624599999999994</v>
          </cell>
          <cell r="AH136">
            <v>22.987379999999998</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39814</v>
          </cell>
          <cell r="BD136">
            <v>157.00720000000001</v>
          </cell>
          <cell r="BE136">
            <v>604.72159999999997</v>
          </cell>
          <cell r="BF136">
            <v>25.211069999999999</v>
          </cell>
          <cell r="BG136">
            <v>47.703119999999998</v>
          </cell>
          <cell r="BH136">
            <v>40.461359999999999</v>
          </cell>
          <cell r="BI136">
            <v>1.33199</v>
          </cell>
          <cell r="BJ136">
            <v>0.55835999999999997</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390.76400000000001</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39814</v>
          </cell>
          <cell r="DD136">
            <v>12298.683384999998</v>
          </cell>
          <cell r="DE136">
            <v>1015.1596099999999</v>
          </cell>
          <cell r="DF136">
            <v>0</v>
          </cell>
          <cell r="DG136">
            <v>876.99469999999997</v>
          </cell>
          <cell r="DH136">
            <v>0</v>
          </cell>
          <cell r="DI136">
            <v>390.76400000000001</v>
          </cell>
          <cell r="DJ136">
            <v>0</v>
          </cell>
          <cell r="DK136">
            <v>14581.601694999998</v>
          </cell>
        </row>
        <row r="137">
          <cell r="A137">
            <v>39845</v>
          </cell>
          <cell r="B137">
            <v>6473.08205</v>
          </cell>
          <cell r="C137">
            <v>5068.0616</v>
          </cell>
          <cell r="D137">
            <v>110.32221</v>
          </cell>
          <cell r="E137">
            <v>229.99919999999997</v>
          </cell>
          <cell r="F137">
            <v>385.48271999999997</v>
          </cell>
          <cell r="G137">
            <v>6.1755900000000006</v>
          </cell>
          <cell r="H137">
            <v>1.5303199999999999</v>
          </cell>
          <cell r="I137">
            <v>0.21059999999999998</v>
          </cell>
          <cell r="J137">
            <v>0</v>
          </cell>
          <cell r="K137">
            <v>0</v>
          </cell>
          <cell r="L137">
            <v>0</v>
          </cell>
          <cell r="M137">
            <v>0</v>
          </cell>
          <cell r="N137">
            <v>0</v>
          </cell>
          <cell r="O137">
            <v>0</v>
          </cell>
          <cell r="P137">
            <v>23.150719999999996</v>
          </cell>
          <cell r="Q137">
            <v>11.19584</v>
          </cell>
          <cell r="R137">
            <v>32.123390000000001</v>
          </cell>
          <cell r="S137">
            <v>19.450859999999999</v>
          </cell>
          <cell r="T137">
            <v>36.62368</v>
          </cell>
          <cell r="U137">
            <v>61.59438999999999</v>
          </cell>
          <cell r="V137">
            <v>0.94879999999999998</v>
          </cell>
          <cell r="W137">
            <v>23.576799999999999</v>
          </cell>
          <cell r="X137">
            <v>4.1259399999999999</v>
          </cell>
          <cell r="Y137">
            <v>0.29470999999999997</v>
          </cell>
          <cell r="Z137">
            <v>1.1788399999999999</v>
          </cell>
          <cell r="AA137">
            <v>103.79872</v>
          </cell>
          <cell r="AB137">
            <v>473.07168000000001</v>
          </cell>
          <cell r="AC137">
            <v>166.80586</v>
          </cell>
          <cell r="AD137">
            <v>10.62656</v>
          </cell>
          <cell r="AE137">
            <v>11.198979999999999</v>
          </cell>
          <cell r="AF137">
            <v>6.0723199999999995</v>
          </cell>
          <cell r="AG137">
            <v>7.6624599999999994</v>
          </cell>
          <cell r="AH137">
            <v>22.987379999999998</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39845</v>
          </cell>
          <cell r="BD137">
            <v>157.00720000000001</v>
          </cell>
          <cell r="BE137">
            <v>604.72159999999997</v>
          </cell>
          <cell r="BF137">
            <v>25.211069999999999</v>
          </cell>
          <cell r="BG137">
            <v>47.703119999999998</v>
          </cell>
          <cell r="BH137">
            <v>40.461359999999999</v>
          </cell>
          <cell r="BI137">
            <v>1.33199</v>
          </cell>
          <cell r="BJ137">
            <v>0.55835999999999997</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390.76400000000001</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39845</v>
          </cell>
          <cell r="DD137">
            <v>12274.864290000001</v>
          </cell>
          <cell r="DE137">
            <v>1016.48793</v>
          </cell>
          <cell r="DF137">
            <v>0</v>
          </cell>
          <cell r="DG137">
            <v>876.99469999999997</v>
          </cell>
          <cell r="DH137">
            <v>0</v>
          </cell>
          <cell r="DI137">
            <v>390.76400000000001</v>
          </cell>
          <cell r="DJ137">
            <v>0</v>
          </cell>
          <cell r="DK137">
            <v>14559.110919999999</v>
          </cell>
        </row>
        <row r="138">
          <cell r="A138">
            <v>39873</v>
          </cell>
          <cell r="B138">
            <v>6481.6134974999995</v>
          </cell>
          <cell r="C138">
            <v>5079.9601999999995</v>
          </cell>
          <cell r="D138">
            <v>110.32221</v>
          </cell>
          <cell r="E138">
            <v>230.22479999999999</v>
          </cell>
          <cell r="F138">
            <v>388.24632000000003</v>
          </cell>
          <cell r="G138">
            <v>6.1755900000000006</v>
          </cell>
          <cell r="H138">
            <v>1.5303199999999999</v>
          </cell>
          <cell r="I138">
            <v>0.21059999999999998</v>
          </cell>
          <cell r="J138">
            <v>0</v>
          </cell>
          <cell r="K138">
            <v>0</v>
          </cell>
          <cell r="L138">
            <v>0</v>
          </cell>
          <cell r="M138">
            <v>0</v>
          </cell>
          <cell r="N138">
            <v>0</v>
          </cell>
          <cell r="O138">
            <v>0</v>
          </cell>
          <cell r="P138">
            <v>23.150719999999996</v>
          </cell>
          <cell r="Q138">
            <v>11.19584</v>
          </cell>
          <cell r="R138">
            <v>32.123390000000001</v>
          </cell>
          <cell r="S138">
            <v>19.450859999999999</v>
          </cell>
          <cell r="T138">
            <v>36.62368</v>
          </cell>
          <cell r="U138">
            <v>61.59438999999999</v>
          </cell>
          <cell r="V138">
            <v>0.94879999999999998</v>
          </cell>
          <cell r="W138">
            <v>23.576799999999999</v>
          </cell>
          <cell r="X138">
            <v>4.1259399999999999</v>
          </cell>
          <cell r="Y138">
            <v>0.29470999999999997</v>
          </cell>
          <cell r="Z138">
            <v>1.1788399999999999</v>
          </cell>
          <cell r="AA138">
            <v>103.79872</v>
          </cell>
          <cell r="AB138">
            <v>474.77951999999993</v>
          </cell>
          <cell r="AC138">
            <v>166.80586</v>
          </cell>
          <cell r="AD138">
            <v>10.62656</v>
          </cell>
          <cell r="AE138">
            <v>11.198979999999999</v>
          </cell>
          <cell r="AF138">
            <v>6.0723199999999995</v>
          </cell>
          <cell r="AG138">
            <v>7.6624599999999994</v>
          </cell>
          <cell r="AH138">
            <v>22.987379999999998</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39873</v>
          </cell>
          <cell r="BD138">
            <v>157.00720000000001</v>
          </cell>
          <cell r="BE138">
            <v>604.72159999999997</v>
          </cell>
          <cell r="BF138">
            <v>25.211069999999999</v>
          </cell>
          <cell r="BG138">
            <v>47.703119999999998</v>
          </cell>
          <cell r="BH138">
            <v>40.461359999999999</v>
          </cell>
          <cell r="BI138">
            <v>1.33199</v>
          </cell>
          <cell r="BJ138">
            <v>0.55835999999999997</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390.76400000000001</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39873</v>
          </cell>
          <cell r="DD138">
            <v>12298.283537500001</v>
          </cell>
          <cell r="DE138">
            <v>1018.19577</v>
          </cell>
          <cell r="DF138">
            <v>0</v>
          </cell>
          <cell r="DG138">
            <v>876.99469999999997</v>
          </cell>
          <cell r="DH138">
            <v>0</v>
          </cell>
          <cell r="DI138">
            <v>390.76400000000001</v>
          </cell>
          <cell r="DJ138">
            <v>0</v>
          </cell>
          <cell r="DK138">
            <v>14584.2380075</v>
          </cell>
        </row>
        <row r="139">
          <cell r="A139">
            <v>39904</v>
          </cell>
          <cell r="B139">
            <v>6466.5991549999999</v>
          </cell>
          <cell r="C139">
            <v>5066.877199999999</v>
          </cell>
          <cell r="D139">
            <v>110.32221</v>
          </cell>
          <cell r="E139">
            <v>230.51808</v>
          </cell>
          <cell r="F139">
            <v>391.92359999999996</v>
          </cell>
          <cell r="G139">
            <v>6.1755900000000006</v>
          </cell>
          <cell r="H139">
            <v>1.5303199999999999</v>
          </cell>
          <cell r="I139">
            <v>0.21059999999999998</v>
          </cell>
          <cell r="J139">
            <v>0</v>
          </cell>
          <cell r="K139">
            <v>0</v>
          </cell>
          <cell r="L139">
            <v>0</v>
          </cell>
          <cell r="M139">
            <v>0</v>
          </cell>
          <cell r="N139">
            <v>0</v>
          </cell>
          <cell r="O139">
            <v>0</v>
          </cell>
          <cell r="P139">
            <v>23.150719999999996</v>
          </cell>
          <cell r="Q139">
            <v>11.19584</v>
          </cell>
          <cell r="R139">
            <v>32.123390000000001</v>
          </cell>
          <cell r="S139">
            <v>19.450859999999999</v>
          </cell>
          <cell r="T139">
            <v>36.62368</v>
          </cell>
          <cell r="U139">
            <v>61.59438999999999</v>
          </cell>
          <cell r="V139">
            <v>0.94879999999999998</v>
          </cell>
          <cell r="W139">
            <v>23.576799999999999</v>
          </cell>
          <cell r="X139">
            <v>4.1259399999999999</v>
          </cell>
          <cell r="Y139">
            <v>0.29470999999999997</v>
          </cell>
          <cell r="Z139">
            <v>1.1788399999999999</v>
          </cell>
          <cell r="AA139">
            <v>103.79872</v>
          </cell>
          <cell r="AB139">
            <v>477.05663999999996</v>
          </cell>
          <cell r="AC139">
            <v>166.80586</v>
          </cell>
          <cell r="AD139">
            <v>10.62656</v>
          </cell>
          <cell r="AE139">
            <v>11.198979999999999</v>
          </cell>
          <cell r="AF139">
            <v>6.0723199999999995</v>
          </cell>
          <cell r="AG139">
            <v>7.6624599999999994</v>
          </cell>
          <cell r="AH139">
            <v>22.987379999999998</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39904</v>
          </cell>
          <cell r="BD139">
            <v>157.00720000000001</v>
          </cell>
          <cell r="BE139">
            <v>604.72159999999997</v>
          </cell>
          <cell r="BF139">
            <v>25.211069999999999</v>
          </cell>
          <cell r="BG139">
            <v>47.703119999999998</v>
          </cell>
          <cell r="BH139">
            <v>40.461359999999999</v>
          </cell>
          <cell r="BI139">
            <v>1.33199</v>
          </cell>
          <cell r="BJ139">
            <v>0.55835999999999997</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390.76400000000001</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39904</v>
          </cell>
          <cell r="DD139">
            <v>12274.156755</v>
          </cell>
          <cell r="DE139">
            <v>1020.47289</v>
          </cell>
          <cell r="DF139">
            <v>0</v>
          </cell>
          <cell r="DG139">
            <v>876.99469999999997</v>
          </cell>
          <cell r="DH139">
            <v>0</v>
          </cell>
          <cell r="DI139">
            <v>390.76400000000001</v>
          </cell>
          <cell r="DJ139">
            <v>0</v>
          </cell>
          <cell r="DK139">
            <v>14562.388344999999</v>
          </cell>
        </row>
        <row r="140">
          <cell r="A140">
            <v>39934</v>
          </cell>
          <cell r="B140">
            <v>6474.0511779999997</v>
          </cell>
          <cell r="C140">
            <v>5078.8539199999987</v>
          </cell>
          <cell r="D140">
            <v>110.32221</v>
          </cell>
          <cell r="E140">
            <v>230.82263999999998</v>
          </cell>
          <cell r="F140">
            <v>395.74751999999995</v>
          </cell>
          <cell r="G140">
            <v>6.1755900000000006</v>
          </cell>
          <cell r="H140">
            <v>1.5303199999999999</v>
          </cell>
          <cell r="I140">
            <v>0.21059999999999998</v>
          </cell>
          <cell r="J140">
            <v>0</v>
          </cell>
          <cell r="K140">
            <v>0</v>
          </cell>
          <cell r="L140">
            <v>0</v>
          </cell>
          <cell r="M140">
            <v>0</v>
          </cell>
          <cell r="N140">
            <v>0</v>
          </cell>
          <cell r="O140">
            <v>0</v>
          </cell>
          <cell r="P140">
            <v>23.150719999999996</v>
          </cell>
          <cell r="Q140">
            <v>11.19584</v>
          </cell>
          <cell r="R140">
            <v>32.123390000000001</v>
          </cell>
          <cell r="S140">
            <v>19.450859999999999</v>
          </cell>
          <cell r="T140">
            <v>36.62368</v>
          </cell>
          <cell r="U140">
            <v>61.59438999999999</v>
          </cell>
          <cell r="V140">
            <v>0.94879999999999998</v>
          </cell>
          <cell r="W140">
            <v>23.576799999999999</v>
          </cell>
          <cell r="X140">
            <v>4.1259399999999999</v>
          </cell>
          <cell r="Y140">
            <v>0.29470999999999997</v>
          </cell>
          <cell r="Z140">
            <v>1.1788399999999999</v>
          </cell>
          <cell r="AA140">
            <v>103.79872</v>
          </cell>
          <cell r="AB140">
            <v>479.33375999999993</v>
          </cell>
          <cell r="AC140">
            <v>166.80586</v>
          </cell>
          <cell r="AD140">
            <v>10.62656</v>
          </cell>
          <cell r="AE140">
            <v>11.198979999999999</v>
          </cell>
          <cell r="AF140">
            <v>6.0723199999999995</v>
          </cell>
          <cell r="AG140">
            <v>7.6624599999999994</v>
          </cell>
          <cell r="AH140">
            <v>22.987379999999998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39934</v>
          </cell>
          <cell r="BD140">
            <v>157.00720000000001</v>
          </cell>
          <cell r="BE140">
            <v>604.72159999999997</v>
          </cell>
          <cell r="BF140">
            <v>25.211069999999999</v>
          </cell>
          <cell r="BG140">
            <v>47.703119999999998</v>
          </cell>
          <cell r="BH140">
            <v>40.461359999999999</v>
          </cell>
          <cell r="BI140">
            <v>1.33199</v>
          </cell>
          <cell r="BJ140">
            <v>0.55835999999999997</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390.76400000000001</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39934</v>
          </cell>
          <cell r="DD140">
            <v>12297.713978000002</v>
          </cell>
          <cell r="DE140">
            <v>1022.75001</v>
          </cell>
          <cell r="DF140">
            <v>0</v>
          </cell>
          <cell r="DG140">
            <v>876.99469999999997</v>
          </cell>
          <cell r="DH140">
            <v>0</v>
          </cell>
          <cell r="DI140">
            <v>390.76400000000001</v>
          </cell>
          <cell r="DJ140">
            <v>0</v>
          </cell>
          <cell r="DK140">
            <v>14588.222688</v>
          </cell>
        </row>
        <row r="141">
          <cell r="A141">
            <v>39965</v>
          </cell>
          <cell r="B141">
            <v>6467.9232420000008</v>
          </cell>
          <cell r="C141">
            <v>5076.1860800000004</v>
          </cell>
          <cell r="D141">
            <v>110.32221</v>
          </cell>
          <cell r="E141">
            <v>231.11591999999999</v>
          </cell>
          <cell r="F141">
            <v>399.48119999999994</v>
          </cell>
          <cell r="G141">
            <v>6.1755900000000006</v>
          </cell>
          <cell r="H141">
            <v>1.5303199999999999</v>
          </cell>
          <cell r="I141">
            <v>0.21059999999999998</v>
          </cell>
          <cell r="J141">
            <v>0</v>
          </cell>
          <cell r="K141">
            <v>0</v>
          </cell>
          <cell r="L141">
            <v>0</v>
          </cell>
          <cell r="M141">
            <v>0</v>
          </cell>
          <cell r="N141">
            <v>0</v>
          </cell>
          <cell r="O141">
            <v>0</v>
          </cell>
          <cell r="P141">
            <v>23.150719999999996</v>
          </cell>
          <cell r="Q141">
            <v>11.19584</v>
          </cell>
          <cell r="R141">
            <v>32.123390000000001</v>
          </cell>
          <cell r="S141">
            <v>19.450859999999999</v>
          </cell>
          <cell r="T141">
            <v>36.62368</v>
          </cell>
          <cell r="U141">
            <v>61.59438999999999</v>
          </cell>
          <cell r="V141">
            <v>0.94879999999999998</v>
          </cell>
          <cell r="W141">
            <v>23.576799999999999</v>
          </cell>
          <cell r="X141">
            <v>4.1259399999999999</v>
          </cell>
          <cell r="Y141">
            <v>0.29470999999999997</v>
          </cell>
          <cell r="Z141">
            <v>1.1788399999999999</v>
          </cell>
          <cell r="AA141">
            <v>103.79872</v>
          </cell>
          <cell r="AB141">
            <v>481.61088000000001</v>
          </cell>
          <cell r="AC141">
            <v>166.80586</v>
          </cell>
          <cell r="AD141">
            <v>10.62656</v>
          </cell>
          <cell r="AE141">
            <v>11.198979999999999</v>
          </cell>
          <cell r="AF141">
            <v>6.0723199999999995</v>
          </cell>
          <cell r="AG141">
            <v>7.6624599999999994</v>
          </cell>
          <cell r="AH141">
            <v>22.987379999999998</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39965</v>
          </cell>
          <cell r="BD141">
            <v>157.00720000000001</v>
          </cell>
          <cell r="BE141">
            <v>604.72159999999997</v>
          </cell>
          <cell r="BF141">
            <v>25.211069999999999</v>
          </cell>
          <cell r="BG141">
            <v>47.703119999999998</v>
          </cell>
          <cell r="BH141">
            <v>40.461359999999999</v>
          </cell>
          <cell r="BI141">
            <v>1.33199</v>
          </cell>
          <cell r="BJ141">
            <v>0.55835999999999997</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390.76400000000001</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39965</v>
          </cell>
          <cell r="DD141">
            <v>12292.945162000002</v>
          </cell>
          <cell r="DE141">
            <v>1025.0271299999999</v>
          </cell>
          <cell r="DF141">
            <v>0</v>
          </cell>
          <cell r="DG141">
            <v>876.99469999999997</v>
          </cell>
          <cell r="DH141">
            <v>0</v>
          </cell>
          <cell r="DI141">
            <v>390.76400000000001</v>
          </cell>
          <cell r="DJ141">
            <v>0</v>
          </cell>
          <cell r="DK141">
            <v>14585.730992000001</v>
          </cell>
        </row>
        <row r="142">
          <cell r="A142">
            <v>39995</v>
          </cell>
          <cell r="B142">
            <v>6477.4304299999994</v>
          </cell>
          <cell r="C142">
            <v>5092.7351999999992</v>
          </cell>
          <cell r="D142">
            <v>110.32221</v>
          </cell>
          <cell r="E142">
            <v>231.37535999999997</v>
          </cell>
          <cell r="F142">
            <v>402.75239999999997</v>
          </cell>
          <cell r="G142">
            <v>6.1755900000000006</v>
          </cell>
          <cell r="H142">
            <v>1.5303199999999999</v>
          </cell>
          <cell r="I142">
            <v>0.21059999999999998</v>
          </cell>
          <cell r="J142">
            <v>0</v>
          </cell>
          <cell r="K142">
            <v>0</v>
          </cell>
          <cell r="L142">
            <v>0</v>
          </cell>
          <cell r="M142">
            <v>0</v>
          </cell>
          <cell r="N142">
            <v>0</v>
          </cell>
          <cell r="O142">
            <v>0</v>
          </cell>
          <cell r="P142">
            <v>23.150719999999996</v>
          </cell>
          <cell r="Q142">
            <v>11.19584</v>
          </cell>
          <cell r="R142">
            <v>32.123390000000001</v>
          </cell>
          <cell r="S142">
            <v>19.450859999999999</v>
          </cell>
          <cell r="T142">
            <v>36.62368</v>
          </cell>
          <cell r="U142">
            <v>61.59438999999999</v>
          </cell>
          <cell r="V142">
            <v>0.94879999999999998</v>
          </cell>
          <cell r="W142">
            <v>23.576799999999999</v>
          </cell>
          <cell r="X142">
            <v>4.1259399999999999</v>
          </cell>
          <cell r="Y142">
            <v>0.29470999999999997</v>
          </cell>
          <cell r="Z142">
            <v>1.1788399999999999</v>
          </cell>
          <cell r="AA142">
            <v>103.79872</v>
          </cell>
          <cell r="AB142">
            <v>483.69824</v>
          </cell>
          <cell r="AC142">
            <v>166.80586</v>
          </cell>
          <cell r="AD142">
            <v>10.62656</v>
          </cell>
          <cell r="AE142">
            <v>11.198979999999999</v>
          </cell>
          <cell r="AF142">
            <v>6.0723199999999995</v>
          </cell>
          <cell r="AG142">
            <v>7.6624599999999994</v>
          </cell>
          <cell r="AH142">
            <v>22.987379999999998</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39995</v>
          </cell>
          <cell r="BD142">
            <v>157.00720000000001</v>
          </cell>
          <cell r="BE142">
            <v>604.72159999999997</v>
          </cell>
          <cell r="BF142">
            <v>25.211069999999999</v>
          </cell>
          <cell r="BG142">
            <v>47.703119999999998</v>
          </cell>
          <cell r="BH142">
            <v>40.461359999999999</v>
          </cell>
          <cell r="BI142">
            <v>1.33199</v>
          </cell>
          <cell r="BJ142">
            <v>0.55835999999999997</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390.76400000000001</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39995</v>
          </cell>
          <cell r="DD142">
            <v>12322.53211</v>
          </cell>
          <cell r="DE142">
            <v>1027.1144899999999</v>
          </cell>
          <cell r="DF142">
            <v>0</v>
          </cell>
          <cell r="DG142">
            <v>876.99469999999997</v>
          </cell>
          <cell r="DH142">
            <v>0</v>
          </cell>
          <cell r="DI142">
            <v>390.76400000000001</v>
          </cell>
          <cell r="DJ142">
            <v>0</v>
          </cell>
          <cell r="DK142">
            <v>14617.405299999999</v>
          </cell>
        </row>
        <row r="143">
          <cell r="A143">
            <v>40026</v>
          </cell>
          <cell r="B143">
            <v>6479.0057919999999</v>
          </cell>
          <cell r="C143">
            <v>5100.6300799999999</v>
          </cell>
          <cell r="D143">
            <v>110.32221</v>
          </cell>
          <cell r="E143">
            <v>231.62351999999998</v>
          </cell>
          <cell r="F143">
            <v>405.88824</v>
          </cell>
          <cell r="G143">
            <v>6.1755900000000006</v>
          </cell>
          <cell r="H143">
            <v>1.5303199999999999</v>
          </cell>
          <cell r="I143">
            <v>0.21059999999999998</v>
          </cell>
          <cell r="J143">
            <v>0</v>
          </cell>
          <cell r="K143">
            <v>0</v>
          </cell>
          <cell r="L143">
            <v>0</v>
          </cell>
          <cell r="M143">
            <v>0</v>
          </cell>
          <cell r="N143">
            <v>0</v>
          </cell>
          <cell r="O143">
            <v>0</v>
          </cell>
          <cell r="P143">
            <v>23.150719999999996</v>
          </cell>
          <cell r="Q143">
            <v>11.19584</v>
          </cell>
          <cell r="R143">
            <v>32.123390000000001</v>
          </cell>
          <cell r="S143">
            <v>19.450859999999999</v>
          </cell>
          <cell r="T143">
            <v>36.62368</v>
          </cell>
          <cell r="U143">
            <v>61.59438999999999</v>
          </cell>
          <cell r="V143">
            <v>0.94879999999999998</v>
          </cell>
          <cell r="W143">
            <v>23.576799999999999</v>
          </cell>
          <cell r="X143">
            <v>4.1259399999999999</v>
          </cell>
          <cell r="Y143">
            <v>0.29470999999999997</v>
          </cell>
          <cell r="Z143">
            <v>1.1788399999999999</v>
          </cell>
          <cell r="AA143">
            <v>103.79872</v>
          </cell>
          <cell r="AB143">
            <v>485.59583999999995</v>
          </cell>
          <cell r="AC143">
            <v>166.80586</v>
          </cell>
          <cell r="AD143">
            <v>10.62656</v>
          </cell>
          <cell r="AE143">
            <v>11.198979999999999</v>
          </cell>
          <cell r="AF143">
            <v>6.0723199999999995</v>
          </cell>
          <cell r="AG143">
            <v>7.6624599999999994</v>
          </cell>
          <cell r="AH143">
            <v>22.987379999999998</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40026</v>
          </cell>
          <cell r="BD143">
            <v>157.00720000000001</v>
          </cell>
          <cell r="BE143">
            <v>604.72159999999997</v>
          </cell>
          <cell r="BF143">
            <v>25.211069999999999</v>
          </cell>
          <cell r="BG143">
            <v>47.703119999999998</v>
          </cell>
          <cell r="BH143">
            <v>40.461359999999999</v>
          </cell>
          <cell r="BI143">
            <v>1.33199</v>
          </cell>
          <cell r="BJ143">
            <v>0.55835999999999997</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390.76400000000001</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40026</v>
          </cell>
          <cell r="DD143">
            <v>12335.386352</v>
          </cell>
          <cell r="DE143">
            <v>1029.0120899999999</v>
          </cell>
          <cell r="DF143">
            <v>0</v>
          </cell>
          <cell r="DG143">
            <v>876.99469999999997</v>
          </cell>
          <cell r="DH143">
            <v>0</v>
          </cell>
          <cell r="DI143">
            <v>390.76400000000001</v>
          </cell>
          <cell r="DJ143">
            <v>0</v>
          </cell>
          <cell r="DK143">
            <v>14632.157141999998</v>
          </cell>
        </row>
        <row r="144">
          <cell r="A144">
            <v>40057</v>
          </cell>
          <cell r="B144">
            <v>6486.1546980000003</v>
          </cell>
          <cell r="C144">
            <v>5113.4059199999992</v>
          </cell>
          <cell r="D144">
            <v>110.32221</v>
          </cell>
          <cell r="E144">
            <v>231.93935999999999</v>
          </cell>
          <cell r="F144">
            <v>409.83623999999998</v>
          </cell>
          <cell r="G144">
            <v>6.1755900000000006</v>
          </cell>
          <cell r="H144">
            <v>1.5303199999999999</v>
          </cell>
          <cell r="I144">
            <v>0.21059999999999998</v>
          </cell>
          <cell r="J144">
            <v>0</v>
          </cell>
          <cell r="K144">
            <v>0</v>
          </cell>
          <cell r="L144">
            <v>0</v>
          </cell>
          <cell r="M144">
            <v>0</v>
          </cell>
          <cell r="N144">
            <v>0</v>
          </cell>
          <cell r="O144">
            <v>0</v>
          </cell>
          <cell r="P144">
            <v>23.150719999999996</v>
          </cell>
          <cell r="Q144">
            <v>11.19584</v>
          </cell>
          <cell r="R144">
            <v>32.123390000000001</v>
          </cell>
          <cell r="S144">
            <v>19.450859999999999</v>
          </cell>
          <cell r="T144">
            <v>36.62368</v>
          </cell>
          <cell r="U144">
            <v>61.59438999999999</v>
          </cell>
          <cell r="V144">
            <v>0.94879999999999998</v>
          </cell>
          <cell r="W144">
            <v>23.576799999999999</v>
          </cell>
          <cell r="X144">
            <v>4.1259399999999999</v>
          </cell>
          <cell r="Y144">
            <v>0.29470999999999997</v>
          </cell>
          <cell r="Z144">
            <v>1.1788399999999999</v>
          </cell>
          <cell r="AA144">
            <v>103.79872</v>
          </cell>
          <cell r="AB144">
            <v>488.06271999999996</v>
          </cell>
          <cell r="AC144">
            <v>166.80586</v>
          </cell>
          <cell r="AD144">
            <v>10.62656</v>
          </cell>
          <cell r="AE144">
            <v>11.198979999999999</v>
          </cell>
          <cell r="AF144">
            <v>6.0723199999999995</v>
          </cell>
          <cell r="AG144">
            <v>7.6624599999999994</v>
          </cell>
          <cell r="AH144">
            <v>22.987379999999998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40057</v>
          </cell>
          <cell r="BD144">
            <v>157.00720000000001</v>
          </cell>
          <cell r="BE144">
            <v>604.72159999999997</v>
          </cell>
          <cell r="BF144">
            <v>25.211069999999999</v>
          </cell>
          <cell r="BG144">
            <v>47.703119999999998</v>
          </cell>
          <cell r="BH144">
            <v>40.461359999999999</v>
          </cell>
          <cell r="BI144">
            <v>1.33199</v>
          </cell>
          <cell r="BJ144">
            <v>0.55835999999999997</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390.76400000000001</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40057</v>
          </cell>
          <cell r="DD144">
            <v>12359.574938000002</v>
          </cell>
          <cell r="DE144">
            <v>1031.4789699999999</v>
          </cell>
          <cell r="DF144">
            <v>0</v>
          </cell>
          <cell r="DG144">
            <v>876.99469999999997</v>
          </cell>
          <cell r="DH144">
            <v>0</v>
          </cell>
          <cell r="DI144">
            <v>390.76400000000001</v>
          </cell>
          <cell r="DJ144">
            <v>0</v>
          </cell>
          <cell r="DK144">
            <v>14658.812608</v>
          </cell>
        </row>
        <row r="145">
          <cell r="A145">
            <v>40087</v>
          </cell>
          <cell r="B145">
            <v>6511.0822359999993</v>
          </cell>
          <cell r="C145">
            <v>5145.5286399999995</v>
          </cell>
          <cell r="D145">
            <v>110.32221</v>
          </cell>
          <cell r="E145">
            <v>232.32287999999997</v>
          </cell>
          <cell r="F145">
            <v>414.69792000000001</v>
          </cell>
          <cell r="G145">
            <v>6.1755900000000006</v>
          </cell>
          <cell r="H145">
            <v>1.5303199999999999</v>
          </cell>
          <cell r="I145">
            <v>0.21059999999999998</v>
          </cell>
          <cell r="J145">
            <v>0</v>
          </cell>
          <cell r="K145">
            <v>0</v>
          </cell>
          <cell r="L145">
            <v>0</v>
          </cell>
          <cell r="M145">
            <v>0</v>
          </cell>
          <cell r="N145">
            <v>0</v>
          </cell>
          <cell r="O145">
            <v>0</v>
          </cell>
          <cell r="P145">
            <v>23.150719999999996</v>
          </cell>
          <cell r="Q145">
            <v>11.19584</v>
          </cell>
          <cell r="R145">
            <v>32.123390000000001</v>
          </cell>
          <cell r="S145">
            <v>19.450859999999999</v>
          </cell>
          <cell r="T145">
            <v>36.62368</v>
          </cell>
          <cell r="U145">
            <v>61.59438999999999</v>
          </cell>
          <cell r="V145">
            <v>0.94879999999999998</v>
          </cell>
          <cell r="W145">
            <v>23.576799999999999</v>
          </cell>
          <cell r="X145">
            <v>4.1259399999999999</v>
          </cell>
          <cell r="Y145">
            <v>0.29470999999999997</v>
          </cell>
          <cell r="Z145">
            <v>1.1788399999999999</v>
          </cell>
          <cell r="AA145">
            <v>103.79872</v>
          </cell>
          <cell r="AB145">
            <v>491.09888000000001</v>
          </cell>
          <cell r="AC145">
            <v>166.80586</v>
          </cell>
          <cell r="AD145">
            <v>10.62656</v>
          </cell>
          <cell r="AE145">
            <v>11.198979999999999</v>
          </cell>
          <cell r="AF145">
            <v>6.0723199999999995</v>
          </cell>
          <cell r="AG145">
            <v>7.6624599999999994</v>
          </cell>
          <cell r="AH145">
            <v>22.987379999999998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C145">
            <v>40087</v>
          </cell>
          <cell r="BD145">
            <v>157.00720000000001</v>
          </cell>
          <cell r="BE145">
            <v>604.72159999999997</v>
          </cell>
          <cell r="BF145">
            <v>25.211069999999999</v>
          </cell>
          <cell r="BG145">
            <v>47.703119999999998</v>
          </cell>
          <cell r="BH145">
            <v>40.461359999999999</v>
          </cell>
          <cell r="BI145">
            <v>1.33199</v>
          </cell>
          <cell r="BJ145">
            <v>0.55835999999999997</v>
          </cell>
          <cell r="BK145">
            <v>0</v>
          </cell>
          <cell r="BL145">
            <v>0</v>
          </cell>
          <cell r="BM145">
            <v>0</v>
          </cell>
          <cell r="BN145">
            <v>0</v>
          </cell>
          <cell r="BP145">
            <v>0</v>
          </cell>
          <cell r="BQ145">
            <v>0</v>
          </cell>
          <cell r="BR145">
            <v>0</v>
          </cell>
          <cell r="BS145">
            <v>0</v>
          </cell>
          <cell r="BT145">
            <v>0</v>
          </cell>
          <cell r="BU145">
            <v>0</v>
          </cell>
          <cell r="CA145">
            <v>0</v>
          </cell>
          <cell r="CB145">
            <v>0</v>
          </cell>
          <cell r="CC145">
            <v>0</v>
          </cell>
          <cell r="CH145">
            <v>0</v>
          </cell>
          <cell r="CI145">
            <v>390.76400000000001</v>
          </cell>
          <cell r="CJ145">
            <v>0</v>
          </cell>
          <cell r="CK145">
            <v>0</v>
          </cell>
          <cell r="CL145">
            <v>0</v>
          </cell>
          <cell r="CR145">
            <v>0</v>
          </cell>
          <cell r="CS145">
            <v>0</v>
          </cell>
          <cell r="CT145">
            <v>0</v>
          </cell>
          <cell r="CU145">
            <v>0</v>
          </cell>
          <cell r="CV145">
            <v>0</v>
          </cell>
          <cell r="CW145">
            <v>0</v>
          </cell>
          <cell r="CX145">
            <v>0</v>
          </cell>
          <cell r="CY145">
            <v>0</v>
          </cell>
          <cell r="CZ145">
            <v>0</v>
          </cell>
          <cell r="DA145">
            <v>0</v>
          </cell>
          <cell r="DC145">
            <v>40087</v>
          </cell>
          <cell r="DD145">
            <v>12421.870396</v>
          </cell>
          <cell r="DE145">
            <v>1034.51513</v>
          </cell>
          <cell r="DF145">
            <v>0</v>
          </cell>
          <cell r="DG145">
            <v>876.99469999999997</v>
          </cell>
          <cell r="DH145">
            <v>0</v>
          </cell>
          <cell r="DI145">
            <v>390.76400000000001</v>
          </cell>
          <cell r="DJ145">
            <v>0</v>
          </cell>
          <cell r="DK145">
            <v>14724.144225999999</v>
          </cell>
        </row>
        <row r="146">
          <cell r="A146">
            <v>40118</v>
          </cell>
          <cell r="B146">
            <v>6503.1847950000001</v>
          </cell>
          <cell r="C146">
            <v>5142.8468000000003</v>
          </cell>
          <cell r="D146">
            <v>110.32221</v>
          </cell>
          <cell r="E146">
            <v>232.74024</v>
          </cell>
          <cell r="F146">
            <v>419.87544000000003</v>
          </cell>
          <cell r="G146">
            <v>6.1755900000000006</v>
          </cell>
          <cell r="H146">
            <v>1.5303199999999999</v>
          </cell>
          <cell r="I146">
            <v>0.21059999999999998</v>
          </cell>
          <cell r="J146">
            <v>0</v>
          </cell>
          <cell r="K146">
            <v>0</v>
          </cell>
          <cell r="L146">
            <v>0</v>
          </cell>
          <cell r="M146">
            <v>0</v>
          </cell>
          <cell r="N146">
            <v>0</v>
          </cell>
          <cell r="O146">
            <v>0</v>
          </cell>
          <cell r="P146">
            <v>23.150719999999996</v>
          </cell>
          <cell r="Q146">
            <v>11.19584</v>
          </cell>
          <cell r="R146">
            <v>32.123390000000001</v>
          </cell>
          <cell r="S146">
            <v>19.450859999999999</v>
          </cell>
          <cell r="T146">
            <v>36.62368</v>
          </cell>
          <cell r="U146">
            <v>61.59438999999999</v>
          </cell>
          <cell r="V146">
            <v>0.94879999999999998</v>
          </cell>
          <cell r="W146">
            <v>23.576799999999999</v>
          </cell>
          <cell r="X146">
            <v>4.1259399999999999</v>
          </cell>
          <cell r="Y146">
            <v>0.29470999999999997</v>
          </cell>
          <cell r="Z146">
            <v>1.1788399999999999</v>
          </cell>
          <cell r="AA146">
            <v>103.79872</v>
          </cell>
          <cell r="AB146">
            <v>494.32479999999998</v>
          </cell>
          <cell r="AC146">
            <v>166.80586</v>
          </cell>
          <cell r="AD146">
            <v>10.62656</v>
          </cell>
          <cell r="AE146">
            <v>11.198979999999999</v>
          </cell>
          <cell r="AF146">
            <v>6.0723199999999995</v>
          </cell>
          <cell r="AG146">
            <v>7.6624599999999994</v>
          </cell>
          <cell r="AH146">
            <v>22.987379999999998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C146">
            <v>40118</v>
          </cell>
          <cell r="BD146">
            <v>157.00720000000001</v>
          </cell>
          <cell r="BE146">
            <v>604.72159999999997</v>
          </cell>
          <cell r="BF146">
            <v>25.211069999999999</v>
          </cell>
          <cell r="BG146">
            <v>47.703119999999998</v>
          </cell>
          <cell r="BH146">
            <v>40.461359999999999</v>
          </cell>
          <cell r="BI146">
            <v>1.33199</v>
          </cell>
          <cell r="BJ146">
            <v>0.55835999999999997</v>
          </cell>
          <cell r="BK146">
            <v>0</v>
          </cell>
          <cell r="BL146">
            <v>0</v>
          </cell>
          <cell r="BM146">
            <v>0</v>
          </cell>
          <cell r="BN146">
            <v>0</v>
          </cell>
          <cell r="BP146">
            <v>0</v>
          </cell>
          <cell r="BQ146">
            <v>0</v>
          </cell>
          <cell r="BR146">
            <v>0</v>
          </cell>
          <cell r="BS146">
            <v>0</v>
          </cell>
          <cell r="BT146">
            <v>0</v>
          </cell>
          <cell r="BU146">
            <v>0</v>
          </cell>
          <cell r="CA146">
            <v>0</v>
          </cell>
          <cell r="CB146">
            <v>0</v>
          </cell>
          <cell r="CC146">
            <v>0</v>
          </cell>
          <cell r="CH146">
            <v>0</v>
          </cell>
          <cell r="CI146">
            <v>390.76400000000001</v>
          </cell>
          <cell r="CJ146">
            <v>0</v>
          </cell>
          <cell r="CK146">
            <v>0</v>
          </cell>
          <cell r="CL146">
            <v>0</v>
          </cell>
          <cell r="CR146">
            <v>0</v>
          </cell>
          <cell r="CS146">
            <v>0</v>
          </cell>
          <cell r="CT146">
            <v>0</v>
          </cell>
          <cell r="CU146">
            <v>0</v>
          </cell>
          <cell r="CV146">
            <v>0</v>
          </cell>
          <cell r="CW146">
            <v>0</v>
          </cell>
          <cell r="CX146">
            <v>0</v>
          </cell>
          <cell r="CY146">
            <v>0</v>
          </cell>
          <cell r="CZ146">
            <v>0</v>
          </cell>
          <cell r="DA146">
            <v>0</v>
          </cell>
          <cell r="DC146">
            <v>40118</v>
          </cell>
          <cell r="DD146">
            <v>12416.885995000001</v>
          </cell>
          <cell r="DE146">
            <v>1037.7410500000001</v>
          </cell>
          <cell r="DF146">
            <v>0</v>
          </cell>
          <cell r="DG146">
            <v>876.99469999999997</v>
          </cell>
          <cell r="DH146">
            <v>0</v>
          </cell>
          <cell r="DI146">
            <v>390.76400000000001</v>
          </cell>
          <cell r="DJ146">
            <v>0</v>
          </cell>
          <cell r="DK146">
            <v>14722.385745</v>
          </cell>
        </row>
        <row r="147">
          <cell r="A147">
            <v>40148</v>
          </cell>
          <cell r="B147">
            <v>6501.7287225</v>
          </cell>
          <cell r="C147">
            <v>5145.3821999999991</v>
          </cell>
          <cell r="D147">
            <v>110.32221</v>
          </cell>
          <cell r="E147">
            <v>233.2704</v>
          </cell>
          <cell r="F147">
            <v>426.56448</v>
          </cell>
          <cell r="G147">
            <v>6.1755900000000006</v>
          </cell>
          <cell r="H147">
            <v>1.5303199999999999</v>
          </cell>
          <cell r="I147">
            <v>0.21059999999999998</v>
          </cell>
          <cell r="J147">
            <v>0</v>
          </cell>
          <cell r="K147">
            <v>0</v>
          </cell>
          <cell r="L147">
            <v>0</v>
          </cell>
          <cell r="M147">
            <v>0</v>
          </cell>
          <cell r="N147">
            <v>0</v>
          </cell>
          <cell r="O147">
            <v>0</v>
          </cell>
          <cell r="P147">
            <v>23.150719999999996</v>
          </cell>
          <cell r="Q147">
            <v>11.19584</v>
          </cell>
          <cell r="R147">
            <v>32.123390000000001</v>
          </cell>
          <cell r="S147">
            <v>19.450859999999999</v>
          </cell>
          <cell r="T147">
            <v>36.62368</v>
          </cell>
          <cell r="U147">
            <v>61.59438999999999</v>
          </cell>
          <cell r="V147">
            <v>0.94879999999999998</v>
          </cell>
          <cell r="W147">
            <v>23.576799999999999</v>
          </cell>
          <cell r="X147">
            <v>4.1259399999999999</v>
          </cell>
          <cell r="Y147">
            <v>0.29470999999999997</v>
          </cell>
          <cell r="Z147">
            <v>1.1788399999999999</v>
          </cell>
          <cell r="AA147">
            <v>103.79872</v>
          </cell>
          <cell r="AB147">
            <v>498.49951999999996</v>
          </cell>
          <cell r="AC147">
            <v>166.80586</v>
          </cell>
          <cell r="AD147">
            <v>10.62656</v>
          </cell>
          <cell r="AE147">
            <v>11.198979999999999</v>
          </cell>
          <cell r="AF147">
            <v>6.0723199999999995</v>
          </cell>
          <cell r="AG147">
            <v>7.6624599999999994</v>
          </cell>
          <cell r="AH147">
            <v>22.987379999999998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C147">
            <v>40148</v>
          </cell>
          <cell r="BD147">
            <v>157.00720000000001</v>
          </cell>
          <cell r="BE147">
            <v>604.72159999999997</v>
          </cell>
          <cell r="BF147">
            <v>25.211069999999999</v>
          </cell>
          <cell r="BG147">
            <v>47.703119999999998</v>
          </cell>
          <cell r="BH147">
            <v>40.461359999999999</v>
          </cell>
          <cell r="BI147">
            <v>1.33199</v>
          </cell>
          <cell r="BJ147">
            <v>0.55835999999999997</v>
          </cell>
          <cell r="BK147">
            <v>0</v>
          </cell>
          <cell r="BL147">
            <v>0</v>
          </cell>
          <cell r="BM147">
            <v>0</v>
          </cell>
          <cell r="BN147">
            <v>0</v>
          </cell>
          <cell r="BP147">
            <v>0</v>
          </cell>
          <cell r="BQ147">
            <v>0</v>
          </cell>
          <cell r="BR147">
            <v>0</v>
          </cell>
          <cell r="BS147">
            <v>0</v>
          </cell>
          <cell r="BT147">
            <v>0</v>
          </cell>
          <cell r="BU147">
            <v>0</v>
          </cell>
          <cell r="CA147">
            <v>0</v>
          </cell>
          <cell r="CB147">
            <v>0</v>
          </cell>
          <cell r="CC147">
            <v>0</v>
          </cell>
          <cell r="CH147">
            <v>0</v>
          </cell>
          <cell r="CI147">
            <v>390.76400000000001</v>
          </cell>
          <cell r="CJ147">
            <v>0</v>
          </cell>
          <cell r="CK147">
            <v>0</v>
          </cell>
          <cell r="CL147">
            <v>0</v>
          </cell>
          <cell r="CR147">
            <v>0</v>
          </cell>
          <cell r="CS147">
            <v>0</v>
          </cell>
          <cell r="CT147">
            <v>0</v>
          </cell>
          <cell r="CU147">
            <v>0</v>
          </cell>
          <cell r="CV147">
            <v>0</v>
          </cell>
          <cell r="CW147">
            <v>0</v>
          </cell>
          <cell r="CX147">
            <v>0</v>
          </cell>
          <cell r="CY147">
            <v>0</v>
          </cell>
          <cell r="CZ147">
            <v>0</v>
          </cell>
          <cell r="DA147">
            <v>0</v>
          </cell>
          <cell r="DC147">
            <v>40148</v>
          </cell>
          <cell r="DD147">
            <v>12425.184522500002</v>
          </cell>
          <cell r="DE147">
            <v>1041.9157700000001</v>
          </cell>
          <cell r="DF147">
            <v>0</v>
          </cell>
          <cell r="DG147">
            <v>876.99469999999997</v>
          </cell>
          <cell r="DH147">
            <v>0</v>
          </cell>
          <cell r="DI147">
            <v>390.76400000000001</v>
          </cell>
          <cell r="DJ147">
            <v>0</v>
          </cell>
          <cell r="DK147">
            <v>14734.8589925</v>
          </cell>
        </row>
        <row r="149">
          <cell r="A149" t="str">
            <v>A-1-3.)  Net - Unbilled Non-Fuel Accrued Summary</v>
          </cell>
          <cell r="DC149" t="str">
            <v>B-1-3.)  Net - Unbilled Non-Fuel Accrued Summary</v>
          </cell>
        </row>
        <row r="150">
          <cell r="H150" t="str">
            <v xml:space="preserve"> </v>
          </cell>
          <cell r="DD150" t="str">
            <v>Total Firm</v>
          </cell>
          <cell r="DE150" t="str">
            <v>Total TC</v>
          </cell>
          <cell r="DF150" t="str">
            <v>Total Interruptible</v>
          </cell>
          <cell r="DG150" t="str">
            <v>Total Firm</v>
          </cell>
          <cell r="DH150" t="str">
            <v>Total TC</v>
          </cell>
          <cell r="DI150" t="str">
            <v>Total Interruptible</v>
          </cell>
          <cell r="DJ150" t="str">
            <v>Others</v>
          </cell>
          <cell r="DK150" t="str">
            <v>Grand</v>
          </cell>
        </row>
        <row r="151">
          <cell r="B151" t="str">
            <v>Resid - Firm</v>
          </cell>
          <cell r="D151" t="str">
            <v>Comm - Firm</v>
          </cell>
          <cell r="P151" t="str">
            <v>TC</v>
          </cell>
          <cell r="AI151" t="str">
            <v>Interruptible</v>
          </cell>
          <cell r="AR151" t="str">
            <v>Resid</v>
          </cell>
          <cell r="AS151" t="str">
            <v>Comm</v>
          </cell>
          <cell r="AT151" t="str">
            <v>Comm</v>
          </cell>
          <cell r="AU151" t="str">
            <v>TC</v>
          </cell>
          <cell r="AV151" t="str">
            <v>TC</v>
          </cell>
          <cell r="AW151" t="str">
            <v>TC</v>
          </cell>
          <cell r="AX151" t="str">
            <v>Interrupt</v>
          </cell>
          <cell r="AY151" t="str">
            <v>Interrupt</v>
          </cell>
          <cell r="AZ151" t="str">
            <v>Edgar</v>
          </cell>
          <cell r="BA151" t="str">
            <v>S. Allowance</v>
          </cell>
          <cell r="BD151" t="str">
            <v>Resid - Firm</v>
          </cell>
          <cell r="BF151" t="str">
            <v>Comm - Firm</v>
          </cell>
          <cell r="BP151" t="str">
            <v>TC</v>
          </cell>
          <cell r="CI151" t="str">
            <v>Interruptible</v>
          </cell>
          <cell r="CR151" t="str">
            <v>Resid</v>
          </cell>
          <cell r="CS151" t="str">
            <v>Comm</v>
          </cell>
          <cell r="CT151" t="str">
            <v>Comm</v>
          </cell>
          <cell r="CU151" t="str">
            <v>TC</v>
          </cell>
          <cell r="CV151" t="str">
            <v>TC</v>
          </cell>
          <cell r="CW151" t="str">
            <v>TC</v>
          </cell>
          <cell r="CX151" t="str">
            <v>Interrupt</v>
          </cell>
          <cell r="CY151" t="str">
            <v>Interrupt</v>
          </cell>
          <cell r="DD151" t="str">
            <v>Sales</v>
          </cell>
          <cell r="DE151" t="str">
            <v>Sales</v>
          </cell>
          <cell r="DF151" t="str">
            <v>Sales</v>
          </cell>
          <cell r="DG151" t="str">
            <v>Trans</v>
          </cell>
          <cell r="DH151" t="str">
            <v>Trans</v>
          </cell>
          <cell r="DI151" t="str">
            <v>Trans</v>
          </cell>
          <cell r="DJ151" t="str">
            <v>(Edgar, S.Allow, Choff, Offsys)</v>
          </cell>
          <cell r="DK151" t="str">
            <v>Total</v>
          </cell>
        </row>
        <row r="152">
          <cell r="B152" t="str">
            <v>1A</v>
          </cell>
          <cell r="C152" t="str">
            <v>1B</v>
          </cell>
          <cell r="D152">
            <v>3</v>
          </cell>
          <cell r="E152" t="str">
            <v>2-1</v>
          </cell>
          <cell r="F152" t="str">
            <v>2-2</v>
          </cell>
          <cell r="G152" t="str">
            <v>4A</v>
          </cell>
          <cell r="H152" t="str">
            <v>4B</v>
          </cell>
          <cell r="I152">
            <v>7</v>
          </cell>
          <cell r="J152" t="str">
            <v>SC 21 - R1</v>
          </cell>
          <cell r="K152" t="str">
            <v>SC 21 - R2</v>
          </cell>
          <cell r="L152" t="str">
            <v>SC 21 - R3</v>
          </cell>
          <cell r="M152" t="str">
            <v>NGV</v>
          </cell>
          <cell r="N152" t="str">
            <v>WC Adj</v>
          </cell>
          <cell r="O152" t="str">
            <v>1 Time Adj</v>
          </cell>
          <cell r="P152" t="str">
            <v>6C-1</v>
          </cell>
          <cell r="Q152" t="str">
            <v>6CT-1</v>
          </cell>
          <cell r="R152" t="str">
            <v>6C-2</v>
          </cell>
          <cell r="S152" t="str">
            <v>6CT-2</v>
          </cell>
          <cell r="T152" t="str">
            <v>6G-1</v>
          </cell>
          <cell r="U152" t="str">
            <v>6G-2</v>
          </cell>
          <cell r="V152" t="str">
            <v>NYH1</v>
          </cell>
          <cell r="W152" t="str">
            <v>NYH2</v>
          </cell>
          <cell r="X152" t="str">
            <v>NYSGS</v>
          </cell>
          <cell r="Y152" t="str">
            <v>Kingsboro</v>
          </cell>
          <cell r="Z152" t="str">
            <v>NYCDGS</v>
          </cell>
          <cell r="AA152" t="str">
            <v>6M-1</v>
          </cell>
          <cell r="AB152" t="str">
            <v>6M-2</v>
          </cell>
          <cell r="AC152" t="str">
            <v>6M-3</v>
          </cell>
          <cell r="AD152" t="str">
            <v>LFK-A</v>
          </cell>
          <cell r="AE152" t="str">
            <v>LFK-B</v>
          </cell>
          <cell r="AF152" t="str">
            <v>TRP-A</v>
          </cell>
          <cell r="AG152" t="str">
            <v>TRP-B</v>
          </cell>
          <cell r="AH152" t="str">
            <v>6M-4</v>
          </cell>
          <cell r="AI152" t="str">
            <v>5A1</v>
          </cell>
          <cell r="AJ152" t="str">
            <v>5A2</v>
          </cell>
          <cell r="AK152" t="str">
            <v>5B1</v>
          </cell>
          <cell r="AL152" t="str">
            <v>5B2</v>
          </cell>
          <cell r="AM152" t="str">
            <v>Power Gen</v>
          </cell>
          <cell r="AN152" t="str">
            <v>SC20-Spare 1</v>
          </cell>
          <cell r="AO152" t="str">
            <v>SC20-Spare 2</v>
          </cell>
          <cell r="AP152" t="str">
            <v>SC20-Spare 3</v>
          </cell>
          <cell r="AQ152" t="str">
            <v>PG &lt; 50MW</v>
          </cell>
          <cell r="AR152" t="str">
            <v>Spare 1a</v>
          </cell>
          <cell r="AS152" t="str">
            <v>Spare 2a</v>
          </cell>
          <cell r="AT152" t="str">
            <v>Spare 3a</v>
          </cell>
          <cell r="AU152" t="str">
            <v>Spare 4a</v>
          </cell>
          <cell r="AV152" t="str">
            <v>Spare 5a</v>
          </cell>
          <cell r="AW152" t="str">
            <v>Spare 6a</v>
          </cell>
          <cell r="AX152" t="str">
            <v>Spare 7a</v>
          </cell>
          <cell r="AY152" t="str">
            <v>Spare 8a</v>
          </cell>
          <cell r="BD152" t="str">
            <v>T1A</v>
          </cell>
          <cell r="BE152" t="str">
            <v>T1B</v>
          </cell>
          <cell r="BF152" t="str">
            <v>T3</v>
          </cell>
          <cell r="BG152" t="str">
            <v>T2-1</v>
          </cell>
          <cell r="BH152" t="str">
            <v>T2-2</v>
          </cell>
          <cell r="BI152" t="str">
            <v>T4A</v>
          </cell>
          <cell r="BJ152" t="str">
            <v>T4B</v>
          </cell>
          <cell r="BK152" t="str">
            <v>T7</v>
          </cell>
          <cell r="BL152" t="str">
            <v>T7</v>
          </cell>
          <cell r="BM152" t="str">
            <v>T7</v>
          </cell>
          <cell r="BN152" t="str">
            <v>T7</v>
          </cell>
          <cell r="BP152" t="str">
            <v>T6C-1</v>
          </cell>
          <cell r="BQ152" t="str">
            <v>T6CT-1</v>
          </cell>
          <cell r="BR152" t="str">
            <v>T6C-2</v>
          </cell>
          <cell r="BS152" t="str">
            <v>T6CT-2</v>
          </cell>
          <cell r="BT152" t="str">
            <v>T6G-1</v>
          </cell>
          <cell r="BU152" t="str">
            <v>T6G-2</v>
          </cell>
          <cell r="CA152" t="str">
            <v>T6M-1</v>
          </cell>
          <cell r="CB152" t="str">
            <v>T6M-2</v>
          </cell>
          <cell r="CC152" t="str">
            <v>T6M-3</v>
          </cell>
          <cell r="CH152" t="str">
            <v>T6M-4</v>
          </cell>
          <cell r="CI152" t="str">
            <v>T5A1</v>
          </cell>
          <cell r="CJ152" t="str">
            <v>T5A2</v>
          </cell>
          <cell r="CK152" t="str">
            <v>T5B1</v>
          </cell>
          <cell r="CL152" t="str">
            <v>T5B2</v>
          </cell>
          <cell r="CR152" t="str">
            <v>Spare 1b</v>
          </cell>
          <cell r="CS152" t="str">
            <v>Spare 2b</v>
          </cell>
          <cell r="CT152" t="str">
            <v>Spare 3b</v>
          </cell>
          <cell r="CU152" t="str">
            <v>Spare 4b</v>
          </cell>
          <cell r="CV152" t="str">
            <v>Spare 5b</v>
          </cell>
          <cell r="CW152" t="str">
            <v>Spare 6b</v>
          </cell>
          <cell r="CX152" t="str">
            <v>Spare 7b</v>
          </cell>
          <cell r="CY152" t="str">
            <v>Spare 8b</v>
          </cell>
          <cell r="CZ152" t="str">
            <v>Offsys</v>
          </cell>
          <cell r="DA152" t="str">
            <v>RCharoff</v>
          </cell>
        </row>
        <row r="153">
          <cell r="A153">
            <v>38353</v>
          </cell>
          <cell r="B153">
            <v>9.6357579296127369</v>
          </cell>
          <cell r="C153">
            <v>2250.8854745057179</v>
          </cell>
          <cell r="D153">
            <v>422.21366028468083</v>
          </cell>
          <cell r="E153">
            <v>162.90932873831071</v>
          </cell>
          <cell r="F153">
            <v>232.17888687942968</v>
          </cell>
          <cell r="G153">
            <v>-0.35062828808003133</v>
          </cell>
          <cell r="H153">
            <v>2.1502045343285587</v>
          </cell>
          <cell r="I153">
            <v>-1.726229508197008E-3</v>
          </cell>
          <cell r="J153">
            <v>0</v>
          </cell>
          <cell r="K153">
            <v>0</v>
          </cell>
          <cell r="L153">
            <v>0</v>
          </cell>
          <cell r="M153">
            <v>0</v>
          </cell>
          <cell r="N153">
            <v>0</v>
          </cell>
          <cell r="O153">
            <v>0</v>
          </cell>
          <cell r="P153">
            <v>1.3147919626593332</v>
          </cell>
          <cell r="Q153">
            <v>0.95175555446174442</v>
          </cell>
          <cell r="R153">
            <v>4.6277447129599665</v>
          </cell>
          <cell r="S153">
            <v>4.797177224254014</v>
          </cell>
          <cell r="T153">
            <v>4.331663782045883</v>
          </cell>
          <cell r="U153">
            <v>14.457371226783351</v>
          </cell>
          <cell r="V153">
            <v>0.25822230241606481</v>
          </cell>
          <cell r="W153">
            <v>19.48869480287172</v>
          </cell>
          <cell r="X153">
            <v>0.4977720590243031</v>
          </cell>
          <cell r="Y153">
            <v>0.14930674256561494</v>
          </cell>
          <cell r="Z153">
            <v>2.4251179089196988</v>
          </cell>
          <cell r="AA153">
            <v>5.1661482141142088</v>
          </cell>
          <cell r="AB153">
            <v>33.999927028949855</v>
          </cell>
          <cell r="AC153">
            <v>22.749989121349415</v>
          </cell>
          <cell r="AD153">
            <v>0.54487687502474014</v>
          </cell>
          <cell r="AE153">
            <v>0.96044555628587247</v>
          </cell>
          <cell r="AF153">
            <v>0.49855648471216174</v>
          </cell>
          <cell r="AG153">
            <v>0.91633881396931649</v>
          </cell>
          <cell r="AH153">
            <v>8.1752181939202515</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C153">
            <v>38353</v>
          </cell>
          <cell r="BD153">
            <v>-1.2216905476305726</v>
          </cell>
          <cell r="BE153">
            <v>395.00437419709942</v>
          </cell>
          <cell r="BF153">
            <v>72.347282908447937</v>
          </cell>
          <cell r="BG153">
            <v>37.241511602885907</v>
          </cell>
          <cell r="BH153">
            <v>65.413858260328482</v>
          </cell>
          <cell r="BI153">
            <v>-3.4145245978522532E-2</v>
          </cell>
          <cell r="BJ153">
            <v>1.5829826079903988</v>
          </cell>
          <cell r="BK153">
            <v>0</v>
          </cell>
          <cell r="BL153">
            <v>0</v>
          </cell>
          <cell r="BM153">
            <v>0</v>
          </cell>
          <cell r="BN153">
            <v>0</v>
          </cell>
          <cell r="BP153">
            <v>0</v>
          </cell>
          <cell r="BQ153">
            <v>0</v>
          </cell>
          <cell r="BR153">
            <v>0</v>
          </cell>
          <cell r="BS153">
            <v>0</v>
          </cell>
          <cell r="BT153">
            <v>0</v>
          </cell>
          <cell r="BU153">
            <v>0</v>
          </cell>
          <cell r="CA153">
            <v>0</v>
          </cell>
          <cell r="CB153">
            <v>0</v>
          </cell>
          <cell r="CC153">
            <v>0</v>
          </cell>
          <cell r="CH153">
            <v>0</v>
          </cell>
          <cell r="CI153">
            <v>0</v>
          </cell>
          <cell r="CJ153">
            <v>0</v>
          </cell>
          <cell r="CK153">
            <v>0</v>
          </cell>
          <cell r="CL153">
            <v>0</v>
          </cell>
          <cell r="CR153">
            <v>0</v>
          </cell>
          <cell r="CS153">
            <v>0</v>
          </cell>
          <cell r="CT153">
            <v>0</v>
          </cell>
          <cell r="CU153">
            <v>0</v>
          </cell>
          <cell r="CV153">
            <v>0</v>
          </cell>
          <cell r="CW153">
            <v>0</v>
          </cell>
          <cell r="CX153">
            <v>0</v>
          </cell>
          <cell r="CY153">
            <v>0</v>
          </cell>
          <cell r="CZ153">
            <v>0</v>
          </cell>
          <cell r="DA153">
            <v>0</v>
          </cell>
          <cell r="DC153">
            <v>38353</v>
          </cell>
          <cell r="DD153">
            <v>3079.6209583544924</v>
          </cell>
          <cell r="DE153">
            <v>126.31111856728754</v>
          </cell>
          <cell r="DF153">
            <v>0</v>
          </cell>
          <cell r="DG153">
            <v>570.33417378314311</v>
          </cell>
          <cell r="DH153">
            <v>0</v>
          </cell>
          <cell r="DI153">
            <v>0</v>
          </cell>
          <cell r="DJ153">
            <v>0</v>
          </cell>
          <cell r="DK153">
            <v>3776.2662507049226</v>
          </cell>
        </row>
        <row r="154">
          <cell r="A154">
            <v>38384</v>
          </cell>
          <cell r="B154">
            <v>-1009.3377611088472</v>
          </cell>
          <cell r="C154">
            <v>-1246.6150385624314</v>
          </cell>
          <cell r="D154">
            <v>-230.56802017758673</v>
          </cell>
          <cell r="E154">
            <v>-315.50618797238826</v>
          </cell>
          <cell r="F154">
            <v>-315.75559023353685</v>
          </cell>
          <cell r="G154">
            <v>-27.102444415571739</v>
          </cell>
          <cell r="H154">
            <v>-3.8199229796562761</v>
          </cell>
          <cell r="I154">
            <v>-0.34302013728813563</v>
          </cell>
          <cell r="J154">
            <v>0</v>
          </cell>
          <cell r="K154">
            <v>0</v>
          </cell>
          <cell r="L154">
            <v>0</v>
          </cell>
          <cell r="M154">
            <v>-9.1199349900000328</v>
          </cell>
          <cell r="N154">
            <v>0</v>
          </cell>
          <cell r="O154">
            <v>0</v>
          </cell>
          <cell r="P154">
            <v>-1.2369925585036423</v>
          </cell>
          <cell r="Q154">
            <v>-0.84009214643423924</v>
          </cell>
          <cell r="R154">
            <v>-5.3553954140455033</v>
          </cell>
          <cell r="S154">
            <v>-5.3130491599411087</v>
          </cell>
          <cell r="T154">
            <v>-3.5376272639077015</v>
          </cell>
          <cell r="U154">
            <v>-12.129172093686705</v>
          </cell>
          <cell r="V154">
            <v>-0.22013175724828082</v>
          </cell>
          <cell r="W154">
            <v>-16.782609843771837</v>
          </cell>
          <cell r="X154">
            <v>-0.4216720835529939</v>
          </cell>
          <cell r="Y154">
            <v>-0.12985214100243536</v>
          </cell>
          <cell r="Z154">
            <v>-2.2106038264809378</v>
          </cell>
          <cell r="AA154">
            <v>-4.7972296418643978</v>
          </cell>
          <cell r="AB154">
            <v>-28.019939119451237</v>
          </cell>
          <cell r="AC154">
            <v>-19.414930567955025</v>
          </cell>
          <cell r="AD154">
            <v>-0.6360618511988676</v>
          </cell>
          <cell r="AE154">
            <v>-1.1604494896329633</v>
          </cell>
          <cell r="AF154">
            <v>-0.59366192992384237</v>
          </cell>
          <cell r="AG154">
            <v>-1.0582012282270821</v>
          </cell>
          <cell r="AH154">
            <v>-7.1738168786944527</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C154">
            <v>38384</v>
          </cell>
          <cell r="BD154">
            <v>-18.271597217932424</v>
          </cell>
          <cell r="BE154">
            <v>-160.9408974060525</v>
          </cell>
          <cell r="BF154">
            <v>-83.559108055344666</v>
          </cell>
          <cell r="BG154">
            <v>-119.10935702966674</v>
          </cell>
          <cell r="BH154">
            <v>-89.457870788555454</v>
          </cell>
          <cell r="BI154">
            <v>-0.71873195611495433</v>
          </cell>
          <cell r="BJ154">
            <v>-1.9059377794065426</v>
          </cell>
          <cell r="BK154">
            <v>0</v>
          </cell>
          <cell r="BL154">
            <v>0</v>
          </cell>
          <cell r="BM154">
            <v>0</v>
          </cell>
          <cell r="BN154">
            <v>0</v>
          </cell>
          <cell r="BP154">
            <v>0</v>
          </cell>
          <cell r="BQ154">
            <v>0</v>
          </cell>
          <cell r="BR154">
            <v>0</v>
          </cell>
          <cell r="BS154">
            <v>0</v>
          </cell>
          <cell r="BT154">
            <v>0</v>
          </cell>
          <cell r="BU154">
            <v>0</v>
          </cell>
          <cell r="CA154">
            <v>0</v>
          </cell>
          <cell r="CB154">
            <v>0</v>
          </cell>
          <cell r="CC154">
            <v>0</v>
          </cell>
          <cell r="CH154">
            <v>0</v>
          </cell>
          <cell r="CI154">
            <v>0</v>
          </cell>
          <cell r="CJ154">
            <v>0</v>
          </cell>
          <cell r="CK154">
            <v>0</v>
          </cell>
          <cell r="CL154">
            <v>0</v>
          </cell>
          <cell r="CR154">
            <v>0</v>
          </cell>
          <cell r="CS154">
            <v>0</v>
          </cell>
          <cell r="CT154">
            <v>0</v>
          </cell>
          <cell r="CU154">
            <v>0</v>
          </cell>
          <cell r="CV154">
            <v>0</v>
          </cell>
          <cell r="CW154">
            <v>0</v>
          </cell>
          <cell r="CX154">
            <v>0</v>
          </cell>
          <cell r="CY154">
            <v>0</v>
          </cell>
          <cell r="CZ154">
            <v>0</v>
          </cell>
          <cell r="DA154">
            <v>0</v>
          </cell>
          <cell r="DC154">
            <v>38384</v>
          </cell>
          <cell r="DD154">
            <v>-3158.1679205773066</v>
          </cell>
          <cell r="DE154">
            <v>-111.03148899552325</v>
          </cell>
          <cell r="DF154">
            <v>0</v>
          </cell>
          <cell r="DG154">
            <v>-473.96350023307326</v>
          </cell>
          <cell r="DH154">
            <v>0</v>
          </cell>
          <cell r="DI154">
            <v>0</v>
          </cell>
          <cell r="DJ154">
            <v>0</v>
          </cell>
          <cell r="DK154">
            <v>-3743.1629098059034</v>
          </cell>
        </row>
        <row r="155">
          <cell r="A155">
            <v>38412</v>
          </cell>
          <cell r="B155">
            <v>14.563808625500315</v>
          </cell>
          <cell r="C155">
            <v>-6257.7831388805716</v>
          </cell>
          <cell r="D155">
            <v>-363.2428424899017</v>
          </cell>
          <cell r="E155">
            <v>-69.91927336463732</v>
          </cell>
          <cell r="F155">
            <v>-236.12679872092986</v>
          </cell>
          <cell r="G155">
            <v>27.500290689986997</v>
          </cell>
          <cell r="H155">
            <v>-2.2468884135579366</v>
          </cell>
          <cell r="I155">
            <v>0.34837437457627152</v>
          </cell>
          <cell r="J155">
            <v>0</v>
          </cell>
          <cell r="K155">
            <v>0</v>
          </cell>
          <cell r="L155">
            <v>0</v>
          </cell>
          <cell r="M155">
            <v>9.1199349900000044</v>
          </cell>
          <cell r="N155">
            <v>0</v>
          </cell>
          <cell r="O155">
            <v>0</v>
          </cell>
          <cell r="P155">
            <v>-1.3904387583263169</v>
          </cell>
          <cell r="Q155">
            <v>-1.0585946840105445</v>
          </cell>
          <cell r="R155">
            <v>-2.4329549890607893</v>
          </cell>
          <cell r="S155">
            <v>-2.871029232829585</v>
          </cell>
          <cell r="T155">
            <v>-5.2419659592411882</v>
          </cell>
          <cell r="U155">
            <v>-15.993549742712375</v>
          </cell>
          <cell r="V155">
            <v>-0.27708456048186902</v>
          </cell>
          <cell r="W155">
            <v>-20.056993850610667</v>
          </cell>
          <cell r="X155">
            <v>-0.56849731997308561</v>
          </cell>
          <cell r="Y155">
            <v>-0.15252320291163601</v>
          </cell>
          <cell r="Z155">
            <v>-2.2548129335319231</v>
          </cell>
          <cell r="AA155">
            <v>-5.7912858394446118</v>
          </cell>
          <cell r="AB155">
            <v>-35.478471483853156</v>
          </cell>
          <cell r="AC155">
            <v>-25.394562070557186</v>
          </cell>
          <cell r="AD155">
            <v>-0.32428872485673921</v>
          </cell>
          <cell r="AE155">
            <v>-0.44235888555926195</v>
          </cell>
          <cell r="AF155">
            <v>-0.53137726329614088</v>
          </cell>
          <cell r="AG155">
            <v>-0.98296582639696961</v>
          </cell>
          <cell r="AH155">
            <v>-8.3054131451140378</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C155">
            <v>38412</v>
          </cell>
          <cell r="BD155">
            <v>20.516487279504332</v>
          </cell>
          <cell r="BE155">
            <v>-888.18844043621812</v>
          </cell>
          <cell r="BF155">
            <v>-74.928052750400013</v>
          </cell>
          <cell r="BG155">
            <v>-8.7222172484983957</v>
          </cell>
          <cell r="BH155">
            <v>-69.837296780392933</v>
          </cell>
          <cell r="BI155">
            <v>0.77265904481829306</v>
          </cell>
          <cell r="BJ155">
            <v>-1.8805527045865116</v>
          </cell>
          <cell r="BK155">
            <v>0</v>
          </cell>
          <cell r="BL155">
            <v>0</v>
          </cell>
          <cell r="BM155">
            <v>0</v>
          </cell>
          <cell r="BN155">
            <v>0</v>
          </cell>
          <cell r="BP155">
            <v>0</v>
          </cell>
          <cell r="BQ155">
            <v>0</v>
          </cell>
          <cell r="BR155">
            <v>0</v>
          </cell>
          <cell r="BS155">
            <v>0</v>
          </cell>
          <cell r="BT155">
            <v>0</v>
          </cell>
          <cell r="BU155">
            <v>0</v>
          </cell>
          <cell r="CA155">
            <v>0</v>
          </cell>
          <cell r="CB155">
            <v>0</v>
          </cell>
          <cell r="CC155">
            <v>0</v>
          </cell>
          <cell r="CH155">
            <v>0</v>
          </cell>
          <cell r="CI155">
            <v>0</v>
          </cell>
          <cell r="CJ155">
            <v>0</v>
          </cell>
          <cell r="CK155">
            <v>0</v>
          </cell>
          <cell r="CL155">
            <v>0</v>
          </cell>
          <cell r="CR155">
            <v>0</v>
          </cell>
          <cell r="CS155">
            <v>0</v>
          </cell>
          <cell r="CT155">
            <v>0</v>
          </cell>
          <cell r="CU155">
            <v>0</v>
          </cell>
          <cell r="CV155">
            <v>0</v>
          </cell>
          <cell r="CW155">
            <v>0</v>
          </cell>
          <cell r="CX155">
            <v>0</v>
          </cell>
          <cell r="CY155">
            <v>0</v>
          </cell>
          <cell r="CZ155">
            <v>0</v>
          </cell>
          <cell r="DA155">
            <v>0</v>
          </cell>
          <cell r="DC155">
            <v>38412</v>
          </cell>
          <cell r="DD155">
            <v>-6877.7865331895346</v>
          </cell>
          <cell r="DE155">
            <v>-129.54916847276809</v>
          </cell>
          <cell r="DF155">
            <v>0</v>
          </cell>
          <cell r="DG155">
            <v>-1022.2674135957734</v>
          </cell>
          <cell r="DH155">
            <v>0</v>
          </cell>
          <cell r="DI155">
            <v>0</v>
          </cell>
          <cell r="DJ155">
            <v>0</v>
          </cell>
          <cell r="DK155">
            <v>-8029.6031152580763</v>
          </cell>
        </row>
        <row r="156">
          <cell r="A156">
            <v>38443</v>
          </cell>
          <cell r="B156">
            <v>-674.00721421216167</v>
          </cell>
          <cell r="C156">
            <v>-5193.1520415144059</v>
          </cell>
          <cell r="D156">
            <v>-634.22108256305614</v>
          </cell>
          <cell r="E156">
            <v>-487.55349478362109</v>
          </cell>
          <cell r="F156">
            <v>-548.35456976511034</v>
          </cell>
          <cell r="G156">
            <v>-9.4541676712258891</v>
          </cell>
          <cell r="H156">
            <v>-6.210643379354817</v>
          </cell>
          <cell r="I156">
            <v>-0.11963576679633192</v>
          </cell>
          <cell r="J156">
            <v>0</v>
          </cell>
          <cell r="K156">
            <v>0</v>
          </cell>
          <cell r="L156">
            <v>0</v>
          </cell>
          <cell r="M156">
            <v>-3.0399783299999683</v>
          </cell>
          <cell r="N156">
            <v>0</v>
          </cell>
          <cell r="O156">
            <v>0</v>
          </cell>
          <cell r="P156">
            <v>-3.4465086913216396</v>
          </cell>
          <cell r="Q156">
            <v>-2.4050652793161635</v>
          </cell>
          <cell r="R156">
            <v>-13.607356430812914</v>
          </cell>
          <cell r="S156">
            <v>-13.727795478002747</v>
          </cell>
          <cell r="T156">
            <v>-10.515543894798029</v>
          </cell>
          <cell r="U156">
            <v>-35.344531065164531</v>
          </cell>
          <cell r="V156">
            <v>-0.63624484488533084</v>
          </cell>
          <cell r="W156">
            <v>-48.198459998412616</v>
          </cell>
          <cell r="X156">
            <v>-1.2282826903820632</v>
          </cell>
          <cell r="Y156">
            <v>-0.37141833909395872</v>
          </cell>
          <cell r="Z156">
            <v>-6.1877257632671512</v>
          </cell>
          <cell r="AA156">
            <v>-13.497901355958636</v>
          </cell>
          <cell r="AB156">
            <v>-82.429155936118462</v>
          </cell>
          <cell r="AC156">
            <v>-56.275949886546982</v>
          </cell>
          <cell r="AD156">
            <v>-1.6126448917738312</v>
          </cell>
          <cell r="AE156">
            <v>-2.9017388264196455</v>
          </cell>
          <cell r="AF156">
            <v>-1.1130309025915524</v>
          </cell>
          <cell r="AG156">
            <v>-2.0120211895505418</v>
          </cell>
          <cell r="AH156">
            <v>-20.445849293071674</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C156">
            <v>38443</v>
          </cell>
          <cell r="BD156">
            <v>-8.9412898039809363</v>
          </cell>
          <cell r="BE156">
            <v>-751.0662771700072</v>
          </cell>
          <cell r="BF156">
            <v>-154.24292794284622</v>
          </cell>
          <cell r="BG156">
            <v>-119.23532729766669</v>
          </cell>
          <cell r="BH156">
            <v>-153.67711906083679</v>
          </cell>
          <cell r="BI156">
            <v>-0.311961777496224</v>
          </cell>
          <cell r="BJ156">
            <v>-3.3209393100210614</v>
          </cell>
          <cell r="BK156">
            <v>0</v>
          </cell>
          <cell r="BL156">
            <v>0</v>
          </cell>
          <cell r="BM156">
            <v>0</v>
          </cell>
          <cell r="BN156">
            <v>0</v>
          </cell>
          <cell r="BP156">
            <v>0</v>
          </cell>
          <cell r="BQ156">
            <v>0</v>
          </cell>
          <cell r="BR156">
            <v>0</v>
          </cell>
          <cell r="BS156">
            <v>0</v>
          </cell>
          <cell r="BT156">
            <v>0</v>
          </cell>
          <cell r="BU156">
            <v>0</v>
          </cell>
          <cell r="CA156">
            <v>0</v>
          </cell>
          <cell r="CB156">
            <v>0</v>
          </cell>
          <cell r="CC156">
            <v>0</v>
          </cell>
          <cell r="CH156">
            <v>0</v>
          </cell>
          <cell r="CI156">
            <v>0</v>
          </cell>
          <cell r="CJ156">
            <v>0</v>
          </cell>
          <cell r="CK156">
            <v>0</v>
          </cell>
          <cell r="CL156">
            <v>0</v>
          </cell>
          <cell r="CR156">
            <v>0</v>
          </cell>
          <cell r="CS156">
            <v>0</v>
          </cell>
          <cell r="CT156">
            <v>0</v>
          </cell>
          <cell r="CU156">
            <v>0</v>
          </cell>
          <cell r="CV156">
            <v>0</v>
          </cell>
          <cell r="CW156">
            <v>0</v>
          </cell>
          <cell r="CX156">
            <v>0</v>
          </cell>
          <cell r="CY156">
            <v>0</v>
          </cell>
          <cell r="CZ156">
            <v>0</v>
          </cell>
          <cell r="DA156">
            <v>0</v>
          </cell>
          <cell r="DC156">
            <v>38443</v>
          </cell>
          <cell r="DD156">
            <v>-7556.112827985733</v>
          </cell>
          <cell r="DE156">
            <v>-315.9572247574884</v>
          </cell>
          <cell r="DF156">
            <v>0</v>
          </cell>
          <cell r="DG156">
            <v>-1190.795842362855</v>
          </cell>
          <cell r="DH156">
            <v>0</v>
          </cell>
          <cell r="DI156">
            <v>0</v>
          </cell>
          <cell r="DJ156">
            <v>0</v>
          </cell>
          <cell r="DK156">
            <v>-9062.865895106077</v>
          </cell>
        </row>
        <row r="157">
          <cell r="A157">
            <v>38473</v>
          </cell>
          <cell r="B157">
            <v>-310.19182528955298</v>
          </cell>
          <cell r="C157">
            <v>-4507.9453360824518</v>
          </cell>
          <cell r="D157">
            <v>-595.99566827100932</v>
          </cell>
          <cell r="E157">
            <v>-80.036718632304428</v>
          </cell>
          <cell r="F157">
            <v>-419.2805510915623</v>
          </cell>
          <cell r="G157">
            <v>9.1031608274965947</v>
          </cell>
          <cell r="H157">
            <v>-4.3787320900412858</v>
          </cell>
          <cell r="I157">
            <v>0.11600775901639304</v>
          </cell>
          <cell r="J157">
            <v>0</v>
          </cell>
          <cell r="K157">
            <v>0</v>
          </cell>
          <cell r="L157">
            <v>0</v>
          </cell>
          <cell r="M157">
            <v>3.0399783299999967</v>
          </cell>
          <cell r="N157">
            <v>0</v>
          </cell>
          <cell r="O157">
            <v>0</v>
          </cell>
          <cell r="P157">
            <v>-1.9015156027796651</v>
          </cell>
          <cell r="Q157">
            <v>-1.4353034630824153</v>
          </cell>
          <cell r="R157">
            <v>-3.8796696814459253</v>
          </cell>
          <cell r="S157">
            <v>-4.3939990752265317</v>
          </cell>
          <cell r="T157">
            <v>-7.1581868499186543</v>
          </cell>
          <cell r="U157">
            <v>-21.439689719542073</v>
          </cell>
          <cell r="V157">
            <v>-0.37240351820678685</v>
          </cell>
          <cell r="W157">
            <v>-27.044195834624965</v>
          </cell>
          <cell r="X157">
            <v>-0.76689328351120678</v>
          </cell>
          <cell r="Y157">
            <v>-0.20611202937326112</v>
          </cell>
          <cell r="Z157">
            <v>-3.0969551207953252</v>
          </cell>
          <cell r="AA157">
            <v>-7.9299807904922233</v>
          </cell>
          <cell r="AB157">
            <v>-48.583171712273497</v>
          </cell>
          <cell r="AC157">
            <v>-34.202944549804016</v>
          </cell>
          <cell r="AD157">
            <v>-0.5032448749891012</v>
          </cell>
          <cell r="AE157">
            <v>-0.74012632328126848</v>
          </cell>
          <cell r="AF157">
            <v>-0.83675977297993098</v>
          </cell>
          <cell r="AG157">
            <v>-1.526235807136596</v>
          </cell>
          <cell r="AH157">
            <v>-11.24476257639267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C157">
            <v>38473</v>
          </cell>
          <cell r="BD157">
            <v>4.7979340018969765</v>
          </cell>
          <cell r="BE157">
            <v>-708.79042184818331</v>
          </cell>
          <cell r="BF157">
            <v>-116.74392479215899</v>
          </cell>
          <cell r="BG157">
            <v>-72.594542633433207</v>
          </cell>
          <cell r="BH157">
            <v>-113.68504751925798</v>
          </cell>
          <cell r="BI157">
            <v>0.27705527701587496</v>
          </cell>
          <cell r="BJ157">
            <v>-2.5008177138066023</v>
          </cell>
          <cell r="BK157">
            <v>0</v>
          </cell>
          <cell r="BL157">
            <v>0</v>
          </cell>
          <cell r="BM157">
            <v>0</v>
          </cell>
          <cell r="BN157">
            <v>0</v>
          </cell>
          <cell r="BP157">
            <v>0</v>
          </cell>
          <cell r="BQ157">
            <v>0</v>
          </cell>
          <cell r="BR157">
            <v>0</v>
          </cell>
          <cell r="BS157">
            <v>0</v>
          </cell>
          <cell r="BT157">
            <v>0</v>
          </cell>
          <cell r="BU157">
            <v>0</v>
          </cell>
          <cell r="CA157">
            <v>0</v>
          </cell>
          <cell r="CB157">
            <v>0</v>
          </cell>
          <cell r="CC157">
            <v>0</v>
          </cell>
          <cell r="CH157">
            <v>0</v>
          </cell>
          <cell r="CI157">
            <v>0</v>
          </cell>
          <cell r="CJ157">
            <v>0</v>
          </cell>
          <cell r="CK157">
            <v>0</v>
          </cell>
          <cell r="CL157">
            <v>0</v>
          </cell>
          <cell r="CR157">
            <v>0</v>
          </cell>
          <cell r="CS157">
            <v>0</v>
          </cell>
          <cell r="CT157">
            <v>0</v>
          </cell>
          <cell r="CU157">
            <v>0</v>
          </cell>
          <cell r="CV157">
            <v>0</v>
          </cell>
          <cell r="CW157">
            <v>0</v>
          </cell>
          <cell r="CX157">
            <v>0</v>
          </cell>
          <cell r="CY157">
            <v>0</v>
          </cell>
          <cell r="CZ157">
            <v>0</v>
          </cell>
          <cell r="DA157">
            <v>0</v>
          </cell>
          <cell r="DC157">
            <v>38473</v>
          </cell>
          <cell r="DD157">
            <v>-5905.5696845404082</v>
          </cell>
          <cell r="DE157">
            <v>-177.26215058585609</v>
          </cell>
          <cell r="DF157">
            <v>0</v>
          </cell>
          <cell r="DG157">
            <v>-1009.2397652279273</v>
          </cell>
          <cell r="DH157">
            <v>0</v>
          </cell>
          <cell r="DI157">
            <v>0</v>
          </cell>
          <cell r="DJ157">
            <v>0</v>
          </cell>
          <cell r="DK157">
            <v>-7092.0716003541911</v>
          </cell>
        </row>
        <row r="158">
          <cell r="A158">
            <v>38504</v>
          </cell>
          <cell r="B158">
            <v>-155.064264032143</v>
          </cell>
          <cell r="C158">
            <v>-2792.6303218816483</v>
          </cell>
          <cell r="D158">
            <v>-359.23467463849238</v>
          </cell>
          <cell r="E158">
            <v>-176.73231934916089</v>
          </cell>
          <cell r="F158">
            <v>-235.33288329753981</v>
          </cell>
          <cell r="G158">
            <v>-9.1964231133624708</v>
          </cell>
          <cell r="H158">
            <v>14.123203771932953</v>
          </cell>
          <cell r="I158">
            <v>-0.11600775901639304</v>
          </cell>
          <cell r="J158">
            <v>0</v>
          </cell>
          <cell r="K158">
            <v>0</v>
          </cell>
          <cell r="L158">
            <v>0</v>
          </cell>
          <cell r="M158">
            <v>-3.0399783299999967</v>
          </cell>
          <cell r="N158">
            <v>0</v>
          </cell>
          <cell r="O158">
            <v>0</v>
          </cell>
          <cell r="P158">
            <v>-1.2650127244507336</v>
          </cell>
          <cell r="Q158">
            <v>-0.90000609478126581</v>
          </cell>
          <cell r="R158">
            <v>-5.1674711924515861</v>
          </cell>
          <cell r="S158">
            <v>-5.223056475829658</v>
          </cell>
          <cell r="T158">
            <v>-5.7598848680843524</v>
          </cell>
          <cell r="U158">
            <v>-13.398619721829238</v>
          </cell>
          <cell r="V158">
            <v>-0.24068266881517969</v>
          </cell>
          <cell r="W158">
            <v>-18.316931107783468</v>
          </cell>
          <cell r="X158">
            <v>-0.46929224379998147</v>
          </cell>
          <cell r="Y158">
            <v>-0.14091990541108568</v>
          </cell>
          <cell r="Z158">
            <v>-2.3572366237621907</v>
          </cell>
          <cell r="AA158">
            <v>-4.9680715417949823</v>
          </cell>
          <cell r="AB158">
            <v>-30.609617434243916</v>
          </cell>
          <cell r="AC158">
            <v>-21.273843969470008</v>
          </cell>
          <cell r="AD158">
            <v>-0.6035506292483257</v>
          </cell>
          <cell r="AE158">
            <v>-1.0985107346475242</v>
          </cell>
          <cell r="AF158">
            <v>-0.44199624525374448</v>
          </cell>
          <cell r="AG158">
            <v>-0.80540456101883229</v>
          </cell>
          <cell r="AH158">
            <v>-7.7433910372581671</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C158">
            <v>38504</v>
          </cell>
          <cell r="BD158">
            <v>-6.092798764923657</v>
          </cell>
          <cell r="BE158">
            <v>-447.81861404109088</v>
          </cell>
          <cell r="BF158">
            <v>-62.871173708460688</v>
          </cell>
          <cell r="BG158">
            <v>-55.8305422663135</v>
          </cell>
          <cell r="BH158">
            <v>-65.361083938354227</v>
          </cell>
          <cell r="BI158">
            <v>-0.26896873380193309</v>
          </cell>
          <cell r="BJ158">
            <v>0.94093392305717183</v>
          </cell>
          <cell r="BK158">
            <v>0</v>
          </cell>
          <cell r="BL158">
            <v>0</v>
          </cell>
          <cell r="BM158">
            <v>0</v>
          </cell>
          <cell r="BN158">
            <v>0</v>
          </cell>
          <cell r="BP158">
            <v>0</v>
          </cell>
          <cell r="BQ158">
            <v>0</v>
          </cell>
          <cell r="BR158">
            <v>0</v>
          </cell>
          <cell r="BS158">
            <v>0</v>
          </cell>
          <cell r="BT158">
            <v>0</v>
          </cell>
          <cell r="BU158">
            <v>0</v>
          </cell>
          <cell r="CA158">
            <v>0</v>
          </cell>
          <cell r="CB158">
            <v>0</v>
          </cell>
          <cell r="CC158">
            <v>0</v>
          </cell>
          <cell r="CH158">
            <v>0</v>
          </cell>
          <cell r="CI158">
            <v>0</v>
          </cell>
          <cell r="CJ158">
            <v>0</v>
          </cell>
          <cell r="CK158">
            <v>0</v>
          </cell>
          <cell r="CL158">
            <v>0</v>
          </cell>
          <cell r="CR158">
            <v>0</v>
          </cell>
          <cell r="CS158">
            <v>0</v>
          </cell>
          <cell r="CT158">
            <v>0</v>
          </cell>
          <cell r="CU158">
            <v>0</v>
          </cell>
          <cell r="CV158">
            <v>0</v>
          </cell>
          <cell r="CW158">
            <v>0</v>
          </cell>
          <cell r="CX158">
            <v>0</v>
          </cell>
          <cell r="CY158">
            <v>0</v>
          </cell>
          <cell r="CZ158">
            <v>0</v>
          </cell>
          <cell r="DA158">
            <v>0</v>
          </cell>
          <cell r="DC158">
            <v>38504</v>
          </cell>
          <cell r="DD158">
            <v>-3717.2236686294304</v>
          </cell>
          <cell r="DE158">
            <v>-120.78349977993425</v>
          </cell>
          <cell r="DF158">
            <v>0</v>
          </cell>
          <cell r="DG158">
            <v>-637.30224752988772</v>
          </cell>
          <cell r="DH158">
            <v>0</v>
          </cell>
          <cell r="DI158">
            <v>0</v>
          </cell>
          <cell r="DJ158">
            <v>0</v>
          </cell>
          <cell r="DK158">
            <v>-4475.3094159392522</v>
          </cell>
        </row>
        <row r="159">
          <cell r="A159">
            <v>38534</v>
          </cell>
          <cell r="B159">
            <v>407.60953956614594</v>
          </cell>
          <cell r="C159">
            <v>-1336.1129655388377</v>
          </cell>
          <cell r="D159">
            <v>-38.642169539691849</v>
          </cell>
          <cell r="E159">
            <v>84.543955262241752</v>
          </cell>
          <cell r="F159">
            <v>53.432024289903438</v>
          </cell>
          <cell r="G159">
            <v>9.521391810186401</v>
          </cell>
          <cell r="H159">
            <v>-0.32059847622318571</v>
          </cell>
          <cell r="I159">
            <v>0.11600775901639304</v>
          </cell>
          <cell r="J159">
            <v>0</v>
          </cell>
          <cell r="K159">
            <v>0</v>
          </cell>
          <cell r="L159">
            <v>0</v>
          </cell>
          <cell r="M159">
            <v>3.0399783299999967</v>
          </cell>
          <cell r="N159">
            <v>0</v>
          </cell>
          <cell r="O159">
            <v>0</v>
          </cell>
          <cell r="P159">
            <v>0.20718306031168243</v>
          </cell>
          <cell r="Q159">
            <v>0.1286315801156559</v>
          </cell>
          <cell r="R159">
            <v>1.1050173292412211</v>
          </cell>
          <cell r="S159">
            <v>1.000664914994946</v>
          </cell>
          <cell r="T159">
            <v>2.4287277316136842</v>
          </cell>
          <cell r="U159">
            <v>1.0263690713201505</v>
          </cell>
          <cell r="V159">
            <v>1.7561208723756216E-2</v>
          </cell>
          <cell r="W159">
            <v>1.1776156483258191</v>
          </cell>
          <cell r="X159">
            <v>6.1879858384294328E-2</v>
          </cell>
          <cell r="Y159">
            <v>1.0089491450529564E-2</v>
          </cell>
          <cell r="Z159">
            <v>0.21430890630428223</v>
          </cell>
          <cell r="AA159">
            <v>1.0123711060979108</v>
          </cell>
          <cell r="AB159">
            <v>4.4010390489172835</v>
          </cell>
          <cell r="AC159">
            <v>2.2970539445159375</v>
          </cell>
          <cell r="AD159">
            <v>0.13419099353913477</v>
          </cell>
          <cell r="AE159">
            <v>0.25877063073981965</v>
          </cell>
          <cell r="AF159">
            <v>6.8168824125131255E-2</v>
          </cell>
          <cell r="AG159">
            <v>0.10076335661788405</v>
          </cell>
          <cell r="AH159">
            <v>0.6072428716931384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C159">
            <v>38534</v>
          </cell>
          <cell r="BD159">
            <v>6.3913257508907009</v>
          </cell>
          <cell r="BE159">
            <v>145.31034689204671</v>
          </cell>
          <cell r="BF159">
            <v>6.4329180908911496</v>
          </cell>
          <cell r="BG159">
            <v>15.131791472116561</v>
          </cell>
          <cell r="BH159">
            <v>9.1312459306976166</v>
          </cell>
          <cell r="BI159">
            <v>0.27266315666948859</v>
          </cell>
          <cell r="BJ159">
            <v>-0.14856179915809165</v>
          </cell>
          <cell r="BK159">
            <v>0</v>
          </cell>
          <cell r="BL159">
            <v>0</v>
          </cell>
          <cell r="BM159">
            <v>0</v>
          </cell>
          <cell r="BN159">
            <v>0</v>
          </cell>
          <cell r="BP159">
            <v>0</v>
          </cell>
          <cell r="BQ159">
            <v>0</v>
          </cell>
          <cell r="BR159">
            <v>0</v>
          </cell>
          <cell r="BS159">
            <v>0</v>
          </cell>
          <cell r="BT159">
            <v>0</v>
          </cell>
          <cell r="BU159">
            <v>0</v>
          </cell>
          <cell r="CA159">
            <v>0</v>
          </cell>
          <cell r="CB159">
            <v>0</v>
          </cell>
          <cell r="CC159">
            <v>0</v>
          </cell>
          <cell r="CH159">
            <v>0</v>
          </cell>
          <cell r="CI159">
            <v>0</v>
          </cell>
          <cell r="CJ159">
            <v>0</v>
          </cell>
          <cell r="CK159">
            <v>0</v>
          </cell>
          <cell r="CL159">
            <v>0</v>
          </cell>
          <cell r="CR159">
            <v>0</v>
          </cell>
          <cell r="CS159">
            <v>0</v>
          </cell>
          <cell r="CT159">
            <v>0</v>
          </cell>
          <cell r="CU159">
            <v>0</v>
          </cell>
          <cell r="CV159">
            <v>0</v>
          </cell>
          <cell r="CW159">
            <v>0</v>
          </cell>
          <cell r="CX159">
            <v>0</v>
          </cell>
          <cell r="CY159">
            <v>0</v>
          </cell>
          <cell r="CZ159">
            <v>0</v>
          </cell>
          <cell r="DA159">
            <v>0</v>
          </cell>
          <cell r="DC159">
            <v>38534</v>
          </cell>
          <cell r="DD159">
            <v>-816.81283653725882</v>
          </cell>
          <cell r="DE159">
            <v>16.257649577032261</v>
          </cell>
          <cell r="DF159">
            <v>0</v>
          </cell>
          <cell r="DG159">
            <v>182.52172949415413</v>
          </cell>
          <cell r="DH159">
            <v>0</v>
          </cell>
          <cell r="DI159">
            <v>0</v>
          </cell>
          <cell r="DJ159">
            <v>0</v>
          </cell>
          <cell r="DK159">
            <v>-618.03345746607249</v>
          </cell>
        </row>
        <row r="160">
          <cell r="A160">
            <v>38565</v>
          </cell>
          <cell r="B160">
            <v>82.422468129231675</v>
          </cell>
          <cell r="C160">
            <v>4007.8417821634075</v>
          </cell>
          <cell r="D160">
            <v>19.233112864407417</v>
          </cell>
          <cell r="E160">
            <v>-25.975564450036472</v>
          </cell>
          <cell r="F160">
            <v>2.1896075872068081</v>
          </cell>
          <cell r="G160">
            <v>-0.50997908753015508</v>
          </cell>
          <cell r="H160">
            <v>0.45414256445480206</v>
          </cell>
          <cell r="I160">
            <v>-1.726229508197008E-3</v>
          </cell>
          <cell r="J160">
            <v>0</v>
          </cell>
          <cell r="K160">
            <v>0</v>
          </cell>
          <cell r="L160">
            <v>0</v>
          </cell>
          <cell r="M160">
            <v>0</v>
          </cell>
          <cell r="N160">
            <v>0</v>
          </cell>
          <cell r="O160">
            <v>0</v>
          </cell>
          <cell r="P160">
            <v>-7.4921423948213217E-3</v>
          </cell>
          <cell r="Q160">
            <v>-3.6232491909382603E-3</v>
          </cell>
          <cell r="R160">
            <v>-1.0395919093845407E-2</v>
          </cell>
          <cell r="S160">
            <v>-6.2947766990362197E-3</v>
          </cell>
          <cell r="T160">
            <v>-1.1852323624588212E-2</v>
          </cell>
          <cell r="U160">
            <v>-1.993345954692316E-2</v>
          </cell>
          <cell r="V160">
            <v>-3.0705501618122355E-4</v>
          </cell>
          <cell r="W160">
            <v>-7.6300323624565181E-3</v>
          </cell>
          <cell r="X160">
            <v>-1.3352556634302903E-3</v>
          </cell>
          <cell r="Y160">
            <v>-9.5375404531250485E-5</v>
          </cell>
          <cell r="Z160">
            <v>-3.8150161812389172E-4</v>
          </cell>
          <cell r="AA160">
            <v>-3.3591818770226212E-2</v>
          </cell>
          <cell r="AB160">
            <v>0.27615545017377485</v>
          </cell>
          <cell r="AC160">
            <v>-5.398247896439301E-2</v>
          </cell>
          <cell r="AD160">
            <v>-3.439016181237875E-3</v>
          </cell>
          <cell r="AE160">
            <v>-3.6242653721689777E-3</v>
          </cell>
          <cell r="AF160">
            <v>-1.9651521035597419E-3</v>
          </cell>
          <cell r="AG160">
            <v>-2.479760517799301E-3</v>
          </cell>
          <cell r="AH160">
            <v>-7.4392815533990131E-3</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C160">
            <v>38565</v>
          </cell>
          <cell r="BD160">
            <v>1.0890080525683743E-2</v>
          </cell>
          <cell r="BE160">
            <v>-3.5787245799497214</v>
          </cell>
          <cell r="BF160">
            <v>-0.20606996167447278</v>
          </cell>
          <cell r="BG160">
            <v>7.2746735831877913</v>
          </cell>
          <cell r="BH160">
            <v>-0.53206852724784426</v>
          </cell>
          <cell r="BI160">
            <v>-2.8592968489888904E-2</v>
          </cell>
          <cell r="BJ160">
            <v>6.1679524999047608E-2</v>
          </cell>
          <cell r="BK160">
            <v>0</v>
          </cell>
          <cell r="BL160">
            <v>0</v>
          </cell>
          <cell r="BM160">
            <v>0</v>
          </cell>
          <cell r="BN160">
            <v>0</v>
          </cell>
          <cell r="BP160">
            <v>0</v>
          </cell>
          <cell r="BQ160">
            <v>0</v>
          </cell>
          <cell r="BR160">
            <v>0</v>
          </cell>
          <cell r="BS160">
            <v>0</v>
          </cell>
          <cell r="BT160">
            <v>0</v>
          </cell>
          <cell r="BU160">
            <v>0</v>
          </cell>
          <cell r="CA160">
            <v>0</v>
          </cell>
          <cell r="CB160">
            <v>0</v>
          </cell>
          <cell r="CC160">
            <v>0</v>
          </cell>
          <cell r="CH160">
            <v>0</v>
          </cell>
          <cell r="CI160">
            <v>0</v>
          </cell>
          <cell r="CJ160">
            <v>0</v>
          </cell>
          <cell r="CK160">
            <v>0</v>
          </cell>
          <cell r="CL160">
            <v>0</v>
          </cell>
          <cell r="CR160">
            <v>0</v>
          </cell>
          <cell r="CS160">
            <v>0</v>
          </cell>
          <cell r="CT160">
            <v>0</v>
          </cell>
          <cell r="CU160">
            <v>0</v>
          </cell>
          <cell r="CV160">
            <v>0</v>
          </cell>
          <cell r="CW160">
            <v>0</v>
          </cell>
          <cell r="CX160">
            <v>0</v>
          </cell>
          <cell r="CY160">
            <v>0</v>
          </cell>
          <cell r="CZ160">
            <v>0</v>
          </cell>
          <cell r="DA160">
            <v>0</v>
          </cell>
          <cell r="DC160">
            <v>38565</v>
          </cell>
          <cell r="DD160">
            <v>4085.6538435416333</v>
          </cell>
          <cell r="DE160">
            <v>0.10029258609611497</v>
          </cell>
          <cell r="DF160">
            <v>0</v>
          </cell>
          <cell r="DG160">
            <v>3.0017871513505954</v>
          </cell>
          <cell r="DH160">
            <v>0</v>
          </cell>
          <cell r="DI160">
            <v>0</v>
          </cell>
          <cell r="DJ160">
            <v>0</v>
          </cell>
          <cell r="DK160">
            <v>4088.75592327908</v>
          </cell>
        </row>
        <row r="161">
          <cell r="A161">
            <v>38596</v>
          </cell>
          <cell r="B161">
            <v>-179.30308113730189</v>
          </cell>
          <cell r="C161">
            <v>-3570.1383528655579</v>
          </cell>
          <cell r="D161">
            <v>-12.010471494291266</v>
          </cell>
          <cell r="E161">
            <v>-33.947008150821489</v>
          </cell>
          <cell r="F161">
            <v>-10.891638809070855</v>
          </cell>
          <cell r="G161">
            <v>-8.9010272754380253</v>
          </cell>
          <cell r="H161">
            <v>-0.98356359089413203</v>
          </cell>
          <cell r="I161">
            <v>-0.11428152950819603</v>
          </cell>
          <cell r="J161">
            <v>0</v>
          </cell>
          <cell r="K161">
            <v>0</v>
          </cell>
          <cell r="L161">
            <v>0</v>
          </cell>
          <cell r="M161">
            <v>-3.0399783299999825</v>
          </cell>
          <cell r="N161">
            <v>0</v>
          </cell>
          <cell r="O161">
            <v>0</v>
          </cell>
          <cell r="P161">
            <v>-8.2943357902987458E-2</v>
          </cell>
          <cell r="Q161">
            <v>-3.7498157372760854E-2</v>
          </cell>
          <cell r="R161">
            <v>-1.0529777574913766</v>
          </cell>
          <cell r="S161">
            <v>-0.96612681653422072</v>
          </cell>
          <cell r="T161">
            <v>-1.8970296048250734E-2</v>
          </cell>
          <cell r="U161">
            <v>-0.4593628135917136</v>
          </cell>
          <cell r="V161">
            <v>-1.084383894684432E-2</v>
          </cell>
          <cell r="W161">
            <v>-1.0468474719202661</v>
          </cell>
          <cell r="X161">
            <v>-1.2715733786047623E-2</v>
          </cell>
          <cell r="Y161">
            <v>-8.5354939990033296E-3</v>
          </cell>
          <cell r="Z161">
            <v>-0.21005909359601382</v>
          </cell>
          <cell r="AA161">
            <v>-0.24144705228471608</v>
          </cell>
          <cell r="AB161">
            <v>-0.80758103713283447</v>
          </cell>
          <cell r="AC161">
            <v>-0.74014710583590926</v>
          </cell>
          <cell r="AD161">
            <v>-0.1153895394046538</v>
          </cell>
          <cell r="AE161">
            <v>-0.24186924756212846</v>
          </cell>
          <cell r="AF161">
            <v>-1.8521062059802196E-2</v>
          </cell>
          <cell r="AG161">
            <v>-2.7889167774086454E-2</v>
          </cell>
          <cell r="AH161">
            <v>-0.49054659412225021</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C161">
            <v>38596</v>
          </cell>
          <cell r="BD161">
            <v>-7.012939478848466</v>
          </cell>
          <cell r="BE161">
            <v>-17.917998054273426</v>
          </cell>
          <cell r="BF161">
            <v>-2.6347954077243685</v>
          </cell>
          <cell r="BG161">
            <v>-24.87555458924794</v>
          </cell>
          <cell r="BH161">
            <v>-2.0208629405450154</v>
          </cell>
          <cell r="BI161">
            <v>-0.2520507759794981</v>
          </cell>
          <cell r="BJ161">
            <v>-0.28470016793885655</v>
          </cell>
          <cell r="BK161">
            <v>0</v>
          </cell>
          <cell r="BL161">
            <v>0</v>
          </cell>
          <cell r="BM161">
            <v>0</v>
          </cell>
          <cell r="BN161">
            <v>0</v>
          </cell>
          <cell r="BP161">
            <v>0</v>
          </cell>
          <cell r="BQ161">
            <v>0</v>
          </cell>
          <cell r="BR161">
            <v>0</v>
          </cell>
          <cell r="BS161">
            <v>0</v>
          </cell>
          <cell r="BT161">
            <v>0</v>
          </cell>
          <cell r="BU161">
            <v>0</v>
          </cell>
          <cell r="CA161">
            <v>0</v>
          </cell>
          <cell r="CB161">
            <v>0</v>
          </cell>
          <cell r="CC161">
            <v>0</v>
          </cell>
          <cell r="CH161">
            <v>0</v>
          </cell>
          <cell r="CI161">
            <v>0</v>
          </cell>
          <cell r="CJ161">
            <v>0</v>
          </cell>
          <cell r="CK161">
            <v>0</v>
          </cell>
          <cell r="CL161">
            <v>0</v>
          </cell>
          <cell r="CR161">
            <v>0</v>
          </cell>
          <cell r="CS161">
            <v>0</v>
          </cell>
          <cell r="CT161">
            <v>0</v>
          </cell>
          <cell r="CU161">
            <v>0</v>
          </cell>
          <cell r="CV161">
            <v>0</v>
          </cell>
          <cell r="CW161">
            <v>0</v>
          </cell>
          <cell r="CX161">
            <v>0</v>
          </cell>
          <cell r="CY161">
            <v>0</v>
          </cell>
          <cell r="CZ161">
            <v>0</v>
          </cell>
          <cell r="DA161">
            <v>0</v>
          </cell>
          <cell r="DC161">
            <v>38596</v>
          </cell>
          <cell r="DD161">
            <v>-3819.3294031828837</v>
          </cell>
          <cell r="DE161">
            <v>-6.5902716373658654</v>
          </cell>
          <cell r="DF161">
            <v>0</v>
          </cell>
          <cell r="DG161">
            <v>-54.998901414557572</v>
          </cell>
          <cell r="DH161">
            <v>0</v>
          </cell>
          <cell r="DI161">
            <v>0</v>
          </cell>
          <cell r="DJ161">
            <v>0</v>
          </cell>
          <cell r="DK161">
            <v>-3880.918576234807</v>
          </cell>
        </row>
        <row r="162">
          <cell r="A162">
            <v>38626</v>
          </cell>
          <cell r="B162">
            <v>908.65340462077984</v>
          </cell>
          <cell r="C162">
            <v>5713.9549053109131</v>
          </cell>
          <cell r="D162">
            <v>416.53045405509891</v>
          </cell>
          <cell r="E162">
            <v>286.64778562073354</v>
          </cell>
          <cell r="F162">
            <v>511.75778047411404</v>
          </cell>
          <cell r="G162">
            <v>9.3073736209682352</v>
          </cell>
          <cell r="H162">
            <v>-10.583365571374266</v>
          </cell>
          <cell r="I162">
            <v>0.11600775901639304</v>
          </cell>
          <cell r="J162">
            <v>0</v>
          </cell>
          <cell r="K162">
            <v>0</v>
          </cell>
          <cell r="L162">
            <v>0</v>
          </cell>
          <cell r="M162">
            <v>3.0399783299999967</v>
          </cell>
          <cell r="N162">
            <v>0</v>
          </cell>
          <cell r="O162">
            <v>0</v>
          </cell>
          <cell r="P162">
            <v>2.5958960941291309</v>
          </cell>
          <cell r="Q162">
            <v>1.8229148888704119</v>
          </cell>
          <cell r="R162">
            <v>9.2982909508270737</v>
          </cell>
          <cell r="S162">
            <v>9.4545903445853163</v>
          </cell>
          <cell r="T162">
            <v>8.1628531305500296</v>
          </cell>
          <cell r="U162">
            <v>26.43866752100314</v>
          </cell>
          <cell r="V162">
            <v>0.47226619639319267</v>
          </cell>
          <cell r="W162">
            <v>35.356880328776413</v>
          </cell>
          <cell r="X162">
            <v>0.93319214201637157</v>
          </cell>
          <cell r="Y162">
            <v>0.27239828647565156</v>
          </cell>
          <cell r="Z162">
            <v>4.4611337385553647</v>
          </cell>
          <cell r="AA162">
            <v>10.361553875282382</v>
          </cell>
          <cell r="AB162">
            <v>64.064736231050844</v>
          </cell>
          <cell r="AC162">
            <v>42.411978473092219</v>
          </cell>
          <cell r="AD162">
            <v>1.1214411686224164</v>
          </cell>
          <cell r="AE162">
            <v>1.9716820506096386</v>
          </cell>
          <cell r="AF162">
            <v>0.89918453909969642</v>
          </cell>
          <cell r="AG162">
            <v>1.6137169607756898</v>
          </cell>
          <cell r="AH162">
            <v>14.997414220189849</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C162">
            <v>38626</v>
          </cell>
          <cell r="BD162">
            <v>10.317330978578269</v>
          </cell>
          <cell r="BE162">
            <v>477.45997152618406</v>
          </cell>
          <cell r="BF162">
            <v>110.28797151717167</v>
          </cell>
          <cell r="BG162">
            <v>124.54989531658157</v>
          </cell>
          <cell r="BH162">
            <v>123.0379448342205</v>
          </cell>
          <cell r="BI162">
            <v>0.27009965143711323</v>
          </cell>
          <cell r="BJ162">
            <v>1.1088860358432706</v>
          </cell>
          <cell r="BK162">
            <v>0</v>
          </cell>
          <cell r="BL162">
            <v>0</v>
          </cell>
          <cell r="BM162">
            <v>0</v>
          </cell>
          <cell r="BN162">
            <v>0</v>
          </cell>
          <cell r="BP162">
            <v>0</v>
          </cell>
          <cell r="BQ162">
            <v>0</v>
          </cell>
          <cell r="BR162">
            <v>0</v>
          </cell>
          <cell r="BS162">
            <v>0</v>
          </cell>
          <cell r="BT162">
            <v>0</v>
          </cell>
          <cell r="BU162">
            <v>0</v>
          </cell>
          <cell r="CA162">
            <v>0</v>
          </cell>
          <cell r="CB162">
            <v>0</v>
          </cell>
          <cell r="CC162">
            <v>0</v>
          </cell>
          <cell r="CH162">
            <v>0</v>
          </cell>
          <cell r="CI162">
            <v>0</v>
          </cell>
          <cell r="CJ162">
            <v>0</v>
          </cell>
          <cell r="CK162">
            <v>0</v>
          </cell>
          <cell r="CL162">
            <v>0</v>
          </cell>
          <cell r="CR162">
            <v>0</v>
          </cell>
          <cell r="CS162">
            <v>0</v>
          </cell>
          <cell r="CT162">
            <v>0</v>
          </cell>
          <cell r="CU162">
            <v>0</v>
          </cell>
          <cell r="CV162">
            <v>0</v>
          </cell>
          <cell r="CW162">
            <v>0</v>
          </cell>
          <cell r="CX162">
            <v>0</v>
          </cell>
          <cell r="CY162">
            <v>0</v>
          </cell>
          <cell r="CZ162">
            <v>0</v>
          </cell>
          <cell r="DA162">
            <v>0</v>
          </cell>
          <cell r="DC162">
            <v>38626</v>
          </cell>
          <cell r="DD162">
            <v>7839.4243242202501</v>
          </cell>
          <cell r="DE162">
            <v>236.71079114090483</v>
          </cell>
          <cell r="DF162">
            <v>0</v>
          </cell>
          <cell r="DG162">
            <v>847.0320998600165</v>
          </cell>
          <cell r="DH162">
            <v>0</v>
          </cell>
          <cell r="DI162">
            <v>0</v>
          </cell>
          <cell r="DJ162">
            <v>0</v>
          </cell>
          <cell r="DK162">
            <v>8923.1672152211722</v>
          </cell>
        </row>
        <row r="163">
          <cell r="A163">
            <v>38657</v>
          </cell>
          <cell r="B163">
            <v>396.14048418501807</v>
          </cell>
          <cell r="C163">
            <v>5520.4684340771018</v>
          </cell>
          <cell r="D163">
            <v>585.7899506045369</v>
          </cell>
          <cell r="E163">
            <v>320.07086267441696</v>
          </cell>
          <cell r="F163">
            <v>623.16134598009273</v>
          </cell>
          <cell r="G163">
            <v>-9.4337048409624913</v>
          </cell>
          <cell r="H163">
            <v>4.7716608962032154</v>
          </cell>
          <cell r="I163">
            <v>-0.11600775901639304</v>
          </cell>
          <cell r="J163">
            <v>0</v>
          </cell>
          <cell r="K163">
            <v>0</v>
          </cell>
          <cell r="L163">
            <v>0</v>
          </cell>
          <cell r="M163">
            <v>-3.0399783299999967</v>
          </cell>
          <cell r="N163">
            <v>0</v>
          </cell>
          <cell r="O163">
            <v>0</v>
          </cell>
          <cell r="P163">
            <v>2.304834258323611</v>
          </cell>
          <cell r="Q163">
            <v>1.6873299297997617</v>
          </cell>
          <cell r="R163">
            <v>6.7408028309528518</v>
          </cell>
          <cell r="S163">
            <v>7.1624698870446579</v>
          </cell>
          <cell r="T163">
            <v>7.8210343653316752</v>
          </cell>
          <cell r="U163">
            <v>25.576095943377503</v>
          </cell>
          <cell r="V163">
            <v>0.45247049286936381</v>
          </cell>
          <cell r="W163">
            <v>33.67333882305401</v>
          </cell>
          <cell r="X163">
            <v>0.88830277291848381</v>
          </cell>
          <cell r="Y163">
            <v>0.25742469975835314</v>
          </cell>
          <cell r="Z163">
            <v>4.0557004898617048</v>
          </cell>
          <cell r="AA163">
            <v>9.1967624406336377</v>
          </cell>
          <cell r="AB163">
            <v>60.148631029609845</v>
          </cell>
          <cell r="AC163">
            <v>40.351718227036287</v>
          </cell>
          <cell r="AD163">
            <v>0.82422690541558463</v>
          </cell>
          <cell r="AE163">
            <v>1.370463643469197</v>
          </cell>
          <cell r="AF163">
            <v>0.87456605420610889</v>
          </cell>
          <cell r="AG163">
            <v>1.6060592482533886</v>
          </cell>
          <cell r="AH163">
            <v>14.074798627361382</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C163">
            <v>38657</v>
          </cell>
          <cell r="BD163">
            <v>-9.5241194869562378</v>
          </cell>
          <cell r="BE163">
            <v>862.38318659526794</v>
          </cell>
          <cell r="BF163">
            <v>130.44372596843706</v>
          </cell>
          <cell r="BG163">
            <v>67.559596630270107</v>
          </cell>
          <cell r="BH163">
            <v>126.39698992684922</v>
          </cell>
          <cell r="BI163">
            <v>-0.24341380796874468</v>
          </cell>
          <cell r="BJ163">
            <v>2.8384247094649453</v>
          </cell>
          <cell r="BK163">
            <v>0</v>
          </cell>
          <cell r="BL163">
            <v>0</v>
          </cell>
          <cell r="BM163">
            <v>0</v>
          </cell>
          <cell r="BN163">
            <v>0</v>
          </cell>
          <cell r="BP163">
            <v>0</v>
          </cell>
          <cell r="BQ163">
            <v>0</v>
          </cell>
          <cell r="BR163">
            <v>0</v>
          </cell>
          <cell r="BS163">
            <v>0</v>
          </cell>
          <cell r="BT163">
            <v>0</v>
          </cell>
          <cell r="BU163">
            <v>0</v>
          </cell>
          <cell r="CA163">
            <v>0</v>
          </cell>
          <cell r="CB163">
            <v>0</v>
          </cell>
          <cell r="CC163">
            <v>0</v>
          </cell>
          <cell r="CH163">
            <v>0</v>
          </cell>
          <cell r="CI163">
            <v>0</v>
          </cell>
          <cell r="CJ163">
            <v>0</v>
          </cell>
          <cell r="CK163">
            <v>0</v>
          </cell>
          <cell r="CL163">
            <v>0</v>
          </cell>
          <cell r="CR163">
            <v>0</v>
          </cell>
          <cell r="CS163">
            <v>0</v>
          </cell>
          <cell r="CT163">
            <v>0</v>
          </cell>
          <cell r="CU163">
            <v>0</v>
          </cell>
          <cell r="CV163">
            <v>0</v>
          </cell>
          <cell r="CW163">
            <v>0</v>
          </cell>
          <cell r="CX163">
            <v>0</v>
          </cell>
          <cell r="CY163">
            <v>0</v>
          </cell>
          <cell r="CZ163">
            <v>0</v>
          </cell>
          <cell r="DA163">
            <v>0</v>
          </cell>
          <cell r="DC163">
            <v>38657</v>
          </cell>
          <cell r="DD163">
            <v>7437.8130474873906</v>
          </cell>
          <cell r="DE163">
            <v>219.06703066927739</v>
          </cell>
          <cell r="DF163">
            <v>0</v>
          </cell>
          <cell r="DG163">
            <v>1179.8543905353645</v>
          </cell>
          <cell r="DH163">
            <v>0</v>
          </cell>
          <cell r="DI163">
            <v>0</v>
          </cell>
          <cell r="DJ163">
            <v>0</v>
          </cell>
          <cell r="DK163">
            <v>8836.7344686920333</v>
          </cell>
        </row>
        <row r="164">
          <cell r="A164">
            <v>38687</v>
          </cell>
          <cell r="B164">
            <v>532.20918064621219</v>
          </cell>
          <cell r="C164">
            <v>8347.2760233276858</v>
          </cell>
          <cell r="D164">
            <v>783.6253052700722</v>
          </cell>
          <cell r="E164">
            <v>368.37353428467645</v>
          </cell>
          <cell r="F164">
            <v>782.01719342157571</v>
          </cell>
          <cell r="G164">
            <v>9.516157743532915</v>
          </cell>
          <cell r="H164">
            <v>7.0445027341823661</v>
          </cell>
          <cell r="I164">
            <v>0.11600775901639304</v>
          </cell>
          <cell r="J164">
            <v>0</v>
          </cell>
          <cell r="K164">
            <v>0</v>
          </cell>
          <cell r="L164">
            <v>0</v>
          </cell>
          <cell r="M164">
            <v>3.0399783299999967</v>
          </cell>
          <cell r="N164">
            <v>0</v>
          </cell>
          <cell r="O164">
            <v>0</v>
          </cell>
          <cell r="P164">
            <v>3.3593457738560097</v>
          </cell>
          <cell r="Q164">
            <v>2.386455829740723</v>
          </cell>
          <cell r="R164">
            <v>12.309019767620661</v>
          </cell>
          <cell r="S164">
            <v>12.592383688983624</v>
          </cell>
          <cell r="T164">
            <v>10.653314063681325</v>
          </cell>
          <cell r="U164">
            <v>35.635332691189149</v>
          </cell>
          <cell r="V164">
            <v>0.63826788319809213</v>
          </cell>
          <cell r="W164">
            <v>48.169377768458133</v>
          </cell>
          <cell r="X164">
            <v>1.2336362023253473</v>
          </cell>
          <cell r="Y164">
            <v>0.37005021574575991</v>
          </cell>
          <cell r="Z164">
            <v>6.06386192181062</v>
          </cell>
          <cell r="AA164">
            <v>13.189849198881504</v>
          </cell>
          <cell r="AB164">
            <v>85.943150730448934</v>
          </cell>
          <cell r="AC164">
            <v>56.423866584739571</v>
          </cell>
          <cell r="AD164">
            <v>1.4653300298508256</v>
          </cell>
          <cell r="AE164">
            <v>2.5917254833703876</v>
          </cell>
          <cell r="AF164">
            <v>1.1968364260654738</v>
          </cell>
          <cell r="AG164">
            <v>2.1783191610056152</v>
          </cell>
          <cell r="AH164">
            <v>20.315088400241969</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C164">
            <v>38687</v>
          </cell>
          <cell r="BD164">
            <v>9.0304672088763311</v>
          </cell>
          <cell r="BE164">
            <v>1242.2927883561888</v>
          </cell>
          <cell r="BF164">
            <v>181.78144839278264</v>
          </cell>
          <cell r="BG164">
            <v>148.61007245978453</v>
          </cell>
          <cell r="BH164">
            <v>177.0155277334751</v>
          </cell>
          <cell r="BI164">
            <v>0.26538813588898691</v>
          </cell>
          <cell r="BJ164">
            <v>3.5086026735628337</v>
          </cell>
          <cell r="BK164">
            <v>0</v>
          </cell>
          <cell r="BL164">
            <v>0</v>
          </cell>
          <cell r="BM164">
            <v>0</v>
          </cell>
          <cell r="BN164">
            <v>0</v>
          </cell>
          <cell r="BP164">
            <v>0</v>
          </cell>
          <cell r="BQ164">
            <v>0</v>
          </cell>
          <cell r="BR164">
            <v>0</v>
          </cell>
          <cell r="BS164">
            <v>0</v>
          </cell>
          <cell r="BT164">
            <v>0</v>
          </cell>
          <cell r="BU164">
            <v>0</v>
          </cell>
          <cell r="CA164">
            <v>0</v>
          </cell>
          <cell r="CB164">
            <v>0</v>
          </cell>
          <cell r="CC164">
            <v>0</v>
          </cell>
          <cell r="CH164">
            <v>0</v>
          </cell>
          <cell r="CI164">
            <v>0</v>
          </cell>
          <cell r="CJ164">
            <v>0</v>
          </cell>
          <cell r="CK164">
            <v>0</v>
          </cell>
          <cell r="CL164">
            <v>0</v>
          </cell>
          <cell r="CR164">
            <v>0</v>
          </cell>
          <cell r="CS164">
            <v>0</v>
          </cell>
          <cell r="CT164">
            <v>0</v>
          </cell>
          <cell r="CU164">
            <v>0</v>
          </cell>
          <cell r="CV164">
            <v>0</v>
          </cell>
          <cell r="CW164">
            <v>0</v>
          </cell>
          <cell r="CX164">
            <v>0</v>
          </cell>
          <cell r="CY164">
            <v>0</v>
          </cell>
          <cell r="CZ164">
            <v>0</v>
          </cell>
          <cell r="DA164">
            <v>0</v>
          </cell>
          <cell r="DC164">
            <v>38687</v>
          </cell>
          <cell r="DD164">
            <v>10833.217883516954</v>
          </cell>
          <cell r="DE164">
            <v>316.7152118212137</v>
          </cell>
          <cell r="DF164">
            <v>0</v>
          </cell>
          <cell r="DG164">
            <v>1762.5042949605595</v>
          </cell>
          <cell r="DH164">
            <v>0</v>
          </cell>
          <cell r="DI164">
            <v>0</v>
          </cell>
          <cell r="DJ164">
            <v>0</v>
          </cell>
          <cell r="DK164">
            <v>12912.437390298728</v>
          </cell>
        </row>
        <row r="165">
          <cell r="A165">
            <v>38718</v>
          </cell>
          <cell r="B165">
            <v>-3.612540110707414</v>
          </cell>
          <cell r="C165">
            <v>1221.2858025676214</v>
          </cell>
          <cell r="D165">
            <v>409.84244667120583</v>
          </cell>
          <cell r="E165">
            <v>165.47692795818284</v>
          </cell>
          <cell r="F165">
            <v>249.31245368073633</v>
          </cell>
          <cell r="G165">
            <v>-0.35062828808003133</v>
          </cell>
          <cell r="H165">
            <v>2.1502045343285623</v>
          </cell>
          <cell r="I165">
            <v>-1.726229508197008E-3</v>
          </cell>
          <cell r="J165">
            <v>0</v>
          </cell>
          <cell r="K165">
            <v>0</v>
          </cell>
          <cell r="L165">
            <v>0</v>
          </cell>
          <cell r="M165">
            <v>0</v>
          </cell>
          <cell r="N165">
            <v>0</v>
          </cell>
          <cell r="O165">
            <v>0</v>
          </cell>
          <cell r="P165">
            <v>0.68775141556590391</v>
          </cell>
          <cell r="Q165">
            <v>0.53785408520442957</v>
          </cell>
          <cell r="R165">
            <v>1.0975327403277504</v>
          </cell>
          <cell r="S165">
            <v>1.3568729510826216</v>
          </cell>
          <cell r="T165">
            <v>2.7137389628558459</v>
          </cell>
          <cell r="U165">
            <v>8.3902579950514138</v>
          </cell>
          <cell r="V165">
            <v>0.14528120155271518</v>
          </cell>
          <cell r="W165">
            <v>10.574047218732261</v>
          </cell>
          <cell r="X165">
            <v>0.29369303931115009</v>
          </cell>
          <cell r="Y165">
            <v>8.0082862817459688E-2</v>
          </cell>
          <cell r="Z165">
            <v>1.175619553015526</v>
          </cell>
          <cell r="AA165">
            <v>2.8433733275786253</v>
          </cell>
          <cell r="AB165">
            <v>18.967969165900968</v>
          </cell>
          <cell r="AC165">
            <v>13.153637117682251</v>
          </cell>
          <cell r="AD165">
            <v>0.14478048129393883</v>
          </cell>
          <cell r="AE165">
            <v>0.18732111835075393</v>
          </cell>
          <cell r="AF165">
            <v>0.49855648471216174</v>
          </cell>
          <cell r="AG165">
            <v>0.91633881396931649</v>
          </cell>
          <cell r="AH165">
            <v>4.3429676598476306</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C165">
            <v>38718</v>
          </cell>
          <cell r="BD165">
            <v>-1.2216905476305726</v>
          </cell>
          <cell r="BE165">
            <v>244.63309957578986</v>
          </cell>
          <cell r="BF165">
            <v>66.164565112500838</v>
          </cell>
          <cell r="BG165">
            <v>37.241511602885907</v>
          </cell>
          <cell r="BH165">
            <v>58.864968256930979</v>
          </cell>
          <cell r="BI165">
            <v>-3.414524597852342E-2</v>
          </cell>
          <cell r="BJ165">
            <v>1.5829826079903988</v>
          </cell>
          <cell r="BK165">
            <v>0</v>
          </cell>
          <cell r="BL165">
            <v>0</v>
          </cell>
          <cell r="BM165">
            <v>0</v>
          </cell>
          <cell r="BN165">
            <v>0</v>
          </cell>
          <cell r="BP165">
            <v>0</v>
          </cell>
          <cell r="BQ165">
            <v>0</v>
          </cell>
          <cell r="BR165">
            <v>0</v>
          </cell>
          <cell r="BS165">
            <v>0</v>
          </cell>
          <cell r="BT165">
            <v>0</v>
          </cell>
          <cell r="BU165">
            <v>0</v>
          </cell>
          <cell r="CA165">
            <v>0</v>
          </cell>
          <cell r="CB165">
            <v>0</v>
          </cell>
          <cell r="CC165">
            <v>0</v>
          </cell>
          <cell r="CH165">
            <v>0</v>
          </cell>
          <cell r="CI165">
            <v>0</v>
          </cell>
          <cell r="CJ165">
            <v>0</v>
          </cell>
          <cell r="CK165">
            <v>0</v>
          </cell>
          <cell r="CL165">
            <v>0</v>
          </cell>
          <cell r="CR165">
            <v>0</v>
          </cell>
          <cell r="CS165">
            <v>0</v>
          </cell>
          <cell r="CT165">
            <v>0</v>
          </cell>
          <cell r="CU165">
            <v>0</v>
          </cell>
          <cell r="CV165">
            <v>0</v>
          </cell>
          <cell r="CW165">
            <v>0</v>
          </cell>
          <cell r="CX165">
            <v>0</v>
          </cell>
          <cell r="CY165">
            <v>0</v>
          </cell>
          <cell r="CZ165">
            <v>0</v>
          </cell>
          <cell r="DA165">
            <v>0</v>
          </cell>
          <cell r="DC165">
            <v>38718</v>
          </cell>
          <cell r="DD165">
            <v>2044.1029407837793</v>
          </cell>
          <cell r="DE165">
            <v>68.107676194852729</v>
          </cell>
          <cell r="DF165">
            <v>0</v>
          </cell>
          <cell r="DG165">
            <v>407.23129136248889</v>
          </cell>
          <cell r="DH165">
            <v>0</v>
          </cell>
          <cell r="DI165">
            <v>0</v>
          </cell>
          <cell r="DJ165">
            <v>0</v>
          </cell>
          <cell r="DK165">
            <v>2519.4419083411208</v>
          </cell>
        </row>
        <row r="166">
          <cell r="A166">
            <v>38749</v>
          </cell>
          <cell r="B166">
            <v>-1004.393697116835</v>
          </cell>
          <cell r="C166">
            <v>-1192.3054139466185</v>
          </cell>
          <cell r="D166">
            <v>-235.71879318265428</v>
          </cell>
          <cell r="E166">
            <v>-320.80158466149373</v>
          </cell>
          <cell r="F166">
            <v>-387.39508242109559</v>
          </cell>
          <cell r="G166">
            <v>-27.102444415571711</v>
          </cell>
          <cell r="H166">
            <v>-3.8199229796562761</v>
          </cell>
          <cell r="I166">
            <v>-0.34302013728813563</v>
          </cell>
          <cell r="J166">
            <v>0</v>
          </cell>
          <cell r="K166">
            <v>0</v>
          </cell>
          <cell r="L166">
            <v>0</v>
          </cell>
          <cell r="M166">
            <v>-9.1199349900000328</v>
          </cell>
          <cell r="N166">
            <v>0</v>
          </cell>
          <cell r="O166">
            <v>0</v>
          </cell>
          <cell r="P166">
            <v>-1.6519842927215347</v>
          </cell>
          <cell r="Q166">
            <v>-1.1145204377642726</v>
          </cell>
          <cell r="R166">
            <v>-7.6724162321978611</v>
          </cell>
          <cell r="S166">
            <v>-7.5728158680637918</v>
          </cell>
          <cell r="T166">
            <v>-4.6142770954218335</v>
          </cell>
          <cell r="U166">
            <v>-16.153598906896462</v>
          </cell>
          <cell r="V166">
            <v>-0.29497382424472374</v>
          </cell>
          <cell r="W166">
            <v>-22.683520917376086</v>
          </cell>
          <cell r="X166">
            <v>-0.55714841879796539</v>
          </cell>
          <cell r="Y166">
            <v>-0.17566223721965768</v>
          </cell>
          <cell r="Z166">
            <v>-3.0356851189730492</v>
          </cell>
          <cell r="AA166">
            <v>-6.3367499104056506</v>
          </cell>
          <cell r="AB166">
            <v>-37.684457733381862</v>
          </cell>
          <cell r="AC166">
            <v>-25.780662471667966</v>
          </cell>
          <cell r="AD166">
            <v>-0.89885757320500925</v>
          </cell>
          <cell r="AE166">
            <v>-1.6675729938010431</v>
          </cell>
          <cell r="AF166">
            <v>-0.59366192992384281</v>
          </cell>
          <cell r="AG166">
            <v>-1.0582012282270812</v>
          </cell>
          <cell r="AH166">
            <v>-9.7093800798185299</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C166">
            <v>38749</v>
          </cell>
          <cell r="BD166">
            <v>-18.271597217932424</v>
          </cell>
          <cell r="BE166">
            <v>-154.7189168157538</v>
          </cell>
          <cell r="BF166">
            <v>-83.483684518518601</v>
          </cell>
          <cell r="BG166">
            <v>-119.10935702966674</v>
          </cell>
          <cell r="BH166">
            <v>-89.333197915538733</v>
          </cell>
          <cell r="BI166">
            <v>-0.71873195611495433</v>
          </cell>
          <cell r="BJ166">
            <v>-1.9059377794065444</v>
          </cell>
          <cell r="BK166">
            <v>0</v>
          </cell>
          <cell r="BL166">
            <v>0</v>
          </cell>
          <cell r="BM166">
            <v>0</v>
          </cell>
          <cell r="BN166">
            <v>0</v>
          </cell>
          <cell r="BP166">
            <v>0</v>
          </cell>
          <cell r="BQ166">
            <v>0</v>
          </cell>
          <cell r="BR166">
            <v>0</v>
          </cell>
          <cell r="BS166">
            <v>0</v>
          </cell>
          <cell r="BT166">
            <v>0</v>
          </cell>
          <cell r="BU166">
            <v>0</v>
          </cell>
          <cell r="CA166">
            <v>0</v>
          </cell>
          <cell r="CB166">
            <v>0</v>
          </cell>
          <cell r="CC166">
            <v>0</v>
          </cell>
          <cell r="CH166">
            <v>0</v>
          </cell>
          <cell r="CI166">
            <v>0</v>
          </cell>
          <cell r="CJ166">
            <v>0</v>
          </cell>
          <cell r="CK166">
            <v>0</v>
          </cell>
          <cell r="CL166">
            <v>0</v>
          </cell>
          <cell r="CR166">
            <v>0</v>
          </cell>
          <cell r="CS166">
            <v>0</v>
          </cell>
          <cell r="CT166">
            <v>0</v>
          </cell>
          <cell r="CU166">
            <v>0</v>
          </cell>
          <cell r="CV166">
            <v>0</v>
          </cell>
          <cell r="CW166">
            <v>0</v>
          </cell>
          <cell r="CX166">
            <v>0</v>
          </cell>
          <cell r="CY166">
            <v>0</v>
          </cell>
          <cell r="CZ166">
            <v>0</v>
          </cell>
          <cell r="DA166">
            <v>0</v>
          </cell>
          <cell r="DC166">
            <v>38749</v>
          </cell>
          <cell r="DD166">
            <v>-3180.9998938512135</v>
          </cell>
          <cell r="DE166">
            <v>-149.25614727010822</v>
          </cell>
          <cell r="DF166">
            <v>0</v>
          </cell>
          <cell r="DG166">
            <v>-467.54142323293178</v>
          </cell>
          <cell r="DH166">
            <v>0</v>
          </cell>
          <cell r="DI166">
            <v>0</v>
          </cell>
          <cell r="DJ166">
            <v>0</v>
          </cell>
          <cell r="DK166">
            <v>-3797.7974643542534</v>
          </cell>
        </row>
        <row r="167">
          <cell r="A167">
            <v>38777</v>
          </cell>
          <cell r="B167">
            <v>16.577765271298631</v>
          </cell>
          <cell r="C167">
            <v>-6207.8033912847641</v>
          </cell>
          <cell r="D167">
            <v>-359.39753105426416</v>
          </cell>
          <cell r="E167">
            <v>-71.116662667009905</v>
          </cell>
          <cell r="F167">
            <v>-290.87255240074819</v>
          </cell>
          <cell r="G167">
            <v>27.500290689986969</v>
          </cell>
          <cell r="H167">
            <v>-2.2468884135579366</v>
          </cell>
          <cell r="I167">
            <v>0.34837437457627152</v>
          </cell>
          <cell r="J167">
            <v>0</v>
          </cell>
          <cell r="K167">
            <v>0</v>
          </cell>
          <cell r="L167">
            <v>0</v>
          </cell>
          <cell r="M167">
            <v>9.1199349899999902</v>
          </cell>
          <cell r="N167">
            <v>0</v>
          </cell>
          <cell r="O167">
            <v>0</v>
          </cell>
          <cell r="P167">
            <v>-1.3095960466574699</v>
          </cell>
          <cell r="Q167">
            <v>-0.99721390177796998</v>
          </cell>
          <cell r="R167">
            <v>-2.2898726356596697</v>
          </cell>
          <cell r="S167">
            <v>-2.7032949095364742</v>
          </cell>
          <cell r="T167">
            <v>-4.9388582206689264</v>
          </cell>
          <cell r="U167">
            <v>-15.065440079800439</v>
          </cell>
          <cell r="V167">
            <v>-0.26099715638298027</v>
          </cell>
          <cell r="W167">
            <v>-18.892092010008994</v>
          </cell>
          <cell r="X167">
            <v>-0.53555431215631621</v>
          </cell>
          <cell r="Y167">
            <v>-0.1436638831849375</v>
          </cell>
          <cell r="Z167">
            <v>-2.1238393572996301</v>
          </cell>
          <cell r="AA167">
            <v>-5.4555999587580644</v>
          </cell>
          <cell r="AB167">
            <v>-33.407772376249227</v>
          </cell>
          <cell r="AC167">
            <v>-23.92179046406639</v>
          </cell>
          <cell r="AD167">
            <v>-0.30490946920365669</v>
          </cell>
          <cell r="AE167">
            <v>-0.41600796340607538</v>
          </cell>
          <cell r="AF167">
            <v>-0.53137726329614043</v>
          </cell>
          <cell r="AG167">
            <v>-0.9829658263969705</v>
          </cell>
          <cell r="AH167">
            <v>-7.8229305236810021</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C167">
            <v>38777</v>
          </cell>
          <cell r="BD167">
            <v>20.516487279504332</v>
          </cell>
          <cell r="BE167">
            <v>-888.18844043621812</v>
          </cell>
          <cell r="BF167">
            <v>-74.928052750400013</v>
          </cell>
          <cell r="BG167">
            <v>-8.7222172484983957</v>
          </cell>
          <cell r="BH167">
            <v>-69.837296780392933</v>
          </cell>
          <cell r="BI167">
            <v>0.77265904481829306</v>
          </cell>
          <cell r="BJ167">
            <v>-1.8805527045865098</v>
          </cell>
          <cell r="BK167">
            <v>0</v>
          </cell>
          <cell r="BL167">
            <v>0</v>
          </cell>
          <cell r="BM167">
            <v>0</v>
          </cell>
          <cell r="BN167">
            <v>0</v>
          </cell>
          <cell r="BP167">
            <v>0</v>
          </cell>
          <cell r="BQ167">
            <v>0</v>
          </cell>
          <cell r="BR167">
            <v>0</v>
          </cell>
          <cell r="BS167">
            <v>0</v>
          </cell>
          <cell r="BT167">
            <v>0</v>
          </cell>
          <cell r="BU167">
            <v>0</v>
          </cell>
          <cell r="CA167">
            <v>0</v>
          </cell>
          <cell r="CB167">
            <v>0</v>
          </cell>
          <cell r="CC167">
            <v>0</v>
          </cell>
          <cell r="CH167">
            <v>0</v>
          </cell>
          <cell r="CI167">
            <v>0</v>
          </cell>
          <cell r="CJ167">
            <v>0</v>
          </cell>
          <cell r="CK167">
            <v>0</v>
          </cell>
          <cell r="CL167">
            <v>0</v>
          </cell>
          <cell r="CR167">
            <v>0</v>
          </cell>
          <cell r="CS167">
            <v>0</v>
          </cell>
          <cell r="CT167">
            <v>0</v>
          </cell>
          <cell r="CU167">
            <v>0</v>
          </cell>
          <cell r="CV167">
            <v>0</v>
          </cell>
          <cell r="CW167">
            <v>0</v>
          </cell>
          <cell r="CX167">
            <v>0</v>
          </cell>
          <cell r="CY167">
            <v>0</v>
          </cell>
          <cell r="CZ167">
            <v>0</v>
          </cell>
          <cell r="DA167">
            <v>0</v>
          </cell>
          <cell r="DC167">
            <v>38777</v>
          </cell>
          <cell r="DD167">
            <v>-6877.8906604944832</v>
          </cell>
          <cell r="DE167">
            <v>-122.10377635819134</v>
          </cell>
          <cell r="DF167">
            <v>0</v>
          </cell>
          <cell r="DG167">
            <v>-1022.2674135957734</v>
          </cell>
          <cell r="DH167">
            <v>0</v>
          </cell>
          <cell r="DI167">
            <v>0</v>
          </cell>
          <cell r="DJ167">
            <v>0</v>
          </cell>
          <cell r="DK167">
            <v>-8022.2618504484481</v>
          </cell>
        </row>
        <row r="168">
          <cell r="A168">
            <v>38808</v>
          </cell>
          <cell r="B168">
            <v>-671.51248979950651</v>
          </cell>
          <cell r="C168">
            <v>-5137.2954094242359</v>
          </cell>
          <cell r="D168">
            <v>-628.01404716408615</v>
          </cell>
          <cell r="E168">
            <v>-495.710452454088</v>
          </cell>
          <cell r="F168">
            <v>-668.8204446735333</v>
          </cell>
          <cell r="G168">
            <v>-9.4541676712258891</v>
          </cell>
          <cell r="H168">
            <v>-6.210643379354817</v>
          </cell>
          <cell r="I168">
            <v>-0.11963576679633192</v>
          </cell>
          <cell r="J168">
            <v>0</v>
          </cell>
          <cell r="K168">
            <v>0</v>
          </cell>
          <cell r="L168">
            <v>0</v>
          </cell>
          <cell r="M168">
            <v>-3.0399783299999683</v>
          </cell>
          <cell r="N168">
            <v>0</v>
          </cell>
          <cell r="O168">
            <v>0</v>
          </cell>
          <cell r="P168">
            <v>-2.9594995649070164</v>
          </cell>
          <cell r="Q168">
            <v>-2.0891488886576548</v>
          </cell>
          <cell r="R168">
            <v>-10.649415688856685</v>
          </cell>
          <cell r="S168">
            <v>-10.864782691718062</v>
          </cell>
          <cell r="T168">
            <v>-9.3243858291007466</v>
          </cell>
          <cell r="U168">
            <v>-30.733362721987383</v>
          </cell>
          <cell r="V168">
            <v>-0.54958277120147025</v>
          </cell>
          <cell r="W168">
            <v>-41.285416702557271</v>
          </cell>
          <cell r="X168">
            <v>-1.0743712181154521</v>
          </cell>
          <cell r="Y168">
            <v>-0.31760823308449415</v>
          </cell>
          <cell r="Z168">
            <v>-5.1964081134353819</v>
          </cell>
          <cell r="AA168">
            <v>-11.718931096762695</v>
          </cell>
          <cell r="AB168">
            <v>-71.290080145531363</v>
          </cell>
          <cell r="AC168">
            <v>-48.985776299104202</v>
          </cell>
          <cell r="AD168">
            <v>-1.2795972143443128</v>
          </cell>
          <cell r="AE168">
            <v>-2.2504913779584772</v>
          </cell>
          <cell r="AF168">
            <v>-1.1130309025915524</v>
          </cell>
          <cell r="AG168">
            <v>-2.0120211895505431</v>
          </cell>
          <cell r="AH168">
            <v>-17.461388760797412</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C168">
            <v>38808</v>
          </cell>
          <cell r="BD168">
            <v>-8.9412898039809363</v>
          </cell>
          <cell r="BE168">
            <v>-751.06627717000697</v>
          </cell>
          <cell r="BF168">
            <v>-154.24292794284622</v>
          </cell>
          <cell r="BG168">
            <v>-119.23532729766669</v>
          </cell>
          <cell r="BH168">
            <v>-153.67711906083673</v>
          </cell>
          <cell r="BI168">
            <v>-0.31196177749622311</v>
          </cell>
          <cell r="BJ168">
            <v>-3.3209393100210622</v>
          </cell>
          <cell r="BK168">
            <v>0</v>
          </cell>
          <cell r="BL168">
            <v>0</v>
          </cell>
          <cell r="BM168">
            <v>0</v>
          </cell>
          <cell r="BN168">
            <v>0</v>
          </cell>
          <cell r="BP168">
            <v>0</v>
          </cell>
          <cell r="BQ168">
            <v>0</v>
          </cell>
          <cell r="BR168">
            <v>0</v>
          </cell>
          <cell r="BS168">
            <v>0</v>
          </cell>
          <cell r="BT168">
            <v>0</v>
          </cell>
          <cell r="BU168">
            <v>0</v>
          </cell>
          <cell r="CA168">
            <v>0</v>
          </cell>
          <cell r="CB168">
            <v>0</v>
          </cell>
          <cell r="CC168">
            <v>0</v>
          </cell>
          <cell r="CH168">
            <v>0</v>
          </cell>
          <cell r="CI168">
            <v>0</v>
          </cell>
          <cell r="CJ168">
            <v>0</v>
          </cell>
          <cell r="CK168">
            <v>0</v>
          </cell>
          <cell r="CL168">
            <v>0</v>
          </cell>
          <cell r="CR168">
            <v>0</v>
          </cell>
          <cell r="CS168">
            <v>0</v>
          </cell>
          <cell r="CT168">
            <v>0</v>
          </cell>
          <cell r="CU168">
            <v>0</v>
          </cell>
          <cell r="CV168">
            <v>0</v>
          </cell>
          <cell r="CW168">
            <v>0</v>
          </cell>
          <cell r="CX168">
            <v>0</v>
          </cell>
          <cell r="CY168">
            <v>0</v>
          </cell>
          <cell r="CZ168">
            <v>0</v>
          </cell>
          <cell r="DA168">
            <v>0</v>
          </cell>
          <cell r="DC168">
            <v>38808</v>
          </cell>
          <cell r="DD168">
            <v>-7620.1772686628274</v>
          </cell>
          <cell r="DE168">
            <v>-271.15529941026216</v>
          </cell>
          <cell r="DF168">
            <v>0</v>
          </cell>
          <cell r="DG168">
            <v>-1190.7958423628547</v>
          </cell>
          <cell r="DH168">
            <v>0</v>
          </cell>
          <cell r="DI168">
            <v>0</v>
          </cell>
          <cell r="DJ168">
            <v>0</v>
          </cell>
          <cell r="DK168">
            <v>-9082.1284104359438</v>
          </cell>
        </row>
        <row r="169">
          <cell r="A169">
            <v>38838</v>
          </cell>
          <cell r="B169">
            <v>-308.38297365059407</v>
          </cell>
          <cell r="C169">
            <v>-4453.7608526863369</v>
          </cell>
          <cell r="D169">
            <v>-590.16069143798359</v>
          </cell>
          <cell r="E169">
            <v>-81.396709132149226</v>
          </cell>
          <cell r="F169">
            <v>-507.9976266051342</v>
          </cell>
          <cell r="G169">
            <v>9.1031608274966516</v>
          </cell>
          <cell r="H169">
            <v>-4.3787320900412858</v>
          </cell>
          <cell r="I169">
            <v>0.11600775901639304</v>
          </cell>
          <cell r="J169">
            <v>0</v>
          </cell>
          <cell r="K169">
            <v>0</v>
          </cell>
          <cell r="L169">
            <v>0</v>
          </cell>
          <cell r="M169">
            <v>3.0399783300000109</v>
          </cell>
          <cell r="N169">
            <v>0</v>
          </cell>
          <cell r="O169">
            <v>0</v>
          </cell>
          <cell r="P169">
            <v>-2.1546396846714577</v>
          </cell>
          <cell r="Q169">
            <v>-1.5703603889185516</v>
          </cell>
          <cell r="R169">
            <v>-6.5513048442398301</v>
          </cell>
          <cell r="S169">
            <v>-6.8845609533013743</v>
          </cell>
          <cell r="T169">
            <v>-7.4337682232222448</v>
          </cell>
          <cell r="U169">
            <v>-23.306079807476763</v>
          </cell>
          <cell r="V169">
            <v>-0.41189904727757742</v>
          </cell>
          <cell r="W169">
            <v>-30.580711670701369</v>
          </cell>
          <cell r="X169">
            <v>-0.82278515407230035</v>
          </cell>
          <cell r="Y169">
            <v>-0.23431815418189322</v>
          </cell>
          <cell r="Z169">
            <v>-3.7216754123518339</v>
          </cell>
          <cell r="AA169">
            <v>-8.7229684218175301</v>
          </cell>
          <cell r="AB169">
            <v>-53.477649272349424</v>
          </cell>
          <cell r="AC169">
            <v>-37.135916328291181</v>
          </cell>
          <cell r="AD169">
            <v>-0.79339941706186323</v>
          </cell>
          <cell r="AE169">
            <v>-1.3451314456084162</v>
          </cell>
          <cell r="AF169">
            <v>-0.83675977297993143</v>
          </cell>
          <cell r="AG169">
            <v>-1.5262358071365987</v>
          </cell>
          <cell r="AH169">
            <v>-12.838103281388911</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C169">
            <v>38838</v>
          </cell>
          <cell r="BD169">
            <v>4.7979340018969765</v>
          </cell>
          <cell r="BE169">
            <v>-708.7904218481832</v>
          </cell>
          <cell r="BF169">
            <v>-116.74392479215899</v>
          </cell>
          <cell r="BG169">
            <v>-72.594542633433207</v>
          </cell>
          <cell r="BH169">
            <v>-113.68504751925801</v>
          </cell>
          <cell r="BI169">
            <v>0.27705527701587496</v>
          </cell>
          <cell r="BJ169">
            <v>-2.5008177138066014</v>
          </cell>
          <cell r="BK169">
            <v>0</v>
          </cell>
          <cell r="BL169">
            <v>0</v>
          </cell>
          <cell r="BM169">
            <v>0</v>
          </cell>
          <cell r="BN169">
            <v>0</v>
          </cell>
          <cell r="BP169">
            <v>0</v>
          </cell>
          <cell r="BQ169">
            <v>0</v>
          </cell>
          <cell r="BR169">
            <v>0</v>
          </cell>
          <cell r="BS169">
            <v>0</v>
          </cell>
          <cell r="BT169">
            <v>0</v>
          </cell>
          <cell r="BU169">
            <v>0</v>
          </cell>
          <cell r="CA169">
            <v>0</v>
          </cell>
          <cell r="CB169">
            <v>0</v>
          </cell>
          <cell r="CC169">
            <v>0</v>
          </cell>
          <cell r="CH169">
            <v>0</v>
          </cell>
          <cell r="CI169">
            <v>0</v>
          </cell>
          <cell r="CJ169">
            <v>0</v>
          </cell>
          <cell r="CK169">
            <v>0</v>
          </cell>
          <cell r="CL169">
            <v>0</v>
          </cell>
          <cell r="CR169">
            <v>0</v>
          </cell>
          <cell r="CS169">
            <v>0</v>
          </cell>
          <cell r="CT169">
            <v>0</v>
          </cell>
          <cell r="CU169">
            <v>0</v>
          </cell>
          <cell r="CV169">
            <v>0</v>
          </cell>
          <cell r="CW169">
            <v>0</v>
          </cell>
          <cell r="CX169">
            <v>0</v>
          </cell>
          <cell r="CY169">
            <v>0</v>
          </cell>
          <cell r="CZ169">
            <v>0</v>
          </cell>
          <cell r="DA169">
            <v>0</v>
          </cell>
          <cell r="DC169">
            <v>38838</v>
          </cell>
          <cell r="DD169">
            <v>-5933.8184386857256</v>
          </cell>
          <cell r="DE169">
            <v>-200.34826708704907</v>
          </cell>
          <cell r="DF169">
            <v>0</v>
          </cell>
          <cell r="DG169">
            <v>-1009.239765227927</v>
          </cell>
          <cell r="DH169">
            <v>0</v>
          </cell>
          <cell r="DI169">
            <v>0</v>
          </cell>
          <cell r="DJ169">
            <v>0</v>
          </cell>
          <cell r="DK169">
            <v>-7143.4064710007015</v>
          </cell>
        </row>
        <row r="170">
          <cell r="A170">
            <v>38869</v>
          </cell>
          <cell r="B170">
            <v>-154.44638140665847</v>
          </cell>
          <cell r="C170">
            <v>-2742.1941767632034</v>
          </cell>
          <cell r="D170">
            <v>-355.66978497156686</v>
          </cell>
          <cell r="E170">
            <v>-179.69292121897558</v>
          </cell>
          <cell r="F170">
            <v>-283.5872820511679</v>
          </cell>
          <cell r="G170">
            <v>-9.1964231133624708</v>
          </cell>
          <cell r="H170">
            <v>14.123203771932953</v>
          </cell>
          <cell r="I170">
            <v>-0.11600775901639304</v>
          </cell>
          <cell r="J170">
            <v>0</v>
          </cell>
          <cell r="K170">
            <v>0</v>
          </cell>
          <cell r="L170">
            <v>0</v>
          </cell>
          <cell r="M170">
            <v>-3.0399783300000109</v>
          </cell>
          <cell r="N170">
            <v>0</v>
          </cell>
          <cell r="O170">
            <v>0</v>
          </cell>
          <cell r="P170">
            <v>-1.1649706128269184</v>
          </cell>
          <cell r="Q170">
            <v>-0.82987455260230103</v>
          </cell>
          <cell r="R170">
            <v>-4.7636247022116933</v>
          </cell>
          <cell r="S170">
            <v>-4.8150427764837396</v>
          </cell>
          <cell r="T170">
            <v>-5.4534774727486797</v>
          </cell>
          <cell r="U170">
            <v>-12.35611745244853</v>
          </cell>
          <cell r="V170">
            <v>-0.22188379494738553</v>
          </cell>
          <cell r="W170">
            <v>-16.886683365292409</v>
          </cell>
          <cell r="X170">
            <v>-0.43334499899979384</v>
          </cell>
          <cell r="Y170">
            <v>-0.12990895191936341</v>
          </cell>
          <cell r="Z170">
            <v>-2.1732680968807765</v>
          </cell>
          <cell r="AA170">
            <v>-4.5789831102061083</v>
          </cell>
          <cell r="AB170">
            <v>-27.992695903120904</v>
          </cell>
          <cell r="AC170">
            <v>-19.622476519038706</v>
          </cell>
          <cell r="AD170">
            <v>-0.55616516874384914</v>
          </cell>
          <cell r="AE170">
            <v>-1.0126132765386195</v>
          </cell>
          <cell r="AF170">
            <v>-0.44199624525374515</v>
          </cell>
          <cell r="AG170">
            <v>-0.80540456101883762</v>
          </cell>
          <cell r="AH170">
            <v>-7.1378934921891695</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C170">
            <v>38869</v>
          </cell>
          <cell r="BD170">
            <v>-6.092798764923657</v>
          </cell>
          <cell r="BE170">
            <v>-447.81861404109054</v>
          </cell>
          <cell r="BF170">
            <v>-62.871173708460688</v>
          </cell>
          <cell r="BG170">
            <v>-55.8305422663135</v>
          </cell>
          <cell r="BH170">
            <v>-65.361083938354255</v>
          </cell>
          <cell r="BI170">
            <v>-0.26896873380193309</v>
          </cell>
          <cell r="BJ170">
            <v>0.94093392305717183</v>
          </cell>
          <cell r="BK170">
            <v>0</v>
          </cell>
          <cell r="BL170">
            <v>0</v>
          </cell>
          <cell r="BM170">
            <v>0</v>
          </cell>
          <cell r="BN170">
            <v>0</v>
          </cell>
          <cell r="BP170">
            <v>0</v>
          </cell>
          <cell r="BQ170">
            <v>0</v>
          </cell>
          <cell r="BR170">
            <v>0</v>
          </cell>
          <cell r="BS170">
            <v>0</v>
          </cell>
          <cell r="BT170">
            <v>0</v>
          </cell>
          <cell r="BU170">
            <v>0</v>
          </cell>
          <cell r="CA170">
            <v>0</v>
          </cell>
          <cell r="CB170">
            <v>0</v>
          </cell>
          <cell r="CC170">
            <v>0</v>
          </cell>
          <cell r="CH170">
            <v>0</v>
          </cell>
          <cell r="CI170">
            <v>0</v>
          </cell>
          <cell r="CJ170">
            <v>0</v>
          </cell>
          <cell r="CK170">
            <v>0</v>
          </cell>
          <cell r="CL170">
            <v>0</v>
          </cell>
          <cell r="CR170">
            <v>0</v>
          </cell>
          <cell r="CS170">
            <v>0</v>
          </cell>
          <cell r="CT170">
            <v>0</v>
          </cell>
          <cell r="CU170">
            <v>0</v>
          </cell>
          <cell r="CV170">
            <v>0</v>
          </cell>
          <cell r="CW170">
            <v>0</v>
          </cell>
          <cell r="CX170">
            <v>0</v>
          </cell>
          <cell r="CY170">
            <v>0</v>
          </cell>
          <cell r="CZ170">
            <v>0</v>
          </cell>
          <cell r="DA170">
            <v>0</v>
          </cell>
          <cell r="DC170">
            <v>38869</v>
          </cell>
          <cell r="DD170">
            <v>-3713.8197518420184</v>
          </cell>
          <cell r="DE170">
            <v>-111.37642505347151</v>
          </cell>
          <cell r="DF170">
            <v>0</v>
          </cell>
          <cell r="DG170">
            <v>-637.30224752988738</v>
          </cell>
          <cell r="DH170">
            <v>0</v>
          </cell>
          <cell r="DI170">
            <v>0</v>
          </cell>
          <cell r="DJ170">
            <v>0</v>
          </cell>
          <cell r="DK170">
            <v>-4462.4984244253774</v>
          </cell>
        </row>
        <row r="171">
          <cell r="A171">
            <v>38899</v>
          </cell>
          <cell r="B171">
            <v>405.3772146271167</v>
          </cell>
          <cell r="C171">
            <v>-1292.8714221561067</v>
          </cell>
          <cell r="D171">
            <v>-37.997339432800175</v>
          </cell>
          <cell r="E171">
            <v>85.926425764628334</v>
          </cell>
          <cell r="F171">
            <v>63.097422760433346</v>
          </cell>
          <cell r="G171">
            <v>9.521391810186401</v>
          </cell>
          <cell r="H171">
            <v>-0.32059847622318571</v>
          </cell>
          <cell r="I171">
            <v>0.11600775901639304</v>
          </cell>
          <cell r="J171">
            <v>0</v>
          </cell>
          <cell r="K171">
            <v>0</v>
          </cell>
          <cell r="L171">
            <v>0</v>
          </cell>
          <cell r="M171">
            <v>3.0399783300000109</v>
          </cell>
          <cell r="N171">
            <v>0</v>
          </cell>
          <cell r="O171">
            <v>0</v>
          </cell>
          <cell r="P171">
            <v>0.20131255698182038</v>
          </cell>
          <cell r="Q171">
            <v>0.12599647136387349</v>
          </cell>
          <cell r="R171">
            <v>1.0237058572151838</v>
          </cell>
          <cell r="S171">
            <v>0.92580034814010403</v>
          </cell>
          <cell r="T171">
            <v>2.4281970247186639</v>
          </cell>
          <cell r="U171">
            <v>0.99213000399326035</v>
          </cell>
          <cell r="V171">
            <v>1.6739858547754893E-2</v>
          </cell>
          <cell r="W171">
            <v>1.0965609022300775</v>
          </cell>
          <cell r="X171">
            <v>6.0994822496438728E-2</v>
          </cell>
          <cell r="Y171">
            <v>9.4312656923254412E-3</v>
          </cell>
          <cell r="Z171">
            <v>0.19795250348403837</v>
          </cell>
          <cell r="AA171">
            <v>0.99622572541354693</v>
          </cell>
          <cell r="AB171">
            <v>3.9406667068586785</v>
          </cell>
          <cell r="AC171">
            <v>2.2436373671858689</v>
          </cell>
          <cell r="AD171">
            <v>0.12546473289171622</v>
          </cell>
          <cell r="AE171">
            <v>0.24019237594958209</v>
          </cell>
          <cell r="AF171">
            <v>6.8168824125131255E-2</v>
          </cell>
          <cell r="AG171">
            <v>0.10076335661788316</v>
          </cell>
          <cell r="AH171">
            <v>0.56957053055258733</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C171">
            <v>38899</v>
          </cell>
          <cell r="BD171">
            <v>6.3913257508907009</v>
          </cell>
          <cell r="BE171">
            <v>145.31034689204694</v>
          </cell>
          <cell r="BF171">
            <v>6.4329180908911496</v>
          </cell>
          <cell r="BG171">
            <v>15.131791472116561</v>
          </cell>
          <cell r="BH171">
            <v>9.1312459306976024</v>
          </cell>
          <cell r="BI171">
            <v>0.27266315666948859</v>
          </cell>
          <cell r="BJ171">
            <v>-0.14856179915809165</v>
          </cell>
          <cell r="BK171">
            <v>0</v>
          </cell>
          <cell r="BL171">
            <v>0</v>
          </cell>
          <cell r="BM171">
            <v>0</v>
          </cell>
          <cell r="BN171">
            <v>0</v>
          </cell>
          <cell r="BP171">
            <v>0</v>
          </cell>
          <cell r="BQ171">
            <v>0</v>
          </cell>
          <cell r="BR171">
            <v>0</v>
          </cell>
          <cell r="BS171">
            <v>0</v>
          </cell>
          <cell r="BT171">
            <v>0</v>
          </cell>
          <cell r="BU171">
            <v>0</v>
          </cell>
          <cell r="CA171">
            <v>0</v>
          </cell>
          <cell r="CB171">
            <v>0</v>
          </cell>
          <cell r="CC171">
            <v>0</v>
          </cell>
          <cell r="CH171">
            <v>0</v>
          </cell>
          <cell r="CI171">
            <v>0</v>
          </cell>
          <cell r="CJ171">
            <v>0</v>
          </cell>
          <cell r="CK171">
            <v>0</v>
          </cell>
          <cell r="CL171">
            <v>0</v>
          </cell>
          <cell r="CR171">
            <v>0</v>
          </cell>
          <cell r="CS171">
            <v>0</v>
          </cell>
          <cell r="CT171">
            <v>0</v>
          </cell>
          <cell r="CU171">
            <v>0</v>
          </cell>
          <cell r="CV171">
            <v>0</v>
          </cell>
          <cell r="CW171">
            <v>0</v>
          </cell>
          <cell r="CX171">
            <v>0</v>
          </cell>
          <cell r="CY171">
            <v>0</v>
          </cell>
          <cell r="CZ171">
            <v>0</v>
          </cell>
          <cell r="DA171">
            <v>0</v>
          </cell>
          <cell r="DC171">
            <v>38899</v>
          </cell>
          <cell r="DD171">
            <v>-764.1109190137488</v>
          </cell>
          <cell r="DE171">
            <v>15.363511234458533</v>
          </cell>
          <cell r="DF171">
            <v>0</v>
          </cell>
          <cell r="DG171">
            <v>182.52172949415433</v>
          </cell>
          <cell r="DH171">
            <v>0</v>
          </cell>
          <cell r="DI171">
            <v>0</v>
          </cell>
          <cell r="DJ171">
            <v>0</v>
          </cell>
          <cell r="DK171">
            <v>-566.22567828513593</v>
          </cell>
        </row>
        <row r="172">
          <cell r="A172">
            <v>38930</v>
          </cell>
          <cell r="B172">
            <v>81.467569252304202</v>
          </cell>
          <cell r="C172">
            <v>3911.4478395503347</v>
          </cell>
          <cell r="D172">
            <v>19.208235735825156</v>
          </cell>
          <cell r="E172">
            <v>-26.42618815304013</v>
          </cell>
          <cell r="F172">
            <v>1.4689937095704408</v>
          </cell>
          <cell r="G172">
            <v>-0.50997908753021193</v>
          </cell>
          <cell r="H172">
            <v>0.45414256445480206</v>
          </cell>
          <cell r="I172">
            <v>-1.726229508197008E-3</v>
          </cell>
          <cell r="J172">
            <v>0</v>
          </cell>
          <cell r="K172">
            <v>0</v>
          </cell>
          <cell r="L172">
            <v>0</v>
          </cell>
          <cell r="M172">
            <v>0</v>
          </cell>
          <cell r="N172">
            <v>0</v>
          </cell>
          <cell r="O172">
            <v>0</v>
          </cell>
          <cell r="P172">
            <v>-7.4921423948222099E-3</v>
          </cell>
          <cell r="Q172">
            <v>-3.6232491909382603E-3</v>
          </cell>
          <cell r="R172">
            <v>-1.0395919093845407E-2</v>
          </cell>
          <cell r="S172">
            <v>-6.2947766990291143E-3</v>
          </cell>
          <cell r="T172">
            <v>-1.1852323624579331E-2</v>
          </cell>
          <cell r="U172">
            <v>-1.9933459546926713E-2</v>
          </cell>
          <cell r="V172">
            <v>-3.0705501618122355E-4</v>
          </cell>
          <cell r="W172">
            <v>-7.6300323624636235E-3</v>
          </cell>
          <cell r="X172">
            <v>-1.3352556634305124E-3</v>
          </cell>
          <cell r="Y172">
            <v>-9.5375404531194974E-5</v>
          </cell>
          <cell r="Z172">
            <v>-3.8150161812389172E-4</v>
          </cell>
          <cell r="AA172">
            <v>-3.3591818770222659E-2</v>
          </cell>
          <cell r="AB172">
            <v>0.27546478370520333</v>
          </cell>
          <cell r="AC172">
            <v>-5.3982478964414327E-2</v>
          </cell>
          <cell r="AD172">
            <v>-3.4390161812387632E-3</v>
          </cell>
          <cell r="AE172">
            <v>-3.624265372165425E-3</v>
          </cell>
          <cell r="AF172">
            <v>-1.9651521035597419E-3</v>
          </cell>
          <cell r="AG172">
            <v>-2.4797605177990789E-3</v>
          </cell>
          <cell r="AH172">
            <v>-7.4392815534025658E-3</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C172">
            <v>38930</v>
          </cell>
          <cell r="BD172">
            <v>1.0890080525683743E-2</v>
          </cell>
          <cell r="BE172">
            <v>-3.5787245799496077</v>
          </cell>
          <cell r="BF172">
            <v>-0.20606996167447278</v>
          </cell>
          <cell r="BG172">
            <v>7.2746735831877913</v>
          </cell>
          <cell r="BH172">
            <v>-0.53206852724784426</v>
          </cell>
          <cell r="BI172">
            <v>-2.8592968489888904E-2</v>
          </cell>
          <cell r="BJ172">
            <v>6.1679524999047608E-2</v>
          </cell>
          <cell r="BK172">
            <v>0</v>
          </cell>
          <cell r="BL172">
            <v>0</v>
          </cell>
          <cell r="BM172">
            <v>0</v>
          </cell>
          <cell r="BN172">
            <v>0</v>
          </cell>
          <cell r="BP172">
            <v>0</v>
          </cell>
          <cell r="BQ172">
            <v>0</v>
          </cell>
          <cell r="BR172">
            <v>0</v>
          </cell>
          <cell r="BS172">
            <v>0</v>
          </cell>
          <cell r="BT172">
            <v>0</v>
          </cell>
          <cell r="BU172">
            <v>0</v>
          </cell>
          <cell r="CA172">
            <v>0</v>
          </cell>
          <cell r="CB172">
            <v>0</v>
          </cell>
          <cell r="CC172">
            <v>0</v>
          </cell>
          <cell r="CH172">
            <v>0</v>
          </cell>
          <cell r="CI172">
            <v>0</v>
          </cell>
          <cell r="CJ172">
            <v>0</v>
          </cell>
          <cell r="CK172">
            <v>0</v>
          </cell>
          <cell r="CL172">
            <v>0</v>
          </cell>
          <cell r="CR172">
            <v>0</v>
          </cell>
          <cell r="CS172">
            <v>0</v>
          </cell>
          <cell r="CT172">
            <v>0</v>
          </cell>
          <cell r="CU172">
            <v>0</v>
          </cell>
          <cell r="CV172">
            <v>0</v>
          </cell>
          <cell r="CW172">
            <v>0</v>
          </cell>
          <cell r="CX172">
            <v>0</v>
          </cell>
          <cell r="CY172">
            <v>0</v>
          </cell>
          <cell r="CZ172">
            <v>0</v>
          </cell>
          <cell r="DA172">
            <v>0</v>
          </cell>
          <cell r="DC172">
            <v>38930</v>
          </cell>
          <cell r="DD172">
            <v>3987.1088873424105</v>
          </cell>
          <cell r="DE172">
            <v>9.960191962752929E-2</v>
          </cell>
          <cell r="DF172">
            <v>0</v>
          </cell>
          <cell r="DG172">
            <v>3.0017871513507091</v>
          </cell>
          <cell r="DH172">
            <v>0</v>
          </cell>
          <cell r="DI172">
            <v>0</v>
          </cell>
          <cell r="DJ172">
            <v>0</v>
          </cell>
          <cell r="DK172">
            <v>3990.2102764133888</v>
          </cell>
        </row>
        <row r="173">
          <cell r="A173">
            <v>38961</v>
          </cell>
          <cell r="B173">
            <v>-178.17651719160858</v>
          </cell>
          <cell r="C173">
            <v>-3481.3934453068318</v>
          </cell>
          <cell r="D173">
            <v>-11.917274635445949</v>
          </cell>
          <cell r="E173">
            <v>-34.534056426273537</v>
          </cell>
          <cell r="F173">
            <v>-14.42375812399564</v>
          </cell>
          <cell r="G173">
            <v>-8.9010272754380253</v>
          </cell>
          <cell r="H173">
            <v>-0.98356359089413203</v>
          </cell>
          <cell r="I173">
            <v>-0.11428152950819603</v>
          </cell>
          <cell r="J173">
            <v>0</v>
          </cell>
          <cell r="K173">
            <v>0</v>
          </cell>
          <cell r="L173">
            <v>0</v>
          </cell>
          <cell r="M173">
            <v>-3.0399783299999967</v>
          </cell>
          <cell r="N173">
            <v>0</v>
          </cell>
          <cell r="O173">
            <v>0</v>
          </cell>
          <cell r="P173">
            <v>-7.7072854573127181E-2</v>
          </cell>
          <cell r="Q173">
            <v>-3.4863048620980663E-2</v>
          </cell>
          <cell r="R173">
            <v>-0.97166628546533218</v>
          </cell>
          <cell r="S173">
            <v>-0.89126224967938938</v>
          </cell>
          <cell r="T173">
            <v>-1.8439589154936709E-2</v>
          </cell>
          <cell r="U173">
            <v>-0.42512374626483407</v>
          </cell>
          <cell r="V173">
            <v>-1.0022488770843052E-2</v>
          </cell>
          <cell r="W173">
            <v>-0.96579272582452447</v>
          </cell>
          <cell r="X173">
            <v>-1.183069789819291E-2</v>
          </cell>
          <cell r="Y173">
            <v>-7.8772682407992067E-3</v>
          </cell>
          <cell r="Z173">
            <v>-0.19370269077577085</v>
          </cell>
          <cell r="AA173">
            <v>-0.22530167160037351</v>
          </cell>
          <cell r="AB173">
            <v>-0.71931172548163147</v>
          </cell>
          <cell r="AC173">
            <v>-0.68673052850581939</v>
          </cell>
          <cell r="AD173">
            <v>-0.10666327875723436</v>
          </cell>
          <cell r="AE173">
            <v>-0.22329099277189357</v>
          </cell>
          <cell r="AF173">
            <v>-1.8521062059802196E-2</v>
          </cell>
          <cell r="AG173">
            <v>-2.7889167774086898E-2</v>
          </cell>
          <cell r="AH173">
            <v>-0.45287425298169026</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C173">
            <v>38961</v>
          </cell>
          <cell r="BD173">
            <v>-7.012939478848466</v>
          </cell>
          <cell r="BE173">
            <v>-17.917998054273426</v>
          </cell>
          <cell r="BF173">
            <v>-2.6347954077243685</v>
          </cell>
          <cell r="BG173">
            <v>-24.87555458924794</v>
          </cell>
          <cell r="BH173">
            <v>-2.0208629405450154</v>
          </cell>
          <cell r="BI173">
            <v>-0.2520507759794981</v>
          </cell>
          <cell r="BJ173">
            <v>-0.28470016793885744</v>
          </cell>
          <cell r="BK173">
            <v>0</v>
          </cell>
          <cell r="BL173">
            <v>0</v>
          </cell>
          <cell r="BM173">
            <v>0</v>
          </cell>
          <cell r="BN173">
            <v>0</v>
          </cell>
          <cell r="BP173">
            <v>0</v>
          </cell>
          <cell r="BQ173">
            <v>0</v>
          </cell>
          <cell r="BR173">
            <v>0</v>
          </cell>
          <cell r="BS173">
            <v>0</v>
          </cell>
          <cell r="BT173">
            <v>0</v>
          </cell>
          <cell r="BU173">
            <v>0</v>
          </cell>
          <cell r="CA173">
            <v>0</v>
          </cell>
          <cell r="CB173">
            <v>0</v>
          </cell>
          <cell r="CC173">
            <v>0</v>
          </cell>
          <cell r="CH173">
            <v>0</v>
          </cell>
          <cell r="CI173">
            <v>0</v>
          </cell>
          <cell r="CJ173">
            <v>0</v>
          </cell>
          <cell r="CK173">
            <v>0</v>
          </cell>
          <cell r="CL173">
            <v>0</v>
          </cell>
          <cell r="CR173">
            <v>0</v>
          </cell>
          <cell r="CS173">
            <v>0</v>
          </cell>
          <cell r="CT173">
            <v>0</v>
          </cell>
          <cell r="CU173">
            <v>0</v>
          </cell>
          <cell r="CV173">
            <v>0</v>
          </cell>
          <cell r="CW173">
            <v>0</v>
          </cell>
          <cell r="CX173">
            <v>0</v>
          </cell>
          <cell r="CY173">
            <v>0</v>
          </cell>
          <cell r="CZ173">
            <v>0</v>
          </cell>
          <cell r="DA173">
            <v>0</v>
          </cell>
          <cell r="DC173">
            <v>38961</v>
          </cell>
          <cell r="DD173">
            <v>-3733.4839024099965</v>
          </cell>
          <cell r="DE173">
            <v>-6.0682363252012621</v>
          </cell>
          <cell r="DF173">
            <v>0</v>
          </cell>
          <cell r="DG173">
            <v>-54.998901414557572</v>
          </cell>
          <cell r="DH173">
            <v>0</v>
          </cell>
          <cell r="DI173">
            <v>0</v>
          </cell>
          <cell r="DJ173">
            <v>0</v>
          </cell>
          <cell r="DK173">
            <v>-3794.5510401497554</v>
          </cell>
        </row>
        <row r="174">
          <cell r="A174">
            <v>38991</v>
          </cell>
          <cell r="B174">
            <v>904.2892519928655</v>
          </cell>
          <cell r="C174">
            <v>5633.3232398803666</v>
          </cell>
          <cell r="D174">
            <v>412.89987238201627</v>
          </cell>
          <cell r="E174">
            <v>291.35089639326861</v>
          </cell>
          <cell r="F174">
            <v>630.40248334217904</v>
          </cell>
          <cell r="G174">
            <v>9.307373620968292</v>
          </cell>
          <cell r="H174">
            <v>-10.583365571374266</v>
          </cell>
          <cell r="I174">
            <v>0.11600775901639304</v>
          </cell>
          <cell r="J174">
            <v>0</v>
          </cell>
          <cell r="K174">
            <v>0</v>
          </cell>
          <cell r="L174">
            <v>0</v>
          </cell>
          <cell r="M174">
            <v>3.0399783300000109</v>
          </cell>
          <cell r="N174">
            <v>0</v>
          </cell>
          <cell r="O174">
            <v>0</v>
          </cell>
          <cell r="P174">
            <v>2.403924555361213</v>
          </cell>
          <cell r="Q174">
            <v>1.6868939712030007</v>
          </cell>
          <cell r="R174">
            <v>8.5795888475688855</v>
          </cell>
          <cell r="S174">
            <v>8.7213596349505131</v>
          </cell>
          <cell r="T174">
            <v>7.5578518250692941</v>
          </cell>
          <cell r="U174">
            <v>24.411908316284144</v>
          </cell>
          <cell r="V174">
            <v>0.43591783511198157</v>
          </cell>
          <cell r="W174">
            <v>32.609563232661358</v>
          </cell>
          <cell r="X174">
            <v>0.86301750280176104</v>
          </cell>
          <cell r="Y174">
            <v>0.25128109876787569</v>
          </cell>
          <cell r="Z174">
            <v>4.1135438524713805</v>
          </cell>
          <cell r="AA174">
            <v>9.6084019892390593</v>
          </cell>
          <cell r="AB174">
            <v>59.208913464829038</v>
          </cell>
          <cell r="AC174">
            <v>39.200706598919211</v>
          </cell>
          <cell r="AD174">
            <v>1.0363169654003395</v>
          </cell>
          <cell r="AE174">
            <v>1.8200682273563169</v>
          </cell>
          <cell r="AF174">
            <v>0.89918453909969709</v>
          </cell>
          <cell r="AG174">
            <v>1.6137169607756976</v>
          </cell>
          <cell r="AH174">
            <v>13.837611118904977</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C174">
            <v>38991</v>
          </cell>
          <cell r="BD174">
            <v>10.317330978578269</v>
          </cell>
          <cell r="BE174">
            <v>477.45997152618372</v>
          </cell>
          <cell r="BF174">
            <v>110.28797151717167</v>
          </cell>
          <cell r="BG174">
            <v>124.54989531658157</v>
          </cell>
          <cell r="BH174">
            <v>123.03794483422051</v>
          </cell>
          <cell r="BI174">
            <v>0.27009965143711234</v>
          </cell>
          <cell r="BJ174">
            <v>1.1088860358432715</v>
          </cell>
          <cell r="BK174">
            <v>0</v>
          </cell>
          <cell r="BL174">
            <v>0</v>
          </cell>
          <cell r="BM174">
            <v>0</v>
          </cell>
          <cell r="BN174">
            <v>0</v>
          </cell>
          <cell r="BP174">
            <v>0</v>
          </cell>
          <cell r="BQ174">
            <v>0</v>
          </cell>
          <cell r="BR174">
            <v>0</v>
          </cell>
          <cell r="BS174">
            <v>0</v>
          </cell>
          <cell r="BT174">
            <v>0</v>
          </cell>
          <cell r="BU174">
            <v>0</v>
          </cell>
          <cell r="CA174">
            <v>0</v>
          </cell>
          <cell r="CB174">
            <v>0</v>
          </cell>
          <cell r="CC174">
            <v>0</v>
          </cell>
          <cell r="CH174">
            <v>0</v>
          </cell>
          <cell r="CI174">
            <v>0</v>
          </cell>
          <cell r="CJ174">
            <v>0</v>
          </cell>
          <cell r="CK174">
            <v>0</v>
          </cell>
          <cell r="CL174">
            <v>0</v>
          </cell>
          <cell r="CR174">
            <v>0</v>
          </cell>
          <cell r="CS174">
            <v>0</v>
          </cell>
          <cell r="CT174">
            <v>0</v>
          </cell>
          <cell r="CU174">
            <v>0</v>
          </cell>
          <cell r="CV174">
            <v>0</v>
          </cell>
          <cell r="CW174">
            <v>0</v>
          </cell>
          <cell r="CX174">
            <v>0</v>
          </cell>
          <cell r="CY174">
            <v>0</v>
          </cell>
          <cell r="CZ174">
            <v>0</v>
          </cell>
          <cell r="DA174">
            <v>0</v>
          </cell>
          <cell r="DC174">
            <v>38991</v>
          </cell>
          <cell r="DD174">
            <v>7874.1457381293067</v>
          </cell>
          <cell r="DE174">
            <v>218.85977053677581</v>
          </cell>
          <cell r="DF174">
            <v>0</v>
          </cell>
          <cell r="DG174">
            <v>847.03209986001616</v>
          </cell>
          <cell r="DH174">
            <v>0</v>
          </cell>
          <cell r="DI174">
            <v>0</v>
          </cell>
          <cell r="DJ174">
            <v>0</v>
          </cell>
          <cell r="DK174">
            <v>8940.0376085260978</v>
          </cell>
        </row>
        <row r="175">
          <cell r="A175">
            <v>39022</v>
          </cell>
          <cell r="B175">
            <v>395.17291792135438</v>
          </cell>
          <cell r="C175">
            <v>5470.7442724432476</v>
          </cell>
          <cell r="D175">
            <v>579.93550918347012</v>
          </cell>
          <cell r="E175">
            <v>325.30428417084204</v>
          </cell>
          <cell r="F175">
            <v>720.50650860948849</v>
          </cell>
          <cell r="G175">
            <v>-9.4337048409624913</v>
          </cell>
          <cell r="H175">
            <v>4.7716608962032154</v>
          </cell>
          <cell r="I175">
            <v>-0.11600775901639304</v>
          </cell>
          <cell r="J175">
            <v>0</v>
          </cell>
          <cell r="K175">
            <v>0</v>
          </cell>
          <cell r="L175">
            <v>0</v>
          </cell>
          <cell r="M175">
            <v>-3.0399783300000109</v>
          </cell>
          <cell r="N175">
            <v>0</v>
          </cell>
          <cell r="O175">
            <v>0</v>
          </cell>
          <cell r="P175">
            <v>2.2624667078830267</v>
          </cell>
          <cell r="Q175">
            <v>1.6425925644442785</v>
          </cell>
          <cell r="R175">
            <v>7.1550396235096443</v>
          </cell>
          <cell r="S175">
            <v>7.5069672996383829</v>
          </cell>
          <cell r="T175">
            <v>7.5140132359268179</v>
          </cell>
          <cell r="U175">
            <v>24.860978529608424</v>
          </cell>
          <cell r="V175">
            <v>0.44164684075098093</v>
          </cell>
          <cell r="W175">
            <v>33.038451296654983</v>
          </cell>
          <cell r="X175">
            <v>0.86064162829349211</v>
          </cell>
          <cell r="Y175">
            <v>0.25288450385055405</v>
          </cell>
          <cell r="Z175">
            <v>4.0342821439608869</v>
          </cell>
          <cell r="AA175">
            <v>8.9640606502915396</v>
          </cell>
          <cell r="AB175">
            <v>58.736597401495203</v>
          </cell>
          <cell r="AC175">
            <v>39.210616854193091</v>
          </cell>
          <cell r="AD175">
            <v>0.86455799775865483</v>
          </cell>
          <cell r="AE175">
            <v>1.4716088875679869</v>
          </cell>
          <cell r="AF175">
            <v>0.87456605420610889</v>
          </cell>
          <cell r="AG175">
            <v>1.6060592482533904</v>
          </cell>
          <cell r="AH175">
            <v>13.840126945207082</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C175">
            <v>39022</v>
          </cell>
          <cell r="BD175">
            <v>-9.5241194869562378</v>
          </cell>
          <cell r="BE175">
            <v>862.38318659526749</v>
          </cell>
          <cell r="BF175">
            <v>130.44372596843706</v>
          </cell>
          <cell r="BG175">
            <v>67.559596630270107</v>
          </cell>
          <cell r="BH175">
            <v>126.39698992684927</v>
          </cell>
          <cell r="BI175">
            <v>-0.24341380796874468</v>
          </cell>
          <cell r="BJ175">
            <v>2.8384247094649435</v>
          </cell>
          <cell r="BK175">
            <v>0</v>
          </cell>
          <cell r="BL175">
            <v>0</v>
          </cell>
          <cell r="BM175">
            <v>0</v>
          </cell>
          <cell r="BN175">
            <v>0</v>
          </cell>
          <cell r="BP175">
            <v>0</v>
          </cell>
          <cell r="BQ175">
            <v>0</v>
          </cell>
          <cell r="BR175">
            <v>0</v>
          </cell>
          <cell r="BS175">
            <v>0</v>
          </cell>
          <cell r="BT175">
            <v>0</v>
          </cell>
          <cell r="BU175">
            <v>0</v>
          </cell>
          <cell r="CA175">
            <v>0</v>
          </cell>
          <cell r="CB175">
            <v>0</v>
          </cell>
          <cell r="CC175">
            <v>0</v>
          </cell>
          <cell r="CH175">
            <v>0</v>
          </cell>
          <cell r="CI175">
            <v>0</v>
          </cell>
          <cell r="CJ175">
            <v>0</v>
          </cell>
          <cell r="CK175">
            <v>0</v>
          </cell>
          <cell r="CL175">
            <v>0</v>
          </cell>
          <cell r="CR175">
            <v>0</v>
          </cell>
          <cell r="CS175">
            <v>0</v>
          </cell>
          <cell r="CT175">
            <v>0</v>
          </cell>
          <cell r="CU175">
            <v>0</v>
          </cell>
          <cell r="CV175">
            <v>0</v>
          </cell>
          <cell r="CW175">
            <v>0</v>
          </cell>
          <cell r="CX175">
            <v>0</v>
          </cell>
          <cell r="CY175">
            <v>0</v>
          </cell>
          <cell r="CZ175">
            <v>0</v>
          </cell>
          <cell r="DA175">
            <v>0</v>
          </cell>
          <cell r="DC175">
            <v>39022</v>
          </cell>
          <cell r="DD175">
            <v>7483.8454622946265</v>
          </cell>
          <cell r="DE175">
            <v>215.13815841349452</v>
          </cell>
          <cell r="DF175">
            <v>0</v>
          </cell>
          <cell r="DG175">
            <v>1179.854390535364</v>
          </cell>
          <cell r="DH175">
            <v>0</v>
          </cell>
          <cell r="DI175">
            <v>0</v>
          </cell>
          <cell r="DJ175">
            <v>0</v>
          </cell>
          <cell r="DK175">
            <v>8878.8380112434843</v>
          </cell>
        </row>
        <row r="176">
          <cell r="A176">
            <v>39052</v>
          </cell>
          <cell r="B176">
            <v>530.59152302489565</v>
          </cell>
          <cell r="C176">
            <v>8251.7027550338262</v>
          </cell>
          <cell r="D176">
            <v>775.68000976953294</v>
          </cell>
          <cell r="E176">
            <v>374.36431131761765</v>
          </cell>
          <cell r="F176">
            <v>891.31354368607049</v>
          </cell>
          <cell r="G176">
            <v>9.516157743532915</v>
          </cell>
          <cell r="H176">
            <v>7.0445027341823661</v>
          </cell>
          <cell r="I176">
            <v>0.11600775901639304</v>
          </cell>
          <cell r="J176">
            <v>0</v>
          </cell>
          <cell r="K176">
            <v>0</v>
          </cell>
          <cell r="L176">
            <v>0</v>
          </cell>
          <cell r="M176">
            <v>3.0399783300000109</v>
          </cell>
          <cell r="N176">
            <v>0</v>
          </cell>
          <cell r="O176">
            <v>0</v>
          </cell>
          <cell r="P176">
            <v>3.1639028767929691</v>
          </cell>
          <cell r="Q176">
            <v>2.2475202421560425</v>
          </cell>
          <cell r="R176">
            <v>11.595033004913169</v>
          </cell>
          <cell r="S176">
            <v>11.861548543675084</v>
          </cell>
          <cell r="T176">
            <v>10.032008487325143</v>
          </cell>
          <cell r="U176">
            <v>33.563643902540718</v>
          </cell>
          <cell r="V176">
            <v>0.60117562445209494</v>
          </cell>
          <cell r="W176">
            <v>45.371498738118319</v>
          </cell>
          <cell r="X176">
            <v>1.1618162293816945</v>
          </cell>
          <cell r="Y176">
            <v>0.34855489244418347</v>
          </cell>
          <cell r="Z176">
            <v>5.7116962481342561</v>
          </cell>
          <cell r="AA176">
            <v>12.421022786734355</v>
          </cell>
          <cell r="AB176">
            <v>80.993412550542672</v>
          </cell>
          <cell r="AC176">
            <v>53.141157950741743</v>
          </cell>
          <cell r="AD176">
            <v>1.380494351087318</v>
          </cell>
          <cell r="AE176">
            <v>2.4415318125924266</v>
          </cell>
          <cell r="AF176">
            <v>1.1968364260654742</v>
          </cell>
          <cell r="AG176">
            <v>2.1783191610056161</v>
          </cell>
          <cell r="AH176">
            <v>19.134971308729313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C176">
            <v>39052</v>
          </cell>
          <cell r="BD176">
            <v>9.0304672088763311</v>
          </cell>
          <cell r="BE176">
            <v>1242.2927883561886</v>
          </cell>
          <cell r="BF176">
            <v>181.78144839278264</v>
          </cell>
          <cell r="BG176">
            <v>148.61007245978453</v>
          </cell>
          <cell r="BH176">
            <v>177.01552773347504</v>
          </cell>
          <cell r="BI176">
            <v>0.26538813588898691</v>
          </cell>
          <cell r="BJ176">
            <v>3.5086026735628337</v>
          </cell>
          <cell r="BK176">
            <v>0</v>
          </cell>
          <cell r="BL176">
            <v>0</v>
          </cell>
          <cell r="BM176">
            <v>0</v>
          </cell>
          <cell r="BN176">
            <v>0</v>
          </cell>
          <cell r="BP176">
            <v>0</v>
          </cell>
          <cell r="BQ176">
            <v>0</v>
          </cell>
          <cell r="BR176">
            <v>0</v>
          </cell>
          <cell r="BS176">
            <v>0</v>
          </cell>
          <cell r="BT176">
            <v>0</v>
          </cell>
          <cell r="BU176">
            <v>0</v>
          </cell>
          <cell r="CA176">
            <v>0</v>
          </cell>
          <cell r="CB176">
            <v>0</v>
          </cell>
          <cell r="CC176">
            <v>0</v>
          </cell>
          <cell r="CH176">
            <v>0</v>
          </cell>
          <cell r="CI176">
            <v>0</v>
          </cell>
          <cell r="CJ176">
            <v>0</v>
          </cell>
          <cell r="CK176">
            <v>0</v>
          </cell>
          <cell r="CL176">
            <v>0</v>
          </cell>
          <cell r="CR176">
            <v>0</v>
          </cell>
          <cell r="CS176">
            <v>0</v>
          </cell>
          <cell r="CT176">
            <v>0</v>
          </cell>
          <cell r="CU176">
            <v>0</v>
          </cell>
          <cell r="CV176">
            <v>0</v>
          </cell>
          <cell r="CW176">
            <v>0</v>
          </cell>
          <cell r="CX176">
            <v>0</v>
          </cell>
          <cell r="CY176">
            <v>0</v>
          </cell>
          <cell r="CZ176">
            <v>0</v>
          </cell>
          <cell r="DA176">
            <v>0</v>
          </cell>
          <cell r="DC176">
            <v>39052</v>
          </cell>
          <cell r="DD176">
            <v>10843.368789398673</v>
          </cell>
          <cell r="DE176">
            <v>298.54614513743257</v>
          </cell>
          <cell r="DF176">
            <v>0</v>
          </cell>
          <cell r="DG176">
            <v>1762.5042949605588</v>
          </cell>
          <cell r="DH176">
            <v>0</v>
          </cell>
          <cell r="DI176">
            <v>0</v>
          </cell>
          <cell r="DJ176">
            <v>0</v>
          </cell>
          <cell r="DK176">
            <v>12904.419229496665</v>
          </cell>
        </row>
        <row r="177">
          <cell r="A177">
            <v>39083</v>
          </cell>
          <cell r="B177">
            <v>-3.113023186868304</v>
          </cell>
          <cell r="C177">
            <v>1197.4618153900337</v>
          </cell>
          <cell r="D177">
            <v>405.51203373309727</v>
          </cell>
          <cell r="E177">
            <v>168.17515617029335</v>
          </cell>
          <cell r="F177">
            <v>303.61764948381688</v>
          </cell>
          <cell r="G177">
            <v>-0.35062828808008817</v>
          </cell>
          <cell r="H177">
            <v>2.1502045343285623</v>
          </cell>
          <cell r="I177">
            <v>-1.726229508197008E-3</v>
          </cell>
          <cell r="J177">
            <v>0</v>
          </cell>
          <cell r="K177">
            <v>0</v>
          </cell>
          <cell r="L177">
            <v>0</v>
          </cell>
          <cell r="M177">
            <v>0</v>
          </cell>
          <cell r="N177">
            <v>0</v>
          </cell>
          <cell r="O177">
            <v>0</v>
          </cell>
          <cell r="P177">
            <v>1.2936485017332835</v>
          </cell>
          <cell r="Q177">
            <v>0.93660121836544707</v>
          </cell>
          <cell r="R177">
            <v>4.5553289745178773</v>
          </cell>
          <cell r="S177">
            <v>4.7223783990774635</v>
          </cell>
          <cell r="T177">
            <v>4.2629881809018784</v>
          </cell>
          <cell r="U177">
            <v>14.230995421994521</v>
          </cell>
          <cell r="V177">
            <v>0.25418597897834561</v>
          </cell>
          <cell r="W177">
            <v>19.185773254458212</v>
          </cell>
          <cell r="X177">
            <v>0.48989987273005609</v>
          </cell>
          <cell r="Y177">
            <v>0.14698234248073572</v>
          </cell>
          <cell r="Z177">
            <v>2.3874855432840043</v>
          </cell>
          <cell r="AA177">
            <v>5.0824148366420019</v>
          </cell>
          <cell r="AB177">
            <v>33.367029876040817</v>
          </cell>
          <cell r="AC177">
            <v>22.391216318598708</v>
          </cell>
          <cell r="AD177">
            <v>0.53619709035908514</v>
          </cell>
          <cell r="AE177">
            <v>0.94533101199033531</v>
          </cell>
          <cell r="AF177">
            <v>0.49855648471216085</v>
          </cell>
          <cell r="AG177">
            <v>0.91633881396931649</v>
          </cell>
          <cell r="AH177">
            <v>8.0477297690161009</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C177">
            <v>39083</v>
          </cell>
          <cell r="BD177">
            <v>-1.2216905476305726</v>
          </cell>
          <cell r="BE177">
            <v>244.63309957578986</v>
          </cell>
          <cell r="BF177">
            <v>66.164565112500838</v>
          </cell>
          <cell r="BG177">
            <v>37.241511602885907</v>
          </cell>
          <cell r="BH177">
            <v>58.864968256931093</v>
          </cell>
          <cell r="BI177">
            <v>-3.4145245978522532E-2</v>
          </cell>
          <cell r="BJ177">
            <v>1.5829826079903988</v>
          </cell>
          <cell r="BK177">
            <v>0</v>
          </cell>
          <cell r="BL177">
            <v>0</v>
          </cell>
          <cell r="BM177">
            <v>0</v>
          </cell>
          <cell r="BN177">
            <v>0</v>
          </cell>
          <cell r="BP177">
            <v>0</v>
          </cell>
          <cell r="BQ177">
            <v>0</v>
          </cell>
          <cell r="BR177">
            <v>0</v>
          </cell>
          <cell r="BS177">
            <v>0</v>
          </cell>
          <cell r="BT177">
            <v>0</v>
          </cell>
          <cell r="BU177">
            <v>0</v>
          </cell>
          <cell r="CA177">
            <v>0</v>
          </cell>
          <cell r="CB177">
            <v>0</v>
          </cell>
          <cell r="CC177">
            <v>0</v>
          </cell>
          <cell r="CH177">
            <v>0</v>
          </cell>
          <cell r="CI177">
            <v>0</v>
          </cell>
          <cell r="CJ177">
            <v>0</v>
          </cell>
          <cell r="CK177">
            <v>0</v>
          </cell>
          <cell r="CL177">
            <v>0</v>
          </cell>
          <cell r="CR177">
            <v>0</v>
          </cell>
          <cell r="CS177">
            <v>0</v>
          </cell>
          <cell r="CT177">
            <v>0</v>
          </cell>
          <cell r="CU177">
            <v>0</v>
          </cell>
          <cell r="CV177">
            <v>0</v>
          </cell>
          <cell r="CW177">
            <v>0</v>
          </cell>
          <cell r="CX177">
            <v>0</v>
          </cell>
          <cell r="CY177">
            <v>0</v>
          </cell>
          <cell r="CZ177">
            <v>0</v>
          </cell>
          <cell r="DA177">
            <v>0</v>
          </cell>
          <cell r="DC177">
            <v>39083</v>
          </cell>
          <cell r="DD177">
            <v>2073.4514816071137</v>
          </cell>
          <cell r="DE177">
            <v>124.25108188985035</v>
          </cell>
          <cell r="DF177">
            <v>0</v>
          </cell>
          <cell r="DG177">
            <v>407.231291362489</v>
          </cell>
          <cell r="DH177">
            <v>0</v>
          </cell>
          <cell r="DI177">
            <v>0</v>
          </cell>
          <cell r="DJ177">
            <v>0</v>
          </cell>
          <cell r="DK177">
            <v>2604.9338548594533</v>
          </cell>
        </row>
        <row r="178">
          <cell r="A178">
            <v>39114</v>
          </cell>
          <cell r="B178">
            <v>-1001.0269408475833</v>
          </cell>
          <cell r="C178">
            <v>-1187.9044374620426</v>
          </cell>
          <cell r="D178">
            <v>-233.59358164304876</v>
          </cell>
          <cell r="E178">
            <v>-326.09698134627524</v>
          </cell>
          <cell r="F178">
            <v>-459.95259299821237</v>
          </cell>
          <cell r="G178">
            <v>-27.102444415571682</v>
          </cell>
          <cell r="H178">
            <v>-3.8199229796562761</v>
          </cell>
          <cell r="I178">
            <v>-0.34302013728813563</v>
          </cell>
          <cell r="J178">
            <v>0</v>
          </cell>
          <cell r="K178">
            <v>0</v>
          </cell>
          <cell r="L178">
            <v>0</v>
          </cell>
          <cell r="M178">
            <v>-9.119934990000047</v>
          </cell>
          <cell r="N178">
            <v>0</v>
          </cell>
          <cell r="O178">
            <v>0</v>
          </cell>
          <cell r="P178">
            <v>-1.6519842927215347</v>
          </cell>
          <cell r="Q178">
            <v>-1.1145204377642743</v>
          </cell>
          <cell r="R178">
            <v>-7.6724162321978682</v>
          </cell>
          <cell r="S178">
            <v>-7.5728158680637989</v>
          </cell>
          <cell r="T178">
            <v>-4.6142770954218371</v>
          </cell>
          <cell r="U178">
            <v>-16.153598906896462</v>
          </cell>
          <cell r="V178">
            <v>-0.29497382424472351</v>
          </cell>
          <cell r="W178">
            <v>-22.683520917376057</v>
          </cell>
          <cell r="X178">
            <v>-0.55714841879796539</v>
          </cell>
          <cell r="Y178">
            <v>-0.17566223721965768</v>
          </cell>
          <cell r="Z178">
            <v>-3.0356851189730492</v>
          </cell>
          <cell r="AA178">
            <v>-6.3367499104056506</v>
          </cell>
          <cell r="AB178">
            <v>-37.721699133232278</v>
          </cell>
          <cell r="AC178">
            <v>-25.780662471667966</v>
          </cell>
          <cell r="AD178">
            <v>-0.89885757320501103</v>
          </cell>
          <cell r="AE178">
            <v>-1.6675729938010413</v>
          </cell>
          <cell r="AF178">
            <v>-0.59366192992384192</v>
          </cell>
          <cell r="AG178">
            <v>-1.0582012282270812</v>
          </cell>
          <cell r="AH178">
            <v>-9.7093800798185299</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C178">
            <v>39114</v>
          </cell>
          <cell r="BD178">
            <v>-18.271597217932424</v>
          </cell>
          <cell r="BE178">
            <v>-154.7189168157538</v>
          </cell>
          <cell r="BF178">
            <v>-83.483684518518601</v>
          </cell>
          <cell r="BG178">
            <v>-119.10935702966674</v>
          </cell>
          <cell r="BH178">
            <v>-89.333197915538847</v>
          </cell>
          <cell r="BI178">
            <v>-0.71873195611495433</v>
          </cell>
          <cell r="BJ178">
            <v>-1.9059377794065444</v>
          </cell>
          <cell r="BK178">
            <v>0</v>
          </cell>
          <cell r="BL178">
            <v>0</v>
          </cell>
          <cell r="BM178">
            <v>0</v>
          </cell>
          <cell r="BN178">
            <v>0</v>
          </cell>
          <cell r="BP178">
            <v>0</v>
          </cell>
          <cell r="BQ178">
            <v>0</v>
          </cell>
          <cell r="BR178">
            <v>0</v>
          </cell>
          <cell r="BS178">
            <v>0</v>
          </cell>
          <cell r="BT178">
            <v>0</v>
          </cell>
          <cell r="BU178">
            <v>0</v>
          </cell>
          <cell r="CA178">
            <v>0</v>
          </cell>
          <cell r="CB178">
            <v>0</v>
          </cell>
          <cell r="CC178">
            <v>0</v>
          </cell>
          <cell r="CH178">
            <v>0</v>
          </cell>
          <cell r="CI178">
            <v>0</v>
          </cell>
          <cell r="CJ178">
            <v>0</v>
          </cell>
          <cell r="CK178">
            <v>0</v>
          </cell>
          <cell r="CL178">
            <v>0</v>
          </cell>
          <cell r="CR178">
            <v>0</v>
          </cell>
          <cell r="CS178">
            <v>0</v>
          </cell>
          <cell r="CT178">
            <v>0</v>
          </cell>
          <cell r="CU178">
            <v>0</v>
          </cell>
          <cell r="CV178">
            <v>0</v>
          </cell>
          <cell r="CW178">
            <v>0</v>
          </cell>
          <cell r="CX178">
            <v>0</v>
          </cell>
          <cell r="CY178">
            <v>0</v>
          </cell>
          <cell r="CZ178">
            <v>0</v>
          </cell>
          <cell r="DA178">
            <v>0</v>
          </cell>
          <cell r="DC178">
            <v>39114</v>
          </cell>
          <cell r="DD178">
            <v>-3248.9598568196789</v>
          </cell>
          <cell r="DE178">
            <v>-149.29338866995863</v>
          </cell>
          <cell r="DF178">
            <v>0</v>
          </cell>
          <cell r="DG178">
            <v>-467.54142323293189</v>
          </cell>
          <cell r="DH178">
            <v>0</v>
          </cell>
          <cell r="DI178">
            <v>0</v>
          </cell>
          <cell r="DJ178">
            <v>0</v>
          </cell>
          <cell r="DK178">
            <v>-3865.794668722569</v>
          </cell>
        </row>
        <row r="179">
          <cell r="A179">
            <v>39142</v>
          </cell>
          <cell r="B179">
            <v>16.806282335695869</v>
          </cell>
          <cell r="C179">
            <v>-6150.2117978352908</v>
          </cell>
          <cell r="D179">
            <v>-355.88007158436676</v>
          </cell>
          <cell r="E179">
            <v>-72.314051963985776</v>
          </cell>
          <cell r="F179">
            <v>-345.6371053384496</v>
          </cell>
          <cell r="G179">
            <v>27.50029068998694</v>
          </cell>
          <cell r="H179">
            <v>-2.2468884135579366</v>
          </cell>
          <cell r="I179">
            <v>0.34837437457627152</v>
          </cell>
          <cell r="J179">
            <v>0</v>
          </cell>
          <cell r="K179">
            <v>0</v>
          </cell>
          <cell r="L179">
            <v>0</v>
          </cell>
          <cell r="M179">
            <v>9.1199349900000044</v>
          </cell>
          <cell r="N179">
            <v>0</v>
          </cell>
          <cell r="O179">
            <v>0</v>
          </cell>
          <cell r="P179">
            <v>-1.3095960466574734</v>
          </cell>
          <cell r="Q179">
            <v>-0.99721390177796998</v>
          </cell>
          <cell r="R179">
            <v>-2.2898726356596697</v>
          </cell>
          <cell r="S179">
            <v>-2.7032949095364671</v>
          </cell>
          <cell r="T179">
            <v>-4.93885822066893</v>
          </cell>
          <cell r="U179">
            <v>-15.065440079800439</v>
          </cell>
          <cell r="V179">
            <v>-0.26099715638298027</v>
          </cell>
          <cell r="W179">
            <v>-18.892092010009009</v>
          </cell>
          <cell r="X179">
            <v>-0.53555431215631666</v>
          </cell>
          <cell r="Y179">
            <v>-0.14366388318493761</v>
          </cell>
          <cell r="Z179">
            <v>-2.1238393572996301</v>
          </cell>
          <cell r="AA179">
            <v>-5.4555999587580786</v>
          </cell>
          <cell r="AB179">
            <v>-33.404746477950624</v>
          </cell>
          <cell r="AC179">
            <v>-23.92179046406639</v>
          </cell>
          <cell r="AD179">
            <v>-0.30490946920365669</v>
          </cell>
          <cell r="AE179">
            <v>-0.41600796340607715</v>
          </cell>
          <cell r="AF179">
            <v>-0.53137726329614088</v>
          </cell>
          <cell r="AG179">
            <v>-0.98296582639697139</v>
          </cell>
          <cell r="AH179">
            <v>-7.822930523680995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C179">
            <v>39142</v>
          </cell>
          <cell r="BD179">
            <v>20.516487279504332</v>
          </cell>
          <cell r="BE179">
            <v>-888.18844043621812</v>
          </cell>
          <cell r="BF179">
            <v>-74.928052750400013</v>
          </cell>
          <cell r="BG179">
            <v>-8.7222172484983957</v>
          </cell>
          <cell r="BH179">
            <v>-69.837296780392933</v>
          </cell>
          <cell r="BI179">
            <v>0.77265904481829217</v>
          </cell>
          <cell r="BJ179">
            <v>-1.8805527045865098</v>
          </cell>
          <cell r="BK179">
            <v>0</v>
          </cell>
          <cell r="BL179">
            <v>0</v>
          </cell>
          <cell r="BM179">
            <v>0</v>
          </cell>
          <cell r="BN179">
            <v>0</v>
          </cell>
          <cell r="BP179">
            <v>0</v>
          </cell>
          <cell r="BQ179">
            <v>0</v>
          </cell>
          <cell r="BR179">
            <v>0</v>
          </cell>
          <cell r="BS179">
            <v>0</v>
          </cell>
          <cell r="BT179">
            <v>0</v>
          </cell>
          <cell r="BU179">
            <v>0</v>
          </cell>
          <cell r="CA179">
            <v>0</v>
          </cell>
          <cell r="CB179">
            <v>0</v>
          </cell>
          <cell r="CC179">
            <v>0</v>
          </cell>
          <cell r="CH179">
            <v>0</v>
          </cell>
          <cell r="CI179">
            <v>0</v>
          </cell>
          <cell r="CJ179">
            <v>0</v>
          </cell>
          <cell r="CK179">
            <v>0</v>
          </cell>
          <cell r="CL179">
            <v>0</v>
          </cell>
          <cell r="CR179">
            <v>0</v>
          </cell>
          <cell r="CS179">
            <v>0</v>
          </cell>
          <cell r="CT179">
            <v>0</v>
          </cell>
          <cell r="CU179">
            <v>0</v>
          </cell>
          <cell r="CV179">
            <v>0</v>
          </cell>
          <cell r="CW179">
            <v>0</v>
          </cell>
          <cell r="CX179">
            <v>0</v>
          </cell>
          <cell r="CY179">
            <v>0</v>
          </cell>
          <cell r="CZ179">
            <v>0</v>
          </cell>
          <cell r="DA179">
            <v>0</v>
          </cell>
          <cell r="DC179">
            <v>39142</v>
          </cell>
          <cell r="DD179">
            <v>-6872.5150327453912</v>
          </cell>
          <cell r="DE179">
            <v>-122.10075045989275</v>
          </cell>
          <cell r="DF179">
            <v>0</v>
          </cell>
          <cell r="DG179">
            <v>-1022.2674135957734</v>
          </cell>
          <cell r="DH179">
            <v>0</v>
          </cell>
          <cell r="DI179">
            <v>0</v>
          </cell>
          <cell r="DJ179">
            <v>0</v>
          </cell>
          <cell r="DK179">
            <v>-8016.8831968010572</v>
          </cell>
        </row>
        <row r="180">
          <cell r="A180">
            <v>39173</v>
          </cell>
          <cell r="B180">
            <v>-668.99461284696645</v>
          </cell>
          <cell r="C180">
            <v>-5084.6611051337331</v>
          </cell>
          <cell r="D180">
            <v>-621.86908211910577</v>
          </cell>
          <cell r="E180">
            <v>-503.86741011143818</v>
          </cell>
          <cell r="F180">
            <v>-789.16469816808058</v>
          </cell>
          <cell r="G180">
            <v>-9.4541676712258891</v>
          </cell>
          <cell r="H180">
            <v>-6.210643379354817</v>
          </cell>
          <cell r="I180">
            <v>-0.11963576679633192</v>
          </cell>
          <cell r="J180">
            <v>0</v>
          </cell>
          <cell r="K180">
            <v>0</v>
          </cell>
          <cell r="L180">
            <v>0</v>
          </cell>
          <cell r="M180">
            <v>-3.0399783299999683</v>
          </cell>
          <cell r="N180">
            <v>0</v>
          </cell>
          <cell r="O180">
            <v>0</v>
          </cell>
          <cell r="P180">
            <v>-2.959499564907019</v>
          </cell>
          <cell r="Q180">
            <v>-2.0891488886576575</v>
          </cell>
          <cell r="R180">
            <v>-10.649415688856685</v>
          </cell>
          <cell r="S180">
            <v>-10.864782691718062</v>
          </cell>
          <cell r="T180">
            <v>-9.3243858291007644</v>
          </cell>
          <cell r="U180">
            <v>-30.733362721987397</v>
          </cell>
          <cell r="V180">
            <v>-0.54958277120147048</v>
          </cell>
          <cell r="W180">
            <v>-41.285416702557271</v>
          </cell>
          <cell r="X180">
            <v>-1.0743712181154526</v>
          </cell>
          <cell r="Y180">
            <v>-0.31760823308449415</v>
          </cell>
          <cell r="Z180">
            <v>-5.1964081134353819</v>
          </cell>
          <cell r="AA180">
            <v>-11.718931096762709</v>
          </cell>
          <cell r="AB180">
            <v>-71.279793657453979</v>
          </cell>
          <cell r="AC180">
            <v>-48.985776299104202</v>
          </cell>
          <cell r="AD180">
            <v>-1.2795972143443155</v>
          </cell>
          <cell r="AE180">
            <v>-2.2504913779584772</v>
          </cell>
          <cell r="AF180">
            <v>-1.1130309025915524</v>
          </cell>
          <cell r="AG180">
            <v>-2.0120211895505435</v>
          </cell>
          <cell r="AH180">
            <v>-17.461388760797419</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C180">
            <v>39173</v>
          </cell>
          <cell r="BD180">
            <v>-8.9412898039809363</v>
          </cell>
          <cell r="BE180">
            <v>-751.06627717000697</v>
          </cell>
          <cell r="BF180">
            <v>-154.24292794284622</v>
          </cell>
          <cell r="BG180">
            <v>-119.23532729766669</v>
          </cell>
          <cell r="BH180">
            <v>-153.67711906083673</v>
          </cell>
          <cell r="BI180">
            <v>-0.31196177749622311</v>
          </cell>
          <cell r="BJ180">
            <v>-3.3209393100210622</v>
          </cell>
          <cell r="BK180">
            <v>0</v>
          </cell>
          <cell r="BL180">
            <v>0</v>
          </cell>
          <cell r="BM180">
            <v>0</v>
          </cell>
          <cell r="BN180">
            <v>0</v>
          </cell>
          <cell r="BP180">
            <v>0</v>
          </cell>
          <cell r="BQ180">
            <v>0</v>
          </cell>
          <cell r="BR180">
            <v>0</v>
          </cell>
          <cell r="BS180">
            <v>0</v>
          </cell>
          <cell r="BT180">
            <v>0</v>
          </cell>
          <cell r="BU180">
            <v>0</v>
          </cell>
          <cell r="CA180">
            <v>0</v>
          </cell>
          <cell r="CB180">
            <v>0</v>
          </cell>
          <cell r="CC180">
            <v>0</v>
          </cell>
          <cell r="CH180">
            <v>0</v>
          </cell>
          <cell r="CI180">
            <v>0</v>
          </cell>
          <cell r="CJ180">
            <v>0</v>
          </cell>
          <cell r="CK180">
            <v>0</v>
          </cell>
          <cell r="CL180">
            <v>0</v>
          </cell>
          <cell r="CR180">
            <v>0</v>
          </cell>
          <cell r="CS180">
            <v>0</v>
          </cell>
          <cell r="CT180">
            <v>0</v>
          </cell>
          <cell r="CU180">
            <v>0</v>
          </cell>
          <cell r="CV180">
            <v>0</v>
          </cell>
          <cell r="CW180">
            <v>0</v>
          </cell>
          <cell r="CX180">
            <v>0</v>
          </cell>
          <cell r="CY180">
            <v>0</v>
          </cell>
          <cell r="CZ180">
            <v>0</v>
          </cell>
          <cell r="DA180">
            <v>0</v>
          </cell>
          <cell r="DC180">
            <v>39173</v>
          </cell>
          <cell r="DD180">
            <v>-7687.3813335267014</v>
          </cell>
          <cell r="DE180">
            <v>-271.14501292218489</v>
          </cell>
          <cell r="DF180">
            <v>0</v>
          </cell>
          <cell r="DG180">
            <v>-1190.7958423628547</v>
          </cell>
          <cell r="DH180">
            <v>0</v>
          </cell>
          <cell r="DI180">
            <v>0</v>
          </cell>
          <cell r="DJ180">
            <v>0</v>
          </cell>
          <cell r="DK180">
            <v>-9149.3221888117405</v>
          </cell>
        </row>
        <row r="181">
          <cell r="A181">
            <v>39203</v>
          </cell>
          <cell r="B181">
            <v>-306.60033598756672</v>
          </cell>
          <cell r="C181">
            <v>-4396.2873855148682</v>
          </cell>
          <cell r="D181">
            <v>-584.3840643732882</v>
          </cell>
          <cell r="E181">
            <v>-82.756699630326921</v>
          </cell>
          <cell r="F181">
            <v>-596.81568549048166</v>
          </cell>
          <cell r="G181">
            <v>9.1031608274966516</v>
          </cell>
          <cell r="H181">
            <v>-4.3787320900412858</v>
          </cell>
          <cell r="I181">
            <v>0.11600775901639304</v>
          </cell>
          <cell r="J181">
            <v>0</v>
          </cell>
          <cell r="K181">
            <v>0</v>
          </cell>
          <cell r="L181">
            <v>0</v>
          </cell>
          <cell r="M181">
            <v>3.0399783299999967</v>
          </cell>
          <cell r="N181">
            <v>0</v>
          </cell>
          <cell r="O181">
            <v>0</v>
          </cell>
          <cell r="P181">
            <v>-2.1546396846714648</v>
          </cell>
          <cell r="Q181">
            <v>-1.5703603889185582</v>
          </cell>
          <cell r="R181">
            <v>-6.5513048442398301</v>
          </cell>
          <cell r="S181">
            <v>-6.8845609533013814</v>
          </cell>
          <cell r="T181">
            <v>-7.4337682232223115</v>
          </cell>
          <cell r="U181">
            <v>-23.306079807476792</v>
          </cell>
          <cell r="V181">
            <v>-0.41189904727757753</v>
          </cell>
          <cell r="W181">
            <v>-30.580711670701376</v>
          </cell>
          <cell r="X181">
            <v>-0.82278515407230257</v>
          </cell>
          <cell r="Y181">
            <v>-0.23431815418189322</v>
          </cell>
          <cell r="Z181">
            <v>-3.7216754123518339</v>
          </cell>
          <cell r="AA181">
            <v>-8.7229684218175798</v>
          </cell>
          <cell r="AB181">
            <v>-53.368150402795621</v>
          </cell>
          <cell r="AC181">
            <v>-37.135916328291195</v>
          </cell>
          <cell r="AD181">
            <v>-0.79339941706186501</v>
          </cell>
          <cell r="AE181">
            <v>-1.3451314456084162</v>
          </cell>
          <cell r="AF181">
            <v>-0.83675977297993165</v>
          </cell>
          <cell r="AG181">
            <v>-1.5262358071366009</v>
          </cell>
          <cell r="AH181">
            <v>-12.838103281388911</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C181">
            <v>39203</v>
          </cell>
          <cell r="BD181">
            <v>4.7979340018969765</v>
          </cell>
          <cell r="BE181">
            <v>-708.79042184818286</v>
          </cell>
          <cell r="BF181">
            <v>-116.74392479215899</v>
          </cell>
          <cell r="BG181">
            <v>-72.594542633433207</v>
          </cell>
          <cell r="BH181">
            <v>-113.68504751925801</v>
          </cell>
          <cell r="BI181">
            <v>0.27705527701587496</v>
          </cell>
          <cell r="BJ181">
            <v>-2.5008177138066014</v>
          </cell>
          <cell r="BK181">
            <v>0</v>
          </cell>
          <cell r="BL181">
            <v>0</v>
          </cell>
          <cell r="BM181">
            <v>0</v>
          </cell>
          <cell r="BN181">
            <v>0</v>
          </cell>
          <cell r="BP181">
            <v>0</v>
          </cell>
          <cell r="BQ181">
            <v>0</v>
          </cell>
          <cell r="BR181">
            <v>0</v>
          </cell>
          <cell r="BS181">
            <v>0</v>
          </cell>
          <cell r="BT181">
            <v>0</v>
          </cell>
          <cell r="BU181">
            <v>0</v>
          </cell>
          <cell r="CA181">
            <v>0</v>
          </cell>
          <cell r="CB181">
            <v>0</v>
          </cell>
          <cell r="CC181">
            <v>0</v>
          </cell>
          <cell r="CH181">
            <v>0</v>
          </cell>
          <cell r="CI181">
            <v>0</v>
          </cell>
          <cell r="CJ181">
            <v>0</v>
          </cell>
          <cell r="CK181">
            <v>0</v>
          </cell>
          <cell r="CL181">
            <v>0</v>
          </cell>
          <cell r="CR181">
            <v>0</v>
          </cell>
          <cell r="CS181">
            <v>0</v>
          </cell>
          <cell r="CT181">
            <v>0</v>
          </cell>
          <cell r="CU181">
            <v>0</v>
          </cell>
          <cell r="CV181">
            <v>0</v>
          </cell>
          <cell r="CW181">
            <v>0</v>
          </cell>
          <cell r="CX181">
            <v>0</v>
          </cell>
          <cell r="CY181">
            <v>0</v>
          </cell>
          <cell r="CZ181">
            <v>0</v>
          </cell>
          <cell r="DA181">
            <v>0</v>
          </cell>
          <cell r="DC181">
            <v>39203</v>
          </cell>
          <cell r="DD181">
            <v>-5958.9637561700592</v>
          </cell>
          <cell r="DE181">
            <v>-200.23876821749548</v>
          </cell>
          <cell r="DF181">
            <v>0</v>
          </cell>
          <cell r="DG181">
            <v>-1009.2397652279268</v>
          </cell>
          <cell r="DH181">
            <v>0</v>
          </cell>
          <cell r="DI181">
            <v>0</v>
          </cell>
          <cell r="DJ181">
            <v>0</v>
          </cell>
          <cell r="DK181">
            <v>-7168.442289615482</v>
          </cell>
        </row>
        <row r="182">
          <cell r="A182">
            <v>39234</v>
          </cell>
          <cell r="B182">
            <v>-153.8480937444665</v>
          </cell>
          <cell r="C182">
            <v>-2690.1172418009846</v>
          </cell>
          <cell r="D182">
            <v>-352.14054420131015</v>
          </cell>
          <cell r="E182">
            <v>-182.65352309150012</v>
          </cell>
          <cell r="F182">
            <v>-332.10199847418477</v>
          </cell>
          <cell r="G182">
            <v>-9.1964231133624708</v>
          </cell>
          <cell r="H182">
            <v>14.123203771932953</v>
          </cell>
          <cell r="I182">
            <v>-0.11600775901639304</v>
          </cell>
          <cell r="J182">
            <v>0</v>
          </cell>
          <cell r="K182">
            <v>0</v>
          </cell>
          <cell r="L182">
            <v>0</v>
          </cell>
          <cell r="M182">
            <v>-3.0399783299999967</v>
          </cell>
          <cell r="N182">
            <v>0</v>
          </cell>
          <cell r="O182">
            <v>0</v>
          </cell>
          <cell r="P182">
            <v>-1.1649706128269299</v>
          </cell>
          <cell r="Q182">
            <v>-0.82987455260231324</v>
          </cell>
          <cell r="R182">
            <v>-4.7636247022117004</v>
          </cell>
          <cell r="S182">
            <v>-4.8150427764837467</v>
          </cell>
          <cell r="T182">
            <v>-5.4534774727494586</v>
          </cell>
          <cell r="U182">
            <v>-12.356117452448586</v>
          </cell>
          <cell r="V182">
            <v>-0.22188379494738597</v>
          </cell>
          <cell r="W182">
            <v>-16.886683365292409</v>
          </cell>
          <cell r="X182">
            <v>-0.43334499899979895</v>
          </cell>
          <cell r="Y182">
            <v>-0.12990895191936352</v>
          </cell>
          <cell r="Z182">
            <v>-2.1732680968807765</v>
          </cell>
          <cell r="AA182">
            <v>-4.5789831102061953</v>
          </cell>
          <cell r="AB182">
            <v>-27.867954231838411</v>
          </cell>
          <cell r="AC182">
            <v>-19.622476519038727</v>
          </cell>
          <cell r="AD182">
            <v>-0.5561651687438518</v>
          </cell>
          <cell r="AE182">
            <v>-1.0126132765386213</v>
          </cell>
          <cell r="AF182">
            <v>-0.44199624525374559</v>
          </cell>
          <cell r="AG182">
            <v>-0.80540456101884339</v>
          </cell>
          <cell r="AH182">
            <v>-7.1378934921891712</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C182">
            <v>39234</v>
          </cell>
          <cell r="BD182">
            <v>-6.092798764923657</v>
          </cell>
          <cell r="BE182">
            <v>-447.8186140410902</v>
          </cell>
          <cell r="BF182">
            <v>-62.871173708460688</v>
          </cell>
          <cell r="BG182">
            <v>-55.8305422663135</v>
          </cell>
          <cell r="BH182">
            <v>-65.361083938354241</v>
          </cell>
          <cell r="BI182">
            <v>-0.26896873380193309</v>
          </cell>
          <cell r="BJ182">
            <v>0.94093392305717183</v>
          </cell>
          <cell r="BK182">
            <v>0</v>
          </cell>
          <cell r="BL182">
            <v>0</v>
          </cell>
          <cell r="BM182">
            <v>0</v>
          </cell>
          <cell r="BN182">
            <v>0</v>
          </cell>
          <cell r="BP182">
            <v>0</v>
          </cell>
          <cell r="BQ182">
            <v>0</v>
          </cell>
          <cell r="BR182">
            <v>0</v>
          </cell>
          <cell r="BS182">
            <v>0</v>
          </cell>
          <cell r="BT182">
            <v>0</v>
          </cell>
          <cell r="BU182">
            <v>0</v>
          </cell>
          <cell r="CA182">
            <v>0</v>
          </cell>
          <cell r="CB182">
            <v>0</v>
          </cell>
          <cell r="CC182">
            <v>0</v>
          </cell>
          <cell r="CH182">
            <v>0</v>
          </cell>
          <cell r="CI182">
            <v>0</v>
          </cell>
          <cell r="CJ182">
            <v>0</v>
          </cell>
          <cell r="CK182">
            <v>0</v>
          </cell>
          <cell r="CL182">
            <v>0</v>
          </cell>
          <cell r="CR182">
            <v>0</v>
          </cell>
          <cell r="CS182">
            <v>0</v>
          </cell>
          <cell r="CT182">
            <v>0</v>
          </cell>
          <cell r="CU182">
            <v>0</v>
          </cell>
          <cell r="CV182">
            <v>0</v>
          </cell>
          <cell r="CW182">
            <v>0</v>
          </cell>
          <cell r="CX182">
            <v>0</v>
          </cell>
          <cell r="CY182">
            <v>0</v>
          </cell>
          <cell r="CZ182">
            <v>0</v>
          </cell>
          <cell r="DA182">
            <v>0</v>
          </cell>
          <cell r="DC182">
            <v>39234</v>
          </cell>
          <cell r="DD182">
            <v>-3709.0906067428923</v>
          </cell>
          <cell r="DE182">
            <v>-111.25168338219004</v>
          </cell>
          <cell r="DF182">
            <v>0</v>
          </cell>
          <cell r="DG182">
            <v>-637.30224752988704</v>
          </cell>
          <cell r="DH182">
            <v>0</v>
          </cell>
          <cell r="DI182">
            <v>0</v>
          </cell>
          <cell r="DJ182">
            <v>0</v>
          </cell>
          <cell r="DK182">
            <v>-4457.6445376549691</v>
          </cell>
        </row>
        <row r="183">
          <cell r="A183">
            <v>39264</v>
          </cell>
          <cell r="B183">
            <v>403.15172107915896</v>
          </cell>
          <cell r="C183">
            <v>-1249.4523522924815</v>
          </cell>
          <cell r="D183">
            <v>-37.358957626977542</v>
          </cell>
          <cell r="E183">
            <v>87.308896258886307</v>
          </cell>
          <cell r="F183">
            <v>72.783608159034827</v>
          </cell>
          <cell r="G183">
            <v>9.521391810186401</v>
          </cell>
          <cell r="H183">
            <v>-0.32059847622318571</v>
          </cell>
          <cell r="I183">
            <v>0.11600775901639304</v>
          </cell>
          <cell r="J183">
            <v>0</v>
          </cell>
          <cell r="K183">
            <v>0</v>
          </cell>
          <cell r="L183">
            <v>0</v>
          </cell>
          <cell r="M183">
            <v>3.0399783299999967</v>
          </cell>
          <cell r="N183">
            <v>0</v>
          </cell>
          <cell r="O183">
            <v>0</v>
          </cell>
          <cell r="P183">
            <v>0.20131255698181949</v>
          </cell>
          <cell r="Q183">
            <v>0.12599647136387193</v>
          </cell>
          <cell r="R183">
            <v>1.0237058572151909</v>
          </cell>
          <cell r="S183">
            <v>0.92580034814010759</v>
          </cell>
          <cell r="T183">
            <v>2.4281970247170346</v>
          </cell>
          <cell r="U183">
            <v>0.99213000399324969</v>
          </cell>
          <cell r="V183">
            <v>1.6739858547754838E-2</v>
          </cell>
          <cell r="W183">
            <v>1.0965609022300775</v>
          </cell>
          <cell r="X183">
            <v>6.0994822496437728E-2</v>
          </cell>
          <cell r="Y183">
            <v>9.4312656923254412E-3</v>
          </cell>
          <cell r="Z183">
            <v>0.19795250348403837</v>
          </cell>
          <cell r="AA183">
            <v>0.9962257254135416</v>
          </cell>
          <cell r="AB183">
            <v>3.7008493232165875</v>
          </cell>
          <cell r="AC183">
            <v>2.2436373671858618</v>
          </cell>
          <cell r="AD183">
            <v>0.12546473289171622</v>
          </cell>
          <cell r="AE183">
            <v>0.24019237594958209</v>
          </cell>
          <cell r="AF183">
            <v>6.8168824125131255E-2</v>
          </cell>
          <cell r="AG183">
            <v>0.10076335661788249</v>
          </cell>
          <cell r="AH183">
            <v>0.56957053055258555</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C183">
            <v>39264</v>
          </cell>
          <cell r="BD183">
            <v>6.3913257508907009</v>
          </cell>
          <cell r="BE183">
            <v>145.31034689204728</v>
          </cell>
          <cell r="BF183">
            <v>6.4329180908911496</v>
          </cell>
          <cell r="BG183">
            <v>15.131791472116561</v>
          </cell>
          <cell r="BH183">
            <v>9.1312459306975882</v>
          </cell>
          <cell r="BI183">
            <v>0.27266315666948859</v>
          </cell>
          <cell r="BJ183">
            <v>-0.14856179915809165</v>
          </cell>
          <cell r="BK183">
            <v>0</v>
          </cell>
          <cell r="BL183">
            <v>0</v>
          </cell>
          <cell r="BM183">
            <v>0</v>
          </cell>
          <cell r="BN183">
            <v>0</v>
          </cell>
          <cell r="BP183">
            <v>0</v>
          </cell>
          <cell r="BQ183">
            <v>0</v>
          </cell>
          <cell r="BR183">
            <v>0</v>
          </cell>
          <cell r="BS183">
            <v>0</v>
          </cell>
          <cell r="BT183">
            <v>0</v>
          </cell>
          <cell r="BU183">
            <v>0</v>
          </cell>
          <cell r="CA183">
            <v>0</v>
          </cell>
          <cell r="CB183">
            <v>0</v>
          </cell>
          <cell r="CC183">
            <v>0</v>
          </cell>
          <cell r="CH183">
            <v>0</v>
          </cell>
          <cell r="CI183">
            <v>0</v>
          </cell>
          <cell r="CJ183">
            <v>0</v>
          </cell>
          <cell r="CK183">
            <v>0</v>
          </cell>
          <cell r="CL183">
            <v>0</v>
          </cell>
          <cell r="CR183">
            <v>0</v>
          </cell>
          <cell r="CS183">
            <v>0</v>
          </cell>
          <cell r="CT183">
            <v>0</v>
          </cell>
          <cell r="CU183">
            <v>0</v>
          </cell>
          <cell r="CV183">
            <v>0</v>
          </cell>
          <cell r="CW183">
            <v>0</v>
          </cell>
          <cell r="CX183">
            <v>0</v>
          </cell>
          <cell r="CY183">
            <v>0</v>
          </cell>
          <cell r="CZ183">
            <v>0</v>
          </cell>
          <cell r="DA183">
            <v>0</v>
          </cell>
          <cell r="DC183">
            <v>39264</v>
          </cell>
          <cell r="DD183">
            <v>-711.21030499939934</v>
          </cell>
          <cell r="DE183">
            <v>15.123693850814796</v>
          </cell>
          <cell r="DF183">
            <v>0</v>
          </cell>
          <cell r="DG183">
            <v>182.52172949415467</v>
          </cell>
          <cell r="DH183">
            <v>0</v>
          </cell>
          <cell r="DI183">
            <v>0</v>
          </cell>
          <cell r="DJ183">
            <v>0</v>
          </cell>
          <cell r="DK183">
            <v>-513.56488165442988</v>
          </cell>
        </row>
        <row r="184">
          <cell r="A184">
            <v>39295</v>
          </cell>
          <cell r="B184">
            <v>80.530453802436568</v>
          </cell>
          <cell r="C184">
            <v>3811.0749331715165</v>
          </cell>
          <cell r="D184">
            <v>19.183607378528677</v>
          </cell>
          <cell r="E184">
            <v>-26.876811857498978</v>
          </cell>
          <cell r="F184">
            <v>0.7482779020505177</v>
          </cell>
          <cell r="G184">
            <v>-0.50997908753015508</v>
          </cell>
          <cell r="H184">
            <v>0.45414256445480206</v>
          </cell>
          <cell r="I184">
            <v>-1.726229508197008E-3</v>
          </cell>
          <cell r="J184">
            <v>0</v>
          </cell>
          <cell r="K184">
            <v>0</v>
          </cell>
          <cell r="L184">
            <v>0</v>
          </cell>
          <cell r="M184">
            <v>0</v>
          </cell>
          <cell r="N184">
            <v>0</v>
          </cell>
          <cell r="O184">
            <v>0</v>
          </cell>
          <cell r="P184">
            <v>-7.4921423948213217E-3</v>
          </cell>
          <cell r="Q184">
            <v>-3.6232491909382603E-3</v>
          </cell>
          <cell r="R184">
            <v>-1.0395919093852513E-2</v>
          </cell>
          <cell r="S184">
            <v>-6.294776699032667E-3</v>
          </cell>
          <cell r="T184">
            <v>-1.1852323624571337E-2</v>
          </cell>
          <cell r="U184">
            <v>-1.993345954692316E-2</v>
          </cell>
          <cell r="V184">
            <v>-3.0705501618122355E-4</v>
          </cell>
          <cell r="W184">
            <v>-7.6300323624636235E-3</v>
          </cell>
          <cell r="X184">
            <v>-1.3352556634304014E-3</v>
          </cell>
          <cell r="Y184">
            <v>-9.5375404531194974E-5</v>
          </cell>
          <cell r="Z184">
            <v>-3.8150161812389172E-4</v>
          </cell>
          <cell r="AA184">
            <v>-3.3591818770226212E-2</v>
          </cell>
          <cell r="AB184">
            <v>0.28531915448098744</v>
          </cell>
          <cell r="AC184">
            <v>-5.3982478964407221E-2</v>
          </cell>
          <cell r="AD184">
            <v>-3.4390161812387632E-3</v>
          </cell>
          <cell r="AE184">
            <v>-3.624265372165425E-3</v>
          </cell>
          <cell r="AF184">
            <v>-1.9651521035597419E-3</v>
          </cell>
          <cell r="AG184">
            <v>-2.4797605177990789E-3</v>
          </cell>
          <cell r="AH184">
            <v>-7.4392815533990131E-3</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C184">
            <v>39295</v>
          </cell>
          <cell r="BD184">
            <v>1.0890080525683743E-2</v>
          </cell>
          <cell r="BE184">
            <v>-3.5787245799497214</v>
          </cell>
          <cell r="BF184">
            <v>-0.20606996167447278</v>
          </cell>
          <cell r="BG184">
            <v>7.2746735831877913</v>
          </cell>
          <cell r="BH184">
            <v>-0.53206852724784426</v>
          </cell>
          <cell r="BI184">
            <v>-2.8592968489888015E-2</v>
          </cell>
          <cell r="BJ184">
            <v>6.1679524999047608E-2</v>
          </cell>
          <cell r="BK184">
            <v>0</v>
          </cell>
          <cell r="BL184">
            <v>0</v>
          </cell>
          <cell r="BM184">
            <v>0</v>
          </cell>
          <cell r="BN184">
            <v>0</v>
          </cell>
          <cell r="BP184">
            <v>0</v>
          </cell>
          <cell r="BQ184">
            <v>0</v>
          </cell>
          <cell r="BR184">
            <v>0</v>
          </cell>
          <cell r="BS184">
            <v>0</v>
          </cell>
          <cell r="BT184">
            <v>0</v>
          </cell>
          <cell r="BU184">
            <v>0</v>
          </cell>
          <cell r="CA184">
            <v>0</v>
          </cell>
          <cell r="CB184">
            <v>0</v>
          </cell>
          <cell r="CC184">
            <v>0</v>
          </cell>
          <cell r="CH184">
            <v>0</v>
          </cell>
          <cell r="CI184">
            <v>0</v>
          </cell>
          <cell r="CJ184">
            <v>0</v>
          </cell>
          <cell r="CK184">
            <v>0</v>
          </cell>
          <cell r="CL184">
            <v>0</v>
          </cell>
          <cell r="CR184">
            <v>0</v>
          </cell>
          <cell r="CS184">
            <v>0</v>
          </cell>
          <cell r="CT184">
            <v>0</v>
          </cell>
          <cell r="CU184">
            <v>0</v>
          </cell>
          <cell r="CV184">
            <v>0</v>
          </cell>
          <cell r="CW184">
            <v>0</v>
          </cell>
          <cell r="CX184">
            <v>0</v>
          </cell>
          <cell r="CY184">
            <v>0</v>
          </cell>
          <cell r="CZ184">
            <v>0</v>
          </cell>
          <cell r="DA184">
            <v>0</v>
          </cell>
          <cell r="DC184">
            <v>39295</v>
          </cell>
          <cell r="DD184">
            <v>3884.6028976444495</v>
          </cell>
          <cell r="DE184">
            <v>0.10945629040332239</v>
          </cell>
          <cell r="DF184">
            <v>0</v>
          </cell>
          <cell r="DG184">
            <v>3.0017871513505963</v>
          </cell>
          <cell r="DH184">
            <v>0</v>
          </cell>
          <cell r="DI184">
            <v>0</v>
          </cell>
          <cell r="DJ184">
            <v>0</v>
          </cell>
          <cell r="DK184">
            <v>3887.7141410862032</v>
          </cell>
        </row>
        <row r="185">
          <cell r="A185">
            <v>39326</v>
          </cell>
          <cell r="B185">
            <v>-177.06754818203535</v>
          </cell>
          <cell r="C185">
            <v>-3392.9590746552476</v>
          </cell>
          <cell r="D185">
            <v>-11.82500974518905</v>
          </cell>
          <cell r="E185">
            <v>-35.121104689859294</v>
          </cell>
          <cell r="F185">
            <v>-17.95750413751864</v>
          </cell>
          <cell r="G185">
            <v>-8.9010272754380253</v>
          </cell>
          <cell r="H185">
            <v>-0.98356359089413203</v>
          </cell>
          <cell r="I185">
            <v>-0.11428152950819603</v>
          </cell>
          <cell r="J185">
            <v>0</v>
          </cell>
          <cell r="K185">
            <v>0</v>
          </cell>
          <cell r="L185">
            <v>0</v>
          </cell>
          <cell r="M185">
            <v>-3.0399783299999825</v>
          </cell>
          <cell r="N185">
            <v>0</v>
          </cell>
          <cell r="O185">
            <v>0</v>
          </cell>
          <cell r="P185">
            <v>-7.7072854573128957E-2</v>
          </cell>
          <cell r="Q185">
            <v>-3.4863048620981107E-2</v>
          </cell>
          <cell r="R185">
            <v>-0.97166628546532507</v>
          </cell>
          <cell r="S185">
            <v>-0.89126224967938938</v>
          </cell>
          <cell r="T185">
            <v>-1.843958915501176E-2</v>
          </cell>
          <cell r="U185">
            <v>-0.42512374626484117</v>
          </cell>
          <cell r="V185">
            <v>-1.0022488770843108E-2</v>
          </cell>
          <cell r="W185">
            <v>-0.96579272582452447</v>
          </cell>
          <cell r="X185">
            <v>-1.1830697898193243E-2</v>
          </cell>
          <cell r="Y185">
            <v>-7.8772682407992067E-3</v>
          </cell>
          <cell r="Z185">
            <v>-0.19370269077577085</v>
          </cell>
          <cell r="AA185">
            <v>-0.22530167160037706</v>
          </cell>
          <cell r="AB185">
            <v>-0.70972623047327943</v>
          </cell>
          <cell r="AC185">
            <v>-0.68673052850581939</v>
          </cell>
          <cell r="AD185">
            <v>-0.10666327875723436</v>
          </cell>
          <cell r="AE185">
            <v>-0.22329099277189357</v>
          </cell>
          <cell r="AF185">
            <v>-1.8521062059802418E-2</v>
          </cell>
          <cell r="AG185">
            <v>-2.788916777408712E-2</v>
          </cell>
          <cell r="AH185">
            <v>-0.45287425298169204</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C185">
            <v>39326</v>
          </cell>
          <cell r="BD185">
            <v>-7.012939478848466</v>
          </cell>
          <cell r="BE185">
            <v>-17.917998054273312</v>
          </cell>
          <cell r="BF185">
            <v>-2.6347954077243685</v>
          </cell>
          <cell r="BG185">
            <v>-24.87555458924794</v>
          </cell>
          <cell r="BH185">
            <v>-2.0208629405450296</v>
          </cell>
          <cell r="BI185">
            <v>-0.25205077597949899</v>
          </cell>
          <cell r="BJ185">
            <v>-0.28470016793885744</v>
          </cell>
          <cell r="BK185">
            <v>0</v>
          </cell>
          <cell r="BL185">
            <v>0</v>
          </cell>
          <cell r="BM185">
            <v>0</v>
          </cell>
          <cell r="BN185">
            <v>0</v>
          </cell>
          <cell r="BP185">
            <v>0</v>
          </cell>
          <cell r="BQ185">
            <v>0</v>
          </cell>
          <cell r="BR185">
            <v>0</v>
          </cell>
          <cell r="BS185">
            <v>0</v>
          </cell>
          <cell r="BT185">
            <v>0</v>
          </cell>
          <cell r="BU185">
            <v>0</v>
          </cell>
          <cell r="CA185">
            <v>0</v>
          </cell>
          <cell r="CB185">
            <v>0</v>
          </cell>
          <cell r="CC185">
            <v>0</v>
          </cell>
          <cell r="CH185">
            <v>0</v>
          </cell>
          <cell r="CI185">
            <v>0</v>
          </cell>
          <cell r="CJ185">
            <v>0</v>
          </cell>
          <cell r="CK185">
            <v>0</v>
          </cell>
          <cell r="CL185">
            <v>0</v>
          </cell>
          <cell r="CR185">
            <v>0</v>
          </cell>
          <cell r="CS185">
            <v>0</v>
          </cell>
          <cell r="CT185">
            <v>0</v>
          </cell>
          <cell r="CU185">
            <v>0</v>
          </cell>
          <cell r="CV185">
            <v>0</v>
          </cell>
          <cell r="CW185">
            <v>0</v>
          </cell>
          <cell r="CX185">
            <v>0</v>
          </cell>
          <cell r="CY185">
            <v>0</v>
          </cell>
          <cell r="CZ185">
            <v>0</v>
          </cell>
          <cell r="DA185">
            <v>0</v>
          </cell>
          <cell r="DC185">
            <v>39326</v>
          </cell>
          <cell r="DD185">
            <v>-3647.9690921356905</v>
          </cell>
          <cell r="DE185">
            <v>-6.0586508301929936</v>
          </cell>
          <cell r="DF185">
            <v>0</v>
          </cell>
          <cell r="DG185">
            <v>-54.998901414557473</v>
          </cell>
          <cell r="DH185">
            <v>0</v>
          </cell>
          <cell r="DI185">
            <v>0</v>
          </cell>
          <cell r="DJ185">
            <v>0</v>
          </cell>
          <cell r="DK185">
            <v>-3709.0266443804412</v>
          </cell>
        </row>
        <row r="186">
          <cell r="A186">
            <v>39356</v>
          </cell>
          <cell r="B186">
            <v>899.93708051194153</v>
          </cell>
          <cell r="C186">
            <v>5532.0472104595719</v>
          </cell>
          <cell r="D186">
            <v>409.30559652566461</v>
          </cell>
          <cell r="E186">
            <v>296.05400717212478</v>
          </cell>
          <cell r="F186">
            <v>738.83966390000626</v>
          </cell>
          <cell r="G186">
            <v>9.3073736209682352</v>
          </cell>
          <cell r="H186">
            <v>-10.583365571374266</v>
          </cell>
          <cell r="I186">
            <v>0.11600775901639304</v>
          </cell>
          <cell r="J186">
            <v>0</v>
          </cell>
          <cell r="K186">
            <v>0</v>
          </cell>
          <cell r="L186">
            <v>0</v>
          </cell>
          <cell r="M186">
            <v>3.0399783299999967</v>
          </cell>
          <cell r="N186">
            <v>0</v>
          </cell>
          <cell r="O186">
            <v>0</v>
          </cell>
          <cell r="P186">
            <v>2.403924555361229</v>
          </cell>
          <cell r="Q186">
            <v>1.686893971203018</v>
          </cell>
          <cell r="R186">
            <v>8.5795888475688855</v>
          </cell>
          <cell r="S186">
            <v>8.7213596349505202</v>
          </cell>
          <cell r="T186">
            <v>7.5578518250718041</v>
          </cell>
          <cell r="U186">
            <v>24.411908316284229</v>
          </cell>
          <cell r="V186">
            <v>0.43591783511198223</v>
          </cell>
          <cell r="W186">
            <v>32.609563232661358</v>
          </cell>
          <cell r="X186">
            <v>0.86301750280176825</v>
          </cell>
          <cell r="Y186">
            <v>0.2512810987678758</v>
          </cell>
          <cell r="Z186">
            <v>4.1135438524713805</v>
          </cell>
          <cell r="AA186">
            <v>9.6084019892391765</v>
          </cell>
          <cell r="AB186">
            <v>59.146299073346626</v>
          </cell>
          <cell r="AC186">
            <v>39.200706598919247</v>
          </cell>
          <cell r="AD186">
            <v>1.036316965400343</v>
          </cell>
          <cell r="AE186">
            <v>1.8200682273563187</v>
          </cell>
          <cell r="AF186">
            <v>0.89918453909969798</v>
          </cell>
          <cell r="AG186">
            <v>1.6137169607757051</v>
          </cell>
          <cell r="AH186">
            <v>13.837611118904983</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C186">
            <v>39356</v>
          </cell>
          <cell r="BD186">
            <v>10.317330978578269</v>
          </cell>
          <cell r="BE186">
            <v>477.45997152618338</v>
          </cell>
          <cell r="BF186">
            <v>110.28797151717167</v>
          </cell>
          <cell r="BG186">
            <v>124.54989531658157</v>
          </cell>
          <cell r="BH186">
            <v>123.03794483422053</v>
          </cell>
          <cell r="BI186">
            <v>0.27009965143711323</v>
          </cell>
          <cell r="BJ186">
            <v>1.1088860358432715</v>
          </cell>
          <cell r="BK186">
            <v>0</v>
          </cell>
          <cell r="BL186">
            <v>0</v>
          </cell>
          <cell r="BM186">
            <v>0</v>
          </cell>
          <cell r="BN186">
            <v>0</v>
          </cell>
          <cell r="BP186">
            <v>0</v>
          </cell>
          <cell r="BQ186">
            <v>0</v>
          </cell>
          <cell r="BR186">
            <v>0</v>
          </cell>
          <cell r="BS186">
            <v>0</v>
          </cell>
          <cell r="BT186">
            <v>0</v>
          </cell>
          <cell r="BU186">
            <v>0</v>
          </cell>
          <cell r="CA186">
            <v>0</v>
          </cell>
          <cell r="CB186">
            <v>0</v>
          </cell>
          <cell r="CC186">
            <v>0</v>
          </cell>
          <cell r="CH186">
            <v>0</v>
          </cell>
          <cell r="CI186">
            <v>0</v>
          </cell>
          <cell r="CJ186">
            <v>0</v>
          </cell>
          <cell r="CK186">
            <v>0</v>
          </cell>
          <cell r="CL186">
            <v>0</v>
          </cell>
          <cell r="CR186">
            <v>0</v>
          </cell>
          <cell r="CS186">
            <v>0</v>
          </cell>
          <cell r="CT186">
            <v>0</v>
          </cell>
          <cell r="CU186">
            <v>0</v>
          </cell>
          <cell r="CV186">
            <v>0</v>
          </cell>
          <cell r="CW186">
            <v>0</v>
          </cell>
          <cell r="CX186">
            <v>0</v>
          </cell>
          <cell r="CY186">
            <v>0</v>
          </cell>
          <cell r="CZ186">
            <v>0</v>
          </cell>
          <cell r="DA186">
            <v>0</v>
          </cell>
          <cell r="DC186">
            <v>39356</v>
          </cell>
          <cell r="DD186">
            <v>7878.0635527079194</v>
          </cell>
          <cell r="DE186">
            <v>218.79715614529619</v>
          </cell>
          <cell r="DF186">
            <v>0</v>
          </cell>
          <cell r="DG186">
            <v>847.03209986001582</v>
          </cell>
          <cell r="DH186">
            <v>0</v>
          </cell>
          <cell r="DI186">
            <v>0</v>
          </cell>
          <cell r="DJ186">
            <v>0</v>
          </cell>
          <cell r="DK186">
            <v>8943.8928087132317</v>
          </cell>
        </row>
        <row r="187">
          <cell r="A187">
            <v>39387</v>
          </cell>
          <cell r="B187">
            <v>394.21325689096739</v>
          </cell>
          <cell r="C187">
            <v>5431.7160224132895</v>
          </cell>
          <cell r="D187">
            <v>574.13961217661335</v>
          </cell>
          <cell r="E187">
            <v>330.5377056766099</v>
          </cell>
          <cell r="F187">
            <v>822.89270415729675</v>
          </cell>
          <cell r="G187">
            <v>-9.4337048409624913</v>
          </cell>
          <cell r="H187">
            <v>4.7716608962032154</v>
          </cell>
          <cell r="I187">
            <v>-0.11600775901639304</v>
          </cell>
          <cell r="J187">
            <v>0</v>
          </cell>
          <cell r="K187">
            <v>0</v>
          </cell>
          <cell r="L187">
            <v>0</v>
          </cell>
          <cell r="M187">
            <v>-3.0399783299999967</v>
          </cell>
          <cell r="N187">
            <v>0</v>
          </cell>
          <cell r="O187">
            <v>0</v>
          </cell>
          <cell r="P187">
            <v>2.2624667078830321</v>
          </cell>
          <cell r="Q187">
            <v>1.6425925644442829</v>
          </cell>
          <cell r="R187">
            <v>7.1550396235096443</v>
          </cell>
          <cell r="S187">
            <v>7.5069672996383829</v>
          </cell>
          <cell r="T187">
            <v>7.514013235926857</v>
          </cell>
          <cell r="U187">
            <v>24.860978529608438</v>
          </cell>
          <cell r="V187">
            <v>0.44164684075098115</v>
          </cell>
          <cell r="W187">
            <v>33.038451296654991</v>
          </cell>
          <cell r="X187">
            <v>0.86064162829349344</v>
          </cell>
          <cell r="Y187">
            <v>0.25288450385055405</v>
          </cell>
          <cell r="Z187">
            <v>4.0342821439608869</v>
          </cell>
          <cell r="AA187">
            <v>8.9640606502915716</v>
          </cell>
          <cell r="AB187">
            <v>58.805134980657044</v>
          </cell>
          <cell r="AC187">
            <v>39.210616854193091</v>
          </cell>
          <cell r="AD187">
            <v>0.8645579977586566</v>
          </cell>
          <cell r="AE187">
            <v>1.4716088875679869</v>
          </cell>
          <cell r="AF187">
            <v>0.87456605420610933</v>
          </cell>
          <cell r="AG187">
            <v>1.6060592482533922</v>
          </cell>
          <cell r="AH187">
            <v>13.840126945207079</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C187">
            <v>39387</v>
          </cell>
          <cell r="BD187">
            <v>-9.5241194869562378</v>
          </cell>
          <cell r="BE187">
            <v>862.38318659526703</v>
          </cell>
          <cell r="BF187">
            <v>130.44372596843706</v>
          </cell>
          <cell r="BG187">
            <v>67.559596630270107</v>
          </cell>
          <cell r="BH187">
            <v>126.39698992684927</v>
          </cell>
          <cell r="BI187">
            <v>-0.24341380796874468</v>
          </cell>
          <cell r="BJ187">
            <v>2.8384247094649435</v>
          </cell>
          <cell r="BK187">
            <v>0</v>
          </cell>
          <cell r="BL187">
            <v>0</v>
          </cell>
          <cell r="BM187">
            <v>0</v>
          </cell>
          <cell r="BN187">
            <v>0</v>
          </cell>
          <cell r="BP187">
            <v>0</v>
          </cell>
          <cell r="BQ187">
            <v>0</v>
          </cell>
          <cell r="BR187">
            <v>0</v>
          </cell>
          <cell r="BS187">
            <v>0</v>
          </cell>
          <cell r="BT187">
            <v>0</v>
          </cell>
          <cell r="BU187">
            <v>0</v>
          </cell>
          <cell r="CA187">
            <v>0</v>
          </cell>
          <cell r="CB187">
            <v>0</v>
          </cell>
          <cell r="CC187">
            <v>0</v>
          </cell>
          <cell r="CH187">
            <v>0</v>
          </cell>
          <cell r="CI187">
            <v>0</v>
          </cell>
          <cell r="CJ187">
            <v>0</v>
          </cell>
          <cell r="CK187">
            <v>0</v>
          </cell>
          <cell r="CL187">
            <v>0</v>
          </cell>
          <cell r="CR187">
            <v>0</v>
          </cell>
          <cell r="CS187">
            <v>0</v>
          </cell>
          <cell r="CT187">
            <v>0</v>
          </cell>
          <cell r="CU187">
            <v>0</v>
          </cell>
          <cell r="CV187">
            <v>0</v>
          </cell>
          <cell r="CW187">
            <v>0</v>
          </cell>
          <cell r="CX187">
            <v>0</v>
          </cell>
          <cell r="CY187">
            <v>0</v>
          </cell>
          <cell r="CZ187">
            <v>0</v>
          </cell>
          <cell r="DA187">
            <v>0</v>
          </cell>
          <cell r="DC187">
            <v>39387</v>
          </cell>
          <cell r="DD187">
            <v>7545.6812712810015</v>
          </cell>
          <cell r="DE187">
            <v>215.20669599265645</v>
          </cell>
          <cell r="DF187">
            <v>0</v>
          </cell>
          <cell r="DG187">
            <v>1179.8543905353636</v>
          </cell>
          <cell r="DH187">
            <v>0</v>
          </cell>
          <cell r="DI187">
            <v>0</v>
          </cell>
          <cell r="DJ187">
            <v>0</v>
          </cell>
          <cell r="DK187">
            <v>8940.7423578090202</v>
          </cell>
        </row>
        <row r="188">
          <cell r="A188">
            <v>39417</v>
          </cell>
          <cell r="B188">
            <v>528.96265609459078</v>
          </cell>
          <cell r="C188">
            <v>8164.0793533213127</v>
          </cell>
          <cell r="D188">
            <v>767.8141672239999</v>
          </cell>
          <cell r="E188">
            <v>380.35508837594534</v>
          </cell>
          <cell r="F188">
            <v>1011.2826849523663</v>
          </cell>
          <cell r="G188">
            <v>9.516157743532915</v>
          </cell>
          <cell r="H188">
            <v>7.0445027341823661</v>
          </cell>
          <cell r="I188">
            <v>0.11600775901639304</v>
          </cell>
          <cell r="J188">
            <v>0</v>
          </cell>
          <cell r="K188">
            <v>0</v>
          </cell>
          <cell r="L188">
            <v>0</v>
          </cell>
          <cell r="M188">
            <v>3.0399783299999967</v>
          </cell>
          <cell r="N188">
            <v>0</v>
          </cell>
          <cell r="O188">
            <v>0</v>
          </cell>
          <cell r="P188">
            <v>3.1639028767929727</v>
          </cell>
          <cell r="Q188">
            <v>2.2475202421560443</v>
          </cell>
          <cell r="R188">
            <v>11.595033004913176</v>
          </cell>
          <cell r="S188">
            <v>11.861548543675084</v>
          </cell>
          <cell r="T188">
            <v>10.032008487325157</v>
          </cell>
          <cell r="U188">
            <v>33.563643902540733</v>
          </cell>
          <cell r="V188">
            <v>0.60117562445209494</v>
          </cell>
          <cell r="W188">
            <v>45.371498738118333</v>
          </cell>
          <cell r="X188">
            <v>1.1618162293816954</v>
          </cell>
          <cell r="Y188">
            <v>0.34855489244418358</v>
          </cell>
          <cell r="Z188">
            <v>5.7116962481342561</v>
          </cell>
          <cell r="AA188">
            <v>12.421022786734376</v>
          </cell>
          <cell r="AB188">
            <v>81.018341760509969</v>
          </cell>
          <cell r="AC188">
            <v>53.141157950741743</v>
          </cell>
          <cell r="AD188">
            <v>1.3804943510873207</v>
          </cell>
          <cell r="AE188">
            <v>2.4415318125924284</v>
          </cell>
          <cell r="AF188">
            <v>1.1968364260654742</v>
          </cell>
          <cell r="AG188">
            <v>2.178319161005617</v>
          </cell>
          <cell r="AH188">
            <v>19.13497130872932</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C188">
            <v>39417</v>
          </cell>
          <cell r="BD188">
            <v>9.0304672088763311</v>
          </cell>
          <cell r="BE188">
            <v>1242.2927883561888</v>
          </cell>
          <cell r="BF188">
            <v>181.78144839278264</v>
          </cell>
          <cell r="BG188">
            <v>148.61007245978453</v>
          </cell>
          <cell r="BH188">
            <v>177.01552773347504</v>
          </cell>
          <cell r="BI188">
            <v>0.26538813588898691</v>
          </cell>
          <cell r="BJ188">
            <v>3.5086026735628337</v>
          </cell>
          <cell r="BK188">
            <v>0</v>
          </cell>
          <cell r="BL188">
            <v>0</v>
          </cell>
          <cell r="BM188">
            <v>0</v>
          </cell>
          <cell r="BN188">
            <v>0</v>
          </cell>
          <cell r="BP188">
            <v>0</v>
          </cell>
          <cell r="BQ188">
            <v>0</v>
          </cell>
          <cell r="BR188">
            <v>0</v>
          </cell>
          <cell r="BS188">
            <v>0</v>
          </cell>
          <cell r="BT188">
            <v>0</v>
          </cell>
          <cell r="BU188">
            <v>0</v>
          </cell>
          <cell r="CA188">
            <v>0</v>
          </cell>
          <cell r="CB188">
            <v>0</v>
          </cell>
          <cell r="CC188">
            <v>0</v>
          </cell>
          <cell r="CH188">
            <v>0</v>
          </cell>
          <cell r="CI188">
            <v>0</v>
          </cell>
          <cell r="CJ188">
            <v>0</v>
          </cell>
          <cell r="CK188">
            <v>0</v>
          </cell>
          <cell r="CL188">
            <v>0</v>
          </cell>
          <cell r="CR188">
            <v>0</v>
          </cell>
          <cell r="CS188">
            <v>0</v>
          </cell>
          <cell r="CT188">
            <v>0</v>
          </cell>
          <cell r="CU188">
            <v>0</v>
          </cell>
          <cell r="CV188">
            <v>0</v>
          </cell>
          <cell r="CW188">
            <v>0</v>
          </cell>
          <cell r="CX188">
            <v>0</v>
          </cell>
          <cell r="CY188">
            <v>0</v>
          </cell>
          <cell r="CZ188">
            <v>0</v>
          </cell>
          <cell r="DA188">
            <v>0</v>
          </cell>
          <cell r="DC188">
            <v>39417</v>
          </cell>
          <cell r="DD188">
            <v>10872.210596534947</v>
          </cell>
          <cell r="DE188">
            <v>298.57107434739999</v>
          </cell>
          <cell r="DF188">
            <v>0</v>
          </cell>
          <cell r="DG188">
            <v>1762.5042949605593</v>
          </cell>
          <cell r="DH188">
            <v>0</v>
          </cell>
          <cell r="DI188">
            <v>0</v>
          </cell>
          <cell r="DJ188">
            <v>0</v>
          </cell>
          <cell r="DK188">
            <v>12933.285965842906</v>
          </cell>
        </row>
        <row r="189">
          <cell r="A189">
            <v>39448</v>
          </cell>
          <cell r="B189">
            <v>-2.6184099637739564</v>
          </cell>
          <cell r="C189">
            <v>1171.7818212259372</v>
          </cell>
          <cell r="D189">
            <v>401.22492492436868</v>
          </cell>
          <cell r="E189">
            <v>170.87338431697435</v>
          </cell>
          <cell r="F189">
            <v>352.44806536390661</v>
          </cell>
          <cell r="G189">
            <v>-0.35062828808003133</v>
          </cell>
          <cell r="H189">
            <v>2.1502045343285623</v>
          </cell>
          <cell r="I189">
            <v>-1.726229508197008E-3</v>
          </cell>
          <cell r="J189">
            <v>0</v>
          </cell>
          <cell r="K189">
            <v>0</v>
          </cell>
          <cell r="L189">
            <v>0</v>
          </cell>
          <cell r="M189">
            <v>0</v>
          </cell>
          <cell r="N189">
            <v>0</v>
          </cell>
          <cell r="O189">
            <v>0</v>
          </cell>
          <cell r="P189">
            <v>1.2936485017332835</v>
          </cell>
          <cell r="Q189">
            <v>0.93660121836544885</v>
          </cell>
          <cell r="R189">
            <v>4.5553289745178702</v>
          </cell>
          <cell r="S189">
            <v>4.7223783990774706</v>
          </cell>
          <cell r="T189">
            <v>4.2629881809018819</v>
          </cell>
          <cell r="U189">
            <v>14.230995421994521</v>
          </cell>
          <cell r="V189">
            <v>0.25418597897834583</v>
          </cell>
          <cell r="W189">
            <v>19.185773254458212</v>
          </cell>
          <cell r="X189">
            <v>0.48989987273005609</v>
          </cell>
          <cell r="Y189">
            <v>0.14698234248073572</v>
          </cell>
          <cell r="Z189">
            <v>2.3874855432840043</v>
          </cell>
          <cell r="AA189">
            <v>5.082414836642009</v>
          </cell>
          <cell r="AB189">
            <v>33.345075307959064</v>
          </cell>
          <cell r="AC189">
            <v>22.391216318598708</v>
          </cell>
          <cell r="AD189">
            <v>0.53619709035908514</v>
          </cell>
          <cell r="AE189">
            <v>0.94533101199033531</v>
          </cell>
          <cell r="AF189">
            <v>0.49855648471216085</v>
          </cell>
          <cell r="AG189">
            <v>0.91633881396931649</v>
          </cell>
          <cell r="AH189">
            <v>8.0477297690160938</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C189">
            <v>39448</v>
          </cell>
          <cell r="BD189">
            <v>-1.2216905476305726</v>
          </cell>
          <cell r="BE189">
            <v>244.6330995757894</v>
          </cell>
          <cell r="BF189">
            <v>66.164565112500838</v>
          </cell>
          <cell r="BG189">
            <v>37.241511602885907</v>
          </cell>
          <cell r="BH189">
            <v>58.864968256931093</v>
          </cell>
          <cell r="BI189">
            <v>-3.414524597852342E-2</v>
          </cell>
          <cell r="BJ189">
            <v>1.5829826079903988</v>
          </cell>
          <cell r="BK189">
            <v>0</v>
          </cell>
          <cell r="BL189">
            <v>0</v>
          </cell>
          <cell r="BM189">
            <v>0</v>
          </cell>
          <cell r="BN189">
            <v>0</v>
          </cell>
          <cell r="BP189">
            <v>0</v>
          </cell>
          <cell r="BQ189">
            <v>0</v>
          </cell>
          <cell r="BR189">
            <v>0</v>
          </cell>
          <cell r="BS189">
            <v>0</v>
          </cell>
          <cell r="BT189">
            <v>0</v>
          </cell>
          <cell r="BU189">
            <v>0</v>
          </cell>
          <cell r="CA189">
            <v>0</v>
          </cell>
          <cell r="CB189">
            <v>0</v>
          </cell>
          <cell r="CC189">
            <v>0</v>
          </cell>
          <cell r="CH189">
            <v>0</v>
          </cell>
          <cell r="CI189">
            <v>0</v>
          </cell>
          <cell r="CJ189">
            <v>0</v>
          </cell>
          <cell r="CK189">
            <v>0</v>
          </cell>
          <cell r="CL189">
            <v>0</v>
          </cell>
          <cell r="CR189">
            <v>0</v>
          </cell>
          <cell r="CS189">
            <v>0</v>
          </cell>
          <cell r="CT189">
            <v>0</v>
          </cell>
          <cell r="CU189">
            <v>0</v>
          </cell>
          <cell r="CV189">
            <v>0</v>
          </cell>
          <cell r="CW189">
            <v>0</v>
          </cell>
          <cell r="CX189">
            <v>0</v>
          </cell>
          <cell r="CY189">
            <v>0</v>
          </cell>
          <cell r="CZ189">
            <v>0</v>
          </cell>
          <cell r="DA189">
            <v>0</v>
          </cell>
          <cell r="DC189">
            <v>39448</v>
          </cell>
          <cell r="DD189">
            <v>2095.5076358841534</v>
          </cell>
          <cell r="DE189">
            <v>124.2291273217686</v>
          </cell>
          <cell r="DF189">
            <v>0</v>
          </cell>
          <cell r="DG189">
            <v>407.23129136248855</v>
          </cell>
          <cell r="DH189">
            <v>0</v>
          </cell>
          <cell r="DI189">
            <v>0</v>
          </cell>
          <cell r="DJ189">
            <v>0</v>
          </cell>
          <cell r="DK189">
            <v>2626.9680545684109</v>
          </cell>
        </row>
        <row r="190">
          <cell r="A190">
            <v>39479</v>
          </cell>
          <cell r="B190">
            <v>-830.88740284581218</v>
          </cell>
          <cell r="C190">
            <v>-414.46335845705107</v>
          </cell>
          <cell r="D190">
            <v>-170.43579277468825</v>
          </cell>
          <cell r="E190">
            <v>-269.86451185173473</v>
          </cell>
          <cell r="F190">
            <v>-434.35096222891525</v>
          </cell>
          <cell r="G190">
            <v>-18.041829384075868</v>
          </cell>
          <cell r="H190">
            <v>-3.042623181655113</v>
          </cell>
          <cell r="I190">
            <v>-0.22862059999999929</v>
          </cell>
          <cell r="J190">
            <v>0</v>
          </cell>
          <cell r="K190">
            <v>0</v>
          </cell>
          <cell r="L190">
            <v>0</v>
          </cell>
          <cell r="M190">
            <v>-6.0799566599999935</v>
          </cell>
          <cell r="N190">
            <v>0</v>
          </cell>
          <cell r="O190">
            <v>0</v>
          </cell>
          <cell r="P190">
            <v>-1.3359497333412165</v>
          </cell>
          <cell r="Q190">
            <v>-0.90851545547477119</v>
          </cell>
          <cell r="R190">
            <v>-5.882967443046077</v>
          </cell>
          <cell r="S190">
            <v>-5.8372767754417296</v>
          </cell>
          <cell r="T190">
            <v>-3.8206714717234327</v>
          </cell>
          <cell r="U190">
            <v>-13.173891877172125</v>
          </cell>
          <cell r="V190">
            <v>-0.23940420904499149</v>
          </cell>
          <cell r="W190">
            <v>-18.30032801056467</v>
          </cell>
          <cell r="X190">
            <v>-0.45645125531089725</v>
          </cell>
          <cell r="Y190">
            <v>-0.14155997184059133</v>
          </cell>
          <cell r="Z190">
            <v>-2.417465716456821</v>
          </cell>
          <cell r="AA190">
            <v>-5.1650263075976426</v>
          </cell>
          <cell r="AB190">
            <v>-30.569211806125224</v>
          </cell>
          <cell r="AC190">
            <v>-21.044081047468296</v>
          </cell>
          <cell r="AD190">
            <v>-0.69398504668394523</v>
          </cell>
          <cell r="AE190">
            <v>-1.2734565125310819</v>
          </cell>
          <cell r="AF190">
            <v>-0.48399161148261083</v>
          </cell>
          <cell r="AG190">
            <v>-0.86420449074799599</v>
          </cell>
          <cell r="AH190">
            <v>-7.8179774750224666</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C190">
            <v>39479</v>
          </cell>
          <cell r="BD190">
            <v>-12.026649260828151</v>
          </cell>
          <cell r="BE190">
            <v>-40.789532817047984</v>
          </cell>
          <cell r="BF190">
            <v>-66.162726548551746</v>
          </cell>
          <cell r="BG190">
            <v>-90.312328027236845</v>
          </cell>
          <cell r="BH190">
            <v>-72.24386074682775</v>
          </cell>
          <cell r="BI190">
            <v>-0.4740154118585842</v>
          </cell>
          <cell r="BJ190">
            <v>-1.5538445472348332</v>
          </cell>
          <cell r="BK190">
            <v>0</v>
          </cell>
          <cell r="BL190">
            <v>0</v>
          </cell>
          <cell r="BM190">
            <v>0</v>
          </cell>
          <cell r="BN190">
            <v>0</v>
          </cell>
          <cell r="BP190">
            <v>0</v>
          </cell>
          <cell r="BQ190">
            <v>0</v>
          </cell>
          <cell r="BR190">
            <v>0</v>
          </cell>
          <cell r="BS190">
            <v>0</v>
          </cell>
          <cell r="BT190">
            <v>0</v>
          </cell>
          <cell r="BU190">
            <v>0</v>
          </cell>
          <cell r="CA190">
            <v>0</v>
          </cell>
          <cell r="CB190">
            <v>0</v>
          </cell>
          <cell r="CC190">
            <v>0</v>
          </cell>
          <cell r="CH190">
            <v>0</v>
          </cell>
          <cell r="CI190">
            <v>0</v>
          </cell>
          <cell r="CJ190">
            <v>0</v>
          </cell>
          <cell r="CK190">
            <v>0</v>
          </cell>
          <cell r="CL190">
            <v>0</v>
          </cell>
          <cell r="CR190">
            <v>0</v>
          </cell>
          <cell r="CS190">
            <v>0</v>
          </cell>
          <cell r="CT190">
            <v>0</v>
          </cell>
          <cell r="CU190">
            <v>0</v>
          </cell>
          <cell r="CV190">
            <v>0</v>
          </cell>
          <cell r="CW190">
            <v>0</v>
          </cell>
          <cell r="CX190">
            <v>0</v>
          </cell>
          <cell r="CY190">
            <v>0</v>
          </cell>
          <cell r="CZ190">
            <v>0</v>
          </cell>
          <cell r="DA190">
            <v>0</v>
          </cell>
          <cell r="DC190">
            <v>39479</v>
          </cell>
          <cell r="DD190">
            <v>-2147.395057983932</v>
          </cell>
          <cell r="DE190">
            <v>-120.42641621707659</v>
          </cell>
          <cell r="DF190">
            <v>0</v>
          </cell>
          <cell r="DG190">
            <v>-283.56295735958594</v>
          </cell>
          <cell r="DH190">
            <v>0</v>
          </cell>
          <cell r="DI190">
            <v>0</v>
          </cell>
          <cell r="DJ190">
            <v>0</v>
          </cell>
          <cell r="DK190">
            <v>-2551.3844315605947</v>
          </cell>
        </row>
        <row r="191">
          <cell r="A191">
            <v>39508</v>
          </cell>
          <cell r="B191">
            <v>-176.05853315292916</v>
          </cell>
          <cell r="C191">
            <v>-6903.348626393632</v>
          </cell>
          <cell r="D191">
            <v>-394.45800297279175</v>
          </cell>
          <cell r="E191">
            <v>-136.89360733162994</v>
          </cell>
          <cell r="F191">
            <v>-501.32552590327077</v>
          </cell>
          <cell r="G191">
            <v>18.385595633067339</v>
          </cell>
          <cell r="H191">
            <v>-3.0364172523767152</v>
          </cell>
          <cell r="I191">
            <v>0.23213059999999963</v>
          </cell>
          <cell r="J191">
            <v>0</v>
          </cell>
          <cell r="K191">
            <v>0</v>
          </cell>
          <cell r="L191">
            <v>0</v>
          </cell>
          <cell r="M191">
            <v>6.0799566600000361</v>
          </cell>
          <cell r="N191">
            <v>0</v>
          </cell>
          <cell r="O191">
            <v>0</v>
          </cell>
          <cell r="P191">
            <v>-1.6339496345527866</v>
          </cell>
          <cell r="Q191">
            <v>-1.2072775717919564</v>
          </cell>
          <cell r="R191">
            <v>-4.0904322996063698</v>
          </cell>
          <cell r="S191">
            <v>-4.4455847495552874</v>
          </cell>
          <cell r="T191">
            <v>-5.745984909253071</v>
          </cell>
          <cell r="U191">
            <v>-18.06752416856358</v>
          </cell>
          <cell r="V191">
            <v>-0.31690980848124006</v>
          </cell>
          <cell r="W191">
            <v>-23.283763716475264</v>
          </cell>
          <cell r="X191">
            <v>-0.63775628352968816</v>
          </cell>
          <cell r="Y191">
            <v>-0.17787200518734914</v>
          </cell>
          <cell r="Z191">
            <v>-2.7424778473203375</v>
          </cell>
          <cell r="AA191">
            <v>-6.6648874092441659</v>
          </cell>
          <cell r="AB191">
            <v>-40.703244620225462</v>
          </cell>
          <cell r="AC191">
            <v>-28.718985867096109</v>
          </cell>
          <cell r="AD191">
            <v>-0.51346963016660485</v>
          </cell>
          <cell r="AE191">
            <v>-0.81398765359836922</v>
          </cell>
          <cell r="AF191">
            <v>-0.64324908166242434</v>
          </cell>
          <cell r="AG191">
            <v>-1.1797478086783126</v>
          </cell>
          <cell r="AH191">
            <v>-9.7225822340868717</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C191">
            <v>39508</v>
          </cell>
          <cell r="BD191">
            <v>12.899939228288531</v>
          </cell>
          <cell r="BE191">
            <v>-1007.2445632190074</v>
          </cell>
          <cell r="BF191">
            <v>-93.317215314282237</v>
          </cell>
          <cell r="BG191">
            <v>-37.93761629236144</v>
          </cell>
          <cell r="BH191">
            <v>-87.278412248143979</v>
          </cell>
          <cell r="BI191">
            <v>0.51627818135288095</v>
          </cell>
          <cell r="BJ191">
            <v>-2.2369819094509129</v>
          </cell>
          <cell r="BK191">
            <v>0</v>
          </cell>
          <cell r="BL191">
            <v>0</v>
          </cell>
          <cell r="BM191">
            <v>0</v>
          </cell>
          <cell r="BN191">
            <v>0</v>
          </cell>
          <cell r="BP191">
            <v>0</v>
          </cell>
          <cell r="BQ191">
            <v>0</v>
          </cell>
          <cell r="BR191">
            <v>0</v>
          </cell>
          <cell r="BS191">
            <v>0</v>
          </cell>
          <cell r="BT191">
            <v>0</v>
          </cell>
          <cell r="BU191">
            <v>0</v>
          </cell>
          <cell r="CA191">
            <v>0</v>
          </cell>
          <cell r="CB191">
            <v>0</v>
          </cell>
          <cell r="CC191">
            <v>0</v>
          </cell>
          <cell r="CH191">
            <v>0</v>
          </cell>
          <cell r="CI191">
            <v>0</v>
          </cell>
          <cell r="CJ191">
            <v>0</v>
          </cell>
          <cell r="CK191">
            <v>0</v>
          </cell>
          <cell r="CL191">
            <v>0</v>
          </cell>
          <cell r="CR191">
            <v>0</v>
          </cell>
          <cell r="CS191">
            <v>0</v>
          </cell>
          <cell r="CT191">
            <v>0</v>
          </cell>
          <cell r="CU191">
            <v>0</v>
          </cell>
          <cell r="CV191">
            <v>0</v>
          </cell>
          <cell r="CW191">
            <v>0</v>
          </cell>
          <cell r="CX191">
            <v>0</v>
          </cell>
          <cell r="CY191">
            <v>0</v>
          </cell>
          <cell r="CZ191">
            <v>0</v>
          </cell>
          <cell r="DA191">
            <v>0</v>
          </cell>
          <cell r="DC191">
            <v>39508</v>
          </cell>
          <cell r="DD191">
            <v>-8090.4230301135631</v>
          </cell>
          <cell r="DE191">
            <v>-151.30968729907525</v>
          </cell>
          <cell r="DF191">
            <v>0</v>
          </cell>
          <cell r="DG191">
            <v>-1214.5985715736044</v>
          </cell>
          <cell r="DH191">
            <v>0</v>
          </cell>
          <cell r="DI191">
            <v>0</v>
          </cell>
          <cell r="DJ191">
            <v>0</v>
          </cell>
          <cell r="DK191">
            <v>-9456.3312889862427</v>
          </cell>
        </row>
        <row r="192">
          <cell r="A192">
            <v>39539</v>
          </cell>
          <cell r="B192">
            <v>-691.46499416239385</v>
          </cell>
          <cell r="C192">
            <v>-4990.6991400011848</v>
          </cell>
          <cell r="D192">
            <v>-635.69501091336292</v>
          </cell>
          <cell r="E192">
            <v>-510.17006785569447</v>
          </cell>
          <cell r="F192">
            <v>-906.71318974849396</v>
          </cell>
          <cell r="G192">
            <v>-9.4000876458022162</v>
          </cell>
          <cell r="H192">
            <v>-6.1984143385372015</v>
          </cell>
          <cell r="I192">
            <v>-0.11779152950819638</v>
          </cell>
          <cell r="J192">
            <v>0</v>
          </cell>
          <cell r="K192">
            <v>0</v>
          </cell>
          <cell r="L192">
            <v>0</v>
          </cell>
          <cell r="M192">
            <v>-3.0399783299999825</v>
          </cell>
          <cell r="N192">
            <v>0</v>
          </cell>
          <cell r="O192">
            <v>0</v>
          </cell>
          <cell r="P192">
            <v>-2.9511805363920107</v>
          </cell>
          <cell r="Q192">
            <v>-2.0850902009331458</v>
          </cell>
          <cell r="R192">
            <v>-10.638304814061662</v>
          </cell>
          <cell r="S192">
            <v>-10.858031944321425</v>
          </cell>
          <cell r="T192">
            <v>-9.3108647642150189</v>
          </cell>
          <cell r="U192">
            <v>-30.710985662948609</v>
          </cell>
          <cell r="V192">
            <v>-0.54923973430294648</v>
          </cell>
          <cell r="W192">
            <v>-41.276937902902418</v>
          </cell>
          <cell r="X192">
            <v>-1.0728664102291503</v>
          </cell>
          <cell r="Y192">
            <v>-0.31750237646114909</v>
          </cell>
          <cell r="Z192">
            <v>-5.1959890259309294</v>
          </cell>
          <cell r="AA192">
            <v>-11.681367249084662</v>
          </cell>
          <cell r="AB192">
            <v>-71.129505405038941</v>
          </cell>
          <cell r="AC192">
            <v>-48.925162320274168</v>
          </cell>
          <cell r="AD192">
            <v>-1.2759095799024358</v>
          </cell>
          <cell r="AE192">
            <v>-2.246628169036132</v>
          </cell>
          <cell r="AF192">
            <v>-1.1108294026664955</v>
          </cell>
          <cell r="AG192">
            <v>-2.0092359447482888</v>
          </cell>
          <cell r="AH192">
            <v>-17.453139655187599</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C192">
            <v>39539</v>
          </cell>
          <cell r="BD192">
            <v>-7.569689709869408</v>
          </cell>
          <cell r="BE192">
            <v>-745.93953838592324</v>
          </cell>
          <cell r="BF192">
            <v>-154.52459411099926</v>
          </cell>
          <cell r="BG192">
            <v>-118.81695725623354</v>
          </cell>
          <cell r="BH192">
            <v>-153.32534076179638</v>
          </cell>
          <cell r="BI192">
            <v>-0.30029745828718468</v>
          </cell>
          <cell r="BJ192">
            <v>-3.316603337328373</v>
          </cell>
          <cell r="BK192">
            <v>0</v>
          </cell>
          <cell r="BL192">
            <v>0</v>
          </cell>
          <cell r="BM192">
            <v>0</v>
          </cell>
          <cell r="BN192">
            <v>0</v>
          </cell>
          <cell r="BP192">
            <v>0</v>
          </cell>
          <cell r="BQ192">
            <v>0</v>
          </cell>
          <cell r="BR192">
            <v>0</v>
          </cell>
          <cell r="BS192">
            <v>0</v>
          </cell>
          <cell r="BT192">
            <v>0</v>
          </cell>
          <cell r="BU192">
            <v>0</v>
          </cell>
          <cell r="CA192">
            <v>0</v>
          </cell>
          <cell r="CB192">
            <v>0</v>
          </cell>
          <cell r="CC192">
            <v>0</v>
          </cell>
          <cell r="CH192">
            <v>0</v>
          </cell>
          <cell r="CI192">
            <v>0</v>
          </cell>
          <cell r="CJ192">
            <v>0</v>
          </cell>
          <cell r="CK192">
            <v>0</v>
          </cell>
          <cell r="CL192">
            <v>0</v>
          </cell>
          <cell r="CR192">
            <v>0</v>
          </cell>
          <cell r="CS192">
            <v>0</v>
          </cell>
          <cell r="CT192">
            <v>0</v>
          </cell>
          <cell r="CU192">
            <v>0</v>
          </cell>
          <cell r="CV192">
            <v>0</v>
          </cell>
          <cell r="CW192">
            <v>0</v>
          </cell>
          <cell r="CX192">
            <v>0</v>
          </cell>
          <cell r="CY192">
            <v>0</v>
          </cell>
          <cell r="CZ192">
            <v>0</v>
          </cell>
          <cell r="DA192">
            <v>0</v>
          </cell>
          <cell r="DC192">
            <v>39539</v>
          </cell>
          <cell r="DD192">
            <v>-7753.498674524978</v>
          </cell>
          <cell r="DE192">
            <v>-270.79877109863719</v>
          </cell>
          <cell r="DF192">
            <v>0</v>
          </cell>
          <cell r="DG192">
            <v>-1183.7930210204372</v>
          </cell>
          <cell r="DH192">
            <v>0</v>
          </cell>
          <cell r="DI192">
            <v>0</v>
          </cell>
          <cell r="DJ192">
            <v>0</v>
          </cell>
          <cell r="DK192">
            <v>-9208.0904666440529</v>
          </cell>
        </row>
        <row r="193">
          <cell r="A193">
            <v>39569</v>
          </cell>
          <cell r="B193">
            <v>-253.47406940676501</v>
          </cell>
          <cell r="C193">
            <v>-4339.1634031906196</v>
          </cell>
          <cell r="D193">
            <v>-577.74937257097895</v>
          </cell>
          <cell r="E193">
            <v>-84.116690126914364</v>
          </cell>
          <cell r="F193">
            <v>-685.67329385968185</v>
          </cell>
          <cell r="G193">
            <v>9.1031608274966516</v>
          </cell>
          <cell r="H193">
            <v>-4.3787320900412858</v>
          </cell>
          <cell r="I193">
            <v>0.11600775901639304</v>
          </cell>
          <cell r="J193">
            <v>0</v>
          </cell>
          <cell r="K193">
            <v>0</v>
          </cell>
          <cell r="L193">
            <v>0</v>
          </cell>
          <cell r="M193">
            <v>3.0399783299999967</v>
          </cell>
          <cell r="N193">
            <v>0</v>
          </cell>
          <cell r="O193">
            <v>0</v>
          </cell>
          <cell r="P193">
            <v>-2.1546396846714693</v>
          </cell>
          <cell r="Q193">
            <v>-1.5703603889185573</v>
          </cell>
          <cell r="R193">
            <v>-6.5513048442398372</v>
          </cell>
          <cell r="S193">
            <v>-6.8845609533013885</v>
          </cell>
          <cell r="T193">
            <v>-7.4337682232223665</v>
          </cell>
          <cell r="U193">
            <v>-23.306079807476817</v>
          </cell>
          <cell r="V193">
            <v>-0.41189904727757809</v>
          </cell>
          <cell r="W193">
            <v>-30.580711670701376</v>
          </cell>
          <cell r="X193">
            <v>-0.82278515407230435</v>
          </cell>
          <cell r="Y193">
            <v>-0.23431815418189322</v>
          </cell>
          <cell r="Z193">
            <v>-3.7216754123518321</v>
          </cell>
          <cell r="AA193">
            <v>-8.722968421817626</v>
          </cell>
          <cell r="AB193">
            <v>-53.278355209529309</v>
          </cell>
          <cell r="AC193">
            <v>-37.135916328291195</v>
          </cell>
          <cell r="AD193">
            <v>-0.79339941706186767</v>
          </cell>
          <cell r="AE193">
            <v>-1.345131445608418</v>
          </cell>
          <cell r="AF193">
            <v>-0.83675977297993076</v>
          </cell>
          <cell r="AG193">
            <v>-1.5262358071366036</v>
          </cell>
          <cell r="AH193">
            <v>-12.838103281388918</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C193">
            <v>39569</v>
          </cell>
          <cell r="BD193">
            <v>4.7979340018969765</v>
          </cell>
          <cell r="BE193">
            <v>-708.79042184818286</v>
          </cell>
          <cell r="BF193">
            <v>-116.20251179445177</v>
          </cell>
          <cell r="BG193">
            <v>-72.594542633433207</v>
          </cell>
          <cell r="BH193">
            <v>-113.68504751925798</v>
          </cell>
          <cell r="BI193">
            <v>0.27705527701587496</v>
          </cell>
          <cell r="BJ193">
            <v>-2.5008177138066023</v>
          </cell>
          <cell r="BK193">
            <v>0</v>
          </cell>
          <cell r="BL193">
            <v>0</v>
          </cell>
          <cell r="BM193">
            <v>0</v>
          </cell>
          <cell r="BN193">
            <v>0</v>
          </cell>
          <cell r="BP193">
            <v>0</v>
          </cell>
          <cell r="BQ193">
            <v>0</v>
          </cell>
          <cell r="BR193">
            <v>0</v>
          </cell>
          <cell r="BS193">
            <v>0</v>
          </cell>
          <cell r="BT193">
            <v>0</v>
          </cell>
          <cell r="BU193">
            <v>0</v>
          </cell>
          <cell r="CA193">
            <v>0</v>
          </cell>
          <cell r="CB193">
            <v>0</v>
          </cell>
          <cell r="CC193">
            <v>0</v>
          </cell>
          <cell r="CH193">
            <v>0</v>
          </cell>
          <cell r="CI193">
            <v>0</v>
          </cell>
          <cell r="CJ193">
            <v>0</v>
          </cell>
          <cell r="CK193">
            <v>0</v>
          </cell>
          <cell r="CL193">
            <v>0</v>
          </cell>
          <cell r="CR193">
            <v>0</v>
          </cell>
          <cell r="CS193">
            <v>0</v>
          </cell>
          <cell r="CT193">
            <v>0</v>
          </cell>
          <cell r="CU193">
            <v>0</v>
          </cell>
          <cell r="CV193">
            <v>0</v>
          </cell>
          <cell r="CW193">
            <v>0</v>
          </cell>
          <cell r="CX193">
            <v>0</v>
          </cell>
          <cell r="CY193">
            <v>0</v>
          </cell>
          <cell r="CZ193">
            <v>0</v>
          </cell>
          <cell r="DA193">
            <v>0</v>
          </cell>
          <cell r="DC193">
            <v>39569</v>
          </cell>
          <cell r="DD193">
            <v>-5932.2964143284871</v>
          </cell>
          <cell r="DE193">
            <v>-200.14897302422926</v>
          </cell>
          <cell r="DF193">
            <v>0</v>
          </cell>
          <cell r="DG193">
            <v>-1008.6983522302196</v>
          </cell>
          <cell r="DH193">
            <v>0</v>
          </cell>
          <cell r="DI193">
            <v>0</v>
          </cell>
          <cell r="DJ193">
            <v>0</v>
          </cell>
          <cell r="DK193">
            <v>-7141.1437395829362</v>
          </cell>
        </row>
        <row r="194">
          <cell r="A194">
            <v>39600</v>
          </cell>
          <cell r="B194">
            <v>-153.245242536982</v>
          </cell>
          <cell r="C194">
            <v>-2638.9111135683997</v>
          </cell>
          <cell r="D194">
            <v>-348.6465958387563</v>
          </cell>
          <cell r="E194">
            <v>-185.61412496659955</v>
          </cell>
          <cell r="F194">
            <v>-380.63858221580631</v>
          </cell>
          <cell r="G194">
            <v>-9.1964231133624708</v>
          </cell>
          <cell r="H194">
            <v>14.123203771932953</v>
          </cell>
          <cell r="I194">
            <v>-0.11600775901639304</v>
          </cell>
          <cell r="J194">
            <v>0</v>
          </cell>
          <cell r="K194">
            <v>0</v>
          </cell>
          <cell r="L194">
            <v>0</v>
          </cell>
          <cell r="M194">
            <v>-3.0399783299999967</v>
          </cell>
          <cell r="N194">
            <v>0</v>
          </cell>
          <cell r="O194">
            <v>0</v>
          </cell>
          <cell r="P194">
            <v>-1.1649706128269361</v>
          </cell>
          <cell r="Q194">
            <v>-0.82987455260231258</v>
          </cell>
          <cell r="R194">
            <v>-4.7636247022116969</v>
          </cell>
          <cell r="S194">
            <v>-4.8150427764837467</v>
          </cell>
          <cell r="T194">
            <v>-5.4534774727500874</v>
          </cell>
          <cell r="U194">
            <v>-12.356117452448647</v>
          </cell>
          <cell r="V194">
            <v>-0.2218837949473868</v>
          </cell>
          <cell r="W194">
            <v>-16.886683365292416</v>
          </cell>
          <cell r="X194">
            <v>-0.43334499899980428</v>
          </cell>
          <cell r="Y194">
            <v>-0.12990895191936364</v>
          </cell>
          <cell r="Z194">
            <v>-2.1732680968807774</v>
          </cell>
          <cell r="AA194">
            <v>-4.5789831102062806</v>
          </cell>
          <cell r="AB194">
            <v>-27.785955780379467</v>
          </cell>
          <cell r="AC194">
            <v>-19.622476519038749</v>
          </cell>
          <cell r="AD194">
            <v>-0.55616516874385447</v>
          </cell>
          <cell r="AE194">
            <v>-1.0126132765386204</v>
          </cell>
          <cell r="AF194">
            <v>-0.44199624525374426</v>
          </cell>
          <cell r="AG194">
            <v>-0.80540456101884872</v>
          </cell>
          <cell r="AH194">
            <v>-7.137893492189173</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C194">
            <v>39600</v>
          </cell>
          <cell r="BD194">
            <v>-6.092798764923657</v>
          </cell>
          <cell r="BE194">
            <v>-447.81861404108986</v>
          </cell>
          <cell r="BF194">
            <v>-62.028598752978127</v>
          </cell>
          <cell r="BG194">
            <v>-55.8305422663135</v>
          </cell>
          <cell r="BH194">
            <v>-65.361083938354227</v>
          </cell>
          <cell r="BI194">
            <v>-0.26896873380193309</v>
          </cell>
          <cell r="BJ194">
            <v>0.94093392305717183</v>
          </cell>
          <cell r="BK194">
            <v>0</v>
          </cell>
          <cell r="BL194">
            <v>0</v>
          </cell>
          <cell r="BM194">
            <v>0</v>
          </cell>
          <cell r="BN194">
            <v>0</v>
          </cell>
          <cell r="BP194">
            <v>0</v>
          </cell>
          <cell r="BQ194">
            <v>0</v>
          </cell>
          <cell r="BR194">
            <v>0</v>
          </cell>
          <cell r="BS194">
            <v>0</v>
          </cell>
          <cell r="BT194">
            <v>0</v>
          </cell>
          <cell r="BU194">
            <v>0</v>
          </cell>
          <cell r="CA194">
            <v>0</v>
          </cell>
          <cell r="CB194">
            <v>0</v>
          </cell>
          <cell r="CC194">
            <v>0</v>
          </cell>
          <cell r="CH194">
            <v>0</v>
          </cell>
          <cell r="CI194">
            <v>0</v>
          </cell>
          <cell r="CJ194">
            <v>0</v>
          </cell>
          <cell r="CK194">
            <v>0</v>
          </cell>
          <cell r="CL194">
            <v>0</v>
          </cell>
          <cell r="CR194">
            <v>0</v>
          </cell>
          <cell r="CS194">
            <v>0</v>
          </cell>
          <cell r="CT194">
            <v>0</v>
          </cell>
          <cell r="CU194">
            <v>0</v>
          </cell>
          <cell r="CV194">
            <v>0</v>
          </cell>
          <cell r="CW194">
            <v>0</v>
          </cell>
          <cell r="CX194">
            <v>0</v>
          </cell>
          <cell r="CY194">
            <v>0</v>
          </cell>
          <cell r="CZ194">
            <v>0</v>
          </cell>
          <cell r="DA194">
            <v>0</v>
          </cell>
          <cell r="DC194">
            <v>39600</v>
          </cell>
          <cell r="DD194">
            <v>-3705.2848645569902</v>
          </cell>
          <cell r="DE194">
            <v>-111.16968493073192</v>
          </cell>
          <cell r="DF194">
            <v>0</v>
          </cell>
          <cell r="DG194">
            <v>-636.45967257440407</v>
          </cell>
          <cell r="DH194">
            <v>0</v>
          </cell>
          <cell r="DI194">
            <v>0</v>
          </cell>
          <cell r="DJ194">
            <v>0</v>
          </cell>
          <cell r="DK194">
            <v>-4452.9142220621261</v>
          </cell>
        </row>
        <row r="195">
          <cell r="A195">
            <v>39630</v>
          </cell>
          <cell r="B195">
            <v>400.9144575922046</v>
          </cell>
          <cell r="C195">
            <v>-1209.2147711544835</v>
          </cell>
          <cell r="D195">
            <v>-36.726959639212964</v>
          </cell>
          <cell r="E195">
            <v>88.691366745398454</v>
          </cell>
          <cell r="F195">
            <v>82.470552684616905</v>
          </cell>
          <cell r="G195">
            <v>9.521391810186401</v>
          </cell>
          <cell r="H195">
            <v>-0.32059847622318571</v>
          </cell>
          <cell r="I195">
            <v>0.11600775901639304</v>
          </cell>
          <cell r="J195">
            <v>0</v>
          </cell>
          <cell r="K195">
            <v>0</v>
          </cell>
          <cell r="L195">
            <v>0</v>
          </cell>
          <cell r="M195">
            <v>3.0399783299999967</v>
          </cell>
          <cell r="N195">
            <v>0</v>
          </cell>
          <cell r="O195">
            <v>0</v>
          </cell>
          <cell r="P195">
            <v>0.20131255698181949</v>
          </cell>
          <cell r="Q195">
            <v>0.12599647136387215</v>
          </cell>
          <cell r="R195">
            <v>1.0237058572151874</v>
          </cell>
          <cell r="S195">
            <v>0.92580034814010403</v>
          </cell>
          <cell r="T195">
            <v>2.4281970247157152</v>
          </cell>
          <cell r="U195">
            <v>0.99213000399324258</v>
          </cell>
          <cell r="V195">
            <v>1.6739858547754727E-2</v>
          </cell>
          <cell r="W195">
            <v>1.0965609022300775</v>
          </cell>
          <cell r="X195">
            <v>6.099482249643684E-2</v>
          </cell>
          <cell r="Y195">
            <v>9.4312656923254412E-3</v>
          </cell>
          <cell r="Z195">
            <v>0.19795250348403837</v>
          </cell>
          <cell r="AA195">
            <v>0.99622572541353094</v>
          </cell>
          <cell r="AB195">
            <v>3.525583689165174</v>
          </cell>
          <cell r="AC195">
            <v>2.2436373671858618</v>
          </cell>
          <cell r="AD195">
            <v>0.12546473289171622</v>
          </cell>
          <cell r="AE195">
            <v>0.24019237594958209</v>
          </cell>
          <cell r="AF195">
            <v>6.8168824125131477E-2</v>
          </cell>
          <cell r="AG195">
            <v>0.10076335661788183</v>
          </cell>
          <cell r="AH195">
            <v>0.56957053055258378</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C195">
            <v>39630</v>
          </cell>
          <cell r="BD195">
            <v>6.3913257508907009</v>
          </cell>
          <cell r="BE195">
            <v>145.31034689204773</v>
          </cell>
          <cell r="BF195">
            <v>6.3988008997698387</v>
          </cell>
          <cell r="BG195">
            <v>15.131791472116561</v>
          </cell>
          <cell r="BH195">
            <v>9.1312459306976166</v>
          </cell>
          <cell r="BI195">
            <v>0.27266315666948859</v>
          </cell>
          <cell r="BJ195">
            <v>-0.14856179915809165</v>
          </cell>
          <cell r="BK195">
            <v>0</v>
          </cell>
          <cell r="BL195">
            <v>0</v>
          </cell>
          <cell r="BM195">
            <v>0</v>
          </cell>
          <cell r="BN195">
            <v>0</v>
          </cell>
          <cell r="BP195">
            <v>0</v>
          </cell>
          <cell r="BQ195">
            <v>0</v>
          </cell>
          <cell r="BR195">
            <v>0</v>
          </cell>
          <cell r="BS195">
            <v>0</v>
          </cell>
          <cell r="BT195">
            <v>0</v>
          </cell>
          <cell r="BU195">
            <v>0</v>
          </cell>
          <cell r="CA195">
            <v>0</v>
          </cell>
          <cell r="CB195">
            <v>0</v>
          </cell>
          <cell r="CC195">
            <v>0</v>
          </cell>
          <cell r="CH195">
            <v>0</v>
          </cell>
          <cell r="CI195">
            <v>0</v>
          </cell>
          <cell r="CJ195">
            <v>0</v>
          </cell>
          <cell r="CK195">
            <v>0</v>
          </cell>
          <cell r="CL195">
            <v>0</v>
          </cell>
          <cell r="CR195">
            <v>0</v>
          </cell>
          <cell r="CS195">
            <v>0</v>
          </cell>
          <cell r="CT195">
            <v>0</v>
          </cell>
          <cell r="CU195">
            <v>0</v>
          </cell>
          <cell r="CV195">
            <v>0</v>
          </cell>
          <cell r="CW195">
            <v>0</v>
          </cell>
          <cell r="CX195">
            <v>0</v>
          </cell>
          <cell r="CY195">
            <v>0</v>
          </cell>
          <cell r="CZ195">
            <v>0</v>
          </cell>
          <cell r="DA195">
            <v>0</v>
          </cell>
          <cell r="DC195">
            <v>39630</v>
          </cell>
          <cell r="DD195">
            <v>-661.50857434849695</v>
          </cell>
          <cell r="DE195">
            <v>14.948428216762034</v>
          </cell>
          <cell r="DF195">
            <v>0</v>
          </cell>
          <cell r="DG195">
            <v>182.48761230303384</v>
          </cell>
          <cell r="DH195">
            <v>0</v>
          </cell>
          <cell r="DI195">
            <v>0</v>
          </cell>
          <cell r="DJ195">
            <v>0</v>
          </cell>
          <cell r="DK195">
            <v>-464.07253382870101</v>
          </cell>
        </row>
        <row r="196">
          <cell r="A196">
            <v>39661</v>
          </cell>
          <cell r="B196">
            <v>79.603084211471469</v>
          </cell>
          <cell r="C196">
            <v>3717.7154448992846</v>
          </cell>
          <cell r="D196">
            <v>19.159225304805432</v>
          </cell>
          <cell r="E196">
            <v>-27.327435563342533</v>
          </cell>
          <cell r="F196">
            <v>2.743640650044199E-2</v>
          </cell>
          <cell r="G196">
            <v>-0.50997908753015508</v>
          </cell>
          <cell r="H196">
            <v>0.45414256445480206</v>
          </cell>
          <cell r="I196">
            <v>-1.726229508197008E-3</v>
          </cell>
          <cell r="J196">
            <v>0</v>
          </cell>
          <cell r="K196">
            <v>0</v>
          </cell>
          <cell r="L196">
            <v>0</v>
          </cell>
          <cell r="M196">
            <v>0</v>
          </cell>
          <cell r="N196">
            <v>0</v>
          </cell>
          <cell r="O196">
            <v>0</v>
          </cell>
          <cell r="P196">
            <v>-7.4921423948213217E-3</v>
          </cell>
          <cell r="Q196">
            <v>-3.6232491909382603E-3</v>
          </cell>
          <cell r="R196">
            <v>-1.0395919093852513E-2</v>
          </cell>
          <cell r="S196">
            <v>-6.2947766990291143E-3</v>
          </cell>
          <cell r="T196">
            <v>-1.1852323624564676E-2</v>
          </cell>
          <cell r="U196">
            <v>-1.9933459546926713E-2</v>
          </cell>
          <cell r="V196">
            <v>-3.0705501618116804E-4</v>
          </cell>
          <cell r="W196">
            <v>-7.6300323624636235E-3</v>
          </cell>
          <cell r="X196">
            <v>-1.3352556634304014E-3</v>
          </cell>
          <cell r="Y196">
            <v>-9.5375404531194974E-5</v>
          </cell>
          <cell r="Z196">
            <v>-3.8150161812389172E-4</v>
          </cell>
          <cell r="AA196">
            <v>-3.3591818770222659E-2</v>
          </cell>
          <cell r="AB196">
            <v>0.29245236034832089</v>
          </cell>
          <cell r="AC196">
            <v>-5.3982478964407221E-2</v>
          </cell>
          <cell r="AD196">
            <v>-3.439016181237875E-3</v>
          </cell>
          <cell r="AE196">
            <v>-3.624265372165425E-3</v>
          </cell>
          <cell r="AF196">
            <v>-1.9651521035597419E-3</v>
          </cell>
          <cell r="AG196">
            <v>-2.4797605177990789E-3</v>
          </cell>
          <cell r="AH196">
            <v>-7.4392815533990131E-3</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C196">
            <v>39661</v>
          </cell>
          <cell r="BD196">
            <v>1.0890080525683743E-2</v>
          </cell>
          <cell r="BE196">
            <v>-3.5787245799497214</v>
          </cell>
          <cell r="BF196">
            <v>-0.20606996167445857</v>
          </cell>
          <cell r="BG196">
            <v>7.2746735831877913</v>
          </cell>
          <cell r="BH196">
            <v>-0.53206852724784426</v>
          </cell>
          <cell r="BI196">
            <v>-2.8592968489888015E-2</v>
          </cell>
          <cell r="BJ196">
            <v>6.1679524999047608E-2</v>
          </cell>
          <cell r="BK196">
            <v>0</v>
          </cell>
          <cell r="BL196">
            <v>0</v>
          </cell>
          <cell r="BM196">
            <v>0</v>
          </cell>
          <cell r="BN196">
            <v>0</v>
          </cell>
          <cell r="BP196">
            <v>0</v>
          </cell>
          <cell r="BQ196">
            <v>0</v>
          </cell>
          <cell r="BR196">
            <v>0</v>
          </cell>
          <cell r="BS196">
            <v>0</v>
          </cell>
          <cell r="BT196">
            <v>0</v>
          </cell>
          <cell r="BU196">
            <v>0</v>
          </cell>
          <cell r="CA196">
            <v>0</v>
          </cell>
          <cell r="CB196">
            <v>0</v>
          </cell>
          <cell r="CC196">
            <v>0</v>
          </cell>
          <cell r="CH196">
            <v>0</v>
          </cell>
          <cell r="CI196">
            <v>0</v>
          </cell>
          <cell r="CJ196">
            <v>0</v>
          </cell>
          <cell r="CK196">
            <v>0</v>
          </cell>
          <cell r="CL196">
            <v>0</v>
          </cell>
          <cell r="CR196">
            <v>0</v>
          </cell>
          <cell r="CS196">
            <v>0</v>
          </cell>
          <cell r="CT196">
            <v>0</v>
          </cell>
          <cell r="CU196">
            <v>0</v>
          </cell>
          <cell r="CV196">
            <v>0</v>
          </cell>
          <cell r="CW196">
            <v>0</v>
          </cell>
          <cell r="CX196">
            <v>0</v>
          </cell>
          <cell r="CY196">
            <v>0</v>
          </cell>
          <cell r="CZ196">
            <v>0</v>
          </cell>
          <cell r="DA196">
            <v>0</v>
          </cell>
          <cell r="DC196">
            <v>39661</v>
          </cell>
          <cell r="DD196">
            <v>3789.1201925061355</v>
          </cell>
          <cell r="DE196">
            <v>0.116589496270667</v>
          </cell>
          <cell r="DF196">
            <v>0</v>
          </cell>
          <cell r="DG196">
            <v>3.0017871513506105</v>
          </cell>
          <cell r="DH196">
            <v>0</v>
          </cell>
          <cell r="DI196">
            <v>0</v>
          </cell>
          <cell r="DJ196">
            <v>0</v>
          </cell>
          <cell r="DK196">
            <v>3792.2385691537565</v>
          </cell>
        </row>
        <row r="197">
          <cell r="A197">
            <v>39692</v>
          </cell>
          <cell r="B197">
            <v>-175.95840076113018</v>
          </cell>
          <cell r="C197">
            <v>-3310.0838066265051</v>
          </cell>
          <cell r="D197">
            <v>-11.733667503834738</v>
          </cell>
          <cell r="E197">
            <v>-35.70815294214367</v>
          </cell>
          <cell r="F197">
            <v>-21.492800012334328</v>
          </cell>
          <cell r="G197">
            <v>-8.9010272754380253</v>
          </cell>
          <cell r="H197">
            <v>-0.98356359089413203</v>
          </cell>
          <cell r="I197">
            <v>-0.11428152950819603</v>
          </cell>
          <cell r="J197">
            <v>0</v>
          </cell>
          <cell r="K197">
            <v>0</v>
          </cell>
          <cell r="L197">
            <v>0</v>
          </cell>
          <cell r="M197">
            <v>-3.0399783299999825</v>
          </cell>
          <cell r="N197">
            <v>0</v>
          </cell>
          <cell r="O197">
            <v>0</v>
          </cell>
          <cell r="P197">
            <v>-7.7072854573128957E-2</v>
          </cell>
          <cell r="Q197">
            <v>-3.4863048620981552E-2</v>
          </cell>
          <cell r="R197">
            <v>-0.97166628546532507</v>
          </cell>
          <cell r="S197">
            <v>-0.89126224967939294</v>
          </cell>
          <cell r="T197">
            <v>-1.8439589155072156E-2</v>
          </cell>
          <cell r="U197">
            <v>-0.42512374626484117</v>
          </cell>
          <cell r="V197">
            <v>-1.0022488770843163E-2</v>
          </cell>
          <cell r="W197">
            <v>-0.96579272582452447</v>
          </cell>
          <cell r="X197">
            <v>-1.1830697898193576E-2</v>
          </cell>
          <cell r="Y197">
            <v>-7.8772682407992067E-3</v>
          </cell>
          <cell r="Z197">
            <v>-0.19370269077577085</v>
          </cell>
          <cell r="AA197">
            <v>-0.22530167160038417</v>
          </cell>
          <cell r="AB197">
            <v>-0.70280058536656043</v>
          </cell>
          <cell r="AC197">
            <v>-0.6867305285058265</v>
          </cell>
          <cell r="AD197">
            <v>-0.10666327875723525</v>
          </cell>
          <cell r="AE197">
            <v>-0.22329099277189357</v>
          </cell>
          <cell r="AF197">
            <v>-1.8521062059802196E-2</v>
          </cell>
          <cell r="AG197">
            <v>-2.7889167774087564E-2</v>
          </cell>
          <cell r="AH197">
            <v>-0.45287425298169204</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C197">
            <v>39692</v>
          </cell>
          <cell r="BD197">
            <v>-7.012939478848466</v>
          </cell>
          <cell r="BE197">
            <v>-17.917998054273312</v>
          </cell>
          <cell r="BF197">
            <v>-2.6347954077243827</v>
          </cell>
          <cell r="BG197">
            <v>-24.87555458924794</v>
          </cell>
          <cell r="BH197">
            <v>-2.0208629405450154</v>
          </cell>
          <cell r="BI197">
            <v>-0.25205077597949899</v>
          </cell>
          <cell r="BJ197">
            <v>-0.28470016793885655</v>
          </cell>
          <cell r="BK197">
            <v>0</v>
          </cell>
          <cell r="BL197">
            <v>0</v>
          </cell>
          <cell r="BM197">
            <v>0</v>
          </cell>
          <cell r="BN197">
            <v>0</v>
          </cell>
          <cell r="BP197">
            <v>0</v>
          </cell>
          <cell r="BQ197">
            <v>0</v>
          </cell>
          <cell r="BR197">
            <v>0</v>
          </cell>
          <cell r="BS197">
            <v>0</v>
          </cell>
          <cell r="BT197">
            <v>0</v>
          </cell>
          <cell r="BU197">
            <v>0</v>
          </cell>
          <cell r="CA197">
            <v>0</v>
          </cell>
          <cell r="CB197">
            <v>0</v>
          </cell>
          <cell r="CC197">
            <v>0</v>
          </cell>
          <cell r="CH197">
            <v>0</v>
          </cell>
          <cell r="CI197">
            <v>0</v>
          </cell>
          <cell r="CJ197">
            <v>0</v>
          </cell>
          <cell r="CK197">
            <v>0</v>
          </cell>
          <cell r="CL197">
            <v>0</v>
          </cell>
          <cell r="CR197">
            <v>0</v>
          </cell>
          <cell r="CS197">
            <v>0</v>
          </cell>
          <cell r="CT197">
            <v>0</v>
          </cell>
          <cell r="CU197">
            <v>0</v>
          </cell>
          <cell r="CV197">
            <v>0</v>
          </cell>
          <cell r="CW197">
            <v>0</v>
          </cell>
          <cell r="CX197">
            <v>0</v>
          </cell>
          <cell r="CY197">
            <v>0</v>
          </cell>
          <cell r="CZ197">
            <v>0</v>
          </cell>
          <cell r="DA197">
            <v>0</v>
          </cell>
          <cell r="DC197">
            <v>39692</v>
          </cell>
          <cell r="DD197">
            <v>-3568.0156785717882</v>
          </cell>
          <cell r="DE197">
            <v>-6.0517251850863545</v>
          </cell>
          <cell r="DF197">
            <v>0</v>
          </cell>
          <cell r="DG197">
            <v>-54.998901414557473</v>
          </cell>
          <cell r="DH197">
            <v>0</v>
          </cell>
          <cell r="DI197">
            <v>0</v>
          </cell>
          <cell r="DJ197">
            <v>0</v>
          </cell>
          <cell r="DK197">
            <v>-3629.0663051714323</v>
          </cell>
        </row>
        <row r="198">
          <cell r="A198">
            <v>39722</v>
          </cell>
          <cell r="B198">
            <v>895.59356778570873</v>
          </cell>
          <cell r="C198">
            <v>5434.6549548170206</v>
          </cell>
          <cell r="D198">
            <v>405.74726342787625</v>
          </cell>
          <cell r="E198">
            <v>300.75711795701159</v>
          </cell>
          <cell r="F198">
            <v>847.31361401259687</v>
          </cell>
          <cell r="G198">
            <v>9.3073736209682352</v>
          </cell>
          <cell r="H198">
            <v>-10.583365571374266</v>
          </cell>
          <cell r="I198">
            <v>0.11600775901639304</v>
          </cell>
          <cell r="J198">
            <v>0</v>
          </cell>
          <cell r="K198">
            <v>0</v>
          </cell>
          <cell r="L198">
            <v>0</v>
          </cell>
          <cell r="M198">
            <v>3.0399783299999967</v>
          </cell>
          <cell r="N198">
            <v>0</v>
          </cell>
          <cell r="O198">
            <v>0</v>
          </cell>
          <cell r="P198">
            <v>2.4039245553612369</v>
          </cell>
          <cell r="Q198">
            <v>1.6868939712030171</v>
          </cell>
          <cell r="R198">
            <v>8.5795888475688855</v>
          </cell>
          <cell r="S198">
            <v>8.7213596349505238</v>
          </cell>
          <cell r="T198">
            <v>7.5578518250738354</v>
          </cell>
          <cell r="U198">
            <v>24.411908316284311</v>
          </cell>
          <cell r="V198">
            <v>0.4359178351119834</v>
          </cell>
          <cell r="W198">
            <v>32.609563232661358</v>
          </cell>
          <cell r="X198">
            <v>0.86301750280177569</v>
          </cell>
          <cell r="Y198">
            <v>0.25128109876787591</v>
          </cell>
          <cell r="Z198">
            <v>4.1135438524713814</v>
          </cell>
          <cell r="AA198">
            <v>9.6084019892392973</v>
          </cell>
          <cell r="AB198">
            <v>59.094028596104991</v>
          </cell>
          <cell r="AC198">
            <v>39.200706598919275</v>
          </cell>
          <cell r="AD198">
            <v>1.0363169654003466</v>
          </cell>
          <cell r="AE198">
            <v>1.8200682273563196</v>
          </cell>
          <cell r="AF198">
            <v>0.89918453909969576</v>
          </cell>
          <cell r="AG198">
            <v>1.6137169607757125</v>
          </cell>
          <cell r="AH198">
            <v>13.837611118904986</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C198">
            <v>39722</v>
          </cell>
          <cell r="BD198">
            <v>10.317330978578269</v>
          </cell>
          <cell r="BE198">
            <v>477.45997152618304</v>
          </cell>
          <cell r="BF198">
            <v>126.13488703668742</v>
          </cell>
          <cell r="BG198">
            <v>124.54989531658157</v>
          </cell>
          <cell r="BH198">
            <v>123.0379448342205</v>
          </cell>
          <cell r="BI198">
            <v>0.27009965143711323</v>
          </cell>
          <cell r="BJ198">
            <v>1.1088860358432706</v>
          </cell>
          <cell r="BK198">
            <v>0</v>
          </cell>
          <cell r="BL198">
            <v>0</v>
          </cell>
          <cell r="BM198">
            <v>0</v>
          </cell>
          <cell r="BN198">
            <v>0</v>
          </cell>
          <cell r="BP198">
            <v>0</v>
          </cell>
          <cell r="BQ198">
            <v>0</v>
          </cell>
          <cell r="BR198">
            <v>0</v>
          </cell>
          <cell r="BS198">
            <v>0</v>
          </cell>
          <cell r="BT198">
            <v>0</v>
          </cell>
          <cell r="BU198">
            <v>0</v>
          </cell>
          <cell r="CA198">
            <v>0</v>
          </cell>
          <cell r="CB198">
            <v>0</v>
          </cell>
          <cell r="CC198">
            <v>0</v>
          </cell>
          <cell r="CH198">
            <v>0</v>
          </cell>
          <cell r="CI198">
            <v>0</v>
          </cell>
          <cell r="CJ198">
            <v>0</v>
          </cell>
          <cell r="CK198">
            <v>0</v>
          </cell>
          <cell r="CL198">
            <v>0</v>
          </cell>
          <cell r="CR198">
            <v>0</v>
          </cell>
          <cell r="CS198">
            <v>0</v>
          </cell>
          <cell r="CT198">
            <v>0</v>
          </cell>
          <cell r="CU198">
            <v>0</v>
          </cell>
          <cell r="CV198">
            <v>0</v>
          </cell>
          <cell r="CW198">
            <v>0</v>
          </cell>
          <cell r="CX198">
            <v>0</v>
          </cell>
          <cell r="CY198">
            <v>0</v>
          </cell>
          <cell r="CZ198">
            <v>0</v>
          </cell>
          <cell r="DA198">
            <v>0</v>
          </cell>
          <cell r="DC198">
            <v>39722</v>
          </cell>
          <cell r="DD198">
            <v>7885.9465121388248</v>
          </cell>
          <cell r="DE198">
            <v>218.74488566805687</v>
          </cell>
          <cell r="DF198">
            <v>0</v>
          </cell>
          <cell r="DG198">
            <v>862.87901537953121</v>
          </cell>
          <cell r="DH198">
            <v>0</v>
          </cell>
          <cell r="DI198">
            <v>0</v>
          </cell>
          <cell r="DJ198">
            <v>0</v>
          </cell>
          <cell r="DK198">
            <v>8967.5704131864131</v>
          </cell>
        </row>
        <row r="199">
          <cell r="A199">
            <v>39753</v>
          </cell>
          <cell r="B199">
            <v>393.22508520087649</v>
          </cell>
          <cell r="C199">
            <v>5391.5810633018318</v>
          </cell>
          <cell r="D199">
            <v>568.40167413982488</v>
          </cell>
          <cell r="E199">
            <v>335.77112719128468</v>
          </cell>
          <cell r="F199">
            <v>925.33436176690702</v>
          </cell>
          <cell r="G199">
            <v>-9.4337048409624913</v>
          </cell>
          <cell r="H199">
            <v>4.7716608962032154</v>
          </cell>
          <cell r="I199">
            <v>-0.11600775901639304</v>
          </cell>
          <cell r="J199">
            <v>0</v>
          </cell>
          <cell r="K199">
            <v>0</v>
          </cell>
          <cell r="L199">
            <v>0</v>
          </cell>
          <cell r="M199">
            <v>-3.0399783299999967</v>
          </cell>
          <cell r="N199">
            <v>0</v>
          </cell>
          <cell r="O199">
            <v>0</v>
          </cell>
          <cell r="P199">
            <v>2.2624667078830356</v>
          </cell>
          <cell r="Q199">
            <v>1.6425925644442825</v>
          </cell>
          <cell r="R199">
            <v>7.1550396235096443</v>
          </cell>
          <cell r="S199">
            <v>7.50696729963839</v>
          </cell>
          <cell r="T199">
            <v>7.514013235926889</v>
          </cell>
          <cell r="U199">
            <v>24.860978529608452</v>
          </cell>
          <cell r="V199">
            <v>0.44164684075098148</v>
          </cell>
          <cell r="W199">
            <v>33.038451296654991</v>
          </cell>
          <cell r="X199">
            <v>0.860641628293495</v>
          </cell>
          <cell r="Y199">
            <v>0.25288450385055417</v>
          </cell>
          <cell r="Z199">
            <v>4.0342821439608851</v>
          </cell>
          <cell r="AA199">
            <v>8.9640606502916071</v>
          </cell>
          <cell r="AB199">
            <v>58.863862562059353</v>
          </cell>
          <cell r="AC199">
            <v>39.210616854193105</v>
          </cell>
          <cell r="AD199">
            <v>0.86455799775865838</v>
          </cell>
          <cell r="AE199">
            <v>1.4716088875679869</v>
          </cell>
          <cell r="AF199">
            <v>0.87456605420610845</v>
          </cell>
          <cell r="AG199">
            <v>1.6060592482533944</v>
          </cell>
          <cell r="AH199">
            <v>13.840126945207086</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C199">
            <v>39753</v>
          </cell>
          <cell r="BD199">
            <v>-9.5241194869562378</v>
          </cell>
          <cell r="BE199">
            <v>862.38318659526681</v>
          </cell>
          <cell r="BF199">
            <v>122.2210709309141</v>
          </cell>
          <cell r="BG199">
            <v>67.559596630270107</v>
          </cell>
          <cell r="BH199">
            <v>126.39698992684922</v>
          </cell>
          <cell r="BI199">
            <v>-0.24341380796874468</v>
          </cell>
          <cell r="BJ199">
            <v>2.8384247094649444</v>
          </cell>
          <cell r="BK199">
            <v>0</v>
          </cell>
          <cell r="BL199">
            <v>0</v>
          </cell>
          <cell r="BM199">
            <v>0</v>
          </cell>
          <cell r="BN199">
            <v>0</v>
          </cell>
          <cell r="BP199">
            <v>0</v>
          </cell>
          <cell r="BQ199">
            <v>0</v>
          </cell>
          <cell r="BR199">
            <v>0</v>
          </cell>
          <cell r="BS199">
            <v>0</v>
          </cell>
          <cell r="BT199">
            <v>0</v>
          </cell>
          <cell r="BU199">
            <v>0</v>
          </cell>
          <cell r="CA199">
            <v>0</v>
          </cell>
          <cell r="CB199">
            <v>0</v>
          </cell>
          <cell r="CC199">
            <v>0</v>
          </cell>
          <cell r="CH199">
            <v>0</v>
          </cell>
          <cell r="CI199">
            <v>0</v>
          </cell>
          <cell r="CJ199">
            <v>0</v>
          </cell>
          <cell r="CK199">
            <v>0</v>
          </cell>
          <cell r="CL199">
            <v>0</v>
          </cell>
          <cell r="CR199">
            <v>0</v>
          </cell>
          <cell r="CS199">
            <v>0</v>
          </cell>
          <cell r="CT199">
            <v>0</v>
          </cell>
          <cell r="CU199">
            <v>0</v>
          </cell>
          <cell r="CV199">
            <v>0</v>
          </cell>
          <cell r="CW199">
            <v>0</v>
          </cell>
          <cell r="CX199">
            <v>0</v>
          </cell>
          <cell r="CY199">
            <v>0</v>
          </cell>
          <cell r="CZ199">
            <v>0</v>
          </cell>
          <cell r="DA199">
            <v>0</v>
          </cell>
          <cell r="DC199">
            <v>39753</v>
          </cell>
          <cell r="DD199">
            <v>7606.4952815669485</v>
          </cell>
          <cell r="DE199">
            <v>215.26542357405884</v>
          </cell>
          <cell r="DF199">
            <v>0</v>
          </cell>
          <cell r="DG199">
            <v>1171.6317354978405</v>
          </cell>
          <cell r="DH199">
            <v>0</v>
          </cell>
          <cell r="DI199">
            <v>0</v>
          </cell>
          <cell r="DJ199">
            <v>0</v>
          </cell>
          <cell r="DK199">
            <v>8993.3924406388487</v>
          </cell>
        </row>
        <row r="200">
          <cell r="A200">
            <v>39783</v>
          </cell>
          <cell r="B200">
            <v>527.32900601227993</v>
          </cell>
          <cell r="C200">
            <v>8077.2509377980059</v>
          </cell>
          <cell r="D200">
            <v>760.02698310392179</v>
          </cell>
          <cell r="E200">
            <v>386.34586545846992</v>
          </cell>
          <cell r="F200">
            <v>1131.3078141148944</v>
          </cell>
          <cell r="G200">
            <v>9.516157743532915</v>
          </cell>
          <cell r="H200">
            <v>7.0445027341823661</v>
          </cell>
          <cell r="I200">
            <v>0.11600775901639304</v>
          </cell>
          <cell r="J200">
            <v>0</v>
          </cell>
          <cell r="K200">
            <v>0</v>
          </cell>
          <cell r="L200">
            <v>0</v>
          </cell>
          <cell r="M200">
            <v>3.0399783299999967</v>
          </cell>
          <cell r="N200">
            <v>0</v>
          </cell>
          <cell r="O200">
            <v>0</v>
          </cell>
          <cell r="P200">
            <v>3.1639028767929744</v>
          </cell>
          <cell r="Q200">
            <v>2.2475202421560443</v>
          </cell>
          <cell r="R200">
            <v>11.595033004913176</v>
          </cell>
          <cell r="S200">
            <v>11.861548543675092</v>
          </cell>
          <cell r="T200">
            <v>10.032008487325168</v>
          </cell>
          <cell r="U200">
            <v>33.563643902540747</v>
          </cell>
          <cell r="V200">
            <v>0.60117562445209516</v>
          </cell>
          <cell r="W200">
            <v>45.371498738118319</v>
          </cell>
          <cell r="X200">
            <v>1.1618162293816958</v>
          </cell>
          <cell r="Y200">
            <v>0.34855489244418336</v>
          </cell>
          <cell r="Z200">
            <v>5.7116962481342579</v>
          </cell>
          <cell r="AA200">
            <v>12.42102278673439</v>
          </cell>
          <cell r="AB200">
            <v>81.04200478114646</v>
          </cell>
          <cell r="AC200">
            <v>53.141157950741743</v>
          </cell>
          <cell r="AD200">
            <v>1.3804943510873224</v>
          </cell>
          <cell r="AE200">
            <v>2.4415318125924284</v>
          </cell>
          <cell r="AF200">
            <v>1.1968364260654738</v>
          </cell>
          <cell r="AG200">
            <v>2.1783191610056178</v>
          </cell>
          <cell r="AH200">
            <v>19.134971308729313</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C200">
            <v>39783</v>
          </cell>
          <cell r="BD200">
            <v>9.0304672088763311</v>
          </cell>
          <cell r="BE200">
            <v>1242.2927883561883</v>
          </cell>
          <cell r="BF200">
            <v>168.04989365166887</v>
          </cell>
          <cell r="BG200">
            <v>148.61007245978453</v>
          </cell>
          <cell r="BH200">
            <v>177.0155277334751</v>
          </cell>
          <cell r="BI200">
            <v>0.26538813588898691</v>
          </cell>
          <cell r="BJ200">
            <v>3.5086026735628328</v>
          </cell>
          <cell r="BK200">
            <v>0</v>
          </cell>
          <cell r="BL200">
            <v>0</v>
          </cell>
          <cell r="BM200">
            <v>0</v>
          </cell>
          <cell r="BN200">
            <v>0</v>
          </cell>
          <cell r="BP200">
            <v>0</v>
          </cell>
          <cell r="BQ200">
            <v>0</v>
          </cell>
          <cell r="BR200">
            <v>0</v>
          </cell>
          <cell r="BS200">
            <v>0</v>
          </cell>
          <cell r="BT200">
            <v>0</v>
          </cell>
          <cell r="BU200">
            <v>0</v>
          </cell>
          <cell r="CA200">
            <v>0</v>
          </cell>
          <cell r="CB200">
            <v>0</v>
          </cell>
          <cell r="CC200">
            <v>0</v>
          </cell>
          <cell r="CH200">
            <v>0</v>
          </cell>
          <cell r="CI200">
            <v>0</v>
          </cell>
          <cell r="CJ200">
            <v>0</v>
          </cell>
          <cell r="CK200">
            <v>0</v>
          </cell>
          <cell r="CL200">
            <v>0</v>
          </cell>
          <cell r="CR200">
            <v>0</v>
          </cell>
          <cell r="CS200">
            <v>0</v>
          </cell>
          <cell r="CT200">
            <v>0</v>
          </cell>
          <cell r="CU200">
            <v>0</v>
          </cell>
          <cell r="CV200">
            <v>0</v>
          </cell>
          <cell r="CW200">
            <v>0</v>
          </cell>
          <cell r="CX200">
            <v>0</v>
          </cell>
          <cell r="CY200">
            <v>0</v>
          </cell>
          <cell r="CZ200">
            <v>0</v>
          </cell>
          <cell r="DA200">
            <v>0</v>
          </cell>
          <cell r="DC200">
            <v>39783</v>
          </cell>
          <cell r="DD200">
            <v>10901.977253054305</v>
          </cell>
          <cell r="DE200">
            <v>298.59473736803653</v>
          </cell>
          <cell r="DF200">
            <v>0</v>
          </cell>
          <cell r="DG200">
            <v>1748.772740219445</v>
          </cell>
          <cell r="DH200">
            <v>0</v>
          </cell>
          <cell r="DI200">
            <v>0</v>
          </cell>
          <cell r="DJ200">
            <v>0</v>
          </cell>
          <cell r="DK200">
            <v>12949.344730641787</v>
          </cell>
        </row>
        <row r="201">
          <cell r="A201">
            <v>39814</v>
          </cell>
          <cell r="B201">
            <v>-2.1143527460026235</v>
          </cell>
          <cell r="C201">
            <v>1146.4406114520643</v>
          </cell>
          <cell r="D201">
            <v>396.98068720372748</v>
          </cell>
          <cell r="E201">
            <v>173.57161240130472</v>
          </cell>
          <cell r="F201">
            <v>401.3010570669062</v>
          </cell>
          <cell r="G201">
            <v>-0.35062828808003133</v>
          </cell>
          <cell r="H201">
            <v>2.1502045343285623</v>
          </cell>
          <cell r="I201">
            <v>-1.726229508197008E-3</v>
          </cell>
          <cell r="J201">
            <v>0</v>
          </cell>
          <cell r="K201">
            <v>0</v>
          </cell>
          <cell r="L201">
            <v>0</v>
          </cell>
          <cell r="M201">
            <v>0</v>
          </cell>
          <cell r="N201">
            <v>0</v>
          </cell>
          <cell r="O201">
            <v>0</v>
          </cell>
          <cell r="P201">
            <v>1.2936485017332835</v>
          </cell>
          <cell r="Q201">
            <v>0.93660121836544885</v>
          </cell>
          <cell r="R201">
            <v>4.5553289745178773</v>
          </cell>
          <cell r="S201">
            <v>4.7223783990774706</v>
          </cell>
          <cell r="T201">
            <v>4.2629881809018855</v>
          </cell>
          <cell r="U201">
            <v>14.230995421994535</v>
          </cell>
          <cell r="V201">
            <v>0.25418597897834583</v>
          </cell>
          <cell r="W201">
            <v>19.185773254458212</v>
          </cell>
          <cell r="X201">
            <v>0.48989987273005609</v>
          </cell>
          <cell r="Y201">
            <v>0.14698234248073594</v>
          </cell>
          <cell r="Z201">
            <v>2.3874855432840008</v>
          </cell>
          <cell r="AA201">
            <v>5.0824148366420161</v>
          </cell>
          <cell r="AB201">
            <v>33.324972691881158</v>
          </cell>
          <cell r="AC201">
            <v>22.391216318598708</v>
          </cell>
          <cell r="AD201">
            <v>0.53619709035908603</v>
          </cell>
          <cell r="AE201">
            <v>0.94533101199033709</v>
          </cell>
          <cell r="AF201">
            <v>0.49855648471216174</v>
          </cell>
          <cell r="AG201">
            <v>0.91633881396931649</v>
          </cell>
          <cell r="AH201">
            <v>8.047729769016108</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C201">
            <v>39814</v>
          </cell>
          <cell r="BD201">
            <v>-1.2216905476305726</v>
          </cell>
          <cell r="BE201">
            <v>244.6330995757894</v>
          </cell>
          <cell r="BF201">
            <v>70.139453199922968</v>
          </cell>
          <cell r="BG201">
            <v>37.241511602885907</v>
          </cell>
          <cell r="BH201">
            <v>58.864968256930979</v>
          </cell>
          <cell r="BI201">
            <v>-3.414524597852342E-2</v>
          </cell>
          <cell r="BJ201">
            <v>1.5829826079903988</v>
          </cell>
          <cell r="BK201">
            <v>0</v>
          </cell>
          <cell r="BL201">
            <v>0</v>
          </cell>
          <cell r="BM201">
            <v>0</v>
          </cell>
          <cell r="BN201">
            <v>0</v>
          </cell>
          <cell r="BP201">
            <v>0</v>
          </cell>
          <cell r="BQ201">
            <v>0</v>
          </cell>
          <cell r="BR201">
            <v>0</v>
          </cell>
          <cell r="BS201">
            <v>0</v>
          </cell>
          <cell r="BT201">
            <v>0</v>
          </cell>
          <cell r="BU201">
            <v>0</v>
          </cell>
          <cell r="CA201">
            <v>0</v>
          </cell>
          <cell r="CB201">
            <v>0</v>
          </cell>
          <cell r="CC201">
            <v>0</v>
          </cell>
          <cell r="CH201">
            <v>0</v>
          </cell>
          <cell r="CI201">
            <v>0</v>
          </cell>
          <cell r="CJ201">
            <v>0</v>
          </cell>
          <cell r="CK201">
            <v>0</v>
          </cell>
          <cell r="CL201">
            <v>0</v>
          </cell>
          <cell r="CR201">
            <v>0</v>
          </cell>
          <cell r="CS201">
            <v>0</v>
          </cell>
          <cell r="CT201">
            <v>0</v>
          </cell>
          <cell r="CU201">
            <v>0</v>
          </cell>
          <cell r="CV201">
            <v>0</v>
          </cell>
          <cell r="CW201">
            <v>0</v>
          </cell>
          <cell r="CX201">
            <v>0</v>
          </cell>
          <cell r="CY201">
            <v>0</v>
          </cell>
          <cell r="CZ201">
            <v>0</v>
          </cell>
          <cell r="DA201">
            <v>0</v>
          </cell>
          <cell r="DC201">
            <v>39814</v>
          </cell>
          <cell r="DD201">
            <v>2117.9774653947406</v>
          </cell>
          <cell r="DE201">
            <v>124.20902470569075</v>
          </cell>
          <cell r="DF201">
            <v>0</v>
          </cell>
          <cell r="DG201">
            <v>411.20617944991051</v>
          </cell>
          <cell r="DH201">
            <v>0</v>
          </cell>
          <cell r="DI201">
            <v>0</v>
          </cell>
          <cell r="DJ201">
            <v>0</v>
          </cell>
          <cell r="DK201">
            <v>2653.3926695503419</v>
          </cell>
        </row>
        <row r="202">
          <cell r="A202">
            <v>39845</v>
          </cell>
          <cell r="B202">
            <v>-994.51393129606913</v>
          </cell>
          <cell r="C202">
            <v>-1181.2850819601663</v>
          </cell>
          <cell r="D202">
            <v>-229.40670238887105</v>
          </cell>
          <cell r="E202">
            <v>-336.68777470369423</v>
          </cell>
          <cell r="F202">
            <v>-604.88170850681354</v>
          </cell>
          <cell r="G202">
            <v>-27.102444415571711</v>
          </cell>
          <cell r="H202">
            <v>-3.8199229796562761</v>
          </cell>
          <cell r="I202">
            <v>-0.34302013728813563</v>
          </cell>
          <cell r="J202">
            <v>0</v>
          </cell>
          <cell r="K202">
            <v>0</v>
          </cell>
          <cell r="L202">
            <v>0</v>
          </cell>
          <cell r="M202">
            <v>-9.1199349900000328</v>
          </cell>
          <cell r="N202">
            <v>0</v>
          </cell>
          <cell r="O202">
            <v>0</v>
          </cell>
          <cell r="P202">
            <v>-1.6519842927215347</v>
          </cell>
          <cell r="Q202">
            <v>-1.1145204377642752</v>
          </cell>
          <cell r="R202">
            <v>-7.6724162321978682</v>
          </cell>
          <cell r="S202">
            <v>-7.572815868063806</v>
          </cell>
          <cell r="T202">
            <v>-4.6142770954218406</v>
          </cell>
          <cell r="U202">
            <v>-16.153598906896477</v>
          </cell>
          <cell r="V202">
            <v>-0.29497382424472374</v>
          </cell>
          <cell r="W202">
            <v>-22.683520917376057</v>
          </cell>
          <cell r="X202">
            <v>-0.55714841879796539</v>
          </cell>
          <cell r="Y202">
            <v>-0.17566223721965768</v>
          </cell>
          <cell r="Z202">
            <v>-3.0356851189730456</v>
          </cell>
          <cell r="AA202">
            <v>-6.3367499104056648</v>
          </cell>
          <cell r="AB202">
            <v>-37.788667185969075</v>
          </cell>
          <cell r="AC202">
            <v>-25.780662471667966</v>
          </cell>
          <cell r="AD202">
            <v>-0.89885757320501192</v>
          </cell>
          <cell r="AE202">
            <v>-1.6675729938010431</v>
          </cell>
          <cell r="AF202">
            <v>-0.59366192992384237</v>
          </cell>
          <cell r="AG202">
            <v>-1.0582012282270812</v>
          </cell>
          <cell r="AH202">
            <v>-9.709380079818537</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C202">
            <v>39845</v>
          </cell>
          <cell r="BD202">
            <v>-18.271597217932424</v>
          </cell>
          <cell r="BE202">
            <v>-40.789532817047984</v>
          </cell>
          <cell r="BF202">
            <v>-81.326827079280633</v>
          </cell>
          <cell r="BG202">
            <v>-119.10935702966674</v>
          </cell>
          <cell r="BH202">
            <v>-89.333197915538619</v>
          </cell>
          <cell r="BI202">
            <v>-0.71873195611495433</v>
          </cell>
          <cell r="BJ202">
            <v>-1.9059377794065426</v>
          </cell>
          <cell r="BK202">
            <v>0</v>
          </cell>
          <cell r="BL202">
            <v>0</v>
          </cell>
          <cell r="BM202">
            <v>0</v>
          </cell>
          <cell r="BN202">
            <v>0</v>
          </cell>
          <cell r="BP202">
            <v>0</v>
          </cell>
          <cell r="BQ202">
            <v>0</v>
          </cell>
          <cell r="BR202">
            <v>0</v>
          </cell>
          <cell r="BS202">
            <v>0</v>
          </cell>
          <cell r="BT202">
            <v>0</v>
          </cell>
          <cell r="BU202">
            <v>0</v>
          </cell>
          <cell r="CA202">
            <v>0</v>
          </cell>
          <cell r="CB202">
            <v>0</v>
          </cell>
          <cell r="CC202">
            <v>0</v>
          </cell>
          <cell r="CH202">
            <v>0</v>
          </cell>
          <cell r="CI202">
            <v>0</v>
          </cell>
          <cell r="CJ202">
            <v>0</v>
          </cell>
          <cell r="CK202">
            <v>0</v>
          </cell>
          <cell r="CL202">
            <v>0</v>
          </cell>
          <cell r="CR202">
            <v>0</v>
          </cell>
          <cell r="CS202">
            <v>0</v>
          </cell>
          <cell r="CT202">
            <v>0</v>
          </cell>
          <cell r="CU202">
            <v>0</v>
          </cell>
          <cell r="CV202">
            <v>0</v>
          </cell>
          <cell r="CW202">
            <v>0</v>
          </cell>
          <cell r="CX202">
            <v>0</v>
          </cell>
          <cell r="CY202">
            <v>0</v>
          </cell>
          <cell r="CZ202">
            <v>0</v>
          </cell>
          <cell r="DA202">
            <v>0</v>
          </cell>
          <cell r="DC202">
            <v>39845</v>
          </cell>
          <cell r="DD202">
            <v>-3387.1605213781304</v>
          </cell>
          <cell r="DE202">
            <v>-149.36035672269549</v>
          </cell>
          <cell r="DF202">
            <v>0</v>
          </cell>
          <cell r="DG202">
            <v>-351.45518179498788</v>
          </cell>
          <cell r="DH202">
            <v>0</v>
          </cell>
          <cell r="DI202">
            <v>0</v>
          </cell>
          <cell r="DJ202">
            <v>0</v>
          </cell>
          <cell r="DK202">
            <v>-3887.9760598958137</v>
          </cell>
        </row>
        <row r="203">
          <cell r="A203">
            <v>39873</v>
          </cell>
          <cell r="B203">
            <v>17.574662520453785</v>
          </cell>
          <cell r="C203">
            <v>-6034.1743140400031</v>
          </cell>
          <cell r="D203">
            <v>-348.95032468272075</v>
          </cell>
          <cell r="E203">
            <v>-74.708830542749183</v>
          </cell>
          <cell r="F203">
            <v>-455.24080997658484</v>
          </cell>
          <cell r="G203">
            <v>27.500290689986969</v>
          </cell>
          <cell r="H203">
            <v>-2.2468884135579366</v>
          </cell>
          <cell r="I203">
            <v>0.34837437457627152</v>
          </cell>
          <cell r="J203">
            <v>0</v>
          </cell>
          <cell r="K203">
            <v>0</v>
          </cell>
          <cell r="L203">
            <v>0</v>
          </cell>
          <cell r="M203">
            <v>9.1199349899999902</v>
          </cell>
          <cell r="N203">
            <v>0</v>
          </cell>
          <cell r="O203">
            <v>0</v>
          </cell>
          <cell r="P203">
            <v>-1.3095960466574752</v>
          </cell>
          <cell r="Q203">
            <v>-0.99721390177797087</v>
          </cell>
          <cell r="R203">
            <v>-2.2898726356596697</v>
          </cell>
          <cell r="S203">
            <v>-2.7032949095364671</v>
          </cell>
          <cell r="T203">
            <v>-4.9388582206689406</v>
          </cell>
          <cell r="U203">
            <v>-15.065440079800439</v>
          </cell>
          <cell r="V203">
            <v>-0.26099715638298049</v>
          </cell>
          <cell r="W203">
            <v>-18.892092010009009</v>
          </cell>
          <cell r="X203">
            <v>-0.5355543121563171</v>
          </cell>
          <cell r="Y203">
            <v>-0.14366388318493772</v>
          </cell>
          <cell r="Z203">
            <v>-2.1238393572996301</v>
          </cell>
          <cell r="AA203">
            <v>-5.4555999587580857</v>
          </cell>
          <cell r="AB203">
            <v>-33.398813983761499</v>
          </cell>
          <cell r="AC203">
            <v>-23.921790464066419</v>
          </cell>
          <cell r="AD203">
            <v>-0.30490946920365758</v>
          </cell>
          <cell r="AE203">
            <v>-0.41600796340607715</v>
          </cell>
          <cell r="AF203">
            <v>-0.53137726329614088</v>
          </cell>
          <cell r="AG203">
            <v>-0.98296582639697139</v>
          </cell>
          <cell r="AH203">
            <v>-7.822930523680995</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C203">
            <v>39873</v>
          </cell>
          <cell r="BD203">
            <v>20.516487279504332</v>
          </cell>
          <cell r="BE203">
            <v>-1007.2445632190074</v>
          </cell>
          <cell r="BF203">
            <v>-75.801517471709701</v>
          </cell>
          <cell r="BG203">
            <v>-8.7222172484983957</v>
          </cell>
          <cell r="BH203">
            <v>-69.837296780392876</v>
          </cell>
          <cell r="BI203">
            <v>0.77265904481829306</v>
          </cell>
          <cell r="BJ203">
            <v>-1.8805527045865116</v>
          </cell>
          <cell r="BK203">
            <v>0</v>
          </cell>
          <cell r="BL203">
            <v>0</v>
          </cell>
          <cell r="BM203">
            <v>0</v>
          </cell>
          <cell r="BN203">
            <v>0</v>
          </cell>
          <cell r="BP203">
            <v>0</v>
          </cell>
          <cell r="BQ203">
            <v>0</v>
          </cell>
          <cell r="BR203">
            <v>0</v>
          </cell>
          <cell r="BS203">
            <v>0</v>
          </cell>
          <cell r="BT203">
            <v>0</v>
          </cell>
          <cell r="BU203">
            <v>0</v>
          </cell>
          <cell r="CA203">
            <v>0</v>
          </cell>
          <cell r="CB203">
            <v>0</v>
          </cell>
          <cell r="CC203">
            <v>0</v>
          </cell>
          <cell r="CH203">
            <v>0</v>
          </cell>
          <cell r="CI203">
            <v>0</v>
          </cell>
          <cell r="CJ203">
            <v>0</v>
          </cell>
          <cell r="CK203">
            <v>0</v>
          </cell>
          <cell r="CL203">
            <v>0</v>
          </cell>
          <cell r="CR203">
            <v>0</v>
          </cell>
          <cell r="CS203">
            <v>0</v>
          </cell>
          <cell r="CT203">
            <v>0</v>
          </cell>
          <cell r="CU203">
            <v>0</v>
          </cell>
          <cell r="CV203">
            <v>0</v>
          </cell>
          <cell r="CW203">
            <v>0</v>
          </cell>
          <cell r="CX203">
            <v>0</v>
          </cell>
          <cell r="CY203">
            <v>0</v>
          </cell>
          <cell r="CZ203">
            <v>0</v>
          </cell>
          <cell r="DA203">
            <v>0</v>
          </cell>
          <cell r="DC203">
            <v>39873</v>
          </cell>
          <cell r="DD203">
            <v>-6860.7779050805993</v>
          </cell>
          <cell r="DE203">
            <v>-122.09481796570367</v>
          </cell>
          <cell r="DF203">
            <v>0</v>
          </cell>
          <cell r="DG203">
            <v>-1142.1970010998725</v>
          </cell>
          <cell r="DH203">
            <v>0</v>
          </cell>
          <cell r="DI203">
            <v>0</v>
          </cell>
          <cell r="DJ203">
            <v>0</v>
          </cell>
          <cell r="DK203">
            <v>-8125.0697241461748</v>
          </cell>
        </row>
        <row r="204">
          <cell r="A204">
            <v>39904</v>
          </cell>
          <cell r="B204">
            <v>-663.92400236311914</v>
          </cell>
          <cell r="C204">
            <v>-4980.8826796080175</v>
          </cell>
          <cell r="D204">
            <v>-609.76288648399213</v>
          </cell>
          <cell r="E204">
            <v>-520.18132538924465</v>
          </cell>
          <cell r="F204">
            <v>-1030.0114444827395</v>
          </cell>
          <cell r="G204">
            <v>-9.4541676712258891</v>
          </cell>
          <cell r="H204">
            <v>-6.210643379354817</v>
          </cell>
          <cell r="I204">
            <v>-0.11963576679633192</v>
          </cell>
          <cell r="J204">
            <v>0</v>
          </cell>
          <cell r="K204">
            <v>0</v>
          </cell>
          <cell r="L204">
            <v>0</v>
          </cell>
          <cell r="M204">
            <v>-3.0399783299999683</v>
          </cell>
          <cell r="N204">
            <v>0</v>
          </cell>
          <cell r="O204">
            <v>0</v>
          </cell>
          <cell r="P204">
            <v>-2.9594995649070244</v>
          </cell>
          <cell r="Q204">
            <v>-2.0891488886576601</v>
          </cell>
          <cell r="R204">
            <v>-10.649415688856685</v>
          </cell>
          <cell r="S204">
            <v>-10.864782691718069</v>
          </cell>
          <cell r="T204">
            <v>-9.3243858291007946</v>
          </cell>
          <cell r="U204">
            <v>-30.733362721987426</v>
          </cell>
          <cell r="V204">
            <v>-0.5495827712014707</v>
          </cell>
          <cell r="W204">
            <v>-41.285416702557271</v>
          </cell>
          <cell r="X204">
            <v>-1.0743712181154541</v>
          </cell>
          <cell r="Y204">
            <v>-0.31760823308449426</v>
          </cell>
          <cell r="Z204">
            <v>-5.1964081134353837</v>
          </cell>
          <cell r="AA204">
            <v>-11.718931096762752</v>
          </cell>
          <cell r="AB204">
            <v>-71.2608618475046</v>
          </cell>
          <cell r="AC204">
            <v>-48.985776299104188</v>
          </cell>
          <cell r="AD204">
            <v>-1.2795972143443199</v>
          </cell>
          <cell r="AE204">
            <v>-2.250491377958479</v>
          </cell>
          <cell r="AF204">
            <v>-1.1130309025915524</v>
          </cell>
          <cell r="AG204">
            <v>-2.0120211895505462</v>
          </cell>
          <cell r="AH204">
            <v>-17.461388760797419</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C204">
            <v>39904</v>
          </cell>
          <cell r="BD204">
            <v>-8.9412898039809363</v>
          </cell>
          <cell r="BE204">
            <v>-745.93953838592302</v>
          </cell>
          <cell r="BF204">
            <v>-154.743785251144</v>
          </cell>
          <cell r="BG204">
            <v>-119.23532729766669</v>
          </cell>
          <cell r="BH204">
            <v>-153.67711906083673</v>
          </cell>
          <cell r="BI204">
            <v>-0.31196177749622311</v>
          </cell>
          <cell r="BJ204">
            <v>-3.3209393100210614</v>
          </cell>
          <cell r="BK204">
            <v>0</v>
          </cell>
          <cell r="BL204">
            <v>0</v>
          </cell>
          <cell r="BM204">
            <v>0</v>
          </cell>
          <cell r="BN204">
            <v>0</v>
          </cell>
          <cell r="BP204">
            <v>0</v>
          </cell>
          <cell r="BQ204">
            <v>0</v>
          </cell>
          <cell r="BR204">
            <v>0</v>
          </cell>
          <cell r="BS204">
            <v>0</v>
          </cell>
          <cell r="BT204">
            <v>0</v>
          </cell>
          <cell r="BU204">
            <v>0</v>
          </cell>
          <cell r="CA204">
            <v>0</v>
          </cell>
          <cell r="CB204">
            <v>0</v>
          </cell>
          <cell r="CC204">
            <v>0</v>
          </cell>
          <cell r="CH204">
            <v>0</v>
          </cell>
          <cell r="CI204">
            <v>0</v>
          </cell>
          <cell r="CJ204">
            <v>0</v>
          </cell>
          <cell r="CK204">
            <v>0</v>
          </cell>
          <cell r="CL204">
            <v>0</v>
          </cell>
          <cell r="CR204">
            <v>0</v>
          </cell>
          <cell r="CS204">
            <v>0</v>
          </cell>
          <cell r="CT204">
            <v>0</v>
          </cell>
          <cell r="CU204">
            <v>0</v>
          </cell>
          <cell r="CV204">
            <v>0</v>
          </cell>
          <cell r="CW204">
            <v>0</v>
          </cell>
          <cell r="CX204">
            <v>0</v>
          </cell>
          <cell r="CY204">
            <v>0</v>
          </cell>
          <cell r="CZ204">
            <v>0</v>
          </cell>
          <cell r="DA204">
            <v>0</v>
          </cell>
          <cell r="DC204">
            <v>39904</v>
          </cell>
          <cell r="DD204">
            <v>-7823.58676347449</v>
          </cell>
          <cell r="DE204">
            <v>-271.12608111223557</v>
          </cell>
          <cell r="DF204">
            <v>0</v>
          </cell>
          <cell r="DG204">
            <v>-1186.1699608870686</v>
          </cell>
          <cell r="DH204">
            <v>0</v>
          </cell>
          <cell r="DI204">
            <v>0</v>
          </cell>
          <cell r="DJ204">
            <v>0</v>
          </cell>
          <cell r="DK204">
            <v>-9280.8828054737933</v>
          </cell>
        </row>
        <row r="205">
          <cell r="A205">
            <v>39934</v>
          </cell>
          <cell r="B205">
            <v>-303.13950880797984</v>
          </cell>
          <cell r="C205">
            <v>-4282.5276250597781</v>
          </cell>
          <cell r="D205">
            <v>-573.00353139313154</v>
          </cell>
          <cell r="E205">
            <v>-85.476680621985679</v>
          </cell>
          <cell r="F205">
            <v>-774.5701016177527</v>
          </cell>
          <cell r="G205">
            <v>9.1031608274965947</v>
          </cell>
          <cell r="H205">
            <v>-4.3787320900412858</v>
          </cell>
          <cell r="I205">
            <v>0.11600775901639304</v>
          </cell>
          <cell r="J205">
            <v>0</v>
          </cell>
          <cell r="K205">
            <v>0</v>
          </cell>
          <cell r="L205">
            <v>0</v>
          </cell>
          <cell r="M205">
            <v>3.0399783300000109</v>
          </cell>
          <cell r="N205">
            <v>0</v>
          </cell>
          <cell r="O205">
            <v>0</v>
          </cell>
          <cell r="P205">
            <v>-2.1546396846714764</v>
          </cell>
          <cell r="Q205">
            <v>-1.570360388918564</v>
          </cell>
          <cell r="R205">
            <v>-6.5513048442398443</v>
          </cell>
          <cell r="S205">
            <v>-6.8845609533013885</v>
          </cell>
          <cell r="T205">
            <v>-7.4337682232224331</v>
          </cell>
          <cell r="U205">
            <v>-23.306079807476845</v>
          </cell>
          <cell r="V205">
            <v>-0.41189904727757831</v>
          </cell>
          <cell r="W205">
            <v>-30.580711670701383</v>
          </cell>
          <cell r="X205">
            <v>-0.82278515407230657</v>
          </cell>
          <cell r="Y205">
            <v>-0.23431815418189328</v>
          </cell>
          <cell r="Z205">
            <v>-3.7216754123518321</v>
          </cell>
          <cell r="AA205">
            <v>-8.7229684218176686</v>
          </cell>
          <cell r="AB205">
            <v>-53.203859700420253</v>
          </cell>
          <cell r="AC205">
            <v>-37.135916328291209</v>
          </cell>
          <cell r="AD205">
            <v>-0.79339941706186945</v>
          </cell>
          <cell r="AE205">
            <v>-1.345131445608418</v>
          </cell>
          <cell r="AF205">
            <v>-0.83675977297993098</v>
          </cell>
          <cell r="AG205">
            <v>-1.5262358071366062</v>
          </cell>
          <cell r="AH205">
            <v>-12.838103281388918</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C205">
            <v>39934</v>
          </cell>
          <cell r="BD205">
            <v>4.7979340018969765</v>
          </cell>
          <cell r="BE205">
            <v>-708.79042184818275</v>
          </cell>
          <cell r="BF205">
            <v>-116.20251179445177</v>
          </cell>
          <cell r="BG205">
            <v>-72.594542633433207</v>
          </cell>
          <cell r="BH205">
            <v>-113.68504751925798</v>
          </cell>
          <cell r="BI205">
            <v>0.27705527701587496</v>
          </cell>
          <cell r="BJ205">
            <v>-2.5008177138066023</v>
          </cell>
          <cell r="BK205">
            <v>0</v>
          </cell>
          <cell r="BL205">
            <v>0</v>
          </cell>
          <cell r="BM205">
            <v>0</v>
          </cell>
          <cell r="BN205">
            <v>0</v>
          </cell>
          <cell r="BP205">
            <v>0</v>
          </cell>
          <cell r="BQ205">
            <v>0</v>
          </cell>
          <cell r="BR205">
            <v>0</v>
          </cell>
          <cell r="BS205">
            <v>0</v>
          </cell>
          <cell r="BT205">
            <v>0</v>
          </cell>
          <cell r="BU205">
            <v>0</v>
          </cell>
          <cell r="CA205">
            <v>0</v>
          </cell>
          <cell r="CB205">
            <v>0</v>
          </cell>
          <cell r="CC205">
            <v>0</v>
          </cell>
          <cell r="CH205">
            <v>0</v>
          </cell>
          <cell r="CI205">
            <v>0</v>
          </cell>
          <cell r="CJ205">
            <v>0</v>
          </cell>
          <cell r="CK205">
            <v>0</v>
          </cell>
          <cell r="CL205">
            <v>0</v>
          </cell>
          <cell r="CR205">
            <v>0</v>
          </cell>
          <cell r="CS205">
            <v>0</v>
          </cell>
          <cell r="CT205">
            <v>0</v>
          </cell>
          <cell r="CU205">
            <v>0</v>
          </cell>
          <cell r="CV205">
            <v>0</v>
          </cell>
          <cell r="CW205">
            <v>0</v>
          </cell>
          <cell r="CX205">
            <v>0</v>
          </cell>
          <cell r="CY205">
            <v>0</v>
          </cell>
          <cell r="CZ205">
            <v>0</v>
          </cell>
          <cell r="DA205">
            <v>0</v>
          </cell>
          <cell r="DC205">
            <v>39934</v>
          </cell>
          <cell r="DD205">
            <v>-6010.837032674156</v>
          </cell>
          <cell r="DE205">
            <v>-200.07447751512041</v>
          </cell>
          <cell r="DF205">
            <v>0</v>
          </cell>
          <cell r="DG205">
            <v>-1008.6983522302194</v>
          </cell>
          <cell r="DH205">
            <v>0</v>
          </cell>
          <cell r="DI205">
            <v>0</v>
          </cell>
          <cell r="DJ205">
            <v>0</v>
          </cell>
          <cell r="DK205">
            <v>-7219.6098624194965</v>
          </cell>
        </row>
        <row r="206">
          <cell r="A206">
            <v>39965</v>
          </cell>
          <cell r="B206">
            <v>-152.65576420830803</v>
          </cell>
          <cell r="C206">
            <v>-2588.7313750704943</v>
          </cell>
          <cell r="D206">
            <v>-345.18758695982768</v>
          </cell>
          <cell r="E206">
            <v>-188.57472684415393</v>
          </cell>
          <cell r="F206">
            <v>-429.19692905625777</v>
          </cell>
          <cell r="G206">
            <v>-9.1964231133624139</v>
          </cell>
          <cell r="H206">
            <v>14.123203771932953</v>
          </cell>
          <cell r="I206">
            <v>-0.11600775901639304</v>
          </cell>
          <cell r="J206">
            <v>0</v>
          </cell>
          <cell r="K206">
            <v>0</v>
          </cell>
          <cell r="L206">
            <v>0</v>
          </cell>
          <cell r="M206">
            <v>-3.0399783300000109</v>
          </cell>
          <cell r="N206">
            <v>0</v>
          </cell>
          <cell r="O206">
            <v>0</v>
          </cell>
          <cell r="P206">
            <v>-1.1649706128269468</v>
          </cell>
          <cell r="Q206">
            <v>-0.82987455260232479</v>
          </cell>
          <cell r="R206">
            <v>-4.7636247022116969</v>
          </cell>
          <cell r="S206">
            <v>-4.8150427764837538</v>
          </cell>
          <cell r="T206">
            <v>-5.4534774727508664</v>
          </cell>
          <cell r="U206">
            <v>-12.356117452448707</v>
          </cell>
          <cell r="V206">
            <v>-0.22188379494738714</v>
          </cell>
          <cell r="W206">
            <v>-16.88668336529242</v>
          </cell>
          <cell r="X206">
            <v>-0.43334499899980938</v>
          </cell>
          <cell r="Y206">
            <v>-0.12990895191936369</v>
          </cell>
          <cell r="Z206">
            <v>-2.1732680968807774</v>
          </cell>
          <cell r="AA206">
            <v>-4.5789831102063694</v>
          </cell>
          <cell r="AB206">
            <v>-27.729564125496225</v>
          </cell>
          <cell r="AC206">
            <v>-19.622476519038763</v>
          </cell>
          <cell r="AD206">
            <v>-0.55616516874385713</v>
          </cell>
          <cell r="AE206">
            <v>-1.0126132765386222</v>
          </cell>
          <cell r="AF206">
            <v>-0.44199624525374448</v>
          </cell>
          <cell r="AG206">
            <v>-0.80540456101885383</v>
          </cell>
          <cell r="AH206">
            <v>-7.1378934921891748</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C206">
            <v>39965</v>
          </cell>
          <cell r="BD206">
            <v>-6.092798764923657</v>
          </cell>
          <cell r="BE206">
            <v>-447.81861404108952</v>
          </cell>
          <cell r="BF206">
            <v>-62.028598752978098</v>
          </cell>
          <cell r="BG206">
            <v>-55.8305422663135</v>
          </cell>
          <cell r="BH206">
            <v>-65.361083938354227</v>
          </cell>
          <cell r="BI206">
            <v>-0.26896873380193309</v>
          </cell>
          <cell r="BJ206">
            <v>0.94093392305717183</v>
          </cell>
          <cell r="BK206">
            <v>0</v>
          </cell>
          <cell r="BL206">
            <v>0</v>
          </cell>
          <cell r="BM206">
            <v>0</v>
          </cell>
          <cell r="BN206">
            <v>0</v>
          </cell>
          <cell r="BP206">
            <v>0</v>
          </cell>
          <cell r="BQ206">
            <v>0</v>
          </cell>
          <cell r="BR206">
            <v>0</v>
          </cell>
          <cell r="BS206">
            <v>0</v>
          </cell>
          <cell r="BT206">
            <v>0</v>
          </cell>
          <cell r="BU206">
            <v>0</v>
          </cell>
          <cell r="CA206">
            <v>0</v>
          </cell>
          <cell r="CB206">
            <v>0</v>
          </cell>
          <cell r="CC206">
            <v>0</v>
          </cell>
          <cell r="CH206">
            <v>0</v>
          </cell>
          <cell r="CI206">
            <v>0</v>
          </cell>
          <cell r="CJ206">
            <v>0</v>
          </cell>
          <cell r="CK206">
            <v>0</v>
          </cell>
          <cell r="CL206">
            <v>0</v>
          </cell>
          <cell r="CR206">
            <v>0</v>
          </cell>
          <cell r="CS206">
            <v>0</v>
          </cell>
          <cell r="CT206">
            <v>0</v>
          </cell>
          <cell r="CU206">
            <v>0</v>
          </cell>
          <cell r="CV206">
            <v>0</v>
          </cell>
          <cell r="CW206">
            <v>0</v>
          </cell>
          <cell r="CX206">
            <v>0</v>
          </cell>
          <cell r="CY206">
            <v>0</v>
          </cell>
          <cell r="CZ206">
            <v>0</v>
          </cell>
          <cell r="DA206">
            <v>0</v>
          </cell>
          <cell r="DC206">
            <v>39965</v>
          </cell>
          <cell r="DD206">
            <v>-3702.5755875694881</v>
          </cell>
          <cell r="DE206">
            <v>-111.11329327584964</v>
          </cell>
          <cell r="DF206">
            <v>0</v>
          </cell>
          <cell r="DG206">
            <v>-636.45967257440373</v>
          </cell>
          <cell r="DH206">
            <v>0</v>
          </cell>
          <cell r="DI206">
            <v>0</v>
          </cell>
          <cell r="DJ206">
            <v>0</v>
          </cell>
          <cell r="DK206">
            <v>-4450.1485534197418</v>
          </cell>
        </row>
        <row r="207">
          <cell r="A207">
            <v>39995</v>
          </cell>
          <cell r="B207">
            <v>398.69755127287772</v>
          </cell>
          <cell r="C207">
            <v>-1171.8468389611635</v>
          </cell>
          <cell r="D207">
            <v>-36.101281631326174</v>
          </cell>
          <cell r="E207">
            <v>90.073837224529143</v>
          </cell>
          <cell r="F207">
            <v>92.158322365827075</v>
          </cell>
          <cell r="G207">
            <v>9.521391810186401</v>
          </cell>
          <cell r="H207">
            <v>-0.32059847622318571</v>
          </cell>
          <cell r="I207">
            <v>0.11600775901639304</v>
          </cell>
          <cell r="J207">
            <v>0</v>
          </cell>
          <cell r="K207">
            <v>0</v>
          </cell>
          <cell r="L207">
            <v>0</v>
          </cell>
          <cell r="M207">
            <v>3.0399783300000109</v>
          </cell>
          <cell r="N207">
            <v>0</v>
          </cell>
          <cell r="O207">
            <v>0</v>
          </cell>
          <cell r="P207">
            <v>0.20131255698181771</v>
          </cell>
          <cell r="Q207">
            <v>0.1259964713638706</v>
          </cell>
          <cell r="R207">
            <v>1.0237058572151874</v>
          </cell>
          <cell r="S207">
            <v>0.92580034814010403</v>
          </cell>
          <cell r="T207">
            <v>2.4281970247140858</v>
          </cell>
          <cell r="U207">
            <v>0.99213000399323548</v>
          </cell>
          <cell r="V207">
            <v>1.6739858547754671E-2</v>
          </cell>
          <cell r="W207">
            <v>1.096560902230074</v>
          </cell>
          <cell r="X207">
            <v>6.0994822496435841E-2</v>
          </cell>
          <cell r="Y207">
            <v>9.4312656923254412E-3</v>
          </cell>
          <cell r="Z207">
            <v>0.19795250348403837</v>
          </cell>
          <cell r="AA207">
            <v>0.99622572541352028</v>
          </cell>
          <cell r="AB207">
            <v>3.3930723569761625</v>
          </cell>
          <cell r="AC207">
            <v>2.2436373671858547</v>
          </cell>
          <cell r="AD207">
            <v>0.12546473289171711</v>
          </cell>
          <cell r="AE207">
            <v>0.24019237594958209</v>
          </cell>
          <cell r="AF207">
            <v>6.8168824125131255E-2</v>
          </cell>
          <cell r="AG207">
            <v>0.10076335661788072</v>
          </cell>
          <cell r="AH207">
            <v>0.56957053055258555</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C207">
            <v>39995</v>
          </cell>
          <cell r="BD207">
            <v>6.3913257508907009</v>
          </cell>
          <cell r="BE207">
            <v>145.31034689204807</v>
          </cell>
          <cell r="BF207">
            <v>6.3988008997698529</v>
          </cell>
          <cell r="BG207">
            <v>15.131791472116561</v>
          </cell>
          <cell r="BH207">
            <v>9.1312459306976308</v>
          </cell>
          <cell r="BI207">
            <v>0.27266315666948771</v>
          </cell>
          <cell r="BJ207">
            <v>-0.14856179915809165</v>
          </cell>
          <cell r="BK207">
            <v>0</v>
          </cell>
          <cell r="BL207">
            <v>0</v>
          </cell>
          <cell r="BM207">
            <v>0</v>
          </cell>
          <cell r="BN207">
            <v>0</v>
          </cell>
          <cell r="BP207">
            <v>0</v>
          </cell>
          <cell r="BQ207">
            <v>0</v>
          </cell>
          <cell r="BR207">
            <v>0</v>
          </cell>
          <cell r="BS207">
            <v>0</v>
          </cell>
          <cell r="BT207">
            <v>0</v>
          </cell>
          <cell r="BU207">
            <v>0</v>
          </cell>
          <cell r="CA207">
            <v>0</v>
          </cell>
          <cell r="CB207">
            <v>0</v>
          </cell>
          <cell r="CC207">
            <v>0</v>
          </cell>
          <cell r="CH207">
            <v>0</v>
          </cell>
          <cell r="CI207">
            <v>0</v>
          </cell>
          <cell r="CJ207">
            <v>0</v>
          </cell>
          <cell r="CK207">
            <v>0</v>
          </cell>
          <cell r="CL207">
            <v>0</v>
          </cell>
          <cell r="CR207">
            <v>0</v>
          </cell>
          <cell r="CS207">
            <v>0</v>
          </cell>
          <cell r="CT207">
            <v>0</v>
          </cell>
          <cell r="CU207">
            <v>0</v>
          </cell>
          <cell r="CV207">
            <v>0</v>
          </cell>
          <cell r="CW207">
            <v>0</v>
          </cell>
          <cell r="CX207">
            <v>0</v>
          </cell>
          <cell r="CY207">
            <v>0</v>
          </cell>
          <cell r="CZ207">
            <v>0</v>
          </cell>
          <cell r="DA207">
            <v>0</v>
          </cell>
          <cell r="DC207">
            <v>39995</v>
          </cell>
          <cell r="DD207">
            <v>-614.66163030627604</v>
          </cell>
          <cell r="DE207">
            <v>14.815916884571363</v>
          </cell>
          <cell r="DF207">
            <v>0</v>
          </cell>
          <cell r="DG207">
            <v>182.48761230303421</v>
          </cell>
          <cell r="DH207">
            <v>0</v>
          </cell>
          <cell r="DI207">
            <v>0</v>
          </cell>
          <cell r="DJ207">
            <v>0</v>
          </cell>
          <cell r="DK207">
            <v>-417.35810111867045</v>
          </cell>
        </row>
        <row r="208">
          <cell r="A208">
            <v>40026</v>
          </cell>
          <cell r="B208">
            <v>78.671069179819824</v>
          </cell>
          <cell r="C208">
            <v>3631.1055078450909</v>
          </cell>
          <cell r="D208">
            <v>19.135087051818914</v>
          </cell>
          <cell r="E208">
            <v>-27.778059270506219</v>
          </cell>
          <cell r="F208">
            <v>-0.6935418471128969</v>
          </cell>
          <cell r="G208">
            <v>-0.50997908753021193</v>
          </cell>
          <cell r="H208">
            <v>0.45414256445480206</v>
          </cell>
          <cell r="I208">
            <v>-1.726229508197008E-3</v>
          </cell>
          <cell r="J208">
            <v>0</v>
          </cell>
          <cell r="K208">
            <v>0</v>
          </cell>
          <cell r="L208">
            <v>0</v>
          </cell>
          <cell r="M208">
            <v>0</v>
          </cell>
          <cell r="N208">
            <v>0</v>
          </cell>
          <cell r="O208">
            <v>0</v>
          </cell>
          <cell r="P208">
            <v>-7.4921423948213217E-3</v>
          </cell>
          <cell r="Q208">
            <v>-3.6232491909382603E-3</v>
          </cell>
          <cell r="R208">
            <v>-1.0395919093852513E-2</v>
          </cell>
          <cell r="S208">
            <v>-6.2947766990291143E-3</v>
          </cell>
          <cell r="T208">
            <v>-1.1852323624556682E-2</v>
          </cell>
          <cell r="U208">
            <v>-1.993345954692316E-2</v>
          </cell>
          <cell r="V208">
            <v>-3.0705501618116804E-4</v>
          </cell>
          <cell r="W208">
            <v>-7.6300323624565181E-3</v>
          </cell>
          <cell r="X208">
            <v>-1.3352556634302903E-3</v>
          </cell>
          <cell r="Y208">
            <v>-9.5375404531194974E-5</v>
          </cell>
          <cell r="Z208">
            <v>-3.8150161812389172E-4</v>
          </cell>
          <cell r="AA208">
            <v>-3.3591818770222659E-2</v>
          </cell>
          <cell r="AB208">
            <v>0.29780851920702389</v>
          </cell>
          <cell r="AC208">
            <v>-5.3982478964407221E-2</v>
          </cell>
          <cell r="AD208">
            <v>-3.4390161812387632E-3</v>
          </cell>
          <cell r="AE208">
            <v>-3.624265372165425E-3</v>
          </cell>
          <cell r="AF208">
            <v>-1.9651521035597419E-3</v>
          </cell>
          <cell r="AG208">
            <v>-2.4797605177990789E-3</v>
          </cell>
          <cell r="AH208">
            <v>-7.4392815533990131E-3</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C208">
            <v>40026</v>
          </cell>
          <cell r="BD208">
            <v>1.0890080525683743E-2</v>
          </cell>
          <cell r="BE208">
            <v>-3.5787245799497214</v>
          </cell>
          <cell r="BF208">
            <v>-0.20606996167447278</v>
          </cell>
          <cell r="BG208">
            <v>7.2746735831877913</v>
          </cell>
          <cell r="BH208">
            <v>-0.53206852724784426</v>
          </cell>
          <cell r="BI208">
            <v>-2.8592968489888015E-2</v>
          </cell>
          <cell r="BJ208">
            <v>6.1679524999047608E-2</v>
          </cell>
          <cell r="BK208">
            <v>0</v>
          </cell>
          <cell r="BL208">
            <v>0</v>
          </cell>
          <cell r="BM208">
            <v>0</v>
          </cell>
          <cell r="BN208">
            <v>0</v>
          </cell>
          <cell r="BP208">
            <v>0</v>
          </cell>
          <cell r="BQ208">
            <v>0</v>
          </cell>
          <cell r="BR208">
            <v>0</v>
          </cell>
          <cell r="BS208">
            <v>0</v>
          </cell>
          <cell r="BT208">
            <v>0</v>
          </cell>
          <cell r="BU208">
            <v>0</v>
          </cell>
          <cell r="CA208">
            <v>0</v>
          </cell>
          <cell r="CB208">
            <v>0</v>
          </cell>
          <cell r="CC208">
            <v>0</v>
          </cell>
          <cell r="CH208">
            <v>0</v>
          </cell>
          <cell r="CI208">
            <v>0</v>
          </cell>
          <cell r="CJ208">
            <v>0</v>
          </cell>
          <cell r="CK208">
            <v>0</v>
          </cell>
          <cell r="CL208">
            <v>0</v>
          </cell>
          <cell r="CR208">
            <v>0</v>
          </cell>
          <cell r="CS208">
            <v>0</v>
          </cell>
          <cell r="CT208">
            <v>0</v>
          </cell>
          <cell r="CU208">
            <v>0</v>
          </cell>
          <cell r="CV208">
            <v>0</v>
          </cell>
          <cell r="CW208">
            <v>0</v>
          </cell>
          <cell r="CX208">
            <v>0</v>
          </cell>
          <cell r="CY208">
            <v>0</v>
          </cell>
          <cell r="CZ208">
            <v>0</v>
          </cell>
          <cell r="DA208">
            <v>0</v>
          </cell>
          <cell r="DC208">
            <v>40026</v>
          </cell>
          <cell r="DD208">
            <v>3700.3825002065269</v>
          </cell>
          <cell r="DE208">
            <v>0.12194565512938788</v>
          </cell>
          <cell r="DF208">
            <v>0</v>
          </cell>
          <cell r="DG208">
            <v>3.0017871513505963</v>
          </cell>
          <cell r="DH208">
            <v>0</v>
          </cell>
          <cell r="DI208">
            <v>0</v>
          </cell>
          <cell r="DJ208">
            <v>0</v>
          </cell>
          <cell r="DK208">
            <v>3703.5062330130067</v>
          </cell>
        </row>
        <row r="209">
          <cell r="A209">
            <v>40057</v>
          </cell>
          <cell r="B209">
            <v>-174.84534128678752</v>
          </cell>
          <cell r="C209">
            <v>-3232.7239595751271</v>
          </cell>
          <cell r="D209">
            <v>-11.643238684893845</v>
          </cell>
          <cell r="E209">
            <v>-36.295201183647123</v>
          </cell>
          <cell r="F209">
            <v>-25.029594590486909</v>
          </cell>
          <cell r="G209">
            <v>-8.9010272754380253</v>
          </cell>
          <cell r="H209">
            <v>-0.98356359089413203</v>
          </cell>
          <cell r="I209">
            <v>-0.11428152950819603</v>
          </cell>
          <cell r="J209">
            <v>0</v>
          </cell>
          <cell r="K209">
            <v>0</v>
          </cell>
          <cell r="L209">
            <v>0</v>
          </cell>
          <cell r="M209">
            <v>-3.0399783299999967</v>
          </cell>
          <cell r="N209">
            <v>0</v>
          </cell>
          <cell r="O209">
            <v>0</v>
          </cell>
          <cell r="P209">
            <v>-7.7072854573129845E-2</v>
          </cell>
          <cell r="Q209">
            <v>-3.4863048620981996E-2</v>
          </cell>
          <cell r="R209">
            <v>-0.97166628546532507</v>
          </cell>
          <cell r="S209">
            <v>-0.89126224967939294</v>
          </cell>
          <cell r="T209">
            <v>-1.8439589155147207E-2</v>
          </cell>
          <cell r="U209">
            <v>-0.42512374626484828</v>
          </cell>
          <cell r="V209">
            <v>-1.0022488770843219E-2</v>
          </cell>
          <cell r="W209">
            <v>-0.96579272582452802</v>
          </cell>
          <cell r="X209">
            <v>-1.1830697898193909E-2</v>
          </cell>
          <cell r="Y209">
            <v>-7.8772682407992067E-3</v>
          </cell>
          <cell r="Z209">
            <v>-0.19370269077577085</v>
          </cell>
          <cell r="AA209">
            <v>-0.22530167160038772</v>
          </cell>
          <cell r="AB209">
            <v>-0.69760692109720424</v>
          </cell>
          <cell r="AC209">
            <v>-0.6867305285058265</v>
          </cell>
          <cell r="AD209">
            <v>-0.10666327875723525</v>
          </cell>
          <cell r="AE209">
            <v>-0.22329099277189357</v>
          </cell>
          <cell r="AF209">
            <v>-1.8521062059802196E-2</v>
          </cell>
          <cell r="AG209">
            <v>-2.7889167774087786E-2</v>
          </cell>
          <cell r="AH209">
            <v>-0.45287425298169381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C209">
            <v>40057</v>
          </cell>
          <cell r="BD209">
            <v>-7.012939478848466</v>
          </cell>
          <cell r="BE209">
            <v>-17.917998054273312</v>
          </cell>
          <cell r="BF209">
            <v>-2.6347954077243685</v>
          </cell>
          <cell r="BG209">
            <v>-24.87555458924794</v>
          </cell>
          <cell r="BH209">
            <v>-2.0208629405450154</v>
          </cell>
          <cell r="BI209">
            <v>-0.2520507759794981</v>
          </cell>
          <cell r="BJ209">
            <v>-0.28470016793885655</v>
          </cell>
          <cell r="BK209">
            <v>0</v>
          </cell>
          <cell r="BL209">
            <v>0</v>
          </cell>
          <cell r="BM209">
            <v>0</v>
          </cell>
          <cell r="BN209">
            <v>0</v>
          </cell>
          <cell r="BP209">
            <v>0</v>
          </cell>
          <cell r="BQ209">
            <v>0</v>
          </cell>
          <cell r="BR209">
            <v>0</v>
          </cell>
          <cell r="BS209">
            <v>0</v>
          </cell>
          <cell r="BT209">
            <v>0</v>
          </cell>
          <cell r="BU209">
            <v>0</v>
          </cell>
          <cell r="CA209">
            <v>0</v>
          </cell>
          <cell r="CB209">
            <v>0</v>
          </cell>
          <cell r="CC209">
            <v>0</v>
          </cell>
          <cell r="CH209">
            <v>0</v>
          </cell>
          <cell r="CI209">
            <v>0</v>
          </cell>
          <cell r="CJ209">
            <v>0</v>
          </cell>
          <cell r="CK209">
            <v>0</v>
          </cell>
          <cell r="CL209">
            <v>0</v>
          </cell>
          <cell r="CR209">
            <v>0</v>
          </cell>
          <cell r="CS209">
            <v>0</v>
          </cell>
          <cell r="CT209">
            <v>0</v>
          </cell>
          <cell r="CU209">
            <v>0</v>
          </cell>
          <cell r="CV209">
            <v>0</v>
          </cell>
          <cell r="CW209">
            <v>0</v>
          </cell>
          <cell r="CX209">
            <v>0</v>
          </cell>
          <cell r="CY209">
            <v>0</v>
          </cell>
          <cell r="CZ209">
            <v>0</v>
          </cell>
          <cell r="DA209">
            <v>0</v>
          </cell>
          <cell r="DC209">
            <v>40057</v>
          </cell>
          <cell r="DD209">
            <v>-3493.5761860467824</v>
          </cell>
          <cell r="DE209">
            <v>-6.0465315208170916</v>
          </cell>
          <cell r="DF209">
            <v>0</v>
          </cell>
          <cell r="DG209">
            <v>-54.998901414557459</v>
          </cell>
          <cell r="DH209">
            <v>0</v>
          </cell>
          <cell r="DI209">
            <v>0</v>
          </cell>
          <cell r="DJ209">
            <v>0</v>
          </cell>
          <cell r="DK209">
            <v>-3554.6216189821571</v>
          </cell>
        </row>
        <row r="210">
          <cell r="A210">
            <v>40087</v>
          </cell>
          <cell r="B210">
            <v>891.26105435171849</v>
          </cell>
          <cell r="C210">
            <v>5341.4039530972623</v>
          </cell>
          <cell r="D210">
            <v>402.22451366106571</v>
          </cell>
          <cell r="E210">
            <v>305.46022874764594</v>
          </cell>
          <cell r="F210">
            <v>955.82428864111239</v>
          </cell>
          <cell r="G210">
            <v>9.3073736209682352</v>
          </cell>
          <cell r="H210">
            <v>-10.583365571374266</v>
          </cell>
          <cell r="I210">
            <v>0.11600775901639304</v>
          </cell>
          <cell r="J210">
            <v>0</v>
          </cell>
          <cell r="K210">
            <v>0</v>
          </cell>
          <cell r="L210">
            <v>0</v>
          </cell>
          <cell r="M210">
            <v>3.0399783300000109</v>
          </cell>
          <cell r="N210">
            <v>0</v>
          </cell>
          <cell r="O210">
            <v>0</v>
          </cell>
          <cell r="P210">
            <v>2.4039245553612529</v>
          </cell>
          <cell r="Q210">
            <v>1.686893971203034</v>
          </cell>
          <cell r="R210">
            <v>8.5795888475688926</v>
          </cell>
          <cell r="S210">
            <v>8.7213596349505309</v>
          </cell>
          <cell r="T210">
            <v>7.5578518250763427</v>
          </cell>
          <cell r="U210">
            <v>24.411908316284389</v>
          </cell>
          <cell r="V210">
            <v>0.43591783511198395</v>
          </cell>
          <cell r="W210">
            <v>32.609563232661372</v>
          </cell>
          <cell r="X210">
            <v>0.86301750280178291</v>
          </cell>
          <cell r="Y210">
            <v>0.25128109876787602</v>
          </cell>
          <cell r="Z210">
            <v>4.1135438524713814</v>
          </cell>
          <cell r="AA210">
            <v>9.6084019892394181</v>
          </cell>
          <cell r="AB210">
            <v>59.050489357978179</v>
          </cell>
          <cell r="AC210">
            <v>39.200706598919297</v>
          </cell>
          <cell r="AD210">
            <v>1.0363169654003501</v>
          </cell>
          <cell r="AE210">
            <v>1.8200682273563213</v>
          </cell>
          <cell r="AF210">
            <v>0.89918453909969642</v>
          </cell>
          <cell r="AG210">
            <v>1.6137169607757202</v>
          </cell>
          <cell r="AH210">
            <v>13.837611118904992</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C210">
            <v>40087</v>
          </cell>
          <cell r="BD210">
            <v>10.317330978578269</v>
          </cell>
          <cell r="BE210">
            <v>477.4599715261827</v>
          </cell>
          <cell r="BF210">
            <v>126.1348870366874</v>
          </cell>
          <cell r="BG210">
            <v>124.54989531658157</v>
          </cell>
          <cell r="BH210">
            <v>123.03794483422048</v>
          </cell>
          <cell r="BI210">
            <v>0.27009965143711234</v>
          </cell>
          <cell r="BJ210">
            <v>1.1088860358432706</v>
          </cell>
          <cell r="BK210">
            <v>0</v>
          </cell>
          <cell r="BL210">
            <v>0</v>
          </cell>
          <cell r="BM210">
            <v>0</v>
          </cell>
          <cell r="BN210">
            <v>0</v>
          </cell>
          <cell r="BP210">
            <v>0</v>
          </cell>
          <cell r="BQ210">
            <v>0</v>
          </cell>
          <cell r="BR210">
            <v>0</v>
          </cell>
          <cell r="BS210">
            <v>0</v>
          </cell>
          <cell r="BT210">
            <v>0</v>
          </cell>
          <cell r="BU210">
            <v>0</v>
          </cell>
          <cell r="CA210">
            <v>0</v>
          </cell>
          <cell r="CB210">
            <v>0</v>
          </cell>
          <cell r="CC210">
            <v>0</v>
          </cell>
          <cell r="CH210">
            <v>0</v>
          </cell>
          <cell r="CI210">
            <v>0</v>
          </cell>
          <cell r="CJ210">
            <v>0</v>
          </cell>
          <cell r="CK210">
            <v>0</v>
          </cell>
          <cell r="CL210">
            <v>0</v>
          </cell>
          <cell r="CR210">
            <v>0</v>
          </cell>
          <cell r="CS210">
            <v>0</v>
          </cell>
          <cell r="CT210">
            <v>0</v>
          </cell>
          <cell r="CU210">
            <v>0</v>
          </cell>
          <cell r="CV210">
            <v>0</v>
          </cell>
          <cell r="CW210">
            <v>0</v>
          </cell>
          <cell r="CX210">
            <v>0</v>
          </cell>
          <cell r="CY210">
            <v>0</v>
          </cell>
          <cell r="CZ210">
            <v>0</v>
          </cell>
          <cell r="DA210">
            <v>0</v>
          </cell>
          <cell r="DC210">
            <v>40087</v>
          </cell>
          <cell r="DD210">
            <v>7898.0540326374157</v>
          </cell>
          <cell r="DE210">
            <v>218.70134642993281</v>
          </cell>
          <cell r="DF210">
            <v>0</v>
          </cell>
          <cell r="DG210">
            <v>862.87901537953087</v>
          </cell>
          <cell r="DH210">
            <v>0</v>
          </cell>
          <cell r="DI210">
            <v>0</v>
          </cell>
          <cell r="DJ210">
            <v>0</v>
          </cell>
          <cell r="DK210">
            <v>8979.634394446879</v>
          </cell>
        </row>
        <row r="211">
          <cell r="A211">
            <v>40118</v>
          </cell>
          <cell r="B211">
            <v>392.23985191311294</v>
          </cell>
          <cell r="C211">
            <v>5350.3164052290067</v>
          </cell>
          <cell r="D211">
            <v>562.7211154834049</v>
          </cell>
          <cell r="E211">
            <v>341.00454871445436</v>
          </cell>
          <cell r="F211">
            <v>1027.8298684962531</v>
          </cell>
          <cell r="G211">
            <v>-9.4337048409624913</v>
          </cell>
          <cell r="H211">
            <v>4.7716608962032154</v>
          </cell>
          <cell r="I211">
            <v>-0.11600775901639304</v>
          </cell>
          <cell r="J211">
            <v>0</v>
          </cell>
          <cell r="K211">
            <v>0</v>
          </cell>
          <cell r="L211">
            <v>0</v>
          </cell>
          <cell r="M211">
            <v>-3.0399783300000109</v>
          </cell>
          <cell r="N211">
            <v>0</v>
          </cell>
          <cell r="O211">
            <v>0</v>
          </cell>
          <cell r="P211">
            <v>2.2624667078830409</v>
          </cell>
          <cell r="Q211">
            <v>1.6425925644442874</v>
          </cell>
          <cell r="R211">
            <v>7.1550396235096443</v>
          </cell>
          <cell r="S211">
            <v>7.50696729963839</v>
          </cell>
          <cell r="T211">
            <v>7.5140132359269298</v>
          </cell>
          <cell r="U211">
            <v>24.860978529608474</v>
          </cell>
          <cell r="V211">
            <v>0.4416468407509816</v>
          </cell>
          <cell r="W211">
            <v>33.038451296654991</v>
          </cell>
          <cell r="X211">
            <v>0.86064162829349633</v>
          </cell>
          <cell r="Y211">
            <v>0.25288450385055417</v>
          </cell>
          <cell r="Z211">
            <v>4.0342821439608851</v>
          </cell>
          <cell r="AA211">
            <v>8.9640606502916427</v>
          </cell>
          <cell r="AB211">
            <v>58.914312109477777</v>
          </cell>
          <cell r="AC211">
            <v>39.210616854193105</v>
          </cell>
          <cell r="AD211">
            <v>0.86455799775866105</v>
          </cell>
          <cell r="AE211">
            <v>1.4716088875679869</v>
          </cell>
          <cell r="AF211">
            <v>0.87456605420610889</v>
          </cell>
          <cell r="AG211">
            <v>1.6060592482533962</v>
          </cell>
          <cell r="AH211">
            <v>13.840126945207082</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C211">
            <v>40118</v>
          </cell>
          <cell r="BD211">
            <v>-9.5241194869562378</v>
          </cell>
          <cell r="BE211">
            <v>862.38318659526635</v>
          </cell>
          <cell r="BF211">
            <v>122.22107093091407</v>
          </cell>
          <cell r="BG211">
            <v>67.559596630270107</v>
          </cell>
          <cell r="BH211">
            <v>126.39698992684922</v>
          </cell>
          <cell r="BI211">
            <v>-0.24341380796874468</v>
          </cell>
          <cell r="BJ211">
            <v>2.8384247094649444</v>
          </cell>
          <cell r="BK211">
            <v>0</v>
          </cell>
          <cell r="BL211">
            <v>0</v>
          </cell>
          <cell r="BM211">
            <v>0</v>
          </cell>
          <cell r="BN211">
            <v>0</v>
          </cell>
          <cell r="BP211">
            <v>0</v>
          </cell>
          <cell r="BQ211">
            <v>0</v>
          </cell>
          <cell r="BR211">
            <v>0</v>
          </cell>
          <cell r="BS211">
            <v>0</v>
          </cell>
          <cell r="BT211">
            <v>0</v>
          </cell>
          <cell r="BU211">
            <v>0</v>
          </cell>
          <cell r="CA211">
            <v>0</v>
          </cell>
          <cell r="CB211">
            <v>0</v>
          </cell>
          <cell r="CC211">
            <v>0</v>
          </cell>
          <cell r="CH211">
            <v>0</v>
          </cell>
          <cell r="CI211">
            <v>0</v>
          </cell>
          <cell r="CJ211">
            <v>0</v>
          </cell>
          <cell r="CK211">
            <v>0</v>
          </cell>
          <cell r="CL211">
            <v>0</v>
          </cell>
          <cell r="CR211">
            <v>0</v>
          </cell>
          <cell r="CS211">
            <v>0</v>
          </cell>
          <cell r="CT211">
            <v>0</v>
          </cell>
          <cell r="CU211">
            <v>0</v>
          </cell>
          <cell r="CV211">
            <v>0</v>
          </cell>
          <cell r="CW211">
            <v>0</v>
          </cell>
          <cell r="CX211">
            <v>0</v>
          </cell>
          <cell r="CY211">
            <v>0</v>
          </cell>
          <cell r="CZ211">
            <v>0</v>
          </cell>
          <cell r="DA211">
            <v>0</v>
          </cell>
          <cell r="DC211">
            <v>40118</v>
          </cell>
          <cell r="DD211">
            <v>7666.2937598024555</v>
          </cell>
          <cell r="DE211">
            <v>215.31587312147741</v>
          </cell>
          <cell r="DF211">
            <v>0</v>
          </cell>
          <cell r="DG211">
            <v>1171.6317354978401</v>
          </cell>
          <cell r="DH211">
            <v>0</v>
          </cell>
          <cell r="DI211">
            <v>0</v>
          </cell>
          <cell r="DJ211">
            <v>0</v>
          </cell>
          <cell r="DK211">
            <v>9053.2413684217718</v>
          </cell>
        </row>
        <row r="212">
          <cell r="A212">
            <v>40148</v>
          </cell>
          <cell r="B212">
            <v>525.68816497859007</v>
          </cell>
          <cell r="C212">
            <v>7991.2216105464049</v>
          </cell>
          <cell r="D212">
            <v>752.31767082504462</v>
          </cell>
          <cell r="E212">
            <v>392.33664256407542</v>
          </cell>
          <cell r="F212">
            <v>1251.3895676520297</v>
          </cell>
          <cell r="G212">
            <v>9.516157743532915</v>
          </cell>
          <cell r="H212">
            <v>7.0445027341823661</v>
          </cell>
          <cell r="I212">
            <v>0.11600775901639304</v>
          </cell>
          <cell r="J212">
            <v>0</v>
          </cell>
          <cell r="K212">
            <v>0</v>
          </cell>
          <cell r="L212">
            <v>0</v>
          </cell>
          <cell r="M212">
            <v>3.0399783300000109</v>
          </cell>
          <cell r="N212">
            <v>0</v>
          </cell>
          <cell r="O212">
            <v>0</v>
          </cell>
          <cell r="P212">
            <v>3.163902876792978</v>
          </cell>
          <cell r="Q212">
            <v>2.247520242156047</v>
          </cell>
          <cell r="R212">
            <v>11.595033004913184</v>
          </cell>
          <cell r="S212">
            <v>11.861548543675099</v>
          </cell>
          <cell r="T212">
            <v>10.032008487325182</v>
          </cell>
          <cell r="U212">
            <v>33.563643902540761</v>
          </cell>
          <cell r="V212">
            <v>0.60117562445209538</v>
          </cell>
          <cell r="W212">
            <v>45.371498738118333</v>
          </cell>
          <cell r="X212">
            <v>1.1618162293816967</v>
          </cell>
          <cell r="Y212">
            <v>0.34855489244418347</v>
          </cell>
          <cell r="Z212">
            <v>5.7116962481342579</v>
          </cell>
          <cell r="AA212">
            <v>12.421022786734405</v>
          </cell>
          <cell r="AB212">
            <v>81.064306741346684</v>
          </cell>
          <cell r="AC212">
            <v>53.141157950741757</v>
          </cell>
          <cell r="AD212">
            <v>1.3804943510873242</v>
          </cell>
          <cell r="AE212">
            <v>2.4415318125924301</v>
          </cell>
          <cell r="AF212">
            <v>1.1968364260654738</v>
          </cell>
          <cell r="AG212">
            <v>2.1783191610056187</v>
          </cell>
          <cell r="AH212">
            <v>19.13497130872932</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C212">
            <v>40148</v>
          </cell>
          <cell r="BD212">
            <v>9.0304672088763311</v>
          </cell>
          <cell r="BE212">
            <v>1242.2927883561881</v>
          </cell>
          <cell r="BF212">
            <v>168.04989365166892</v>
          </cell>
          <cell r="BG212">
            <v>148.61007245978453</v>
          </cell>
          <cell r="BH212">
            <v>177.01552773347498</v>
          </cell>
          <cell r="BI212">
            <v>0.26538813588898691</v>
          </cell>
          <cell r="BJ212">
            <v>3.5086026735628328</v>
          </cell>
          <cell r="BK212">
            <v>0</v>
          </cell>
          <cell r="BL212">
            <v>0</v>
          </cell>
          <cell r="BM212">
            <v>0</v>
          </cell>
          <cell r="BN212">
            <v>0</v>
          </cell>
          <cell r="BP212">
            <v>0</v>
          </cell>
          <cell r="BQ212">
            <v>0</v>
          </cell>
          <cell r="BR212">
            <v>0</v>
          </cell>
          <cell r="BS212">
            <v>0</v>
          </cell>
          <cell r="BT212">
            <v>0</v>
          </cell>
          <cell r="BU212">
            <v>0</v>
          </cell>
          <cell r="CA212">
            <v>0</v>
          </cell>
          <cell r="CB212">
            <v>0</v>
          </cell>
          <cell r="CC212">
            <v>0</v>
          </cell>
          <cell r="CH212">
            <v>0</v>
          </cell>
          <cell r="CI212">
            <v>0</v>
          </cell>
          <cell r="CJ212">
            <v>0</v>
          </cell>
          <cell r="CK212">
            <v>0</v>
          </cell>
          <cell r="CL212">
            <v>0</v>
          </cell>
          <cell r="CR212">
            <v>0</v>
          </cell>
          <cell r="CS212">
            <v>0</v>
          </cell>
          <cell r="CT212">
            <v>0</v>
          </cell>
          <cell r="CU212">
            <v>0</v>
          </cell>
          <cell r="CV212">
            <v>0</v>
          </cell>
          <cell r="CW212">
            <v>0</v>
          </cell>
          <cell r="CX212">
            <v>0</v>
          </cell>
          <cell r="CY212">
            <v>0</v>
          </cell>
          <cell r="CZ212">
            <v>0</v>
          </cell>
          <cell r="DA212">
            <v>0</v>
          </cell>
          <cell r="DC212">
            <v>40148</v>
          </cell>
          <cell r="DD212">
            <v>10932.670303132878</v>
          </cell>
          <cell r="DE212">
            <v>298.61703932823684</v>
          </cell>
          <cell r="DF212">
            <v>0</v>
          </cell>
          <cell r="DG212">
            <v>1748.7727402194448</v>
          </cell>
          <cell r="DH212">
            <v>0</v>
          </cell>
          <cell r="DI212">
            <v>0</v>
          </cell>
          <cell r="DJ212">
            <v>0</v>
          </cell>
          <cell r="DK212">
            <v>12980.06008268056</v>
          </cell>
        </row>
      </sheetData>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GcaSummary"/>
      <sheetName val="MarginSummary"/>
      <sheetName val="Basis Data 03312008"/>
      <sheetName val="Retrieval"/>
      <sheetName val="RI_VOL_NF"/>
    </sheetNames>
    <sheetDataSet>
      <sheetData sheetId="0">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row r="81">
          <cell r="A81" t="str">
            <v>A-1-2.)  Unbilled Fuel Revenue Summary</v>
          </cell>
          <cell r="BC81" t="str">
            <v>B-1.)  Unbilled Fuel Revenue Summary</v>
          </cell>
          <cell r="DC81" t="str">
            <v>B-1-2.)  Unbilled Fuel Revenue Summary</v>
          </cell>
        </row>
        <row r="82">
          <cell r="DD82" t="str">
            <v>Total Firm</v>
          </cell>
          <cell r="DE82" t="str">
            <v>Total TC</v>
          </cell>
          <cell r="DF82" t="str">
            <v>Total Interruptible</v>
          </cell>
          <cell r="DG82" t="str">
            <v>Total Firm</v>
          </cell>
          <cell r="DH82" t="str">
            <v>Total TC</v>
          </cell>
          <cell r="DI82" t="str">
            <v>Total Interruptible</v>
          </cell>
          <cell r="DJ82" t="str">
            <v>Others</v>
          </cell>
          <cell r="DK82" t="str">
            <v>Grand</v>
          </cell>
        </row>
        <row r="83">
          <cell r="B83" t="str">
            <v>Resid - Firm</v>
          </cell>
          <cell r="D83" t="str">
            <v>Comm - Firm</v>
          </cell>
          <cell r="P83" t="str">
            <v>TC</v>
          </cell>
          <cell r="AI83" t="str">
            <v>Interruptible</v>
          </cell>
          <cell r="AR83" t="str">
            <v>Resid</v>
          </cell>
          <cell r="AS83" t="str">
            <v>Comm</v>
          </cell>
          <cell r="AT83" t="str">
            <v>Comm</v>
          </cell>
          <cell r="AU83" t="str">
            <v>TC</v>
          </cell>
          <cell r="AV83" t="str">
            <v>TC</v>
          </cell>
          <cell r="AW83" t="str">
            <v>TC</v>
          </cell>
          <cell r="AX83" t="str">
            <v>Interrupt</v>
          </cell>
          <cell r="AY83" t="str">
            <v>Interrupt</v>
          </cell>
          <cell r="AZ83" t="str">
            <v>Edgar</v>
          </cell>
          <cell r="BA83" t="str">
            <v>S. Allowance</v>
          </cell>
          <cell r="BD83" t="str">
            <v>Resid - Firm</v>
          </cell>
          <cell r="BF83" t="str">
            <v>Comm - Firm</v>
          </cell>
          <cell r="BP83" t="str">
            <v>TC</v>
          </cell>
          <cell r="CI83" t="str">
            <v>Interruptible</v>
          </cell>
          <cell r="CR83" t="str">
            <v>Resid</v>
          </cell>
          <cell r="CS83" t="str">
            <v>Comm</v>
          </cell>
          <cell r="CT83" t="str">
            <v>Comm</v>
          </cell>
          <cell r="CU83" t="str">
            <v>TC</v>
          </cell>
          <cell r="CV83" t="str">
            <v>TC</v>
          </cell>
          <cell r="CW83" t="str">
            <v>TC</v>
          </cell>
          <cell r="CX83" t="str">
            <v>Interrupt</v>
          </cell>
          <cell r="CY83" t="str">
            <v>Interrupt</v>
          </cell>
          <cell r="DD83" t="str">
            <v>Sales</v>
          </cell>
          <cell r="DE83" t="str">
            <v>Sales</v>
          </cell>
          <cell r="DF83" t="str">
            <v>Sales</v>
          </cell>
          <cell r="DG83" t="str">
            <v>Trans</v>
          </cell>
          <cell r="DH83" t="str">
            <v>Trans</v>
          </cell>
          <cell r="DI83" t="str">
            <v>Trans</v>
          </cell>
          <cell r="DJ83" t="str">
            <v>(Edgar, S.Allow, Choff, Offsys)</v>
          </cell>
          <cell r="DK83" t="str">
            <v>Total</v>
          </cell>
        </row>
        <row r="84">
          <cell r="B84" t="str">
            <v>1A</v>
          </cell>
          <cell r="C84" t="str">
            <v>1B</v>
          </cell>
          <cell r="D84">
            <v>3</v>
          </cell>
          <cell r="E84" t="str">
            <v>2-1</v>
          </cell>
          <cell r="F84" t="str">
            <v>2-2</v>
          </cell>
          <cell r="G84" t="str">
            <v>4A</v>
          </cell>
          <cell r="H84" t="str">
            <v>4B</v>
          </cell>
          <cell r="I84">
            <v>7</v>
          </cell>
          <cell r="J84" t="str">
            <v>SC 21 - R1</v>
          </cell>
          <cell r="K84" t="str">
            <v>SC 21 - R2</v>
          </cell>
          <cell r="L84" t="str">
            <v>SC 21 - R3</v>
          </cell>
          <cell r="M84" t="str">
            <v>NGV</v>
          </cell>
          <cell r="N84" t="str">
            <v>WC Ad</v>
          </cell>
          <cell r="O84" t="str">
            <v>1 Time Adj</v>
          </cell>
          <cell r="P84" t="str">
            <v>6C-1</v>
          </cell>
          <cell r="Q84" t="str">
            <v>6CT-1</v>
          </cell>
          <cell r="R84" t="str">
            <v>6C-2</v>
          </cell>
          <cell r="S84" t="str">
            <v>6CT-2</v>
          </cell>
          <cell r="T84" t="str">
            <v>6G-1</v>
          </cell>
          <cell r="U84" t="str">
            <v>6G-2</v>
          </cell>
          <cell r="V84" t="str">
            <v>NYH1</v>
          </cell>
          <cell r="W84" t="str">
            <v>NYH2</v>
          </cell>
          <cell r="X84" t="str">
            <v>NYSGS</v>
          </cell>
          <cell r="Y84" t="str">
            <v>Kingsboro</v>
          </cell>
          <cell r="Z84" t="str">
            <v>NYCDGS</v>
          </cell>
          <cell r="AA84" t="str">
            <v>6M-1</v>
          </cell>
          <cell r="AB84" t="str">
            <v>6M-2</v>
          </cell>
          <cell r="AC84" t="str">
            <v>6M-3</v>
          </cell>
          <cell r="AD84" t="str">
            <v>LFK-A</v>
          </cell>
          <cell r="AE84" t="str">
            <v>LFK-B</v>
          </cell>
          <cell r="AF84" t="str">
            <v>TRP-A</v>
          </cell>
          <cell r="AG84" t="str">
            <v>TRP-B</v>
          </cell>
          <cell r="AH84" t="str">
            <v>6M-4</v>
          </cell>
          <cell r="AI84" t="str">
            <v>5A1</v>
          </cell>
          <cell r="AJ84" t="str">
            <v>5A2</v>
          </cell>
          <cell r="AK84" t="str">
            <v>5B1</v>
          </cell>
          <cell r="AL84" t="str">
            <v>5B2</v>
          </cell>
          <cell r="AM84" t="str">
            <v>Power Gen</v>
          </cell>
          <cell r="AN84" t="str">
            <v>SC20-Spare 1</v>
          </cell>
          <cell r="AO84" t="str">
            <v>SC20-Spare 2</v>
          </cell>
          <cell r="AP84" t="str">
            <v>SC20-Spare 3</v>
          </cell>
          <cell r="AQ84" t="str">
            <v>PG &lt; 50MW</v>
          </cell>
          <cell r="AR84" t="str">
            <v>Spare 1a</v>
          </cell>
          <cell r="AS84" t="str">
            <v>Spare 2a</v>
          </cell>
          <cell r="AT84" t="str">
            <v>Spare 3a</v>
          </cell>
          <cell r="AU84" t="str">
            <v>Spare 4a</v>
          </cell>
          <cell r="AV84" t="str">
            <v>Spare 5a</v>
          </cell>
          <cell r="AW84" t="str">
            <v>Spare 6a</v>
          </cell>
          <cell r="AX84" t="str">
            <v>Spare 7a</v>
          </cell>
          <cell r="AY84" t="str">
            <v>Spare 8a</v>
          </cell>
          <cell r="BD84" t="str">
            <v>T1A</v>
          </cell>
          <cell r="BE84" t="str">
            <v>T1B</v>
          </cell>
          <cell r="BF84" t="str">
            <v>T3</v>
          </cell>
          <cell r="BG84" t="str">
            <v>T2-1</v>
          </cell>
          <cell r="BH84" t="str">
            <v>T2-2</v>
          </cell>
          <cell r="BI84" t="str">
            <v>T4A</v>
          </cell>
          <cell r="BJ84" t="str">
            <v>T4B</v>
          </cell>
          <cell r="BK84" t="str">
            <v>T7</v>
          </cell>
          <cell r="BL84" t="str">
            <v>T7</v>
          </cell>
          <cell r="BM84" t="str">
            <v>T7</v>
          </cell>
          <cell r="BN84" t="str">
            <v>T7</v>
          </cell>
          <cell r="BP84" t="str">
            <v>T6C-1</v>
          </cell>
          <cell r="BQ84" t="str">
            <v>T6CT-1</v>
          </cell>
          <cell r="BR84" t="str">
            <v>T6C-2</v>
          </cell>
          <cell r="BS84" t="str">
            <v>T6CT-2</v>
          </cell>
          <cell r="BT84" t="str">
            <v>T6G-1</v>
          </cell>
          <cell r="BU84" t="str">
            <v>T6G-2</v>
          </cell>
          <cell r="CA84" t="str">
            <v>T6M-1</v>
          </cell>
          <cell r="CB84" t="str">
            <v>T6M-2</v>
          </cell>
          <cell r="CC84" t="str">
            <v>T6M-3</v>
          </cell>
          <cell r="CH84" t="str">
            <v>T6M-4</v>
          </cell>
          <cell r="CI84" t="str">
            <v>T5A1</v>
          </cell>
          <cell r="CJ84" t="str">
            <v>T5A2</v>
          </cell>
          <cell r="CK84" t="str">
            <v>T5B1</v>
          </cell>
          <cell r="CL84" t="str">
            <v>T5B2</v>
          </cell>
          <cell r="CR84" t="str">
            <v>Spare 1b</v>
          </cell>
          <cell r="CS84" t="str">
            <v>Spare 2b</v>
          </cell>
          <cell r="CT84" t="str">
            <v>Spare 3b</v>
          </cell>
          <cell r="CU84" t="str">
            <v>Spare 4b</v>
          </cell>
          <cell r="CV84" t="str">
            <v>Spare 5b</v>
          </cell>
          <cell r="CW84" t="str">
            <v>Spare 6b</v>
          </cell>
          <cell r="CX84" t="str">
            <v>Spare 7b</v>
          </cell>
          <cell r="CY84" t="str">
            <v>Spare 8b</v>
          </cell>
          <cell r="CZ84" t="str">
            <v>Offsys</v>
          </cell>
          <cell r="DA84" t="str">
            <v>R.Choff</v>
          </cell>
        </row>
        <row r="85">
          <cell r="A85">
            <v>38353</v>
          </cell>
          <cell r="B85">
            <v>398.89779709999971</v>
          </cell>
          <cell r="C85">
            <v>7068.9557075898165</v>
          </cell>
          <cell r="D85">
            <v>1622.3422800251969</v>
          </cell>
          <cell r="E85">
            <v>300.62044393000485</v>
          </cell>
          <cell r="F85">
            <v>658.30718863425363</v>
          </cell>
          <cell r="G85">
            <v>-141.81950367256519</v>
          </cell>
          <cell r="H85">
            <v>0.42785820461997903</v>
          </cell>
          <cell r="I85">
            <v>-1.2518349304499998</v>
          </cell>
          <cell r="J85">
            <v>0</v>
          </cell>
          <cell r="K85">
            <v>0</v>
          </cell>
          <cell r="L85">
            <v>0</v>
          </cell>
          <cell r="M85">
            <v>-27.549296952569968</v>
          </cell>
          <cell r="N85">
            <v>0</v>
          </cell>
          <cell r="O85">
            <v>0</v>
          </cell>
          <cell r="P85">
            <v>-1.8358672263812787</v>
          </cell>
          <cell r="Q85">
            <v>-0.90681488671014454</v>
          </cell>
          <cell r="R85">
            <v>-22.207755168795483</v>
          </cell>
          <cell r="S85">
            <v>-20.565678972977768</v>
          </cell>
          <cell r="T85">
            <v>-1.1413770870050213</v>
          </cell>
          <cell r="U85">
            <v>-12.213162769809351</v>
          </cell>
          <cell r="V85">
            <v>-0.27260970108002197</v>
          </cell>
          <cell r="W85">
            <v>-25.508619425195139</v>
          </cell>
          <cell r="X85">
            <v>-0.34521601277108632</v>
          </cell>
          <cell r="Y85">
            <v>-0.20516887496915273</v>
          </cell>
          <cell r="Z85">
            <v>-4.8042345407808718</v>
          </cell>
          <cell r="AA85">
            <v>-5.4228719220759922</v>
          </cell>
          <cell r="AB85">
            <v>-28.79528054156588</v>
          </cell>
          <cell r="AC85">
            <v>-19.135681368537334</v>
          </cell>
          <cell r="AD85">
            <v>-2.3965813284000386</v>
          </cell>
          <cell r="AE85">
            <v>-5.0531757776911306</v>
          </cell>
          <cell r="AF85">
            <v>-0.83840020169250695</v>
          </cell>
          <cell r="AG85">
            <v>-1.3465369222965091</v>
          </cell>
          <cell r="AH85">
            <v>-11.661461726643319</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C85">
            <v>38353</v>
          </cell>
          <cell r="BD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CA85">
            <v>0</v>
          </cell>
          <cell r="CB85">
            <v>0</v>
          </cell>
          <cell r="CC85">
            <v>0</v>
          </cell>
          <cell r="CH85">
            <v>0</v>
          </cell>
          <cell r="CI85">
            <v>0</v>
          </cell>
          <cell r="CJ85">
            <v>0</v>
          </cell>
          <cell r="CK85">
            <v>0</v>
          </cell>
          <cell r="CL85">
            <v>0</v>
          </cell>
          <cell r="CR85">
            <v>0</v>
          </cell>
          <cell r="CS85">
            <v>0</v>
          </cell>
          <cell r="CT85">
            <v>0</v>
          </cell>
          <cell r="CU85">
            <v>0</v>
          </cell>
          <cell r="CV85">
            <v>0</v>
          </cell>
          <cell r="CW85">
            <v>0</v>
          </cell>
          <cell r="CX85">
            <v>0</v>
          </cell>
          <cell r="CY85">
            <v>0</v>
          </cell>
          <cell r="CZ85">
            <v>0</v>
          </cell>
          <cell r="DA85">
            <v>0</v>
          </cell>
          <cell r="DC85">
            <v>38353</v>
          </cell>
          <cell r="DD85">
            <v>9878.9306399283087</v>
          </cell>
          <cell r="DE85">
            <v>-164.65649445537804</v>
          </cell>
          <cell r="DF85">
            <v>0</v>
          </cell>
          <cell r="DG85">
            <v>0</v>
          </cell>
          <cell r="DH85">
            <v>0</v>
          </cell>
          <cell r="DI85">
            <v>0</v>
          </cell>
          <cell r="DJ85">
            <v>0</v>
          </cell>
          <cell r="DK85">
            <v>9714.2741454729312</v>
          </cell>
        </row>
        <row r="86">
          <cell r="A86">
            <v>38384</v>
          </cell>
          <cell r="B86">
            <v>-410.71814379999995</v>
          </cell>
          <cell r="C86">
            <v>-857.56863066487017</v>
          </cell>
          <cell r="D86">
            <v>-785.27926695442875</v>
          </cell>
          <cell r="E86">
            <v>-511.83937574548008</v>
          </cell>
          <cell r="F86">
            <v>-711.61610358354631</v>
          </cell>
          <cell r="G86">
            <v>-116.7944758178851</v>
          </cell>
          <cell r="H86">
            <v>-8.2557883464899806</v>
          </cell>
          <cell r="I86">
            <v>-0.96540215655000106</v>
          </cell>
          <cell r="J86">
            <v>0</v>
          </cell>
          <cell r="K86">
            <v>0</v>
          </cell>
          <cell r="L86">
            <v>0</v>
          </cell>
          <cell r="M86">
            <v>-21.24573299763011</v>
          </cell>
          <cell r="N86">
            <v>0</v>
          </cell>
          <cell r="O86">
            <v>0</v>
          </cell>
          <cell r="P86">
            <v>-5.5326361397925892</v>
          </cell>
          <cell r="Q86">
            <v>-3.7813176784206415</v>
          </cell>
          <cell r="R86">
            <v>-26.116083925695602</v>
          </cell>
          <cell r="S86">
            <v>-25.907273990853174</v>
          </cell>
          <cell r="T86">
            <v>-15.799780059931873</v>
          </cell>
          <cell r="U86">
            <v>-55.885370604974014</v>
          </cell>
          <cell r="V86">
            <v>-1.0211380229839357</v>
          </cell>
          <cell r="W86">
            <v>-78.908514910493182</v>
          </cell>
          <cell r="X86">
            <v>-1.9076181505503564</v>
          </cell>
          <cell r="Y86">
            <v>-0.60973384496495608</v>
          </cell>
          <cell r="Z86">
            <v>-10.539089478204323</v>
          </cell>
          <cell r="AA86">
            <v>-21.078843509532327</v>
          </cell>
          <cell r="AB86">
            <v>-128.01928785037046</v>
          </cell>
          <cell r="AC86">
            <v>-88.470977718153733</v>
          </cell>
          <cell r="AD86">
            <v>-3.0108736581269748</v>
          </cell>
          <cell r="AE86">
            <v>-5.6390999721799107</v>
          </cell>
          <cell r="AF86">
            <v>-3.507853086591417</v>
          </cell>
          <cell r="AG86">
            <v>-6.3132351906819073</v>
          </cell>
          <cell r="AH86">
            <v>-33.626459799145302</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C86">
            <v>38384</v>
          </cell>
          <cell r="BD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CA86">
            <v>0</v>
          </cell>
          <cell r="CB86">
            <v>0</v>
          </cell>
          <cell r="CC86">
            <v>0</v>
          </cell>
          <cell r="CH86">
            <v>0</v>
          </cell>
          <cell r="CI86">
            <v>0</v>
          </cell>
          <cell r="CJ86">
            <v>0</v>
          </cell>
          <cell r="CK86">
            <v>0</v>
          </cell>
          <cell r="CL86">
            <v>0</v>
          </cell>
          <cell r="CR86">
            <v>0</v>
          </cell>
          <cell r="CS86">
            <v>0</v>
          </cell>
          <cell r="CT86">
            <v>0</v>
          </cell>
          <cell r="CU86">
            <v>0</v>
          </cell>
          <cell r="CV86">
            <v>0</v>
          </cell>
          <cell r="CW86">
            <v>0</v>
          </cell>
          <cell r="CX86">
            <v>0</v>
          </cell>
          <cell r="CY86">
            <v>0</v>
          </cell>
          <cell r="CZ86">
            <v>0</v>
          </cell>
          <cell r="DA86">
            <v>0</v>
          </cell>
          <cell r="DC86">
            <v>38384</v>
          </cell>
          <cell r="DD86">
            <v>-3424.2829200668807</v>
          </cell>
          <cell r="DE86">
            <v>-515.67518759164659</v>
          </cell>
          <cell r="DF86">
            <v>0</v>
          </cell>
          <cell r="DG86">
            <v>0</v>
          </cell>
          <cell r="DH86">
            <v>0</v>
          </cell>
          <cell r="DI86">
            <v>0</v>
          </cell>
          <cell r="DJ86">
            <v>0</v>
          </cell>
          <cell r="DK86">
            <v>-3939.9581076585273</v>
          </cell>
        </row>
        <row r="87">
          <cell r="A87">
            <v>38412</v>
          </cell>
          <cell r="B87">
            <v>-160.41448189999909</v>
          </cell>
          <cell r="C87">
            <v>-13695.425234957673</v>
          </cell>
          <cell r="D87">
            <v>-1350.4892577779269</v>
          </cell>
          <cell r="E87">
            <v>-186.50243919376982</v>
          </cell>
          <cell r="F87">
            <v>-662.63782737180941</v>
          </cell>
          <cell r="G87">
            <v>125.83225744050026</v>
          </cell>
          <cell r="H87">
            <v>-5.3752145208100135</v>
          </cell>
          <cell r="I87">
            <v>1.0451782835000016</v>
          </cell>
          <cell r="J87">
            <v>0</v>
          </cell>
          <cell r="K87">
            <v>0</v>
          </cell>
          <cell r="L87">
            <v>0</v>
          </cell>
          <cell r="M87">
            <v>23.001376779100063</v>
          </cell>
          <cell r="N87">
            <v>0</v>
          </cell>
          <cell r="O87">
            <v>0</v>
          </cell>
          <cell r="P87">
            <v>-4.9885139199297148</v>
          </cell>
          <cell r="Q87">
            <v>-3.799424969471338</v>
          </cell>
          <cell r="R87">
            <v>-8.3683814194488875</v>
          </cell>
          <cell r="S87">
            <v>-9.9430753853667557</v>
          </cell>
          <cell r="T87">
            <v>-18.843228981784286</v>
          </cell>
          <cell r="U87">
            <v>-57.485713013171193</v>
          </cell>
          <cell r="V87">
            <v>-0.99494928880352407</v>
          </cell>
          <cell r="W87">
            <v>-71.904888142073474</v>
          </cell>
          <cell r="X87">
            <v>-2.0425857264974523</v>
          </cell>
          <cell r="Y87">
            <v>-0.54658010460966233</v>
          </cell>
          <cell r="Z87">
            <v>-8.0374397641959519</v>
          </cell>
          <cell r="AA87">
            <v>-20.767441699881456</v>
          </cell>
          <cell r="AB87">
            <v>-127.87963966040566</v>
          </cell>
          <cell r="AC87">
            <v>-91.227201147735173</v>
          </cell>
          <cell r="AD87">
            <v>-1.1482788097160892</v>
          </cell>
          <cell r="AE87">
            <v>-1.5177637930556467</v>
          </cell>
          <cell r="AF87">
            <v>-3.5278274380373387</v>
          </cell>
          <cell r="AG87">
            <v>-6.5311855660820761</v>
          </cell>
          <cell r="AH87">
            <v>-29.755147604131491</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C87">
            <v>38412</v>
          </cell>
          <cell r="BD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CA87">
            <v>0</v>
          </cell>
          <cell r="CB87">
            <v>0</v>
          </cell>
          <cell r="CC87">
            <v>0</v>
          </cell>
          <cell r="CH87">
            <v>0</v>
          </cell>
          <cell r="CI87">
            <v>0</v>
          </cell>
          <cell r="CJ87">
            <v>0</v>
          </cell>
          <cell r="CK87">
            <v>0</v>
          </cell>
          <cell r="CL87">
            <v>0</v>
          </cell>
          <cell r="CR87">
            <v>0</v>
          </cell>
          <cell r="CS87">
            <v>0</v>
          </cell>
          <cell r="CT87">
            <v>0</v>
          </cell>
          <cell r="CU87">
            <v>0</v>
          </cell>
          <cell r="CV87">
            <v>0</v>
          </cell>
          <cell r="CW87">
            <v>0</v>
          </cell>
          <cell r="CX87">
            <v>0</v>
          </cell>
          <cell r="CY87">
            <v>0</v>
          </cell>
          <cell r="CZ87">
            <v>0</v>
          </cell>
          <cell r="DA87">
            <v>0</v>
          </cell>
          <cell r="DC87">
            <v>38412</v>
          </cell>
          <cell r="DD87">
            <v>-15910.965643218886</v>
          </cell>
          <cell r="DE87">
            <v>-469.3092664343971</v>
          </cell>
          <cell r="DF87">
            <v>0</v>
          </cell>
          <cell r="DG87">
            <v>0</v>
          </cell>
          <cell r="DH87">
            <v>0</v>
          </cell>
          <cell r="DI87">
            <v>0</v>
          </cell>
          <cell r="DJ87">
            <v>0</v>
          </cell>
          <cell r="DK87">
            <v>-16380.274909653283</v>
          </cell>
        </row>
        <row r="88">
          <cell r="A88">
            <v>38443</v>
          </cell>
          <cell r="B88">
            <v>-713.10379895000074</v>
          </cell>
          <cell r="C88">
            <v>-12502.024250726896</v>
          </cell>
          <cell r="D88">
            <v>-2569.505626686921</v>
          </cell>
          <cell r="E88">
            <v>-839.16289141623008</v>
          </cell>
          <cell r="F88">
            <v>-1523.5590115515679</v>
          </cell>
          <cell r="G88">
            <v>-82.172927067569987</v>
          </cell>
          <cell r="H88">
            <v>-15.349774193629996</v>
          </cell>
          <cell r="I88">
            <v>-0.70349108959999962</v>
          </cell>
          <cell r="J88">
            <v>0</v>
          </cell>
          <cell r="K88">
            <v>0</v>
          </cell>
          <cell r="L88">
            <v>0</v>
          </cell>
          <cell r="M88">
            <v>-15.481821492160016</v>
          </cell>
          <cell r="N88">
            <v>0</v>
          </cell>
          <cell r="O88">
            <v>0</v>
          </cell>
          <cell r="P88">
            <v>-11.817273916934107</v>
          </cell>
          <cell r="Q88">
            <v>-8.3356573154278788</v>
          </cell>
          <cell r="R88">
            <v>-45.698705484735221</v>
          </cell>
          <cell r="S88">
            <v>-46.42379884676442</v>
          </cell>
          <cell r="T88">
            <v>-36.800966702271992</v>
          </cell>
          <cell r="U88">
            <v>-124.08079157085339</v>
          </cell>
          <cell r="V88">
            <v>-2.2303845226351888</v>
          </cell>
          <cell r="W88">
            <v>-169.04511105221655</v>
          </cell>
          <cell r="X88">
            <v>-4.2888017897162465</v>
          </cell>
          <cell r="Y88">
            <v>-1.3002257717898249</v>
          </cell>
          <cell r="Z88">
            <v>-21.537398154201547</v>
          </cell>
          <cell r="AA88">
            <v>-46.192967800436129</v>
          </cell>
          <cell r="AB88">
            <v>-286.47063478709924</v>
          </cell>
          <cell r="AC88">
            <v>-196.57771237899982</v>
          </cell>
          <cell r="AD88">
            <v>-5.3904139364529646</v>
          </cell>
          <cell r="AE88">
            <v>-9.6753749808643761</v>
          </cell>
          <cell r="AF88">
            <v>-7.7349333659927604</v>
          </cell>
          <cell r="AG88">
            <v>-14.041793818676757</v>
          </cell>
          <cell r="AH88">
            <v>-71.44866175388924</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38443</v>
          </cell>
          <cell r="BD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0</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38443</v>
          </cell>
          <cell r="DD88">
            <v>-18261.063593174575</v>
          </cell>
          <cell r="DE88">
            <v>-1109.0916079499577</v>
          </cell>
          <cell r="DF88">
            <v>0</v>
          </cell>
          <cell r="DG88">
            <v>0</v>
          </cell>
          <cell r="DH88">
            <v>0</v>
          </cell>
          <cell r="DI88">
            <v>0</v>
          </cell>
          <cell r="DJ88">
            <v>0</v>
          </cell>
          <cell r="DK88">
            <v>-19370.155201124533</v>
          </cell>
        </row>
        <row r="89">
          <cell r="A89">
            <v>38473</v>
          </cell>
          <cell r="B89">
            <v>-605.95060372499927</v>
          </cell>
          <cell r="C89">
            <v>-10657.505435294896</v>
          </cell>
          <cell r="D89">
            <v>-2307.4479616268281</v>
          </cell>
          <cell r="E89">
            <v>-547.60422961663483</v>
          </cell>
          <cell r="F89">
            <v>-1151.5991111449794</v>
          </cell>
          <cell r="G89">
            <v>-10.576633043639886</v>
          </cell>
          <cell r="H89">
            <v>-10.651637177189995</v>
          </cell>
          <cell r="I89">
            <v>-0.11520546570000306</v>
          </cell>
          <cell r="J89">
            <v>0</v>
          </cell>
          <cell r="K89">
            <v>0</v>
          </cell>
          <cell r="L89">
            <v>0</v>
          </cell>
          <cell r="M89">
            <v>-2.5353419272200335</v>
          </cell>
          <cell r="N89">
            <v>0</v>
          </cell>
          <cell r="O89">
            <v>0</v>
          </cell>
          <cell r="P89">
            <v>-8.5952941414643433</v>
          </cell>
          <cell r="Q89">
            <v>-6.1376571309419203</v>
          </cell>
          <cell r="R89">
            <v>-30.330824921799195</v>
          </cell>
          <cell r="S89">
            <v>-31.195981262096595</v>
          </cell>
          <cell r="T89">
            <v>-27.647964686460831</v>
          </cell>
          <cell r="U89">
            <v>-91.609760234655965</v>
          </cell>
          <cell r="V89">
            <v>-1.6364931001289165</v>
          </cell>
          <cell r="W89">
            <v>-123.09996204341401</v>
          </cell>
          <cell r="X89">
            <v>-3.1812612463955734</v>
          </cell>
          <cell r="Y89">
            <v>-0.94510847330861114</v>
          </cell>
          <cell r="Z89">
            <v>-15.384523683188485</v>
          </cell>
          <cell r="AA89">
            <v>-33.935963049204588</v>
          </cell>
          <cell r="AB89">
            <v>-211.77650998021457</v>
          </cell>
          <cell r="AC89">
            <v>-145.17582483853749</v>
          </cell>
          <cell r="AD89">
            <v>-3.6206017425575805</v>
          </cell>
          <cell r="AE89">
            <v>-6.3540464183811034</v>
          </cell>
          <cell r="AF89">
            <v>-5.6959256419817903</v>
          </cell>
          <cell r="AG89">
            <v>-10.374009073879305</v>
          </cell>
          <cell r="AH89">
            <v>-51.860086139104681</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38473</v>
          </cell>
          <cell r="BD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0</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38473</v>
          </cell>
          <cell r="DD89">
            <v>-15293.986159022086</v>
          </cell>
          <cell r="DE89">
            <v>-808.55779780771559</v>
          </cell>
          <cell r="DF89">
            <v>0</v>
          </cell>
          <cell r="DG89">
            <v>0</v>
          </cell>
          <cell r="DH89">
            <v>0</v>
          </cell>
          <cell r="DI89">
            <v>0</v>
          </cell>
          <cell r="DJ89">
            <v>0</v>
          </cell>
          <cell r="DK89">
            <v>-16102.543956829802</v>
          </cell>
        </row>
        <row r="90">
          <cell r="A90">
            <v>38504</v>
          </cell>
          <cell r="B90">
            <v>-396.43948747500019</v>
          </cell>
          <cell r="C90">
            <v>-5847.0594717091917</v>
          </cell>
          <cell r="D90">
            <v>-1321.4689002618793</v>
          </cell>
          <cell r="E90">
            <v>-338.05693041211487</v>
          </cell>
          <cell r="F90">
            <v>-596.58552168745086</v>
          </cell>
          <cell r="G90">
            <v>-53.116166450309684</v>
          </cell>
          <cell r="H90">
            <v>28.022865321540007</v>
          </cell>
          <cell r="I90">
            <v>-0.44700825779999831</v>
          </cell>
          <cell r="J90">
            <v>0</v>
          </cell>
          <cell r="K90">
            <v>0</v>
          </cell>
          <cell r="L90">
            <v>0</v>
          </cell>
          <cell r="M90">
            <v>-9.837369875879995</v>
          </cell>
          <cell r="N90">
            <v>0</v>
          </cell>
          <cell r="O90">
            <v>0</v>
          </cell>
          <cell r="P90">
            <v>-4.393951793264808</v>
          </cell>
          <cell r="Q90">
            <v>-3.0530748826850349</v>
          </cell>
          <cell r="R90">
            <v>-18.795022300934814</v>
          </cell>
          <cell r="S90">
            <v>-18.85520888122268</v>
          </cell>
          <cell r="T90">
            <v>-13.137390095724768</v>
          </cell>
          <cell r="U90">
            <v>-45.29328660929373</v>
          </cell>
          <cell r="V90">
            <v>-0.82049294753259572</v>
          </cell>
          <cell r="W90">
            <v>-62.765206493666845</v>
          </cell>
          <cell r="X90">
            <v>-1.5563629171112063</v>
          </cell>
          <cell r="Y90">
            <v>-0.48383445344675297</v>
          </cell>
          <cell r="Z90">
            <v>-8.1821759259046161</v>
          </cell>
          <cell r="AA90">
            <v>-16.966411597344386</v>
          </cell>
          <cell r="AB90">
            <v>-105.33509956661725</v>
          </cell>
          <cell r="AC90">
            <v>-71.731426147047785</v>
          </cell>
          <cell r="AD90">
            <v>-2.1903684728095825</v>
          </cell>
          <cell r="AE90">
            <v>-4.0212305879804306</v>
          </cell>
          <cell r="AF90">
            <v>-2.8326840039870591</v>
          </cell>
          <cell r="AG90">
            <v>-5.1214376180512931</v>
          </cell>
          <cell r="AH90">
            <v>-26.633385647810336</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38504</v>
          </cell>
          <cell r="BD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0</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38504</v>
          </cell>
          <cell r="DD90">
            <v>-8534.9879908080857</v>
          </cell>
          <cell r="DE90">
            <v>-412.16805094243597</v>
          </cell>
          <cell r="DF90">
            <v>0</v>
          </cell>
          <cell r="DG90">
            <v>0</v>
          </cell>
          <cell r="DH90">
            <v>0</v>
          </cell>
          <cell r="DI90">
            <v>0</v>
          </cell>
          <cell r="DJ90">
            <v>0</v>
          </cell>
          <cell r="DK90">
            <v>-8947.1560417505225</v>
          </cell>
        </row>
        <row r="91">
          <cell r="A91">
            <v>38534</v>
          </cell>
          <cell r="B91">
            <v>-26.446553400000557</v>
          </cell>
          <cell r="C91">
            <v>-2679.8901299212139</v>
          </cell>
          <cell r="D91">
            <v>-240.79350270733704</v>
          </cell>
          <cell r="E91">
            <v>47.015097412050238</v>
          </cell>
          <cell r="F91">
            <v>27.051123031714596</v>
          </cell>
          <cell r="G91">
            <v>27.637887442620123</v>
          </cell>
          <cell r="H91">
            <v>1.27325909451999</v>
          </cell>
          <cell r="I91">
            <v>0.22211253609999859</v>
          </cell>
          <cell r="J91">
            <v>0</v>
          </cell>
          <cell r="K91">
            <v>0</v>
          </cell>
          <cell r="L91">
            <v>0</v>
          </cell>
          <cell r="M91">
            <v>4.8880599710599926</v>
          </cell>
          <cell r="N91">
            <v>0</v>
          </cell>
          <cell r="O91">
            <v>0</v>
          </cell>
          <cell r="P91">
            <v>0.18429739771963227</v>
          </cell>
          <cell r="Q91">
            <v>8.2726072769808076E-2</v>
          </cell>
          <cell r="R91">
            <v>2.5526759558978118</v>
          </cell>
          <cell r="S91">
            <v>2.3502831150056043</v>
          </cell>
          <cell r="T91">
            <v>1.6660905191242251E-2</v>
          </cell>
          <cell r="U91">
            <v>1.0748943751714615</v>
          </cell>
          <cell r="V91">
            <v>2.5785301795783654E-2</v>
          </cell>
          <cell r="W91">
            <v>2.5446163538118891</v>
          </cell>
          <cell r="X91">
            <v>2.7784638191151744E-2</v>
          </cell>
          <cell r="Y91">
            <v>2.0664206718359283E-2</v>
          </cell>
          <cell r="Z91">
            <v>0.51348961178372521</v>
          </cell>
          <cell r="AA91">
            <v>0.50686482540333599</v>
          </cell>
          <cell r="AB91">
            <v>3.5179342554499815</v>
          </cell>
          <cell r="AC91">
            <v>1.6769492569656268</v>
          </cell>
          <cell r="AD91">
            <v>0.27395046706856874</v>
          </cell>
          <cell r="AE91">
            <v>0.58324198448148312</v>
          </cell>
          <cell r="AF91">
            <v>7.6391184149400715E-2</v>
          </cell>
          <cell r="AG91">
            <v>0.11730838064542069</v>
          </cell>
          <cell r="AH91">
            <v>1.1826778809399912</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38534</v>
          </cell>
          <cell r="BD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0</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38534</v>
          </cell>
          <cell r="DD91">
            <v>-2839.0426465404862</v>
          </cell>
          <cell r="DE91">
            <v>17.32919616916028</v>
          </cell>
          <cell r="DF91">
            <v>0</v>
          </cell>
          <cell r="DG91">
            <v>0</v>
          </cell>
          <cell r="DH91">
            <v>0</v>
          </cell>
          <cell r="DI91">
            <v>0</v>
          </cell>
          <cell r="DJ91">
            <v>0</v>
          </cell>
          <cell r="DK91">
            <v>-2821.713450371326</v>
          </cell>
        </row>
        <row r="92">
          <cell r="A92">
            <v>38596</v>
          </cell>
          <cell r="B92">
            <v>38.63341109999979</v>
          </cell>
          <cell r="C92">
            <v>3843.5986803667843</v>
          </cell>
          <cell r="D92">
            <v>16.542070094944211</v>
          </cell>
          <cell r="E92">
            <v>7.7659429403994</v>
          </cell>
          <cell r="F92">
            <v>11.809990630067624</v>
          </cell>
          <cell r="G92">
            <v>4.7255200134150801</v>
          </cell>
          <cell r="H92">
            <v>0.20449297528999522</v>
          </cell>
          <cell r="I92">
            <v>4.1711970950001384E-2</v>
          </cell>
          <cell r="J92">
            <v>0</v>
          </cell>
          <cell r="K92">
            <v>0</v>
          </cell>
          <cell r="L92">
            <v>0</v>
          </cell>
          <cell r="M92">
            <v>0.91796086387003017</v>
          </cell>
          <cell r="N92">
            <v>0</v>
          </cell>
          <cell r="O92">
            <v>0</v>
          </cell>
          <cell r="P92">
            <v>3.241786688207185E-2</v>
          </cell>
          <cell r="Q92">
            <v>1.4551495831796046E-2</v>
          </cell>
          <cell r="R92">
            <v>0.44901507213493458</v>
          </cell>
          <cell r="S92">
            <v>0.4134142212541701</v>
          </cell>
          <cell r="T92">
            <v>2.9306491209696618E-3</v>
          </cell>
          <cell r="U92">
            <v>0.18907365593737269</v>
          </cell>
          <cell r="V92">
            <v>4.5356282371464829E-3</v>
          </cell>
          <cell r="W92">
            <v>0.44759739011240529</v>
          </cell>
          <cell r="X92">
            <v>4.8873110168246112E-3</v>
          </cell>
          <cell r="Y92">
            <v>3.6348288739175417E-3</v>
          </cell>
          <cell r="Z92">
            <v>9.0322696283833465E-2</v>
          </cell>
          <cell r="AA92">
            <v>8.9157397990647952E-2</v>
          </cell>
          <cell r="AB92">
            <v>1.218825469227977</v>
          </cell>
          <cell r="AC92">
            <v>0.29497496140993462</v>
          </cell>
          <cell r="AD92">
            <v>4.8187819706586199E-2</v>
          </cell>
          <cell r="AE92">
            <v>0.1025921214672826</v>
          </cell>
          <cell r="AF92">
            <v>1.3437190483211908E-2</v>
          </cell>
          <cell r="AG92">
            <v>2.0634515272428756E-2</v>
          </cell>
          <cell r="AH92">
            <v>0.20803274806414265</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38565</v>
          </cell>
          <cell r="BD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0</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38565</v>
          </cell>
          <cell r="DD92">
            <v>3924.2397809557206</v>
          </cell>
          <cell r="DE92">
            <v>3.6482230393076538</v>
          </cell>
          <cell r="DF92">
            <v>0</v>
          </cell>
          <cell r="DG92">
            <v>0</v>
          </cell>
          <cell r="DH92">
            <v>0</v>
          </cell>
          <cell r="DI92">
            <v>0</v>
          </cell>
          <cell r="DJ92">
            <v>0</v>
          </cell>
          <cell r="DK92">
            <v>3927.8880039950282</v>
          </cell>
        </row>
        <row r="93">
          <cell r="A93">
            <v>38596</v>
          </cell>
          <cell r="B93">
            <v>-5.9941243405651763</v>
          </cell>
          <cell r="C93">
            <v>-3073.7044220476296</v>
          </cell>
          <cell r="D93">
            <v>-4.1192823039938231</v>
          </cell>
          <cell r="E93">
            <v>-16.782436999130297</v>
          </cell>
          <cell r="F93">
            <v>4.399062594075076</v>
          </cell>
          <cell r="G93">
            <v>-21.774023101184721</v>
          </cell>
          <cell r="H93">
            <v>-1.0195052087099976</v>
          </cell>
          <cell r="I93">
            <v>-0.17035244654999929</v>
          </cell>
          <cell r="J93">
            <v>0</v>
          </cell>
          <cell r="K93">
            <v>0</v>
          </cell>
          <cell r="L93">
            <v>0</v>
          </cell>
          <cell r="M93">
            <v>-3.7489688316300089</v>
          </cell>
          <cell r="N93">
            <v>0</v>
          </cell>
          <cell r="O93">
            <v>0</v>
          </cell>
          <cell r="P93">
            <v>-0.14400539562451853</v>
          </cell>
          <cell r="Q93">
            <v>-6.4640092508535071E-2</v>
          </cell>
          <cell r="R93">
            <v>-1.9945974033202947</v>
          </cell>
          <cell r="S93">
            <v>-1.8364526791685603</v>
          </cell>
          <cell r="T93">
            <v>-1.301841628376252E-2</v>
          </cell>
          <cell r="U93">
            <v>-0.83989568852523921</v>
          </cell>
          <cell r="V93">
            <v>-2.0147992496609247E-2</v>
          </cell>
          <cell r="W93">
            <v>-1.9882998310196307</v>
          </cell>
          <cell r="X93">
            <v>-2.1710224151335639E-2</v>
          </cell>
          <cell r="Y93">
            <v>-1.6146496372517305E-2</v>
          </cell>
          <cell r="Z93">
            <v>-0.40122799132784165</v>
          </cell>
          <cell r="AA93">
            <v>-0.39605154827742806</v>
          </cell>
          <cell r="AB93">
            <v>-1.2586977968231623</v>
          </cell>
          <cell r="AC93">
            <v>-1.3103263756276919</v>
          </cell>
          <cell r="AD93">
            <v>-0.21405807070455693</v>
          </cell>
          <cell r="AE93">
            <v>-0.45573075778237127</v>
          </cell>
          <cell r="AF93">
            <v>-5.9690168346247671E-2</v>
          </cell>
          <cell r="AG93">
            <v>-9.1661846417466677E-2</v>
          </cell>
          <cell r="AH93">
            <v>-0.92411503498396996</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38596</v>
          </cell>
          <cell r="BD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0</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38596</v>
          </cell>
          <cell r="DD93">
            <v>-3122.9140526853189</v>
          </cell>
          <cell r="DE93">
            <v>-12.050473809761737</v>
          </cell>
          <cell r="DF93">
            <v>0</v>
          </cell>
          <cell r="DG93">
            <v>0</v>
          </cell>
          <cell r="DH93">
            <v>0</v>
          </cell>
          <cell r="DI93">
            <v>0</v>
          </cell>
          <cell r="DJ93">
            <v>0</v>
          </cell>
          <cell r="DK93">
            <v>-3134.9645264950805</v>
          </cell>
        </row>
        <row r="94">
          <cell r="A94">
            <v>38626</v>
          </cell>
          <cell r="B94">
            <v>547.01257142700717</v>
          </cell>
          <cell r="C94">
            <v>7123.7347655050517</v>
          </cell>
          <cell r="D94">
            <v>1431.8293612696057</v>
          </cell>
          <cell r="E94">
            <v>663.06348529860907</v>
          </cell>
          <cell r="F94">
            <v>1172.7466040756381</v>
          </cell>
          <cell r="G94">
            <v>82.792524871365174</v>
          </cell>
          <cell r="H94">
            <v>-22.684039817880002</v>
          </cell>
          <cell r="I94">
            <v>0.70896025394999806</v>
          </cell>
          <cell r="J94">
            <v>0</v>
          </cell>
          <cell r="K94">
            <v>0</v>
          </cell>
          <cell r="L94">
            <v>0</v>
          </cell>
          <cell r="M94">
            <v>15.602182115670002</v>
          </cell>
          <cell r="N94">
            <v>0</v>
          </cell>
          <cell r="O94">
            <v>0</v>
          </cell>
          <cell r="P94">
            <v>8.8192133104005386</v>
          </cell>
          <cell r="Q94">
            <v>6.1702272022504632</v>
          </cell>
          <cell r="R94">
            <v>36.076701487040772</v>
          </cell>
          <cell r="S94">
            <v>36.388822889984347</v>
          </cell>
          <cell r="T94">
            <v>26.867299310840384</v>
          </cell>
          <cell r="U94">
            <v>91.679442090785031</v>
          </cell>
          <cell r="V94">
            <v>1.6548888158733639</v>
          </cell>
          <cell r="W94">
            <v>126.05978923792949</v>
          </cell>
          <cell r="X94">
            <v>3.1588224112884742</v>
          </cell>
          <cell r="Y94">
            <v>0.97077059384444553</v>
          </cell>
          <cell r="Z94">
            <v>16.263654830217646</v>
          </cell>
          <cell r="AA94">
            <v>34.244896613710914</v>
          </cell>
          <cell r="AB94">
            <v>217.4266001231409</v>
          </cell>
          <cell r="AC94">
            <v>145.21732753206427</v>
          </cell>
          <cell r="AD94">
            <v>4.2263482091370115</v>
          </cell>
          <cell r="AE94">
            <v>7.6840477789420492</v>
          </cell>
          <cell r="AF94">
            <v>5.7251589977298387</v>
          </cell>
          <cell r="AG94">
            <v>10.370400974609804</v>
          </cell>
          <cell r="AH94">
            <v>53.395320756288747</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38626</v>
          </cell>
          <cell r="BD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0</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38626</v>
          </cell>
          <cell r="DD94">
            <v>11014.80641499902</v>
          </cell>
          <cell r="DE94">
            <v>832.39973316607848</v>
          </cell>
          <cell r="DF94">
            <v>0</v>
          </cell>
          <cell r="DG94">
            <v>0</v>
          </cell>
          <cell r="DH94">
            <v>0</v>
          </cell>
          <cell r="DI94">
            <v>0</v>
          </cell>
          <cell r="DJ94">
            <v>0</v>
          </cell>
          <cell r="DK94">
            <v>11847.2061481651</v>
          </cell>
        </row>
        <row r="95">
          <cell r="A95">
            <v>38657</v>
          </cell>
          <cell r="B95">
            <v>847.56533568834891</v>
          </cell>
          <cell r="C95">
            <v>13945.614348462199</v>
          </cell>
          <cell r="D95">
            <v>2659.9355680822705</v>
          </cell>
          <cell r="E95">
            <v>788.15815971059317</v>
          </cell>
          <cell r="F95">
            <v>1803.3061156660658</v>
          </cell>
          <cell r="G95">
            <v>86.185532863335254</v>
          </cell>
          <cell r="H95">
            <v>14.453486427099996</v>
          </cell>
          <cell r="I95">
            <v>0.78260211705000193</v>
          </cell>
          <cell r="J95">
            <v>0</v>
          </cell>
          <cell r="K95">
            <v>0</v>
          </cell>
          <cell r="L95">
            <v>0</v>
          </cell>
          <cell r="M95">
            <v>17.222828340930029</v>
          </cell>
          <cell r="N95">
            <v>0</v>
          </cell>
          <cell r="O95">
            <v>0</v>
          </cell>
          <cell r="P95">
            <v>11.403220837752908</v>
          </cell>
          <cell r="Q95">
            <v>8.0130359002251641</v>
          </cell>
          <cell r="R95">
            <v>45.286858251137694</v>
          </cell>
          <cell r="S95">
            <v>45.848411716366556</v>
          </cell>
          <cell r="T95">
            <v>35.151321516254328</v>
          </cell>
          <cell r="U95">
            <v>119.17721822683032</v>
          </cell>
          <cell r="V95">
            <v>2.1464196440124024</v>
          </cell>
          <cell r="W95">
            <v>163.0628151872734</v>
          </cell>
          <cell r="X95">
            <v>4.1132559907398862</v>
          </cell>
          <cell r="Y95">
            <v>1.2549182974339075</v>
          </cell>
          <cell r="Z95">
            <v>20.897571286900963</v>
          </cell>
          <cell r="AA95">
            <v>44.436429588477814</v>
          </cell>
          <cell r="AB95">
            <v>285.45523487364204</v>
          </cell>
          <cell r="AC95">
            <v>188.79232846380575</v>
          </cell>
          <cell r="AD95">
            <v>5.3242837073971394</v>
          </cell>
          <cell r="AE95">
            <v>9.6158352830159224</v>
          </cell>
          <cell r="AF95">
            <v>7.4353210764679538</v>
          </cell>
          <cell r="AG95">
            <v>13.484072136436923</v>
          </cell>
          <cell r="AH95">
            <v>68.989455855470254</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38657</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0</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38657</v>
          </cell>
          <cell r="DD95">
            <v>20163.223977357899</v>
          </cell>
          <cell r="DE95">
            <v>1079.8880078396412</v>
          </cell>
          <cell r="DF95">
            <v>0</v>
          </cell>
          <cell r="DG95">
            <v>0</v>
          </cell>
          <cell r="DH95">
            <v>0</v>
          </cell>
          <cell r="DI95">
            <v>0</v>
          </cell>
          <cell r="DJ95">
            <v>0</v>
          </cell>
          <cell r="DK95">
            <v>21243.111985197538</v>
          </cell>
        </row>
        <row r="96">
          <cell r="A96">
            <v>38687</v>
          </cell>
          <cell r="B96">
            <v>970.39899075311723</v>
          </cell>
          <cell r="C96">
            <v>22770.114304016479</v>
          </cell>
          <cell r="D96">
            <v>3575.4188932208331</v>
          </cell>
          <cell r="E96">
            <v>1052.6085672009399</v>
          </cell>
          <cell r="F96">
            <v>2564.1423533249458</v>
          </cell>
          <cell r="G96">
            <v>98.61284484759031</v>
          </cell>
          <cell r="H96">
            <v>18.934090364000003</v>
          </cell>
          <cell r="I96">
            <v>0.84860556819999833</v>
          </cell>
          <cell r="J96">
            <v>0</v>
          </cell>
          <cell r="K96">
            <v>0</v>
          </cell>
          <cell r="L96">
            <v>0</v>
          </cell>
          <cell r="M96">
            <v>18.675375023719972</v>
          </cell>
          <cell r="N96">
            <v>0</v>
          </cell>
          <cell r="O96">
            <v>0</v>
          </cell>
          <cell r="P96">
            <v>14.954300634649336</v>
          </cell>
          <cell r="Q96">
            <v>10.538362241680471</v>
          </cell>
          <cell r="R96">
            <v>58.222578648239903</v>
          </cell>
          <cell r="S96">
            <v>59.094553145356116</v>
          </cell>
          <cell r="T96">
            <v>46.45127276972282</v>
          </cell>
          <cell r="U96">
            <v>156.83584960728226</v>
          </cell>
          <cell r="V96">
            <v>2.8205445639593485</v>
          </cell>
          <cell r="W96">
            <v>213.90043735465602</v>
          </cell>
          <cell r="X96">
            <v>5.418967736669047</v>
          </cell>
          <cell r="Y96">
            <v>1.6454676150260503</v>
          </cell>
          <cell r="Z96">
            <v>27.292639260253846</v>
          </cell>
          <cell r="AA96">
            <v>58.409835579666357</v>
          </cell>
          <cell r="AB96">
            <v>377.84810915469842</v>
          </cell>
          <cell r="AC96">
            <v>248.46508755202501</v>
          </cell>
          <cell r="AD96">
            <v>6.8618796670307667</v>
          </cell>
          <cell r="AE96">
            <v>12.336072310524296</v>
          </cell>
          <cell r="AF96">
            <v>9.7788168341772614</v>
          </cell>
          <cell r="AG96">
            <v>17.747645599183464</v>
          </cell>
          <cell r="AH96">
            <v>90.430098135773804</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38687</v>
          </cell>
          <cell r="BD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0</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38687</v>
          </cell>
          <cell r="DD96">
            <v>31069.754024319827</v>
          </cell>
          <cell r="DE96">
            <v>1419.0525184105743</v>
          </cell>
          <cell r="DF96">
            <v>0</v>
          </cell>
          <cell r="DG96">
            <v>0</v>
          </cell>
          <cell r="DH96">
            <v>0</v>
          </cell>
          <cell r="DI96">
            <v>0</v>
          </cell>
          <cell r="DJ96">
            <v>0</v>
          </cell>
          <cell r="DK96">
            <v>32488.806542730403</v>
          </cell>
        </row>
        <row r="97">
          <cell r="A97">
            <v>38718</v>
          </cell>
          <cell r="B97">
            <v>387.61020838748198</v>
          </cell>
          <cell r="C97">
            <v>5565.4046154011694</v>
          </cell>
          <cell r="D97">
            <v>1661.5638562429451</v>
          </cell>
          <cell r="E97">
            <v>303.05762420760061</v>
          </cell>
          <cell r="F97">
            <v>746.38184258235731</v>
          </cell>
          <cell r="G97">
            <v>16.817820275880223</v>
          </cell>
          <cell r="H97">
            <v>7.9754478871999979</v>
          </cell>
          <cell r="I97">
            <v>0.14845020840000189</v>
          </cell>
          <cell r="J97">
            <v>0</v>
          </cell>
          <cell r="K97">
            <v>0</v>
          </cell>
          <cell r="L97">
            <v>0</v>
          </cell>
          <cell r="M97">
            <v>3.2669633786399936</v>
          </cell>
          <cell r="N97">
            <v>0</v>
          </cell>
          <cell r="O97">
            <v>0</v>
          </cell>
          <cell r="P97">
            <v>6.4323726241272379</v>
          </cell>
          <cell r="Q97">
            <v>4.5793799914375493</v>
          </cell>
          <cell r="R97">
            <v>23.235333702740935</v>
          </cell>
          <cell r="S97">
            <v>23.820417198900795</v>
          </cell>
          <cell r="T97">
            <v>20.527995812960288</v>
          </cell>
          <cell r="U97">
            <v>68.306022925787403</v>
          </cell>
          <cell r="V97">
            <v>1.2220594988755988</v>
          </cell>
          <cell r="W97">
            <v>92.096289910670237</v>
          </cell>
          <cell r="X97">
            <v>2.3693169056904866</v>
          </cell>
          <cell r="Y97">
            <v>0.70739395813444783</v>
          </cell>
          <cell r="Z97">
            <v>11.564988715103482</v>
          </cell>
          <cell r="AA97">
            <v>25.333992322040231</v>
          </cell>
          <cell r="AB97">
            <v>162.78460546402073</v>
          </cell>
          <cell r="AC97">
            <v>108.23845679873949</v>
          </cell>
          <cell r="AD97">
            <v>2.7649268841036472</v>
          </cell>
          <cell r="AE97">
            <v>4.8812859490219216</v>
          </cell>
          <cell r="AF97">
            <v>4.2496912480468563</v>
          </cell>
          <cell r="AG97">
            <v>7.7338174402238744</v>
          </cell>
          <cell r="AH97">
            <v>38.829963224745512</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38718</v>
          </cell>
          <cell r="BD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0</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38718</v>
          </cell>
          <cell r="DD97">
            <v>8692.2268285716764</v>
          </cell>
          <cell r="DE97">
            <v>609.67831057537069</v>
          </cell>
          <cell r="DF97">
            <v>0</v>
          </cell>
          <cell r="DG97">
            <v>0</v>
          </cell>
          <cell r="DH97">
            <v>0</v>
          </cell>
          <cell r="DI97">
            <v>0</v>
          </cell>
          <cell r="DJ97">
            <v>0</v>
          </cell>
          <cell r="DK97">
            <v>9301.9051391470475</v>
          </cell>
        </row>
        <row r="98">
          <cell r="A98">
            <v>38749</v>
          </cell>
          <cell r="B98">
            <v>-445.99814354046595</v>
          </cell>
          <cell r="C98">
            <v>-916.94216433800761</v>
          </cell>
          <cell r="D98">
            <v>-873.48269743960122</v>
          </cell>
          <cell r="E98">
            <v>-565.03413011928785</v>
          </cell>
          <cell r="F98">
            <v>-950.38644419930415</v>
          </cell>
          <cell r="G98">
            <v>-132.03634994922015</v>
          </cell>
          <cell r="H98">
            <v>-9.2776994750199897</v>
          </cell>
          <cell r="I98">
            <v>-1.0999415530999999</v>
          </cell>
          <cell r="J98">
            <v>0</v>
          </cell>
          <cell r="K98">
            <v>0</v>
          </cell>
          <cell r="L98">
            <v>0</v>
          </cell>
          <cell r="M98">
            <v>-24.206559299260043</v>
          </cell>
          <cell r="N98">
            <v>0</v>
          </cell>
          <cell r="O98">
            <v>0</v>
          </cell>
          <cell r="P98">
            <v>-6.8511707507738899</v>
          </cell>
          <cell r="Q98">
            <v>-4.6720439010217429</v>
          </cell>
          <cell r="R98">
            <v>-32.746212574838097</v>
          </cell>
          <cell r="S98">
            <v>-32.440466547092768</v>
          </cell>
          <cell r="T98">
            <v>-19.442161534655497</v>
          </cell>
          <cell r="U98">
            <v>-69.014053673120429</v>
          </cell>
          <cell r="V98">
            <v>-1.2625086190923822</v>
          </cell>
          <cell r="W98">
            <v>-97.693694726979444</v>
          </cell>
          <cell r="X98">
            <v>-2.3536092226788812</v>
          </cell>
          <cell r="Y98">
            <v>-0.7551305560724586</v>
          </cell>
          <cell r="Z98">
            <v>-13.089962999255203</v>
          </cell>
          <cell r="AA98">
            <v>-26.055203682343709</v>
          </cell>
          <cell r="AB98">
            <v>-158.43536844093396</v>
          </cell>
          <cell r="AC98">
            <v>-109.24876478717029</v>
          </cell>
          <cell r="AD98">
            <v>-3.7703384726066225</v>
          </cell>
          <cell r="AE98">
            <v>-7.0784441550844894</v>
          </cell>
          <cell r="AF98">
            <v>-4.3340770627486833</v>
          </cell>
          <cell r="AG98">
            <v>-7.7953563683347058</v>
          </cell>
          <cell r="AH98">
            <v>-41.65539532948609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38749</v>
          </cell>
          <cell r="BD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0</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38749</v>
          </cell>
          <cell r="DD98">
            <v>-3918.4641299132668</v>
          </cell>
          <cell r="DE98">
            <v>-638.69396340428932</v>
          </cell>
          <cell r="DF98">
            <v>0</v>
          </cell>
          <cell r="DG98">
            <v>0</v>
          </cell>
          <cell r="DH98">
            <v>0</v>
          </cell>
          <cell r="DI98">
            <v>0</v>
          </cell>
          <cell r="DJ98">
            <v>0</v>
          </cell>
          <cell r="DK98">
            <v>-4557.1580933175564</v>
          </cell>
        </row>
        <row r="99">
          <cell r="A99">
            <v>38777</v>
          </cell>
          <cell r="B99">
            <v>-272.155735063419</v>
          </cell>
          <cell r="C99">
            <v>-15403.78633074163</v>
          </cell>
          <cell r="D99">
            <v>-1605.3466863870913</v>
          </cell>
          <cell r="E99">
            <v>-274.89539978361921</v>
          </cell>
          <cell r="F99">
            <v>-978.10269900259675</v>
          </cell>
          <cell r="G99">
            <v>110.88830030743513</v>
          </cell>
          <cell r="H99">
            <v>-7.1652523411600031</v>
          </cell>
          <cell r="I99">
            <v>0.91326858805000033</v>
          </cell>
          <cell r="J99">
            <v>0</v>
          </cell>
          <cell r="K99">
            <v>0</v>
          </cell>
          <cell r="L99">
            <v>0</v>
          </cell>
          <cell r="M99">
            <v>20.098422657530026</v>
          </cell>
          <cell r="N99">
            <v>0</v>
          </cell>
          <cell r="O99">
            <v>0</v>
          </cell>
          <cell r="P99">
            <v>-6.4487899782178735</v>
          </cell>
          <cell r="Q99">
            <v>-4.821637766692497</v>
          </cell>
          <cell r="R99">
            <v>-14.320397055918365</v>
          </cell>
          <cell r="S99">
            <v>-15.949271929252792</v>
          </cell>
          <cell r="T99">
            <v>-23.298407871927992</v>
          </cell>
          <cell r="U99">
            <v>-72.675962593551446</v>
          </cell>
          <cell r="V99">
            <v>-1.2690693186021667</v>
          </cell>
          <cell r="W99">
            <v>-92.778808705636322</v>
          </cell>
          <cell r="X99">
            <v>-2.566077684031427</v>
          </cell>
          <cell r="Y99">
            <v>-0.70731475705007485</v>
          </cell>
          <cell r="Z99">
            <v>-10.728280788677139</v>
          </cell>
          <cell r="AA99">
            <v>-26.440173952242947</v>
          </cell>
          <cell r="AB99">
            <v>-163.83081226716371</v>
          </cell>
          <cell r="AC99">
            <v>-115.28838149357195</v>
          </cell>
          <cell r="AD99">
            <v>-1.8458515727179656</v>
          </cell>
          <cell r="AE99">
            <v>-2.7850221174694978</v>
          </cell>
          <cell r="AF99">
            <v>-4.4763108172231298</v>
          </cell>
          <cell r="AG99">
            <v>-8.2494952601378149</v>
          </cell>
          <cell r="AH99">
            <v>-38.595488455852426</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38777</v>
          </cell>
          <cell r="BD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0</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38777</v>
          </cell>
          <cell r="DD99">
            <v>-18409.552111766501</v>
          </cell>
          <cell r="DE99">
            <v>-607.07555438593749</v>
          </cell>
          <cell r="DF99">
            <v>0</v>
          </cell>
          <cell r="DG99">
            <v>0</v>
          </cell>
          <cell r="DH99">
            <v>0</v>
          </cell>
          <cell r="DI99">
            <v>0</v>
          </cell>
          <cell r="DJ99">
            <v>0</v>
          </cell>
          <cell r="DK99">
            <v>-19016.627666152439</v>
          </cell>
        </row>
        <row r="100">
          <cell r="A100">
            <v>38808</v>
          </cell>
          <cell r="B100">
            <v>-1144.4832557014643</v>
          </cell>
          <cell r="C100">
            <v>-15187.1806053644</v>
          </cell>
          <cell r="D100">
            <v>-3187.0121988044698</v>
          </cell>
          <cell r="E100">
            <v>-1146.7658100865565</v>
          </cell>
          <cell r="F100">
            <v>-2238.2251706820325</v>
          </cell>
          <cell r="G100">
            <v>-220.92052394863538</v>
          </cell>
          <cell r="H100">
            <v>-20.354364121140001</v>
          </cell>
          <cell r="I100">
            <v>-1.9282104250500027</v>
          </cell>
          <cell r="J100">
            <v>0</v>
          </cell>
          <cell r="K100">
            <v>0</v>
          </cell>
          <cell r="L100">
            <v>0</v>
          </cell>
          <cell r="M100">
            <v>-42.434381957730039</v>
          </cell>
          <cell r="N100">
            <v>0</v>
          </cell>
          <cell r="O100">
            <v>0</v>
          </cell>
          <cell r="P100">
            <v>-15.603221694500801</v>
          </cell>
          <cell r="Q100">
            <v>-10.778412090422002</v>
          </cell>
          <cell r="R100">
            <v>-69.204783531878803</v>
          </cell>
          <cell r="S100">
            <v>-69.132521075340506</v>
          </cell>
          <cell r="T100">
            <v>-45.905987195523785</v>
          </cell>
          <cell r="U100">
            <v>-159.68833879568604</v>
          </cell>
          <cell r="V100">
            <v>-2.9015833799322235</v>
          </cell>
          <cell r="W100">
            <v>-222.76074167781877</v>
          </cell>
          <cell r="X100">
            <v>-5.474421980319427</v>
          </cell>
          <cell r="Y100">
            <v>-1.7186461801937167</v>
          </cell>
          <cell r="Z100">
            <v>-29.293140939252361</v>
          </cell>
          <cell r="AA100">
            <v>-59.963105578040611</v>
          </cell>
          <cell r="AB100">
            <v>-377.97838005132422</v>
          </cell>
          <cell r="AC100">
            <v>-252.86459273336806</v>
          </cell>
          <cell r="AD100">
            <v>-8.0322625788646835</v>
          </cell>
          <cell r="AE100">
            <v>-14.858261363062592</v>
          </cell>
          <cell r="AF100">
            <v>-9.9998490665799267</v>
          </cell>
          <cell r="AG100">
            <v>-18.0504960622164</v>
          </cell>
          <cell r="AH100">
            <v>-94.668492940387935</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38808</v>
          </cell>
          <cell r="BD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0</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38808</v>
          </cell>
          <cell r="DD100">
            <v>-23189.304521091475</v>
          </cell>
          <cell r="DE100">
            <v>-1468.8772389147127</v>
          </cell>
          <cell r="DF100">
            <v>0</v>
          </cell>
          <cell r="DG100">
            <v>0</v>
          </cell>
          <cell r="DH100">
            <v>0</v>
          </cell>
          <cell r="DI100">
            <v>0</v>
          </cell>
          <cell r="DJ100">
            <v>0</v>
          </cell>
          <cell r="DK100">
            <v>-24658.181760006188</v>
          </cell>
        </row>
        <row r="101">
          <cell r="A101">
            <v>38838</v>
          </cell>
          <cell r="B101">
            <v>-688.38980808867893</v>
          </cell>
          <cell r="C101">
            <v>-10596.739019274453</v>
          </cell>
          <cell r="D101">
            <v>-2304.8198750358711</v>
          </cell>
          <cell r="E101">
            <v>-598.51102784751424</v>
          </cell>
          <cell r="F101">
            <v>-1397.2408616320618</v>
          </cell>
          <cell r="G101">
            <v>-49.386407921384816</v>
          </cell>
          <cell r="H101">
            <v>-11.268470669209997</v>
          </cell>
          <cell r="I101">
            <v>-0.45777775355000017</v>
          </cell>
          <cell r="J101">
            <v>0</v>
          </cell>
          <cell r="K101">
            <v>0</v>
          </cell>
          <cell r="L101">
            <v>0</v>
          </cell>
          <cell r="M101">
            <v>-10.074375593830009</v>
          </cell>
          <cell r="N101">
            <v>0</v>
          </cell>
          <cell r="O101">
            <v>0</v>
          </cell>
          <cell r="P101">
            <v>-8.9013781869174053</v>
          </cell>
          <cell r="Q101">
            <v>-6.2876016335089835</v>
          </cell>
          <cell r="R101">
            <v>-34.08181128183098</v>
          </cell>
          <cell r="S101">
            <v>-34.66757085125888</v>
          </cell>
          <cell r="T101">
            <v>-27.823598483045949</v>
          </cell>
          <cell r="U101">
            <v>-93.623361477130331</v>
          </cell>
          <cell r="V101">
            <v>-1.6817070576233004</v>
          </cell>
          <cell r="W101">
            <v>-127.3504601362702</v>
          </cell>
          <cell r="X101">
            <v>-3.237788452889991</v>
          </cell>
          <cell r="Y101">
            <v>-0.97932531790552568</v>
          </cell>
          <cell r="Z101">
            <v>-16.190179938765741</v>
          </cell>
          <cell r="AA101">
            <v>-34.834470409317213</v>
          </cell>
          <cell r="AB101">
            <v>-220.0792758835415</v>
          </cell>
          <cell r="AC101">
            <v>-148.32967275021494</v>
          </cell>
          <cell r="AD101">
            <v>-4.0251663744833603</v>
          </cell>
          <cell r="AE101">
            <v>-7.2079096430226404</v>
          </cell>
          <cell r="AF101">
            <v>-5.8345435580230376</v>
          </cell>
          <cell r="AG101">
            <v>-10.595834540885278</v>
          </cell>
          <cell r="AH101">
            <v>-53.806136938975499</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38838</v>
          </cell>
          <cell r="BD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0</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38838</v>
          </cell>
          <cell r="DD101">
            <v>-15656.887623816556</v>
          </cell>
          <cell r="DE101">
            <v>-839.53779291561068</v>
          </cell>
          <cell r="DF101">
            <v>0</v>
          </cell>
          <cell r="DG101">
            <v>0</v>
          </cell>
          <cell r="DH101">
            <v>0</v>
          </cell>
          <cell r="DI101">
            <v>0</v>
          </cell>
          <cell r="DJ101">
            <v>0</v>
          </cell>
          <cell r="DK101">
            <v>-16496.425416732167</v>
          </cell>
        </row>
        <row r="102">
          <cell r="A102">
            <v>38869</v>
          </cell>
          <cell r="B102">
            <v>-498.55185380039853</v>
          </cell>
          <cell r="C102">
            <v>-5696.5330834161841</v>
          </cell>
          <cell r="D102">
            <v>-1301.0310885550525</v>
          </cell>
          <cell r="E102">
            <v>-390.95767169227065</v>
          </cell>
          <cell r="F102">
            <v>-708.86313155712139</v>
          </cell>
          <cell r="G102">
            <v>-103.80320811511497</v>
          </cell>
          <cell r="H102">
            <v>24.589882633610003</v>
          </cell>
          <cell r="I102">
            <v>-0.89442069144999659</v>
          </cell>
          <cell r="J102">
            <v>0</v>
          </cell>
          <cell r="K102">
            <v>0</v>
          </cell>
          <cell r="L102">
            <v>0</v>
          </cell>
          <cell r="M102">
            <v>-19.683634503169923</v>
          </cell>
          <cell r="N102">
            <v>0</v>
          </cell>
          <cell r="O102">
            <v>0</v>
          </cell>
          <cell r="P102">
            <v>-4.5659411900031817</v>
          </cell>
          <cell r="Q102">
            <v>-3.0830791104215796</v>
          </cell>
          <cell r="R102">
            <v>-23.014228603709579</v>
          </cell>
          <cell r="S102">
            <v>-22.672182765278411</v>
          </cell>
          <cell r="T102">
            <v>-12.596566114763766</v>
          </cell>
          <cell r="U102">
            <v>-45.437565670485853</v>
          </cell>
          <cell r="V102">
            <v>-0.83557188179842545</v>
          </cell>
          <cell r="W102">
            <v>-65.048290482114822</v>
          </cell>
          <cell r="X102">
            <v>-1.5432533683498011</v>
          </cell>
          <cell r="Y102">
            <v>-0.50350442532678186</v>
          </cell>
          <cell r="Z102">
            <v>-8.8386873212405952</v>
          </cell>
          <cell r="AA102">
            <v>-17.226229161091574</v>
          </cell>
          <cell r="AB102">
            <v>-109.24057725918978</v>
          </cell>
          <cell r="AC102">
            <v>-71.909828686009263</v>
          </cell>
          <cell r="AD102">
            <v>-2.635600776268693</v>
          </cell>
          <cell r="AE102">
            <v>-4.9971723955538119</v>
          </cell>
          <cell r="AF102">
            <v>-2.859805267671117</v>
          </cell>
          <cell r="AG102">
            <v>-5.1293942037518514</v>
          </cell>
          <cell r="AH102">
            <v>-27.805363497419101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38869</v>
          </cell>
          <cell r="BD102">
            <v>0</v>
          </cell>
          <cell r="BE102">
            <v>0</v>
          </cell>
          <cell r="BF102">
            <v>0</v>
          </cell>
          <cell r="BG102">
            <v>0</v>
          </cell>
          <cell r="BH102">
            <v>0</v>
          </cell>
          <cell r="BI102">
            <v>0</v>
          </cell>
          <cell r="BJ102">
            <v>0</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0</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38869</v>
          </cell>
          <cell r="DD102">
            <v>-8695.7282096971503</v>
          </cell>
          <cell r="DE102">
            <v>-429.942842180448</v>
          </cell>
          <cell r="DF102">
            <v>0</v>
          </cell>
          <cell r="DG102">
            <v>0</v>
          </cell>
          <cell r="DH102">
            <v>0</v>
          </cell>
          <cell r="DI102">
            <v>0</v>
          </cell>
          <cell r="DJ102">
            <v>0</v>
          </cell>
          <cell r="DK102">
            <v>-9125.6710518775981</v>
          </cell>
        </row>
        <row r="103">
          <cell r="A103">
            <v>38899</v>
          </cell>
          <cell r="B103">
            <v>-48.980879729628796</v>
          </cell>
          <cell r="C103">
            <v>-2433.780377566407</v>
          </cell>
          <cell r="D103">
            <v>-227.27831499009088</v>
          </cell>
          <cell r="E103">
            <v>29.68930243245908</v>
          </cell>
          <cell r="F103">
            <v>21.452352503239965</v>
          </cell>
          <cell r="G103">
            <v>14.180037670575256</v>
          </cell>
          <cell r="H103">
            <v>0.69088176185000516</v>
          </cell>
          <cell r="I103">
            <v>0.10332064924999827</v>
          </cell>
          <cell r="J103">
            <v>0</v>
          </cell>
          <cell r="K103">
            <v>0</v>
          </cell>
          <cell r="L103">
            <v>0</v>
          </cell>
          <cell r="M103">
            <v>2.2737911990499562</v>
          </cell>
          <cell r="N103">
            <v>0</v>
          </cell>
          <cell r="O103">
            <v>0</v>
          </cell>
          <cell r="P103">
            <v>9.1739108699687225E-2</v>
          </cell>
          <cell r="Q103">
            <v>4.1179182538830898E-2</v>
          </cell>
          <cell r="R103">
            <v>1.2706648053134268</v>
          </cell>
          <cell r="S103">
            <v>1.1699181910888909</v>
          </cell>
          <cell r="T103">
            <v>8.2934247107620245E-3</v>
          </cell>
          <cell r="U103">
            <v>0.53505829786352932</v>
          </cell>
          <cell r="V103">
            <v>1.2835344576575522E-2</v>
          </cell>
          <cell r="W103">
            <v>1.2666529162635016</v>
          </cell>
          <cell r="X103">
            <v>1.3830569366353131E-2</v>
          </cell>
          <cell r="Y103">
            <v>1.0286178371396061E-2</v>
          </cell>
          <cell r="Z103">
            <v>0.25560360533820359</v>
          </cell>
          <cell r="AA103">
            <v>0.25230593534730134</v>
          </cell>
          <cell r="AB103">
            <v>1.2842961438701606</v>
          </cell>
          <cell r="AC103">
            <v>0.8347477070873629</v>
          </cell>
          <cell r="AD103">
            <v>0.13636639468434397</v>
          </cell>
          <cell r="AE103">
            <v>0.29032477112870764</v>
          </cell>
          <cell r="AF103">
            <v>3.8025817147137105E-2</v>
          </cell>
          <cell r="AG103">
            <v>5.8393479325120554E-2</v>
          </cell>
          <cell r="AH103">
            <v>0.58871050822606774</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38899</v>
          </cell>
          <cell r="BD103">
            <v>0</v>
          </cell>
          <cell r="BE103">
            <v>0</v>
          </cell>
          <cell r="BF103">
            <v>0</v>
          </cell>
          <cell r="BG103">
            <v>0</v>
          </cell>
          <cell r="BH103">
            <v>0</v>
          </cell>
          <cell r="BI103">
            <v>0</v>
          </cell>
          <cell r="BJ103">
            <v>0</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0</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38899</v>
          </cell>
          <cell r="DD103">
            <v>-2641.6498860697029</v>
          </cell>
          <cell r="DE103">
            <v>8.1592323809473584</v>
          </cell>
          <cell r="DF103">
            <v>0</v>
          </cell>
          <cell r="DG103">
            <v>0</v>
          </cell>
          <cell r="DH103">
            <v>0</v>
          </cell>
          <cell r="DI103">
            <v>0</v>
          </cell>
          <cell r="DJ103">
            <v>0</v>
          </cell>
          <cell r="DK103">
            <v>-2633.4906536887556</v>
          </cell>
        </row>
        <row r="104">
          <cell r="A104">
            <v>38930</v>
          </cell>
          <cell r="B104">
            <v>31.230123845124034</v>
          </cell>
          <cell r="C104">
            <v>3421.9899121156627</v>
          </cell>
          <cell r="D104">
            <v>13.209412005306513</v>
          </cell>
          <cell r="E104">
            <v>5.2038211289996976</v>
          </cell>
          <cell r="F104">
            <v>10.160365360097057</v>
          </cell>
          <cell r="G104">
            <v>2.7490667758650669</v>
          </cell>
          <cell r="H104">
            <v>0.11896359398999266</v>
          </cell>
          <cell r="I104">
            <v>2.4265899450000461E-2</v>
          </cell>
          <cell r="J104">
            <v>0</v>
          </cell>
          <cell r="K104">
            <v>0</v>
          </cell>
          <cell r="L104">
            <v>0</v>
          </cell>
          <cell r="M104">
            <v>0.53402285997002763</v>
          </cell>
          <cell r="N104">
            <v>0</v>
          </cell>
          <cell r="O104">
            <v>0</v>
          </cell>
          <cell r="P104">
            <v>1.8894752311615547E-2</v>
          </cell>
          <cell r="Q104">
            <v>8.4813387168708228E-3</v>
          </cell>
          <cell r="R104">
            <v>0.26170841539435058</v>
          </cell>
          <cell r="S104">
            <v>0.24095846099662593</v>
          </cell>
          <cell r="T104">
            <v>1.7081287135385992E-3</v>
          </cell>
          <cell r="U104">
            <v>0.11020157219424619</v>
          </cell>
          <cell r="V104">
            <v>2.6435907220609066E-3</v>
          </cell>
          <cell r="W104">
            <v>0.26088211948877871</v>
          </cell>
          <cell r="X104">
            <v>2.8485690150019138E-3</v>
          </cell>
          <cell r="Y104">
            <v>2.1185598521212511E-3</v>
          </cell>
          <cell r="Z104">
            <v>5.2644579626680753E-2</v>
          </cell>
          <cell r="AA104">
            <v>5.1965385566841181E-2</v>
          </cell>
          <cell r="AB104">
            <v>0.99208783993475658</v>
          </cell>
          <cell r="AC104">
            <v>0.1719261435135104</v>
          </cell>
          <cell r="AD104">
            <v>2.8086268634042427E-2</v>
          </cell>
          <cell r="AE104">
            <v>5.9795813564755919E-2</v>
          </cell>
          <cell r="AF104">
            <v>7.8318658925923042E-3</v>
          </cell>
          <cell r="AG104">
            <v>1.2026826335029455E-2</v>
          </cell>
          <cell r="AH104">
            <v>0.12125187822121916</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38930</v>
          </cell>
          <cell r="BD104">
            <v>0</v>
          </cell>
          <cell r="BE104">
            <v>0</v>
          </cell>
          <cell r="BF104">
            <v>0</v>
          </cell>
          <cell r="BG104">
            <v>0</v>
          </cell>
          <cell r="BH104">
            <v>0</v>
          </cell>
          <cell r="BI104">
            <v>0</v>
          </cell>
          <cell r="BJ104">
            <v>0</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0</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38930</v>
          </cell>
          <cell r="DD104">
            <v>3485.2199535844647</v>
          </cell>
          <cell r="DE104">
            <v>2.4080621086946388</v>
          </cell>
          <cell r="DF104">
            <v>0</v>
          </cell>
          <cell r="DG104">
            <v>0</v>
          </cell>
          <cell r="DH104">
            <v>0</v>
          </cell>
          <cell r="DI104">
            <v>0</v>
          </cell>
          <cell r="DJ104">
            <v>0</v>
          </cell>
          <cell r="DK104">
            <v>3487.6280156931593</v>
          </cell>
        </row>
        <row r="105">
          <cell r="A105">
            <v>38961</v>
          </cell>
          <cell r="B105">
            <v>50.715727996206844</v>
          </cell>
          <cell r="C105">
            <v>-2663.4138597082333</v>
          </cell>
          <cell r="D105">
            <v>20.839828353705379</v>
          </cell>
          <cell r="E105">
            <v>14.528149075651017</v>
          </cell>
          <cell r="F105">
            <v>16.537652323750809</v>
          </cell>
          <cell r="G105">
            <v>-12.981994021889987</v>
          </cell>
          <cell r="H105">
            <v>-0.63903741254001034</v>
          </cell>
          <cell r="I105">
            <v>-9.2745567200000781E-2</v>
          </cell>
          <cell r="J105">
            <v>0</v>
          </cell>
          <cell r="K105">
            <v>0</v>
          </cell>
          <cell r="L105">
            <v>0</v>
          </cell>
          <cell r="M105">
            <v>-2.0410639691200414</v>
          </cell>
          <cell r="N105">
            <v>0</v>
          </cell>
          <cell r="O105">
            <v>0</v>
          </cell>
          <cell r="P105">
            <v>-8.354462239572058E-2</v>
          </cell>
          <cell r="Q105">
            <v>-3.7500901246306742E-2</v>
          </cell>
          <cell r="R105">
            <v>-1.1571641893639388</v>
          </cell>
          <cell r="S105">
            <v>-1.0654166461150816</v>
          </cell>
          <cell r="T105">
            <v>-7.5526244548161968E-3</v>
          </cell>
          <cell r="U105">
            <v>-0.48726485452390988</v>
          </cell>
          <cell r="V105">
            <v>-1.1688842753850964E-2</v>
          </cell>
          <cell r="W105">
            <v>-1.1535106575112695</v>
          </cell>
          <cell r="X105">
            <v>-1.259517027805785E-2</v>
          </cell>
          <cell r="Y105">
            <v>-9.3673777750183269E-3</v>
          </cell>
          <cell r="Z105">
            <v>-0.23277211860504848</v>
          </cell>
          <cell r="AA105">
            <v>-0.22976900904708145</v>
          </cell>
          <cell r="AB105">
            <v>0.29747731832849239</v>
          </cell>
          <cell r="AC105">
            <v>-0.76018486524215401</v>
          </cell>
          <cell r="AD105">
            <v>-0.12418562936626927</v>
          </cell>
          <cell r="AE105">
            <v>-0.26439185773509505</v>
          </cell>
          <cell r="AF105">
            <v>-3.4629206451589879E-2</v>
          </cell>
          <cell r="AG105">
            <v>-5.3177551534312785E-2</v>
          </cell>
          <cell r="AH105">
            <v>-0.53612464528236159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38961</v>
          </cell>
          <cell r="BD105">
            <v>0</v>
          </cell>
          <cell r="BE105">
            <v>0</v>
          </cell>
          <cell r="BF105">
            <v>0</v>
          </cell>
          <cell r="BG105">
            <v>0</v>
          </cell>
          <cell r="BH105">
            <v>0</v>
          </cell>
          <cell r="BI105">
            <v>0</v>
          </cell>
          <cell r="BJ105">
            <v>0</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0</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38961</v>
          </cell>
          <cell r="DD105">
            <v>-2576.547342929669</v>
          </cell>
          <cell r="DE105">
            <v>-5.9633634513533913</v>
          </cell>
          <cell r="DF105">
            <v>0</v>
          </cell>
          <cell r="DG105">
            <v>0</v>
          </cell>
          <cell r="DH105">
            <v>0</v>
          </cell>
          <cell r="DI105">
            <v>0</v>
          </cell>
          <cell r="DJ105">
            <v>0</v>
          </cell>
          <cell r="DK105">
            <v>-2582.5107063810224</v>
          </cell>
        </row>
        <row r="106">
          <cell r="A106">
            <v>38991</v>
          </cell>
          <cell r="B106">
            <v>538.79687058481215</v>
          </cell>
          <cell r="C106">
            <v>6608.9003191228994</v>
          </cell>
          <cell r="D106">
            <v>1327.2174368345463</v>
          </cell>
          <cell r="E106">
            <v>642.13438021404761</v>
          </cell>
          <cell r="F106">
            <v>1347.1601603211216</v>
          </cell>
          <cell r="G106">
            <v>90.944090364885341</v>
          </cell>
          <cell r="H106">
            <v>-20.260031523719999</v>
          </cell>
          <cell r="I106">
            <v>0.78091378754999941</v>
          </cell>
          <cell r="J106">
            <v>0</v>
          </cell>
          <cell r="K106">
            <v>0</v>
          </cell>
          <cell r="L106">
            <v>0</v>
          </cell>
          <cell r="M106">
            <v>17.185673050229997</v>
          </cell>
          <cell r="N106">
            <v>0</v>
          </cell>
          <cell r="O106">
            <v>0</v>
          </cell>
          <cell r="P106">
            <v>8.181564835012038</v>
          </cell>
          <cell r="Q106">
            <v>5.6981999291884362</v>
          </cell>
          <cell r="R106">
            <v>34.476602258055934</v>
          </cell>
          <cell r="S106">
            <v>34.649046331009956</v>
          </cell>
          <cell r="T106">
            <v>24.619344172864864</v>
          </cell>
          <cell r="U106">
            <v>84.579408824399081</v>
          </cell>
          <cell r="V106">
            <v>1.5303052563553143</v>
          </cell>
          <cell r="W106">
            <v>116.8951141024753</v>
          </cell>
          <cell r="X106">
            <v>2.9090044715039771</v>
          </cell>
          <cell r="Y106">
            <v>0.90079350845829353</v>
          </cell>
          <cell r="Z106">
            <v>15.185084019983377</v>
          </cell>
          <cell r="AA106">
            <v>31.651892410442805</v>
          </cell>
          <cell r="AB106">
            <v>202.69348696648842</v>
          </cell>
          <cell r="AC106">
            <v>133.95672202934097</v>
          </cell>
          <cell r="AD106">
            <v>4.0248320954414032</v>
          </cell>
          <cell r="AE106">
            <v>7.3654055644215486</v>
          </cell>
          <cell r="AF106">
            <v>5.2869736610756011</v>
          </cell>
          <cell r="AG106">
            <v>9.5648756600653702</v>
          </cell>
          <cell r="AH106">
            <v>49.572202253565784</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38991</v>
          </cell>
          <cell r="BD106">
            <v>0</v>
          </cell>
          <cell r="BE106">
            <v>0</v>
          </cell>
          <cell r="BF106">
            <v>0</v>
          </cell>
          <cell r="BG106">
            <v>0</v>
          </cell>
          <cell r="BH106">
            <v>0</v>
          </cell>
          <cell r="BI106">
            <v>0</v>
          </cell>
          <cell r="BJ106">
            <v>0</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0</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38991</v>
          </cell>
          <cell r="DD106">
            <v>10552.859812756373</v>
          </cell>
          <cell r="DE106">
            <v>773.74085835014864</v>
          </cell>
          <cell r="DF106">
            <v>0</v>
          </cell>
          <cell r="DG106">
            <v>0</v>
          </cell>
          <cell r="DH106">
            <v>0</v>
          </cell>
          <cell r="DI106">
            <v>0</v>
          </cell>
          <cell r="DJ106">
            <v>0</v>
          </cell>
          <cell r="DK106">
            <v>11326.600671106522</v>
          </cell>
        </row>
        <row r="107">
          <cell r="A107">
            <v>39022</v>
          </cell>
          <cell r="B107">
            <v>821.91805749035154</v>
          </cell>
          <cell r="C107">
            <v>13003.516478200983</v>
          </cell>
          <cell r="D107">
            <v>2483.4015806716502</v>
          </cell>
          <cell r="E107">
            <v>768.39260373103343</v>
          </cell>
          <cell r="F107">
            <v>1982.3385763905992</v>
          </cell>
          <cell r="G107">
            <v>93.179047456965492</v>
          </cell>
          <cell r="H107">
            <v>13.748862769419993</v>
          </cell>
          <cell r="I107">
            <v>0.84433358295000172</v>
          </cell>
          <cell r="J107">
            <v>0</v>
          </cell>
          <cell r="K107">
            <v>0</v>
          </cell>
          <cell r="L107">
            <v>0</v>
          </cell>
          <cell r="M107">
            <v>18.581360879070015</v>
          </cell>
          <cell r="N107">
            <v>0</v>
          </cell>
          <cell r="O107">
            <v>0</v>
          </cell>
          <cell r="P107">
            <v>10.759577387188791</v>
          </cell>
          <cell r="Q107">
            <v>7.5388290160485392</v>
          </cell>
          <cell r="R107">
            <v>43.583819975419885</v>
          </cell>
          <cell r="S107">
            <v>44.014591371585027</v>
          </cell>
          <cell r="T107">
            <v>32.908852580532695</v>
          </cell>
          <cell r="U107">
            <v>112.05152514782711</v>
          </cell>
          <cell r="V107">
            <v>2.0210946624766679</v>
          </cell>
          <cell r="W107">
            <v>153.81635911075327</v>
          </cell>
          <cell r="X107">
            <v>3.8629572241199681</v>
          </cell>
          <cell r="Y107">
            <v>1.1842648500287958</v>
          </cell>
          <cell r="Z107">
            <v>19.800376111110101</v>
          </cell>
          <cell r="AA107">
            <v>41.829247615730573</v>
          </cell>
          <cell r="AB107">
            <v>272.59304536853102</v>
          </cell>
          <cell r="AC107">
            <v>177.49219678581824</v>
          </cell>
          <cell r="AD107">
            <v>5.1118022868726207</v>
          </cell>
          <cell r="AE107">
            <v>9.2735440669889666</v>
          </cell>
          <cell r="AF107">
            <v>6.9951293781156236</v>
          </cell>
          <cell r="AG107">
            <v>12.675830838439182</v>
          </cell>
          <cell r="AH107">
            <v>65.127126415599818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39022</v>
          </cell>
          <cell r="BD107">
            <v>0</v>
          </cell>
          <cell r="BE107">
            <v>0</v>
          </cell>
          <cell r="BF107">
            <v>0</v>
          </cell>
          <cell r="BG107">
            <v>0</v>
          </cell>
          <cell r="BH107">
            <v>0</v>
          </cell>
          <cell r="BI107">
            <v>0</v>
          </cell>
          <cell r="BJ107">
            <v>0</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0</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39022</v>
          </cell>
          <cell r="DD107">
            <v>19185.920901173024</v>
          </cell>
          <cell r="DE107">
            <v>1022.6401701931869</v>
          </cell>
          <cell r="DF107">
            <v>0</v>
          </cell>
          <cell r="DG107">
            <v>0</v>
          </cell>
          <cell r="DH107">
            <v>0</v>
          </cell>
          <cell r="DI107">
            <v>0</v>
          </cell>
          <cell r="DJ107">
            <v>0</v>
          </cell>
          <cell r="DK107">
            <v>20208.56107136621</v>
          </cell>
        </row>
        <row r="108">
          <cell r="A108">
            <v>39052</v>
          </cell>
          <cell r="B108">
            <v>927.38662255400209</v>
          </cell>
          <cell r="C108">
            <v>21253.623792883685</v>
          </cell>
          <cell r="D108">
            <v>3344.9326380667712</v>
          </cell>
          <cell r="E108">
            <v>1017.6529435314815</v>
          </cell>
          <cell r="F108">
            <v>2777.9397901124785</v>
          </cell>
          <cell r="G108">
            <v>99.093917043240509</v>
          </cell>
          <cell r="H108">
            <v>17.951319265520013</v>
          </cell>
          <cell r="I108">
            <v>0.85285197269999802</v>
          </cell>
          <cell r="J108">
            <v>0</v>
          </cell>
          <cell r="K108">
            <v>0</v>
          </cell>
          <cell r="L108">
            <v>0</v>
          </cell>
          <cell r="M108">
            <v>18.768826209420002</v>
          </cell>
          <cell r="N108">
            <v>0</v>
          </cell>
          <cell r="O108">
            <v>0</v>
          </cell>
          <cell r="P108">
            <v>14.105016272527591</v>
          </cell>
          <cell r="Q108">
            <v>9.928797864869825</v>
          </cell>
          <cell r="R108">
            <v>55.346865993126301</v>
          </cell>
          <cell r="S108">
            <v>56.119277477554462</v>
          </cell>
          <cell r="T108">
            <v>43.682717961479412</v>
          </cell>
          <cell r="U108">
            <v>147.72739558992274</v>
          </cell>
          <cell r="V108">
            <v>2.6582530073394794</v>
          </cell>
          <cell r="W108">
            <v>201.73112461544915</v>
          </cell>
          <cell r="X108">
            <v>5.1020574583894565</v>
          </cell>
          <cell r="Y108">
            <v>1.5521087346863902</v>
          </cell>
          <cell r="Z108">
            <v>25.784224609851417</v>
          </cell>
          <cell r="AA108">
            <v>55.042620712777499</v>
          </cell>
          <cell r="AB108">
            <v>357.7718639313498</v>
          </cell>
          <cell r="AC108">
            <v>234.02905186735691</v>
          </cell>
          <cell r="AD108">
            <v>6.5166445319459259</v>
          </cell>
          <cell r="AE108">
            <v>11.736724354451775</v>
          </cell>
          <cell r="AF108">
            <v>9.2130989534325316</v>
          </cell>
          <cell r="AG108">
            <v>16.715911086524638</v>
          </cell>
          <cell r="AH108">
            <v>85.310409253959534</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39052</v>
          </cell>
          <cell r="BD108">
            <v>0</v>
          </cell>
          <cell r="BE108">
            <v>0</v>
          </cell>
          <cell r="BF108">
            <v>0</v>
          </cell>
          <cell r="BG108">
            <v>0</v>
          </cell>
          <cell r="BH108">
            <v>0</v>
          </cell>
          <cell r="BI108">
            <v>0</v>
          </cell>
          <cell r="BJ108">
            <v>0</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0</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39052</v>
          </cell>
          <cell r="DD108">
            <v>29458.202701639297</v>
          </cell>
          <cell r="DE108">
            <v>1340.0741642769949</v>
          </cell>
          <cell r="DF108">
            <v>0</v>
          </cell>
          <cell r="DG108">
            <v>0</v>
          </cell>
          <cell r="DH108">
            <v>0</v>
          </cell>
          <cell r="DI108">
            <v>0</v>
          </cell>
          <cell r="DJ108">
            <v>0</v>
          </cell>
          <cell r="DK108">
            <v>30798.27686591629</v>
          </cell>
        </row>
        <row r="109">
          <cell r="A109">
            <v>39083</v>
          </cell>
          <cell r="B109">
            <v>531.18442276610642</v>
          </cell>
          <cell r="C109">
            <v>6657.9040630398786</v>
          </cell>
          <cell r="D109">
            <v>1844.9233941015916</v>
          </cell>
          <cell r="E109">
            <v>419.09229272417957</v>
          </cell>
          <cell r="F109">
            <v>1080.8801958005083</v>
          </cell>
          <cell r="G109">
            <v>20.609016940635193</v>
          </cell>
          <cell r="H109">
            <v>7.7013322527799843</v>
          </cell>
          <cell r="I109">
            <v>0.1819149455500019</v>
          </cell>
          <cell r="J109">
            <v>0</v>
          </cell>
          <cell r="K109">
            <v>0</v>
          </cell>
          <cell r="L109">
            <v>0</v>
          </cell>
          <cell r="M109">
            <v>4.003426277029976</v>
          </cell>
          <cell r="N109">
            <v>0</v>
          </cell>
          <cell r="O109">
            <v>0</v>
          </cell>
          <cell r="P109">
            <v>6.1764904128099394</v>
          </cell>
          <cell r="Q109">
            <v>4.3889877102789203</v>
          </cell>
          <cell r="R109">
            <v>22.631071876997741</v>
          </cell>
          <cell r="S109">
            <v>23.155709032558988</v>
          </cell>
          <cell r="T109">
            <v>19.614451640728422</v>
          </cell>
          <cell r="U109">
            <v>65.439155699664042</v>
          </cell>
          <cell r="V109">
            <v>1.1718802337126295</v>
          </cell>
          <cell r="W109">
            <v>88.416706908254568</v>
          </cell>
          <cell r="X109">
            <v>2.2682631627015373</v>
          </cell>
          <cell r="Y109">
            <v>0.67932077294248872</v>
          </cell>
          <cell r="Z109">
            <v>11.13582130812576</v>
          </cell>
          <cell r="AA109">
            <v>24.289052734816849</v>
          </cell>
          <cell r="AB109">
            <v>156.68145890848783</v>
          </cell>
          <cell r="AC109">
            <v>103.69112067595371</v>
          </cell>
          <cell r="AD109">
            <v>2.6879657226363998</v>
          </cell>
          <cell r="AE109">
            <v>4.7623099612085475</v>
          </cell>
          <cell r="AF109">
            <v>4.072941806054132</v>
          </cell>
          <cell r="AG109">
            <v>7.4084765872800658</v>
          </cell>
          <cell r="AH109">
            <v>37.297189118653804</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39083</v>
          </cell>
          <cell r="BD109">
            <v>0</v>
          </cell>
          <cell r="BE109">
            <v>0</v>
          </cell>
          <cell r="BF109">
            <v>0</v>
          </cell>
          <cell r="BG109">
            <v>0</v>
          </cell>
          <cell r="BH109">
            <v>0</v>
          </cell>
          <cell r="BI109">
            <v>0</v>
          </cell>
          <cell r="BJ109">
            <v>0</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0</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39083</v>
          </cell>
          <cell r="DD109">
            <v>10566.480058848258</v>
          </cell>
          <cell r="DE109">
            <v>585.9683742738664</v>
          </cell>
          <cell r="DF109">
            <v>0</v>
          </cell>
          <cell r="DG109">
            <v>0</v>
          </cell>
          <cell r="DH109">
            <v>0</v>
          </cell>
          <cell r="DI109">
            <v>0</v>
          </cell>
          <cell r="DJ109">
            <v>0</v>
          </cell>
          <cell r="DK109">
            <v>11152.448433122125</v>
          </cell>
        </row>
        <row r="110">
          <cell r="A110">
            <v>39114</v>
          </cell>
          <cell r="B110">
            <v>-436.57500205605641</v>
          </cell>
          <cell r="C110">
            <v>-947.00842855643486</v>
          </cell>
          <cell r="D110">
            <v>-848.94633021592631</v>
          </cell>
          <cell r="E110">
            <v>-560.56195977118387</v>
          </cell>
          <cell r="F110">
            <v>-1100.0131726971058</v>
          </cell>
          <cell r="G110">
            <v>-125.69605025257522</v>
          </cell>
          <cell r="H110">
            <v>-8.8076093593999847</v>
          </cell>
          <cell r="I110">
            <v>-1.0439759882500015</v>
          </cell>
          <cell r="J110">
            <v>0</v>
          </cell>
          <cell r="K110">
            <v>0</v>
          </cell>
          <cell r="L110">
            <v>0</v>
          </cell>
          <cell r="M110">
            <v>-22.974917708450047</v>
          </cell>
          <cell r="N110">
            <v>0</v>
          </cell>
          <cell r="O110">
            <v>0</v>
          </cell>
          <cell r="P110">
            <v>-6.4797181664685191</v>
          </cell>
          <cell r="Q110">
            <v>-4.4174935063351404</v>
          </cell>
          <cell r="R110">
            <v>-31.019232097128661</v>
          </cell>
          <cell r="S110">
            <v>-30.724437576413948</v>
          </cell>
          <cell r="T110">
            <v>-18.373389270312671</v>
          </cell>
          <cell r="U110">
            <v>-65.249648423903565</v>
          </cell>
          <cell r="V110">
            <v>-1.193821822388361</v>
          </cell>
          <cell r="W110">
            <v>-92.394582821994987</v>
          </cell>
          <cell r="X110">
            <v>-2.224973403696056</v>
          </cell>
          <cell r="Y110">
            <v>-0.71419952113091023</v>
          </cell>
          <cell r="Z110">
            <v>-12.384934379289462</v>
          </cell>
          <cell r="AA110">
            <v>-24.636937535617999</v>
          </cell>
          <cell r="AB110">
            <v>-149.86047977457392</v>
          </cell>
          <cell r="AC110">
            <v>-103.28902486233171</v>
          </cell>
          <cell r="AD110">
            <v>-3.5709188693177838</v>
          </cell>
          <cell r="AE110">
            <v>-6.706050096745594</v>
          </cell>
          <cell r="AF110">
            <v>-4.0979302047986899</v>
          </cell>
          <cell r="AG110">
            <v>-7.3700359426041446</v>
          </cell>
          <cell r="AH110">
            <v>-39.398748911578295</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39114</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0</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39114</v>
          </cell>
          <cell r="DD110">
            <v>-4051.6274466053824</v>
          </cell>
          <cell r="DE110">
            <v>-604.10655718663043</v>
          </cell>
          <cell r="DF110">
            <v>0</v>
          </cell>
          <cell r="DG110">
            <v>0</v>
          </cell>
          <cell r="DH110">
            <v>0</v>
          </cell>
          <cell r="DI110">
            <v>0</v>
          </cell>
          <cell r="DJ110">
            <v>0</v>
          </cell>
          <cell r="DK110">
            <v>-4655.734003792013</v>
          </cell>
        </row>
        <row r="111">
          <cell r="A111">
            <v>39142</v>
          </cell>
          <cell r="B111">
            <v>-277.05413710620371</v>
          </cell>
          <cell r="C111">
            <v>-14828.164302214975</v>
          </cell>
          <cell r="D111">
            <v>-1557.5086766110419</v>
          </cell>
          <cell r="E111">
            <v>-280.46257502817548</v>
          </cell>
          <cell r="F111">
            <v>-1136.2787198863202</v>
          </cell>
          <cell r="G111">
            <v>98.403027817680126</v>
          </cell>
          <cell r="H111">
            <v>-6.9216364105800041</v>
          </cell>
          <cell r="I111">
            <v>0.80306160090000278</v>
          </cell>
          <cell r="J111">
            <v>0</v>
          </cell>
          <cell r="K111">
            <v>0</v>
          </cell>
          <cell r="L111">
            <v>0</v>
          </cell>
          <cell r="M111">
            <v>17.673082909140032</v>
          </cell>
          <cell r="N111">
            <v>0</v>
          </cell>
          <cell r="O111">
            <v>0</v>
          </cell>
          <cell r="P111">
            <v>-6.1731656237875905</v>
          </cell>
          <cell r="Q111">
            <v>-4.601090712966311</v>
          </cell>
          <cell r="R111">
            <v>-14.271458504713518</v>
          </cell>
          <cell r="S111">
            <v>-15.765311626410913</v>
          </cell>
          <cell r="T111">
            <v>-22.13207066305128</v>
          </cell>
          <cell r="U111">
            <v>-69.30648870689572</v>
          </cell>
          <cell r="V111">
            <v>-1.2120746031380327</v>
          </cell>
          <cell r="W111">
            <v>-88.785320621160935</v>
          </cell>
          <cell r="X111">
            <v>-2.444435270714953</v>
          </cell>
          <cell r="Y111">
            <v>-0.67720204900807912</v>
          </cell>
          <cell r="Z111">
            <v>-10.324103481042229</v>
          </cell>
          <cell r="AA111">
            <v>-25.244754182983414</v>
          </cell>
          <cell r="AB111">
            <v>-157.4613934759314</v>
          </cell>
          <cell r="AC111">
            <v>-109.93586224114959</v>
          </cell>
          <cell r="AD111">
            <v>-1.8250726050009507</v>
          </cell>
          <cell r="AE111">
            <v>-2.7983085624737396</v>
          </cell>
          <cell r="AF111">
            <v>-4.2714516782319016</v>
          </cell>
          <cell r="AG111">
            <v>-7.8657883831722577</v>
          </cell>
          <cell r="AH111">
            <v>-36.966830651136696</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39142</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0</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39142</v>
          </cell>
          <cell r="DD111">
            <v>-17969.51087492958</v>
          </cell>
          <cell r="DE111">
            <v>-582.06218364296944</v>
          </cell>
          <cell r="DF111">
            <v>0</v>
          </cell>
          <cell r="DG111">
            <v>0</v>
          </cell>
          <cell r="DH111">
            <v>0</v>
          </cell>
          <cell r="DI111">
            <v>0</v>
          </cell>
          <cell r="DJ111">
            <v>0</v>
          </cell>
          <cell r="DK111">
            <v>-18551.573058572551</v>
          </cell>
        </row>
        <row r="112">
          <cell r="A112">
            <v>39173</v>
          </cell>
          <cell r="B112">
            <v>-1112.5252068054419</v>
          </cell>
          <cell r="C112">
            <v>-14572.698261914094</v>
          </cell>
          <cell r="D112">
            <v>-3052.1130118905253</v>
          </cell>
          <cell r="E112">
            <v>-1129.7719944801386</v>
          </cell>
          <cell r="F112">
            <v>-2547.6427127376792</v>
          </cell>
          <cell r="G112">
            <v>-215.60496598923055</v>
          </cell>
          <cell r="H112">
            <v>-19.274569966170002</v>
          </cell>
          <cell r="I112">
            <v>-1.8812902134000011</v>
          </cell>
          <cell r="J112">
            <v>0</v>
          </cell>
          <cell r="K112">
            <v>0</v>
          </cell>
          <cell r="L112">
            <v>0</v>
          </cell>
          <cell r="M112">
            <v>-41.40180265163999</v>
          </cell>
          <cell r="N112">
            <v>0</v>
          </cell>
          <cell r="O112">
            <v>0</v>
          </cell>
          <cell r="P112">
            <v>-14.701515533877775</v>
          </cell>
          <cell r="Q112">
            <v>-10.141918178099873</v>
          </cell>
          <cell r="R112">
            <v>-65.735273234478427</v>
          </cell>
          <cell r="S112">
            <v>-65.605652180851067</v>
          </cell>
          <cell r="T112">
            <v>-43.092627133989993</v>
          </cell>
          <cell r="U112">
            <v>-150.21229317718357</v>
          </cell>
          <cell r="V112">
            <v>-2.7313104256474272</v>
          </cell>
          <cell r="W112">
            <v>-209.86103884732319</v>
          </cell>
          <cell r="X112">
            <v>-5.1467973011372115</v>
          </cell>
          <cell r="Y112">
            <v>-1.6194373272836251</v>
          </cell>
          <cell r="Z112">
            <v>-27.651437609015826</v>
          </cell>
          <cell r="AA112">
            <v>-56.436364371988127</v>
          </cell>
          <cell r="AB112">
            <v>-361.29137676900064</v>
          </cell>
          <cell r="AC112">
            <v>-237.85171298977696</v>
          </cell>
          <cell r="AD112">
            <v>-7.622756685267043</v>
          </cell>
          <cell r="AE112">
            <v>-14.124099869685496</v>
          </cell>
          <cell r="AF112">
            <v>-9.409221672702154</v>
          </cell>
          <cell r="AG112">
            <v>-16.978083582523276</v>
          </cell>
          <cell r="AH112">
            <v>-89.21731887671487</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39173</v>
          </cell>
          <cell r="BD112">
            <v>0</v>
          </cell>
          <cell r="BE112">
            <v>0</v>
          </cell>
          <cell r="BF112">
            <v>0</v>
          </cell>
          <cell r="BG112">
            <v>0</v>
          </cell>
          <cell r="BH112">
            <v>0</v>
          </cell>
          <cell r="BI112">
            <v>0</v>
          </cell>
          <cell r="BJ112">
            <v>0</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0</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39173</v>
          </cell>
          <cell r="DD112">
            <v>-22692.913816648321</v>
          </cell>
          <cell r="DE112">
            <v>-1389.4302357665467</v>
          </cell>
          <cell r="DF112">
            <v>0</v>
          </cell>
          <cell r="DG112">
            <v>0</v>
          </cell>
          <cell r="DH112">
            <v>0</v>
          </cell>
          <cell r="DI112">
            <v>0</v>
          </cell>
          <cell r="DJ112">
            <v>0</v>
          </cell>
          <cell r="DK112">
            <v>-24082.344052414868</v>
          </cell>
        </row>
        <row r="113">
          <cell r="A113">
            <v>39203</v>
          </cell>
          <cell r="B113">
            <v>-710.99047258007283</v>
          </cell>
          <cell r="C113">
            <v>-10246.287603443267</v>
          </cell>
          <cell r="D113">
            <v>-2230.7877280312769</v>
          </cell>
          <cell r="E113">
            <v>-613.36946217936577</v>
          </cell>
          <cell r="F113">
            <v>-1598.0559515223545</v>
          </cell>
          <cell r="G113">
            <v>-69.291784325250049</v>
          </cell>
          <cell r="H113">
            <v>-10.875511733349997</v>
          </cell>
          <cell r="I113">
            <v>-0.6334816929999999</v>
          </cell>
          <cell r="J113">
            <v>0</v>
          </cell>
          <cell r="K113">
            <v>0</v>
          </cell>
          <cell r="L113">
            <v>0</v>
          </cell>
          <cell r="M113">
            <v>-13.941115437799999</v>
          </cell>
          <cell r="N113">
            <v>0</v>
          </cell>
          <cell r="O113">
            <v>0</v>
          </cell>
          <cell r="P113">
            <v>-8.4574856091694954</v>
          </cell>
          <cell r="Q113">
            <v>-5.9328048715877957</v>
          </cell>
          <cell r="R113">
            <v>-33.987663979029968</v>
          </cell>
          <cell r="S113">
            <v>-34.35775192688763</v>
          </cell>
          <cell r="T113">
            <v>-25.949857830820097</v>
          </cell>
          <cell r="U113">
            <v>-88.203997108470503</v>
          </cell>
          <cell r="V113">
            <v>-1.589992144604597</v>
          </cell>
          <cell r="W113">
            <v>-120.91971848017688</v>
          </cell>
          <cell r="X113">
            <v>-3.0422093631021996</v>
          </cell>
          <cell r="Y113">
            <v>-0.93082563038130173</v>
          </cell>
          <cell r="Z113">
            <v>-15.53777315378918</v>
          </cell>
          <cell r="AA113">
            <v>-32.911028166171178</v>
          </cell>
          <cell r="AB113">
            <v>-211.70682416570085</v>
          </cell>
          <cell r="AC113">
            <v>-139.72102146176525</v>
          </cell>
          <cell r="AD113">
            <v>-3.9901196500909442</v>
          </cell>
          <cell r="AE113">
            <v>-7.2257048405189517</v>
          </cell>
          <cell r="AF113">
            <v>-5.5049868782809037</v>
          </cell>
          <cell r="AG113">
            <v>-9.9787225109297335</v>
          </cell>
          <cell r="AH113">
            <v>-51.182616275937406</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39203</v>
          </cell>
          <cell r="BD113">
            <v>0</v>
          </cell>
          <cell r="BE113">
            <v>0</v>
          </cell>
          <cell r="BF113">
            <v>0</v>
          </cell>
          <cell r="BG113">
            <v>0</v>
          </cell>
          <cell r="BH113">
            <v>0</v>
          </cell>
          <cell r="BI113">
            <v>0</v>
          </cell>
          <cell r="BJ113">
            <v>0</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0</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39203</v>
          </cell>
          <cell r="DD113">
            <v>-15494.233110945735</v>
          </cell>
          <cell r="DE113">
            <v>-801.13110404741474</v>
          </cell>
          <cell r="DF113">
            <v>0</v>
          </cell>
          <cell r="DG113">
            <v>0</v>
          </cell>
          <cell r="DH113">
            <v>0</v>
          </cell>
          <cell r="DI113">
            <v>0</v>
          </cell>
          <cell r="DJ113">
            <v>0</v>
          </cell>
          <cell r="DK113">
            <v>-16295.364214993151</v>
          </cell>
        </row>
        <row r="114">
          <cell r="A114">
            <v>39234</v>
          </cell>
          <cell r="B114">
            <v>-379.28566314692029</v>
          </cell>
          <cell r="C114">
            <v>-5174.9389157559872</v>
          </cell>
          <cell r="D114">
            <v>-1170.5457530583246</v>
          </cell>
          <cell r="E114">
            <v>-326.86143884534772</v>
          </cell>
          <cell r="F114">
            <v>-758.3191602369684</v>
          </cell>
          <cell r="G114">
            <v>-58.16336726925001</v>
          </cell>
          <cell r="H114">
            <v>23.858940780100003</v>
          </cell>
          <cell r="I114">
            <v>-0.49155969200000071</v>
          </cell>
          <cell r="J114">
            <v>0</v>
          </cell>
          <cell r="K114">
            <v>0</v>
          </cell>
          <cell r="L114">
            <v>0</v>
          </cell>
          <cell r="M114">
            <v>-10.817819183200008</v>
          </cell>
          <cell r="N114">
            <v>0</v>
          </cell>
          <cell r="O114">
            <v>0</v>
          </cell>
          <cell r="P114">
            <v>-3.8678046478396526</v>
          </cell>
          <cell r="Q114">
            <v>-2.6666603381531662</v>
          </cell>
          <cell r="R114">
            <v>-17.355134957052378</v>
          </cell>
          <cell r="S114">
            <v>-17.31395785494442</v>
          </cell>
          <cell r="T114">
            <v>-11.318738976971769</v>
          </cell>
          <cell r="U114">
            <v>-39.490697487377858</v>
          </cell>
          <cell r="V114">
            <v>-0.71827935187100489</v>
          </cell>
          <cell r="W114">
            <v>-55.209059559776648</v>
          </cell>
          <cell r="X114">
            <v>-1.3527703370477286</v>
          </cell>
          <cell r="Y114">
            <v>-0.42606867913033114</v>
          </cell>
          <cell r="Z114">
            <v>-7.2806646523105902</v>
          </cell>
          <cell r="AA114">
            <v>-14.840707579671047</v>
          </cell>
          <cell r="AB114">
            <v>-93.753009565869249</v>
          </cell>
          <cell r="AC114">
            <v>-62.530150433165474</v>
          </cell>
          <cell r="AD114">
            <v>-2.0117489049187669</v>
          </cell>
          <cell r="AE114">
            <v>-3.7302073023659275</v>
          </cell>
          <cell r="AF114">
            <v>-2.4739965076119574</v>
          </cell>
          <cell r="AG114">
            <v>-4.4633777972988469</v>
          </cell>
          <cell r="AH114">
            <v>-23.474345194972294</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39234</v>
          </cell>
          <cell r="BD114">
            <v>0</v>
          </cell>
          <cell r="BE114">
            <v>0</v>
          </cell>
          <cell r="BF114">
            <v>0</v>
          </cell>
          <cell r="BG114">
            <v>0</v>
          </cell>
          <cell r="BH114">
            <v>0</v>
          </cell>
          <cell r="BI114">
            <v>0</v>
          </cell>
          <cell r="BJ114">
            <v>0</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0</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39234</v>
          </cell>
          <cell r="DD114">
            <v>-7855.5647364078977</v>
          </cell>
          <cell r="DE114">
            <v>-364.27738012834914</v>
          </cell>
          <cell r="DF114">
            <v>0</v>
          </cell>
          <cell r="DG114">
            <v>0</v>
          </cell>
          <cell r="DH114">
            <v>0</v>
          </cell>
          <cell r="DI114">
            <v>0</v>
          </cell>
          <cell r="DJ114">
            <v>0</v>
          </cell>
          <cell r="DK114">
            <v>-8219.842116536247</v>
          </cell>
        </row>
        <row r="115">
          <cell r="A115">
            <v>39264</v>
          </cell>
          <cell r="B115">
            <v>-48.691431006679778</v>
          </cell>
          <cell r="C115">
            <v>-2353.4408506128502</v>
          </cell>
          <cell r="D115">
            <v>-219.71034786641613</v>
          </cell>
          <cell r="E115">
            <v>28.929790675028926</v>
          </cell>
          <cell r="F115">
            <v>22.708579516577739</v>
          </cell>
          <cell r="G115">
            <v>12.219813374564984</v>
          </cell>
          <cell r="H115">
            <v>0.60605467459000462</v>
          </cell>
          <cell r="I115">
            <v>8.6017829950000083E-2</v>
          </cell>
          <cell r="J115">
            <v>0</v>
          </cell>
          <cell r="K115">
            <v>0</v>
          </cell>
          <cell r="L115">
            <v>0</v>
          </cell>
          <cell r="M115">
            <v>1.8930057652699908</v>
          </cell>
          <cell r="N115">
            <v>0</v>
          </cell>
          <cell r="O115">
            <v>0</v>
          </cell>
          <cell r="P115">
            <v>7.8379929152664549E-2</v>
          </cell>
          <cell r="Q115">
            <v>3.5182611382502955E-2</v>
          </cell>
          <cell r="R115">
            <v>1.0856287882987636</v>
          </cell>
          <cell r="S115">
            <v>0.99955303939282203</v>
          </cell>
          <cell r="T115">
            <v>7.0857244034423419E-3</v>
          </cell>
          <cell r="U115">
            <v>0.45714234717906038</v>
          </cell>
          <cell r="V115">
            <v>1.0966243435559448E-2</v>
          </cell>
          <cell r="W115">
            <v>1.0822011162409217</v>
          </cell>
          <cell r="X115">
            <v>1.1816542175316726E-2</v>
          </cell>
          <cell r="Y115">
            <v>8.7882904404590085E-3</v>
          </cell>
          <cell r="Z115">
            <v>0.2183822446232466</v>
          </cell>
          <cell r="AA115">
            <v>0.21556478602877632</v>
          </cell>
          <cell r="AB115">
            <v>0.47481366086652999</v>
          </cell>
          <cell r="AC115">
            <v>0.71319055819515598</v>
          </cell>
          <cell r="AD115">
            <v>0.11650852625080688</v>
          </cell>
          <cell r="AE115">
            <v>0.24804726484560888</v>
          </cell>
          <cell r="AF115">
            <v>3.2488443546159831E-2</v>
          </cell>
          <cell r="AG115">
            <v>4.9890137776062035E-2</v>
          </cell>
          <cell r="AH115">
            <v>0.50298164632533371</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39264</v>
          </cell>
          <cell r="BD115">
            <v>0</v>
          </cell>
          <cell r="BE115">
            <v>0</v>
          </cell>
          <cell r="BF115">
            <v>0</v>
          </cell>
          <cell r="BG115">
            <v>0</v>
          </cell>
          <cell r="BH115">
            <v>0</v>
          </cell>
          <cell r="BI115">
            <v>0</v>
          </cell>
          <cell r="BJ115">
            <v>0</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0</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39264</v>
          </cell>
          <cell r="DD115">
            <v>-2555.3993676499649</v>
          </cell>
          <cell r="DE115">
            <v>6.3486119005591926</v>
          </cell>
          <cell r="DF115">
            <v>0</v>
          </cell>
          <cell r="DG115">
            <v>0</v>
          </cell>
          <cell r="DH115">
            <v>0</v>
          </cell>
          <cell r="DI115">
            <v>0</v>
          </cell>
          <cell r="DJ115">
            <v>0</v>
          </cell>
          <cell r="DK115">
            <v>-2549.0507557494057</v>
          </cell>
        </row>
        <row r="116">
          <cell r="A116">
            <v>39295</v>
          </cell>
          <cell r="B116">
            <v>32.667948389669185</v>
          </cell>
          <cell r="C116">
            <v>3307.2740976631158</v>
          </cell>
          <cell r="D116">
            <v>13.751660958918801</v>
          </cell>
          <cell r="E116">
            <v>6.395251329515304</v>
          </cell>
          <cell r="F116">
            <v>10.817940568093473</v>
          </cell>
          <cell r="G116">
            <v>3.6833901245253218</v>
          </cell>
          <cell r="H116">
            <v>0.1593956651499957</v>
          </cell>
          <cell r="I116">
            <v>3.2513133250000693E-2</v>
          </cell>
          <cell r="J116">
            <v>0</v>
          </cell>
          <cell r="K116">
            <v>0</v>
          </cell>
          <cell r="L116">
            <v>0</v>
          </cell>
          <cell r="M116">
            <v>0.71552082545003937</v>
          </cell>
          <cell r="N116">
            <v>0</v>
          </cell>
          <cell r="O116">
            <v>0</v>
          </cell>
          <cell r="P116">
            <v>2.522388257075818E-2</v>
          </cell>
          <cell r="Q116">
            <v>1.1322312582296377E-2</v>
          </cell>
          <cell r="R116">
            <v>0.34937226108160757</v>
          </cell>
          <cell r="S116">
            <v>0.32167174379273095</v>
          </cell>
          <cell r="T116">
            <v>2.2802965275984378E-3</v>
          </cell>
          <cell r="U116">
            <v>0.14711553082554929</v>
          </cell>
          <cell r="V116">
            <v>3.5291080210359382E-3</v>
          </cell>
          <cell r="W116">
            <v>0.34826918280106839</v>
          </cell>
          <cell r="X116">
            <v>3.802747405423048E-3</v>
          </cell>
          <cell r="Y116">
            <v>2.8282088088651845E-3</v>
          </cell>
          <cell r="Z116">
            <v>7.0278809300609743E-2</v>
          </cell>
          <cell r="AA116">
            <v>6.9372107221345236E-2</v>
          </cell>
          <cell r="AB116">
            <v>1.2019924490269114</v>
          </cell>
          <cell r="AC116">
            <v>0.22951583504813244</v>
          </cell>
          <cell r="AD116">
            <v>3.7494259262688276E-2</v>
          </cell>
          <cell r="AE116">
            <v>7.9825475068712418E-2</v>
          </cell>
          <cell r="AF116">
            <v>1.0455287390204262E-2</v>
          </cell>
          <cell r="AG116">
            <v>1.6055423758436403E-2</v>
          </cell>
          <cell r="AH116">
            <v>0.1618673315900378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39295</v>
          </cell>
          <cell r="BD116">
            <v>0</v>
          </cell>
          <cell r="BE116">
            <v>0</v>
          </cell>
          <cell r="BF116">
            <v>0</v>
          </cell>
          <cell r="BG116">
            <v>0</v>
          </cell>
          <cell r="BH116">
            <v>0</v>
          </cell>
          <cell r="BI116">
            <v>0</v>
          </cell>
          <cell r="BJ116">
            <v>0</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0</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39295</v>
          </cell>
          <cell r="DD116">
            <v>3375.497718657688</v>
          </cell>
          <cell r="DE116">
            <v>3.0922722520840114</v>
          </cell>
          <cell r="DF116">
            <v>0</v>
          </cell>
          <cell r="DG116">
            <v>0</v>
          </cell>
          <cell r="DH116">
            <v>0</v>
          </cell>
          <cell r="DI116">
            <v>0</v>
          </cell>
          <cell r="DJ116">
            <v>0</v>
          </cell>
          <cell r="DK116">
            <v>3378.589990909772</v>
          </cell>
        </row>
        <row r="117">
          <cell r="A117">
            <v>39326</v>
          </cell>
          <cell r="B117">
            <v>-7.2555957985017452</v>
          </cell>
          <cell r="C117">
            <v>-2632.246089196884</v>
          </cell>
          <cell r="D117">
            <v>-4.8663187141664093</v>
          </cell>
          <cell r="E117">
            <v>-16.929246733946492</v>
          </cell>
          <cell r="F117">
            <v>0.40221953604559529</v>
          </cell>
          <cell r="G117">
            <v>-11.017132885440079</v>
          </cell>
          <cell r="H117">
            <v>-0.55400966984001565</v>
          </cell>
          <cell r="I117">
            <v>-7.5401818700000831E-2</v>
          </cell>
          <cell r="J117">
            <v>0</v>
          </cell>
          <cell r="K117">
            <v>0</v>
          </cell>
          <cell r="L117">
            <v>0</v>
          </cell>
          <cell r="M117">
            <v>-1.6593778010200184</v>
          </cell>
          <cell r="N117">
            <v>0</v>
          </cell>
          <cell r="O117">
            <v>0</v>
          </cell>
          <cell r="P117">
            <v>-7.0021037607235714E-2</v>
          </cell>
          <cell r="Q117">
            <v>-3.1430533063340246E-2</v>
          </cell>
          <cell r="R117">
            <v>-0.96985101970307364</v>
          </cell>
          <cell r="S117">
            <v>-0.89295488932414624</v>
          </cell>
          <cell r="T117">
            <v>-6.3300615386114598E-3</v>
          </cell>
          <cell r="U117">
            <v>-0.40839002828567117</v>
          </cell>
          <cell r="V117">
            <v>-9.7967394499157475E-3</v>
          </cell>
          <cell r="W117">
            <v>-0.96678889453067318</v>
          </cell>
          <cell r="X117">
            <v>-1.0556357386261227E-2</v>
          </cell>
          <cell r="Y117">
            <v>-7.8510560303800495E-3</v>
          </cell>
          <cell r="Z117">
            <v>-0.19509269182590289</v>
          </cell>
          <cell r="AA117">
            <v>-0.19257570340383154</v>
          </cell>
          <cell r="AB117">
            <v>1.0648870463531421</v>
          </cell>
          <cell r="AC117">
            <v>-0.6371317687623923</v>
          </cell>
          <cell r="AD117">
            <v>-0.1040833793340505</v>
          </cell>
          <cell r="AE117">
            <v>-0.22159406174375135</v>
          </cell>
          <cell r="AF117">
            <v>-2.9023686955819129E-2</v>
          </cell>
          <cell r="AG117">
            <v>-4.4569563295262356E-2</v>
          </cell>
          <cell r="AH117">
            <v>-0.44934075794451017</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39326</v>
          </cell>
          <cell r="BD117">
            <v>0</v>
          </cell>
          <cell r="BE117">
            <v>0</v>
          </cell>
          <cell r="BF117">
            <v>0</v>
          </cell>
          <cell r="BG117">
            <v>0</v>
          </cell>
          <cell r="BH117">
            <v>0</v>
          </cell>
          <cell r="BI117">
            <v>0</v>
          </cell>
          <cell r="BJ117">
            <v>0</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0</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39326</v>
          </cell>
          <cell r="DD117">
            <v>-2674.200953082453</v>
          </cell>
          <cell r="DE117">
            <v>-4.1824951838316871</v>
          </cell>
          <cell r="DF117">
            <v>0</v>
          </cell>
          <cell r="DG117">
            <v>0</v>
          </cell>
          <cell r="DH117">
            <v>0</v>
          </cell>
          <cell r="DI117">
            <v>0</v>
          </cell>
          <cell r="DJ117">
            <v>0</v>
          </cell>
          <cell r="DK117">
            <v>-2678.3834482662846</v>
          </cell>
        </row>
        <row r="118">
          <cell r="A118">
            <v>39356</v>
          </cell>
          <cell r="B118">
            <v>512.63893961807128</v>
          </cell>
          <cell r="C118">
            <v>6264.5838321923811</v>
          </cell>
          <cell r="D118">
            <v>1255.426450952657</v>
          </cell>
          <cell r="E118">
            <v>623.09619506829245</v>
          </cell>
          <cell r="F118">
            <v>1509.2827975837281</v>
          </cell>
          <cell r="G118">
            <v>85.870807318470469</v>
          </cell>
          <cell r="H118">
            <v>-19.080269864839988</v>
          </cell>
          <cell r="I118">
            <v>0.73613212659999927</v>
          </cell>
          <cell r="J118">
            <v>0</v>
          </cell>
          <cell r="K118">
            <v>0</v>
          </cell>
          <cell r="L118">
            <v>0</v>
          </cell>
          <cell r="M118">
            <v>16.200157112359992</v>
          </cell>
          <cell r="N118">
            <v>0</v>
          </cell>
          <cell r="O118">
            <v>0</v>
          </cell>
          <cell r="P118">
            <v>7.6779678585696312</v>
          </cell>
          <cell r="Q118">
            <v>5.3465975464137721</v>
          </cell>
          <cell r="R118">
            <v>32.388069347884773</v>
          </cell>
          <cell r="S118">
            <v>32.545997401558495</v>
          </cell>
          <cell r="T118">
            <v>23.093784011730072</v>
          </cell>
          <cell r="U118">
            <v>79.357616905687451</v>
          </cell>
          <cell r="V118">
            <v>1.4359466202313507</v>
          </cell>
          <cell r="W118">
            <v>109.69823536741785</v>
          </cell>
          <cell r="X118">
            <v>2.7292336473317493</v>
          </cell>
          <cell r="Y118">
            <v>0.84535433807363303</v>
          </cell>
          <cell r="Z118">
            <v>14.253644433201032</v>
          </cell>
          <cell r="AA118">
            <v>29.699735909938209</v>
          </cell>
          <cell r="AB118">
            <v>191.79231534041025</v>
          </cell>
          <cell r="AC118">
            <v>125.68597529389372</v>
          </cell>
          <cell r="AD118">
            <v>3.7805598111209169</v>
          </cell>
          <cell r="AE118">
            <v>6.9199389235029756</v>
          </cell>
          <cell r="AF118">
            <v>4.9607387324119712</v>
          </cell>
          <cell r="AG118">
            <v>8.9742757943941349</v>
          </cell>
          <cell r="AH118">
            <v>46.522150652175156</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39356</v>
          </cell>
          <cell r="BD118">
            <v>0</v>
          </cell>
          <cell r="BE118">
            <v>0</v>
          </cell>
          <cell r="BF118">
            <v>0</v>
          </cell>
          <cell r="BG118">
            <v>0</v>
          </cell>
          <cell r="BH118">
            <v>0</v>
          </cell>
          <cell r="BI118">
            <v>0</v>
          </cell>
          <cell r="BJ118">
            <v>0</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0</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39356</v>
          </cell>
          <cell r="DD118">
            <v>10248.755042107719</v>
          </cell>
          <cell r="DE118">
            <v>727.70813793594721</v>
          </cell>
          <cell r="DF118">
            <v>0</v>
          </cell>
          <cell r="DG118">
            <v>0</v>
          </cell>
          <cell r="DH118">
            <v>0</v>
          </cell>
          <cell r="DI118">
            <v>0</v>
          </cell>
          <cell r="DJ118">
            <v>0</v>
          </cell>
          <cell r="DK118">
            <v>10976.463180043667</v>
          </cell>
        </row>
        <row r="119">
          <cell r="A119">
            <v>39387</v>
          </cell>
          <cell r="B119">
            <v>815.25849577048155</v>
          </cell>
          <cell r="C119">
            <v>12495.422932686666</v>
          </cell>
          <cell r="D119">
            <v>2385.9091557583602</v>
          </cell>
          <cell r="E119">
            <v>767.99847896681831</v>
          </cell>
          <cell r="F119">
            <v>2206.0734524691898</v>
          </cell>
          <cell r="G119">
            <v>100.07808642663076</v>
          </cell>
          <cell r="H119">
            <v>13.341711367639991</v>
          </cell>
          <cell r="I119">
            <v>0.90523111640000142</v>
          </cell>
          <cell r="J119">
            <v>0</v>
          </cell>
          <cell r="K119">
            <v>0</v>
          </cell>
          <cell r="L119">
            <v>0</v>
          </cell>
          <cell r="M119">
            <v>19.921540955439994</v>
          </cell>
          <cell r="N119">
            <v>0</v>
          </cell>
          <cell r="O119">
            <v>0</v>
          </cell>
          <cell r="P119">
            <v>10.37228156549287</v>
          </cell>
          <cell r="Q119">
            <v>7.2485451757066519</v>
          </cell>
          <cell r="R119">
            <v>42.751416983511518</v>
          </cell>
          <cell r="S119">
            <v>43.081152747679077</v>
          </cell>
          <cell r="T119">
            <v>31.501246074000036</v>
          </cell>
          <cell r="U119">
            <v>107.67389371201303</v>
          </cell>
          <cell r="V119">
            <v>1.9447428254840431</v>
          </cell>
          <cell r="W119">
            <v>148.24295198659613</v>
          </cell>
          <cell r="X119">
            <v>3.7082585998716873</v>
          </cell>
          <cell r="Y119">
            <v>1.1417913597850911</v>
          </cell>
          <cell r="Z119">
            <v>19.158734161167395</v>
          </cell>
          <cell r="AA119">
            <v>40.238118946747612</v>
          </cell>
          <cell r="AB119">
            <v>266.54398414557704</v>
          </cell>
          <cell r="AC119">
            <v>170.54744579027312</v>
          </cell>
          <cell r="AD119">
            <v>5.0037980502288155</v>
          </cell>
          <cell r="AE119">
            <v>9.1127780963416303</v>
          </cell>
          <cell r="AF119">
            <v>6.7256304546307959</v>
          </cell>
          <cell r="AG119">
            <v>12.178862426789776</v>
          </cell>
          <cell r="AH119">
            <v>62.810219491280733</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39387</v>
          </cell>
          <cell r="BD119">
            <v>0</v>
          </cell>
          <cell r="BE119">
            <v>0</v>
          </cell>
          <cell r="BF119">
            <v>0</v>
          </cell>
          <cell r="BG119">
            <v>0</v>
          </cell>
          <cell r="BH119">
            <v>0</v>
          </cell>
          <cell r="BI119">
            <v>0</v>
          </cell>
          <cell r="BJ119">
            <v>0</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0</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39387</v>
          </cell>
          <cell r="DD119">
            <v>18804.909085517633</v>
          </cell>
          <cell r="DE119">
            <v>989.98585259317713</v>
          </cell>
          <cell r="DF119">
            <v>0</v>
          </cell>
          <cell r="DG119">
            <v>0</v>
          </cell>
          <cell r="DH119">
            <v>0</v>
          </cell>
          <cell r="DI119">
            <v>0</v>
          </cell>
          <cell r="DJ119">
            <v>0</v>
          </cell>
          <cell r="DK119">
            <v>19794.89493811081</v>
          </cell>
        </row>
        <row r="120">
          <cell r="A120">
            <v>39417</v>
          </cell>
          <cell r="B120">
            <v>950.80302834185306</v>
          </cell>
          <cell r="C120">
            <v>20782.043469158838</v>
          </cell>
          <cell r="D120">
            <v>3285.2008973756597</v>
          </cell>
          <cell r="E120">
            <v>1042.8304429598002</v>
          </cell>
          <cell r="F120">
            <v>3135.3843050004825</v>
          </cell>
          <cell r="G120">
            <v>113.1093468781955</v>
          </cell>
          <cell r="H120">
            <v>17.894532606060007</v>
          </cell>
          <cell r="I120">
            <v>0.97656559584999858</v>
          </cell>
          <cell r="J120">
            <v>0</v>
          </cell>
          <cell r="K120">
            <v>0</v>
          </cell>
          <cell r="L120">
            <v>0</v>
          </cell>
          <cell r="M120">
            <v>21.491408283409982</v>
          </cell>
          <cell r="N120">
            <v>0</v>
          </cell>
          <cell r="O120">
            <v>0</v>
          </cell>
          <cell r="P120">
            <v>13.982140403684543</v>
          </cell>
          <cell r="Q120">
            <v>9.8149091295388686</v>
          </cell>
          <cell r="R120">
            <v>55.930941134755756</v>
          </cell>
          <cell r="S120">
            <v>56.57278832660861</v>
          </cell>
          <cell r="T120">
            <v>42.979248146128292</v>
          </cell>
          <cell r="U120">
            <v>145.94198871039239</v>
          </cell>
          <cell r="V120">
            <v>2.6298809721095688</v>
          </cell>
          <cell r="W120">
            <v>199.92058076827888</v>
          </cell>
          <cell r="X120">
            <v>5.0349521996584841</v>
          </cell>
          <cell r="Y120">
            <v>1.5388114565538167</v>
          </cell>
          <cell r="Z120">
            <v>25.662521521192293</v>
          </cell>
          <cell r="AA120">
            <v>54.439373664003398</v>
          </cell>
          <cell r="AB120">
            <v>356.47620998251909</v>
          </cell>
          <cell r="AC120">
            <v>231.18552804838407</v>
          </cell>
          <cell r="AD120">
            <v>6.5699085412343861</v>
          </cell>
          <cell r="AE120">
            <v>11.885017156490221</v>
          </cell>
          <cell r="AF120">
            <v>9.1072030308974643</v>
          </cell>
          <cell r="AG120">
            <v>16.511367918856489</v>
          </cell>
          <cell r="AH120">
            <v>84.606860207907246</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39417</v>
          </cell>
          <cell r="BD120">
            <v>0</v>
          </cell>
          <cell r="BE120">
            <v>0</v>
          </cell>
          <cell r="BF120">
            <v>0</v>
          </cell>
          <cell r="BG120">
            <v>0</v>
          </cell>
          <cell r="BH120">
            <v>0</v>
          </cell>
          <cell r="BI120">
            <v>0</v>
          </cell>
          <cell r="BJ120">
            <v>0</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0</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39417</v>
          </cell>
          <cell r="DD120">
            <v>29349.73399620015</v>
          </cell>
          <cell r="DE120">
            <v>1330.7902313191935</v>
          </cell>
          <cell r="DF120">
            <v>0</v>
          </cell>
          <cell r="DG120">
            <v>0</v>
          </cell>
          <cell r="DH120">
            <v>0</v>
          </cell>
          <cell r="DI120">
            <v>0</v>
          </cell>
          <cell r="DJ120">
            <v>0</v>
          </cell>
          <cell r="DK120">
            <v>30680.524227519345</v>
          </cell>
        </row>
        <row r="121">
          <cell r="A121">
            <v>39448</v>
          </cell>
          <cell r="B121">
            <v>544.78586508121577</v>
          </cell>
          <cell r="C121">
            <v>6682.2098568499177</v>
          </cell>
          <cell r="D121">
            <v>1830.9863137435668</v>
          </cell>
          <cell r="E121">
            <v>437.62950314347921</v>
          </cell>
          <cell r="F121">
            <v>1264.9769905920164</v>
          </cell>
          <cell r="G121">
            <v>28.119539243325125</v>
          </cell>
          <cell r="H121">
            <v>7.8306963162599912</v>
          </cell>
          <cell r="I121">
            <v>0.24821001725000089</v>
          </cell>
          <cell r="J121">
            <v>0</v>
          </cell>
          <cell r="K121">
            <v>0</v>
          </cell>
          <cell r="L121">
            <v>0</v>
          </cell>
          <cell r="M121">
            <v>5.4623906918500147</v>
          </cell>
          <cell r="N121">
            <v>0</v>
          </cell>
          <cell r="O121">
            <v>0</v>
          </cell>
          <cell r="P121">
            <v>6.2474474881960438</v>
          </cell>
          <cell r="Q121">
            <v>4.426056522813087</v>
          </cell>
          <cell r="R121">
            <v>23.410788201094547</v>
          </cell>
          <cell r="S121">
            <v>23.881089946626417</v>
          </cell>
          <cell r="T121">
            <v>19.682378883204638</v>
          </cell>
          <cell r="U121">
            <v>65.947957413347254</v>
          </cell>
          <cell r="V121">
            <v>1.182801244716619</v>
          </cell>
          <cell r="W121">
            <v>89.406546464512715</v>
          </cell>
          <cell r="X121">
            <v>2.2832767518963397</v>
          </cell>
          <cell r="Y121">
            <v>0.68723412847248877</v>
          </cell>
          <cell r="Z121">
            <v>11.313918099378652</v>
          </cell>
          <cell r="AA121">
            <v>24.507773873214045</v>
          </cell>
          <cell r="AB121">
            <v>159.14140109822563</v>
          </cell>
          <cell r="AC121">
            <v>104.49006716697563</v>
          </cell>
          <cell r="AD121">
            <v>2.7724808147243949</v>
          </cell>
          <cell r="AE121">
            <v>4.9391429435009284</v>
          </cell>
          <cell r="AF121">
            <v>4.1072367269225829</v>
          </cell>
          <cell r="AG121">
            <v>7.4648657431299394</v>
          </cell>
          <cell r="AH121">
            <v>37.74498724719011</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39448</v>
          </cell>
          <cell r="BD121">
            <v>0</v>
          </cell>
          <cell r="BE121">
            <v>0</v>
          </cell>
          <cell r="BF121">
            <v>0</v>
          </cell>
          <cell r="BG121">
            <v>0</v>
          </cell>
          <cell r="BH121">
            <v>0</v>
          </cell>
          <cell r="BI121">
            <v>0</v>
          </cell>
          <cell r="BJ121">
            <v>0</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0</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39448</v>
          </cell>
          <cell r="DD121">
            <v>10802.249365678879</v>
          </cell>
          <cell r="DE121">
            <v>593.63745075814211</v>
          </cell>
          <cell r="DF121">
            <v>0</v>
          </cell>
          <cell r="DG121">
            <v>0</v>
          </cell>
          <cell r="DH121">
            <v>0</v>
          </cell>
          <cell r="DI121">
            <v>0</v>
          </cell>
          <cell r="DJ121">
            <v>0</v>
          </cell>
          <cell r="DK121">
            <v>11395.886816437021</v>
          </cell>
        </row>
        <row r="122">
          <cell r="A122">
            <v>39479</v>
          </cell>
          <cell r="B122">
            <v>-315.67985842663796</v>
          </cell>
          <cell r="C122">
            <v>620.0435143060796</v>
          </cell>
          <cell r="D122">
            <v>-618.9164470611571</v>
          </cell>
          <cell r="E122">
            <v>-442.35058413712773</v>
          </cell>
          <cell r="F122">
            <v>-1011.778577106644</v>
          </cell>
          <cell r="G122">
            <v>-85.733440920435243</v>
          </cell>
          <cell r="H122">
            <v>-6.9973130859299912</v>
          </cell>
          <cell r="I122">
            <v>-0.7130736385499995</v>
          </cell>
          <cell r="J122">
            <v>0</v>
          </cell>
          <cell r="K122">
            <v>0</v>
          </cell>
          <cell r="L122">
            <v>0</v>
          </cell>
          <cell r="M122">
            <v>-15.692705914830039</v>
          </cell>
          <cell r="N122">
            <v>0</v>
          </cell>
          <cell r="O122">
            <v>0</v>
          </cell>
          <cell r="P122">
            <v>-5.2219867156704547</v>
          </cell>
          <cell r="Q122">
            <v>-3.5880479884321539</v>
          </cell>
          <cell r="R122">
            <v>-23.908404611265869</v>
          </cell>
          <cell r="S122">
            <v>-23.797416024930861</v>
          </cell>
          <cell r="T122">
            <v>-15.137162078495075</v>
          </cell>
          <cell r="U122">
            <v>-53.094058251726892</v>
          </cell>
          <cell r="V122">
            <v>-0.96742812637224807</v>
          </cell>
          <cell r="W122">
            <v>-74.514878912077407</v>
          </cell>
          <cell r="X122">
            <v>-1.8162617006357504</v>
          </cell>
          <cell r="Y122">
            <v>-0.57534250112608443</v>
          </cell>
          <cell r="Z122">
            <v>-9.8757821948595037</v>
          </cell>
          <cell r="AA122">
            <v>-19.981330129447869</v>
          </cell>
          <cell r="AB122">
            <v>-121.47435073076849</v>
          </cell>
          <cell r="AC122">
            <v>-84.062987212595615</v>
          </cell>
          <cell r="AD122">
            <v>-2.7653161806479649</v>
          </cell>
          <cell r="AE122">
            <v>-5.1482859093209754</v>
          </cell>
          <cell r="AF122">
            <v>-3.3287157777036374</v>
          </cell>
          <cell r="AG122">
            <v>-5.9997223173099066</v>
          </cell>
          <cell r="AH122">
            <v>-31.710828519606221</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39479</v>
          </cell>
          <cell r="BD122">
            <v>0</v>
          </cell>
          <cell r="BE122">
            <v>0</v>
          </cell>
          <cell r="BF122">
            <v>0</v>
          </cell>
          <cell r="BG122">
            <v>0</v>
          </cell>
          <cell r="BH122">
            <v>0</v>
          </cell>
          <cell r="BI122">
            <v>0</v>
          </cell>
          <cell r="BJ122">
            <v>0</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0</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39479</v>
          </cell>
          <cell r="DD122">
            <v>-1877.8184859852324</v>
          </cell>
          <cell r="DE122">
            <v>-486.96830588299298</v>
          </cell>
          <cell r="DF122">
            <v>0</v>
          </cell>
          <cell r="DG122">
            <v>0</v>
          </cell>
          <cell r="DH122">
            <v>0</v>
          </cell>
          <cell r="DI122">
            <v>0</v>
          </cell>
          <cell r="DJ122">
            <v>0</v>
          </cell>
          <cell r="DK122">
            <v>-2364.7867918682255</v>
          </cell>
        </row>
        <row r="123">
          <cell r="A123">
            <v>39508</v>
          </cell>
          <cell r="B123">
            <v>-373.94055092666821</v>
          </cell>
          <cell r="C123">
            <v>-16162.124908306072</v>
          </cell>
          <cell r="D123">
            <v>-1691.5163287962869</v>
          </cell>
          <cell r="E123">
            <v>-419.97169797532086</v>
          </cell>
          <cell r="F123">
            <v>-1567.4773915477481</v>
          </cell>
          <cell r="G123">
            <v>48.19879716368974</v>
          </cell>
          <cell r="H123">
            <v>-8.697835826889996</v>
          </cell>
          <cell r="I123">
            <v>0.3817568806999998</v>
          </cell>
          <cell r="J123">
            <v>0</v>
          </cell>
          <cell r="K123">
            <v>0</v>
          </cell>
          <cell r="L123">
            <v>0</v>
          </cell>
          <cell r="M123">
            <v>8.4013741862200906</v>
          </cell>
          <cell r="N123">
            <v>0</v>
          </cell>
          <cell r="O123">
            <v>0</v>
          </cell>
          <cell r="P123">
            <v>-7.3467846255463432</v>
          </cell>
          <cell r="Q123">
            <v>-5.3514249688538253</v>
          </cell>
          <cell r="R123">
            <v>-21.826895191626281</v>
          </cell>
          <cell r="S123">
            <v>-23.042364766020363</v>
          </cell>
          <cell r="T123">
            <v>-24.87318449563535</v>
          </cell>
          <cell r="U123">
            <v>-80.218970373401248</v>
          </cell>
          <cell r="V123">
            <v>-1.418827674386357</v>
          </cell>
          <cell r="W123">
            <v>-105.42341623940497</v>
          </cell>
          <cell r="X123">
            <v>-2.8062594184921297</v>
          </cell>
          <cell r="Y123">
            <v>-0.80696606487114653</v>
          </cell>
          <cell r="Z123">
            <v>-12.754269421213548</v>
          </cell>
          <cell r="AA123">
            <v>-29.482221437469889</v>
          </cell>
          <cell r="AB123">
            <v>-185.01324151406516</v>
          </cell>
          <cell r="AC123">
            <v>-127.18160928135687</v>
          </cell>
          <cell r="AD123">
            <v>-2.6717586057289826</v>
          </cell>
          <cell r="AE123">
            <v>-4.4681087012654466</v>
          </cell>
          <cell r="AF123">
            <v>-4.9671000301650796</v>
          </cell>
          <cell r="AG123">
            <v>-9.093610420112304</v>
          </cell>
          <cell r="AH123">
            <v>-44.174814221691555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39508</v>
          </cell>
          <cell r="BD123">
            <v>0</v>
          </cell>
          <cell r="BE123">
            <v>0</v>
          </cell>
          <cell r="BF123">
            <v>0</v>
          </cell>
          <cell r="BG123">
            <v>0</v>
          </cell>
          <cell r="BH123">
            <v>0</v>
          </cell>
          <cell r="BI123">
            <v>0</v>
          </cell>
          <cell r="BJ123">
            <v>0</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0</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39508</v>
          </cell>
          <cell r="DD123">
            <v>-20166.746785148378</v>
          </cell>
          <cell r="DE123">
            <v>-692.92182745130685</v>
          </cell>
          <cell r="DF123">
            <v>0</v>
          </cell>
          <cell r="DG123">
            <v>0</v>
          </cell>
          <cell r="DH123">
            <v>0</v>
          </cell>
          <cell r="DI123">
            <v>0</v>
          </cell>
          <cell r="DJ123">
            <v>0</v>
          </cell>
          <cell r="DK123">
            <v>-20859.668612599686</v>
          </cell>
        </row>
        <row r="124">
          <cell r="A124">
            <v>39539</v>
          </cell>
          <cell r="B124">
            <v>-1163.0654275038082</v>
          </cell>
          <cell r="C124">
            <v>-14281.569981576309</v>
          </cell>
          <cell r="D124">
            <v>-3064.9342707264677</v>
          </cell>
          <cell r="E124">
            <v>-1142.5413933138709</v>
          </cell>
          <cell r="F124">
            <v>-2889.5161429796694</v>
          </cell>
          <cell r="G124">
            <v>-223.1682323519257</v>
          </cell>
          <cell r="H124">
            <v>-18.991802677250007</v>
          </cell>
          <cell r="I124">
            <v>-1.9480508547500006</v>
          </cell>
          <cell r="J124">
            <v>0</v>
          </cell>
          <cell r="K124">
            <v>0</v>
          </cell>
          <cell r="L124">
            <v>0</v>
          </cell>
          <cell r="M124">
            <v>-42.871012919349994</v>
          </cell>
          <cell r="N124">
            <v>0</v>
          </cell>
          <cell r="O124">
            <v>0</v>
          </cell>
          <cell r="P124">
            <v>-14.417906754125431</v>
          </cell>
          <cell r="Q124">
            <v>-9.9247262345670499</v>
          </cell>
          <cell r="R124">
            <v>-65.305659853478488</v>
          </cell>
          <cell r="S124">
            <v>-65.081153855489774</v>
          </cell>
          <cell r="T124">
            <v>-42.007368084127812</v>
          </cell>
          <cell r="U124">
            <v>-146.92251950992065</v>
          </cell>
          <cell r="V124">
            <v>-2.674519510021542</v>
          </cell>
          <cell r="W124">
            <v>-205.77077538749134</v>
          </cell>
          <cell r="X124">
            <v>-5.0296907668266666</v>
          </cell>
          <cell r="Y124">
            <v>-1.5883726511824023</v>
          </cell>
          <cell r="Z124">
            <v>-27.198944653504558</v>
          </cell>
          <cell r="AA124">
            <v>-55.250330453225963</v>
          </cell>
          <cell r="AB124">
            <v>-360.08991678463718</v>
          </cell>
          <cell r="AC124">
            <v>-232.630398797981</v>
          </cell>
          <cell r="AD124">
            <v>-7.5622368389773422</v>
          </cell>
          <cell r="AE124">
            <v>-14.04865524306841</v>
          </cell>
          <cell r="AF124">
            <v>-9.2075467795566173</v>
          </cell>
          <cell r="AG124">
            <v>-16.604219982701604</v>
          </cell>
          <cell r="AH124">
            <v>-87.527383963411268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39539</v>
          </cell>
          <cell r="BD124">
            <v>0</v>
          </cell>
          <cell r="BE124">
            <v>0</v>
          </cell>
          <cell r="BF124">
            <v>0</v>
          </cell>
          <cell r="BG124">
            <v>0</v>
          </cell>
          <cell r="BH124">
            <v>0</v>
          </cell>
          <cell r="BI124">
            <v>0</v>
          </cell>
          <cell r="BJ124">
            <v>0</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0</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39539</v>
          </cell>
          <cell r="DD124">
            <v>-22828.606314903398</v>
          </cell>
          <cell r="DE124">
            <v>-1368.8423261042951</v>
          </cell>
          <cell r="DF124">
            <v>0</v>
          </cell>
          <cell r="DG124">
            <v>0</v>
          </cell>
          <cell r="DH124">
            <v>0</v>
          </cell>
          <cell r="DI124">
            <v>0</v>
          </cell>
          <cell r="DJ124">
            <v>0</v>
          </cell>
          <cell r="DK124">
            <v>-24197.448641007693</v>
          </cell>
        </row>
        <row r="125">
          <cell r="A125">
            <v>39569</v>
          </cell>
          <cell r="B125">
            <v>-689.6803111526591</v>
          </cell>
          <cell r="C125">
            <v>-9803.296179275836</v>
          </cell>
          <cell r="D125">
            <v>-2130.5198689498634</v>
          </cell>
          <cell r="E125">
            <v>-603.68357597901752</v>
          </cell>
          <cell r="F125">
            <v>-1769.1024079278211</v>
          </cell>
          <cell r="G125">
            <v>-69.849943993215277</v>
          </cell>
          <cell r="H125">
            <v>-10.405127176539994</v>
          </cell>
          <cell r="I125">
            <v>-0.63840854544999959</v>
          </cell>
          <cell r="J125">
            <v>0</v>
          </cell>
          <cell r="K125">
            <v>0</v>
          </cell>
          <cell r="L125">
            <v>0</v>
          </cell>
          <cell r="M125">
            <v>-14.049541331569962</v>
          </cell>
          <cell r="N125">
            <v>0</v>
          </cell>
          <cell r="O125">
            <v>0</v>
          </cell>
          <cell r="P125">
            <v>-8.049668850194541</v>
          </cell>
          <cell r="Q125">
            <v>-5.6394464025182751</v>
          </cell>
          <cell r="R125">
            <v>-32.632177394230951</v>
          </cell>
          <cell r="S125">
            <v>-32.951506481855269</v>
          </cell>
          <cell r="T125">
            <v>-24.612736768139879</v>
          </cell>
          <cell r="U125">
            <v>-83.818346312216633</v>
          </cell>
          <cell r="V125">
            <v>-1.5119373560223457</v>
          </cell>
          <cell r="W125">
            <v>-115.07488557352153</v>
          </cell>
          <cell r="X125">
            <v>-2.8894928848162498</v>
          </cell>
          <cell r="Y125">
            <v>-0.88600108430258251</v>
          </cell>
          <cell r="Z125">
            <v>-14.815900993792271</v>
          </cell>
          <cell r="AA125">
            <v>-31.291181987388651</v>
          </cell>
          <cell r="AB125">
            <v>-204.56394295629019</v>
          </cell>
          <cell r="AC125">
            <v>-132.76982988990608</v>
          </cell>
          <cell r="AD125">
            <v>-3.826962700314998</v>
          </cell>
          <cell r="AE125">
            <v>-6.9438726529707084</v>
          </cell>
          <cell r="AF125">
            <v>-5.2327248779407292</v>
          </cell>
          <cell r="AG125">
            <v>-9.481891685202978</v>
          </cell>
          <cell r="AH125">
            <v>-48.725143568167631</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39569</v>
          </cell>
          <cell r="BD125">
            <v>0</v>
          </cell>
          <cell r="BE125">
            <v>0</v>
          </cell>
          <cell r="BF125">
            <v>0</v>
          </cell>
          <cell r="BG125">
            <v>0</v>
          </cell>
          <cell r="BH125">
            <v>0</v>
          </cell>
          <cell r="BI125">
            <v>0</v>
          </cell>
          <cell r="BJ125">
            <v>0</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0</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39569</v>
          </cell>
          <cell r="DD125">
            <v>-15091.225364331971</v>
          </cell>
          <cell r="DE125">
            <v>-765.71765041979256</v>
          </cell>
          <cell r="DF125">
            <v>0</v>
          </cell>
          <cell r="DG125">
            <v>0</v>
          </cell>
          <cell r="DH125">
            <v>0</v>
          </cell>
          <cell r="DI125">
            <v>0</v>
          </cell>
          <cell r="DJ125">
            <v>0</v>
          </cell>
          <cell r="DK125">
            <v>-15856.943014751763</v>
          </cell>
        </row>
        <row r="126">
          <cell r="A126">
            <v>39600</v>
          </cell>
          <cell r="B126">
            <v>-363.0862168299011</v>
          </cell>
          <cell r="C126">
            <v>-4924.741308726585</v>
          </cell>
          <cell r="D126">
            <v>-1112.7714830268305</v>
          </cell>
          <cell r="E126">
            <v>-318.96633118216005</v>
          </cell>
          <cell r="F126">
            <v>-834.15492915382072</v>
          </cell>
          <cell r="G126">
            <v>-55.327359735134962</v>
          </cell>
          <cell r="H126">
            <v>22.565110471090001</v>
          </cell>
          <cell r="I126">
            <v>-0.46652637005000086</v>
          </cell>
          <cell r="J126">
            <v>0</v>
          </cell>
          <cell r="K126">
            <v>0</v>
          </cell>
          <cell r="L126">
            <v>0</v>
          </cell>
          <cell r="M126">
            <v>-10.266907554730023</v>
          </cell>
          <cell r="N126">
            <v>0</v>
          </cell>
          <cell r="O126">
            <v>0</v>
          </cell>
          <cell r="P126">
            <v>-3.6466764693643721</v>
          </cell>
          <cell r="Q126">
            <v>-2.5134420178704096</v>
          </cell>
          <cell r="R126">
            <v>-16.392549549479682</v>
          </cell>
          <cell r="S126">
            <v>-16.350284856437838</v>
          </cell>
          <cell r="T126">
            <v>-10.662654631798821</v>
          </cell>
          <cell r="U126">
            <v>-37.219101031453484</v>
          </cell>
          <cell r="V126">
            <v>-0.67706931606990339</v>
          </cell>
          <cell r="W126">
            <v>-52.051197473301563</v>
          </cell>
          <cell r="X126">
            <v>-1.2748006822518405</v>
          </cell>
          <cell r="Y126">
            <v>-0.40171591865709205</v>
          </cell>
          <cell r="Z126">
            <v>-6.8672785029631838</v>
          </cell>
          <cell r="AA126">
            <v>-13.988802939978669</v>
          </cell>
          <cell r="AB126">
            <v>-89.150585990856058</v>
          </cell>
          <cell r="AC126">
            <v>-58.932841014171615</v>
          </cell>
          <cell r="AD126">
            <v>-1.8997923692432994</v>
          </cell>
          <cell r="AE126">
            <v>-3.5239089315091858</v>
          </cell>
          <cell r="AF126">
            <v>-2.3318419267362223</v>
          </cell>
          <cell r="AG126">
            <v>-4.2065621832313562</v>
          </cell>
          <cell r="AH126">
            <v>-22.133383267693329</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39600</v>
          </cell>
          <cell r="BD126">
            <v>0</v>
          </cell>
          <cell r="BE126">
            <v>0</v>
          </cell>
          <cell r="BF126">
            <v>0</v>
          </cell>
          <cell r="BG126">
            <v>0</v>
          </cell>
          <cell r="BH126">
            <v>0</v>
          </cell>
          <cell r="BI126">
            <v>0</v>
          </cell>
          <cell r="BJ126">
            <v>0</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0</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39600</v>
          </cell>
          <cell r="DD126">
            <v>-7597.215952108123</v>
          </cell>
          <cell r="DE126">
            <v>-344.22448907306796</v>
          </cell>
          <cell r="DF126">
            <v>0</v>
          </cell>
          <cell r="DG126">
            <v>0</v>
          </cell>
          <cell r="DH126">
            <v>0</v>
          </cell>
          <cell r="DI126">
            <v>0</v>
          </cell>
          <cell r="DJ126">
            <v>0</v>
          </cell>
          <cell r="DK126">
            <v>-7941.4404411811911</v>
          </cell>
        </row>
        <row r="127">
          <cell r="A127">
            <v>39630</v>
          </cell>
          <cell r="B127">
            <v>-46.40613655393885</v>
          </cell>
          <cell r="C127">
            <v>-2240.3868130336796</v>
          </cell>
          <cell r="D127">
            <v>-208.65807650522126</v>
          </cell>
          <cell r="E127">
            <v>28.458639372674806</v>
          </cell>
          <cell r="F127">
            <v>23.878548419357394</v>
          </cell>
          <cell r="G127">
            <v>11.396194591410167</v>
          </cell>
          <cell r="H127">
            <v>0.57041325206000237</v>
          </cell>
          <cell r="I127">
            <v>7.8747780800000555E-2</v>
          </cell>
          <cell r="J127">
            <v>0</v>
          </cell>
          <cell r="K127">
            <v>0</v>
          </cell>
          <cell r="L127">
            <v>0</v>
          </cell>
          <cell r="M127">
            <v>1.7330128316800073</v>
          </cell>
          <cell r="N127">
            <v>0</v>
          </cell>
          <cell r="O127">
            <v>0</v>
          </cell>
          <cell r="P127">
            <v>7.2561982669975572E-2</v>
          </cell>
          <cell r="Q127">
            <v>3.2571093965257203E-2</v>
          </cell>
          <cell r="R127">
            <v>1.0050452733776729</v>
          </cell>
          <cell r="S127">
            <v>0.92535871244378542</v>
          </cell>
          <cell r="T127">
            <v>6.5597687689395202E-3</v>
          </cell>
          <cell r="U127">
            <v>0.4232098119036391</v>
          </cell>
          <cell r="V127">
            <v>1.0152246560161303E-2</v>
          </cell>
          <cell r="W127">
            <v>1.0018720288602345</v>
          </cell>
          <cell r="X127">
            <v>1.0939429747050866E-2</v>
          </cell>
          <cell r="Y127">
            <v>8.1359575791044841E-3</v>
          </cell>
          <cell r="Z127">
            <v>0.20217227574826893</v>
          </cell>
          <cell r="AA127">
            <v>0.19956395007210403</v>
          </cell>
          <cell r="AB127">
            <v>-0.12142097538304369</v>
          </cell>
          <cell r="AC127">
            <v>0.66025220338423418</v>
          </cell>
          <cell r="AD127">
            <v>0.10786038918520945</v>
          </cell>
          <cell r="AE127">
            <v>0.22963533557174515</v>
          </cell>
          <cell r="AF127">
            <v>3.0076907482005595E-2</v>
          </cell>
          <cell r="AG127">
            <v>4.6186917388739632E-2</v>
          </cell>
          <cell r="AH127">
            <v>0.46564657430203626</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39630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0</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39630</v>
          </cell>
          <cell r="DD127">
            <v>-2429.3354698448575</v>
          </cell>
          <cell r="DE127">
            <v>5.3163798836271203</v>
          </cell>
          <cell r="DF127">
            <v>0</v>
          </cell>
          <cell r="DG127">
            <v>0</v>
          </cell>
          <cell r="DH127">
            <v>0</v>
          </cell>
          <cell r="DI127">
            <v>0</v>
          </cell>
          <cell r="DJ127">
            <v>0</v>
          </cell>
          <cell r="DK127">
            <v>-2424.0190899612303</v>
          </cell>
        </row>
        <row r="128">
          <cell r="A128">
            <v>39661</v>
          </cell>
          <cell r="B128">
            <v>33.719847684038108</v>
          </cell>
          <cell r="C128">
            <v>3150.6119202346999</v>
          </cell>
          <cell r="D128">
            <v>14.111166377139453</v>
          </cell>
          <cell r="E128">
            <v>7.554839648758934</v>
          </cell>
          <cell r="F128">
            <v>11.508872721594816</v>
          </cell>
          <cell r="G128">
            <v>4.581777959774918</v>
          </cell>
          <cell r="H128">
            <v>0.19827265664999685</v>
          </cell>
          <cell r="I128">
            <v>4.0443165750000391E-2</v>
          </cell>
          <cell r="J128">
            <v>0</v>
          </cell>
          <cell r="K128">
            <v>0</v>
          </cell>
          <cell r="L128">
            <v>0</v>
          </cell>
          <cell r="M128">
            <v>0.89003809994999761</v>
          </cell>
          <cell r="N128">
            <v>0</v>
          </cell>
          <cell r="O128">
            <v>0</v>
          </cell>
          <cell r="P128">
            <v>3.1567726961899328E-2</v>
          </cell>
          <cell r="Q128">
            <v>1.4169891220059867E-2</v>
          </cell>
          <cell r="R128">
            <v>0.43723991003156698</v>
          </cell>
          <cell r="S128">
            <v>0.40257267099627825</v>
          </cell>
          <cell r="T128">
            <v>2.8537945327577318E-3</v>
          </cell>
          <cell r="U128">
            <v>0.18411530801921799</v>
          </cell>
          <cell r="V128">
            <v>4.4166839944085722E-3</v>
          </cell>
          <cell r="W128">
            <v>0.43585940590499378</v>
          </cell>
          <cell r="X128">
            <v>4.7591440953910083E-3</v>
          </cell>
          <cell r="Y128">
            <v>3.5395075765616468E-3</v>
          </cell>
          <cell r="Z128">
            <v>8.7954035505263164E-2</v>
          </cell>
          <cell r="AA128">
            <v>8.6819296489816219E-2</v>
          </cell>
          <cell r="AB128">
            <v>1.4722361565180109</v>
          </cell>
          <cell r="AC128">
            <v>0.28723941264423958</v>
          </cell>
          <cell r="AD128">
            <v>4.6924121840603447E-2</v>
          </cell>
          <cell r="AE128">
            <v>9.9901702067636503E-2</v>
          </cell>
          <cell r="AF128">
            <v>1.3084807888567411E-2</v>
          </cell>
          <cell r="AG128">
            <v>2.0093386973322823E-2</v>
          </cell>
          <cell r="AH128">
            <v>0.20257720885559138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39661</v>
          </cell>
          <cell r="BD128">
            <v>0</v>
          </cell>
          <cell r="BE128">
            <v>0</v>
          </cell>
          <cell r="BF128">
            <v>0</v>
          </cell>
          <cell r="BG128">
            <v>0</v>
          </cell>
          <cell r="BH128">
            <v>0</v>
          </cell>
          <cell r="BI128">
            <v>0</v>
          </cell>
          <cell r="BJ128">
            <v>0</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0</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39661</v>
          </cell>
          <cell r="DD128">
            <v>3223.2171785483556</v>
          </cell>
          <cell r="DE128">
            <v>3.8379241721161867</v>
          </cell>
          <cell r="DF128">
            <v>0</v>
          </cell>
          <cell r="DG128">
            <v>0</v>
          </cell>
          <cell r="DH128">
            <v>0</v>
          </cell>
          <cell r="DI128">
            <v>0</v>
          </cell>
          <cell r="DJ128">
            <v>0</v>
          </cell>
          <cell r="DK128">
            <v>3227.055102720472</v>
          </cell>
        </row>
        <row r="129">
          <cell r="A129">
            <v>39692</v>
          </cell>
          <cell r="B129">
            <v>-18.240206350084044</v>
          </cell>
          <cell r="C129">
            <v>-2514.9763996066736</v>
          </cell>
          <cell r="D129">
            <v>-9.6780356920564365</v>
          </cell>
          <cell r="E129">
            <v>-23.053942618281582</v>
          </cell>
          <cell r="F129">
            <v>-4.8264076492794263</v>
          </cell>
          <cell r="G129">
            <v>-10.135553596784739</v>
          </cell>
          <cell r="H129">
            <v>-0.51586005431000559</v>
          </cell>
          <cell r="I129">
            <v>-6.7620154549999825E-2</v>
          </cell>
          <cell r="J129">
            <v>0</v>
          </cell>
          <cell r="K129">
            <v>0</v>
          </cell>
          <cell r="L129">
            <v>0</v>
          </cell>
          <cell r="M129">
            <v>-1.4881256884299909</v>
          </cell>
          <cell r="N129">
            <v>0</v>
          </cell>
          <cell r="O129">
            <v>0</v>
          </cell>
          <cell r="P129">
            <v>-6.4068087146531519E-2</v>
          </cell>
          <cell r="Q129">
            <v>-2.8758416044321961E-2</v>
          </cell>
          <cell r="R129">
            <v>-0.88739758468054786</v>
          </cell>
          <cell r="S129">
            <v>-0.81703890176613636</v>
          </cell>
          <cell r="T129">
            <v>-5.7919012365120889E-3</v>
          </cell>
          <cell r="U129">
            <v>-0.37367009710347249</v>
          </cell>
          <cell r="V129">
            <v>-8.9638539827096506E-3</v>
          </cell>
          <cell r="W129">
            <v>-0.88459579097538155</v>
          </cell>
          <cell r="X129">
            <v>-9.6588917857314983E-3</v>
          </cell>
          <cell r="Y129">
            <v>-7.1835859498131068E-3</v>
          </cell>
          <cell r="Z129">
            <v>-0.17850657471921522</v>
          </cell>
          <cell r="AA129">
            <v>-0.17620357209197665</v>
          </cell>
          <cell r="AB129">
            <v>1.6333799946670116</v>
          </cell>
          <cell r="AC129">
            <v>-0.58296499280487302</v>
          </cell>
          <cell r="AD129">
            <v>-9.5234564433110333E-2</v>
          </cell>
          <cell r="AE129">
            <v>-0.20275488830352742</v>
          </cell>
          <cell r="AF129">
            <v>-2.6556191806658091E-2</v>
          </cell>
          <cell r="AG129">
            <v>-4.0780410614604537E-2</v>
          </cell>
          <cell r="AH129">
            <v>-0.41113933500896566</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39692</v>
          </cell>
          <cell r="BD129">
            <v>0</v>
          </cell>
          <cell r="BE129">
            <v>0</v>
          </cell>
          <cell r="BF129">
            <v>0</v>
          </cell>
          <cell r="BG129">
            <v>0</v>
          </cell>
          <cell r="BH129">
            <v>0</v>
          </cell>
          <cell r="BI129">
            <v>0</v>
          </cell>
          <cell r="BJ129">
            <v>0</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0</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39692</v>
          </cell>
          <cell r="DD129">
            <v>-2582.9821514104497</v>
          </cell>
          <cell r="DE129">
            <v>-3.167887645787077</v>
          </cell>
          <cell r="DF129">
            <v>0</v>
          </cell>
          <cell r="DG129">
            <v>0</v>
          </cell>
          <cell r="DH129">
            <v>0</v>
          </cell>
          <cell r="DI129">
            <v>0</v>
          </cell>
          <cell r="DJ129">
            <v>0</v>
          </cell>
          <cell r="DK129">
            <v>-2586.1500390562369</v>
          </cell>
        </row>
        <row r="130">
          <cell r="A130">
            <v>39722</v>
          </cell>
          <cell r="B130">
            <v>490.62254682004453</v>
          </cell>
          <cell r="C130">
            <v>5951.1157191224975</v>
          </cell>
          <cell r="D130">
            <v>1190.4308460992586</v>
          </cell>
          <cell r="E130">
            <v>606.6328094531342</v>
          </cell>
          <cell r="F130">
            <v>1657.958964919759</v>
          </cell>
          <cell r="G130">
            <v>82.240161253950362</v>
          </cell>
          <cell r="H130">
            <v>-18.052516087399994</v>
          </cell>
          <cell r="I130">
            <v>0.70408456300000011</v>
          </cell>
          <cell r="J130">
            <v>0</v>
          </cell>
          <cell r="K130">
            <v>0</v>
          </cell>
          <cell r="L130">
            <v>0</v>
          </cell>
          <cell r="M130">
            <v>15.49488213980003</v>
          </cell>
          <cell r="N130">
            <v>0</v>
          </cell>
          <cell r="O130">
            <v>0</v>
          </cell>
          <cell r="P130">
            <v>7.2563572160543792</v>
          </cell>
          <cell r="Q130">
            <v>5.0510710178417568</v>
          </cell>
          <cell r="R130">
            <v>30.68491763956423</v>
          </cell>
          <cell r="S130">
            <v>30.825424067480608</v>
          </cell>
          <cell r="T130">
            <v>21.802847672013218</v>
          </cell>
          <cell r="U130">
            <v>74.964731602397862</v>
          </cell>
          <cell r="V130">
            <v>1.3567278412992516</v>
          </cell>
          <cell r="W130">
            <v>103.67075722869002</v>
          </cell>
          <cell r="X130">
            <v>2.5777657191006456</v>
          </cell>
          <cell r="Y130">
            <v>0.79895027388082507</v>
          </cell>
          <cell r="Z130">
            <v>13.478223375888367</v>
          </cell>
          <cell r="AA130">
            <v>28.060128469069287</v>
          </cell>
          <cell r="AB130">
            <v>182.80850501253798</v>
          </cell>
          <cell r="AC130">
            <v>118.72747736741029</v>
          </cell>
          <cell r="AD130">
            <v>3.5807370321349437</v>
          </cell>
          <cell r="AE130">
            <v>6.5576545420388719</v>
          </cell>
          <cell r="AF130">
            <v>4.6865245966339009</v>
          </cell>
          <cell r="AG130">
            <v>8.4773194822293654</v>
          </cell>
          <cell r="AH130">
            <v>43.970338226424516</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39722</v>
          </cell>
          <cell r="BD130">
            <v>0</v>
          </cell>
          <cell r="BE130">
            <v>0</v>
          </cell>
          <cell r="BF130">
            <v>0</v>
          </cell>
          <cell r="BG130">
            <v>0</v>
          </cell>
          <cell r="BH130">
            <v>0</v>
          </cell>
          <cell r="BI130">
            <v>0</v>
          </cell>
          <cell r="BJ130">
            <v>0</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0</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39722</v>
          </cell>
          <cell r="DD130">
            <v>9977.1474982840427</v>
          </cell>
          <cell r="DE130">
            <v>689.33645838269035</v>
          </cell>
          <cell r="DF130">
            <v>0</v>
          </cell>
          <cell r="DG130">
            <v>0</v>
          </cell>
          <cell r="DH130">
            <v>0</v>
          </cell>
          <cell r="DI130">
            <v>0</v>
          </cell>
          <cell r="DJ130">
            <v>0</v>
          </cell>
          <cell r="DK130">
            <v>10666.483956666732</v>
          </cell>
        </row>
        <row r="131">
          <cell r="A131">
            <v>39753</v>
          </cell>
          <cell r="B131">
            <v>958.16137891323888</v>
          </cell>
          <cell r="C131">
            <v>12824.562360446653</v>
          </cell>
          <cell r="D131">
            <v>2467.3903963778589</v>
          </cell>
          <cell r="E131">
            <v>874.55155331399033</v>
          </cell>
          <cell r="F131">
            <v>2602.4127053403504</v>
          </cell>
          <cell r="G131">
            <v>156.56871350715127</v>
          </cell>
          <cell r="H131">
            <v>14.601429606199991</v>
          </cell>
          <cell r="I131">
            <v>1.40387156</v>
          </cell>
          <cell r="J131">
            <v>0</v>
          </cell>
          <cell r="K131">
            <v>0</v>
          </cell>
          <cell r="L131">
            <v>0</v>
          </cell>
          <cell r="M131">
            <v>30.895187175999965</v>
          </cell>
          <cell r="N131">
            <v>0</v>
          </cell>
          <cell r="O131">
            <v>0</v>
          </cell>
          <cell r="P131">
            <v>11.157016684480773</v>
          </cell>
          <cell r="Q131">
            <v>7.7070683729070133</v>
          </cell>
          <cell r="R131">
            <v>49.484152025937853</v>
          </cell>
          <cell r="S131">
            <v>49.432531162343075</v>
          </cell>
          <cell r="T131">
            <v>32.825009694785209</v>
          </cell>
          <cell r="U131">
            <v>114.1846627297611</v>
          </cell>
          <cell r="V131">
            <v>2.0747668481750732</v>
          </cell>
          <cell r="W131">
            <v>159.28413348052484</v>
          </cell>
          <cell r="X131">
            <v>3.9144711003104287</v>
          </cell>
          <cell r="Y131">
            <v>1.2289104820263168</v>
          </cell>
          <cell r="Z131">
            <v>20.945893033339345</v>
          </cell>
          <cell r="AA131">
            <v>42.876411266753948</v>
          </cell>
          <cell r="AB131">
            <v>292.49107592972848</v>
          </cell>
          <cell r="AC131">
            <v>180.81006699001745</v>
          </cell>
          <cell r="AD131">
            <v>5.7433903602259964</v>
          </cell>
          <cell r="AE131">
            <v>10.624234646768755</v>
          </cell>
          <cell r="AF131">
            <v>7.1503595140844372</v>
          </cell>
          <cell r="AG131">
            <v>12.906953550594819</v>
          </cell>
          <cell r="AH131">
            <v>67.692283410899293</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39753</v>
          </cell>
          <cell r="BD131">
            <v>0</v>
          </cell>
          <cell r="BE131">
            <v>0</v>
          </cell>
          <cell r="BF131">
            <v>0</v>
          </cell>
          <cell r="BG131">
            <v>0</v>
          </cell>
          <cell r="BH131">
            <v>0</v>
          </cell>
          <cell r="BI131">
            <v>0</v>
          </cell>
          <cell r="BJ131">
            <v>0</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0</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39753</v>
          </cell>
          <cell r="DD131">
            <v>19930.547596241442</v>
          </cell>
          <cell r="DE131">
            <v>1072.5333912836643</v>
          </cell>
          <cell r="DF131">
            <v>0</v>
          </cell>
          <cell r="DG131">
            <v>0</v>
          </cell>
          <cell r="DH131">
            <v>0</v>
          </cell>
          <cell r="DI131">
            <v>0</v>
          </cell>
          <cell r="DJ131">
            <v>0</v>
          </cell>
          <cell r="DK131">
            <v>21003.080987525107</v>
          </cell>
        </row>
        <row r="132">
          <cell r="A132">
            <v>39783</v>
          </cell>
          <cell r="B132">
            <v>947.91946192026717</v>
          </cell>
          <cell r="C132">
            <v>20590.588152353746</v>
          </cell>
          <cell r="D132">
            <v>3252.3488884019039</v>
          </cell>
          <cell r="E132">
            <v>1059.3183019039134</v>
          </cell>
          <cell r="F132">
            <v>3517.1526091904998</v>
          </cell>
          <cell r="G132">
            <v>113.10934687819565</v>
          </cell>
          <cell r="H132">
            <v>17.894532606060007</v>
          </cell>
          <cell r="I132">
            <v>0.97656559584999858</v>
          </cell>
          <cell r="J132">
            <v>0</v>
          </cell>
          <cell r="K132">
            <v>0</v>
          </cell>
          <cell r="L132">
            <v>0</v>
          </cell>
          <cell r="M132">
            <v>21.491408283409982</v>
          </cell>
          <cell r="N132">
            <v>0</v>
          </cell>
          <cell r="O132">
            <v>0</v>
          </cell>
          <cell r="P132">
            <v>13.982140403684543</v>
          </cell>
          <cell r="Q132">
            <v>9.8149091295388704</v>
          </cell>
          <cell r="R132">
            <v>55.93094113475572</v>
          </cell>
          <cell r="S132">
            <v>56.572788326608517</v>
          </cell>
          <cell r="T132">
            <v>42.979248146128263</v>
          </cell>
          <cell r="U132">
            <v>145.94198871039237</v>
          </cell>
          <cell r="V132">
            <v>2.6298809721095684</v>
          </cell>
          <cell r="W132">
            <v>199.92058076827882</v>
          </cell>
          <cell r="X132">
            <v>5.0349521996584841</v>
          </cell>
          <cell r="Y132">
            <v>1.5388114565538167</v>
          </cell>
          <cell r="Z132">
            <v>25.662521521192286</v>
          </cell>
          <cell r="AA132">
            <v>54.439373664003362</v>
          </cell>
          <cell r="AB132">
            <v>358.68035970445084</v>
          </cell>
          <cell r="AC132">
            <v>231.18552804838407</v>
          </cell>
          <cell r="AD132">
            <v>6.5699085412343763</v>
          </cell>
          <cell r="AE132">
            <v>11.885017156490216</v>
          </cell>
          <cell r="AF132">
            <v>9.1072030308974679</v>
          </cell>
          <cell r="AG132">
            <v>16.511367918856486</v>
          </cell>
          <cell r="AH132">
            <v>84.606860207907246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39783</v>
          </cell>
          <cell r="BD132">
            <v>0</v>
          </cell>
          <cell r="BE132">
            <v>0</v>
          </cell>
          <cell r="BF132">
            <v>0</v>
          </cell>
          <cell r="BG132">
            <v>0</v>
          </cell>
          <cell r="BH132">
            <v>0</v>
          </cell>
          <cell r="BI132">
            <v>0</v>
          </cell>
          <cell r="BJ132">
            <v>0</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0</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39783</v>
          </cell>
          <cell r="DD132">
            <v>29520.799267133847</v>
          </cell>
          <cell r="DE132">
            <v>1332.9943810411251</v>
          </cell>
          <cell r="DF132">
            <v>0</v>
          </cell>
          <cell r="DG132">
            <v>0</v>
          </cell>
          <cell r="DH132">
            <v>0</v>
          </cell>
          <cell r="DI132">
            <v>0</v>
          </cell>
          <cell r="DJ132">
            <v>0</v>
          </cell>
          <cell r="DK132">
            <v>30853.793648174971</v>
          </cell>
        </row>
        <row r="133">
          <cell r="A133">
            <v>39814</v>
          </cell>
          <cell r="B133">
            <v>542.86141138873825</v>
          </cell>
          <cell r="C133">
            <v>6621.7237991723978</v>
          </cell>
          <cell r="D133">
            <v>1812.6764506061329</v>
          </cell>
          <cell r="E133">
            <v>444.54933839262344</v>
          </cell>
          <cell r="F133">
            <v>1436.98704694964</v>
          </cell>
          <cell r="G133">
            <v>28.119539243324979</v>
          </cell>
          <cell r="H133">
            <v>7.8306963162599912</v>
          </cell>
          <cell r="I133">
            <v>0.24821001725000089</v>
          </cell>
          <cell r="J133">
            <v>0</v>
          </cell>
          <cell r="K133">
            <v>0</v>
          </cell>
          <cell r="L133">
            <v>0</v>
          </cell>
          <cell r="M133">
            <v>5.4623906918500502</v>
          </cell>
          <cell r="N133">
            <v>0</v>
          </cell>
          <cell r="O133">
            <v>0</v>
          </cell>
          <cell r="P133">
            <v>6.2474474881960393</v>
          </cell>
          <cell r="Q133">
            <v>4.426056522813087</v>
          </cell>
          <cell r="R133">
            <v>23.410788201094583</v>
          </cell>
          <cell r="S133">
            <v>23.881089946626343</v>
          </cell>
          <cell r="T133">
            <v>19.682378883204638</v>
          </cell>
          <cell r="U133">
            <v>65.947957413347183</v>
          </cell>
          <cell r="V133">
            <v>1.1828012447166179</v>
          </cell>
          <cell r="W133">
            <v>89.406546464512715</v>
          </cell>
          <cell r="X133">
            <v>2.2832767518963375</v>
          </cell>
          <cell r="Y133">
            <v>0.68723412847248821</v>
          </cell>
          <cell r="Z133">
            <v>11.313918099378661</v>
          </cell>
          <cell r="AA133">
            <v>24.507773873214063</v>
          </cell>
          <cell r="AB133">
            <v>159.96464001555825</v>
          </cell>
          <cell r="AC133">
            <v>104.49006716697563</v>
          </cell>
          <cell r="AD133">
            <v>2.7724808147243905</v>
          </cell>
          <cell r="AE133">
            <v>4.9391429435009284</v>
          </cell>
          <cell r="AF133">
            <v>4.1072367269225882</v>
          </cell>
          <cell r="AG133">
            <v>7.4648657431299394</v>
          </cell>
          <cell r="AH133">
            <v>37.74498724719011</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39814</v>
          </cell>
          <cell r="BD133">
            <v>0</v>
          </cell>
          <cell r="BE133">
            <v>0</v>
          </cell>
          <cell r="BF133">
            <v>0</v>
          </cell>
          <cell r="BG133">
            <v>0</v>
          </cell>
          <cell r="BH133">
            <v>0</v>
          </cell>
          <cell r="BI133">
            <v>0</v>
          </cell>
          <cell r="BJ133">
            <v>0</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0</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39814</v>
          </cell>
          <cell r="DD133">
            <v>10900.458882778217</v>
          </cell>
          <cell r="DE133">
            <v>594.46068967547455</v>
          </cell>
          <cell r="DF133">
            <v>0</v>
          </cell>
          <cell r="DG133">
            <v>0</v>
          </cell>
          <cell r="DH133">
            <v>0</v>
          </cell>
          <cell r="DI133">
            <v>0</v>
          </cell>
          <cell r="DJ133">
            <v>0</v>
          </cell>
          <cell r="DK133">
            <v>11494.919572453691</v>
          </cell>
        </row>
        <row r="134">
          <cell r="A134">
            <v>39845</v>
          </cell>
          <cell r="B134">
            <v>-441.71385782065221</v>
          </cell>
          <cell r="C134">
            <v>-1079.2196588783711</v>
          </cell>
          <cell r="D134">
            <v>-845.50616184017383</v>
          </cell>
          <cell r="E134">
            <v>-580.11817596052651</v>
          </cell>
          <cell r="F134">
            <v>-1446.4439476028713</v>
          </cell>
          <cell r="G134">
            <v>-126.79440183180006</v>
          </cell>
          <cell r="H134">
            <v>-8.778169902029985</v>
          </cell>
          <cell r="I134">
            <v>-1.053671092500001</v>
          </cell>
          <cell r="J134">
            <v>0</v>
          </cell>
          <cell r="K134">
            <v>0</v>
          </cell>
          <cell r="L134">
            <v>0</v>
          </cell>
          <cell r="M134">
            <v>-23.188279150500094</v>
          </cell>
          <cell r="N134">
            <v>0</v>
          </cell>
          <cell r="O134">
            <v>0</v>
          </cell>
          <cell r="P134">
            <v>-6.448684651339927</v>
          </cell>
          <cell r="Q134">
            <v>-4.3932206078319949</v>
          </cell>
          <cell r="R134">
            <v>-30.991954034183546</v>
          </cell>
          <cell r="S134">
            <v>-30.684485135870492</v>
          </cell>
          <cell r="T134">
            <v>-18.248660083395315</v>
          </cell>
          <cell r="U134">
            <v>-64.880444356524819</v>
          </cell>
          <cell r="V134">
            <v>-1.1875110483174387</v>
          </cell>
          <cell r="W134">
            <v>-91.946027319167982</v>
          </cell>
          <cell r="X134">
            <v>-2.2117398511532564</v>
          </cell>
          <cell r="Y134">
            <v>-0.71080445397454806</v>
          </cell>
          <cell r="Z134">
            <v>-12.33732552088849</v>
          </cell>
          <cell r="AA134">
            <v>-24.504867333688235</v>
          </cell>
          <cell r="AB134">
            <v>-149.67214431763074</v>
          </cell>
          <cell r="AC134">
            <v>-102.70279609546058</v>
          </cell>
          <cell r="AD134">
            <v>-3.5663328677536081</v>
          </cell>
          <cell r="AE134">
            <v>-6.7024311515375299</v>
          </cell>
          <cell r="AF134">
            <v>-4.075387772826593</v>
          </cell>
          <cell r="AG134">
            <v>-7.3280359844005849</v>
          </cell>
          <cell r="AH134">
            <v>-39.21456347087031</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39845</v>
          </cell>
          <cell r="BD134">
            <v>0</v>
          </cell>
          <cell r="BE134">
            <v>0</v>
          </cell>
          <cell r="BF134">
            <v>0</v>
          </cell>
          <cell r="BG134">
            <v>0</v>
          </cell>
          <cell r="BH134">
            <v>0</v>
          </cell>
          <cell r="BI134">
            <v>0</v>
          </cell>
          <cell r="BJ134">
            <v>0</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0</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39845</v>
          </cell>
          <cell r="DD134">
            <v>-4552.8163240794256</v>
          </cell>
          <cell r="DE134">
            <v>-601.80741605681612</v>
          </cell>
          <cell r="DF134">
            <v>0</v>
          </cell>
          <cell r="DG134">
            <v>0</v>
          </cell>
          <cell r="DH134">
            <v>0</v>
          </cell>
          <cell r="DI134">
            <v>0</v>
          </cell>
          <cell r="DJ134">
            <v>0</v>
          </cell>
          <cell r="DK134">
            <v>-5154.6237401362414</v>
          </cell>
        </row>
        <row r="135">
          <cell r="A135">
            <v>39873</v>
          </cell>
          <cell r="B135">
            <v>-287.10071073645724</v>
          </cell>
          <cell r="C135">
            <v>-14316.644176847534</v>
          </cell>
          <cell r="D135">
            <v>-1517.7341879849719</v>
          </cell>
          <cell r="E135">
            <v>-296.02217068039346</v>
          </cell>
          <cell r="F135">
            <v>-1482.8342294371093</v>
          </cell>
          <cell r="G135">
            <v>89.259758075055004</v>
          </cell>
          <cell r="H135">
            <v>-6.9169790107900004</v>
          </cell>
          <cell r="I135">
            <v>0.72235433465000143</v>
          </cell>
          <cell r="J135">
            <v>0</v>
          </cell>
          <cell r="K135">
            <v>0</v>
          </cell>
          <cell r="L135">
            <v>0</v>
          </cell>
          <cell r="M135">
            <v>15.896947421889999</v>
          </cell>
          <cell r="N135">
            <v>0</v>
          </cell>
          <cell r="O135">
            <v>0</v>
          </cell>
          <cell r="P135">
            <v>-6.1200866898769162</v>
          </cell>
          <cell r="Q135">
            <v>-4.5462523494540843</v>
          </cell>
          <cell r="R135">
            <v>-14.743345768709005</v>
          </cell>
          <cell r="S135">
            <v>-16.155295655080298</v>
          </cell>
          <cell r="T135">
            <v>-21.761686490735212</v>
          </cell>
          <cell r="U135">
            <v>-68.432584268603279</v>
          </cell>
          <cell r="V135">
            <v>-1.1987447524411539</v>
          </cell>
          <cell r="W135">
            <v>-87.992267832314397</v>
          </cell>
          <cell r="X135">
            <v>-2.4107812679746221</v>
          </cell>
          <cell r="Y135">
            <v>-0.67150411202268234</v>
          </cell>
          <cell r="Z135">
            <v>-10.29272609518447</v>
          </cell>
          <cell r="AA135">
            <v>-24.95868423322954</v>
          </cell>
          <cell r="AB135">
            <v>-158.01506561780769</v>
          </cell>
          <cell r="AC135">
            <v>-108.5418003984919</v>
          </cell>
          <cell r="AD135">
            <v>-1.8707419186233347</v>
          </cell>
          <cell r="AE135">
            <v>-2.9139634590489369</v>
          </cell>
          <cell r="AF135">
            <v>-4.2204280350421506</v>
          </cell>
          <cell r="AG135">
            <v>-7.7652967530216213</v>
          </cell>
          <cell r="AH135">
            <v>-36.67107927042747</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39873</v>
          </cell>
          <cell r="BD135">
            <v>0</v>
          </cell>
          <cell r="BE135">
            <v>0</v>
          </cell>
          <cell r="BF135">
            <v>0</v>
          </cell>
          <cell r="BG135">
            <v>0</v>
          </cell>
          <cell r="BH135">
            <v>0</v>
          </cell>
          <cell r="BI135">
            <v>0</v>
          </cell>
          <cell r="BJ135">
            <v>0</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0</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39873</v>
          </cell>
          <cell r="DD135">
            <v>-17801.373394865663</v>
          </cell>
          <cell r="DE135">
            <v>-579.28233496808866</v>
          </cell>
          <cell r="DF135">
            <v>0</v>
          </cell>
          <cell r="DG135">
            <v>0</v>
          </cell>
          <cell r="DH135">
            <v>0</v>
          </cell>
          <cell r="DI135">
            <v>0</v>
          </cell>
          <cell r="DJ135">
            <v>0</v>
          </cell>
          <cell r="DK135">
            <v>-18380.65572983375</v>
          </cell>
        </row>
        <row r="136">
          <cell r="A136">
            <v>39904</v>
          </cell>
          <cell r="B136">
            <v>-1119.8148912776448</v>
          </cell>
          <cell r="C136">
            <v>-14178.756976341574</v>
          </cell>
          <cell r="D136">
            <v>-2958.3730262929316</v>
          </cell>
          <cell r="E136">
            <v>-1160.7321962003982</v>
          </cell>
          <cell r="F136">
            <v>-3268.9750026997103</v>
          </cell>
          <cell r="G136">
            <v>-223.16823235192598</v>
          </cell>
          <cell r="H136">
            <v>-18.991802677250007</v>
          </cell>
          <cell r="I136">
            <v>-1.9480508547500006</v>
          </cell>
          <cell r="J136">
            <v>0</v>
          </cell>
          <cell r="K136">
            <v>0</v>
          </cell>
          <cell r="L136">
            <v>0</v>
          </cell>
          <cell r="M136">
            <v>-42.871012919349994</v>
          </cell>
          <cell r="N136">
            <v>0</v>
          </cell>
          <cell r="O136">
            <v>0</v>
          </cell>
          <cell r="P136">
            <v>-14.417906754125415</v>
          </cell>
          <cell r="Q136">
            <v>-9.9247262345670357</v>
          </cell>
          <cell r="R136">
            <v>-65.305659853478389</v>
          </cell>
          <cell r="S136">
            <v>-65.081153855489575</v>
          </cell>
          <cell r="T136">
            <v>-42.007368084127719</v>
          </cell>
          <cell r="U136">
            <v>-146.92251950992051</v>
          </cell>
          <cell r="V136">
            <v>-2.6745195100215398</v>
          </cell>
          <cell r="W136">
            <v>-205.77077538749126</v>
          </cell>
          <cell r="X136">
            <v>-5.0296907668266622</v>
          </cell>
          <cell r="Y136">
            <v>-1.5883726511824015</v>
          </cell>
          <cell r="Z136">
            <v>-27.198944653504558</v>
          </cell>
          <cell r="AA136">
            <v>-55.250330453225878</v>
          </cell>
          <cell r="AB136">
            <v>-365.61775376517807</v>
          </cell>
          <cell r="AC136">
            <v>-232.630398797981</v>
          </cell>
          <cell r="AD136">
            <v>-7.5622368389773147</v>
          </cell>
          <cell r="AE136">
            <v>-14.048655243068392</v>
          </cell>
          <cell r="AF136">
            <v>-9.2075467795566173</v>
          </cell>
          <cell r="AG136">
            <v>-16.604219982701593</v>
          </cell>
          <cell r="AH136">
            <v>-87.527383963411253</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39904</v>
          </cell>
          <cell r="BD136">
            <v>0</v>
          </cell>
          <cell r="BE136">
            <v>0</v>
          </cell>
          <cell r="BF136">
            <v>0</v>
          </cell>
          <cell r="BG136">
            <v>0</v>
          </cell>
          <cell r="BH136">
            <v>0</v>
          </cell>
          <cell r="BI136">
            <v>0</v>
          </cell>
          <cell r="BJ136">
            <v>0</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0</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39904</v>
          </cell>
          <cell r="DD136">
            <v>-22973.631191615535</v>
          </cell>
          <cell r="DE136">
            <v>-1374.3701630848352</v>
          </cell>
          <cell r="DF136">
            <v>0</v>
          </cell>
          <cell r="DG136">
            <v>0</v>
          </cell>
          <cell r="DH136">
            <v>0</v>
          </cell>
          <cell r="DI136">
            <v>0</v>
          </cell>
          <cell r="DJ136">
            <v>0</v>
          </cell>
          <cell r="DK136">
            <v>-24348.001354700369</v>
          </cell>
        </row>
        <row r="137">
          <cell r="A137">
            <v>39934</v>
          </cell>
          <cell r="B137">
            <v>-688.47122488033028</v>
          </cell>
          <cell r="C137">
            <v>-9726.3362871851441</v>
          </cell>
          <cell r="D137">
            <v>-2109.214670260365</v>
          </cell>
          <cell r="E137">
            <v>-613.29508641154598</v>
          </cell>
          <cell r="F137">
            <v>-1997.3392295451088</v>
          </cell>
          <cell r="G137">
            <v>-69.849943993215277</v>
          </cell>
          <cell r="H137">
            <v>-10.405127176539994</v>
          </cell>
          <cell r="I137">
            <v>-0.63840854544999959</v>
          </cell>
          <cell r="J137">
            <v>0</v>
          </cell>
          <cell r="K137">
            <v>0</v>
          </cell>
          <cell r="L137">
            <v>0</v>
          </cell>
          <cell r="M137">
            <v>-14.049541331569962</v>
          </cell>
          <cell r="N137">
            <v>0</v>
          </cell>
          <cell r="O137">
            <v>0</v>
          </cell>
          <cell r="P137">
            <v>-8.0496688501945304</v>
          </cell>
          <cell r="Q137">
            <v>-5.6394464025182671</v>
          </cell>
          <cell r="R137">
            <v>-32.632177394230915</v>
          </cell>
          <cell r="S137">
            <v>-32.951506481855155</v>
          </cell>
          <cell r="T137">
            <v>-24.612736768139836</v>
          </cell>
          <cell r="U137">
            <v>-83.818346312216548</v>
          </cell>
          <cell r="V137">
            <v>-1.5119373560223448</v>
          </cell>
          <cell r="W137">
            <v>-115.07488557352148</v>
          </cell>
          <cell r="X137">
            <v>-2.8894928848162476</v>
          </cell>
          <cell r="Y137">
            <v>-0.88600108430258173</v>
          </cell>
          <cell r="Z137">
            <v>-14.815900993792271</v>
          </cell>
          <cell r="AA137">
            <v>-31.291181987388608</v>
          </cell>
          <cell r="AB137">
            <v>-207.59269866575556</v>
          </cell>
          <cell r="AC137">
            <v>-132.76982988990608</v>
          </cell>
          <cell r="AD137">
            <v>-3.826962700314982</v>
          </cell>
          <cell r="AE137">
            <v>-6.9438726529706898</v>
          </cell>
          <cell r="AF137">
            <v>-5.2327248779407283</v>
          </cell>
          <cell r="AG137">
            <v>-9.4818916852029709</v>
          </cell>
          <cell r="AH137">
            <v>-48.725143568167617</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39934</v>
          </cell>
          <cell r="BD137">
            <v>0</v>
          </cell>
          <cell r="BE137">
            <v>0</v>
          </cell>
          <cell r="BF137">
            <v>0</v>
          </cell>
          <cell r="BG137">
            <v>0</v>
          </cell>
          <cell r="BH137">
            <v>0</v>
          </cell>
          <cell r="BI137">
            <v>0</v>
          </cell>
          <cell r="BJ137">
            <v>0</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0</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39934</v>
          </cell>
          <cell r="DD137">
            <v>-15229.599519329269</v>
          </cell>
          <cell r="DE137">
            <v>-768.74640612925737</v>
          </cell>
          <cell r="DF137">
            <v>0</v>
          </cell>
          <cell r="DG137">
            <v>0</v>
          </cell>
          <cell r="DH137">
            <v>0</v>
          </cell>
          <cell r="DI137">
            <v>0</v>
          </cell>
          <cell r="DJ137">
            <v>0</v>
          </cell>
          <cell r="DK137">
            <v>-15998.345925458527</v>
          </cell>
        </row>
        <row r="138">
          <cell r="A138">
            <v>39965</v>
          </cell>
          <cell r="B138">
            <v>-361.93095139389277</v>
          </cell>
          <cell r="C138">
            <v>-4880.7640922915352</v>
          </cell>
          <cell r="D138">
            <v>-1101.643768196562</v>
          </cell>
          <cell r="E138">
            <v>-324.048189223902</v>
          </cell>
          <cell r="F138">
            <v>-940.18740806306948</v>
          </cell>
          <cell r="G138">
            <v>-55.327359735135104</v>
          </cell>
          <cell r="H138">
            <v>22.565110471090001</v>
          </cell>
          <cell r="I138">
            <v>-0.46652637005000086</v>
          </cell>
          <cell r="J138">
            <v>0</v>
          </cell>
          <cell r="K138">
            <v>0</v>
          </cell>
          <cell r="L138">
            <v>0</v>
          </cell>
          <cell r="M138">
            <v>-10.266907554730023</v>
          </cell>
          <cell r="N138">
            <v>0</v>
          </cell>
          <cell r="O138">
            <v>0</v>
          </cell>
          <cell r="P138">
            <v>-3.6466764693643698</v>
          </cell>
          <cell r="Q138">
            <v>-2.5134420178704087</v>
          </cell>
          <cell r="R138">
            <v>-16.392549549479664</v>
          </cell>
          <cell r="S138">
            <v>-16.35028485643781</v>
          </cell>
          <cell r="T138">
            <v>-10.662654631798809</v>
          </cell>
          <cell r="U138">
            <v>-37.219101031453462</v>
          </cell>
          <cell r="V138">
            <v>-0.67706931606990295</v>
          </cell>
          <cell r="W138">
            <v>-52.051197473301542</v>
          </cell>
          <cell r="X138">
            <v>-1.2748006822518396</v>
          </cell>
          <cell r="Y138">
            <v>-0.40171591865709189</v>
          </cell>
          <cell r="Z138">
            <v>-6.8672785029631838</v>
          </cell>
          <cell r="AA138">
            <v>-13.988802939978664</v>
          </cell>
          <cell r="AB138">
            <v>-89.898807837181053</v>
          </cell>
          <cell r="AC138">
            <v>-58.932841014171615</v>
          </cell>
          <cell r="AD138">
            <v>-1.8997923692432961</v>
          </cell>
          <cell r="AE138">
            <v>-3.5239089315091858</v>
          </cell>
          <cell r="AF138">
            <v>-2.3318419267362223</v>
          </cell>
          <cell r="AG138">
            <v>-4.2065621832313553</v>
          </cell>
          <cell r="AH138">
            <v>-22.133383267693329</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39965</v>
          </cell>
          <cell r="BD138">
            <v>0</v>
          </cell>
          <cell r="BE138">
            <v>0</v>
          </cell>
          <cell r="BF138">
            <v>0</v>
          </cell>
          <cell r="BG138">
            <v>0</v>
          </cell>
          <cell r="BH138">
            <v>0</v>
          </cell>
          <cell r="BI138">
            <v>0</v>
          </cell>
          <cell r="BJ138">
            <v>0</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0</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39965</v>
          </cell>
          <cell r="DD138">
            <v>-7652.070092357787</v>
          </cell>
          <cell r="DE138">
            <v>-344.97271091939285</v>
          </cell>
          <cell r="DF138">
            <v>0</v>
          </cell>
          <cell r="DG138">
            <v>0</v>
          </cell>
          <cell r="DH138">
            <v>0</v>
          </cell>
          <cell r="DI138">
            <v>0</v>
          </cell>
          <cell r="DJ138">
            <v>0</v>
          </cell>
          <cell r="DK138">
            <v>-7997.0428032771797</v>
          </cell>
        </row>
        <row r="139">
          <cell r="A139">
            <v>39995</v>
          </cell>
          <cell r="B139">
            <v>-46.519383186858612</v>
          </cell>
          <cell r="C139">
            <v>-2221.6544288261525</v>
          </cell>
          <cell r="D139">
            <v>-206.57149574016918</v>
          </cell>
          <cell r="E139">
            <v>28.881112723693079</v>
          </cell>
          <cell r="F139">
            <v>25.818946790128685</v>
          </cell>
          <cell r="G139">
            <v>11.396194591410167</v>
          </cell>
          <cell r="H139">
            <v>0.57041325206000237</v>
          </cell>
          <cell r="I139">
            <v>7.8747780800000555E-2</v>
          </cell>
          <cell r="J139">
            <v>0</v>
          </cell>
          <cell r="K139">
            <v>0</v>
          </cell>
          <cell r="L139">
            <v>0</v>
          </cell>
          <cell r="M139">
            <v>1.7330128316800073</v>
          </cell>
          <cell r="N139">
            <v>0</v>
          </cell>
          <cell r="O139">
            <v>0</v>
          </cell>
          <cell r="P139">
            <v>7.2561982669977848E-2</v>
          </cell>
          <cell r="Q139">
            <v>3.257109396525891E-2</v>
          </cell>
          <cell r="R139">
            <v>1.0050452733776729</v>
          </cell>
          <cell r="S139">
            <v>0.92535871244379453</v>
          </cell>
          <cell r="T139">
            <v>6.559768768947336E-3</v>
          </cell>
          <cell r="U139">
            <v>0.42320981190365276</v>
          </cell>
          <cell r="V139">
            <v>1.0152246560161443E-2</v>
          </cell>
          <cell r="W139">
            <v>1.0018720288602525</v>
          </cell>
          <cell r="X139">
            <v>1.0939429747051293E-2</v>
          </cell>
          <cell r="Y139">
            <v>8.1359575791046263E-3</v>
          </cell>
          <cell r="Z139">
            <v>0.20217227574826893</v>
          </cell>
          <cell r="AA139">
            <v>0.19956395007211086</v>
          </cell>
          <cell r="AB139">
            <v>-0.65595802023741268</v>
          </cell>
          <cell r="AC139">
            <v>0.66025220338423418</v>
          </cell>
          <cell r="AD139">
            <v>0.10786038918521172</v>
          </cell>
          <cell r="AE139">
            <v>0.2296353355717497</v>
          </cell>
          <cell r="AF139">
            <v>3.0076907482005595E-2</v>
          </cell>
          <cell r="AG139">
            <v>4.618691738874077E-2</v>
          </cell>
          <cell r="AH139">
            <v>0.46564657430204082</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39995</v>
          </cell>
          <cell r="BD139">
            <v>0</v>
          </cell>
          <cell r="BE139">
            <v>0</v>
          </cell>
          <cell r="BF139">
            <v>0</v>
          </cell>
          <cell r="BG139">
            <v>0</v>
          </cell>
          <cell r="BH139">
            <v>0</v>
          </cell>
          <cell r="BI139">
            <v>0</v>
          </cell>
          <cell r="BJ139">
            <v>0</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0</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39995</v>
          </cell>
          <cell r="DD139">
            <v>-2406.2668797834085</v>
          </cell>
          <cell r="DE139">
            <v>4.7818428387728247</v>
          </cell>
          <cell r="DF139">
            <v>0</v>
          </cell>
          <cell r="DG139">
            <v>0</v>
          </cell>
          <cell r="DH139">
            <v>0</v>
          </cell>
          <cell r="DI139">
            <v>0</v>
          </cell>
          <cell r="DJ139">
            <v>0</v>
          </cell>
          <cell r="DK139">
            <v>-2401.4850369446358</v>
          </cell>
        </row>
        <row r="140">
          <cell r="A140">
            <v>40026</v>
          </cell>
          <cell r="B140">
            <v>33.659448637161987</v>
          </cell>
          <cell r="C140">
            <v>3120.141110492571</v>
          </cell>
          <cell r="D140">
            <v>13.970054713368008</v>
          </cell>
          <cell r="E140">
            <v>7.6477010671337489</v>
          </cell>
          <cell r="F140">
            <v>11.935380439745641</v>
          </cell>
          <cell r="G140">
            <v>4.581777959774918</v>
          </cell>
          <cell r="H140">
            <v>0.19827265664999685</v>
          </cell>
          <cell r="I140">
            <v>4.0443165750000391E-2</v>
          </cell>
          <cell r="J140">
            <v>0</v>
          </cell>
          <cell r="K140">
            <v>0</v>
          </cell>
          <cell r="L140">
            <v>0</v>
          </cell>
          <cell r="M140">
            <v>0.8900380999500157</v>
          </cell>
          <cell r="N140">
            <v>0</v>
          </cell>
          <cell r="O140">
            <v>0</v>
          </cell>
          <cell r="P140">
            <v>3.156772696189819E-2</v>
          </cell>
          <cell r="Q140">
            <v>1.4169891220059299E-2</v>
          </cell>
          <cell r="R140">
            <v>0.43723991003156698</v>
          </cell>
          <cell r="S140">
            <v>0.40257267099627825</v>
          </cell>
          <cell r="T140">
            <v>2.8537945327557425E-3</v>
          </cell>
          <cell r="U140">
            <v>0.18411530801921799</v>
          </cell>
          <cell r="V140">
            <v>4.41668399440843E-3</v>
          </cell>
          <cell r="W140">
            <v>0.43585940590499378</v>
          </cell>
          <cell r="X140">
            <v>4.7591440953908661E-3</v>
          </cell>
          <cell r="Y140">
            <v>3.5395075765616468E-3</v>
          </cell>
          <cell r="Z140">
            <v>8.7954035505263164E-2</v>
          </cell>
          <cell r="AA140">
            <v>8.6819296489813957E-2</v>
          </cell>
          <cell r="AB140">
            <v>1.6064216749630942</v>
          </cell>
          <cell r="AC140">
            <v>0.28723941264423958</v>
          </cell>
          <cell r="AD140">
            <v>4.6924121840602309E-2</v>
          </cell>
          <cell r="AE140">
            <v>9.9901702067634227E-2</v>
          </cell>
          <cell r="AF140">
            <v>1.3084807888567695E-2</v>
          </cell>
          <cell r="AG140">
            <v>2.0093386973322823E-2</v>
          </cell>
          <cell r="AH140">
            <v>0.20257720885559138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40026</v>
          </cell>
          <cell r="BD140">
            <v>0</v>
          </cell>
          <cell r="BE140">
            <v>0</v>
          </cell>
          <cell r="BF140">
            <v>0</v>
          </cell>
          <cell r="BG140">
            <v>0</v>
          </cell>
          <cell r="BH140">
            <v>0</v>
          </cell>
          <cell r="BI140">
            <v>0</v>
          </cell>
          <cell r="BJ140">
            <v>0</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0</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40026</v>
          </cell>
          <cell r="DD140">
            <v>3193.0642272321047</v>
          </cell>
          <cell r="DE140">
            <v>3.9721096905612607</v>
          </cell>
          <cell r="DF140">
            <v>0</v>
          </cell>
          <cell r="DG140">
            <v>0</v>
          </cell>
          <cell r="DH140">
            <v>0</v>
          </cell>
          <cell r="DI140">
            <v>0</v>
          </cell>
          <cell r="DJ140">
            <v>0</v>
          </cell>
          <cell r="DK140">
            <v>3197.0363369226661</v>
          </cell>
        </row>
        <row r="141">
          <cell r="A141">
            <v>40057</v>
          </cell>
          <cell r="B141">
            <v>-17.784646772547859</v>
          </cell>
          <cell r="C141">
            <v>-2485.5689329131606</v>
          </cell>
          <cell r="D141">
            <v>-9.5812553351359391</v>
          </cell>
          <cell r="E141">
            <v>-23.450865863674554</v>
          </cell>
          <cell r="F141">
            <v>-6.6494556991175342</v>
          </cell>
          <cell r="G141">
            <v>-10.135553596784739</v>
          </cell>
          <cell r="H141">
            <v>-0.51586005431000559</v>
          </cell>
          <cell r="I141">
            <v>-6.7620154549999825E-2</v>
          </cell>
          <cell r="J141">
            <v>0</v>
          </cell>
          <cell r="K141">
            <v>0</v>
          </cell>
          <cell r="L141">
            <v>0</v>
          </cell>
          <cell r="M141">
            <v>-1.4881256884300091</v>
          </cell>
          <cell r="N141">
            <v>0</v>
          </cell>
          <cell r="O141">
            <v>0</v>
          </cell>
          <cell r="P141">
            <v>-6.4068087146532657E-2</v>
          </cell>
          <cell r="Q141">
            <v>-2.8758416044323099E-2</v>
          </cell>
          <cell r="R141">
            <v>-0.88739758468054786</v>
          </cell>
          <cell r="S141">
            <v>-0.81703890176616367</v>
          </cell>
          <cell r="T141">
            <v>-5.7919012365204737E-3</v>
          </cell>
          <cell r="U141">
            <v>-0.37367009710348609</v>
          </cell>
          <cell r="V141">
            <v>-8.9638539827097928E-3</v>
          </cell>
          <cell r="W141">
            <v>-0.88459579097539975</v>
          </cell>
          <cell r="X141">
            <v>-9.6588917857320673E-3</v>
          </cell>
          <cell r="Y141">
            <v>-7.183585949813249E-3</v>
          </cell>
          <cell r="Z141">
            <v>-0.17850657471921522</v>
          </cell>
          <cell r="AA141">
            <v>-0.17620357209198118</v>
          </cell>
          <cell r="AB141">
            <v>2.2096985535590647</v>
          </cell>
          <cell r="AC141">
            <v>-0.58296499280487302</v>
          </cell>
          <cell r="AD141">
            <v>-9.5234564433112609E-2</v>
          </cell>
          <cell r="AE141">
            <v>-0.2027548883035297</v>
          </cell>
          <cell r="AF141">
            <v>-2.655619180665866E-2</v>
          </cell>
          <cell r="AG141">
            <v>-4.0780410614605668E-2</v>
          </cell>
          <cell r="AH141">
            <v>-0.41113933500897021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40057</v>
          </cell>
          <cell r="BD141">
            <v>0</v>
          </cell>
          <cell r="BE141">
            <v>0</v>
          </cell>
          <cell r="BF141">
            <v>0</v>
          </cell>
          <cell r="BG141">
            <v>0</v>
          </cell>
          <cell r="BH141">
            <v>0</v>
          </cell>
          <cell r="BI141">
            <v>0</v>
          </cell>
          <cell r="BJ141">
            <v>0</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0</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40057</v>
          </cell>
          <cell r="DD141">
            <v>-2555.2423160777112</v>
          </cell>
          <cell r="DE141">
            <v>-2.59156908689511</v>
          </cell>
          <cell r="DF141">
            <v>0</v>
          </cell>
          <cell r="DG141">
            <v>0</v>
          </cell>
          <cell r="DH141">
            <v>0</v>
          </cell>
          <cell r="DI141">
            <v>0</v>
          </cell>
          <cell r="DJ141">
            <v>0</v>
          </cell>
          <cell r="DK141">
            <v>-2557.8338851646063</v>
          </cell>
        </row>
        <row r="142">
          <cell r="A142">
            <v>40087</v>
          </cell>
          <cell r="B142">
            <v>489.42120678074599</v>
          </cell>
          <cell r="C142">
            <v>5903.4388904205107</v>
          </cell>
          <cell r="D142">
            <v>1178.5265376382658</v>
          </cell>
          <cell r="E142">
            <v>616.13632504765383</v>
          </cell>
          <cell r="F142">
            <v>1870.6302174963657</v>
          </cell>
          <cell r="G142">
            <v>82.240161253950504</v>
          </cell>
          <cell r="H142">
            <v>-18.052516087399994</v>
          </cell>
          <cell r="I142">
            <v>0.70408456300000011</v>
          </cell>
          <cell r="J142">
            <v>0</v>
          </cell>
          <cell r="K142">
            <v>0</v>
          </cell>
          <cell r="L142">
            <v>0</v>
          </cell>
          <cell r="M142">
            <v>15.49488213980003</v>
          </cell>
          <cell r="N142">
            <v>0</v>
          </cell>
          <cell r="O142">
            <v>0</v>
          </cell>
          <cell r="P142">
            <v>7.2563572160543739</v>
          </cell>
          <cell r="Q142">
            <v>5.0510710178417524</v>
          </cell>
          <cell r="R142">
            <v>30.684917639564208</v>
          </cell>
          <cell r="S142">
            <v>30.825424067480562</v>
          </cell>
          <cell r="T142">
            <v>21.802847672013193</v>
          </cell>
          <cell r="U142">
            <v>74.964731602397819</v>
          </cell>
          <cell r="V142">
            <v>1.3567278412992509</v>
          </cell>
          <cell r="W142">
            <v>103.67075722868998</v>
          </cell>
          <cell r="X142">
            <v>2.5777657191006442</v>
          </cell>
          <cell r="Y142">
            <v>0.79895027388082485</v>
          </cell>
          <cell r="Z142">
            <v>13.478223375888367</v>
          </cell>
          <cell r="AA142">
            <v>28.060128469069269</v>
          </cell>
          <cell r="AB142">
            <v>184.3376489200553</v>
          </cell>
          <cell r="AC142">
            <v>118.72747736741024</v>
          </cell>
          <cell r="AD142">
            <v>3.5807370321349343</v>
          </cell>
          <cell r="AE142">
            <v>6.557654542038863</v>
          </cell>
          <cell r="AF142">
            <v>4.6865245966339009</v>
          </cell>
          <cell r="AG142">
            <v>8.4773194822293636</v>
          </cell>
          <cell r="AH142">
            <v>43.970338226424502</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40087</v>
          </cell>
          <cell r="BD142">
            <v>0</v>
          </cell>
          <cell r="BE142">
            <v>0</v>
          </cell>
          <cell r="BF142">
            <v>0</v>
          </cell>
          <cell r="BG142">
            <v>0</v>
          </cell>
          <cell r="BH142">
            <v>0</v>
          </cell>
          <cell r="BI142">
            <v>0</v>
          </cell>
          <cell r="BJ142">
            <v>0</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0</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40087</v>
          </cell>
          <cell r="DD142">
            <v>10138.539789252891</v>
          </cell>
          <cell r="DE142">
            <v>690.86560229020745</v>
          </cell>
          <cell r="DF142">
            <v>0</v>
          </cell>
          <cell r="DG142">
            <v>0</v>
          </cell>
          <cell r="DH142">
            <v>0</v>
          </cell>
          <cell r="DI142">
            <v>0</v>
          </cell>
          <cell r="DJ142">
            <v>0</v>
          </cell>
          <cell r="DK142">
            <v>10829.405391543098</v>
          </cell>
        </row>
        <row r="143">
          <cell r="A143">
            <v>40118</v>
          </cell>
          <cell r="B143">
            <v>957.41710154726866</v>
          </cell>
          <cell r="C143">
            <v>12737.522240177701</v>
          </cell>
          <cell r="D143">
            <v>2442.7164924140807</v>
          </cell>
          <cell r="E143">
            <v>888.22416789148008</v>
          </cell>
          <cell r="F143">
            <v>2899.4396803313207</v>
          </cell>
          <cell r="G143">
            <v>156.56871350715141</v>
          </cell>
          <cell r="H143">
            <v>14.601429606199991</v>
          </cell>
          <cell r="I143">
            <v>1.40387156</v>
          </cell>
          <cell r="J143">
            <v>0</v>
          </cell>
          <cell r="K143">
            <v>0</v>
          </cell>
          <cell r="L143">
            <v>0</v>
          </cell>
          <cell r="M143">
            <v>30.895187175999965</v>
          </cell>
          <cell r="N143">
            <v>0</v>
          </cell>
          <cell r="O143">
            <v>0</v>
          </cell>
          <cell r="P143">
            <v>11.157016684480755</v>
          </cell>
          <cell r="Q143">
            <v>7.7070683729069991</v>
          </cell>
          <cell r="R143">
            <v>49.484152025937746</v>
          </cell>
          <cell r="S143">
            <v>49.432531162342876</v>
          </cell>
          <cell r="T143">
            <v>32.825009694785123</v>
          </cell>
          <cell r="U143">
            <v>114.18466272976092</v>
          </cell>
          <cell r="V143">
            <v>2.074766848175071</v>
          </cell>
          <cell r="W143">
            <v>159.28413348052473</v>
          </cell>
          <cell r="X143">
            <v>3.9144711003104242</v>
          </cell>
          <cell r="Y143">
            <v>1.2289104820263159</v>
          </cell>
          <cell r="Z143">
            <v>20.945893033339345</v>
          </cell>
          <cell r="AA143">
            <v>42.876411266753877</v>
          </cell>
          <cell r="AB143">
            <v>298.16773891493472</v>
          </cell>
          <cell r="AC143">
            <v>180.81006699001739</v>
          </cell>
          <cell r="AD143">
            <v>5.7433903602259697</v>
          </cell>
          <cell r="AE143">
            <v>10.624234646768736</v>
          </cell>
          <cell r="AF143">
            <v>7.1503595140844372</v>
          </cell>
          <cell r="AG143">
            <v>12.906953550594809</v>
          </cell>
          <cell r="AH143">
            <v>67.692283410899279</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40118</v>
          </cell>
          <cell r="BD143">
            <v>0</v>
          </cell>
          <cell r="BE143">
            <v>0</v>
          </cell>
          <cell r="BF143">
            <v>0</v>
          </cell>
          <cell r="BG143">
            <v>0</v>
          </cell>
          <cell r="BH143">
            <v>0</v>
          </cell>
          <cell r="BI143">
            <v>0</v>
          </cell>
          <cell r="BJ143">
            <v>0</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0</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40118</v>
          </cell>
          <cell r="DD143">
            <v>20128.788884211204</v>
          </cell>
          <cell r="DE143">
            <v>1078.2100542688695</v>
          </cell>
          <cell r="DF143">
            <v>0</v>
          </cell>
          <cell r="DG143">
            <v>0</v>
          </cell>
          <cell r="DH143">
            <v>0</v>
          </cell>
          <cell r="DI143">
            <v>0</v>
          </cell>
          <cell r="DJ143">
            <v>0</v>
          </cell>
          <cell r="DK143">
            <v>21206.998938480072</v>
          </cell>
        </row>
        <row r="144">
          <cell r="A144">
            <v>40148</v>
          </cell>
          <cell r="B144">
            <v>945.03542189431664</v>
          </cell>
          <cell r="C144">
            <v>20401.14048533544</v>
          </cell>
          <cell r="D144">
            <v>3219.8253995178848</v>
          </cell>
          <cell r="E144">
            <v>1075.8061608480284</v>
          </cell>
          <cell r="F144">
            <v>3899.1048601027614</v>
          </cell>
          <cell r="G144">
            <v>113.10934687819579</v>
          </cell>
          <cell r="H144">
            <v>17.894532606060007</v>
          </cell>
          <cell r="I144">
            <v>0.97656559584999858</v>
          </cell>
          <cell r="J144">
            <v>0</v>
          </cell>
          <cell r="K144">
            <v>0</v>
          </cell>
          <cell r="L144">
            <v>0</v>
          </cell>
          <cell r="M144">
            <v>21.491408283409982</v>
          </cell>
          <cell r="N144">
            <v>0</v>
          </cell>
          <cell r="O144">
            <v>0</v>
          </cell>
          <cell r="P144">
            <v>13.982140403684534</v>
          </cell>
          <cell r="Q144">
            <v>9.8149091295388615</v>
          </cell>
          <cell r="R144">
            <v>55.930941134755706</v>
          </cell>
          <cell r="S144">
            <v>56.572788326608446</v>
          </cell>
          <cell r="T144">
            <v>42.979248146128249</v>
          </cell>
          <cell r="U144">
            <v>145.94198871039228</v>
          </cell>
          <cell r="V144">
            <v>2.6298809721095675</v>
          </cell>
          <cell r="W144">
            <v>199.92058076827874</v>
          </cell>
          <cell r="X144">
            <v>5.0349521996584805</v>
          </cell>
          <cell r="Y144">
            <v>1.5388114565538153</v>
          </cell>
          <cell r="Z144">
            <v>25.662521521192286</v>
          </cell>
          <cell r="AA144">
            <v>54.439373664003341</v>
          </cell>
          <cell r="AB144">
            <v>360.87826150415566</v>
          </cell>
          <cell r="AC144">
            <v>231.18552804838407</v>
          </cell>
          <cell r="AD144">
            <v>6.5699085412343674</v>
          </cell>
          <cell r="AE144">
            <v>11.885017156490207</v>
          </cell>
          <cell r="AF144">
            <v>9.1072030308974625</v>
          </cell>
          <cell r="AG144">
            <v>16.511367918856475</v>
          </cell>
          <cell r="AH144">
            <v>84.606860207907218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40148</v>
          </cell>
          <cell r="BD144">
            <v>0</v>
          </cell>
          <cell r="BE144">
            <v>0</v>
          </cell>
          <cell r="BF144">
            <v>0</v>
          </cell>
          <cell r="BG144">
            <v>0</v>
          </cell>
          <cell r="BH144">
            <v>0</v>
          </cell>
          <cell r="BI144">
            <v>0</v>
          </cell>
          <cell r="BJ144">
            <v>0</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0</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40148</v>
          </cell>
          <cell r="DD144">
            <v>29694.384181061949</v>
          </cell>
          <cell r="DE144">
            <v>1335.1922828408296</v>
          </cell>
          <cell r="DF144">
            <v>0</v>
          </cell>
          <cell r="DG144">
            <v>0</v>
          </cell>
          <cell r="DH144">
            <v>0</v>
          </cell>
          <cell r="DI144">
            <v>0</v>
          </cell>
          <cell r="DJ144">
            <v>0</v>
          </cell>
          <cell r="DK144">
            <v>31029.576463902777</v>
          </cell>
        </row>
      </sheetData>
      <sheetData sheetId="1">
        <row r="19">
          <cell r="A19" t="str">
            <v>A-1-1.)  Billed Net Margin Rev Summary</v>
          </cell>
          <cell r="DC19" t="str">
            <v>B-1-1.)  Billed Net Margin Rev Summary</v>
          </cell>
        </row>
        <row r="20">
          <cell r="B20" t="str">
            <v>P1</v>
          </cell>
          <cell r="C20" t="str">
            <v>P2</v>
          </cell>
          <cell r="D20" t="str">
            <v>P3</v>
          </cell>
          <cell r="E20" t="str">
            <v>P4</v>
          </cell>
          <cell r="F20" t="str">
            <v>P5</v>
          </cell>
          <cell r="G20" t="str">
            <v>P7</v>
          </cell>
          <cell r="H20" t="str">
            <v>P8</v>
          </cell>
          <cell r="I20" t="str">
            <v>P9</v>
          </cell>
          <cell r="J20" t="str">
            <v>P9a</v>
          </cell>
          <cell r="K20" t="str">
            <v>P9b</v>
          </cell>
          <cell r="L20" t="str">
            <v>P9c</v>
          </cell>
          <cell r="M20" t="str">
            <v>P10</v>
          </cell>
          <cell r="N20" t="str">
            <v>P10a</v>
          </cell>
          <cell r="O20" t="str">
            <v>P10b</v>
          </cell>
          <cell r="P20" t="str">
            <v>P20</v>
          </cell>
          <cell r="Q20" t="str">
            <v>P21</v>
          </cell>
          <cell r="R20" t="str">
            <v>P22</v>
          </cell>
          <cell r="S20" t="str">
            <v>P23</v>
          </cell>
          <cell r="T20" t="str">
            <v>P24</v>
          </cell>
          <cell r="U20" t="str">
            <v>P25</v>
          </cell>
          <cell r="V20" t="str">
            <v>P26</v>
          </cell>
          <cell r="W20" t="str">
            <v>P27</v>
          </cell>
          <cell r="X20" t="str">
            <v>P28</v>
          </cell>
          <cell r="Y20" t="str">
            <v>P29</v>
          </cell>
          <cell r="Z20" t="str">
            <v>P30</v>
          </cell>
          <cell r="AA20" t="str">
            <v>P31</v>
          </cell>
          <cell r="AB20" t="str">
            <v>P32</v>
          </cell>
          <cell r="AC20" t="str">
            <v>P33</v>
          </cell>
          <cell r="AD20" t="str">
            <v>P34</v>
          </cell>
          <cell r="AE20" t="str">
            <v>P35</v>
          </cell>
          <cell r="AF20" t="str">
            <v>P36</v>
          </cell>
          <cell r="AG20" t="str">
            <v>P37</v>
          </cell>
          <cell r="AH20" t="str">
            <v>P38</v>
          </cell>
          <cell r="AI20" t="str">
            <v>P49</v>
          </cell>
          <cell r="AJ20" t="str">
            <v>P50</v>
          </cell>
          <cell r="AK20" t="str">
            <v>P51</v>
          </cell>
          <cell r="AL20" t="str">
            <v>P52</v>
          </cell>
          <cell r="AM20" t="str">
            <v>P62</v>
          </cell>
          <cell r="AN20" t="str">
            <v>P63</v>
          </cell>
          <cell r="AO20" t="str">
            <v>P64</v>
          </cell>
          <cell r="AP20" t="str">
            <v>P65</v>
          </cell>
          <cell r="AQ20" t="str">
            <v>P66</v>
          </cell>
          <cell r="AR20" t="str">
            <v>Spare 1a</v>
          </cell>
          <cell r="AS20" t="str">
            <v>Spare 2a</v>
          </cell>
          <cell r="AT20" t="str">
            <v>Spare 3a</v>
          </cell>
          <cell r="AU20" t="str">
            <v>Spare 4a</v>
          </cell>
          <cell r="AV20" t="str">
            <v>Spare 5a</v>
          </cell>
          <cell r="AW20" t="str">
            <v>Spare 6a</v>
          </cell>
          <cell r="AX20" t="str">
            <v>Spare 7a</v>
          </cell>
          <cell r="AY20" t="str">
            <v>Spare 8a</v>
          </cell>
          <cell r="AZ20" t="str">
            <v>P58</v>
          </cell>
          <cell r="BA20" t="str">
            <v>P61</v>
          </cell>
          <cell r="BD20" t="str">
            <v>P11</v>
          </cell>
          <cell r="BE20" t="str">
            <v>P12</v>
          </cell>
          <cell r="BF20" t="str">
            <v>P13</v>
          </cell>
          <cell r="BG20" t="str">
            <v>P14</v>
          </cell>
          <cell r="BH20" t="str">
            <v>P15</v>
          </cell>
          <cell r="BI20" t="str">
            <v>P17</v>
          </cell>
          <cell r="BJ20" t="str">
            <v>P18</v>
          </cell>
          <cell r="BK20" t="str">
            <v>P19</v>
          </cell>
          <cell r="BL20" t="str">
            <v>P19a</v>
          </cell>
          <cell r="BM20" t="str">
            <v>P19b</v>
          </cell>
          <cell r="BN20" t="str">
            <v>P19c</v>
          </cell>
          <cell r="BP20" t="str">
            <v>P39</v>
          </cell>
          <cell r="BQ20" t="str">
            <v>P40</v>
          </cell>
          <cell r="BR20" t="str">
            <v>P41</v>
          </cell>
          <cell r="BS20" t="str">
            <v>P42</v>
          </cell>
          <cell r="BT20" t="str">
            <v>P43</v>
          </cell>
          <cell r="BU20" t="str">
            <v>P44</v>
          </cell>
          <cell r="CA20" t="str">
            <v>P45</v>
          </cell>
          <cell r="CB20" t="str">
            <v>P46</v>
          </cell>
          <cell r="CC20" t="str">
            <v>P47</v>
          </cell>
          <cell r="CH20" t="str">
            <v>P48</v>
          </cell>
          <cell r="CI20" t="str">
            <v>P53</v>
          </cell>
          <cell r="CJ20" t="str">
            <v>P54</v>
          </cell>
          <cell r="CK20" t="str">
            <v>P55</v>
          </cell>
          <cell r="CL20" t="str">
            <v>P56</v>
          </cell>
          <cell r="CR20" t="str">
            <v>Spare 1b</v>
          </cell>
          <cell r="CS20" t="str">
            <v>Spare 2b</v>
          </cell>
          <cell r="CT20" t="str">
            <v>Spare 3b</v>
          </cell>
          <cell r="CU20" t="str">
            <v>Spare 4b</v>
          </cell>
          <cell r="CV20" t="str">
            <v>Spare 5b</v>
          </cell>
          <cell r="CW20" t="str">
            <v>Spare 6b</v>
          </cell>
          <cell r="CX20" t="str">
            <v>Spare 7b</v>
          </cell>
          <cell r="CY20" t="str">
            <v>Spare 8b</v>
          </cell>
          <cell r="CZ20" t="str">
            <v>p57</v>
          </cell>
          <cell r="DA20" t="str">
            <v>p60</v>
          </cell>
          <cell r="DD20" t="str">
            <v>Total Firm</v>
          </cell>
          <cell r="DE20" t="str">
            <v>Total TC</v>
          </cell>
          <cell r="DF20" t="str">
            <v>Total Interruptible</v>
          </cell>
          <cell r="DG20" t="str">
            <v>Total Firm</v>
          </cell>
          <cell r="DH20" t="str">
            <v>Total TC</v>
          </cell>
          <cell r="DI20" t="str">
            <v>Total Interruptible</v>
          </cell>
          <cell r="DJ20" t="str">
            <v>Others</v>
          </cell>
          <cell r="DK20" t="str">
            <v>Grand</v>
          </cell>
        </row>
        <row r="21">
          <cell r="B21" t="str">
            <v>Resid - Firm</v>
          </cell>
          <cell r="D21" t="str">
            <v>Comm - Firm</v>
          </cell>
          <cell r="P21" t="str">
            <v>TC</v>
          </cell>
          <cell r="AI21" t="str">
            <v>Interruptible</v>
          </cell>
          <cell r="AR21" t="str">
            <v>Resid</v>
          </cell>
          <cell r="AS21" t="str">
            <v>Comm</v>
          </cell>
          <cell r="AT21" t="str">
            <v>Comm</v>
          </cell>
          <cell r="AU21" t="str">
            <v>TC</v>
          </cell>
          <cell r="AV21" t="str">
            <v>TC</v>
          </cell>
          <cell r="AW21" t="str">
            <v>TC</v>
          </cell>
          <cell r="AX21" t="str">
            <v>Interrupt</v>
          </cell>
          <cell r="AY21" t="str">
            <v>Interrupt</v>
          </cell>
          <cell r="AZ21" t="str">
            <v>Edgar</v>
          </cell>
          <cell r="BA21" t="str">
            <v>S. Allowance</v>
          </cell>
          <cell r="BD21" t="str">
            <v>Resid - Firm</v>
          </cell>
          <cell r="BF21" t="str">
            <v>Comm - Firm</v>
          </cell>
          <cell r="BP21" t="str">
            <v>TC</v>
          </cell>
          <cell r="CI21" t="str">
            <v>Interruptible</v>
          </cell>
          <cell r="CR21" t="str">
            <v>Resid</v>
          </cell>
          <cell r="CS21" t="str">
            <v>Comm</v>
          </cell>
          <cell r="CT21" t="str">
            <v>Comm</v>
          </cell>
          <cell r="CU21" t="str">
            <v>TC</v>
          </cell>
          <cell r="CV21" t="str">
            <v>TC</v>
          </cell>
          <cell r="CW21" t="str">
            <v>TC</v>
          </cell>
          <cell r="CX21" t="str">
            <v>Interrupt</v>
          </cell>
          <cell r="CY21" t="str">
            <v>Interrupt</v>
          </cell>
          <cell r="CZ21" t="str">
            <v>Offsys</v>
          </cell>
          <cell r="DA21" t="str">
            <v>Rev Char</v>
          </cell>
          <cell r="DD21" t="str">
            <v>Sales</v>
          </cell>
          <cell r="DE21" t="str">
            <v>Sales</v>
          </cell>
          <cell r="DF21" t="str">
            <v>Sales</v>
          </cell>
          <cell r="DG21" t="str">
            <v>Trans</v>
          </cell>
          <cell r="DH21" t="str">
            <v>Trans</v>
          </cell>
          <cell r="DI21" t="str">
            <v>Trans</v>
          </cell>
          <cell r="DJ21" t="str">
            <v>(Edgar, S.Allow, Choff, Offsys)</v>
          </cell>
          <cell r="DK21" t="str">
            <v>Total</v>
          </cell>
        </row>
        <row r="22">
          <cell r="B22" t="str">
            <v>1A</v>
          </cell>
          <cell r="C22" t="str">
            <v>1B</v>
          </cell>
          <cell r="D22">
            <v>3</v>
          </cell>
          <cell r="E22" t="str">
            <v>2-1</v>
          </cell>
          <cell r="F22" t="str">
            <v>2-2</v>
          </cell>
          <cell r="G22" t="str">
            <v>4A</v>
          </cell>
          <cell r="H22" t="str">
            <v>4B</v>
          </cell>
          <cell r="I22">
            <v>7</v>
          </cell>
          <cell r="J22" t="str">
            <v>SC 21 - R1</v>
          </cell>
          <cell r="K22" t="str">
            <v>SC 21 - R2</v>
          </cell>
          <cell r="L22" t="str">
            <v>SC 21 - R3</v>
          </cell>
          <cell r="M22" t="str">
            <v>NGV</v>
          </cell>
          <cell r="N22" t="str">
            <v>WC Adj</v>
          </cell>
          <cell r="O22" t="str">
            <v>1 Time Adj</v>
          </cell>
          <cell r="P22" t="str">
            <v>6C-1</v>
          </cell>
          <cell r="Q22" t="str">
            <v>6CT-1</v>
          </cell>
          <cell r="R22" t="str">
            <v>6C-2</v>
          </cell>
          <cell r="S22" t="str">
            <v>6CT-2</v>
          </cell>
          <cell r="T22" t="str">
            <v>6G-1</v>
          </cell>
          <cell r="U22" t="str">
            <v>6G-2</v>
          </cell>
          <cell r="V22" t="str">
            <v>NYH1</v>
          </cell>
          <cell r="W22" t="str">
            <v>NYH2</v>
          </cell>
          <cell r="X22" t="str">
            <v>NYSGS</v>
          </cell>
          <cell r="Y22" t="str">
            <v>Kingsboro</v>
          </cell>
          <cell r="Z22" t="str">
            <v>NYCDGS</v>
          </cell>
          <cell r="AA22" t="str">
            <v>6M-1</v>
          </cell>
          <cell r="AB22" t="str">
            <v>6M-2</v>
          </cell>
          <cell r="AC22" t="str">
            <v>6M-3</v>
          </cell>
          <cell r="AD22" t="str">
            <v>LFK-A</v>
          </cell>
          <cell r="AE22" t="str">
            <v>LFK-B</v>
          </cell>
          <cell r="AF22" t="str">
            <v>TRP-A</v>
          </cell>
          <cell r="AG22" t="str">
            <v>TRP-B</v>
          </cell>
          <cell r="AH22" t="str">
            <v>6M-4</v>
          </cell>
          <cell r="AI22" t="str">
            <v>5A1</v>
          </cell>
          <cell r="AJ22" t="str">
            <v>5A2</v>
          </cell>
          <cell r="AK22" t="str">
            <v>5B1</v>
          </cell>
          <cell r="AL22" t="str">
            <v>5B2</v>
          </cell>
          <cell r="AM22" t="str">
            <v>Power Gen</v>
          </cell>
          <cell r="AN22" t="str">
            <v>SC20-Spare 1</v>
          </cell>
          <cell r="AO22" t="str">
            <v>SC20-Spare 2</v>
          </cell>
          <cell r="AP22" t="str">
            <v>SC20-Spare 3</v>
          </cell>
          <cell r="AQ22" t="str">
            <v>PG &lt; 50MW</v>
          </cell>
          <cell r="AR22" t="str">
            <v>Spare 1a</v>
          </cell>
          <cell r="AS22" t="str">
            <v>Spare 2a</v>
          </cell>
          <cell r="AT22" t="str">
            <v>Spare 3a</v>
          </cell>
          <cell r="AU22" t="str">
            <v>Spare 4a</v>
          </cell>
          <cell r="AV22" t="str">
            <v>Spare 5a</v>
          </cell>
          <cell r="AW22" t="str">
            <v>Spare 6a</v>
          </cell>
          <cell r="AX22" t="str">
            <v>Spare 7a</v>
          </cell>
          <cell r="AY22" t="str">
            <v>Spare 8a</v>
          </cell>
          <cell r="BD22" t="str">
            <v>T1A</v>
          </cell>
          <cell r="BE22" t="str">
            <v>T1B</v>
          </cell>
          <cell r="BF22" t="str">
            <v>T3</v>
          </cell>
          <cell r="BG22" t="str">
            <v>T2-1</v>
          </cell>
          <cell r="BH22" t="str">
            <v>T2-2</v>
          </cell>
          <cell r="BI22" t="str">
            <v>T4A</v>
          </cell>
          <cell r="BJ22" t="str">
            <v>T4B</v>
          </cell>
          <cell r="BK22" t="str">
            <v>T7</v>
          </cell>
          <cell r="BL22" t="str">
            <v>T7</v>
          </cell>
          <cell r="BM22" t="str">
            <v>T7</v>
          </cell>
          <cell r="BN22" t="str">
            <v>T7</v>
          </cell>
          <cell r="BP22" t="str">
            <v>T6C-1</v>
          </cell>
          <cell r="BQ22" t="str">
            <v>T6CT-1</v>
          </cell>
          <cell r="BR22" t="str">
            <v>T6C-2</v>
          </cell>
          <cell r="BS22" t="str">
            <v>T6CT-2</v>
          </cell>
          <cell r="BT22" t="str">
            <v>T6G-1</v>
          </cell>
          <cell r="BU22" t="str">
            <v>T6G-2</v>
          </cell>
          <cell r="CA22" t="str">
            <v>T6M-1</v>
          </cell>
          <cell r="CB22" t="str">
            <v>T6M-2</v>
          </cell>
          <cell r="CC22" t="str">
            <v>T6M-3</v>
          </cell>
          <cell r="CH22" t="str">
            <v>T6M-4</v>
          </cell>
          <cell r="CI22" t="str">
            <v>T5A1</v>
          </cell>
          <cell r="CJ22" t="str">
            <v>T5A2</v>
          </cell>
          <cell r="CK22" t="str">
            <v>T5B1</v>
          </cell>
          <cell r="CL22" t="str">
            <v>T5B2</v>
          </cell>
          <cell r="CR22" t="str">
            <v>Spare 1b</v>
          </cell>
          <cell r="CS22" t="str">
            <v>Spare 2b</v>
          </cell>
          <cell r="CT22" t="str">
            <v>Spare 3b</v>
          </cell>
          <cell r="CU22" t="str">
            <v>Spare 4b</v>
          </cell>
          <cell r="CV22" t="str">
            <v>Spare 5b</v>
          </cell>
          <cell r="CW22" t="str">
            <v>Spare 6b</v>
          </cell>
          <cell r="CX22" t="str">
            <v>Spare 7b</v>
          </cell>
          <cell r="CY22" t="str">
            <v>Spare 8b</v>
          </cell>
          <cell r="CZ22" t="str">
            <v>Sales</v>
          </cell>
          <cell r="DA22" t="str">
            <v>Off</v>
          </cell>
        </row>
        <row r="23">
          <cell r="A23">
            <v>38353</v>
          </cell>
          <cell r="B23">
            <v>2706.0381568795297</v>
          </cell>
          <cell r="C23">
            <v>40614.990679848161</v>
          </cell>
          <cell r="D23">
            <v>2223.4898966268315</v>
          </cell>
          <cell r="E23">
            <v>3853.7209250594788</v>
          </cell>
          <cell r="F23">
            <v>3743.69363019611</v>
          </cell>
          <cell r="G23">
            <v>558.25683612033799</v>
          </cell>
          <cell r="H23">
            <v>51.519061276863788</v>
          </cell>
          <cell r="I23">
            <v>6.9784286</v>
          </cell>
          <cell r="J23">
            <v>0</v>
          </cell>
          <cell r="K23">
            <v>0</v>
          </cell>
          <cell r="L23">
            <v>0</v>
          </cell>
          <cell r="M23">
            <v>188.47865646000002</v>
          </cell>
          <cell r="N23">
            <v>0</v>
          </cell>
          <cell r="O23">
            <v>5000</v>
          </cell>
          <cell r="P23">
            <v>112.09045911</v>
          </cell>
          <cell r="Q23">
            <v>74.487500401200009</v>
          </cell>
          <cell r="R23">
            <v>611.68073341019999</v>
          </cell>
          <cell r="S23">
            <v>597.86003855160004</v>
          </cell>
          <cell r="T23">
            <v>295.09278866279999</v>
          </cell>
          <cell r="U23">
            <v>1093.6261084122002</v>
          </cell>
          <cell r="V23">
            <v>20.284277171999999</v>
          </cell>
          <cell r="W23">
            <v>1594.5587158079998</v>
          </cell>
          <cell r="X23">
            <v>36.893320892399998</v>
          </cell>
          <cell r="Y23">
            <v>12.370466209199998</v>
          </cell>
          <cell r="Z23">
            <v>221.49070555680001</v>
          </cell>
          <cell r="AA23">
            <v>417.47142562500005</v>
          </cell>
          <cell r="AB23">
            <v>2595.4701229824</v>
          </cell>
          <cell r="AC23">
            <v>1730.0851947311999</v>
          </cell>
          <cell r="AD23">
            <v>69.521279217600011</v>
          </cell>
          <cell r="AE23">
            <v>133.6498560348</v>
          </cell>
          <cell r="AF23">
            <v>39.030107520000008</v>
          </cell>
          <cell r="AG23">
            <v>69.684821440000007</v>
          </cell>
          <cell r="AH23">
            <v>684.33681307680001</v>
          </cell>
          <cell r="AI23">
            <v>0</v>
          </cell>
          <cell r="AJ23">
            <v>0</v>
          </cell>
          <cell r="AK23">
            <v>0</v>
          </cell>
          <cell r="AL23">
            <v>0</v>
          </cell>
          <cell r="AM23">
            <v>0</v>
          </cell>
          <cell r="AN23">
            <v>0</v>
          </cell>
          <cell r="AO23">
            <v>101.50980000000001</v>
          </cell>
          <cell r="AP23">
            <v>0</v>
          </cell>
          <cell r="AQ23">
            <v>26.22</v>
          </cell>
          <cell r="AR23">
            <v>0</v>
          </cell>
          <cell r="AS23">
            <v>0</v>
          </cell>
          <cell r="AT23">
            <v>0</v>
          </cell>
          <cell r="AU23">
            <v>0</v>
          </cell>
          <cell r="AV23">
            <v>0</v>
          </cell>
          <cell r="AW23">
            <v>0</v>
          </cell>
          <cell r="AX23">
            <v>0</v>
          </cell>
          <cell r="AY23">
            <v>0</v>
          </cell>
          <cell r="AZ23">
            <v>-35.833333333333336</v>
          </cell>
          <cell r="BA23">
            <v>-48.671769999999995</v>
          </cell>
          <cell r="BC23">
            <v>38353</v>
          </cell>
          <cell r="BD23">
            <v>301.33880289796417</v>
          </cell>
          <cell r="BE23">
            <v>5814.5410759330889</v>
          </cell>
          <cell r="BF23">
            <v>1046.905803649134</v>
          </cell>
          <cell r="BG23">
            <v>1766.7285342620135</v>
          </cell>
          <cell r="BH23">
            <v>1036.1606613637107</v>
          </cell>
          <cell r="BI23">
            <v>14.420660209795784</v>
          </cell>
          <cell r="BJ23">
            <v>23.921933725991575</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523.67936575644001</v>
          </cell>
          <cell r="CJ23">
            <v>3.0347183000000002</v>
          </cell>
          <cell r="CK23">
            <v>0</v>
          </cell>
          <cell r="CL23">
            <v>0</v>
          </cell>
          <cell r="CR23">
            <v>0</v>
          </cell>
          <cell r="CS23">
            <v>0</v>
          </cell>
          <cell r="CT23">
            <v>0</v>
          </cell>
          <cell r="CU23">
            <v>0</v>
          </cell>
          <cell r="CV23">
            <v>0</v>
          </cell>
          <cell r="CW23">
            <v>0</v>
          </cell>
          <cell r="CX23">
            <v>0</v>
          </cell>
          <cell r="CY23">
            <v>0</v>
          </cell>
          <cell r="CZ23">
            <v>0</v>
          </cell>
          <cell r="DA23">
            <v>66.39881166666666</v>
          </cell>
          <cell r="DC23">
            <v>38353</v>
          </cell>
          <cell r="DD23">
            <v>58947.166271067304</v>
          </cell>
          <cell r="DE23">
            <v>10409.684734814202</v>
          </cell>
          <cell r="DF23">
            <v>0</v>
          </cell>
          <cell r="DG23">
            <v>10004.0174720417</v>
          </cell>
          <cell r="DH23">
            <v>0</v>
          </cell>
          <cell r="DI23">
            <v>654.44388405644008</v>
          </cell>
          <cell r="DJ23">
            <v>-18.106291666666664</v>
          </cell>
          <cell r="DK23">
            <v>79997.206070312968</v>
          </cell>
        </row>
        <row r="24">
          <cell r="A24">
            <v>38384</v>
          </cell>
          <cell r="B24">
            <v>2806.6158548104058</v>
          </cell>
          <cell r="C24">
            <v>42366.613239092098</v>
          </cell>
          <cell r="D24">
            <v>2487.5964661873454</v>
          </cell>
          <cell r="E24">
            <v>3659.5035522382332</v>
          </cell>
          <cell r="F24">
            <v>3676.3727790865332</v>
          </cell>
          <cell r="G24">
            <v>531.38556535825865</v>
          </cell>
          <cell r="H24">
            <v>50.617034775605944</v>
          </cell>
          <cell r="I24">
            <v>6.6407626999999998</v>
          </cell>
          <cell r="J24">
            <v>0</v>
          </cell>
          <cell r="K24">
            <v>0</v>
          </cell>
          <cell r="L24">
            <v>0</v>
          </cell>
          <cell r="M24">
            <v>179.35872147000001</v>
          </cell>
          <cell r="N24">
            <v>0</v>
          </cell>
          <cell r="O24">
            <v>0</v>
          </cell>
          <cell r="P24">
            <v>103.426839926</v>
          </cell>
          <cell r="Q24">
            <v>68.546182536000003</v>
          </cell>
          <cell r="R24">
            <v>571.56792132750002</v>
          </cell>
          <cell r="S24">
            <v>557.98330282199993</v>
          </cell>
          <cell r="T24">
            <v>270.11468406050005</v>
          </cell>
          <cell r="U24">
            <v>1005.7486480965001</v>
          </cell>
          <cell r="V24">
            <v>18.681437455000001</v>
          </cell>
          <cell r="W24">
            <v>1470.95593164</v>
          </cell>
          <cell r="X24">
            <v>33.88952684600001</v>
          </cell>
          <cell r="Y24">
            <v>11.415841268500001</v>
          </cell>
          <cell r="Z24">
            <v>205.06296872600001</v>
          </cell>
          <cell r="AA24">
            <v>384.37298594150002</v>
          </cell>
          <cell r="AB24">
            <v>2398.2997560435006</v>
          </cell>
          <cell r="AC24">
            <v>1590.9567139590001</v>
          </cell>
          <cell r="AD24">
            <v>64.887287611999994</v>
          </cell>
          <cell r="AE24">
            <v>125.00343110700001</v>
          </cell>
          <cell r="AF24">
            <v>34.362964480000002</v>
          </cell>
          <cell r="AG24">
            <v>61.304277580000019</v>
          </cell>
          <cell r="AH24">
            <v>631.70984159399984</v>
          </cell>
          <cell r="AI24">
            <v>0</v>
          </cell>
          <cell r="AJ24">
            <v>0</v>
          </cell>
          <cell r="AK24">
            <v>0</v>
          </cell>
          <cell r="AL24">
            <v>0</v>
          </cell>
          <cell r="AM24">
            <v>0</v>
          </cell>
          <cell r="AN24">
            <v>0</v>
          </cell>
          <cell r="AO24">
            <v>101.50980000000001</v>
          </cell>
          <cell r="AP24">
            <v>0</v>
          </cell>
          <cell r="AQ24">
            <v>26.22</v>
          </cell>
          <cell r="AR24">
            <v>0</v>
          </cell>
          <cell r="AS24">
            <v>0</v>
          </cell>
          <cell r="AT24">
            <v>0</v>
          </cell>
          <cell r="AU24">
            <v>0</v>
          </cell>
          <cell r="AV24">
            <v>0</v>
          </cell>
          <cell r="AW24">
            <v>0</v>
          </cell>
          <cell r="AX24">
            <v>0</v>
          </cell>
          <cell r="AY24">
            <v>0</v>
          </cell>
          <cell r="AZ24">
            <v>-35.833333333333336</v>
          </cell>
          <cell r="BA24">
            <v>-27.212430000000001</v>
          </cell>
          <cell r="BC24">
            <v>38384</v>
          </cell>
          <cell r="BD24">
            <v>288.54567499252278</v>
          </cell>
          <cell r="BE24">
            <v>6131.6511179136132</v>
          </cell>
          <cell r="BF24">
            <v>1039.3255086796794</v>
          </cell>
          <cell r="BG24">
            <v>1697.6026064808266</v>
          </cell>
          <cell r="BH24">
            <v>1017.6769603648885</v>
          </cell>
          <cell r="BI24">
            <v>13.750081277792614</v>
          </cell>
          <cell r="BJ24">
            <v>23.711089757284363</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444.76386011226003</v>
          </cell>
          <cell r="CJ24">
            <v>2.5710395000000004</v>
          </cell>
          <cell r="CK24">
            <v>0</v>
          </cell>
          <cell r="CL24">
            <v>0</v>
          </cell>
          <cell r="CR24">
            <v>0</v>
          </cell>
          <cell r="CS24">
            <v>0</v>
          </cell>
          <cell r="CT24">
            <v>0</v>
          </cell>
          <cell r="CU24">
            <v>0</v>
          </cell>
          <cell r="CV24">
            <v>0</v>
          </cell>
          <cell r="CW24">
            <v>0</v>
          </cell>
          <cell r="CX24">
            <v>0</v>
          </cell>
          <cell r="CY24">
            <v>0</v>
          </cell>
          <cell r="CZ24">
            <v>0</v>
          </cell>
          <cell r="DA24">
            <v>66.39881166666666</v>
          </cell>
          <cell r="DC24">
            <v>38384</v>
          </cell>
          <cell r="DD24">
            <v>55764.703975718476</v>
          </cell>
          <cell r="DE24">
            <v>9608.2905430210012</v>
          </cell>
          <cell r="DF24">
            <v>0</v>
          </cell>
          <cell r="DG24">
            <v>10212.263039466607</v>
          </cell>
          <cell r="DH24">
            <v>0</v>
          </cell>
          <cell r="DI24">
            <v>575.06469961226003</v>
          </cell>
          <cell r="DJ24">
            <v>3.3530483333333194</v>
          </cell>
          <cell r="DK24">
            <v>76163.675306151679</v>
          </cell>
        </row>
        <row r="25">
          <cell r="A25">
            <v>38412</v>
          </cell>
          <cell r="B25">
            <v>2681.871394748202</v>
          </cell>
          <cell r="C25">
            <v>36229.998780097732</v>
          </cell>
          <cell r="D25">
            <v>2288.0348453281504</v>
          </cell>
          <cell r="E25">
            <v>3358.0931928282166</v>
          </cell>
          <cell r="F25">
            <v>3186.8071084512053</v>
          </cell>
          <cell r="G25">
            <v>531.70278099162806</v>
          </cell>
          <cell r="H25">
            <v>44.852611850648429</v>
          </cell>
          <cell r="I25">
            <v>6.6407626999999998</v>
          </cell>
          <cell r="J25">
            <v>0</v>
          </cell>
          <cell r="K25">
            <v>0</v>
          </cell>
          <cell r="L25">
            <v>0</v>
          </cell>
          <cell r="M25">
            <v>179.35872147000001</v>
          </cell>
          <cell r="N25">
            <v>0</v>
          </cell>
          <cell r="O25">
            <v>0</v>
          </cell>
          <cell r="P25">
            <v>89.214835934000007</v>
          </cell>
          <cell r="Q25">
            <v>57.886349040000006</v>
          </cell>
          <cell r="R25">
            <v>541.32337348350006</v>
          </cell>
          <cell r="S25">
            <v>523.99625988600008</v>
          </cell>
          <cell r="T25">
            <v>218.37076954850002</v>
          </cell>
          <cell r="U25">
            <v>844.96872096449999</v>
          </cell>
          <cell r="V25">
            <v>15.878199055000003</v>
          </cell>
          <cell r="W25">
            <v>1266.4221101999999</v>
          </cell>
          <cell r="X25">
            <v>28.206393446000007</v>
          </cell>
          <cell r="Y25">
            <v>9.8573195724999998</v>
          </cell>
          <cell r="Z25">
            <v>181.54665435800001</v>
          </cell>
          <cell r="AA25">
            <v>325.9508456735</v>
          </cell>
          <cell r="AB25">
            <v>2038.9059254609999</v>
          </cell>
          <cell r="AC25">
            <v>1335.888682647</v>
          </cell>
          <cell r="AD25">
            <v>60.955070876000001</v>
          </cell>
          <cell r="AE25">
            <v>119.17474562699999</v>
          </cell>
          <cell r="AF25">
            <v>29.013437440000004</v>
          </cell>
          <cell r="AG25">
            <v>51.437726860000005</v>
          </cell>
          <cell r="AH25">
            <v>546.70102616999998</v>
          </cell>
          <cell r="AI25">
            <v>0</v>
          </cell>
          <cell r="AJ25">
            <v>0</v>
          </cell>
          <cell r="AK25">
            <v>0</v>
          </cell>
          <cell r="AL25">
            <v>0</v>
          </cell>
          <cell r="AM25">
            <v>0</v>
          </cell>
          <cell r="AN25">
            <v>0</v>
          </cell>
          <cell r="AO25">
            <v>101.50980000000001</v>
          </cell>
          <cell r="AP25">
            <v>0</v>
          </cell>
          <cell r="AQ25">
            <v>26.22</v>
          </cell>
          <cell r="AR25">
            <v>0</v>
          </cell>
          <cell r="AS25">
            <v>0</v>
          </cell>
          <cell r="AT25">
            <v>0</v>
          </cell>
          <cell r="AU25">
            <v>0</v>
          </cell>
          <cell r="AV25">
            <v>0</v>
          </cell>
          <cell r="AW25">
            <v>0</v>
          </cell>
          <cell r="AX25">
            <v>0</v>
          </cell>
          <cell r="AY25">
            <v>0</v>
          </cell>
          <cell r="AZ25">
            <v>-35.833333333333336</v>
          </cell>
          <cell r="BA25">
            <v>-198.83448999999999</v>
          </cell>
          <cell r="BC25">
            <v>38412</v>
          </cell>
          <cell r="BD25">
            <v>285.42368107731511</v>
          </cell>
          <cell r="BE25">
            <v>5341.2445575666225</v>
          </cell>
          <cell r="BF25">
            <v>882.79863327092903</v>
          </cell>
          <cell r="BG25">
            <v>1580.9714791584408</v>
          </cell>
          <cell r="BH25">
            <v>872.75298003845955</v>
          </cell>
          <cell r="BI25">
            <v>13.761070626531369</v>
          </cell>
          <cell r="BJ25">
            <v>19.777396844469454</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361.74345741708004</v>
          </cell>
          <cell r="CJ25">
            <v>2.0598039000000004</v>
          </cell>
          <cell r="CK25">
            <v>0</v>
          </cell>
          <cell r="CL25">
            <v>0</v>
          </cell>
          <cell r="CR25">
            <v>0</v>
          </cell>
          <cell r="CS25">
            <v>0</v>
          </cell>
          <cell r="CT25">
            <v>0</v>
          </cell>
          <cell r="CU25">
            <v>0</v>
          </cell>
          <cell r="CV25">
            <v>0</v>
          </cell>
          <cell r="CW25">
            <v>0</v>
          </cell>
          <cell r="CX25">
            <v>0</v>
          </cell>
          <cell r="CY25">
            <v>0</v>
          </cell>
          <cell r="CZ25">
            <v>0</v>
          </cell>
          <cell r="DA25">
            <v>66.39881166666666</v>
          </cell>
          <cell r="DC25">
            <v>38412</v>
          </cell>
          <cell r="DD25">
            <v>48507.36019846578</v>
          </cell>
          <cell r="DE25">
            <v>8285.6984462425007</v>
          </cell>
          <cell r="DF25">
            <v>0</v>
          </cell>
          <cell r="DG25">
            <v>8996.7297985827681</v>
          </cell>
          <cell r="DH25">
            <v>0</v>
          </cell>
          <cell r="DI25">
            <v>491.53306131708007</v>
          </cell>
          <cell r="DJ25">
            <v>-168.26901166666667</v>
          </cell>
          <cell r="DK25">
            <v>66113.052492941468</v>
          </cell>
        </row>
        <row r="26">
          <cell r="A26">
            <v>38443</v>
          </cell>
          <cell r="B26">
            <v>2447.3383779044761</v>
          </cell>
          <cell r="C26">
            <v>25235.225295826072</v>
          </cell>
          <cell r="D26">
            <v>1840.3678920005448</v>
          </cell>
          <cell r="E26">
            <v>2642.5578902569341</v>
          </cell>
          <cell r="F26">
            <v>2415.4289212345343</v>
          </cell>
          <cell r="G26">
            <v>549.24952304882856</v>
          </cell>
          <cell r="H26">
            <v>36.471528224362295</v>
          </cell>
          <cell r="I26">
            <v>6.8658733000000005</v>
          </cell>
          <cell r="J26">
            <v>0</v>
          </cell>
          <cell r="K26">
            <v>0</v>
          </cell>
          <cell r="L26">
            <v>0</v>
          </cell>
          <cell r="M26">
            <v>185.43867813000006</v>
          </cell>
          <cell r="N26">
            <v>0</v>
          </cell>
          <cell r="O26">
            <v>0</v>
          </cell>
          <cell r="P26">
            <v>57.059958760000001</v>
          </cell>
          <cell r="Q26">
            <v>35.279116670000001</v>
          </cell>
          <cell r="R26">
            <v>414.09107384749996</v>
          </cell>
          <cell r="S26">
            <v>395.12614680000007</v>
          </cell>
          <cell r="T26">
            <v>119.10913505750001</v>
          </cell>
          <cell r="U26">
            <v>508.69327451250001</v>
          </cell>
          <cell r="V26">
            <v>9.8234225250000016</v>
          </cell>
          <cell r="W26">
            <v>806.59318179999991</v>
          </cell>
          <cell r="X26">
            <v>16.597864080000001</v>
          </cell>
          <cell r="Y26">
            <v>6.3187909575000019</v>
          </cell>
          <cell r="Z26">
            <v>122.66470684999999</v>
          </cell>
          <cell r="AA26">
            <v>200.59440822750003</v>
          </cell>
          <cell r="AB26">
            <v>1261.2213161450002</v>
          </cell>
          <cell r="AC26">
            <v>803.17768002499997</v>
          </cell>
          <cell r="AD26">
            <v>45.989905499999992</v>
          </cell>
          <cell r="AE26">
            <v>92.169890434999999</v>
          </cell>
          <cell r="AF26">
            <v>18.684252800000003</v>
          </cell>
          <cell r="AG26">
            <v>32.635121740000002</v>
          </cell>
          <cell r="AH26">
            <v>352.18149603000001</v>
          </cell>
          <cell r="AI26">
            <v>0</v>
          </cell>
          <cell r="AJ26">
            <v>0</v>
          </cell>
          <cell r="AK26">
            <v>0</v>
          </cell>
          <cell r="AL26">
            <v>0</v>
          </cell>
          <cell r="AM26">
            <v>0</v>
          </cell>
          <cell r="AN26">
            <v>0</v>
          </cell>
          <cell r="AO26">
            <v>101.50980000000001</v>
          </cell>
          <cell r="AP26">
            <v>0</v>
          </cell>
          <cell r="AQ26">
            <v>26.22</v>
          </cell>
          <cell r="AR26">
            <v>0</v>
          </cell>
          <cell r="AS26">
            <v>0</v>
          </cell>
          <cell r="AT26">
            <v>0</v>
          </cell>
          <cell r="AU26">
            <v>0</v>
          </cell>
          <cell r="AV26">
            <v>0</v>
          </cell>
          <cell r="AW26">
            <v>0</v>
          </cell>
          <cell r="AX26">
            <v>0</v>
          </cell>
          <cell r="AY26">
            <v>0</v>
          </cell>
          <cell r="AZ26">
            <v>-35.833333333333336</v>
          </cell>
          <cell r="BA26">
            <v>-86.705770000000001</v>
          </cell>
          <cell r="BC26">
            <v>38443</v>
          </cell>
          <cell r="BD26">
            <v>297.75041581132336</v>
          </cell>
          <cell r="BE26">
            <v>3734.0842253209785</v>
          </cell>
          <cell r="BF26">
            <v>655.56738038575827</v>
          </cell>
          <cell r="BG26">
            <v>1472.021364587034</v>
          </cell>
          <cell r="BH26">
            <v>649.37552184006938</v>
          </cell>
          <cell r="BI26">
            <v>14.158533846080179</v>
          </cell>
          <cell r="BJ26">
            <v>15.103789178845538</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204.11221686209998</v>
          </cell>
          <cell r="CJ26">
            <v>1.1146125</v>
          </cell>
          <cell r="CK26">
            <v>0</v>
          </cell>
          <cell r="CL26">
            <v>0</v>
          </cell>
          <cell r="CR26">
            <v>0</v>
          </cell>
          <cell r="CS26">
            <v>0</v>
          </cell>
          <cell r="CT26">
            <v>0</v>
          </cell>
          <cell r="CU26">
            <v>0</v>
          </cell>
          <cell r="CV26">
            <v>0</v>
          </cell>
          <cell r="CW26">
            <v>0</v>
          </cell>
          <cell r="CX26">
            <v>0</v>
          </cell>
          <cell r="CY26">
            <v>0</v>
          </cell>
          <cell r="CZ26">
            <v>0</v>
          </cell>
          <cell r="DA26">
            <v>66.39881166666666</v>
          </cell>
          <cell r="DC26">
            <v>38443</v>
          </cell>
          <cell r="DD26">
            <v>35358.943979925745</v>
          </cell>
          <cell r="DE26">
            <v>5298.0107427624989</v>
          </cell>
          <cell r="DF26">
            <v>0</v>
          </cell>
          <cell r="DG26">
            <v>6838.0612309700891</v>
          </cell>
          <cell r="DH26">
            <v>0</v>
          </cell>
          <cell r="DI26">
            <v>332.95662936209999</v>
          </cell>
          <cell r="DJ26">
            <v>-56.140291666666684</v>
          </cell>
          <cell r="DK26">
            <v>47771.832291353763</v>
          </cell>
        </row>
        <row r="27">
          <cell r="A27">
            <v>38473</v>
          </cell>
          <cell r="B27">
            <v>2193.1521506336517</v>
          </cell>
          <cell r="C27">
            <v>16447.794103621745</v>
          </cell>
          <cell r="D27">
            <v>1260.7563471722488</v>
          </cell>
          <cell r="E27">
            <v>2388.0621241286212</v>
          </cell>
          <cell r="F27">
            <v>1488.0071571258291</v>
          </cell>
          <cell r="G27">
            <v>549.24525522394026</v>
          </cell>
          <cell r="H27">
            <v>25.912773808488438</v>
          </cell>
          <cell r="I27">
            <v>6.8658733000000005</v>
          </cell>
          <cell r="J27">
            <v>0</v>
          </cell>
          <cell r="K27">
            <v>0</v>
          </cell>
          <cell r="L27">
            <v>0</v>
          </cell>
          <cell r="M27">
            <v>185.43867813000006</v>
          </cell>
          <cell r="N27">
            <v>0</v>
          </cell>
          <cell r="O27">
            <v>0</v>
          </cell>
          <cell r="P27">
            <v>37.710019330199998</v>
          </cell>
          <cell r="Q27">
            <v>20.799570015</v>
          </cell>
          <cell r="R27">
            <v>371.58763893930001</v>
          </cell>
          <cell r="S27">
            <v>347.68109971980005</v>
          </cell>
          <cell r="T27">
            <v>49.059974602800004</v>
          </cell>
          <cell r="U27">
            <v>290.40744535110002</v>
          </cell>
          <cell r="V27">
            <v>6.0132345840000001</v>
          </cell>
          <cell r="W27">
            <v>528.18218207999996</v>
          </cell>
          <cell r="X27">
            <v>8.8883143398000009</v>
          </cell>
          <cell r="Y27">
            <v>4.1965529759999995</v>
          </cell>
          <cell r="Z27">
            <v>90.518875574400013</v>
          </cell>
          <cell r="AA27">
            <v>121.2052057083</v>
          </cell>
          <cell r="AB27">
            <v>767.5086330954</v>
          </cell>
          <cell r="AC27">
            <v>456.89722905960008</v>
          </cell>
          <cell r="AD27">
            <v>40.499387056800003</v>
          </cell>
          <cell r="AE27">
            <v>83.922706362600024</v>
          </cell>
          <cell r="AF27">
            <v>10.187743680000001</v>
          </cell>
          <cell r="AG27">
            <v>17.107236120000003</v>
          </cell>
          <cell r="AH27">
            <v>236.39097736799999</v>
          </cell>
          <cell r="AI27">
            <v>0</v>
          </cell>
          <cell r="AJ27">
            <v>0</v>
          </cell>
          <cell r="AK27">
            <v>0</v>
          </cell>
          <cell r="AL27">
            <v>0</v>
          </cell>
          <cell r="AM27">
            <v>97.92</v>
          </cell>
          <cell r="AN27">
            <v>27.325800000000001</v>
          </cell>
          <cell r="AO27">
            <v>125.72713800000001</v>
          </cell>
          <cell r="AP27">
            <v>0</v>
          </cell>
          <cell r="AQ27">
            <v>45.465479999999999</v>
          </cell>
          <cell r="AR27">
            <v>0</v>
          </cell>
          <cell r="AS27">
            <v>0</v>
          </cell>
          <cell r="AT27">
            <v>0</v>
          </cell>
          <cell r="AU27">
            <v>0</v>
          </cell>
          <cell r="AV27">
            <v>0</v>
          </cell>
          <cell r="AW27">
            <v>0</v>
          </cell>
          <cell r="AX27">
            <v>0</v>
          </cell>
          <cell r="AY27">
            <v>0</v>
          </cell>
          <cell r="AZ27">
            <v>-35.833333333333336</v>
          </cell>
          <cell r="BA27">
            <v>-91.142789999999991</v>
          </cell>
          <cell r="BC27">
            <v>38473</v>
          </cell>
          <cell r="BD27">
            <v>292.29223285101773</v>
          </cell>
          <cell r="BE27">
            <v>2366.5609854866198</v>
          </cell>
          <cell r="BF27">
            <v>387.28354688555947</v>
          </cell>
          <cell r="BG27">
            <v>1264.5800306803305</v>
          </cell>
          <cell r="BH27">
            <v>392.63822770919239</v>
          </cell>
          <cell r="BI27">
            <v>14.204012815495933</v>
          </cell>
          <cell r="BJ27">
            <v>9.4598337754111572</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81.811567086540009</v>
          </cell>
          <cell r="CJ27">
            <v>0.37450980000000006</v>
          </cell>
          <cell r="CK27">
            <v>0</v>
          </cell>
          <cell r="CL27">
            <v>0</v>
          </cell>
          <cell r="CR27">
            <v>0</v>
          </cell>
          <cell r="CS27">
            <v>0</v>
          </cell>
          <cell r="CT27">
            <v>0</v>
          </cell>
          <cell r="CU27">
            <v>0</v>
          </cell>
          <cell r="CV27">
            <v>0</v>
          </cell>
          <cell r="CW27">
            <v>0</v>
          </cell>
          <cell r="CX27">
            <v>0</v>
          </cell>
          <cell r="CY27">
            <v>0</v>
          </cell>
          <cell r="CZ27">
            <v>0</v>
          </cell>
          <cell r="DA27">
            <v>66.39881166666666</v>
          </cell>
          <cell r="DC27">
            <v>38473</v>
          </cell>
          <cell r="DD27">
            <v>24545.23446314453</v>
          </cell>
          <cell r="DE27">
            <v>3488.7640259630998</v>
          </cell>
          <cell r="DF27">
            <v>0</v>
          </cell>
          <cell r="DG27">
            <v>4727.0188702036276</v>
          </cell>
          <cell r="DH27">
            <v>0</v>
          </cell>
          <cell r="DI27">
            <v>378.62449488653999</v>
          </cell>
          <cell r="DJ27">
            <v>-60.577311666666674</v>
          </cell>
          <cell r="DK27">
            <v>33079.06454253113</v>
          </cell>
        </row>
        <row r="28">
          <cell r="A28">
            <v>38504</v>
          </cell>
          <cell r="B28">
            <v>1879.5567762137023</v>
          </cell>
          <cell r="C28">
            <v>9194.0115690795792</v>
          </cell>
          <cell r="D28">
            <v>738.16465580354668</v>
          </cell>
          <cell r="E28">
            <v>1952.9962310728042</v>
          </cell>
          <cell r="F28">
            <v>824.93553328956875</v>
          </cell>
          <cell r="G28">
            <v>549.0598897342345</v>
          </cell>
          <cell r="H28">
            <v>35.031188609539754</v>
          </cell>
          <cell r="I28">
            <v>6.8658733000000005</v>
          </cell>
          <cell r="J28">
            <v>0</v>
          </cell>
          <cell r="K28">
            <v>0</v>
          </cell>
          <cell r="L28">
            <v>0</v>
          </cell>
          <cell r="M28">
            <v>185.43867813000006</v>
          </cell>
          <cell r="N28">
            <v>0</v>
          </cell>
          <cell r="O28">
            <v>0</v>
          </cell>
          <cell r="P28">
            <v>23.858034202799999</v>
          </cell>
          <cell r="Q28">
            <v>11.03257638</v>
          </cell>
          <cell r="R28">
            <v>317.86843837770004</v>
          </cell>
          <cell r="S28">
            <v>293.12961705720005</v>
          </cell>
          <cell r="T28">
            <v>5.9686257267000009</v>
          </cell>
          <cell r="U28">
            <v>145.03336868790001</v>
          </cell>
          <cell r="V28">
            <v>3.3995636010000005</v>
          </cell>
          <cell r="W28">
            <v>330.03827891999993</v>
          </cell>
          <cell r="X28">
            <v>3.8642930172000005</v>
          </cell>
          <cell r="Y28">
            <v>2.6724209715000002</v>
          </cell>
          <cell r="Z28">
            <v>65.258468931599992</v>
          </cell>
          <cell r="AA28">
            <v>67.076327423700008</v>
          </cell>
          <cell r="AB28">
            <v>431.39666786580005</v>
          </cell>
          <cell r="AC28">
            <v>226.5873097194</v>
          </cell>
          <cell r="AD28">
            <v>34.165155175199992</v>
          </cell>
          <cell r="AE28">
            <v>72.545688671400001</v>
          </cell>
          <cell r="AF28">
            <v>5.3924595200000009</v>
          </cell>
          <cell r="AG28">
            <v>8.4029381800000014</v>
          </cell>
          <cell r="AH28">
            <v>152.634554982</v>
          </cell>
          <cell r="AI28">
            <v>0</v>
          </cell>
          <cell r="AJ28">
            <v>0</v>
          </cell>
          <cell r="AK28">
            <v>0</v>
          </cell>
          <cell r="AL28">
            <v>0</v>
          </cell>
          <cell r="AM28">
            <v>97.92</v>
          </cell>
          <cell r="AN28">
            <v>27.325800000000001</v>
          </cell>
          <cell r="AO28">
            <v>125.72713800000001</v>
          </cell>
          <cell r="AP28">
            <v>0</v>
          </cell>
          <cell r="AQ28">
            <v>45.465479999999999</v>
          </cell>
          <cell r="AR28">
            <v>0</v>
          </cell>
          <cell r="AS28">
            <v>0</v>
          </cell>
          <cell r="AT28">
            <v>0</v>
          </cell>
          <cell r="AU28">
            <v>0</v>
          </cell>
          <cell r="AV28">
            <v>0</v>
          </cell>
          <cell r="AW28">
            <v>0</v>
          </cell>
          <cell r="AX28">
            <v>0</v>
          </cell>
          <cell r="AY28">
            <v>0</v>
          </cell>
          <cell r="AZ28">
            <v>-35.833333333333336</v>
          </cell>
          <cell r="BA28">
            <v>-228.43599</v>
          </cell>
          <cell r="BC28">
            <v>38504</v>
          </cell>
          <cell r="BD28">
            <v>294.18207680592974</v>
          </cell>
          <cell r="BE28">
            <v>1218.4614192588351</v>
          </cell>
          <cell r="BF28">
            <v>208.53678679292551</v>
          </cell>
          <cell r="BG28">
            <v>1142.683553995284</v>
          </cell>
          <cell r="BH28">
            <v>206.55315372379874</v>
          </cell>
          <cell r="BI28">
            <v>14.174976483948534</v>
          </cell>
          <cell r="BJ28">
            <v>7.4202129899861218</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18.972077754600001</v>
          </cell>
          <cell r="CJ28">
            <v>0</v>
          </cell>
          <cell r="CK28">
            <v>0</v>
          </cell>
          <cell r="CL28">
            <v>0</v>
          </cell>
          <cell r="CR28">
            <v>0</v>
          </cell>
          <cell r="CS28">
            <v>0</v>
          </cell>
          <cell r="CT28">
            <v>0</v>
          </cell>
          <cell r="CU28">
            <v>0</v>
          </cell>
          <cell r="CV28">
            <v>0</v>
          </cell>
          <cell r="CW28">
            <v>0</v>
          </cell>
          <cell r="CX28">
            <v>0</v>
          </cell>
          <cell r="CY28">
            <v>0</v>
          </cell>
          <cell r="CZ28">
            <v>0</v>
          </cell>
          <cell r="DA28">
            <v>66.39881166666666</v>
          </cell>
          <cell r="DC28">
            <v>38504</v>
          </cell>
          <cell r="DD28">
            <v>15366.060395232975</v>
          </cell>
          <cell r="DE28">
            <v>2200.3247874111003</v>
          </cell>
          <cell r="DF28">
            <v>0</v>
          </cell>
          <cell r="DG28">
            <v>3092.0121800507086</v>
          </cell>
          <cell r="DH28">
            <v>0</v>
          </cell>
          <cell r="DI28">
            <v>315.41049575459999</v>
          </cell>
          <cell r="DJ28">
            <v>-197.87051166666666</v>
          </cell>
          <cell r="DK28">
            <v>20775.937346782714</v>
          </cell>
        </row>
        <row r="29">
          <cell r="A29">
            <v>38534</v>
          </cell>
          <cell r="B29">
            <v>1726.5071012340509</v>
          </cell>
          <cell r="C29">
            <v>4793.6375976137806</v>
          </cell>
          <cell r="D29">
            <v>460.95847907303971</v>
          </cell>
          <cell r="E29">
            <v>1900.4714961869458</v>
          </cell>
          <cell r="F29">
            <v>583.54187163910876</v>
          </cell>
          <cell r="G29">
            <v>549.88470975640007</v>
          </cell>
          <cell r="H29">
            <v>47.929762937441375</v>
          </cell>
          <cell r="I29">
            <v>6.8658733000000005</v>
          </cell>
          <cell r="J29">
            <v>0</v>
          </cell>
          <cell r="K29">
            <v>0</v>
          </cell>
          <cell r="L29">
            <v>0</v>
          </cell>
          <cell r="M29">
            <v>185.43867813000006</v>
          </cell>
          <cell r="N29">
            <v>0</v>
          </cell>
          <cell r="O29">
            <v>0</v>
          </cell>
          <cell r="P29">
            <v>23.252895439200003</v>
          </cell>
          <cell r="Q29">
            <v>10.437590242799999</v>
          </cell>
          <cell r="R29">
            <v>322.07241028409999</v>
          </cell>
          <cell r="S29">
            <v>296.53640367119999</v>
          </cell>
          <cell r="T29">
            <v>2.1021147945000003</v>
          </cell>
          <cell r="U29">
            <v>135.61996437989998</v>
          </cell>
          <cell r="V29">
            <v>3.2533445070000004</v>
          </cell>
          <cell r="W29">
            <v>321.05552623200003</v>
          </cell>
          <cell r="X29">
            <v>3.5056017864000002</v>
          </cell>
          <cell r="Y29">
            <v>2.607213363300001</v>
          </cell>
          <cell r="Z29">
            <v>64.787242791599994</v>
          </cell>
          <cell r="AA29">
            <v>63.951390159299997</v>
          </cell>
          <cell r="AB29">
            <v>413.15177340989999</v>
          </cell>
          <cell r="AC29">
            <v>211.58153186939998</v>
          </cell>
          <cell r="AD29">
            <v>34.564468327200004</v>
          </cell>
          <cell r="AE29">
            <v>73.587934765800014</v>
          </cell>
          <cell r="AF29">
            <v>5.0996371199999997</v>
          </cell>
          <cell r="AG29">
            <v>7.8311415000000011</v>
          </cell>
          <cell r="AH29">
            <v>149.2190635572</v>
          </cell>
          <cell r="AI29">
            <v>0</v>
          </cell>
          <cell r="AJ29">
            <v>0</v>
          </cell>
          <cell r="AK29">
            <v>0</v>
          </cell>
          <cell r="AL29">
            <v>0</v>
          </cell>
          <cell r="AM29">
            <v>97.92</v>
          </cell>
          <cell r="AN29">
            <v>27.325800000000001</v>
          </cell>
          <cell r="AO29">
            <v>125.72713800000001</v>
          </cell>
          <cell r="AP29">
            <v>0</v>
          </cell>
          <cell r="AQ29">
            <v>45.465479999999999</v>
          </cell>
          <cell r="AR29">
            <v>0</v>
          </cell>
          <cell r="AS29">
            <v>0</v>
          </cell>
          <cell r="AT29">
            <v>0</v>
          </cell>
          <cell r="AU29">
            <v>0</v>
          </cell>
          <cell r="AV29">
            <v>0</v>
          </cell>
          <cell r="AW29">
            <v>0</v>
          </cell>
          <cell r="AX29">
            <v>0</v>
          </cell>
          <cell r="AY29">
            <v>0</v>
          </cell>
          <cell r="AZ29">
            <v>-35.833333333333336</v>
          </cell>
          <cell r="BA29">
            <v>-89.179009999999991</v>
          </cell>
          <cell r="BC29">
            <v>38534</v>
          </cell>
          <cell r="BD29">
            <v>291.56535303314132</v>
          </cell>
          <cell r="BE29">
            <v>754.77162792789829</v>
          </cell>
          <cell r="BF29">
            <v>148.11969707228178</v>
          </cell>
          <cell r="BG29">
            <v>1085.152520437463</v>
          </cell>
          <cell r="BH29">
            <v>144.14035575695914</v>
          </cell>
          <cell r="BI29">
            <v>14.211282486299837</v>
          </cell>
          <cell r="BJ29">
            <v>7.8486823646479493</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19.604480346420001</v>
          </cell>
          <cell r="CJ29">
            <v>0</v>
          </cell>
          <cell r="CK29">
            <v>0</v>
          </cell>
          <cell r="CL29">
            <v>0</v>
          </cell>
          <cell r="CR29">
            <v>0</v>
          </cell>
          <cell r="CS29">
            <v>0</v>
          </cell>
          <cell r="CT29">
            <v>0</v>
          </cell>
          <cell r="CU29">
            <v>0</v>
          </cell>
          <cell r="CV29">
            <v>0</v>
          </cell>
          <cell r="CW29">
            <v>0</v>
          </cell>
          <cell r="CX29">
            <v>0</v>
          </cell>
          <cell r="CY29">
            <v>0</v>
          </cell>
          <cell r="CZ29">
            <v>0</v>
          </cell>
          <cell r="DA29">
            <v>66.39881166666666</v>
          </cell>
          <cell r="DC29">
            <v>38534</v>
          </cell>
          <cell r="DD29">
            <v>10255.235569870765</v>
          </cell>
          <cell r="DE29">
            <v>2144.2172482007995</v>
          </cell>
          <cell r="DF29">
            <v>0</v>
          </cell>
          <cell r="DG29">
            <v>2445.8095190786917</v>
          </cell>
          <cell r="DH29">
            <v>0</v>
          </cell>
          <cell r="DI29">
            <v>316.04289834642003</v>
          </cell>
          <cell r="DJ29">
            <v>-58.61353166666666</v>
          </cell>
          <cell r="DK29">
            <v>15102.691703830011</v>
          </cell>
        </row>
        <row r="30">
          <cell r="A30">
            <v>38565</v>
          </cell>
          <cell r="B30">
            <v>1656.0406356994961</v>
          </cell>
          <cell r="C30">
            <v>5487.7271778159193</v>
          </cell>
          <cell r="D30">
            <v>394.02319944485271</v>
          </cell>
          <cell r="E30">
            <v>1883.050510841412</v>
          </cell>
          <cell r="F30">
            <v>598.18898861815751</v>
          </cell>
          <cell r="G30">
            <v>557.98049420029713</v>
          </cell>
          <cell r="H30">
            <v>49.648869098112314</v>
          </cell>
          <cell r="I30">
            <v>6.9784286</v>
          </cell>
          <cell r="J30">
            <v>0</v>
          </cell>
          <cell r="K30">
            <v>0</v>
          </cell>
          <cell r="L30">
            <v>0</v>
          </cell>
          <cell r="M30">
            <v>188.47865646000002</v>
          </cell>
          <cell r="N30">
            <v>0</v>
          </cell>
          <cell r="O30">
            <v>0</v>
          </cell>
          <cell r="P30">
            <v>23.328147527999999</v>
          </cell>
          <cell r="Q30">
            <v>10.471368852000001</v>
          </cell>
          <cell r="R30">
            <v>323.11471581899997</v>
          </cell>
          <cell r="S30">
            <v>297.49606840799999</v>
          </cell>
          <cell r="T30">
            <v>2.1089177550000002</v>
          </cell>
          <cell r="U30">
            <v>136.05886394100003</v>
          </cell>
          <cell r="V30">
            <v>3.2638731300000008</v>
          </cell>
          <cell r="W30">
            <v>322.09454088000001</v>
          </cell>
          <cell r="X30">
            <v>3.5169467760000002</v>
          </cell>
          <cell r="Y30">
            <v>2.6156509470000007</v>
          </cell>
          <cell r="Z30">
            <v>64.996910243999992</v>
          </cell>
          <cell r="AA30">
            <v>64.158352586999996</v>
          </cell>
          <cell r="AB30">
            <v>416.32572523499999</v>
          </cell>
          <cell r="AC30">
            <v>212.26626174599997</v>
          </cell>
          <cell r="AD30">
            <v>34.676327448000009</v>
          </cell>
          <cell r="AE30">
            <v>73.826083422000011</v>
          </cell>
          <cell r="AF30">
            <v>5.1161408000000002</v>
          </cell>
          <cell r="AG30">
            <v>7.8564850000000011</v>
          </cell>
          <cell r="AH30">
            <v>149.70197314799998</v>
          </cell>
          <cell r="AI30">
            <v>0</v>
          </cell>
          <cell r="AJ30">
            <v>0</v>
          </cell>
          <cell r="AK30">
            <v>0</v>
          </cell>
          <cell r="AL30">
            <v>0</v>
          </cell>
          <cell r="AM30">
            <v>97.92</v>
          </cell>
          <cell r="AN30">
            <v>27.325800000000001</v>
          </cell>
          <cell r="AO30">
            <v>125.72713800000001</v>
          </cell>
          <cell r="AP30">
            <v>0</v>
          </cell>
          <cell r="AQ30">
            <v>45.465479999999999</v>
          </cell>
          <cell r="AR30">
            <v>0</v>
          </cell>
          <cell r="AS30">
            <v>0</v>
          </cell>
          <cell r="AT30">
            <v>0</v>
          </cell>
          <cell r="AU30">
            <v>0</v>
          </cell>
          <cell r="AV30">
            <v>0</v>
          </cell>
          <cell r="AW30">
            <v>0</v>
          </cell>
          <cell r="AX30">
            <v>0</v>
          </cell>
          <cell r="AY30">
            <v>0</v>
          </cell>
          <cell r="AZ30">
            <v>-35.833333333333336</v>
          </cell>
          <cell r="BA30">
            <v>-14.29561</v>
          </cell>
          <cell r="BC30">
            <v>38565</v>
          </cell>
          <cell r="BD30">
            <v>298.94078160457207</v>
          </cell>
          <cell r="BE30">
            <v>769.90095299632492</v>
          </cell>
          <cell r="BF30">
            <v>150.54904513372435</v>
          </cell>
          <cell r="BG30">
            <v>1118.2732715454365</v>
          </cell>
          <cell r="BH30">
            <v>146.10247633782345</v>
          </cell>
          <cell r="BI30">
            <v>14.408904294997106</v>
          </cell>
          <cell r="BJ30">
            <v>8.1098617812796174</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19.604480346420001</v>
          </cell>
          <cell r="CJ30">
            <v>0</v>
          </cell>
          <cell r="CK30">
            <v>0</v>
          </cell>
          <cell r="CL30">
            <v>0</v>
          </cell>
          <cell r="CR30">
            <v>0</v>
          </cell>
          <cell r="CS30">
            <v>0</v>
          </cell>
          <cell r="CT30">
            <v>0</v>
          </cell>
          <cell r="CU30">
            <v>0</v>
          </cell>
          <cell r="CV30">
            <v>0</v>
          </cell>
          <cell r="CW30">
            <v>0</v>
          </cell>
          <cell r="CX30">
            <v>0</v>
          </cell>
          <cell r="CY30">
            <v>0</v>
          </cell>
          <cell r="CZ30">
            <v>0</v>
          </cell>
          <cell r="DA30">
            <v>66.39881166666666</v>
          </cell>
          <cell r="DC30">
            <v>38565</v>
          </cell>
          <cell r="DD30">
            <v>10822.116960778249</v>
          </cell>
          <cell r="DE30">
            <v>2152.9933536660001</v>
          </cell>
          <cell r="DF30">
            <v>0</v>
          </cell>
          <cell r="DG30">
            <v>2506.2852936941581</v>
          </cell>
          <cell r="DH30">
            <v>0</v>
          </cell>
          <cell r="DI30">
            <v>316.04289834642003</v>
          </cell>
          <cell r="DJ30">
            <v>16.269868333333321</v>
          </cell>
          <cell r="DK30">
            <v>15813.708374818161</v>
          </cell>
        </row>
        <row r="31">
          <cell r="A31">
            <v>38596</v>
          </cell>
          <cell r="B31">
            <v>1665.238406337221</v>
          </cell>
          <cell r="C31">
            <v>5898.6193676699531</v>
          </cell>
          <cell r="D31">
            <v>394.31863939970179</v>
          </cell>
          <cell r="E31">
            <v>1848.4087012970326</v>
          </cell>
          <cell r="F31">
            <v>584.4787179817647</v>
          </cell>
          <cell r="G31">
            <v>549.28434014357799</v>
          </cell>
          <cell r="H31">
            <v>48.501942948262794</v>
          </cell>
          <cell r="I31">
            <v>6.8658733000000005</v>
          </cell>
          <cell r="J31">
            <v>0</v>
          </cell>
          <cell r="K31">
            <v>0</v>
          </cell>
          <cell r="L31">
            <v>0</v>
          </cell>
          <cell r="M31">
            <v>185.43867813000006</v>
          </cell>
          <cell r="N31">
            <v>0</v>
          </cell>
          <cell r="O31">
            <v>0</v>
          </cell>
          <cell r="P31">
            <v>22.650878728799999</v>
          </cell>
          <cell r="Q31">
            <v>10.1673613692</v>
          </cell>
          <cell r="R31">
            <v>313.73396600490003</v>
          </cell>
          <cell r="S31">
            <v>288.85908577680004</v>
          </cell>
          <cell r="T31">
            <v>2.0476911105000006</v>
          </cell>
          <cell r="U31">
            <v>132.10876789110003</v>
          </cell>
          <cell r="V31">
            <v>3.1691155230000003</v>
          </cell>
          <cell r="W31">
            <v>312.74340904799999</v>
          </cell>
          <cell r="X31">
            <v>3.4148418696000005</v>
          </cell>
          <cell r="Y31">
            <v>2.5397126937000003</v>
          </cell>
          <cell r="Z31">
            <v>63.109903172399989</v>
          </cell>
          <cell r="AA31">
            <v>62.295690737700006</v>
          </cell>
          <cell r="AB31">
            <v>407.97980532540004</v>
          </cell>
          <cell r="AC31">
            <v>206.10369285659999</v>
          </cell>
          <cell r="AD31">
            <v>33.669595360800002</v>
          </cell>
          <cell r="AE31">
            <v>71.682745516200015</v>
          </cell>
          <cell r="AF31">
            <v>4.9676076800000013</v>
          </cell>
          <cell r="AG31">
            <v>7.6283935000000005</v>
          </cell>
          <cell r="AH31">
            <v>145.35578683079996</v>
          </cell>
          <cell r="AI31">
            <v>0</v>
          </cell>
          <cell r="AJ31">
            <v>0</v>
          </cell>
          <cell r="AK31">
            <v>0</v>
          </cell>
          <cell r="AL31">
            <v>0</v>
          </cell>
          <cell r="AM31">
            <v>97.92</v>
          </cell>
          <cell r="AN31">
            <v>27.325800000000001</v>
          </cell>
          <cell r="AO31">
            <v>125.72713800000001</v>
          </cell>
          <cell r="AP31">
            <v>0</v>
          </cell>
          <cell r="AQ31">
            <v>45.465479999999999</v>
          </cell>
          <cell r="AR31">
            <v>0</v>
          </cell>
          <cell r="AS31">
            <v>0</v>
          </cell>
          <cell r="AT31">
            <v>0</v>
          </cell>
          <cell r="AU31">
            <v>0</v>
          </cell>
          <cell r="AV31">
            <v>0</v>
          </cell>
          <cell r="AW31">
            <v>0</v>
          </cell>
          <cell r="AX31">
            <v>0</v>
          </cell>
          <cell r="AY31">
            <v>0</v>
          </cell>
          <cell r="AZ31">
            <v>-35.833333333333336</v>
          </cell>
          <cell r="BA31">
            <v>-47.041830000000004</v>
          </cell>
          <cell r="BC31">
            <v>38596</v>
          </cell>
          <cell r="BD31">
            <v>292.28027102432304</v>
          </cell>
          <cell r="BE31">
            <v>756.37806616924115</v>
          </cell>
          <cell r="BF31">
            <v>148.12096305691352</v>
          </cell>
          <cell r="BG31">
            <v>1087.1259170730559</v>
          </cell>
          <cell r="BH31">
            <v>145.1027856310123</v>
          </cell>
          <cell r="BI31">
            <v>14.158749288755414</v>
          </cell>
          <cell r="BJ31">
            <v>7.6754418028252687</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18.972077754600001</v>
          </cell>
          <cell r="CJ31">
            <v>0</v>
          </cell>
          <cell r="CK31">
            <v>0</v>
          </cell>
          <cell r="CL31">
            <v>0</v>
          </cell>
          <cell r="CR31">
            <v>0</v>
          </cell>
          <cell r="CS31">
            <v>0</v>
          </cell>
          <cell r="CT31">
            <v>0</v>
          </cell>
          <cell r="CU31">
            <v>0</v>
          </cell>
          <cell r="CV31">
            <v>0</v>
          </cell>
          <cell r="CW31">
            <v>0</v>
          </cell>
          <cell r="CX31">
            <v>0</v>
          </cell>
          <cell r="CY31">
            <v>0</v>
          </cell>
          <cell r="CZ31">
            <v>0</v>
          </cell>
          <cell r="DA31">
            <v>66.39881166666666</v>
          </cell>
          <cell r="DC31">
            <v>38596</v>
          </cell>
          <cell r="DD31">
            <v>11181.154667207515</v>
          </cell>
          <cell r="DE31">
            <v>2094.2280509954994</v>
          </cell>
          <cell r="DF31">
            <v>0</v>
          </cell>
          <cell r="DG31">
            <v>2450.8421940461267</v>
          </cell>
          <cell r="DH31">
            <v>0</v>
          </cell>
          <cell r="DI31">
            <v>315.41049575459999</v>
          </cell>
          <cell r="DJ31">
            <v>-16.476351666666687</v>
          </cell>
          <cell r="DK31">
            <v>16025.159056337076</v>
          </cell>
        </row>
        <row r="32">
          <cell r="A32">
            <v>38626</v>
          </cell>
          <cell r="B32">
            <v>1748.8890566423897</v>
          </cell>
          <cell r="C32">
            <v>7754.9774443734368</v>
          </cell>
          <cell r="D32">
            <v>511.4062018846538</v>
          </cell>
          <cell r="E32">
            <v>2056.6157114866819</v>
          </cell>
          <cell r="F32">
            <v>1029.736457373951</v>
          </cell>
          <cell r="G32">
            <v>549.68078726407737</v>
          </cell>
          <cell r="H32">
            <v>38.826652569846487</v>
          </cell>
          <cell r="I32">
            <v>6.8658733000000005</v>
          </cell>
          <cell r="J32">
            <v>0</v>
          </cell>
          <cell r="K32">
            <v>0</v>
          </cell>
          <cell r="L32">
            <v>0</v>
          </cell>
          <cell r="M32">
            <v>185.43867813000006</v>
          </cell>
          <cell r="N32">
            <v>0</v>
          </cell>
          <cell r="O32">
            <v>1250</v>
          </cell>
          <cell r="P32">
            <v>44.723017798199997</v>
          </cell>
          <cell r="Q32">
            <v>25.826057220599999</v>
          </cell>
          <cell r="R32">
            <v>395.60695462889998</v>
          </cell>
          <cell r="S32">
            <v>372.4908528726001</v>
          </cell>
          <cell r="T32">
            <v>71.838737611200003</v>
          </cell>
          <cell r="U32">
            <v>365.49322140869998</v>
          </cell>
          <cell r="V32">
            <v>7.3520281799999996</v>
          </cell>
          <cell r="W32">
            <v>628.65714038399994</v>
          </cell>
          <cell r="X32">
            <v>11.499411483000003</v>
          </cell>
          <cell r="Y32">
            <v>4.9675248756000006</v>
          </cell>
          <cell r="Z32">
            <v>103.0010195088</v>
          </cell>
          <cell r="AA32">
            <v>148.97842836029997</v>
          </cell>
          <cell r="AB32">
            <v>958.26104211600023</v>
          </cell>
          <cell r="AC32">
            <v>575.89728892920004</v>
          </cell>
          <cell r="AD32">
            <v>43.378353597599997</v>
          </cell>
          <cell r="AE32">
            <v>88.935995168999995</v>
          </cell>
          <cell r="AF32">
            <v>12.655930560000002</v>
          </cell>
          <cell r="AG32">
            <v>21.60697188</v>
          </cell>
          <cell r="AH32">
            <v>278.67715424640005</v>
          </cell>
          <cell r="AI32">
            <v>0</v>
          </cell>
          <cell r="AJ32">
            <v>0</v>
          </cell>
          <cell r="AK32">
            <v>0</v>
          </cell>
          <cell r="AL32">
            <v>0</v>
          </cell>
          <cell r="AM32">
            <v>19.933333333333334</v>
          </cell>
          <cell r="AN32">
            <v>4.486533333333333</v>
          </cell>
          <cell r="AO32">
            <v>111.17739999999999</v>
          </cell>
          <cell r="AP32">
            <v>0</v>
          </cell>
          <cell r="AQ32">
            <v>44.224399999999996</v>
          </cell>
          <cell r="AR32">
            <v>0</v>
          </cell>
          <cell r="AS32">
            <v>0</v>
          </cell>
          <cell r="AT32">
            <v>0</v>
          </cell>
          <cell r="AU32">
            <v>0</v>
          </cell>
          <cell r="AV32">
            <v>0</v>
          </cell>
          <cell r="AW32">
            <v>0</v>
          </cell>
          <cell r="AX32">
            <v>0</v>
          </cell>
          <cell r="AY32">
            <v>0</v>
          </cell>
          <cell r="AZ32">
            <v>-35.833333333333336</v>
          </cell>
          <cell r="BA32">
            <v>-31.255970000000001</v>
          </cell>
          <cell r="BC32">
            <v>38626</v>
          </cell>
          <cell r="BD32">
            <v>296.82118506311753</v>
          </cell>
          <cell r="BE32">
            <v>1094.5227121398368</v>
          </cell>
          <cell r="BF32">
            <v>250.49930518757211</v>
          </cell>
          <cell r="BG32">
            <v>1198.449719016078</v>
          </cell>
          <cell r="BH32">
            <v>258.44588439881602</v>
          </cell>
          <cell r="BI32">
            <v>14.190534432268594</v>
          </cell>
          <cell r="BJ32">
            <v>9.0428726297144806</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142.5375327138</v>
          </cell>
          <cell r="CJ32">
            <v>0.7401027</v>
          </cell>
          <cell r="CK32">
            <v>0</v>
          </cell>
          <cell r="CL32">
            <v>0</v>
          </cell>
          <cell r="CR32">
            <v>0</v>
          </cell>
          <cell r="CS32">
            <v>0</v>
          </cell>
          <cell r="CT32">
            <v>0</v>
          </cell>
          <cell r="CU32">
            <v>0</v>
          </cell>
          <cell r="CV32">
            <v>0</v>
          </cell>
          <cell r="CW32">
            <v>0</v>
          </cell>
          <cell r="CX32">
            <v>0</v>
          </cell>
          <cell r="CY32">
            <v>0</v>
          </cell>
          <cell r="CZ32">
            <v>0</v>
          </cell>
          <cell r="DA32">
            <v>66.39881166666666</v>
          </cell>
          <cell r="DC32">
            <v>38626</v>
          </cell>
          <cell r="DD32">
            <v>15132.436863025036</v>
          </cell>
          <cell r="DE32">
            <v>4159.8471308300996</v>
          </cell>
          <cell r="DF32">
            <v>0</v>
          </cell>
          <cell r="DG32">
            <v>3121.9722128674034</v>
          </cell>
          <cell r="DH32">
            <v>0</v>
          </cell>
          <cell r="DI32">
            <v>323.09930208046666</v>
          </cell>
          <cell r="DJ32">
            <v>-0.69049166666667361</v>
          </cell>
          <cell r="DK32">
            <v>22736.665017136336</v>
          </cell>
        </row>
        <row r="33">
          <cell r="A33">
            <v>38657</v>
          </cell>
          <cell r="B33">
            <v>2018.9714780734439</v>
          </cell>
          <cell r="C33">
            <v>17081.775426428692</v>
          </cell>
          <cell r="D33">
            <v>908.15429033244811</v>
          </cell>
          <cell r="E33">
            <v>2730.8969450420041</v>
          </cell>
          <cell r="F33">
            <v>2147.4664629466693</v>
          </cell>
          <cell r="G33">
            <v>549.02746666292285</v>
          </cell>
          <cell r="H33">
            <v>30.935015037110929</v>
          </cell>
          <cell r="I33">
            <v>6.8658733000000005</v>
          </cell>
          <cell r="J33">
            <v>0</v>
          </cell>
          <cell r="K33">
            <v>0</v>
          </cell>
          <cell r="L33">
            <v>0</v>
          </cell>
          <cell r="M33">
            <v>185.43867813000006</v>
          </cell>
          <cell r="N33">
            <v>0</v>
          </cell>
          <cell r="O33">
            <v>1500</v>
          </cell>
          <cell r="P33">
            <v>68.226042737</v>
          </cell>
          <cell r="Q33">
            <v>42.961254444999994</v>
          </cell>
          <cell r="R33">
            <v>464.82957944049997</v>
          </cell>
          <cell r="S33">
            <v>445.67197557300011</v>
          </cell>
          <cell r="T33">
            <v>151.593096973</v>
          </cell>
          <cell r="U33">
            <v>622.40310592350011</v>
          </cell>
          <cell r="V33">
            <v>11.893937490000001</v>
          </cell>
          <cell r="W33">
            <v>965.94622759999993</v>
          </cell>
          <cell r="X33">
            <v>20.489714553000002</v>
          </cell>
          <cell r="Y33">
            <v>7.5489551550000007</v>
          </cell>
          <cell r="Z33">
            <v>143.74481544399998</v>
          </cell>
          <cell r="AA33">
            <v>243.36475613549996</v>
          </cell>
          <cell r="AB33">
            <v>1563.7677062939997</v>
          </cell>
          <cell r="AC33">
            <v>983.21827189599992</v>
          </cell>
          <cell r="AD33">
            <v>51.863261268000002</v>
          </cell>
          <cell r="AE33">
            <v>103.08805146100002</v>
          </cell>
          <cell r="AF33">
            <v>21.526713919999999</v>
          </cell>
          <cell r="AG33">
            <v>37.817194480000005</v>
          </cell>
          <cell r="AH33">
            <v>419.97392345999998</v>
          </cell>
          <cell r="AI33">
            <v>0</v>
          </cell>
          <cell r="AJ33">
            <v>0</v>
          </cell>
          <cell r="AK33">
            <v>0</v>
          </cell>
          <cell r="AL33">
            <v>0</v>
          </cell>
          <cell r="AM33">
            <v>19.933333333333334</v>
          </cell>
          <cell r="AN33">
            <v>4.486533333333333</v>
          </cell>
          <cell r="AO33">
            <v>111.17739999999999</v>
          </cell>
          <cell r="AP33">
            <v>0</v>
          </cell>
          <cell r="AQ33">
            <v>44.224399999999996</v>
          </cell>
          <cell r="AR33">
            <v>0</v>
          </cell>
          <cell r="AS33">
            <v>0</v>
          </cell>
          <cell r="AT33">
            <v>0</v>
          </cell>
          <cell r="AU33">
            <v>0</v>
          </cell>
          <cell r="AV33">
            <v>0</v>
          </cell>
          <cell r="AW33">
            <v>0</v>
          </cell>
          <cell r="AX33">
            <v>0</v>
          </cell>
          <cell r="AY33">
            <v>0</v>
          </cell>
          <cell r="AZ33">
            <v>-35.833333333333336</v>
          </cell>
          <cell r="BA33">
            <v>-12.022969999999999</v>
          </cell>
          <cell r="BC33">
            <v>38657</v>
          </cell>
          <cell r="BD33">
            <v>292.4105603882112</v>
          </cell>
          <cell r="BE33">
            <v>2283.6168819458626</v>
          </cell>
          <cell r="BF33">
            <v>487.6080864167489</v>
          </cell>
          <cell r="BG33">
            <v>1365.6385657510532</v>
          </cell>
          <cell r="BH33">
            <v>493.15179592999203</v>
          </cell>
          <cell r="BI33">
            <v>14.213010503807769</v>
          </cell>
          <cell r="BJ33">
            <v>12.258678457385377</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274.71232324176003</v>
          </cell>
          <cell r="CJ33">
            <v>1.5396514000000001</v>
          </cell>
          <cell r="CK33">
            <v>0</v>
          </cell>
          <cell r="CL33">
            <v>0</v>
          </cell>
          <cell r="CR33">
            <v>0</v>
          </cell>
          <cell r="CS33">
            <v>0</v>
          </cell>
          <cell r="CT33">
            <v>0</v>
          </cell>
          <cell r="CU33">
            <v>0</v>
          </cell>
          <cell r="CV33">
            <v>0</v>
          </cell>
          <cell r="CW33">
            <v>0</v>
          </cell>
          <cell r="CX33">
            <v>0</v>
          </cell>
          <cell r="CY33">
            <v>0</v>
          </cell>
          <cell r="CZ33">
            <v>0</v>
          </cell>
          <cell r="DA33">
            <v>66.39881166666666</v>
          </cell>
          <cell r="DC33">
            <v>38657</v>
          </cell>
          <cell r="DD33">
            <v>27159.531635953292</v>
          </cell>
          <cell r="DE33">
            <v>6369.9285842484996</v>
          </cell>
          <cell r="DF33">
            <v>0</v>
          </cell>
          <cell r="DG33">
            <v>4948.8975793930604</v>
          </cell>
          <cell r="DH33">
            <v>0</v>
          </cell>
          <cell r="DI33">
            <v>456.07364130842672</v>
          </cell>
          <cell r="DJ33">
            <v>18.542508333333323</v>
          </cell>
          <cell r="DK33">
            <v>38952.973949236606</v>
          </cell>
        </row>
        <row r="34">
          <cell r="A34">
            <v>38687</v>
          </cell>
          <cell r="B34">
            <v>2344.6771116631021</v>
          </cell>
          <cell r="C34">
            <v>30903.928845700178</v>
          </cell>
          <cell r="D34">
            <v>1552.3405896149143</v>
          </cell>
          <cell r="E34">
            <v>3320.3216758291419</v>
          </cell>
          <cell r="F34">
            <v>3486.3122649012089</v>
          </cell>
          <cell r="G34">
            <v>549.84303329816737</v>
          </cell>
          <cell r="H34">
            <v>42.897683754154059</v>
          </cell>
          <cell r="I34">
            <v>6.8658733000000005</v>
          </cell>
          <cell r="J34">
            <v>0</v>
          </cell>
          <cell r="K34">
            <v>0</v>
          </cell>
          <cell r="L34">
            <v>0</v>
          </cell>
          <cell r="M34">
            <v>185.43867813000006</v>
          </cell>
          <cell r="N34">
            <v>0</v>
          </cell>
          <cell r="O34">
            <v>2250</v>
          </cell>
          <cell r="P34">
            <v>100.96253673299999</v>
          </cell>
          <cell r="Q34">
            <v>66.266918785000001</v>
          </cell>
          <cell r="R34">
            <v>583.09483624450013</v>
          </cell>
          <cell r="S34">
            <v>566.91342209699997</v>
          </cell>
          <cell r="T34">
            <v>256.06302772700002</v>
          </cell>
          <cell r="U34">
            <v>970.02926379150017</v>
          </cell>
          <cell r="V34">
            <v>18.113343710000002</v>
          </cell>
          <cell r="W34">
            <v>1434.6543835999996</v>
          </cell>
          <cell r="X34">
            <v>32.547686437000003</v>
          </cell>
          <cell r="Y34">
            <v>11.149122124999998</v>
          </cell>
          <cell r="Z34">
            <v>202.604151116</v>
          </cell>
          <cell r="AA34">
            <v>372.29641511950001</v>
          </cell>
          <cell r="AB34">
            <v>2397.775215868</v>
          </cell>
          <cell r="AC34">
            <v>1534.0702316439999</v>
          </cell>
          <cell r="AD34">
            <v>65.936227251999995</v>
          </cell>
          <cell r="AE34">
            <v>127.93357306899999</v>
          </cell>
          <cell r="AF34">
            <v>33.21741088000001</v>
          </cell>
          <cell r="AG34">
            <v>59.092475520000008</v>
          </cell>
          <cell r="AH34">
            <v>617.59306205999997</v>
          </cell>
          <cell r="AI34">
            <v>0</v>
          </cell>
          <cell r="AJ34">
            <v>0</v>
          </cell>
          <cell r="AK34">
            <v>0</v>
          </cell>
          <cell r="AL34">
            <v>0</v>
          </cell>
          <cell r="AM34">
            <v>19.933333333333334</v>
          </cell>
          <cell r="AN34">
            <v>4.486533333333333</v>
          </cell>
          <cell r="AO34">
            <v>111.17739999999999</v>
          </cell>
          <cell r="AP34">
            <v>0</v>
          </cell>
          <cell r="AQ34">
            <v>44.224399999999996</v>
          </cell>
          <cell r="AR34">
            <v>0</v>
          </cell>
          <cell r="AS34">
            <v>0</v>
          </cell>
          <cell r="AT34">
            <v>0</v>
          </cell>
          <cell r="AU34">
            <v>0</v>
          </cell>
          <cell r="AV34">
            <v>0</v>
          </cell>
          <cell r="AW34">
            <v>0</v>
          </cell>
          <cell r="AX34">
            <v>0</v>
          </cell>
          <cell r="AY34">
            <v>0</v>
          </cell>
          <cell r="AZ34">
            <v>-35.833333333333336</v>
          </cell>
          <cell r="BA34">
            <v>-42.439599999999999</v>
          </cell>
          <cell r="BC34">
            <v>38687</v>
          </cell>
          <cell r="BD34">
            <v>295.44559279261381</v>
          </cell>
          <cell r="BE34">
            <v>4348.2704036490295</v>
          </cell>
          <cell r="BF34">
            <v>802.23938029856504</v>
          </cell>
          <cell r="BG34">
            <v>1595.4743619139222</v>
          </cell>
          <cell r="BH34">
            <v>801.71909816828634</v>
          </cell>
          <cell r="BI34">
            <v>14.233774238821336</v>
          </cell>
          <cell r="BJ34">
            <v>18.440970443933566</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448.63589603820009</v>
          </cell>
          <cell r="CJ34">
            <v>2.5829287000000001</v>
          </cell>
          <cell r="CK34">
            <v>0</v>
          </cell>
          <cell r="CL34">
            <v>0</v>
          </cell>
          <cell r="CR34">
            <v>0</v>
          </cell>
          <cell r="CS34">
            <v>0</v>
          </cell>
          <cell r="CT34">
            <v>0</v>
          </cell>
          <cell r="CU34">
            <v>0</v>
          </cell>
          <cell r="CV34">
            <v>0</v>
          </cell>
          <cell r="CW34">
            <v>0</v>
          </cell>
          <cell r="CX34">
            <v>0</v>
          </cell>
          <cell r="CY34">
            <v>0</v>
          </cell>
          <cell r="CZ34">
            <v>0</v>
          </cell>
          <cell r="DA34">
            <v>66.39881166666666</v>
          </cell>
          <cell r="DC34">
            <v>38687</v>
          </cell>
          <cell r="DD34">
            <v>44642.625756190864</v>
          </cell>
          <cell r="DE34">
            <v>9450.3133037784992</v>
          </cell>
          <cell r="DF34">
            <v>0</v>
          </cell>
          <cell r="DG34">
            <v>7875.8235815051721</v>
          </cell>
          <cell r="DH34">
            <v>0</v>
          </cell>
          <cell r="DI34">
            <v>631.04049140486677</v>
          </cell>
          <cell r="DJ34">
            <v>-11.874121666666667</v>
          </cell>
          <cell r="DK34">
            <v>62587.929011212735</v>
          </cell>
        </row>
        <row r="35">
          <cell r="A35">
            <v>38718</v>
          </cell>
          <cell r="B35">
            <v>2710.9507747825601</v>
          </cell>
          <cell r="C35">
            <v>41176.709550805739</v>
          </cell>
          <cell r="D35">
            <v>2205.6811372511033</v>
          </cell>
          <cell r="E35">
            <v>3918.1118398019098</v>
          </cell>
          <cell r="F35">
            <v>4579.0306352592361</v>
          </cell>
          <cell r="G35">
            <v>558.25683612033799</v>
          </cell>
          <cell r="H35">
            <v>51.519061276863788</v>
          </cell>
          <cell r="I35">
            <v>6.9784286</v>
          </cell>
          <cell r="J35">
            <v>0</v>
          </cell>
          <cell r="K35">
            <v>0</v>
          </cell>
          <cell r="L35">
            <v>0</v>
          </cell>
          <cell r="M35">
            <v>188.47865646000002</v>
          </cell>
          <cell r="N35">
            <v>0</v>
          </cell>
          <cell r="O35">
            <v>0</v>
          </cell>
          <cell r="P35">
            <v>110.3526702359917</v>
          </cell>
          <cell r="Q35">
            <v>73.332687132723137</v>
          </cell>
          <cell r="R35">
            <v>602.19757149431985</v>
          </cell>
          <cell r="S35">
            <v>588.59114509306255</v>
          </cell>
          <cell r="T35">
            <v>290.51783224804353</v>
          </cell>
          <cell r="U35">
            <v>1076.6711302756696</v>
          </cell>
          <cell r="V35">
            <v>19.969800886804222</v>
          </cell>
          <cell r="W35">
            <v>1569.837553835019</v>
          </cell>
          <cell r="X35">
            <v>36.32134712156271</v>
          </cell>
          <cell r="Y35">
            <v>12.178681299803323</v>
          </cell>
          <cell r="Z35">
            <v>218.05683538739402</v>
          </cell>
          <cell r="AA35">
            <v>410.99917808111627</v>
          </cell>
          <cell r="AB35">
            <v>2646.6570714692452</v>
          </cell>
          <cell r="AC35">
            <v>1703.2629047132787</v>
          </cell>
          <cell r="AD35">
            <v>68.443459512957631</v>
          </cell>
          <cell r="AE35">
            <v>131.5778221197443</v>
          </cell>
          <cell r="AF35">
            <v>39.030107520000008</v>
          </cell>
          <cell r="AG35">
            <v>69.684821440000007</v>
          </cell>
          <cell r="AH35">
            <v>673.72723123297783</v>
          </cell>
          <cell r="AI35">
            <v>0</v>
          </cell>
          <cell r="AJ35">
            <v>0</v>
          </cell>
          <cell r="AK35">
            <v>0</v>
          </cell>
          <cell r="AL35">
            <v>0</v>
          </cell>
          <cell r="AM35">
            <v>0</v>
          </cell>
          <cell r="AN35">
            <v>0</v>
          </cell>
          <cell r="AO35">
            <v>101.50980000000001</v>
          </cell>
          <cell r="AP35">
            <v>0</v>
          </cell>
          <cell r="AQ35">
            <v>26.22</v>
          </cell>
          <cell r="AR35">
            <v>0</v>
          </cell>
          <cell r="AS35">
            <v>0</v>
          </cell>
          <cell r="AT35">
            <v>0</v>
          </cell>
          <cell r="AU35">
            <v>0</v>
          </cell>
          <cell r="AV35">
            <v>0</v>
          </cell>
          <cell r="AW35">
            <v>0</v>
          </cell>
          <cell r="AX35">
            <v>0</v>
          </cell>
          <cell r="AY35">
            <v>0</v>
          </cell>
          <cell r="AZ35">
            <v>-42.5</v>
          </cell>
          <cell r="BA35">
            <v>-48.671769999999995</v>
          </cell>
          <cell r="BC35">
            <v>38718</v>
          </cell>
          <cell r="BD35">
            <v>301.33880289796417</v>
          </cell>
          <cell r="BE35">
            <v>5926.2989352178456</v>
          </cell>
          <cell r="BF35">
            <v>1052.7886603010538</v>
          </cell>
          <cell r="BG35">
            <v>1766.7285342620135</v>
          </cell>
          <cell r="BH35">
            <v>1042.1554854660969</v>
          </cell>
          <cell r="BI35">
            <v>14.420660209795784</v>
          </cell>
          <cell r="BJ35">
            <v>23.921933725991575</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523.67936575644001</v>
          </cell>
          <cell r="CJ35">
            <v>3.0347183000000002</v>
          </cell>
          <cell r="CK35">
            <v>0</v>
          </cell>
          <cell r="CL35">
            <v>0</v>
          </cell>
          <cell r="CR35">
            <v>0</v>
          </cell>
          <cell r="CS35">
            <v>0</v>
          </cell>
          <cell r="CT35">
            <v>0</v>
          </cell>
          <cell r="CU35">
            <v>0</v>
          </cell>
          <cell r="CV35">
            <v>0</v>
          </cell>
          <cell r="CW35">
            <v>0</v>
          </cell>
          <cell r="CX35">
            <v>0</v>
          </cell>
          <cell r="CY35">
            <v>0</v>
          </cell>
          <cell r="CZ35">
            <v>0</v>
          </cell>
          <cell r="DA35">
            <v>66.39881166666666</v>
          </cell>
          <cell r="DC35">
            <v>38718</v>
          </cell>
          <cell r="DD35">
            <v>55395.71692035775</v>
          </cell>
          <cell r="DE35">
            <v>10341.409851099714</v>
          </cell>
          <cell r="DF35">
            <v>0</v>
          </cell>
          <cell r="DG35">
            <v>10127.653012080762</v>
          </cell>
          <cell r="DH35">
            <v>0</v>
          </cell>
          <cell r="DI35">
            <v>654.44388405644008</v>
          </cell>
          <cell r="DJ35">
            <v>-24.772958333333335</v>
          </cell>
          <cell r="DK35">
            <v>76494.450709261335</v>
          </cell>
        </row>
        <row r="36">
          <cell r="A36">
            <v>38749</v>
          </cell>
          <cell r="B36">
            <v>2809.4617678700388</v>
          </cell>
          <cell r="C36">
            <v>42210.569147707043</v>
          </cell>
          <cell r="D36">
            <v>2469.5737800826946</v>
          </cell>
          <cell r="E36">
            <v>3720.6055579824451</v>
          </cell>
          <cell r="F36">
            <v>4465.7022747139472</v>
          </cell>
          <cell r="G36">
            <v>531.38556535825865</v>
          </cell>
          <cell r="H36">
            <v>50.617034775605944</v>
          </cell>
          <cell r="I36">
            <v>6.6407626999999998</v>
          </cell>
          <cell r="J36">
            <v>0</v>
          </cell>
          <cell r="K36">
            <v>0</v>
          </cell>
          <cell r="L36">
            <v>0</v>
          </cell>
          <cell r="M36">
            <v>179.35872147000001</v>
          </cell>
          <cell r="N36">
            <v>0</v>
          </cell>
          <cell r="O36">
            <v>0</v>
          </cell>
          <cell r="P36">
            <v>97.420194413504632</v>
          </cell>
          <cell r="Q36">
            <v>64.565275645456509</v>
          </cell>
          <cell r="R36">
            <v>538.37338601940655</v>
          </cell>
          <cell r="S36">
            <v>525.57771154278157</v>
          </cell>
          <cell r="T36">
            <v>254.42742961057229</v>
          </cell>
          <cell r="U36">
            <v>947.33851385949276</v>
          </cell>
          <cell r="V36">
            <v>17.59648917139852</v>
          </cell>
          <cell r="W36">
            <v>1385.5282916561669</v>
          </cell>
          <cell r="X36">
            <v>31.921349393263732</v>
          </cell>
          <cell r="Y36">
            <v>10.752851741063445</v>
          </cell>
          <cell r="Z36">
            <v>193.15367553132933</v>
          </cell>
          <cell r="AA36">
            <v>362.05003502487284</v>
          </cell>
          <cell r="AB36">
            <v>2350.4411326836557</v>
          </cell>
          <cell r="AC36">
            <v>1498.5598756401116</v>
          </cell>
          <cell r="AD36">
            <v>61.118875706236665</v>
          </cell>
          <cell r="AE36">
            <v>117.74369756933604</v>
          </cell>
          <cell r="AF36">
            <v>34.362964480000002</v>
          </cell>
          <cell r="AG36">
            <v>61.304277580000019</v>
          </cell>
          <cell r="AH36">
            <v>595.02248763515684</v>
          </cell>
          <cell r="AI36">
            <v>0</v>
          </cell>
          <cell r="AJ36">
            <v>0</v>
          </cell>
          <cell r="AK36">
            <v>0</v>
          </cell>
          <cell r="AL36">
            <v>0</v>
          </cell>
          <cell r="AM36">
            <v>0</v>
          </cell>
          <cell r="AN36">
            <v>0</v>
          </cell>
          <cell r="AO36">
            <v>101.50980000000001</v>
          </cell>
          <cell r="AP36">
            <v>0</v>
          </cell>
          <cell r="AQ36">
            <v>26.22</v>
          </cell>
          <cell r="AR36">
            <v>0</v>
          </cell>
          <cell r="AS36">
            <v>0</v>
          </cell>
          <cell r="AT36">
            <v>0</v>
          </cell>
          <cell r="AU36">
            <v>0</v>
          </cell>
          <cell r="AV36">
            <v>0</v>
          </cell>
          <cell r="AW36">
            <v>0</v>
          </cell>
          <cell r="AX36">
            <v>0</v>
          </cell>
          <cell r="AY36">
            <v>0</v>
          </cell>
          <cell r="AZ36">
            <v>-42.5</v>
          </cell>
          <cell r="BA36">
            <v>-27.212430000000001</v>
          </cell>
          <cell r="BC36">
            <v>38749</v>
          </cell>
          <cell r="BD36">
            <v>288.54567499252278</v>
          </cell>
          <cell r="BE36">
            <v>6131.6511179136132</v>
          </cell>
          <cell r="BF36">
            <v>1039.3255086796794</v>
          </cell>
          <cell r="BG36">
            <v>1697.6026064808266</v>
          </cell>
          <cell r="BH36">
            <v>1017.6769603648885</v>
          </cell>
          <cell r="BI36">
            <v>13.750081277792614</v>
          </cell>
          <cell r="BJ36">
            <v>23.711089757284363</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444.76386011226003</v>
          </cell>
          <cell r="CJ36">
            <v>2.5710395000000004</v>
          </cell>
          <cell r="CK36">
            <v>0</v>
          </cell>
          <cell r="CL36">
            <v>0</v>
          </cell>
          <cell r="CR36">
            <v>0</v>
          </cell>
          <cell r="CS36">
            <v>0</v>
          </cell>
          <cell r="CT36">
            <v>0</v>
          </cell>
          <cell r="CU36">
            <v>0</v>
          </cell>
          <cell r="CV36">
            <v>0</v>
          </cell>
          <cell r="CW36">
            <v>0</v>
          </cell>
          <cell r="CX36">
            <v>0</v>
          </cell>
          <cell r="CY36">
            <v>0</v>
          </cell>
          <cell r="CZ36">
            <v>0</v>
          </cell>
          <cell r="DA36">
            <v>66.39881166666666</v>
          </cell>
          <cell r="DC36">
            <v>38749</v>
          </cell>
          <cell r="DD36">
            <v>56443.914612660039</v>
          </cell>
          <cell r="DE36">
            <v>9147.2585149038077</v>
          </cell>
          <cell r="DF36">
            <v>0</v>
          </cell>
          <cell r="DG36">
            <v>10212.263039466607</v>
          </cell>
          <cell r="DH36">
            <v>0</v>
          </cell>
          <cell r="DI36">
            <v>575.06469961226003</v>
          </cell>
          <cell r="DJ36">
            <v>-3.3136183333333378</v>
          </cell>
          <cell r="DK36">
            <v>76375.18724830939</v>
          </cell>
        </row>
        <row r="37">
          <cell r="A37">
            <v>38777</v>
          </cell>
          <cell r="B37">
            <v>2684.4738292879688</v>
          </cell>
          <cell r="C37">
            <v>36135.349991592986</v>
          </cell>
          <cell r="D37">
            <v>2265.1544968748685</v>
          </cell>
          <cell r="E37">
            <v>3414.1090807845121</v>
          </cell>
          <cell r="F37">
            <v>3863.1342402417358</v>
          </cell>
          <cell r="G37">
            <v>531.70278099162806</v>
          </cell>
          <cell r="H37">
            <v>44.852611850648429</v>
          </cell>
          <cell r="I37">
            <v>6.6407626999999998</v>
          </cell>
          <cell r="J37">
            <v>0</v>
          </cell>
          <cell r="K37">
            <v>0</v>
          </cell>
          <cell r="L37">
            <v>0</v>
          </cell>
          <cell r="M37">
            <v>179.35872147000001</v>
          </cell>
          <cell r="N37">
            <v>0</v>
          </cell>
          <cell r="O37">
            <v>0</v>
          </cell>
          <cell r="P37">
            <v>84.033570661906367</v>
          </cell>
          <cell r="Q37">
            <v>54.524525562219658</v>
          </cell>
          <cell r="R37">
            <v>509.88532882826422</v>
          </cell>
          <cell r="S37">
            <v>493.56450943069706</v>
          </cell>
          <cell r="T37">
            <v>205.68860886460854</v>
          </cell>
          <cell r="U37">
            <v>795.89608585729047</v>
          </cell>
          <cell r="V37">
            <v>14.956052413292078</v>
          </cell>
          <cell r="W37">
            <v>1192.8730325079775</v>
          </cell>
          <cell r="X37">
            <v>26.56827120676969</v>
          </cell>
          <cell r="Y37">
            <v>9.2848431783865077</v>
          </cell>
          <cell r="Z37">
            <v>171.00310108412788</v>
          </cell>
          <cell r="AA37">
            <v>307.02083499291052</v>
          </cell>
          <cell r="AB37">
            <v>2011.9195567425174</v>
          </cell>
          <cell r="AC37">
            <v>1258.3052452476156</v>
          </cell>
          <cell r="AD37">
            <v>57.415027467508295</v>
          </cell>
          <cell r="AE37">
            <v>112.25352042534665</v>
          </cell>
          <cell r="AF37">
            <v>29.013437440000004</v>
          </cell>
          <cell r="AG37">
            <v>51.437726860000005</v>
          </cell>
          <cell r="AH37">
            <v>514.95066748293027</v>
          </cell>
          <cell r="AI37">
            <v>0</v>
          </cell>
          <cell r="AJ37">
            <v>0</v>
          </cell>
          <cell r="AK37">
            <v>0</v>
          </cell>
          <cell r="AL37">
            <v>0</v>
          </cell>
          <cell r="AM37">
            <v>0</v>
          </cell>
          <cell r="AN37">
            <v>0</v>
          </cell>
          <cell r="AO37">
            <v>101.50980000000001</v>
          </cell>
          <cell r="AP37">
            <v>0</v>
          </cell>
          <cell r="AQ37">
            <v>26.22</v>
          </cell>
          <cell r="AR37">
            <v>0</v>
          </cell>
          <cell r="AS37">
            <v>0</v>
          </cell>
          <cell r="AT37">
            <v>0</v>
          </cell>
          <cell r="AU37">
            <v>0</v>
          </cell>
          <cell r="AV37">
            <v>0</v>
          </cell>
          <cell r="AW37">
            <v>0</v>
          </cell>
          <cell r="AX37">
            <v>0</v>
          </cell>
          <cell r="AY37">
            <v>0</v>
          </cell>
          <cell r="AZ37">
            <v>-42.5</v>
          </cell>
          <cell r="BA37">
            <v>-198.83448999999999</v>
          </cell>
          <cell r="BC37">
            <v>38777</v>
          </cell>
          <cell r="BD37">
            <v>285.42368107731511</v>
          </cell>
          <cell r="BE37">
            <v>5341.2445575666225</v>
          </cell>
          <cell r="BF37">
            <v>882.79863327092903</v>
          </cell>
          <cell r="BG37">
            <v>1580.9714791584408</v>
          </cell>
          <cell r="BH37">
            <v>872.75298003845955</v>
          </cell>
          <cell r="BI37">
            <v>13.761070626531369</v>
          </cell>
          <cell r="BJ37">
            <v>19.777396844469454</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361.74345741708004</v>
          </cell>
          <cell r="CJ37">
            <v>2.0598039000000004</v>
          </cell>
          <cell r="CK37">
            <v>0</v>
          </cell>
          <cell r="CL37">
            <v>0</v>
          </cell>
          <cell r="CR37">
            <v>0</v>
          </cell>
          <cell r="CS37">
            <v>0</v>
          </cell>
          <cell r="CT37">
            <v>0</v>
          </cell>
          <cell r="CU37">
            <v>0</v>
          </cell>
          <cell r="CV37">
            <v>0</v>
          </cell>
          <cell r="CW37">
            <v>0</v>
          </cell>
          <cell r="CX37">
            <v>0</v>
          </cell>
          <cell r="CY37">
            <v>0</v>
          </cell>
          <cell r="CZ37">
            <v>0</v>
          </cell>
          <cell r="DA37">
            <v>66.39881166666666</v>
          </cell>
          <cell r="DC37">
            <v>38777</v>
          </cell>
          <cell r="DD37">
            <v>49124.77651579435</v>
          </cell>
          <cell r="DE37">
            <v>7900.5939462543693</v>
          </cell>
          <cell r="DF37">
            <v>0</v>
          </cell>
          <cell r="DG37">
            <v>8996.7297985827681</v>
          </cell>
          <cell r="DH37">
            <v>0</v>
          </cell>
          <cell r="DI37">
            <v>491.53306131708007</v>
          </cell>
          <cell r="DJ37">
            <v>-174.93567833333333</v>
          </cell>
          <cell r="DK37">
            <v>66338.697643615233</v>
          </cell>
        </row>
        <row r="38">
          <cell r="A38">
            <v>38808</v>
          </cell>
          <cell r="B38">
            <v>2450.7236833900156</v>
          </cell>
          <cell r="C38">
            <v>25248.516150353953</v>
          </cell>
          <cell r="D38">
            <v>1821.9642130805396</v>
          </cell>
          <cell r="E38">
            <v>2686.5882131515887</v>
          </cell>
          <cell r="F38">
            <v>2920.0774133978371</v>
          </cell>
          <cell r="G38">
            <v>549.24952304882856</v>
          </cell>
          <cell r="H38">
            <v>36.471528224362295</v>
          </cell>
          <cell r="I38">
            <v>6.8658733000000005</v>
          </cell>
          <cell r="J38">
            <v>0</v>
          </cell>
          <cell r="K38">
            <v>0</v>
          </cell>
          <cell r="L38">
            <v>0</v>
          </cell>
          <cell r="M38">
            <v>185.43867813000006</v>
          </cell>
          <cell r="N38">
            <v>0</v>
          </cell>
          <cell r="O38">
            <v>0</v>
          </cell>
          <cell r="P38">
            <v>56.817336319306868</v>
          </cell>
          <cell r="Q38">
            <v>35.129107704378846</v>
          </cell>
          <cell r="R38">
            <v>412.33033323027138</v>
          </cell>
          <cell r="S38">
            <v>393.4460462145525</v>
          </cell>
          <cell r="T38">
            <v>118.60267571745652</v>
          </cell>
          <cell r="U38">
            <v>506.53027954179697</v>
          </cell>
          <cell r="V38">
            <v>9.7816527305457122</v>
          </cell>
          <cell r="W38">
            <v>803.16349817127741</v>
          </cell>
          <cell r="X38">
            <v>16.527288944985962</v>
          </cell>
          <cell r="Y38">
            <v>6.2919230711983891</v>
          </cell>
          <cell r="Z38">
            <v>122.14312900084605</v>
          </cell>
          <cell r="AA38">
            <v>199.74146851336081</v>
          </cell>
          <cell r="AB38">
            <v>1347.2842166577552</v>
          </cell>
          <cell r="AC38">
            <v>799.76251931909155</v>
          </cell>
          <cell r="AD38">
            <v>45.794353604027044</v>
          </cell>
          <cell r="AE38">
            <v>91.777978413650359</v>
          </cell>
          <cell r="AF38">
            <v>18.684252800000003</v>
          </cell>
          <cell r="AG38">
            <v>32.635121740000002</v>
          </cell>
          <cell r="AH38">
            <v>350.68399873083166</v>
          </cell>
          <cell r="AI38">
            <v>0</v>
          </cell>
          <cell r="AJ38">
            <v>0</v>
          </cell>
          <cell r="AK38">
            <v>0</v>
          </cell>
          <cell r="AL38">
            <v>0</v>
          </cell>
          <cell r="AM38">
            <v>0</v>
          </cell>
          <cell r="AN38">
            <v>0</v>
          </cell>
          <cell r="AO38">
            <v>101.50980000000001</v>
          </cell>
          <cell r="AP38">
            <v>0</v>
          </cell>
          <cell r="AQ38">
            <v>26.22</v>
          </cell>
          <cell r="AR38">
            <v>0</v>
          </cell>
          <cell r="AS38">
            <v>0</v>
          </cell>
          <cell r="AT38">
            <v>0</v>
          </cell>
          <cell r="AU38">
            <v>0</v>
          </cell>
          <cell r="AV38">
            <v>0</v>
          </cell>
          <cell r="AW38">
            <v>0</v>
          </cell>
          <cell r="AX38">
            <v>0</v>
          </cell>
          <cell r="AY38">
            <v>0</v>
          </cell>
          <cell r="AZ38">
            <v>-42.5</v>
          </cell>
          <cell r="BA38">
            <v>-86.705770000000001</v>
          </cell>
          <cell r="BC38">
            <v>38808</v>
          </cell>
          <cell r="BD38">
            <v>297.75041581132336</v>
          </cell>
          <cell r="BE38">
            <v>3734.0842253209785</v>
          </cell>
          <cell r="BF38">
            <v>655.56738038575827</v>
          </cell>
          <cell r="BG38">
            <v>1472.021364587034</v>
          </cell>
          <cell r="BH38">
            <v>649.37552184006938</v>
          </cell>
          <cell r="BI38">
            <v>14.158533846080179</v>
          </cell>
          <cell r="BJ38">
            <v>15.103789178845538</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204.11221686209998</v>
          </cell>
          <cell r="CJ38">
            <v>1.1146125</v>
          </cell>
          <cell r="CK38">
            <v>0</v>
          </cell>
          <cell r="CL38">
            <v>0</v>
          </cell>
          <cell r="CR38">
            <v>0</v>
          </cell>
          <cell r="CS38">
            <v>0</v>
          </cell>
          <cell r="CT38">
            <v>0</v>
          </cell>
          <cell r="CU38">
            <v>0</v>
          </cell>
          <cell r="CV38">
            <v>0</v>
          </cell>
          <cell r="CW38">
            <v>0</v>
          </cell>
          <cell r="CX38">
            <v>0</v>
          </cell>
          <cell r="CY38">
            <v>0</v>
          </cell>
          <cell r="CZ38">
            <v>0</v>
          </cell>
          <cell r="DA38">
            <v>66.39881166666666</v>
          </cell>
          <cell r="DC38">
            <v>38808</v>
          </cell>
          <cell r="DD38">
            <v>35905.895276077121</v>
          </cell>
          <cell r="DE38">
            <v>5367.1271804253329</v>
          </cell>
          <cell r="DF38">
            <v>0</v>
          </cell>
          <cell r="DG38">
            <v>6838.0612309700891</v>
          </cell>
          <cell r="DH38">
            <v>0</v>
          </cell>
          <cell r="DI38">
            <v>332.95662936209999</v>
          </cell>
          <cell r="DJ38">
            <v>-62.806958333333341</v>
          </cell>
          <cell r="DK38">
            <v>48381.233358501311</v>
          </cell>
        </row>
        <row r="39">
          <cell r="A39">
            <v>38838</v>
          </cell>
          <cell r="B39">
            <v>2197.6442737890438</v>
          </cell>
          <cell r="C39">
            <v>16568.664960125025</v>
          </cell>
          <cell r="D39">
            <v>1248.1487837005261</v>
          </cell>
          <cell r="E39">
            <v>2427.7965031684321</v>
          </cell>
          <cell r="F39">
            <v>1792.5608410180587</v>
          </cell>
          <cell r="G39">
            <v>549.24525522394026</v>
          </cell>
          <cell r="H39">
            <v>25.912773808488438</v>
          </cell>
          <cell r="I39">
            <v>6.8658733000000005</v>
          </cell>
          <cell r="J39">
            <v>0</v>
          </cell>
          <cell r="K39">
            <v>0</v>
          </cell>
          <cell r="L39">
            <v>0</v>
          </cell>
          <cell r="M39">
            <v>185.43867813000006</v>
          </cell>
          <cell r="N39">
            <v>0</v>
          </cell>
          <cell r="O39">
            <v>0</v>
          </cell>
          <cell r="P39">
            <v>34.768216682895407</v>
          </cell>
          <cell r="Q39">
            <v>19.176971267512172</v>
          </cell>
          <cell r="R39">
            <v>342.59965326988248</v>
          </cell>
          <cell r="S39">
            <v>320.55809109396341</v>
          </cell>
          <cell r="T39">
            <v>45.232748689722023</v>
          </cell>
          <cell r="U39">
            <v>267.75242138916195</v>
          </cell>
          <cell r="V39">
            <v>5.5441351315924567</v>
          </cell>
          <cell r="W39">
            <v>486.97807322244512</v>
          </cell>
          <cell r="X39">
            <v>8.1949265580027433</v>
          </cell>
          <cell r="Y39">
            <v>3.8691749774301627</v>
          </cell>
          <cell r="Z39">
            <v>83.457392379069262</v>
          </cell>
          <cell r="AA39">
            <v>111.74984606242937</v>
          </cell>
          <cell r="AB39">
            <v>799.06007912221548</v>
          </cell>
          <cell r="AC39">
            <v>421.25414263675003</v>
          </cell>
          <cell r="AD39">
            <v>37.339982575601724</v>
          </cell>
          <cell r="AE39">
            <v>77.375798030767214</v>
          </cell>
          <cell r="AF39">
            <v>10.187743680000001</v>
          </cell>
          <cell r="AG39">
            <v>17.107236120000003</v>
          </cell>
          <cell r="AH39">
            <v>217.94984115613971</v>
          </cell>
          <cell r="AI39">
            <v>0</v>
          </cell>
          <cell r="AJ39">
            <v>0</v>
          </cell>
          <cell r="AK39">
            <v>0</v>
          </cell>
          <cell r="AL39">
            <v>0</v>
          </cell>
          <cell r="AM39">
            <v>97.92</v>
          </cell>
          <cell r="AN39">
            <v>27.325800000000001</v>
          </cell>
          <cell r="AO39">
            <v>125.72713800000001</v>
          </cell>
          <cell r="AP39">
            <v>0</v>
          </cell>
          <cell r="AQ39">
            <v>45.465479999999999</v>
          </cell>
          <cell r="AR39">
            <v>0</v>
          </cell>
          <cell r="AS39">
            <v>0</v>
          </cell>
          <cell r="AT39">
            <v>0</v>
          </cell>
          <cell r="AU39">
            <v>0</v>
          </cell>
          <cell r="AV39">
            <v>0</v>
          </cell>
          <cell r="AW39">
            <v>0</v>
          </cell>
          <cell r="AX39">
            <v>0</v>
          </cell>
          <cell r="AY39">
            <v>0</v>
          </cell>
          <cell r="AZ39">
            <v>-42.5</v>
          </cell>
          <cell r="BA39">
            <v>-91.142789999999991</v>
          </cell>
          <cell r="BC39">
            <v>38838</v>
          </cell>
          <cell r="BD39">
            <v>292.29223285101773</v>
          </cell>
          <cell r="BE39">
            <v>2366.5609854866198</v>
          </cell>
          <cell r="BF39">
            <v>387.28354688555947</v>
          </cell>
          <cell r="BG39">
            <v>1264.5800306803305</v>
          </cell>
          <cell r="BH39">
            <v>392.63822770919239</v>
          </cell>
          <cell r="BI39">
            <v>14.204012815495933</v>
          </cell>
          <cell r="BJ39">
            <v>9.4598337754111572</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81.811567086540009</v>
          </cell>
          <cell r="CJ39">
            <v>0.37450980000000006</v>
          </cell>
          <cell r="CK39">
            <v>0</v>
          </cell>
          <cell r="CL39">
            <v>0</v>
          </cell>
          <cell r="CR39">
            <v>0</v>
          </cell>
          <cell r="CS39">
            <v>0</v>
          </cell>
          <cell r="CT39">
            <v>0</v>
          </cell>
          <cell r="CU39">
            <v>0</v>
          </cell>
          <cell r="CV39">
            <v>0</v>
          </cell>
          <cell r="CW39">
            <v>0</v>
          </cell>
          <cell r="CX39">
            <v>0</v>
          </cell>
          <cell r="CY39">
            <v>0</v>
          </cell>
          <cell r="CZ39">
            <v>0</v>
          </cell>
          <cell r="DA39">
            <v>66.39881166666666</v>
          </cell>
          <cell r="DC39">
            <v>38838</v>
          </cell>
          <cell r="DD39">
            <v>25002.277942263518</v>
          </cell>
          <cell r="DE39">
            <v>3310.1564740455815</v>
          </cell>
          <cell r="DF39">
            <v>0</v>
          </cell>
          <cell r="DG39">
            <v>4727.0188702036276</v>
          </cell>
          <cell r="DH39">
            <v>0</v>
          </cell>
          <cell r="DI39">
            <v>378.62449488653999</v>
          </cell>
          <cell r="DJ39">
            <v>-67.243978333333331</v>
          </cell>
          <cell r="DK39">
            <v>33350.833803065936</v>
          </cell>
        </row>
        <row r="40">
          <cell r="A40">
            <v>38869</v>
          </cell>
          <cell r="B40">
            <v>1884.9814266804049</v>
          </cell>
          <cell r="C40">
            <v>9407.1683620990098</v>
          </cell>
          <cell r="D40">
            <v>730.78300924551104</v>
          </cell>
          <cell r="E40">
            <v>1985.4463416465424</v>
          </cell>
          <cell r="F40">
            <v>991.15775338918138</v>
          </cell>
          <cell r="G40">
            <v>549.0598897342345</v>
          </cell>
          <cell r="H40">
            <v>35.031188609539754</v>
          </cell>
          <cell r="I40">
            <v>6.8658733000000005</v>
          </cell>
          <cell r="J40">
            <v>0</v>
          </cell>
          <cell r="K40">
            <v>0</v>
          </cell>
          <cell r="L40">
            <v>0</v>
          </cell>
          <cell r="M40">
            <v>185.43867813000006</v>
          </cell>
          <cell r="N40">
            <v>0</v>
          </cell>
          <cell r="O40">
            <v>0</v>
          </cell>
          <cell r="P40">
            <v>21.996841092218048</v>
          </cell>
          <cell r="Q40">
            <v>10.171912212286829</v>
          </cell>
          <cell r="R40">
            <v>293.07115027964761</v>
          </cell>
          <cell r="S40">
            <v>270.26223330140181</v>
          </cell>
          <cell r="T40">
            <v>5.5030062633465402</v>
          </cell>
          <cell r="U40">
            <v>133.71914622045415</v>
          </cell>
          <cell r="V40">
            <v>3.1343596743318169</v>
          </cell>
          <cell r="W40">
            <v>304.2916073487882</v>
          </cell>
          <cell r="X40">
            <v>3.5628350060433855</v>
          </cell>
          <cell r="Y40">
            <v>2.4639422905470325</v>
          </cell>
          <cell r="Z40">
            <v>60.167579558645457</v>
          </cell>
          <cell r="AA40">
            <v>61.84362478680471</v>
          </cell>
          <cell r="AB40">
            <v>489.16860082594712</v>
          </cell>
          <cell r="AC40">
            <v>208.91096906994477</v>
          </cell>
          <cell r="AD40">
            <v>31.499891520469259</v>
          </cell>
          <cell r="AE40">
            <v>66.886314776220203</v>
          </cell>
          <cell r="AF40">
            <v>5.3924595200000009</v>
          </cell>
          <cell r="AG40">
            <v>8.4029381800000014</v>
          </cell>
          <cell r="AH40">
            <v>140.7273550947645</v>
          </cell>
          <cell r="AI40">
            <v>0</v>
          </cell>
          <cell r="AJ40">
            <v>0</v>
          </cell>
          <cell r="AK40">
            <v>0</v>
          </cell>
          <cell r="AL40">
            <v>0</v>
          </cell>
          <cell r="AM40">
            <v>97.92</v>
          </cell>
          <cell r="AN40">
            <v>27.325800000000001</v>
          </cell>
          <cell r="AO40">
            <v>125.72713800000001</v>
          </cell>
          <cell r="AP40">
            <v>0</v>
          </cell>
          <cell r="AQ40">
            <v>45.465479999999999</v>
          </cell>
          <cell r="AR40">
            <v>0</v>
          </cell>
          <cell r="AS40">
            <v>0</v>
          </cell>
          <cell r="AT40">
            <v>0</v>
          </cell>
          <cell r="AU40">
            <v>0</v>
          </cell>
          <cell r="AV40">
            <v>0</v>
          </cell>
          <cell r="AW40">
            <v>0</v>
          </cell>
          <cell r="AX40">
            <v>0</v>
          </cell>
          <cell r="AY40">
            <v>0</v>
          </cell>
          <cell r="AZ40">
            <v>-42.5</v>
          </cell>
          <cell r="BA40">
            <v>-228.43599</v>
          </cell>
          <cell r="BC40">
            <v>38869</v>
          </cell>
          <cell r="BD40">
            <v>294.18207680592974</v>
          </cell>
          <cell r="BE40">
            <v>1218.4614192588351</v>
          </cell>
          <cell r="BF40">
            <v>208.53678679292551</v>
          </cell>
          <cell r="BG40">
            <v>1142.683553995284</v>
          </cell>
          <cell r="BH40">
            <v>206.55315372379874</v>
          </cell>
          <cell r="BI40">
            <v>14.174976483948534</v>
          </cell>
          <cell r="BJ40">
            <v>7.4202129899861218</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18.972077754600001</v>
          </cell>
          <cell r="CJ40">
            <v>0</v>
          </cell>
          <cell r="CK40">
            <v>0</v>
          </cell>
          <cell r="CL40">
            <v>0</v>
          </cell>
          <cell r="CR40">
            <v>0</v>
          </cell>
          <cell r="CS40">
            <v>0</v>
          </cell>
          <cell r="CT40">
            <v>0</v>
          </cell>
          <cell r="CU40">
            <v>0</v>
          </cell>
          <cell r="CV40">
            <v>0</v>
          </cell>
          <cell r="CW40">
            <v>0</v>
          </cell>
          <cell r="CX40">
            <v>0</v>
          </cell>
          <cell r="CY40">
            <v>0</v>
          </cell>
          <cell r="CZ40">
            <v>0</v>
          </cell>
          <cell r="DA40">
            <v>66.39881166666666</v>
          </cell>
          <cell r="DC40">
            <v>38869</v>
          </cell>
          <cell r="DD40">
            <v>15775.932522834424</v>
          </cell>
          <cell r="DE40">
            <v>2121.1767670218615</v>
          </cell>
          <cell r="DF40">
            <v>0</v>
          </cell>
          <cell r="DG40">
            <v>3092.0121800507086</v>
          </cell>
          <cell r="DH40">
            <v>0</v>
          </cell>
          <cell r="DI40">
            <v>315.41049575459999</v>
          </cell>
          <cell r="DJ40">
            <v>-204.53717833333334</v>
          </cell>
          <cell r="DK40">
            <v>21099.994787328262</v>
          </cell>
        </row>
        <row r="41">
          <cell r="A41">
            <v>38899</v>
          </cell>
          <cell r="B41">
            <v>1732.4222408924616</v>
          </cell>
          <cell r="C41">
            <v>5064.0281740730625</v>
          </cell>
          <cell r="D41">
            <v>456.34889428230935</v>
          </cell>
          <cell r="E41">
            <v>1932.0064886269111</v>
          </cell>
          <cell r="F41">
            <v>699.5317356461569</v>
          </cell>
          <cell r="G41">
            <v>549.88470975640007</v>
          </cell>
          <cell r="H41">
            <v>47.929762937441375</v>
          </cell>
          <cell r="I41">
            <v>6.8658733000000005</v>
          </cell>
          <cell r="J41">
            <v>0</v>
          </cell>
          <cell r="K41">
            <v>0</v>
          </cell>
          <cell r="L41">
            <v>0</v>
          </cell>
          <cell r="M41">
            <v>185.43867813000006</v>
          </cell>
          <cell r="N41">
            <v>0</v>
          </cell>
          <cell r="O41">
            <v>0</v>
          </cell>
          <cell r="P41">
            <v>21.438909910273129</v>
          </cell>
          <cell r="Q41">
            <v>9.623341638499781</v>
          </cell>
          <cell r="R41">
            <v>296.9471654280531</v>
          </cell>
          <cell r="S41">
            <v>273.40325251305416</v>
          </cell>
          <cell r="T41">
            <v>1.9381263644424798</v>
          </cell>
          <cell r="U41">
            <v>125.04009257589294</v>
          </cell>
          <cell r="V41">
            <v>2.9995473026156003</v>
          </cell>
          <cell r="W41">
            <v>296.00960968841764</v>
          </cell>
          <cell r="X41">
            <v>3.2321256970528847</v>
          </cell>
          <cell r="Y41">
            <v>2.4038216040149178</v>
          </cell>
          <cell r="Z41">
            <v>59.733114320144679</v>
          </cell>
          <cell r="AA41">
            <v>58.96246752783447</v>
          </cell>
          <cell r="AB41">
            <v>472.34701189371134</v>
          </cell>
          <cell r="AC41">
            <v>195.07580947440536</v>
          </cell>
          <cell r="AD41">
            <v>31.868053787146959</v>
          </cell>
          <cell r="AE41">
            <v>67.847254035616984</v>
          </cell>
          <cell r="AF41">
            <v>5.0996371199999997</v>
          </cell>
          <cell r="AG41">
            <v>7.8311415000000011</v>
          </cell>
          <cell r="AH41">
            <v>137.57831014476852</v>
          </cell>
          <cell r="AI41">
            <v>0</v>
          </cell>
          <cell r="AJ41">
            <v>0</v>
          </cell>
          <cell r="AK41">
            <v>0</v>
          </cell>
          <cell r="AL41">
            <v>0</v>
          </cell>
          <cell r="AM41">
            <v>97.92</v>
          </cell>
          <cell r="AN41">
            <v>27.325800000000001</v>
          </cell>
          <cell r="AO41">
            <v>125.72713800000001</v>
          </cell>
          <cell r="AP41">
            <v>0</v>
          </cell>
          <cell r="AQ41">
            <v>45.465479999999999</v>
          </cell>
          <cell r="AR41">
            <v>0</v>
          </cell>
          <cell r="AS41">
            <v>0</v>
          </cell>
          <cell r="AT41">
            <v>0</v>
          </cell>
          <cell r="AU41">
            <v>0</v>
          </cell>
          <cell r="AV41">
            <v>0</v>
          </cell>
          <cell r="AW41">
            <v>0</v>
          </cell>
          <cell r="AX41">
            <v>0</v>
          </cell>
          <cell r="AY41">
            <v>0</v>
          </cell>
          <cell r="AZ41">
            <v>-42.5</v>
          </cell>
          <cell r="BA41">
            <v>-89.179009999999991</v>
          </cell>
          <cell r="BC41">
            <v>38899</v>
          </cell>
          <cell r="BD41">
            <v>291.56535303314132</v>
          </cell>
          <cell r="BE41">
            <v>754.77162792789829</v>
          </cell>
          <cell r="BF41">
            <v>148.11969707228178</v>
          </cell>
          <cell r="BG41">
            <v>1085.152520437463</v>
          </cell>
          <cell r="BH41">
            <v>144.14035575695914</v>
          </cell>
          <cell r="BI41">
            <v>14.211282486299837</v>
          </cell>
          <cell r="BJ41">
            <v>7.8486823646479493</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19.604480346420001</v>
          </cell>
          <cell r="CJ41">
            <v>0</v>
          </cell>
          <cell r="CK41">
            <v>0</v>
          </cell>
          <cell r="CL41">
            <v>0</v>
          </cell>
          <cell r="CR41">
            <v>0</v>
          </cell>
          <cell r="CS41">
            <v>0</v>
          </cell>
          <cell r="CT41">
            <v>0</v>
          </cell>
          <cell r="CU41">
            <v>0</v>
          </cell>
          <cell r="CV41">
            <v>0</v>
          </cell>
          <cell r="CW41">
            <v>0</v>
          </cell>
          <cell r="CX41">
            <v>0</v>
          </cell>
          <cell r="CY41">
            <v>0</v>
          </cell>
          <cell r="CZ41">
            <v>0</v>
          </cell>
          <cell r="DA41">
            <v>66.39881166666666</v>
          </cell>
          <cell r="DC41">
            <v>38899</v>
          </cell>
          <cell r="DD41">
            <v>10674.456557644742</v>
          </cell>
          <cell r="DE41">
            <v>2069.3787925259448</v>
          </cell>
          <cell r="DF41">
            <v>0</v>
          </cell>
          <cell r="DG41">
            <v>2445.8095190786917</v>
          </cell>
          <cell r="DH41">
            <v>0</v>
          </cell>
          <cell r="DI41">
            <v>316.04289834642003</v>
          </cell>
          <cell r="DJ41">
            <v>-65.280198333333345</v>
          </cell>
          <cell r="DK41">
            <v>15440.407569262466</v>
          </cell>
        </row>
        <row r="42">
          <cell r="A42">
            <v>38930</v>
          </cell>
          <cell r="B42">
            <v>1661.8498703102719</v>
          </cell>
          <cell r="C42">
            <v>5753.9619195108189</v>
          </cell>
          <cell r="D42">
            <v>390.08296745040423</v>
          </cell>
          <cell r="E42">
            <v>1914.2602117277011</v>
          </cell>
          <cell r="F42">
            <v>715.38203645556189</v>
          </cell>
          <cell r="G42">
            <v>557.98049420029713</v>
          </cell>
          <cell r="H42">
            <v>49.648869098112314</v>
          </cell>
          <cell r="I42">
            <v>6.9784286</v>
          </cell>
          <cell r="J42">
            <v>0</v>
          </cell>
          <cell r="K42">
            <v>0</v>
          </cell>
          <cell r="L42">
            <v>0</v>
          </cell>
          <cell r="M42">
            <v>188.47865646000002</v>
          </cell>
          <cell r="N42">
            <v>0</v>
          </cell>
          <cell r="O42">
            <v>0</v>
          </cell>
          <cell r="P42">
            <v>21.508291495743265</v>
          </cell>
          <cell r="Q42">
            <v>9.6544851389480009</v>
          </cell>
          <cell r="R42">
            <v>297.90815949092706</v>
          </cell>
          <cell r="S42">
            <v>274.28805268299931</v>
          </cell>
          <cell r="T42">
            <v>1.9443986180490895</v>
          </cell>
          <cell r="U42">
            <v>125.44475306966606</v>
          </cell>
          <cell r="V42">
            <v>3.009254575439599</v>
          </cell>
          <cell r="W42">
            <v>296.96756959032189</v>
          </cell>
          <cell r="X42">
            <v>3.2425856507650299</v>
          </cell>
          <cell r="Y42">
            <v>2.4116009619567138</v>
          </cell>
          <cell r="Z42">
            <v>59.926425369724427</v>
          </cell>
          <cell r="AA42">
            <v>59.153284574850112</v>
          </cell>
          <cell r="AB42">
            <v>475.27336003025999</v>
          </cell>
          <cell r="AC42">
            <v>195.70712277367528</v>
          </cell>
          <cell r="AD42">
            <v>31.971186647299543</v>
          </cell>
          <cell r="AE42">
            <v>68.066824437026753</v>
          </cell>
          <cell r="AF42">
            <v>5.1161408000000002</v>
          </cell>
          <cell r="AG42">
            <v>7.8564850000000011</v>
          </cell>
          <cell r="AH42">
            <v>138.02354739442794</v>
          </cell>
          <cell r="AI42">
            <v>0</v>
          </cell>
          <cell r="AJ42">
            <v>0</v>
          </cell>
          <cell r="AK42">
            <v>0</v>
          </cell>
          <cell r="AL42">
            <v>0</v>
          </cell>
          <cell r="AM42">
            <v>97.92</v>
          </cell>
          <cell r="AN42">
            <v>27.325800000000001</v>
          </cell>
          <cell r="AO42">
            <v>125.72713800000001</v>
          </cell>
          <cell r="AP42">
            <v>0</v>
          </cell>
          <cell r="AQ42">
            <v>45.465479999999999</v>
          </cell>
          <cell r="AR42">
            <v>0</v>
          </cell>
          <cell r="AS42">
            <v>0</v>
          </cell>
          <cell r="AT42">
            <v>0</v>
          </cell>
          <cell r="AU42">
            <v>0</v>
          </cell>
          <cell r="AV42">
            <v>0</v>
          </cell>
          <cell r="AW42">
            <v>0</v>
          </cell>
          <cell r="AX42">
            <v>0</v>
          </cell>
          <cell r="AY42">
            <v>0</v>
          </cell>
          <cell r="AZ42">
            <v>-42.5</v>
          </cell>
          <cell r="BA42">
            <v>-14.29561</v>
          </cell>
          <cell r="BC42">
            <v>38930</v>
          </cell>
          <cell r="BD42">
            <v>298.94078160457207</v>
          </cell>
          <cell r="BE42">
            <v>769.90095299632492</v>
          </cell>
          <cell r="BF42">
            <v>150.54904513372435</v>
          </cell>
          <cell r="BG42">
            <v>1118.2732715454365</v>
          </cell>
          <cell r="BH42">
            <v>146.10247633782345</v>
          </cell>
          <cell r="BI42">
            <v>14.408904294997106</v>
          </cell>
          <cell r="BJ42">
            <v>8.1098617812796174</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19.604480346420001</v>
          </cell>
          <cell r="CJ42">
            <v>0</v>
          </cell>
          <cell r="CK42">
            <v>0</v>
          </cell>
          <cell r="CL42">
            <v>0</v>
          </cell>
          <cell r="CR42">
            <v>0</v>
          </cell>
          <cell r="CS42">
            <v>0</v>
          </cell>
          <cell r="CT42">
            <v>0</v>
          </cell>
          <cell r="CU42">
            <v>0</v>
          </cell>
          <cell r="CV42">
            <v>0</v>
          </cell>
          <cell r="CW42">
            <v>0</v>
          </cell>
          <cell r="CX42">
            <v>0</v>
          </cell>
          <cell r="CY42">
            <v>0</v>
          </cell>
          <cell r="CZ42">
            <v>0</v>
          </cell>
          <cell r="DA42">
            <v>66.39881166666666</v>
          </cell>
          <cell r="DC42">
            <v>38930</v>
          </cell>
          <cell r="DD42">
            <v>11238.623453813167</v>
          </cell>
          <cell r="DE42">
            <v>2077.4735283020805</v>
          </cell>
          <cell r="DF42">
            <v>0</v>
          </cell>
          <cell r="DG42">
            <v>2506.2852936941581</v>
          </cell>
          <cell r="DH42">
            <v>0</v>
          </cell>
          <cell r="DI42">
            <v>316.04289834642003</v>
          </cell>
          <cell r="DJ42">
            <v>9.6032016666666635</v>
          </cell>
          <cell r="DK42">
            <v>16148.028375822492</v>
          </cell>
        </row>
        <row r="43">
          <cell r="A43">
            <v>38961</v>
          </cell>
          <cell r="B43">
            <v>1671.0744398894492</v>
          </cell>
          <cell r="C43">
            <v>6165.3457513852582</v>
          </cell>
          <cell r="D43">
            <v>390.37545300570474</v>
          </cell>
          <cell r="E43">
            <v>1879.0048717923453</v>
          </cell>
          <cell r="F43">
            <v>697.19669594873108</v>
          </cell>
          <cell r="G43">
            <v>549.28434014357799</v>
          </cell>
          <cell r="H43">
            <v>48.501942948262794</v>
          </cell>
          <cell r="I43">
            <v>6.8658733000000005</v>
          </cell>
          <cell r="J43">
            <v>0</v>
          </cell>
          <cell r="K43">
            <v>0</v>
          </cell>
          <cell r="L43">
            <v>0</v>
          </cell>
          <cell r="M43">
            <v>185.43867813000006</v>
          </cell>
          <cell r="N43">
            <v>0</v>
          </cell>
          <cell r="O43">
            <v>0</v>
          </cell>
          <cell r="P43">
            <v>20.88385722651201</v>
          </cell>
          <cell r="Q43">
            <v>9.3741936349140254</v>
          </cell>
          <cell r="R43">
            <v>289.25921292506149</v>
          </cell>
          <cell r="S43">
            <v>266.32485115349283</v>
          </cell>
          <cell r="T43">
            <v>1.8879483355896003</v>
          </cell>
          <cell r="U43">
            <v>121.80280862570804</v>
          </cell>
          <cell r="V43">
            <v>2.9218891200236108</v>
          </cell>
          <cell r="W43">
            <v>288.3459304731835</v>
          </cell>
          <cell r="X43">
            <v>3.1484460673557231</v>
          </cell>
          <cell r="Y43">
            <v>2.341586740480551</v>
          </cell>
          <cell r="Z43">
            <v>58.186625923506625</v>
          </cell>
          <cell r="AA43">
            <v>57.435931151709298</v>
          </cell>
          <cell r="AB43">
            <v>467.5785150795262</v>
          </cell>
          <cell r="AC43">
            <v>190.025303080246</v>
          </cell>
          <cell r="AD43">
            <v>31.042990905926317</v>
          </cell>
          <cell r="AE43">
            <v>66.090690824338878</v>
          </cell>
          <cell r="AF43">
            <v>4.9676076800000013</v>
          </cell>
          <cell r="AG43">
            <v>7.6283935000000005</v>
          </cell>
          <cell r="AH43">
            <v>134.01641214749293</v>
          </cell>
          <cell r="AI43">
            <v>0</v>
          </cell>
          <cell r="AJ43">
            <v>0</v>
          </cell>
          <cell r="AK43">
            <v>0</v>
          </cell>
          <cell r="AL43">
            <v>0</v>
          </cell>
          <cell r="AM43">
            <v>97.92</v>
          </cell>
          <cell r="AN43">
            <v>27.325800000000001</v>
          </cell>
          <cell r="AO43">
            <v>125.72713800000001</v>
          </cell>
          <cell r="AP43">
            <v>0</v>
          </cell>
          <cell r="AQ43">
            <v>45.465479999999999</v>
          </cell>
          <cell r="AR43">
            <v>0</v>
          </cell>
          <cell r="AS43">
            <v>0</v>
          </cell>
          <cell r="AT43">
            <v>0</v>
          </cell>
          <cell r="AU43">
            <v>0</v>
          </cell>
          <cell r="AV43">
            <v>0</v>
          </cell>
          <cell r="AW43">
            <v>0</v>
          </cell>
          <cell r="AX43">
            <v>0</v>
          </cell>
          <cell r="AY43">
            <v>0</v>
          </cell>
          <cell r="AZ43">
            <v>-42.5</v>
          </cell>
          <cell r="BA43">
            <v>-47.041830000000004</v>
          </cell>
          <cell r="BC43">
            <v>38961</v>
          </cell>
          <cell r="BD43">
            <v>292.28027102432304</v>
          </cell>
          <cell r="BE43">
            <v>756.37806616924115</v>
          </cell>
          <cell r="BF43">
            <v>148.12096305691352</v>
          </cell>
          <cell r="BG43">
            <v>1087.1259170730559</v>
          </cell>
          <cell r="BH43">
            <v>145.1027856310123</v>
          </cell>
          <cell r="BI43">
            <v>14.158749288755414</v>
          </cell>
          <cell r="BJ43">
            <v>7.6754418028252687</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18.972077754600001</v>
          </cell>
          <cell r="CJ43">
            <v>0</v>
          </cell>
          <cell r="CK43">
            <v>0</v>
          </cell>
          <cell r="CL43">
            <v>0</v>
          </cell>
          <cell r="CR43">
            <v>0</v>
          </cell>
          <cell r="CS43">
            <v>0</v>
          </cell>
          <cell r="CT43">
            <v>0</v>
          </cell>
          <cell r="CU43">
            <v>0</v>
          </cell>
          <cell r="CV43">
            <v>0</v>
          </cell>
          <cell r="CW43">
            <v>0</v>
          </cell>
          <cell r="CX43">
            <v>0</v>
          </cell>
          <cell r="CY43">
            <v>0</v>
          </cell>
          <cell r="CZ43">
            <v>0</v>
          </cell>
          <cell r="DA43">
            <v>66.39881166666666</v>
          </cell>
          <cell r="DC43">
            <v>38961</v>
          </cell>
          <cell r="DD43">
            <v>11593.088046543329</v>
          </cell>
          <cell r="DE43">
            <v>2023.2631945950675</v>
          </cell>
          <cell r="DF43">
            <v>0</v>
          </cell>
          <cell r="DG43">
            <v>2450.8421940461267</v>
          </cell>
          <cell r="DH43">
            <v>0</v>
          </cell>
          <cell r="DI43">
            <v>315.41049575459999</v>
          </cell>
          <cell r="DJ43">
            <v>-23.143018333333345</v>
          </cell>
          <cell r="DK43">
            <v>16359.460912605789</v>
          </cell>
        </row>
        <row r="44">
          <cell r="A44">
            <v>38991</v>
          </cell>
          <cell r="B44">
            <v>1754.6184425332649</v>
          </cell>
          <cell r="C44">
            <v>8014.2059972471579</v>
          </cell>
          <cell r="D44">
            <v>506.2921398658072</v>
          </cell>
          <cell r="E44">
            <v>2090.5988487898526</v>
          </cell>
          <cell r="F44">
            <v>1246.2884565810984</v>
          </cell>
          <cell r="G44">
            <v>549.68078726407737</v>
          </cell>
          <cell r="H44">
            <v>38.826652569846487</v>
          </cell>
          <cell r="I44">
            <v>6.8658733000000005</v>
          </cell>
          <cell r="J44">
            <v>0</v>
          </cell>
          <cell r="K44">
            <v>0</v>
          </cell>
          <cell r="L44">
            <v>0</v>
          </cell>
          <cell r="M44">
            <v>185.43867813000006</v>
          </cell>
          <cell r="N44">
            <v>0</v>
          </cell>
          <cell r="O44">
            <v>0</v>
          </cell>
          <cell r="P44">
            <v>41.234122950330466</v>
          </cell>
          <cell r="Q44">
            <v>23.811336336058943</v>
          </cell>
          <cell r="R44">
            <v>364.74519409176389</v>
          </cell>
          <cell r="S44">
            <v>343.43240642943442</v>
          </cell>
          <cell r="T44">
            <v>66.23451379383377</v>
          </cell>
          <cell r="U44">
            <v>336.98066836816315</v>
          </cell>
          <cell r="V44">
            <v>6.7784878756687048</v>
          </cell>
          <cell r="W44">
            <v>579.61486269024363</v>
          </cell>
          <cell r="X44">
            <v>10.602328963712022</v>
          </cell>
          <cell r="Y44">
            <v>4.5800024587687709</v>
          </cell>
          <cell r="Z44">
            <v>94.965789687971025</v>
          </cell>
          <cell r="AA44">
            <v>137.35644718060263</v>
          </cell>
          <cell r="AB44">
            <v>974.93166994638671</v>
          </cell>
          <cell r="AC44">
            <v>530.970868862619</v>
          </cell>
          <cell r="AD44">
            <v>39.994357574375009</v>
          </cell>
          <cell r="AE44">
            <v>81.997994322649191</v>
          </cell>
          <cell r="AF44">
            <v>12.655930560000002</v>
          </cell>
          <cell r="AG44">
            <v>21.60697188</v>
          </cell>
          <cell r="AH44">
            <v>256.93722399266971</v>
          </cell>
          <cell r="AI44">
            <v>0</v>
          </cell>
          <cell r="AJ44">
            <v>0</v>
          </cell>
          <cell r="AK44">
            <v>0</v>
          </cell>
          <cell r="AL44">
            <v>0</v>
          </cell>
          <cell r="AM44">
            <v>19.933333333333334</v>
          </cell>
          <cell r="AN44">
            <v>4.486533333333333</v>
          </cell>
          <cell r="AO44">
            <v>111.17739999999998</v>
          </cell>
          <cell r="AP44">
            <v>0</v>
          </cell>
          <cell r="AQ44">
            <v>44.224400000000003</v>
          </cell>
          <cell r="AR44">
            <v>0</v>
          </cell>
          <cell r="AS44">
            <v>0</v>
          </cell>
          <cell r="AT44">
            <v>0</v>
          </cell>
          <cell r="AU44">
            <v>0</v>
          </cell>
          <cell r="AV44">
            <v>0</v>
          </cell>
          <cell r="AW44">
            <v>0</v>
          </cell>
          <cell r="AX44">
            <v>0</v>
          </cell>
          <cell r="AY44">
            <v>0</v>
          </cell>
          <cell r="AZ44">
            <v>-42.5</v>
          </cell>
          <cell r="BA44">
            <v>-31.255970000000001</v>
          </cell>
          <cell r="BC44">
            <v>38991</v>
          </cell>
          <cell r="BD44">
            <v>296.82118506311753</v>
          </cell>
          <cell r="BE44">
            <v>1094.5227121398368</v>
          </cell>
          <cell r="BF44">
            <v>250.49930518757211</v>
          </cell>
          <cell r="BG44">
            <v>1198.449719016078</v>
          </cell>
          <cell r="BH44">
            <v>258.44588439881602</v>
          </cell>
          <cell r="BI44">
            <v>14.190534432268594</v>
          </cell>
          <cell r="BJ44">
            <v>9.0428726297144806</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142.5375327138</v>
          </cell>
          <cell r="CJ44">
            <v>0.7401027</v>
          </cell>
          <cell r="CK44">
            <v>0</v>
          </cell>
          <cell r="CL44">
            <v>0</v>
          </cell>
          <cell r="CR44">
            <v>0</v>
          </cell>
          <cell r="CS44">
            <v>0</v>
          </cell>
          <cell r="CT44">
            <v>0</v>
          </cell>
          <cell r="CU44">
            <v>0</v>
          </cell>
          <cell r="CV44">
            <v>0</v>
          </cell>
          <cell r="CW44">
            <v>0</v>
          </cell>
          <cell r="CX44">
            <v>0</v>
          </cell>
          <cell r="CY44">
            <v>0</v>
          </cell>
          <cell r="CZ44">
            <v>0</v>
          </cell>
          <cell r="DA44">
            <v>66.39881166666666</v>
          </cell>
          <cell r="DC44">
            <v>38991</v>
          </cell>
          <cell r="DD44">
            <v>14392.815876281104</v>
          </cell>
          <cell r="DE44">
            <v>3929.4311779652508</v>
          </cell>
          <cell r="DF44">
            <v>0</v>
          </cell>
          <cell r="DG44">
            <v>3121.9722128674034</v>
          </cell>
          <cell r="DH44">
            <v>0</v>
          </cell>
          <cell r="DI44">
            <v>323.09930208046666</v>
          </cell>
          <cell r="DJ44">
            <v>-7.357158333333345</v>
          </cell>
          <cell r="DK44">
            <v>21759.961410860895</v>
          </cell>
        </row>
        <row r="45">
          <cell r="A45">
            <v>39022</v>
          </cell>
          <cell r="B45">
            <v>2024.0264865810641</v>
          </cell>
          <cell r="C45">
            <v>17242.938709190828</v>
          </cell>
          <cell r="D45">
            <v>899.07274742912375</v>
          </cell>
          <cell r="E45">
            <v>2775.9403960451586</v>
          </cell>
          <cell r="F45">
            <v>2579.3580020375953</v>
          </cell>
          <cell r="G45">
            <v>549.02746666292285</v>
          </cell>
          <cell r="H45">
            <v>30.935015037110929</v>
          </cell>
          <cell r="I45">
            <v>6.8658733000000005</v>
          </cell>
          <cell r="J45">
            <v>0</v>
          </cell>
          <cell r="K45">
            <v>0</v>
          </cell>
          <cell r="L45">
            <v>0</v>
          </cell>
          <cell r="M45">
            <v>185.43867813000006</v>
          </cell>
          <cell r="N45">
            <v>0</v>
          </cell>
          <cell r="O45">
            <v>0</v>
          </cell>
          <cell r="P45">
            <v>64.263728373197239</v>
          </cell>
          <cell r="Q45">
            <v>40.466224852992134</v>
          </cell>
          <cell r="R45">
            <v>437.83400934071682</v>
          </cell>
          <cell r="S45">
            <v>419.78900772794316</v>
          </cell>
          <cell r="T45">
            <v>142.78913471030648</v>
          </cell>
          <cell r="U45">
            <v>586.2562524971222</v>
          </cell>
          <cell r="V45">
            <v>11.203181915322048</v>
          </cell>
          <cell r="W45">
            <v>909.84766964853736</v>
          </cell>
          <cell r="X45">
            <v>19.299748272872467</v>
          </cell>
          <cell r="Y45">
            <v>7.1105399656908022</v>
          </cell>
          <cell r="Z45">
            <v>135.39665213117965</v>
          </cell>
          <cell r="AA45">
            <v>229.23103783387995</v>
          </cell>
          <cell r="AB45">
            <v>1564.3755950624181</v>
          </cell>
          <cell r="AC45">
            <v>926.11661796445685</v>
          </cell>
          <cell r="AD45">
            <v>48.85123628704055</v>
          </cell>
          <cell r="AE45">
            <v>97.101081520284993</v>
          </cell>
          <cell r="AF45">
            <v>21.526713919999999</v>
          </cell>
          <cell r="AG45">
            <v>37.817194480000005</v>
          </cell>
          <cell r="AH45">
            <v>395.58340273519605</v>
          </cell>
          <cell r="AI45">
            <v>0</v>
          </cell>
          <cell r="AJ45">
            <v>0</v>
          </cell>
          <cell r="AK45">
            <v>0</v>
          </cell>
          <cell r="AL45">
            <v>0</v>
          </cell>
          <cell r="AM45">
            <v>19.933333333333334</v>
          </cell>
          <cell r="AN45">
            <v>4.486533333333333</v>
          </cell>
          <cell r="AO45">
            <v>111.17739999999998</v>
          </cell>
          <cell r="AP45">
            <v>0</v>
          </cell>
          <cell r="AQ45">
            <v>44.224400000000003</v>
          </cell>
          <cell r="AR45">
            <v>0</v>
          </cell>
          <cell r="AS45">
            <v>0</v>
          </cell>
          <cell r="AT45">
            <v>0</v>
          </cell>
          <cell r="AU45">
            <v>0</v>
          </cell>
          <cell r="AV45">
            <v>0</v>
          </cell>
          <cell r="AW45">
            <v>0</v>
          </cell>
          <cell r="AX45">
            <v>0</v>
          </cell>
          <cell r="AY45">
            <v>0</v>
          </cell>
          <cell r="AZ45">
            <v>-42.5</v>
          </cell>
          <cell r="BA45">
            <v>-12.022969999999999</v>
          </cell>
          <cell r="BC45">
            <v>39022</v>
          </cell>
          <cell r="BD45">
            <v>292.4105603882112</v>
          </cell>
          <cell r="BE45">
            <v>2283.6168819458626</v>
          </cell>
          <cell r="BF45">
            <v>487.6080864167489</v>
          </cell>
          <cell r="BG45">
            <v>1365.6385657510532</v>
          </cell>
          <cell r="BH45">
            <v>493.15179592999203</v>
          </cell>
          <cell r="BI45">
            <v>14.213010503807769</v>
          </cell>
          <cell r="BJ45">
            <v>12.258678457385377</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274.71232324176003</v>
          </cell>
          <cell r="CJ45">
            <v>1.5396514000000001</v>
          </cell>
          <cell r="CK45">
            <v>0</v>
          </cell>
          <cell r="CL45">
            <v>0</v>
          </cell>
          <cell r="CR45">
            <v>0</v>
          </cell>
          <cell r="CS45">
            <v>0</v>
          </cell>
          <cell r="CT45">
            <v>0</v>
          </cell>
          <cell r="CU45">
            <v>0</v>
          </cell>
          <cell r="CV45">
            <v>0</v>
          </cell>
          <cell r="CW45">
            <v>0</v>
          </cell>
          <cell r="CX45">
            <v>0</v>
          </cell>
          <cell r="CY45">
            <v>0</v>
          </cell>
          <cell r="CZ45">
            <v>0</v>
          </cell>
          <cell r="DA45">
            <v>66.39881166666666</v>
          </cell>
          <cell r="DC45">
            <v>39022</v>
          </cell>
          <cell r="DD45">
            <v>26293.603374413808</v>
          </cell>
          <cell r="DE45">
            <v>6094.8590292391564</v>
          </cell>
          <cell r="DF45">
            <v>0</v>
          </cell>
          <cell r="DG45">
            <v>4948.8975793930604</v>
          </cell>
          <cell r="DH45">
            <v>0</v>
          </cell>
          <cell r="DI45">
            <v>456.07364130842672</v>
          </cell>
          <cell r="DJ45">
            <v>11.875841666666659</v>
          </cell>
          <cell r="DK45">
            <v>37805.309466021114</v>
          </cell>
        </row>
        <row r="46">
          <cell r="A46">
            <v>39052</v>
          </cell>
          <cell r="B46">
            <v>2348.4568996326575</v>
          </cell>
          <cell r="C46">
            <v>30892.096927480226</v>
          </cell>
          <cell r="D46">
            <v>1536.8171837187649</v>
          </cell>
          <cell r="E46">
            <v>3374.9654075705721</v>
          </cell>
          <cell r="F46">
            <v>4115.4335847351449</v>
          </cell>
          <cell r="G46">
            <v>549.84303329816737</v>
          </cell>
          <cell r="H46">
            <v>42.897683754154059</v>
          </cell>
          <cell r="I46">
            <v>6.8658733000000005</v>
          </cell>
          <cell r="J46">
            <v>0</v>
          </cell>
          <cell r="K46">
            <v>0</v>
          </cell>
          <cell r="L46">
            <v>0</v>
          </cell>
          <cell r="M46">
            <v>185.43867813000006</v>
          </cell>
          <cell r="N46">
            <v>0</v>
          </cell>
          <cell r="O46">
            <v>0</v>
          </cell>
          <cell r="P46">
            <v>95.099008768389226</v>
          </cell>
          <cell r="Q46">
            <v>62.418383040974504</v>
          </cell>
          <cell r="R46">
            <v>549.2308606653063</v>
          </cell>
          <cell r="S46">
            <v>533.98920276235981</v>
          </cell>
          <cell r="T46">
            <v>241.19184112289582</v>
          </cell>
          <cell r="U46">
            <v>913.69357831071738</v>
          </cell>
          <cell r="V46">
            <v>17.061388194489691</v>
          </cell>
          <cell r="W46">
            <v>1351.3350022730797</v>
          </cell>
          <cell r="X46">
            <v>30.657438075754595</v>
          </cell>
          <cell r="Y46">
            <v>10.501622651668812</v>
          </cell>
          <cell r="Z46">
            <v>190.83765688699157</v>
          </cell>
          <cell r="AA46">
            <v>350.67482644101335</v>
          </cell>
          <cell r="AB46">
            <v>2349.9470558472026</v>
          </cell>
          <cell r="AC46">
            <v>1444.9771482688332</v>
          </cell>
          <cell r="AD46">
            <v>62.106896840112029</v>
          </cell>
          <cell r="AE46">
            <v>120.50366780338209</v>
          </cell>
          <cell r="AF46">
            <v>33.21741088000001</v>
          </cell>
          <cell r="AG46">
            <v>59.092475520000008</v>
          </cell>
          <cell r="AH46">
            <v>581.72555805982779</v>
          </cell>
          <cell r="AI46">
            <v>0</v>
          </cell>
          <cell r="AJ46">
            <v>0</v>
          </cell>
          <cell r="AK46">
            <v>0</v>
          </cell>
          <cell r="AL46">
            <v>0</v>
          </cell>
          <cell r="AM46">
            <v>19.933333333333334</v>
          </cell>
          <cell r="AN46">
            <v>4.486533333333333</v>
          </cell>
          <cell r="AO46">
            <v>111.17739999999998</v>
          </cell>
          <cell r="AP46">
            <v>0</v>
          </cell>
          <cell r="AQ46">
            <v>44.224400000000003</v>
          </cell>
          <cell r="AR46">
            <v>0</v>
          </cell>
          <cell r="AS46">
            <v>0</v>
          </cell>
          <cell r="AT46">
            <v>0</v>
          </cell>
          <cell r="AU46">
            <v>0</v>
          </cell>
          <cell r="AV46">
            <v>0</v>
          </cell>
          <cell r="AW46">
            <v>0</v>
          </cell>
          <cell r="AX46">
            <v>0</v>
          </cell>
          <cell r="AY46">
            <v>0</v>
          </cell>
          <cell r="AZ46">
            <v>-42.5</v>
          </cell>
          <cell r="BA46">
            <v>-42.439599999999999</v>
          </cell>
          <cell r="BC46">
            <v>39052</v>
          </cell>
          <cell r="BD46">
            <v>295.44559279261381</v>
          </cell>
          <cell r="BE46">
            <v>4348.2704036490295</v>
          </cell>
          <cell r="BF46">
            <v>802.23938029856504</v>
          </cell>
          <cell r="BG46">
            <v>1595.4743619139222</v>
          </cell>
          <cell r="BH46">
            <v>801.71909816828634</v>
          </cell>
          <cell r="BI46">
            <v>14.233774238821336</v>
          </cell>
          <cell r="BJ46">
            <v>18.440970443933566</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448.63589603820009</v>
          </cell>
          <cell r="CJ46">
            <v>2.5829287000000001</v>
          </cell>
          <cell r="CK46">
            <v>0</v>
          </cell>
          <cell r="CL46">
            <v>0</v>
          </cell>
          <cell r="CR46">
            <v>0</v>
          </cell>
          <cell r="CS46">
            <v>0</v>
          </cell>
          <cell r="CT46">
            <v>0</v>
          </cell>
          <cell r="CU46">
            <v>0</v>
          </cell>
          <cell r="CV46">
            <v>0</v>
          </cell>
          <cell r="CW46">
            <v>0</v>
          </cell>
          <cell r="CX46">
            <v>0</v>
          </cell>
          <cell r="CY46">
            <v>0</v>
          </cell>
          <cell r="CZ46">
            <v>0</v>
          </cell>
          <cell r="DA46">
            <v>66.39881166666666</v>
          </cell>
          <cell r="DC46">
            <v>39052</v>
          </cell>
          <cell r="DD46">
            <v>43052.815271619678</v>
          </cell>
          <cell r="DE46">
            <v>8998.2610224129985</v>
          </cell>
          <cell r="DF46">
            <v>0</v>
          </cell>
          <cell r="DG46">
            <v>7875.8235815051721</v>
          </cell>
          <cell r="DH46">
            <v>0</v>
          </cell>
          <cell r="DI46">
            <v>631.04049140486677</v>
          </cell>
          <cell r="DJ46">
            <v>-18.540788333333339</v>
          </cell>
          <cell r="DK46">
            <v>60539.39957860938</v>
          </cell>
        </row>
        <row r="47">
          <cell r="A47">
            <v>39083</v>
          </cell>
          <cell r="B47">
            <v>2713.4003907941533</v>
          </cell>
          <cell r="C47">
            <v>41044.513510977893</v>
          </cell>
          <cell r="D47">
            <v>2183.6243258785921</v>
          </cell>
          <cell r="E47">
            <v>3982.5027545443395</v>
          </cell>
          <cell r="F47">
            <v>5383.2210014371458</v>
          </cell>
          <cell r="G47">
            <v>558.25683612033799</v>
          </cell>
          <cell r="H47">
            <v>51.519061276863788</v>
          </cell>
          <cell r="I47">
            <v>6.9784286</v>
          </cell>
          <cell r="J47">
            <v>0</v>
          </cell>
          <cell r="K47">
            <v>0</v>
          </cell>
          <cell r="L47">
            <v>0</v>
          </cell>
          <cell r="M47">
            <v>188.47865646000002</v>
          </cell>
          <cell r="N47">
            <v>0</v>
          </cell>
          <cell r="O47">
            <v>0</v>
          </cell>
          <cell r="P47">
            <v>110.3526702359917</v>
          </cell>
          <cell r="Q47">
            <v>73.332687132723137</v>
          </cell>
          <cell r="R47">
            <v>602.19757149431985</v>
          </cell>
          <cell r="S47">
            <v>588.59114509306255</v>
          </cell>
          <cell r="T47">
            <v>290.51783224804353</v>
          </cell>
          <cell r="U47">
            <v>1076.6711302756696</v>
          </cell>
          <cell r="V47">
            <v>19.969800886804222</v>
          </cell>
          <cell r="W47">
            <v>1569.837553835019</v>
          </cell>
          <cell r="X47">
            <v>36.32134712156271</v>
          </cell>
          <cell r="Y47">
            <v>12.178681299803323</v>
          </cell>
          <cell r="Z47">
            <v>218.05683538739402</v>
          </cell>
          <cell r="AA47">
            <v>410.99917808111627</v>
          </cell>
          <cell r="AB47">
            <v>2738.0827622928796</v>
          </cell>
          <cell r="AC47">
            <v>1703.2629047132787</v>
          </cell>
          <cell r="AD47">
            <v>68.443459512957631</v>
          </cell>
          <cell r="AE47">
            <v>131.5778221197443</v>
          </cell>
          <cell r="AF47">
            <v>39.030107520000008</v>
          </cell>
          <cell r="AG47">
            <v>69.684821440000007</v>
          </cell>
          <cell r="AH47">
            <v>673.72723123297783</v>
          </cell>
          <cell r="AI47">
            <v>0</v>
          </cell>
          <cell r="AJ47">
            <v>0</v>
          </cell>
          <cell r="AK47">
            <v>0</v>
          </cell>
          <cell r="AL47">
            <v>0</v>
          </cell>
          <cell r="AM47">
            <v>0</v>
          </cell>
          <cell r="AN47">
            <v>0</v>
          </cell>
          <cell r="AO47">
            <v>101.50980000000001</v>
          </cell>
          <cell r="AP47">
            <v>0</v>
          </cell>
          <cell r="AQ47">
            <v>26.22</v>
          </cell>
          <cell r="AR47">
            <v>0</v>
          </cell>
          <cell r="AS47">
            <v>0</v>
          </cell>
          <cell r="AT47">
            <v>0</v>
          </cell>
          <cell r="AU47">
            <v>0</v>
          </cell>
          <cell r="AV47">
            <v>0</v>
          </cell>
          <cell r="AW47">
            <v>0</v>
          </cell>
          <cell r="AX47">
            <v>0</v>
          </cell>
          <cell r="AY47">
            <v>0</v>
          </cell>
          <cell r="AZ47">
            <v>-45</v>
          </cell>
          <cell r="BA47">
            <v>-48.671769999999995</v>
          </cell>
          <cell r="BC47">
            <v>39083</v>
          </cell>
          <cell r="BD47">
            <v>301.33880289796417</v>
          </cell>
          <cell r="BE47">
            <v>5926.2989352178456</v>
          </cell>
          <cell r="BF47">
            <v>1052.7886603010538</v>
          </cell>
          <cell r="BG47">
            <v>1766.7285342620135</v>
          </cell>
          <cell r="BH47">
            <v>1042.1554854660969</v>
          </cell>
          <cell r="BI47">
            <v>14.420660209795784</v>
          </cell>
          <cell r="BJ47">
            <v>23.921933725991575</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523.67936575644001</v>
          </cell>
          <cell r="CJ47">
            <v>3.0347183000000002</v>
          </cell>
          <cell r="CK47">
            <v>0</v>
          </cell>
          <cell r="CL47">
            <v>0</v>
          </cell>
          <cell r="CR47">
            <v>0</v>
          </cell>
          <cell r="CS47">
            <v>0</v>
          </cell>
          <cell r="CT47">
            <v>0</v>
          </cell>
          <cell r="CU47">
            <v>0</v>
          </cell>
          <cell r="CV47">
            <v>0</v>
          </cell>
          <cell r="CW47">
            <v>0</v>
          </cell>
          <cell r="CX47">
            <v>0</v>
          </cell>
          <cell r="CY47">
            <v>0</v>
          </cell>
          <cell r="CZ47">
            <v>0</v>
          </cell>
          <cell r="DA47">
            <v>66.39881166666666</v>
          </cell>
          <cell r="DC47">
            <v>39083</v>
          </cell>
          <cell r="DD47">
            <v>56112.494966089318</v>
          </cell>
          <cell r="DE47">
            <v>10432.835541923349</v>
          </cell>
          <cell r="DF47">
            <v>0</v>
          </cell>
          <cell r="DG47">
            <v>10127.653012080762</v>
          </cell>
          <cell r="DH47">
            <v>0</v>
          </cell>
          <cell r="DI47">
            <v>654.44388405644008</v>
          </cell>
          <cell r="DJ47">
            <v>-27.272958333333335</v>
          </cell>
          <cell r="DK47">
            <v>77300.154445816544</v>
          </cell>
        </row>
        <row r="48">
          <cell r="A48">
            <v>39114</v>
          </cell>
          <cell r="B48">
            <v>2811.4414366572169</v>
          </cell>
          <cell r="C48">
            <v>42061.5522195749</v>
          </cell>
          <cell r="D48">
            <v>2444.8780422818681</v>
          </cell>
          <cell r="E48">
            <v>3781.7075637266571</v>
          </cell>
          <cell r="F48">
            <v>5255.5611103234505</v>
          </cell>
          <cell r="G48">
            <v>531.38556535825865</v>
          </cell>
          <cell r="H48">
            <v>50.617034775605944</v>
          </cell>
          <cell r="I48">
            <v>6.6407626999999998</v>
          </cell>
          <cell r="J48">
            <v>0</v>
          </cell>
          <cell r="K48">
            <v>0</v>
          </cell>
          <cell r="L48">
            <v>0</v>
          </cell>
          <cell r="M48">
            <v>179.35872147000001</v>
          </cell>
          <cell r="N48">
            <v>0</v>
          </cell>
          <cell r="O48">
            <v>0</v>
          </cell>
          <cell r="P48">
            <v>97.420194413504632</v>
          </cell>
          <cell r="Q48">
            <v>64.565275645456509</v>
          </cell>
          <cell r="R48">
            <v>538.37338601940655</v>
          </cell>
          <cell r="S48">
            <v>525.57771154278157</v>
          </cell>
          <cell r="T48">
            <v>254.42742961057229</v>
          </cell>
          <cell r="U48">
            <v>947.33851385949276</v>
          </cell>
          <cell r="V48">
            <v>17.59648917139852</v>
          </cell>
          <cell r="W48">
            <v>1385.5282916561669</v>
          </cell>
          <cell r="X48">
            <v>31.921349393263732</v>
          </cell>
          <cell r="Y48">
            <v>10.752851741063445</v>
          </cell>
          <cell r="Z48">
            <v>193.15367553132933</v>
          </cell>
          <cell r="AA48">
            <v>362.05003502487284</v>
          </cell>
          <cell r="AB48">
            <v>2441.8668235072901</v>
          </cell>
          <cell r="AC48">
            <v>1498.5598756401116</v>
          </cell>
          <cell r="AD48">
            <v>61.118875706236665</v>
          </cell>
          <cell r="AE48">
            <v>117.74369756933604</v>
          </cell>
          <cell r="AF48">
            <v>34.362964480000002</v>
          </cell>
          <cell r="AG48">
            <v>61.304277580000019</v>
          </cell>
          <cell r="AH48">
            <v>595.02248763515684</v>
          </cell>
          <cell r="AI48">
            <v>0</v>
          </cell>
          <cell r="AJ48">
            <v>0</v>
          </cell>
          <cell r="AK48">
            <v>0</v>
          </cell>
          <cell r="AL48">
            <v>0</v>
          </cell>
          <cell r="AM48">
            <v>0</v>
          </cell>
          <cell r="AN48">
            <v>0</v>
          </cell>
          <cell r="AO48">
            <v>101.50980000000001</v>
          </cell>
          <cell r="AP48">
            <v>0</v>
          </cell>
          <cell r="AQ48">
            <v>26.22</v>
          </cell>
          <cell r="AR48">
            <v>0</v>
          </cell>
          <cell r="AS48">
            <v>0</v>
          </cell>
          <cell r="AT48">
            <v>0</v>
          </cell>
          <cell r="AU48">
            <v>0</v>
          </cell>
          <cell r="AV48">
            <v>0</v>
          </cell>
          <cell r="AW48">
            <v>0</v>
          </cell>
          <cell r="AX48">
            <v>0</v>
          </cell>
          <cell r="AY48">
            <v>0</v>
          </cell>
          <cell r="AZ48">
            <v>-45</v>
          </cell>
          <cell r="BA48">
            <v>-27.212430000000001</v>
          </cell>
          <cell r="BC48">
            <v>39114</v>
          </cell>
          <cell r="BD48">
            <v>288.54567499252278</v>
          </cell>
          <cell r="BE48">
            <v>6131.6511179136132</v>
          </cell>
          <cell r="BF48">
            <v>1039.3255086796794</v>
          </cell>
          <cell r="BG48">
            <v>1697.6026064808266</v>
          </cell>
          <cell r="BH48">
            <v>1017.6769603648885</v>
          </cell>
          <cell r="BI48">
            <v>13.750081277792614</v>
          </cell>
          <cell r="BJ48">
            <v>23.711089757284363</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444.76386011226003</v>
          </cell>
          <cell r="CJ48">
            <v>2.5710395000000004</v>
          </cell>
          <cell r="CK48">
            <v>0</v>
          </cell>
          <cell r="CL48">
            <v>0</v>
          </cell>
          <cell r="CR48">
            <v>0</v>
          </cell>
          <cell r="CS48">
            <v>0</v>
          </cell>
          <cell r="CT48">
            <v>0</v>
          </cell>
          <cell r="CU48">
            <v>0</v>
          </cell>
          <cell r="CV48">
            <v>0</v>
          </cell>
          <cell r="CW48">
            <v>0</v>
          </cell>
          <cell r="CX48">
            <v>0</v>
          </cell>
          <cell r="CY48">
            <v>0</v>
          </cell>
          <cell r="CZ48">
            <v>0</v>
          </cell>
          <cell r="DA48">
            <v>66.39881166666666</v>
          </cell>
          <cell r="DC48">
            <v>39114</v>
          </cell>
          <cell r="DD48">
            <v>57123.142456867958</v>
          </cell>
          <cell r="DE48">
            <v>9238.6842057274425</v>
          </cell>
          <cell r="DF48">
            <v>0</v>
          </cell>
          <cell r="DG48">
            <v>10212.263039466607</v>
          </cell>
          <cell r="DH48">
            <v>0</v>
          </cell>
          <cell r="DI48">
            <v>575.06469961226003</v>
          </cell>
          <cell r="DJ48">
            <v>-5.8136183333333378</v>
          </cell>
          <cell r="DK48">
            <v>77143.340783340944</v>
          </cell>
        </row>
        <row r="49">
          <cell r="A49">
            <v>39142</v>
          </cell>
          <cell r="B49">
            <v>2687.0550240269395</v>
          </cell>
          <cell r="C49">
            <v>36049.352741642666</v>
          </cell>
          <cell r="D49">
            <v>2242.5029519061195</v>
          </cell>
          <cell r="E49">
            <v>3470.124968740809</v>
          </cell>
          <cell r="F49">
            <v>4539.9724439206548</v>
          </cell>
          <cell r="G49">
            <v>531.70278099162806</v>
          </cell>
          <cell r="H49">
            <v>44.852611850648429</v>
          </cell>
          <cell r="I49">
            <v>6.6407626999999998</v>
          </cell>
          <cell r="J49">
            <v>0</v>
          </cell>
          <cell r="K49">
            <v>0</v>
          </cell>
          <cell r="L49">
            <v>0</v>
          </cell>
          <cell r="M49">
            <v>179.35872147000001</v>
          </cell>
          <cell r="N49">
            <v>0</v>
          </cell>
          <cell r="O49">
            <v>0</v>
          </cell>
          <cell r="P49">
            <v>84.033570661906367</v>
          </cell>
          <cell r="Q49">
            <v>54.524525562219658</v>
          </cell>
          <cell r="R49">
            <v>509.88532882826422</v>
          </cell>
          <cell r="S49">
            <v>493.56450943069706</v>
          </cell>
          <cell r="T49">
            <v>205.68860886460854</v>
          </cell>
          <cell r="U49">
            <v>795.89608585729047</v>
          </cell>
          <cell r="V49">
            <v>14.956052413292078</v>
          </cell>
          <cell r="W49">
            <v>1192.8730325079775</v>
          </cell>
          <cell r="X49">
            <v>26.56827120676969</v>
          </cell>
          <cell r="Y49">
            <v>9.2848431783865077</v>
          </cell>
          <cell r="Z49">
            <v>171.00310108412788</v>
          </cell>
          <cell r="AA49">
            <v>307.02083499291052</v>
          </cell>
          <cell r="AB49">
            <v>2103.3452475661525</v>
          </cell>
          <cell r="AC49">
            <v>1258.3052452476156</v>
          </cell>
          <cell r="AD49">
            <v>57.415027467508295</v>
          </cell>
          <cell r="AE49">
            <v>112.25352042534665</v>
          </cell>
          <cell r="AF49">
            <v>29.013437440000004</v>
          </cell>
          <cell r="AG49">
            <v>51.437726860000005</v>
          </cell>
          <cell r="AH49">
            <v>514.95066748293027</v>
          </cell>
          <cell r="AI49">
            <v>0</v>
          </cell>
          <cell r="AJ49">
            <v>0</v>
          </cell>
          <cell r="AK49">
            <v>0</v>
          </cell>
          <cell r="AL49">
            <v>0</v>
          </cell>
          <cell r="AM49">
            <v>0</v>
          </cell>
          <cell r="AN49">
            <v>0</v>
          </cell>
          <cell r="AO49">
            <v>101.50980000000001</v>
          </cell>
          <cell r="AP49">
            <v>0</v>
          </cell>
          <cell r="AQ49">
            <v>26.22</v>
          </cell>
          <cell r="AR49">
            <v>0</v>
          </cell>
          <cell r="AS49">
            <v>0</v>
          </cell>
          <cell r="AT49">
            <v>0</v>
          </cell>
          <cell r="AU49">
            <v>0</v>
          </cell>
          <cell r="AV49">
            <v>0</v>
          </cell>
          <cell r="AW49">
            <v>0</v>
          </cell>
          <cell r="AX49">
            <v>0</v>
          </cell>
          <cell r="AY49">
            <v>0</v>
          </cell>
          <cell r="AZ49">
            <v>-45</v>
          </cell>
          <cell r="BA49">
            <v>-198.83448999999999</v>
          </cell>
          <cell r="BC49">
            <v>39142</v>
          </cell>
          <cell r="BD49">
            <v>285.42368107731511</v>
          </cell>
          <cell r="BE49">
            <v>5341.2445575666225</v>
          </cell>
          <cell r="BF49">
            <v>882.79863327092903</v>
          </cell>
          <cell r="BG49">
            <v>1580.9714791584408</v>
          </cell>
          <cell r="BH49">
            <v>872.75298003845955</v>
          </cell>
          <cell r="BI49">
            <v>13.761070626531369</v>
          </cell>
          <cell r="BJ49">
            <v>19.777396844469454</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361.74345741708004</v>
          </cell>
          <cell r="CJ49">
            <v>2.0598039000000004</v>
          </cell>
          <cell r="CK49">
            <v>0</v>
          </cell>
          <cell r="CL49">
            <v>0</v>
          </cell>
          <cell r="CR49">
            <v>0</v>
          </cell>
          <cell r="CS49">
            <v>0</v>
          </cell>
          <cell r="CT49">
            <v>0</v>
          </cell>
          <cell r="CU49">
            <v>0</v>
          </cell>
          <cell r="CV49">
            <v>0</v>
          </cell>
          <cell r="CW49">
            <v>0</v>
          </cell>
          <cell r="CX49">
            <v>0</v>
          </cell>
          <cell r="CY49">
            <v>0</v>
          </cell>
          <cell r="CZ49">
            <v>0</v>
          </cell>
          <cell r="DA49">
            <v>66.39881166666666</v>
          </cell>
          <cell r="DC49">
            <v>39142</v>
          </cell>
          <cell r="DD49">
            <v>49751.563007249468</v>
          </cell>
          <cell r="DE49">
            <v>7992.0196370780041</v>
          </cell>
          <cell r="DF49">
            <v>0</v>
          </cell>
          <cell r="DG49">
            <v>8996.7297985827681</v>
          </cell>
          <cell r="DH49">
            <v>0</v>
          </cell>
          <cell r="DI49">
            <v>491.53306131708007</v>
          </cell>
          <cell r="DJ49">
            <v>-177.43567833333333</v>
          </cell>
          <cell r="DK49">
            <v>67054.409825893992</v>
          </cell>
        </row>
        <row r="50">
          <cell r="A50">
            <v>39173</v>
          </cell>
          <cell r="B50">
            <v>2454.0968945720992</v>
          </cell>
          <cell r="C50">
            <v>25274.512572307856</v>
          </cell>
          <cell r="D50">
            <v>1803.744570949734</v>
          </cell>
          <cell r="E50">
            <v>2730.6185360462432</v>
          </cell>
          <cell r="F50">
            <v>3425.3307895614698</v>
          </cell>
          <cell r="G50">
            <v>549.24952304882856</v>
          </cell>
          <cell r="H50">
            <v>36.471528224362295</v>
          </cell>
          <cell r="I50">
            <v>6.8658733000000005</v>
          </cell>
          <cell r="J50">
            <v>0</v>
          </cell>
          <cell r="K50">
            <v>0</v>
          </cell>
          <cell r="L50">
            <v>0</v>
          </cell>
          <cell r="M50">
            <v>185.43867813000006</v>
          </cell>
          <cell r="N50">
            <v>0</v>
          </cell>
          <cell r="O50">
            <v>0</v>
          </cell>
          <cell r="P50">
            <v>56.817336319306868</v>
          </cell>
          <cell r="Q50">
            <v>35.129107704378846</v>
          </cell>
          <cell r="R50">
            <v>412.33033323027138</v>
          </cell>
          <cell r="S50">
            <v>393.4460462145525</v>
          </cell>
          <cell r="T50">
            <v>118.60267571745652</v>
          </cell>
          <cell r="U50">
            <v>506.53027954179697</v>
          </cell>
          <cell r="V50">
            <v>9.7816527305457122</v>
          </cell>
          <cell r="W50">
            <v>803.16349817127741</v>
          </cell>
          <cell r="X50">
            <v>16.527288944985962</v>
          </cell>
          <cell r="Y50">
            <v>6.2919230711983891</v>
          </cell>
          <cell r="Z50">
            <v>122.14312900084605</v>
          </cell>
          <cell r="AA50">
            <v>199.74146851336081</v>
          </cell>
          <cell r="AB50">
            <v>1438.7099074813905</v>
          </cell>
          <cell r="AC50">
            <v>799.76251931909155</v>
          </cell>
          <cell r="AD50">
            <v>45.794353604027044</v>
          </cell>
          <cell r="AE50">
            <v>91.777978413650359</v>
          </cell>
          <cell r="AF50">
            <v>18.684252800000003</v>
          </cell>
          <cell r="AG50">
            <v>32.635121740000002</v>
          </cell>
          <cell r="AH50">
            <v>350.68399873083166</v>
          </cell>
          <cell r="AI50">
            <v>0</v>
          </cell>
          <cell r="AJ50">
            <v>0</v>
          </cell>
          <cell r="AK50">
            <v>0</v>
          </cell>
          <cell r="AL50">
            <v>0</v>
          </cell>
          <cell r="AM50">
            <v>0</v>
          </cell>
          <cell r="AN50">
            <v>0</v>
          </cell>
          <cell r="AO50">
            <v>101.50980000000001</v>
          </cell>
          <cell r="AP50">
            <v>0</v>
          </cell>
          <cell r="AQ50">
            <v>26.22</v>
          </cell>
          <cell r="AR50">
            <v>0</v>
          </cell>
          <cell r="AS50">
            <v>0</v>
          </cell>
          <cell r="AT50">
            <v>0</v>
          </cell>
          <cell r="AU50">
            <v>0</v>
          </cell>
          <cell r="AV50">
            <v>0</v>
          </cell>
          <cell r="AW50">
            <v>0</v>
          </cell>
          <cell r="AX50">
            <v>0</v>
          </cell>
          <cell r="AY50">
            <v>0</v>
          </cell>
          <cell r="AZ50">
            <v>-45</v>
          </cell>
          <cell r="BA50">
            <v>-86.705770000000001</v>
          </cell>
          <cell r="BC50">
            <v>39173</v>
          </cell>
          <cell r="BD50">
            <v>297.75041581132336</v>
          </cell>
          <cell r="BE50">
            <v>3734.0842253209785</v>
          </cell>
          <cell r="BF50">
            <v>655.56738038575827</v>
          </cell>
          <cell r="BG50">
            <v>1472.021364587034</v>
          </cell>
          <cell r="BH50">
            <v>649.37552184006938</v>
          </cell>
          <cell r="BI50">
            <v>14.158533846080179</v>
          </cell>
          <cell r="BJ50">
            <v>15.103789178845538</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204.11221686209998</v>
          </cell>
          <cell r="CJ50">
            <v>1.1146125</v>
          </cell>
          <cell r="CK50">
            <v>0</v>
          </cell>
          <cell r="CL50">
            <v>0</v>
          </cell>
          <cell r="CR50">
            <v>0</v>
          </cell>
          <cell r="CS50">
            <v>0</v>
          </cell>
          <cell r="CT50">
            <v>0</v>
          </cell>
          <cell r="CU50">
            <v>0</v>
          </cell>
          <cell r="CV50">
            <v>0</v>
          </cell>
          <cell r="CW50">
            <v>0</v>
          </cell>
          <cell r="CX50">
            <v>0</v>
          </cell>
          <cell r="CY50">
            <v>0</v>
          </cell>
          <cell r="CZ50">
            <v>0</v>
          </cell>
          <cell r="DA50">
            <v>66.39881166666666</v>
          </cell>
          <cell r="DC50">
            <v>39173</v>
          </cell>
          <cell r="DD50">
            <v>36466.328966140587</v>
          </cell>
          <cell r="DE50">
            <v>5458.5528712489677</v>
          </cell>
          <cell r="DF50">
            <v>0</v>
          </cell>
          <cell r="DG50">
            <v>6838.0612309700891</v>
          </cell>
          <cell r="DH50">
            <v>0</v>
          </cell>
          <cell r="DI50">
            <v>332.95662936209999</v>
          </cell>
          <cell r="DJ50">
            <v>-65.306958333333341</v>
          </cell>
          <cell r="DK50">
            <v>49030.592739388412</v>
          </cell>
        </row>
        <row r="51">
          <cell r="A51">
            <v>39203</v>
          </cell>
          <cell r="B51">
            <v>2202.1352975506138</v>
          </cell>
          <cell r="C51">
            <v>16702.214863457575</v>
          </cell>
          <cell r="D51">
            <v>1235.6672958635206</v>
          </cell>
          <cell r="E51">
            <v>2467.5308822082425</v>
          </cell>
          <cell r="F51">
            <v>2097.7463728005282</v>
          </cell>
          <cell r="G51">
            <v>549.24525522394026</v>
          </cell>
          <cell r="H51">
            <v>25.912773808488438</v>
          </cell>
          <cell r="I51">
            <v>6.8658733000000005</v>
          </cell>
          <cell r="J51">
            <v>0</v>
          </cell>
          <cell r="K51">
            <v>0</v>
          </cell>
          <cell r="L51">
            <v>0</v>
          </cell>
          <cell r="M51">
            <v>185.43867813000006</v>
          </cell>
          <cell r="N51">
            <v>0</v>
          </cell>
          <cell r="O51">
            <v>0</v>
          </cell>
          <cell r="P51">
            <v>34.768216682895407</v>
          </cell>
          <cell r="Q51">
            <v>19.176971267512172</v>
          </cell>
          <cell r="R51">
            <v>342.59965326988248</v>
          </cell>
          <cell r="S51">
            <v>320.55809109396341</v>
          </cell>
          <cell r="T51">
            <v>45.232748689722023</v>
          </cell>
          <cell r="U51">
            <v>267.75242138916195</v>
          </cell>
          <cell r="V51">
            <v>5.5441351315924567</v>
          </cell>
          <cell r="W51">
            <v>486.97807322244512</v>
          </cell>
          <cell r="X51">
            <v>8.1949265580027433</v>
          </cell>
          <cell r="Y51">
            <v>3.8691749774301627</v>
          </cell>
          <cell r="Z51">
            <v>83.457392379069262</v>
          </cell>
          <cell r="AA51">
            <v>111.74984606242937</v>
          </cell>
          <cell r="AB51">
            <v>890.48576994585028</v>
          </cell>
          <cell r="AC51">
            <v>421.25414263675003</v>
          </cell>
          <cell r="AD51">
            <v>37.339982575601724</v>
          </cell>
          <cell r="AE51">
            <v>77.375798030767214</v>
          </cell>
          <cell r="AF51">
            <v>10.187743680000001</v>
          </cell>
          <cell r="AG51">
            <v>17.107236120000003</v>
          </cell>
          <cell r="AH51">
            <v>217.94984115613971</v>
          </cell>
          <cell r="AI51">
            <v>0</v>
          </cell>
          <cell r="AJ51">
            <v>0</v>
          </cell>
          <cell r="AK51">
            <v>0</v>
          </cell>
          <cell r="AL51">
            <v>0</v>
          </cell>
          <cell r="AM51">
            <v>97.92</v>
          </cell>
          <cell r="AN51">
            <v>27.325800000000001</v>
          </cell>
          <cell r="AO51">
            <v>125.72713800000001</v>
          </cell>
          <cell r="AP51">
            <v>0</v>
          </cell>
          <cell r="AQ51">
            <v>45.465479999999999</v>
          </cell>
          <cell r="AR51">
            <v>0</v>
          </cell>
          <cell r="AS51">
            <v>0</v>
          </cell>
          <cell r="AT51">
            <v>0</v>
          </cell>
          <cell r="AU51">
            <v>0</v>
          </cell>
          <cell r="AV51">
            <v>0</v>
          </cell>
          <cell r="AW51">
            <v>0</v>
          </cell>
          <cell r="AX51">
            <v>0</v>
          </cell>
          <cell r="AY51">
            <v>0</v>
          </cell>
          <cell r="AZ51">
            <v>-45</v>
          </cell>
          <cell r="BA51">
            <v>-91.142789999999991</v>
          </cell>
          <cell r="BC51">
            <v>39203</v>
          </cell>
          <cell r="BD51">
            <v>292.29223285101773</v>
          </cell>
          <cell r="BE51">
            <v>2366.5609854866198</v>
          </cell>
          <cell r="BF51">
            <v>387.28354688555947</v>
          </cell>
          <cell r="BG51">
            <v>1264.5800306803305</v>
          </cell>
          <cell r="BH51">
            <v>392.63822770919239</v>
          </cell>
          <cell r="BI51">
            <v>14.204012815495933</v>
          </cell>
          <cell r="BJ51">
            <v>9.4598337754111572</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81.811567086540009</v>
          </cell>
          <cell r="CJ51">
            <v>0.37450980000000006</v>
          </cell>
          <cell r="CK51">
            <v>0</v>
          </cell>
          <cell r="CL51">
            <v>0</v>
          </cell>
          <cell r="CR51">
            <v>0</v>
          </cell>
          <cell r="CS51">
            <v>0</v>
          </cell>
          <cell r="CT51">
            <v>0</v>
          </cell>
          <cell r="CU51">
            <v>0</v>
          </cell>
          <cell r="CV51">
            <v>0</v>
          </cell>
          <cell r="CW51">
            <v>0</v>
          </cell>
          <cell r="CX51">
            <v>0</v>
          </cell>
          <cell r="CY51">
            <v>0</v>
          </cell>
          <cell r="CZ51">
            <v>0</v>
          </cell>
          <cell r="DA51">
            <v>66.39881166666666</v>
          </cell>
          <cell r="DC51">
            <v>39203</v>
          </cell>
          <cell r="DD51">
            <v>25472.757292342911</v>
          </cell>
          <cell r="DE51">
            <v>3401.5821648692163</v>
          </cell>
          <cell r="DF51">
            <v>0</v>
          </cell>
          <cell r="DG51">
            <v>4727.0188702036276</v>
          </cell>
          <cell r="DH51">
            <v>0</v>
          </cell>
          <cell r="DI51">
            <v>378.62449488653999</v>
          </cell>
          <cell r="DJ51">
            <v>-69.743978333333331</v>
          </cell>
          <cell r="DK51">
            <v>33910.23884396896</v>
          </cell>
        </row>
        <row r="52">
          <cell r="A52">
            <v>39234</v>
          </cell>
          <cell r="B52">
            <v>1890.4050128641043</v>
          </cell>
          <cell r="C52">
            <v>9637.1271158888794</v>
          </cell>
          <cell r="D52">
            <v>723.47517915305593</v>
          </cell>
          <cell r="E52">
            <v>2017.8964522202805</v>
          </cell>
          <cell r="F52">
            <v>1157.6778060426288</v>
          </cell>
          <cell r="G52">
            <v>549.0598897342345</v>
          </cell>
          <cell r="H52">
            <v>35.031188609539754</v>
          </cell>
          <cell r="I52">
            <v>6.8658733000000005</v>
          </cell>
          <cell r="J52">
            <v>0</v>
          </cell>
          <cell r="K52">
            <v>0</v>
          </cell>
          <cell r="L52">
            <v>0</v>
          </cell>
          <cell r="M52">
            <v>185.43867813000006</v>
          </cell>
          <cell r="N52">
            <v>0</v>
          </cell>
          <cell r="O52">
            <v>0</v>
          </cell>
          <cell r="P52">
            <v>21.996841092218048</v>
          </cell>
          <cell r="Q52">
            <v>10.171912212286829</v>
          </cell>
          <cell r="R52">
            <v>293.07115027964761</v>
          </cell>
          <cell r="S52">
            <v>270.26223330140181</v>
          </cell>
          <cell r="T52">
            <v>5.5030062633465402</v>
          </cell>
          <cell r="U52">
            <v>133.71914622045415</v>
          </cell>
          <cell r="V52">
            <v>3.1343596743318169</v>
          </cell>
          <cell r="W52">
            <v>304.2916073487882</v>
          </cell>
          <cell r="X52">
            <v>3.5628350060433855</v>
          </cell>
          <cell r="Y52">
            <v>2.4639422905470325</v>
          </cell>
          <cell r="Z52">
            <v>60.167579558645457</v>
          </cell>
          <cell r="AA52">
            <v>61.84362478680471</v>
          </cell>
          <cell r="AB52">
            <v>580.59429164958181</v>
          </cell>
          <cell r="AC52">
            <v>208.91096906994477</v>
          </cell>
          <cell r="AD52">
            <v>31.499891520469259</v>
          </cell>
          <cell r="AE52">
            <v>66.886314776220203</v>
          </cell>
          <cell r="AF52">
            <v>5.3924595200000009</v>
          </cell>
          <cell r="AG52">
            <v>8.4029381800000014</v>
          </cell>
          <cell r="AH52">
            <v>140.7273550947645</v>
          </cell>
          <cell r="AI52">
            <v>0</v>
          </cell>
          <cell r="AJ52">
            <v>0</v>
          </cell>
          <cell r="AK52">
            <v>0</v>
          </cell>
          <cell r="AL52">
            <v>0</v>
          </cell>
          <cell r="AM52">
            <v>97.92</v>
          </cell>
          <cell r="AN52">
            <v>27.325800000000001</v>
          </cell>
          <cell r="AO52">
            <v>125.72713800000001</v>
          </cell>
          <cell r="AP52">
            <v>0</v>
          </cell>
          <cell r="AQ52">
            <v>45.465479999999999</v>
          </cell>
          <cell r="AR52">
            <v>0</v>
          </cell>
          <cell r="AS52">
            <v>0</v>
          </cell>
          <cell r="AT52">
            <v>0</v>
          </cell>
          <cell r="AU52">
            <v>0</v>
          </cell>
          <cell r="AV52">
            <v>0</v>
          </cell>
          <cell r="AW52">
            <v>0</v>
          </cell>
          <cell r="AX52">
            <v>0</v>
          </cell>
          <cell r="AY52">
            <v>0</v>
          </cell>
          <cell r="AZ52">
            <v>-45</v>
          </cell>
          <cell r="BA52">
            <v>-228.43599</v>
          </cell>
          <cell r="BC52">
            <v>39234</v>
          </cell>
          <cell r="BD52">
            <v>294.18207680592974</v>
          </cell>
          <cell r="BE52">
            <v>1218.4614192588351</v>
          </cell>
          <cell r="BF52">
            <v>208.53678679292551</v>
          </cell>
          <cell r="BG52">
            <v>1142.683553995284</v>
          </cell>
          <cell r="BH52">
            <v>206.55315372379874</v>
          </cell>
          <cell r="BI52">
            <v>14.174976483948534</v>
          </cell>
          <cell r="BJ52">
            <v>7.4202129899861218</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18.972077754600001</v>
          </cell>
          <cell r="CJ52">
            <v>0</v>
          </cell>
          <cell r="CK52">
            <v>0</v>
          </cell>
          <cell r="CL52">
            <v>0</v>
          </cell>
          <cell r="CR52">
            <v>0</v>
          </cell>
          <cell r="CS52">
            <v>0</v>
          </cell>
          <cell r="CT52">
            <v>0</v>
          </cell>
          <cell r="CU52">
            <v>0</v>
          </cell>
          <cell r="CV52">
            <v>0</v>
          </cell>
          <cell r="CW52">
            <v>0</v>
          </cell>
          <cell r="CX52">
            <v>0</v>
          </cell>
          <cell r="CY52">
            <v>0</v>
          </cell>
          <cell r="CZ52">
            <v>0</v>
          </cell>
          <cell r="DA52">
            <v>66.39881166666666</v>
          </cell>
          <cell r="DC52">
            <v>39234</v>
          </cell>
          <cell r="DD52">
            <v>16202.977195942725</v>
          </cell>
          <cell r="DE52">
            <v>2212.6024578454962</v>
          </cell>
          <cell r="DF52">
            <v>0</v>
          </cell>
          <cell r="DG52">
            <v>3092.0121800507086</v>
          </cell>
          <cell r="DH52">
            <v>0</v>
          </cell>
          <cell r="DI52">
            <v>315.41049575459999</v>
          </cell>
          <cell r="DJ52">
            <v>-207.03717833333334</v>
          </cell>
          <cell r="DK52">
            <v>21615.965151260196</v>
          </cell>
        </row>
        <row r="53">
          <cell r="A53">
            <v>39264</v>
          </cell>
          <cell r="B53">
            <v>1738.3342319669528</v>
          </cell>
          <cell r="C53">
            <v>5354.3432117683078</v>
          </cell>
          <cell r="D53">
            <v>451.78540533948615</v>
          </cell>
          <cell r="E53">
            <v>1963.5414810668763</v>
          </cell>
          <cell r="F53">
            <v>815.57463103153771</v>
          </cell>
          <cell r="G53">
            <v>549.88470975640007</v>
          </cell>
          <cell r="H53">
            <v>47.929762937441375</v>
          </cell>
          <cell r="I53">
            <v>6.8658733000000005</v>
          </cell>
          <cell r="J53">
            <v>0</v>
          </cell>
          <cell r="K53">
            <v>0</v>
          </cell>
          <cell r="L53">
            <v>0</v>
          </cell>
          <cell r="M53">
            <v>185.43867813000006</v>
          </cell>
          <cell r="N53">
            <v>0</v>
          </cell>
          <cell r="O53">
            <v>0</v>
          </cell>
          <cell r="P53">
            <v>21.438909910273129</v>
          </cell>
          <cell r="Q53">
            <v>9.623341638499781</v>
          </cell>
          <cell r="R53">
            <v>296.9471654280531</v>
          </cell>
          <cell r="S53">
            <v>273.40325251305416</v>
          </cell>
          <cell r="T53">
            <v>1.9381263644424798</v>
          </cell>
          <cell r="U53">
            <v>125.04009257589294</v>
          </cell>
          <cell r="V53">
            <v>2.9995473026156003</v>
          </cell>
          <cell r="W53">
            <v>296.00960968841764</v>
          </cell>
          <cell r="X53">
            <v>3.2321256970528847</v>
          </cell>
          <cell r="Y53">
            <v>2.4038216040149178</v>
          </cell>
          <cell r="Z53">
            <v>59.733114320144679</v>
          </cell>
          <cell r="AA53">
            <v>58.96246752783447</v>
          </cell>
          <cell r="AB53">
            <v>563.77270271734608</v>
          </cell>
          <cell r="AC53">
            <v>195.07580947440536</v>
          </cell>
          <cell r="AD53">
            <v>31.868053787146959</v>
          </cell>
          <cell r="AE53">
            <v>67.847254035616984</v>
          </cell>
          <cell r="AF53">
            <v>5.0996371199999997</v>
          </cell>
          <cell r="AG53">
            <v>7.8311415000000011</v>
          </cell>
          <cell r="AH53">
            <v>137.57831014476852</v>
          </cell>
          <cell r="AI53">
            <v>0</v>
          </cell>
          <cell r="AJ53">
            <v>0</v>
          </cell>
          <cell r="AK53">
            <v>0</v>
          </cell>
          <cell r="AL53">
            <v>0</v>
          </cell>
          <cell r="AM53">
            <v>97.92</v>
          </cell>
          <cell r="AN53">
            <v>27.325800000000001</v>
          </cell>
          <cell r="AO53">
            <v>125.72713800000001</v>
          </cell>
          <cell r="AP53">
            <v>0</v>
          </cell>
          <cell r="AQ53">
            <v>45.465479999999999</v>
          </cell>
          <cell r="AR53">
            <v>0</v>
          </cell>
          <cell r="AS53">
            <v>0</v>
          </cell>
          <cell r="AT53">
            <v>0</v>
          </cell>
          <cell r="AU53">
            <v>0</v>
          </cell>
          <cell r="AV53">
            <v>0</v>
          </cell>
          <cell r="AW53">
            <v>0</v>
          </cell>
          <cell r="AX53">
            <v>0</v>
          </cell>
          <cell r="AY53">
            <v>0</v>
          </cell>
          <cell r="AZ53">
            <v>-45</v>
          </cell>
          <cell r="BA53">
            <v>-89.179009999999991</v>
          </cell>
          <cell r="BC53">
            <v>39264</v>
          </cell>
          <cell r="BD53">
            <v>291.56535303314132</v>
          </cell>
          <cell r="BE53">
            <v>754.77162792789829</v>
          </cell>
          <cell r="BF53">
            <v>148.11969707228178</v>
          </cell>
          <cell r="BG53">
            <v>1085.152520437463</v>
          </cell>
          <cell r="BH53">
            <v>144.14035575695914</v>
          </cell>
          <cell r="BI53">
            <v>14.211282486299837</v>
          </cell>
          <cell r="BJ53">
            <v>7.8486823646479493</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19.604480346420001</v>
          </cell>
          <cell r="CJ53">
            <v>0</v>
          </cell>
          <cell r="CK53">
            <v>0</v>
          </cell>
          <cell r="CL53">
            <v>0</v>
          </cell>
          <cell r="CR53">
            <v>0</v>
          </cell>
          <cell r="CS53">
            <v>0</v>
          </cell>
          <cell r="CT53">
            <v>0</v>
          </cell>
          <cell r="CU53">
            <v>0</v>
          </cell>
          <cell r="CV53">
            <v>0</v>
          </cell>
          <cell r="CW53">
            <v>0</v>
          </cell>
          <cell r="CX53">
            <v>0</v>
          </cell>
          <cell r="CY53">
            <v>0</v>
          </cell>
          <cell r="CZ53">
            <v>0</v>
          </cell>
          <cell r="DA53">
            <v>66.39881166666666</v>
          </cell>
          <cell r="DC53">
            <v>39264</v>
          </cell>
          <cell r="DD53">
            <v>11113.697985297</v>
          </cell>
          <cell r="DE53">
            <v>2160.8044833495796</v>
          </cell>
          <cell r="DF53">
            <v>0</v>
          </cell>
          <cell r="DG53">
            <v>2445.8095190786917</v>
          </cell>
          <cell r="DH53">
            <v>0</v>
          </cell>
          <cell r="DI53">
            <v>316.04289834642003</v>
          </cell>
          <cell r="DJ53">
            <v>-67.780198333333345</v>
          </cell>
          <cell r="DK53">
            <v>15968.574687738359</v>
          </cell>
        </row>
        <row r="54">
          <cell r="A54">
            <v>39295</v>
          </cell>
          <cell r="B54">
            <v>1667.6560543865064</v>
          </cell>
          <cell r="C54">
            <v>6037.8414057116497</v>
          </cell>
          <cell r="D54">
            <v>386.18213777590017</v>
          </cell>
          <cell r="E54">
            <v>1945.4699126139903</v>
          </cell>
          <cell r="F54">
            <v>832.62866577537443</v>
          </cell>
          <cell r="G54">
            <v>557.98049420029713</v>
          </cell>
          <cell r="H54">
            <v>49.648869098112314</v>
          </cell>
          <cell r="I54">
            <v>6.9784286</v>
          </cell>
          <cell r="J54">
            <v>0</v>
          </cell>
          <cell r="K54">
            <v>0</v>
          </cell>
          <cell r="L54">
            <v>0</v>
          </cell>
          <cell r="M54">
            <v>188.47865646000002</v>
          </cell>
          <cell r="N54">
            <v>0</v>
          </cell>
          <cell r="O54">
            <v>0</v>
          </cell>
          <cell r="P54">
            <v>21.508291495743265</v>
          </cell>
          <cell r="Q54">
            <v>9.6544851389480009</v>
          </cell>
          <cell r="R54">
            <v>297.90815949092706</v>
          </cell>
          <cell r="S54">
            <v>274.28805268299931</v>
          </cell>
          <cell r="T54">
            <v>1.9443986180490895</v>
          </cell>
          <cell r="U54">
            <v>125.44475306966606</v>
          </cell>
          <cell r="V54">
            <v>3.009254575439599</v>
          </cell>
          <cell r="W54">
            <v>296.96756959032189</v>
          </cell>
          <cell r="X54">
            <v>3.2425856507650299</v>
          </cell>
          <cell r="Y54">
            <v>2.4116009619567138</v>
          </cell>
          <cell r="Z54">
            <v>59.926425369724427</v>
          </cell>
          <cell r="AA54">
            <v>59.153284574850112</v>
          </cell>
          <cell r="AB54">
            <v>566.69905085389485</v>
          </cell>
          <cell r="AC54">
            <v>195.70712277367528</v>
          </cell>
          <cell r="AD54">
            <v>31.971186647299543</v>
          </cell>
          <cell r="AE54">
            <v>68.066824437026753</v>
          </cell>
          <cell r="AF54">
            <v>5.1161408000000002</v>
          </cell>
          <cell r="AG54">
            <v>7.8564850000000011</v>
          </cell>
          <cell r="AH54">
            <v>138.02354739442794</v>
          </cell>
          <cell r="AI54">
            <v>0</v>
          </cell>
          <cell r="AJ54">
            <v>0</v>
          </cell>
          <cell r="AK54">
            <v>0</v>
          </cell>
          <cell r="AL54">
            <v>0</v>
          </cell>
          <cell r="AM54">
            <v>97.92</v>
          </cell>
          <cell r="AN54">
            <v>27.325800000000001</v>
          </cell>
          <cell r="AO54">
            <v>125.72713800000001</v>
          </cell>
          <cell r="AP54">
            <v>0</v>
          </cell>
          <cell r="AQ54">
            <v>45.465479999999999</v>
          </cell>
          <cell r="AR54">
            <v>0</v>
          </cell>
          <cell r="AS54">
            <v>0</v>
          </cell>
          <cell r="AT54">
            <v>0</v>
          </cell>
          <cell r="AU54">
            <v>0</v>
          </cell>
          <cell r="AV54">
            <v>0</v>
          </cell>
          <cell r="AW54">
            <v>0</v>
          </cell>
          <cell r="AX54">
            <v>0</v>
          </cell>
          <cell r="AY54">
            <v>0</v>
          </cell>
          <cell r="AZ54">
            <v>-45</v>
          </cell>
          <cell r="BA54">
            <v>-14.29561</v>
          </cell>
          <cell r="BC54">
            <v>39295</v>
          </cell>
          <cell r="BD54">
            <v>298.94078160457207</v>
          </cell>
          <cell r="BE54">
            <v>769.90095299632492</v>
          </cell>
          <cell r="BF54">
            <v>150.54904513372435</v>
          </cell>
          <cell r="BG54">
            <v>1118.2732715454365</v>
          </cell>
          <cell r="BH54">
            <v>146.10247633782345</v>
          </cell>
          <cell r="BI54">
            <v>14.408904294997106</v>
          </cell>
          <cell r="BJ54">
            <v>8.1098617812796174</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19.604480346420001</v>
          </cell>
          <cell r="CJ54">
            <v>0</v>
          </cell>
          <cell r="CK54">
            <v>0</v>
          </cell>
          <cell r="CL54">
            <v>0</v>
          </cell>
          <cell r="CR54">
            <v>0</v>
          </cell>
          <cell r="CS54">
            <v>0</v>
          </cell>
          <cell r="CT54">
            <v>0</v>
          </cell>
          <cell r="CU54">
            <v>0</v>
          </cell>
          <cell r="CV54">
            <v>0</v>
          </cell>
          <cell r="CW54">
            <v>0</v>
          </cell>
          <cell r="CX54">
            <v>0</v>
          </cell>
          <cell r="CY54">
            <v>0</v>
          </cell>
          <cell r="CZ54">
            <v>0</v>
          </cell>
          <cell r="DA54">
            <v>66.39881166666666</v>
          </cell>
          <cell r="DC54">
            <v>39295</v>
          </cell>
          <cell r="DD54">
            <v>11672.864624621829</v>
          </cell>
          <cell r="DE54">
            <v>2168.8992191257153</v>
          </cell>
          <cell r="DF54">
            <v>0</v>
          </cell>
          <cell r="DG54">
            <v>2506.2852936941581</v>
          </cell>
          <cell r="DH54">
            <v>0</v>
          </cell>
          <cell r="DI54">
            <v>316.04289834642003</v>
          </cell>
          <cell r="DJ54">
            <v>7.1032016666666635</v>
          </cell>
          <cell r="DK54">
            <v>16671.195237454787</v>
          </cell>
        </row>
        <row r="55">
          <cell r="A55">
            <v>39326</v>
          </cell>
          <cell r="B55">
            <v>1676.9084300125623</v>
          </cell>
          <cell r="C55">
            <v>6445.8833315843531</v>
          </cell>
          <cell r="D55">
            <v>386.47169847564766</v>
          </cell>
          <cell r="E55">
            <v>1909.6010422876586</v>
          </cell>
          <cell r="F55">
            <v>809.96620936481281</v>
          </cell>
          <cell r="G55">
            <v>549.28434014357799</v>
          </cell>
          <cell r="H55">
            <v>48.501942948262794</v>
          </cell>
          <cell r="I55">
            <v>6.8658733000000005</v>
          </cell>
          <cell r="J55">
            <v>0</v>
          </cell>
          <cell r="K55">
            <v>0</v>
          </cell>
          <cell r="L55">
            <v>0</v>
          </cell>
          <cell r="M55">
            <v>185.43867813000006</v>
          </cell>
          <cell r="N55">
            <v>0</v>
          </cell>
          <cell r="O55">
            <v>0</v>
          </cell>
          <cell r="P55">
            <v>20.88385722651201</v>
          </cell>
          <cell r="Q55">
            <v>9.3741936349140254</v>
          </cell>
          <cell r="R55">
            <v>289.25921292506149</v>
          </cell>
          <cell r="S55">
            <v>266.32485115349283</v>
          </cell>
          <cell r="T55">
            <v>1.8879483355896003</v>
          </cell>
          <cell r="U55">
            <v>121.80280862570804</v>
          </cell>
          <cell r="V55">
            <v>2.9218891200236108</v>
          </cell>
          <cell r="W55">
            <v>288.3459304731835</v>
          </cell>
          <cell r="X55">
            <v>3.1484460673557231</v>
          </cell>
          <cell r="Y55">
            <v>2.341586740480551</v>
          </cell>
          <cell r="Z55">
            <v>58.186625923506625</v>
          </cell>
          <cell r="AA55">
            <v>57.435931151709298</v>
          </cell>
          <cell r="AB55">
            <v>559.00420590316082</v>
          </cell>
          <cell r="AC55">
            <v>190.025303080246</v>
          </cell>
          <cell r="AD55">
            <v>31.042990905926317</v>
          </cell>
          <cell r="AE55">
            <v>66.090690824338878</v>
          </cell>
          <cell r="AF55">
            <v>4.9676076800000013</v>
          </cell>
          <cell r="AG55">
            <v>7.6283935000000005</v>
          </cell>
          <cell r="AH55">
            <v>134.01641214749293</v>
          </cell>
          <cell r="AI55">
            <v>0</v>
          </cell>
          <cell r="AJ55">
            <v>0</v>
          </cell>
          <cell r="AK55">
            <v>0</v>
          </cell>
          <cell r="AL55">
            <v>0</v>
          </cell>
          <cell r="AM55">
            <v>97.92</v>
          </cell>
          <cell r="AN55">
            <v>27.325800000000001</v>
          </cell>
          <cell r="AO55">
            <v>125.72713800000001</v>
          </cell>
          <cell r="AP55">
            <v>0</v>
          </cell>
          <cell r="AQ55">
            <v>45.465479999999999</v>
          </cell>
          <cell r="AR55">
            <v>0</v>
          </cell>
          <cell r="AS55">
            <v>0</v>
          </cell>
          <cell r="AT55">
            <v>0</v>
          </cell>
          <cell r="AU55">
            <v>0</v>
          </cell>
          <cell r="AV55">
            <v>0</v>
          </cell>
          <cell r="AW55">
            <v>0</v>
          </cell>
          <cell r="AX55">
            <v>0</v>
          </cell>
          <cell r="AY55">
            <v>0</v>
          </cell>
          <cell r="AZ55">
            <v>-45</v>
          </cell>
          <cell r="BA55">
            <v>-47.041830000000004</v>
          </cell>
          <cell r="BC55">
            <v>39326</v>
          </cell>
          <cell r="BD55">
            <v>292.28027102432304</v>
          </cell>
          <cell r="BE55">
            <v>756.37806616924115</v>
          </cell>
          <cell r="BF55">
            <v>148.12096305691352</v>
          </cell>
          <cell r="BG55">
            <v>1087.1259170730559</v>
          </cell>
          <cell r="BH55">
            <v>145.1027856310123</v>
          </cell>
          <cell r="BI55">
            <v>14.158749288755414</v>
          </cell>
          <cell r="BJ55">
            <v>7.6754418028252687</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18.972077754600001</v>
          </cell>
          <cell r="CJ55">
            <v>0</v>
          </cell>
          <cell r="CK55">
            <v>0</v>
          </cell>
          <cell r="CL55">
            <v>0</v>
          </cell>
          <cell r="CR55">
            <v>0</v>
          </cell>
          <cell r="CS55">
            <v>0</v>
          </cell>
          <cell r="CT55">
            <v>0</v>
          </cell>
          <cell r="CU55">
            <v>0</v>
          </cell>
          <cell r="CV55">
            <v>0</v>
          </cell>
          <cell r="CW55">
            <v>0</v>
          </cell>
          <cell r="CX55">
            <v>0</v>
          </cell>
          <cell r="CY55">
            <v>0</v>
          </cell>
          <cell r="CZ55">
            <v>0</v>
          </cell>
          <cell r="DA55">
            <v>66.39881166666666</v>
          </cell>
          <cell r="DC55">
            <v>39326</v>
          </cell>
          <cell r="DD55">
            <v>12018.921546246876</v>
          </cell>
          <cell r="DE55">
            <v>2114.6888854187023</v>
          </cell>
          <cell r="DF55">
            <v>0</v>
          </cell>
          <cell r="DG55">
            <v>2450.8421940461267</v>
          </cell>
          <cell r="DH55">
            <v>0</v>
          </cell>
          <cell r="DI55">
            <v>315.41049575459999</v>
          </cell>
          <cell r="DJ55">
            <v>-25.643018333333345</v>
          </cell>
          <cell r="DK55">
            <v>16874.220103132971</v>
          </cell>
        </row>
        <row r="56">
          <cell r="A56">
            <v>39356</v>
          </cell>
          <cell r="B56">
            <v>1760.3447050082441</v>
          </cell>
          <cell r="C56">
            <v>8268.5192795511484</v>
          </cell>
          <cell r="D56">
            <v>501.22921846714917</v>
          </cell>
          <cell r="E56">
            <v>2124.5819860930237</v>
          </cell>
          <cell r="F56">
            <v>1453.282053186334</v>
          </cell>
          <cell r="G56">
            <v>549.68078726407737</v>
          </cell>
          <cell r="H56">
            <v>38.826652569846487</v>
          </cell>
          <cell r="I56">
            <v>6.8658733000000005</v>
          </cell>
          <cell r="J56">
            <v>0</v>
          </cell>
          <cell r="K56">
            <v>0</v>
          </cell>
          <cell r="L56">
            <v>0</v>
          </cell>
          <cell r="M56">
            <v>185.43867813000006</v>
          </cell>
          <cell r="N56">
            <v>0</v>
          </cell>
          <cell r="O56">
            <v>0</v>
          </cell>
          <cell r="P56">
            <v>41.234122950330466</v>
          </cell>
          <cell r="Q56">
            <v>23.811336336058943</v>
          </cell>
          <cell r="R56">
            <v>364.74519409176389</v>
          </cell>
          <cell r="S56">
            <v>343.43240642943442</v>
          </cell>
          <cell r="T56">
            <v>66.23451379383377</v>
          </cell>
          <cell r="U56">
            <v>336.98066836816315</v>
          </cell>
          <cell r="V56">
            <v>6.7784878756687048</v>
          </cell>
          <cell r="W56">
            <v>579.61486269024363</v>
          </cell>
          <cell r="X56">
            <v>10.602328963712022</v>
          </cell>
          <cell r="Y56">
            <v>4.5800024587687709</v>
          </cell>
          <cell r="Z56">
            <v>94.965789687971025</v>
          </cell>
          <cell r="AA56">
            <v>137.35644718060263</v>
          </cell>
          <cell r="AB56">
            <v>1066.3573607700214</v>
          </cell>
          <cell r="AC56">
            <v>530.970868862619</v>
          </cell>
          <cell r="AD56">
            <v>39.994357574375009</v>
          </cell>
          <cell r="AE56">
            <v>81.997994322649191</v>
          </cell>
          <cell r="AF56">
            <v>12.655930560000002</v>
          </cell>
          <cell r="AG56">
            <v>21.60697188</v>
          </cell>
          <cell r="AH56">
            <v>256.93722399266971</v>
          </cell>
          <cell r="AI56">
            <v>0</v>
          </cell>
          <cell r="AJ56">
            <v>0</v>
          </cell>
          <cell r="AK56">
            <v>0</v>
          </cell>
          <cell r="AL56">
            <v>0</v>
          </cell>
          <cell r="AM56">
            <v>19.933333333333334</v>
          </cell>
          <cell r="AN56">
            <v>4.486533333333333</v>
          </cell>
          <cell r="AO56">
            <v>111.17739999999998</v>
          </cell>
          <cell r="AP56">
            <v>0</v>
          </cell>
          <cell r="AQ56">
            <v>44.224400000000003</v>
          </cell>
          <cell r="AR56">
            <v>0</v>
          </cell>
          <cell r="AS56">
            <v>0</v>
          </cell>
          <cell r="AT56">
            <v>0</v>
          </cell>
          <cell r="AU56">
            <v>0</v>
          </cell>
          <cell r="AV56">
            <v>0</v>
          </cell>
          <cell r="AW56">
            <v>0</v>
          </cell>
          <cell r="AX56">
            <v>0</v>
          </cell>
          <cell r="AY56">
            <v>0</v>
          </cell>
          <cell r="AZ56">
            <v>-45</v>
          </cell>
          <cell r="BA56">
            <v>-31.255970000000001</v>
          </cell>
          <cell r="BC56">
            <v>39356</v>
          </cell>
          <cell r="BD56">
            <v>296.82118506311753</v>
          </cell>
          <cell r="BE56">
            <v>1094.5227121398368</v>
          </cell>
          <cell r="BF56">
            <v>250.49930518757211</v>
          </cell>
          <cell r="BG56">
            <v>1198.449719016078</v>
          </cell>
          <cell r="BH56">
            <v>258.44588439881602</v>
          </cell>
          <cell r="BI56">
            <v>14.190534432268594</v>
          </cell>
          <cell r="BJ56">
            <v>9.0428726297144806</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142.5375327138</v>
          </cell>
          <cell r="CJ56">
            <v>0.7401027</v>
          </cell>
          <cell r="CK56">
            <v>0</v>
          </cell>
          <cell r="CL56">
            <v>0</v>
          </cell>
          <cell r="CR56">
            <v>0</v>
          </cell>
          <cell r="CS56">
            <v>0</v>
          </cell>
          <cell r="CT56">
            <v>0</v>
          </cell>
          <cell r="CU56">
            <v>0</v>
          </cell>
          <cell r="CV56">
            <v>0</v>
          </cell>
          <cell r="CW56">
            <v>0</v>
          </cell>
          <cell r="CX56">
            <v>0</v>
          </cell>
          <cell r="CY56">
            <v>0</v>
          </cell>
          <cell r="CZ56">
            <v>0</v>
          </cell>
          <cell r="DA56">
            <v>66.39881166666666</v>
          </cell>
          <cell r="DC56">
            <v>39356</v>
          </cell>
          <cell r="DD56">
            <v>14888.769233569825</v>
          </cell>
          <cell r="DE56">
            <v>4020.8568687888855</v>
          </cell>
          <cell r="DF56">
            <v>0</v>
          </cell>
          <cell r="DG56">
            <v>3121.9722128674034</v>
          </cell>
          <cell r="DH56">
            <v>0</v>
          </cell>
          <cell r="DI56">
            <v>323.09930208046666</v>
          </cell>
          <cell r="DJ56">
            <v>-9.857158333333345</v>
          </cell>
          <cell r="DK56">
            <v>22344.840458973249</v>
          </cell>
        </row>
        <row r="57">
          <cell r="A57">
            <v>39387</v>
          </cell>
          <cell r="B57">
            <v>2029.0782546986147</v>
          </cell>
          <cell r="C57">
            <v>17387.710662699934</v>
          </cell>
          <cell r="D57">
            <v>890.08201995483239</v>
          </cell>
          <cell r="E57">
            <v>2820.9838470483151</v>
          </cell>
          <cell r="F57">
            <v>2995.8271521113979</v>
          </cell>
          <cell r="G57">
            <v>549.02746666292285</v>
          </cell>
          <cell r="H57">
            <v>30.935015037110929</v>
          </cell>
          <cell r="I57">
            <v>6.8658733000000005</v>
          </cell>
          <cell r="J57">
            <v>0</v>
          </cell>
          <cell r="K57">
            <v>0</v>
          </cell>
          <cell r="L57">
            <v>0</v>
          </cell>
          <cell r="M57">
            <v>185.43867813000006</v>
          </cell>
          <cell r="N57">
            <v>0</v>
          </cell>
          <cell r="O57">
            <v>0</v>
          </cell>
          <cell r="P57">
            <v>64.263728373197239</v>
          </cell>
          <cell r="Q57">
            <v>40.466224852992134</v>
          </cell>
          <cell r="R57">
            <v>437.83400934071682</v>
          </cell>
          <cell r="S57">
            <v>419.78900772794316</v>
          </cell>
          <cell r="T57">
            <v>142.78913471030648</v>
          </cell>
          <cell r="U57">
            <v>586.2562524971222</v>
          </cell>
          <cell r="V57">
            <v>11.203181915322048</v>
          </cell>
          <cell r="W57">
            <v>909.84766964853736</v>
          </cell>
          <cell r="X57">
            <v>19.299748272872467</v>
          </cell>
          <cell r="Y57">
            <v>7.1105399656908022</v>
          </cell>
          <cell r="Z57">
            <v>135.39665213117965</v>
          </cell>
          <cell r="AA57">
            <v>229.23103783387995</v>
          </cell>
          <cell r="AB57">
            <v>1655.8012858860529</v>
          </cell>
          <cell r="AC57">
            <v>926.11661796445685</v>
          </cell>
          <cell r="AD57">
            <v>48.85123628704055</v>
          </cell>
          <cell r="AE57">
            <v>97.101081520284993</v>
          </cell>
          <cell r="AF57">
            <v>21.526713919999999</v>
          </cell>
          <cell r="AG57">
            <v>37.817194480000005</v>
          </cell>
          <cell r="AH57">
            <v>395.58340273519605</v>
          </cell>
          <cell r="AI57">
            <v>0</v>
          </cell>
          <cell r="AJ57">
            <v>0</v>
          </cell>
          <cell r="AK57">
            <v>0</v>
          </cell>
          <cell r="AL57">
            <v>0</v>
          </cell>
          <cell r="AM57">
            <v>19.933333333333334</v>
          </cell>
          <cell r="AN57">
            <v>4.486533333333333</v>
          </cell>
          <cell r="AO57">
            <v>111.17739999999998</v>
          </cell>
          <cell r="AP57">
            <v>0</v>
          </cell>
          <cell r="AQ57">
            <v>44.224400000000003</v>
          </cell>
          <cell r="AR57">
            <v>0</v>
          </cell>
          <cell r="AS57">
            <v>0</v>
          </cell>
          <cell r="AT57">
            <v>0</v>
          </cell>
          <cell r="AU57">
            <v>0</v>
          </cell>
          <cell r="AV57">
            <v>0</v>
          </cell>
          <cell r="AW57">
            <v>0</v>
          </cell>
          <cell r="AX57">
            <v>0</v>
          </cell>
          <cell r="AY57">
            <v>0</v>
          </cell>
          <cell r="AZ57">
            <v>-45</v>
          </cell>
          <cell r="BA57">
            <v>-12.022969999999999</v>
          </cell>
          <cell r="BC57">
            <v>39387</v>
          </cell>
          <cell r="BD57">
            <v>292.4105603882112</v>
          </cell>
          <cell r="BE57">
            <v>2283.6168819458626</v>
          </cell>
          <cell r="BF57">
            <v>487.6080864167489</v>
          </cell>
          <cell r="BG57">
            <v>1365.6385657510532</v>
          </cell>
          <cell r="BH57">
            <v>493.15179592999203</v>
          </cell>
          <cell r="BI57">
            <v>14.213010503807769</v>
          </cell>
          <cell r="BJ57">
            <v>12.258678457385377</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274.71232324176003</v>
          </cell>
          <cell r="CJ57">
            <v>1.5396514000000001</v>
          </cell>
          <cell r="CK57">
            <v>0</v>
          </cell>
          <cell r="CL57">
            <v>0</v>
          </cell>
          <cell r="CR57">
            <v>0</v>
          </cell>
          <cell r="CS57">
            <v>0</v>
          </cell>
          <cell r="CT57">
            <v>0</v>
          </cell>
          <cell r="CU57">
            <v>0</v>
          </cell>
          <cell r="CV57">
            <v>0</v>
          </cell>
          <cell r="CW57">
            <v>0</v>
          </cell>
          <cell r="CX57">
            <v>0</v>
          </cell>
          <cell r="CY57">
            <v>0</v>
          </cell>
          <cell r="CZ57">
            <v>0</v>
          </cell>
          <cell r="DA57">
            <v>66.39881166666666</v>
          </cell>
          <cell r="DC57">
            <v>39387</v>
          </cell>
          <cell r="DD57">
            <v>26895.94896964313</v>
          </cell>
          <cell r="DE57">
            <v>6186.2847200627912</v>
          </cell>
          <cell r="DF57">
            <v>0</v>
          </cell>
          <cell r="DG57">
            <v>4948.8975793930604</v>
          </cell>
          <cell r="DH57">
            <v>0</v>
          </cell>
          <cell r="DI57">
            <v>456.07364130842672</v>
          </cell>
          <cell r="DJ57">
            <v>9.3758416666666591</v>
          </cell>
          <cell r="DK57">
            <v>38496.580752074071</v>
          </cell>
        </row>
        <row r="58">
          <cell r="A58">
            <v>39417</v>
          </cell>
          <cell r="B58">
            <v>2352.2355948621225</v>
          </cell>
          <cell r="C58">
            <v>30878.566867192796</v>
          </cell>
          <cell r="D58">
            <v>1521.4490118815777</v>
          </cell>
          <cell r="E58">
            <v>3429.6091393120028</v>
          </cell>
          <cell r="F58">
            <v>4744.3630378789539</v>
          </cell>
          <cell r="G58">
            <v>549.84303329816737</v>
          </cell>
          <cell r="H58">
            <v>42.897683754154059</v>
          </cell>
          <cell r="I58">
            <v>6.8658733000000005</v>
          </cell>
          <cell r="J58">
            <v>0</v>
          </cell>
          <cell r="K58">
            <v>0</v>
          </cell>
          <cell r="L58">
            <v>0</v>
          </cell>
          <cell r="M58">
            <v>185.43867813000006</v>
          </cell>
          <cell r="N58">
            <v>0</v>
          </cell>
          <cell r="O58">
            <v>0</v>
          </cell>
          <cell r="P58">
            <v>95.099008768389226</v>
          </cell>
          <cell r="Q58">
            <v>62.418383040974504</v>
          </cell>
          <cell r="R58">
            <v>549.2308606653063</v>
          </cell>
          <cell r="S58">
            <v>533.98920276235981</v>
          </cell>
          <cell r="T58">
            <v>241.19184112289582</v>
          </cell>
          <cell r="U58">
            <v>913.69357831071738</v>
          </cell>
          <cell r="V58">
            <v>17.061388194489691</v>
          </cell>
          <cell r="W58">
            <v>1351.3350022730797</v>
          </cell>
          <cell r="X58">
            <v>30.657438075754595</v>
          </cell>
          <cell r="Y58">
            <v>10.501622651668812</v>
          </cell>
          <cell r="Z58">
            <v>190.83765688699157</v>
          </cell>
          <cell r="AA58">
            <v>350.67482644101335</v>
          </cell>
          <cell r="AB58">
            <v>2441.3727466708378</v>
          </cell>
          <cell r="AC58">
            <v>1444.9771482688332</v>
          </cell>
          <cell r="AD58">
            <v>62.106896840112029</v>
          </cell>
          <cell r="AE58">
            <v>120.50366780338209</v>
          </cell>
          <cell r="AF58">
            <v>33.21741088000001</v>
          </cell>
          <cell r="AG58">
            <v>59.092475520000008</v>
          </cell>
          <cell r="AH58">
            <v>581.72555805982779</v>
          </cell>
          <cell r="AI58">
            <v>0</v>
          </cell>
          <cell r="AJ58">
            <v>0</v>
          </cell>
          <cell r="AK58">
            <v>0</v>
          </cell>
          <cell r="AL58">
            <v>0</v>
          </cell>
          <cell r="AM58">
            <v>19.933333333333334</v>
          </cell>
          <cell r="AN58">
            <v>4.486533333333333</v>
          </cell>
          <cell r="AO58">
            <v>111.17739999999998</v>
          </cell>
          <cell r="AP58">
            <v>0</v>
          </cell>
          <cell r="AQ58">
            <v>44.224400000000003</v>
          </cell>
          <cell r="AR58">
            <v>0</v>
          </cell>
          <cell r="AS58">
            <v>0</v>
          </cell>
          <cell r="AT58">
            <v>0</v>
          </cell>
          <cell r="AU58">
            <v>0</v>
          </cell>
          <cell r="AV58">
            <v>0</v>
          </cell>
          <cell r="AW58">
            <v>0</v>
          </cell>
          <cell r="AX58">
            <v>0</v>
          </cell>
          <cell r="AY58">
            <v>0</v>
          </cell>
          <cell r="AZ58">
            <v>-45</v>
          </cell>
          <cell r="BA58">
            <v>-42.439599999999999</v>
          </cell>
          <cell r="BC58">
            <v>39417</v>
          </cell>
          <cell r="BD58">
            <v>295.44559279261381</v>
          </cell>
          <cell r="BE58">
            <v>4348.2704036490295</v>
          </cell>
          <cell r="BF58">
            <v>802.23938029856504</v>
          </cell>
          <cell r="BG58">
            <v>1595.4743619139222</v>
          </cell>
          <cell r="BH58">
            <v>801.71909816828634</v>
          </cell>
          <cell r="BI58">
            <v>14.233774238821336</v>
          </cell>
          <cell r="BJ58">
            <v>18.440970443933566</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448.63589603820009</v>
          </cell>
          <cell r="CJ58">
            <v>2.5829287000000001</v>
          </cell>
          <cell r="CK58">
            <v>0</v>
          </cell>
          <cell r="CL58">
            <v>0</v>
          </cell>
          <cell r="CR58">
            <v>0</v>
          </cell>
          <cell r="CS58">
            <v>0</v>
          </cell>
          <cell r="CT58">
            <v>0</v>
          </cell>
          <cell r="CU58">
            <v>0</v>
          </cell>
          <cell r="CV58">
            <v>0</v>
          </cell>
          <cell r="CW58">
            <v>0</v>
          </cell>
          <cell r="CX58">
            <v>0</v>
          </cell>
          <cell r="CY58">
            <v>0</v>
          </cell>
          <cell r="CZ58">
            <v>0</v>
          </cell>
          <cell r="DA58">
            <v>66.39881166666666</v>
          </cell>
          <cell r="DC58">
            <v>39417</v>
          </cell>
          <cell r="DD58">
            <v>43711.268919609771</v>
          </cell>
          <cell r="DE58">
            <v>9089.6867132366333</v>
          </cell>
          <cell r="DF58">
            <v>0</v>
          </cell>
          <cell r="DG58">
            <v>7875.8235815051721</v>
          </cell>
          <cell r="DH58">
            <v>0</v>
          </cell>
          <cell r="DI58">
            <v>631.04049140486677</v>
          </cell>
          <cell r="DJ58">
            <v>-21.040788333333339</v>
          </cell>
          <cell r="DK58">
            <v>61286.778917423107</v>
          </cell>
        </row>
        <row r="59">
          <cell r="A59">
            <v>39448</v>
          </cell>
          <cell r="B59">
            <v>2715.850006805746</v>
          </cell>
          <cell r="C59">
            <v>40917.746197034045</v>
          </cell>
          <cell r="D59">
            <v>2161.7880826198061</v>
          </cell>
          <cell r="E59">
            <v>4046.8936692867705</v>
          </cell>
          <cell r="F59">
            <v>6192.7060880496538</v>
          </cell>
          <cell r="G59">
            <v>558.25683612033799</v>
          </cell>
          <cell r="H59">
            <v>51.519061276863788</v>
          </cell>
          <cell r="I59">
            <v>6.9784286</v>
          </cell>
          <cell r="J59">
            <v>0</v>
          </cell>
          <cell r="K59">
            <v>0</v>
          </cell>
          <cell r="L59">
            <v>0</v>
          </cell>
          <cell r="M59">
            <v>188.47865646000002</v>
          </cell>
          <cell r="N59">
            <v>0</v>
          </cell>
          <cell r="O59">
            <v>0</v>
          </cell>
          <cell r="P59">
            <v>110.3526702359917</v>
          </cell>
          <cell r="Q59">
            <v>73.332687132723137</v>
          </cell>
          <cell r="R59">
            <v>602.19757149431985</v>
          </cell>
          <cell r="S59">
            <v>588.59114509306255</v>
          </cell>
          <cell r="T59">
            <v>290.51783224804353</v>
          </cell>
          <cell r="U59">
            <v>1076.6711302756696</v>
          </cell>
          <cell r="V59">
            <v>19.969800886804222</v>
          </cell>
          <cell r="W59">
            <v>1569.837553835019</v>
          </cell>
          <cell r="X59">
            <v>36.32134712156271</v>
          </cell>
          <cell r="Y59">
            <v>12.178681299803323</v>
          </cell>
          <cell r="Z59">
            <v>218.05683538739402</v>
          </cell>
          <cell r="AA59">
            <v>410.99917808111627</v>
          </cell>
          <cell r="AB59">
            <v>2829.5084531165139</v>
          </cell>
          <cell r="AC59">
            <v>1703.2629047132787</v>
          </cell>
          <cell r="AD59">
            <v>68.443459512957631</v>
          </cell>
          <cell r="AE59">
            <v>131.5778221197443</v>
          </cell>
          <cell r="AF59">
            <v>39.030107520000008</v>
          </cell>
          <cell r="AG59">
            <v>69.684821440000007</v>
          </cell>
          <cell r="AH59">
            <v>673.72723123297783</v>
          </cell>
          <cell r="AI59">
            <v>0</v>
          </cell>
          <cell r="AJ59">
            <v>0</v>
          </cell>
          <cell r="AK59">
            <v>0</v>
          </cell>
          <cell r="AL59">
            <v>0</v>
          </cell>
          <cell r="AM59">
            <v>0</v>
          </cell>
          <cell r="AN59">
            <v>0</v>
          </cell>
          <cell r="AO59">
            <v>102.355715</v>
          </cell>
          <cell r="AP59">
            <v>0</v>
          </cell>
          <cell r="AQ59">
            <v>26.438499999999998</v>
          </cell>
          <cell r="AR59">
            <v>0</v>
          </cell>
          <cell r="AS59">
            <v>0</v>
          </cell>
          <cell r="AT59">
            <v>0</v>
          </cell>
          <cell r="AU59">
            <v>0</v>
          </cell>
          <cell r="AV59">
            <v>0</v>
          </cell>
          <cell r="AW59">
            <v>0</v>
          </cell>
          <cell r="AX59">
            <v>0</v>
          </cell>
          <cell r="AY59">
            <v>0</v>
          </cell>
          <cell r="AZ59">
            <v>-54.166666666666664</v>
          </cell>
          <cell r="BA59">
            <v>-48.671769999999995</v>
          </cell>
          <cell r="BC59">
            <v>39448</v>
          </cell>
          <cell r="BD59">
            <v>301.33880289796417</v>
          </cell>
          <cell r="BE59">
            <v>5926.2989352178456</v>
          </cell>
          <cell r="BF59">
            <v>1052.7886603010538</v>
          </cell>
          <cell r="BG59">
            <v>1766.7285342620135</v>
          </cell>
          <cell r="BH59">
            <v>1042.1554854660969</v>
          </cell>
          <cell r="BI59">
            <v>14.420660209795784</v>
          </cell>
          <cell r="BJ59">
            <v>23.921933725991575</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523.67936575644001</v>
          </cell>
          <cell r="CJ59">
            <v>3.0347183000000002</v>
          </cell>
          <cell r="CK59">
            <v>0</v>
          </cell>
          <cell r="CL59">
            <v>0</v>
          </cell>
          <cell r="CR59">
            <v>0</v>
          </cell>
          <cell r="CS59">
            <v>0</v>
          </cell>
          <cell r="CT59">
            <v>0</v>
          </cell>
          <cell r="CU59">
            <v>0</v>
          </cell>
          <cell r="CV59">
            <v>0</v>
          </cell>
          <cell r="CW59">
            <v>0</v>
          </cell>
          <cell r="CX59">
            <v>0</v>
          </cell>
          <cell r="CY59">
            <v>0</v>
          </cell>
          <cell r="CZ59">
            <v>0</v>
          </cell>
          <cell r="DA59">
            <v>66.39881166666666</v>
          </cell>
          <cell r="DC59">
            <v>39448</v>
          </cell>
          <cell r="DD59">
            <v>56840.217026253224</v>
          </cell>
          <cell r="DE59">
            <v>10524.261232746983</v>
          </cell>
          <cell r="DF59">
            <v>0</v>
          </cell>
          <cell r="DG59">
            <v>10127.653012080762</v>
          </cell>
          <cell r="DH59">
            <v>0</v>
          </cell>
          <cell r="DI59">
            <v>655.50829905644002</v>
          </cell>
          <cell r="DJ59">
            <v>-36.439625000000007</v>
          </cell>
          <cell r="DK59">
            <v>78111.199945137399</v>
          </cell>
        </row>
        <row r="60">
          <cell r="A60">
            <v>39479</v>
          </cell>
          <cell r="B60">
            <v>2835.1785338866057</v>
          </cell>
          <cell r="C60">
            <v>42642.754767049948</v>
          </cell>
          <cell r="D60">
            <v>2440.1712732867163</v>
          </cell>
          <cell r="E60">
            <v>3902.4890931726463</v>
          </cell>
          <cell r="F60">
            <v>6140.9924685909418</v>
          </cell>
          <cell r="G60">
            <v>540.39210036433076</v>
          </cell>
          <cell r="H60">
            <v>51.382109198787127</v>
          </cell>
          <cell r="I60">
            <v>6.7533180000000002</v>
          </cell>
          <cell r="J60">
            <v>0</v>
          </cell>
          <cell r="K60">
            <v>0</v>
          </cell>
          <cell r="L60">
            <v>0</v>
          </cell>
          <cell r="M60">
            <v>182.3986998</v>
          </cell>
          <cell r="N60">
            <v>0</v>
          </cell>
          <cell r="O60">
            <v>0</v>
          </cell>
          <cell r="P60">
            <v>100.19109756659753</v>
          </cell>
          <cell r="Q60">
            <v>66.384024405852301</v>
          </cell>
          <cell r="R60">
            <v>554.37392605483114</v>
          </cell>
          <cell r="S60">
            <v>541.13443578611248</v>
          </cell>
          <cell r="T60">
            <v>261.45577732513442</v>
          </cell>
          <cell r="U60">
            <v>973.96196652188985</v>
          </cell>
          <cell r="V60">
            <v>18.093619267266053</v>
          </cell>
          <cell r="W60">
            <v>1424.9023076048286</v>
          </cell>
          <cell r="X60">
            <v>32.814667644142098</v>
          </cell>
          <cell r="Y60">
            <v>11.058837380524967</v>
          </cell>
          <cell r="Z60">
            <v>198.71388555960061</v>
          </cell>
          <cell r="AA60">
            <v>372.26794045855473</v>
          </cell>
          <cell r="AB60">
            <v>2596.7473925559889</v>
          </cell>
          <cell r="AC60">
            <v>1540.6640511708167</v>
          </cell>
          <cell r="AD60">
            <v>62.928236918514131</v>
          </cell>
          <cell r="AE60">
            <v>121.25424880350933</v>
          </cell>
          <cell r="AF60">
            <v>35.330854720000005</v>
          </cell>
          <cell r="AG60">
            <v>63.026133820000005</v>
          </cell>
          <cell r="AH60">
            <v>611.97215570897288</v>
          </cell>
          <cell r="AI60">
            <v>0</v>
          </cell>
          <cell r="AJ60">
            <v>0</v>
          </cell>
          <cell r="AK60">
            <v>0</v>
          </cell>
          <cell r="AL60">
            <v>0</v>
          </cell>
          <cell r="AM60">
            <v>0</v>
          </cell>
          <cell r="AN60">
            <v>0</v>
          </cell>
          <cell r="AO60">
            <v>102.355715</v>
          </cell>
          <cell r="AP60">
            <v>0</v>
          </cell>
          <cell r="AQ60">
            <v>26.438499999999998</v>
          </cell>
          <cell r="AR60">
            <v>0</v>
          </cell>
          <cell r="AS60">
            <v>0</v>
          </cell>
          <cell r="AT60">
            <v>0</v>
          </cell>
          <cell r="AU60">
            <v>0</v>
          </cell>
          <cell r="AV60">
            <v>0</v>
          </cell>
          <cell r="AW60">
            <v>0</v>
          </cell>
          <cell r="AX60">
            <v>0</v>
          </cell>
          <cell r="AY60">
            <v>0</v>
          </cell>
          <cell r="AZ60">
            <v>-54.166666666666664</v>
          </cell>
          <cell r="BA60">
            <v>-27.212430000000001</v>
          </cell>
          <cell r="BC60">
            <v>39479</v>
          </cell>
          <cell r="BD60">
            <v>293.41943651121494</v>
          </cell>
          <cell r="BE60">
            <v>6240.2755219200235</v>
          </cell>
          <cell r="BF60">
            <v>1056.4263792550657</v>
          </cell>
          <cell r="BG60">
            <v>1725.9824240470602</v>
          </cell>
          <cell r="BH60">
            <v>1034.4131016617655</v>
          </cell>
          <cell r="BI60">
            <v>13.983133502839948</v>
          </cell>
          <cell r="BJ60">
            <v>24.058831089109983</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458.72635271982</v>
          </cell>
          <cell r="CJ60">
            <v>2.6512916</v>
          </cell>
          <cell r="CK60">
            <v>0</v>
          </cell>
          <cell r="CL60">
            <v>0</v>
          </cell>
          <cell r="CR60">
            <v>0</v>
          </cell>
          <cell r="CS60">
            <v>0</v>
          </cell>
          <cell r="CT60">
            <v>0</v>
          </cell>
          <cell r="CU60">
            <v>0</v>
          </cell>
          <cell r="CV60">
            <v>0</v>
          </cell>
          <cell r="CW60">
            <v>0</v>
          </cell>
          <cell r="CX60">
            <v>0</v>
          </cell>
          <cell r="CY60">
            <v>0</v>
          </cell>
          <cell r="CZ60">
            <v>0</v>
          </cell>
          <cell r="DA60">
            <v>66.39881166666666</v>
          </cell>
          <cell r="DC60">
            <v>39479</v>
          </cell>
          <cell r="DD60">
            <v>58742.512363349975</v>
          </cell>
          <cell r="DE60">
            <v>9587.2755592731355</v>
          </cell>
          <cell r="DF60">
            <v>0</v>
          </cell>
          <cell r="DG60">
            <v>10388.558827987079</v>
          </cell>
          <cell r="DH60">
            <v>0</v>
          </cell>
          <cell r="DI60">
            <v>590.17185931981999</v>
          </cell>
          <cell r="DJ60">
            <v>-14.980285000000009</v>
          </cell>
          <cell r="DK60">
            <v>79293.538324930007</v>
          </cell>
        </row>
        <row r="61">
          <cell r="A61">
            <v>39508</v>
          </cell>
          <cell r="B61">
            <v>2733.3331963109949</v>
          </cell>
          <cell r="C61">
            <v>36699.676900742154</v>
          </cell>
          <cell r="D61">
            <v>2259.5403311006316</v>
          </cell>
          <cell r="E61">
            <v>3586.5396166433961</v>
          </cell>
          <cell r="F61">
            <v>5313.2925226607595</v>
          </cell>
          <cell r="G61">
            <v>540.71469253385919</v>
          </cell>
          <cell r="H61">
            <v>45.624007513551213</v>
          </cell>
          <cell r="I61">
            <v>6.7533180000000002</v>
          </cell>
          <cell r="J61">
            <v>0</v>
          </cell>
          <cell r="K61">
            <v>0</v>
          </cell>
          <cell r="L61">
            <v>0</v>
          </cell>
          <cell r="M61">
            <v>182.3986998</v>
          </cell>
          <cell r="N61">
            <v>0</v>
          </cell>
          <cell r="O61">
            <v>0</v>
          </cell>
          <cell r="P61">
            <v>84.341448790027812</v>
          </cell>
          <cell r="Q61">
            <v>54.726608757819193</v>
          </cell>
          <cell r="R61">
            <v>511.66316660997808</v>
          </cell>
          <cell r="S61">
            <v>495.29303434662279</v>
          </cell>
          <cell r="T61">
            <v>206.46953638844877</v>
          </cell>
          <cell r="U61">
            <v>798.85424726422355</v>
          </cell>
          <cell r="V61">
            <v>15.011289090610694</v>
          </cell>
          <cell r="W61">
            <v>1197.2479231689399</v>
          </cell>
          <cell r="X61">
            <v>26.66752879020062</v>
          </cell>
          <cell r="Y61">
            <v>9.3188415827711211</v>
          </cell>
          <cell r="Z61">
            <v>171.62090219838024</v>
          </cell>
          <cell r="AA61">
            <v>308.15615781887516</v>
          </cell>
          <cell r="AB61">
            <v>2202.05538465259</v>
          </cell>
          <cell r="AC61">
            <v>1262.9834869732499</v>
          </cell>
          <cell r="AD61">
            <v>57.616067602205796</v>
          </cell>
          <cell r="AE61">
            <v>112.64358167358813</v>
          </cell>
          <cell r="AF61">
            <v>29.120980800000002</v>
          </cell>
          <cell r="AG61">
            <v>51.629044219999997</v>
          </cell>
          <cell r="AH61">
            <v>516.83396393557643</v>
          </cell>
          <cell r="AI61">
            <v>0</v>
          </cell>
          <cell r="AJ61">
            <v>0</v>
          </cell>
          <cell r="AK61">
            <v>0</v>
          </cell>
          <cell r="AL61">
            <v>0</v>
          </cell>
          <cell r="AM61">
            <v>0</v>
          </cell>
          <cell r="AN61">
            <v>0</v>
          </cell>
          <cell r="AO61">
            <v>102.355715</v>
          </cell>
          <cell r="AP61">
            <v>0</v>
          </cell>
          <cell r="AQ61">
            <v>26.438499999999998</v>
          </cell>
          <cell r="AR61">
            <v>0</v>
          </cell>
          <cell r="AS61">
            <v>0</v>
          </cell>
          <cell r="AT61">
            <v>0</v>
          </cell>
          <cell r="AU61">
            <v>0</v>
          </cell>
          <cell r="AV61">
            <v>0</v>
          </cell>
          <cell r="AW61">
            <v>0</v>
          </cell>
          <cell r="AX61">
            <v>0</v>
          </cell>
          <cell r="AY61">
            <v>0</v>
          </cell>
          <cell r="AZ61">
            <v>-54.166666666666664</v>
          </cell>
          <cell r="BA61">
            <v>-198.83448999999999</v>
          </cell>
          <cell r="BC61">
            <v>39508</v>
          </cell>
          <cell r="BD61">
            <v>290.26336850012274</v>
          </cell>
          <cell r="BE61">
            <v>5453.2978636117368</v>
          </cell>
          <cell r="BF61">
            <v>899.06344478401752</v>
          </cell>
          <cell r="BG61">
            <v>1609.4144210136351</v>
          </cell>
          <cell r="BH61">
            <v>889.67586577027271</v>
          </cell>
          <cell r="BI61">
            <v>13.994309111726817</v>
          </cell>
          <cell r="BJ61">
            <v>20.118959466683798</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361.74345741708004</v>
          </cell>
          <cell r="CJ61">
            <v>2.0598039000000004</v>
          </cell>
          <cell r="CK61">
            <v>0</v>
          </cell>
          <cell r="CL61">
            <v>0</v>
          </cell>
          <cell r="CR61">
            <v>0</v>
          </cell>
          <cell r="CS61">
            <v>0</v>
          </cell>
          <cell r="CT61">
            <v>0</v>
          </cell>
          <cell r="CU61">
            <v>0</v>
          </cell>
          <cell r="CV61">
            <v>0</v>
          </cell>
          <cell r="CW61">
            <v>0</v>
          </cell>
          <cell r="CX61">
            <v>0</v>
          </cell>
          <cell r="CY61">
            <v>0</v>
          </cell>
          <cell r="CZ61">
            <v>0</v>
          </cell>
          <cell r="DA61">
            <v>66.39881166666666</v>
          </cell>
          <cell r="DC61">
            <v>39508</v>
          </cell>
          <cell r="DD61">
            <v>51367.873285305344</v>
          </cell>
          <cell r="DE61">
            <v>8112.2531946641084</v>
          </cell>
          <cell r="DF61">
            <v>0</v>
          </cell>
          <cell r="DG61">
            <v>9175.8282322581945</v>
          </cell>
          <cell r="DH61">
            <v>0</v>
          </cell>
          <cell r="DI61">
            <v>492.59747631708007</v>
          </cell>
          <cell r="DJ61">
            <v>-186.60234499999999</v>
          </cell>
          <cell r="DK61">
            <v>68961.949843544731</v>
          </cell>
        </row>
        <row r="62">
          <cell r="A62">
            <v>39539</v>
          </cell>
          <cell r="B62">
            <v>2478.9781752274284</v>
          </cell>
          <cell r="C62">
            <v>25304.078685678298</v>
          </cell>
          <cell r="D62">
            <v>1805.4201313773756</v>
          </cell>
          <cell r="E62">
            <v>2774.6488589408978</v>
          </cell>
          <cell r="F62">
            <v>3930.8135799256297</v>
          </cell>
          <cell r="G62">
            <v>549.24952304882856</v>
          </cell>
          <cell r="H62">
            <v>36.471528224362295</v>
          </cell>
          <cell r="I62">
            <v>6.8658733000000005</v>
          </cell>
          <cell r="J62">
            <v>0</v>
          </cell>
          <cell r="K62">
            <v>0</v>
          </cell>
          <cell r="L62">
            <v>0</v>
          </cell>
          <cell r="M62">
            <v>185.43867813000006</v>
          </cell>
          <cell r="N62">
            <v>0</v>
          </cell>
          <cell r="O62">
            <v>0</v>
          </cell>
          <cell r="P62">
            <v>56.817336319306868</v>
          </cell>
          <cell r="Q62">
            <v>35.129107704378846</v>
          </cell>
          <cell r="R62">
            <v>412.33033323027138</v>
          </cell>
          <cell r="S62">
            <v>393.4460462145525</v>
          </cell>
          <cell r="T62">
            <v>118.60267571745652</v>
          </cell>
          <cell r="U62">
            <v>506.53027954179697</v>
          </cell>
          <cell r="V62">
            <v>9.7816527305457122</v>
          </cell>
          <cell r="W62">
            <v>803.16349817127741</v>
          </cell>
          <cell r="X62">
            <v>16.527288944985962</v>
          </cell>
          <cell r="Y62">
            <v>6.2919230711983891</v>
          </cell>
          <cell r="Z62">
            <v>122.14312900084605</v>
          </cell>
          <cell r="AA62">
            <v>199.74146851336081</v>
          </cell>
          <cell r="AB62">
            <v>1530.3954919025762</v>
          </cell>
          <cell r="AC62">
            <v>799.76251931909155</v>
          </cell>
          <cell r="AD62">
            <v>45.794353604027044</v>
          </cell>
          <cell r="AE62">
            <v>91.777978413650359</v>
          </cell>
          <cell r="AF62">
            <v>18.684252800000003</v>
          </cell>
          <cell r="AG62">
            <v>32.635121740000002</v>
          </cell>
          <cell r="AH62">
            <v>350.68399873083166</v>
          </cell>
          <cell r="AI62">
            <v>0</v>
          </cell>
          <cell r="AJ62">
            <v>0</v>
          </cell>
          <cell r="AK62">
            <v>0</v>
          </cell>
          <cell r="AL62">
            <v>0</v>
          </cell>
          <cell r="AM62">
            <v>0</v>
          </cell>
          <cell r="AN62">
            <v>0</v>
          </cell>
          <cell r="AO62">
            <v>102.355715</v>
          </cell>
          <cell r="AP62">
            <v>0</v>
          </cell>
          <cell r="AQ62">
            <v>26.438499999999998</v>
          </cell>
          <cell r="AR62">
            <v>0</v>
          </cell>
          <cell r="AS62">
            <v>0</v>
          </cell>
          <cell r="AT62">
            <v>0</v>
          </cell>
          <cell r="AU62">
            <v>0</v>
          </cell>
          <cell r="AV62">
            <v>0</v>
          </cell>
          <cell r="AW62">
            <v>0</v>
          </cell>
          <cell r="AX62">
            <v>0</v>
          </cell>
          <cell r="AY62">
            <v>0</v>
          </cell>
          <cell r="AZ62">
            <v>-54.166666666666664</v>
          </cell>
          <cell r="BA62">
            <v>-86.705770000000001</v>
          </cell>
          <cell r="BC62">
            <v>39539</v>
          </cell>
          <cell r="BD62">
            <v>297.75041581132336</v>
          </cell>
          <cell r="BE62">
            <v>3734.0842253209785</v>
          </cell>
          <cell r="BF62">
            <v>653.40071575350044</v>
          </cell>
          <cell r="BG62">
            <v>1472.021364587034</v>
          </cell>
          <cell r="BH62">
            <v>649.37552184006938</v>
          </cell>
          <cell r="BI62">
            <v>14.158533846080179</v>
          </cell>
          <cell r="BJ62">
            <v>15.103789178845538</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204.11221686209998</v>
          </cell>
          <cell r="CJ62">
            <v>1.1146125</v>
          </cell>
          <cell r="CK62">
            <v>0</v>
          </cell>
          <cell r="CL62">
            <v>0</v>
          </cell>
          <cell r="CR62">
            <v>0</v>
          </cell>
          <cell r="CS62">
            <v>0</v>
          </cell>
          <cell r="CT62">
            <v>0</v>
          </cell>
          <cell r="CU62">
            <v>0</v>
          </cell>
          <cell r="CV62">
            <v>0</v>
          </cell>
          <cell r="CW62">
            <v>0</v>
          </cell>
          <cell r="CX62">
            <v>0</v>
          </cell>
          <cell r="CY62">
            <v>0</v>
          </cell>
          <cell r="CZ62">
            <v>0</v>
          </cell>
          <cell r="DA62">
            <v>66.39881166666666</v>
          </cell>
          <cell r="DC62">
            <v>39539</v>
          </cell>
          <cell r="DD62">
            <v>37071.965033852815</v>
          </cell>
          <cell r="DE62">
            <v>5550.2384556701536</v>
          </cell>
          <cell r="DF62">
            <v>0</v>
          </cell>
          <cell r="DG62">
            <v>6835.8945663378317</v>
          </cell>
          <cell r="DH62">
            <v>0</v>
          </cell>
          <cell r="DI62">
            <v>334.02104436209999</v>
          </cell>
          <cell r="DJ62">
            <v>-74.473624999999998</v>
          </cell>
          <cell r="DK62">
            <v>49717.645475222904</v>
          </cell>
        </row>
        <row r="63">
          <cell r="A63">
            <v>39569</v>
          </cell>
          <cell r="B63">
            <v>2206.6560049453697</v>
          </cell>
          <cell r="C63">
            <v>16838.543176305913</v>
          </cell>
          <cell r="D63">
            <v>1223.3106229048856</v>
          </cell>
          <cell r="E63">
            <v>2507.2652612480524</v>
          </cell>
          <cell r="F63">
            <v>2403.0708163407839</v>
          </cell>
          <cell r="G63">
            <v>549.24525522394026</v>
          </cell>
          <cell r="H63">
            <v>25.912773808488438</v>
          </cell>
          <cell r="I63">
            <v>6.8658733000000005</v>
          </cell>
          <cell r="J63">
            <v>0</v>
          </cell>
          <cell r="K63">
            <v>0</v>
          </cell>
          <cell r="L63">
            <v>0</v>
          </cell>
          <cell r="M63">
            <v>185.43867813000006</v>
          </cell>
          <cell r="N63">
            <v>0</v>
          </cell>
          <cell r="O63">
            <v>0</v>
          </cell>
          <cell r="P63">
            <v>34.768216682895407</v>
          </cell>
          <cell r="Q63">
            <v>19.176971267512172</v>
          </cell>
          <cell r="R63">
            <v>342.59965326988248</v>
          </cell>
          <cell r="S63">
            <v>320.55809109396341</v>
          </cell>
          <cell r="T63">
            <v>45.232748689722023</v>
          </cell>
          <cell r="U63">
            <v>267.75242138916195</v>
          </cell>
          <cell r="V63">
            <v>5.5441351315924567</v>
          </cell>
          <cell r="W63">
            <v>486.97807322244512</v>
          </cell>
          <cell r="X63">
            <v>8.1949265580027433</v>
          </cell>
          <cell r="Y63">
            <v>3.8691749774301627</v>
          </cell>
          <cell r="Z63">
            <v>83.457392379069262</v>
          </cell>
          <cell r="AA63">
            <v>111.74984606242937</v>
          </cell>
          <cell r="AB63">
            <v>982.17135436703666</v>
          </cell>
          <cell r="AC63">
            <v>421.25414263675003</v>
          </cell>
          <cell r="AD63">
            <v>37.339982575601724</v>
          </cell>
          <cell r="AE63">
            <v>77.375798030767214</v>
          </cell>
          <cell r="AF63">
            <v>10.187743680000001</v>
          </cell>
          <cell r="AG63">
            <v>17.107236120000003</v>
          </cell>
          <cell r="AH63">
            <v>217.94984115613971</v>
          </cell>
          <cell r="AI63">
            <v>0</v>
          </cell>
          <cell r="AJ63">
            <v>0</v>
          </cell>
          <cell r="AK63">
            <v>0</v>
          </cell>
          <cell r="AL63">
            <v>0</v>
          </cell>
          <cell r="AM63">
            <v>97.92</v>
          </cell>
          <cell r="AN63">
            <v>27.325800000000001</v>
          </cell>
          <cell r="AO63">
            <v>125.72713800000001</v>
          </cell>
          <cell r="AP63">
            <v>0</v>
          </cell>
          <cell r="AQ63">
            <v>45.465479999999999</v>
          </cell>
          <cell r="AR63">
            <v>0</v>
          </cell>
          <cell r="AS63">
            <v>0</v>
          </cell>
          <cell r="AT63">
            <v>0</v>
          </cell>
          <cell r="AU63">
            <v>0</v>
          </cell>
          <cell r="AV63">
            <v>0</v>
          </cell>
          <cell r="AW63">
            <v>0</v>
          </cell>
          <cell r="AX63">
            <v>0</v>
          </cell>
          <cell r="AY63">
            <v>0</v>
          </cell>
          <cell r="AZ63">
            <v>-54.166666666666664</v>
          </cell>
          <cell r="BA63">
            <v>-91.142789999999991</v>
          </cell>
          <cell r="BC63">
            <v>39569</v>
          </cell>
          <cell r="BD63">
            <v>292.29223285101773</v>
          </cell>
          <cell r="BE63">
            <v>2366.5609854866198</v>
          </cell>
          <cell r="BF63">
            <v>385.14818296311364</v>
          </cell>
          <cell r="BG63">
            <v>1264.5800306803305</v>
          </cell>
          <cell r="BH63">
            <v>392.63822770919239</v>
          </cell>
          <cell r="BI63">
            <v>14.204012815495933</v>
          </cell>
          <cell r="BJ63">
            <v>9.4598337754111572</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81.811567086540009</v>
          </cell>
          <cell r="CJ63">
            <v>0.37450980000000006</v>
          </cell>
          <cell r="CK63">
            <v>0</v>
          </cell>
          <cell r="CL63">
            <v>0</v>
          </cell>
          <cell r="CR63">
            <v>0</v>
          </cell>
          <cell r="CS63">
            <v>0</v>
          </cell>
          <cell r="CT63">
            <v>0</v>
          </cell>
          <cell r="CU63">
            <v>0</v>
          </cell>
          <cell r="CV63">
            <v>0</v>
          </cell>
          <cell r="CW63">
            <v>0</v>
          </cell>
          <cell r="CX63">
            <v>0</v>
          </cell>
          <cell r="CY63">
            <v>0</v>
          </cell>
          <cell r="CZ63">
            <v>0</v>
          </cell>
          <cell r="DA63">
            <v>66.39881166666666</v>
          </cell>
          <cell r="DC63">
            <v>39569</v>
          </cell>
          <cell r="DD63">
            <v>25946.308462207438</v>
          </cell>
          <cell r="DE63">
            <v>3493.2677492904022</v>
          </cell>
          <cell r="DF63">
            <v>0</v>
          </cell>
          <cell r="DG63">
            <v>4724.8835062811813</v>
          </cell>
          <cell r="DH63">
            <v>0</v>
          </cell>
          <cell r="DI63">
            <v>378.62449488653999</v>
          </cell>
          <cell r="DJ63">
            <v>-78.910644999999988</v>
          </cell>
          <cell r="DK63">
            <v>34464.173567665566</v>
          </cell>
        </row>
        <row r="64">
          <cell r="A64">
            <v>39600</v>
          </cell>
          <cell r="B64">
            <v>1895.8562704058841</v>
          </cell>
          <cell r="C64">
            <v>9869.23534333315</v>
          </cell>
          <cell r="D64">
            <v>716.24042736152535</v>
          </cell>
          <cell r="E64">
            <v>2050.3465627940186</v>
          </cell>
          <cell r="F64">
            <v>1324.2735103644475</v>
          </cell>
          <cell r="G64">
            <v>549.0598897342345</v>
          </cell>
          <cell r="H64">
            <v>35.031188609539754</v>
          </cell>
          <cell r="I64">
            <v>6.8658733000000005</v>
          </cell>
          <cell r="J64">
            <v>0</v>
          </cell>
          <cell r="K64">
            <v>0</v>
          </cell>
          <cell r="L64">
            <v>0</v>
          </cell>
          <cell r="M64">
            <v>185.43867813000006</v>
          </cell>
          <cell r="N64">
            <v>0</v>
          </cell>
          <cell r="O64">
            <v>0</v>
          </cell>
          <cell r="P64">
            <v>21.996841092218048</v>
          </cell>
          <cell r="Q64">
            <v>10.171912212286829</v>
          </cell>
          <cell r="R64">
            <v>293.07115027964761</v>
          </cell>
          <cell r="S64">
            <v>270.26223330140181</v>
          </cell>
          <cell r="T64">
            <v>5.5030062633465402</v>
          </cell>
          <cell r="U64">
            <v>133.71914622045415</v>
          </cell>
          <cell r="V64">
            <v>3.1343596743318169</v>
          </cell>
          <cell r="W64">
            <v>304.2916073487882</v>
          </cell>
          <cell r="X64">
            <v>3.5628350060433855</v>
          </cell>
          <cell r="Y64">
            <v>2.4639422905470325</v>
          </cell>
          <cell r="Z64">
            <v>60.167579558645457</v>
          </cell>
          <cell r="AA64">
            <v>61.84362478680471</v>
          </cell>
          <cell r="AB64">
            <v>672.27987607076818</v>
          </cell>
          <cell r="AC64">
            <v>208.91096906994477</v>
          </cell>
          <cell r="AD64">
            <v>31.499891520469259</v>
          </cell>
          <cell r="AE64">
            <v>66.886314776220203</v>
          </cell>
          <cell r="AF64">
            <v>5.3924595200000009</v>
          </cell>
          <cell r="AG64">
            <v>8.4029381800000014</v>
          </cell>
          <cell r="AH64">
            <v>140.7273550947645</v>
          </cell>
          <cell r="AI64">
            <v>0</v>
          </cell>
          <cell r="AJ64">
            <v>0</v>
          </cell>
          <cell r="AK64">
            <v>0</v>
          </cell>
          <cell r="AL64">
            <v>0</v>
          </cell>
          <cell r="AM64">
            <v>97.92</v>
          </cell>
          <cell r="AN64">
            <v>27.325800000000001</v>
          </cell>
          <cell r="AO64">
            <v>125.72713800000001</v>
          </cell>
          <cell r="AP64">
            <v>0</v>
          </cell>
          <cell r="AQ64">
            <v>45.465479999999999</v>
          </cell>
          <cell r="AR64">
            <v>0</v>
          </cell>
          <cell r="AS64">
            <v>0</v>
          </cell>
          <cell r="AT64">
            <v>0</v>
          </cell>
          <cell r="AU64">
            <v>0</v>
          </cell>
          <cell r="AV64">
            <v>0</v>
          </cell>
          <cell r="AW64">
            <v>0</v>
          </cell>
          <cell r="AX64">
            <v>0</v>
          </cell>
          <cell r="AY64">
            <v>0</v>
          </cell>
          <cell r="AZ64">
            <v>-54.166666666666664</v>
          </cell>
          <cell r="BA64">
            <v>-228.43599</v>
          </cell>
          <cell r="BC64">
            <v>39600</v>
          </cell>
          <cell r="BD64">
            <v>294.18207680592974</v>
          </cell>
          <cell r="BE64">
            <v>1218.4614192588351</v>
          </cell>
          <cell r="BF64">
            <v>207.73203889348804</v>
          </cell>
          <cell r="BG64">
            <v>1142.683553995284</v>
          </cell>
          <cell r="BH64">
            <v>206.55315372379874</v>
          </cell>
          <cell r="BI64">
            <v>14.174976483948534</v>
          </cell>
          <cell r="BJ64">
            <v>7.4202129899861218</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18.972077754600001</v>
          </cell>
          <cell r="CJ64">
            <v>0</v>
          </cell>
          <cell r="CK64">
            <v>0</v>
          </cell>
          <cell r="CL64">
            <v>0</v>
          </cell>
          <cell r="CR64">
            <v>0</v>
          </cell>
          <cell r="CS64">
            <v>0</v>
          </cell>
          <cell r="CT64">
            <v>0</v>
          </cell>
          <cell r="CU64">
            <v>0</v>
          </cell>
          <cell r="CV64">
            <v>0</v>
          </cell>
          <cell r="CW64">
            <v>0</v>
          </cell>
          <cell r="CX64">
            <v>0</v>
          </cell>
          <cell r="CY64">
            <v>0</v>
          </cell>
          <cell r="CZ64">
            <v>0</v>
          </cell>
          <cell r="DA64">
            <v>66.39881166666666</v>
          </cell>
          <cell r="DC64">
            <v>39600</v>
          </cell>
          <cell r="DD64">
            <v>16632.347744032802</v>
          </cell>
          <cell r="DE64">
            <v>2304.2880422666826</v>
          </cell>
          <cell r="DF64">
            <v>0</v>
          </cell>
          <cell r="DG64">
            <v>3091.207432151271</v>
          </cell>
          <cell r="DH64">
            <v>0</v>
          </cell>
          <cell r="DI64">
            <v>315.41049575459999</v>
          </cell>
          <cell r="DJ64">
            <v>-216.20384500000003</v>
          </cell>
          <cell r="DK64">
            <v>22127.049869205355</v>
          </cell>
        </row>
        <row r="65">
          <cell r="A65">
            <v>39630</v>
          </cell>
          <cell r="B65">
            <v>1744.2735107687531</v>
          </cell>
          <cell r="C65">
            <v>5646.4342355253184</v>
          </cell>
          <cell r="D65">
            <v>447.2675512860913</v>
          </cell>
          <cell r="E65">
            <v>1995.0764735068415</v>
          </cell>
          <cell r="F65">
            <v>931.67002748146751</v>
          </cell>
          <cell r="G65">
            <v>549.88470975640007</v>
          </cell>
          <cell r="H65">
            <v>47.929762937441375</v>
          </cell>
          <cell r="I65">
            <v>6.8658733000000005</v>
          </cell>
          <cell r="J65">
            <v>0</v>
          </cell>
          <cell r="K65">
            <v>0</v>
          </cell>
          <cell r="L65">
            <v>0</v>
          </cell>
          <cell r="M65">
            <v>185.43867813000006</v>
          </cell>
          <cell r="N65">
            <v>0</v>
          </cell>
          <cell r="O65">
            <v>0</v>
          </cell>
          <cell r="P65">
            <v>21.438909910273129</v>
          </cell>
          <cell r="Q65">
            <v>9.623341638499781</v>
          </cell>
          <cell r="R65">
            <v>296.9471654280531</v>
          </cell>
          <cell r="S65">
            <v>273.40325251305416</v>
          </cell>
          <cell r="T65">
            <v>1.9381263644424798</v>
          </cell>
          <cell r="U65">
            <v>125.04009257589294</v>
          </cell>
          <cell r="V65">
            <v>2.9995473026156003</v>
          </cell>
          <cell r="W65">
            <v>296.00960968841764</v>
          </cell>
          <cell r="X65">
            <v>3.2321256970528847</v>
          </cell>
          <cell r="Y65">
            <v>2.4038216040149178</v>
          </cell>
          <cell r="Z65">
            <v>59.733114320144679</v>
          </cell>
          <cell r="AA65">
            <v>58.96246752783447</v>
          </cell>
          <cell r="AB65">
            <v>655.45828713853234</v>
          </cell>
          <cell r="AC65">
            <v>195.07580947440536</v>
          </cell>
          <cell r="AD65">
            <v>31.868053787146959</v>
          </cell>
          <cell r="AE65">
            <v>67.847254035616984</v>
          </cell>
          <cell r="AF65">
            <v>5.0996371199999997</v>
          </cell>
          <cell r="AG65">
            <v>7.8311415000000011</v>
          </cell>
          <cell r="AH65">
            <v>137.57831014476852</v>
          </cell>
          <cell r="AI65">
            <v>0</v>
          </cell>
          <cell r="AJ65">
            <v>0</v>
          </cell>
          <cell r="AK65">
            <v>0</v>
          </cell>
          <cell r="AL65">
            <v>0</v>
          </cell>
          <cell r="AM65">
            <v>97.92</v>
          </cell>
          <cell r="AN65">
            <v>27.325800000000001</v>
          </cell>
          <cell r="AO65">
            <v>125.72713800000001</v>
          </cell>
          <cell r="AP65">
            <v>0</v>
          </cell>
          <cell r="AQ65">
            <v>45.465479999999999</v>
          </cell>
          <cell r="AR65">
            <v>0</v>
          </cell>
          <cell r="AS65">
            <v>0</v>
          </cell>
          <cell r="AT65">
            <v>0</v>
          </cell>
          <cell r="AU65">
            <v>0</v>
          </cell>
          <cell r="AV65">
            <v>0</v>
          </cell>
          <cell r="AW65">
            <v>0</v>
          </cell>
          <cell r="AX65">
            <v>0</v>
          </cell>
          <cell r="AY65">
            <v>0</v>
          </cell>
          <cell r="AZ65">
            <v>-54.166666666666664</v>
          </cell>
          <cell r="BA65">
            <v>-89.179009999999991</v>
          </cell>
          <cell r="BC65">
            <v>39630</v>
          </cell>
          <cell r="BD65">
            <v>291.56535303314132</v>
          </cell>
          <cell r="BE65">
            <v>754.77162792789829</v>
          </cell>
          <cell r="BF65">
            <v>148.11969707228178</v>
          </cell>
          <cell r="BG65">
            <v>1085.152520437463</v>
          </cell>
          <cell r="BH65">
            <v>144.14035575695914</v>
          </cell>
          <cell r="BI65">
            <v>14.211282486299837</v>
          </cell>
          <cell r="BJ65">
            <v>7.8486823646479493</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19.604480346420001</v>
          </cell>
          <cell r="CJ65">
            <v>0</v>
          </cell>
          <cell r="CK65">
            <v>0</v>
          </cell>
          <cell r="CL65">
            <v>0</v>
          </cell>
          <cell r="CR65">
            <v>0</v>
          </cell>
          <cell r="CS65">
            <v>0</v>
          </cell>
          <cell r="CT65">
            <v>0</v>
          </cell>
          <cell r="CU65">
            <v>0</v>
          </cell>
          <cell r="CV65">
            <v>0</v>
          </cell>
          <cell r="CW65">
            <v>0</v>
          </cell>
          <cell r="CX65">
            <v>0</v>
          </cell>
          <cell r="CY65">
            <v>0</v>
          </cell>
          <cell r="CZ65">
            <v>0</v>
          </cell>
          <cell r="DA65">
            <v>66.39881166666666</v>
          </cell>
          <cell r="DC65">
            <v>39630</v>
          </cell>
          <cell r="DD65">
            <v>11554.840822692313</v>
          </cell>
          <cell r="DE65">
            <v>2252.4900677707656</v>
          </cell>
          <cell r="DF65">
            <v>0</v>
          </cell>
          <cell r="DG65">
            <v>2445.8095190786917</v>
          </cell>
          <cell r="DH65">
            <v>0</v>
          </cell>
          <cell r="DI65">
            <v>316.04289834642003</v>
          </cell>
          <cell r="DJ65">
            <v>-76.946865000000003</v>
          </cell>
          <cell r="DK65">
            <v>16492.236442888188</v>
          </cell>
        </row>
        <row r="66">
          <cell r="A66">
            <v>39661</v>
          </cell>
          <cell r="B66">
            <v>1673.4886764287623</v>
          </cell>
          <cell r="C66">
            <v>6323.5654026814527</v>
          </cell>
          <cell r="D66">
            <v>382.32031639814124</v>
          </cell>
          <cell r="E66">
            <v>1976.6796135002794</v>
          </cell>
          <cell r="F66">
            <v>949.92834076277074</v>
          </cell>
          <cell r="G66">
            <v>557.98049420029713</v>
          </cell>
          <cell r="H66">
            <v>49.648869098112314</v>
          </cell>
          <cell r="I66">
            <v>6.9784286</v>
          </cell>
          <cell r="J66">
            <v>0</v>
          </cell>
          <cell r="K66">
            <v>0</v>
          </cell>
          <cell r="L66">
            <v>0</v>
          </cell>
          <cell r="M66">
            <v>188.47865646000002</v>
          </cell>
          <cell r="N66">
            <v>0</v>
          </cell>
          <cell r="O66">
            <v>0</v>
          </cell>
          <cell r="P66">
            <v>21.508291495743265</v>
          </cell>
          <cell r="Q66">
            <v>9.6544851389480009</v>
          </cell>
          <cell r="R66">
            <v>297.90815949092706</v>
          </cell>
          <cell r="S66">
            <v>274.28805268299931</v>
          </cell>
          <cell r="T66">
            <v>1.9443986180490895</v>
          </cell>
          <cell r="U66">
            <v>125.44475306966606</v>
          </cell>
          <cell r="V66">
            <v>3.009254575439599</v>
          </cell>
          <cell r="W66">
            <v>296.96756959032189</v>
          </cell>
          <cell r="X66">
            <v>3.2425856507650299</v>
          </cell>
          <cell r="Y66">
            <v>2.4116009619567138</v>
          </cell>
          <cell r="Z66">
            <v>59.926425369724427</v>
          </cell>
          <cell r="AA66">
            <v>59.153284574850112</v>
          </cell>
          <cell r="AB66">
            <v>658.384635275081</v>
          </cell>
          <cell r="AC66">
            <v>195.70712277367528</v>
          </cell>
          <cell r="AD66">
            <v>31.971186647299543</v>
          </cell>
          <cell r="AE66">
            <v>68.066824437026753</v>
          </cell>
          <cell r="AF66">
            <v>5.1161408000000002</v>
          </cell>
          <cell r="AG66">
            <v>7.8564850000000011</v>
          </cell>
          <cell r="AH66">
            <v>138.02354739442794</v>
          </cell>
          <cell r="AI66">
            <v>0</v>
          </cell>
          <cell r="AJ66">
            <v>0</v>
          </cell>
          <cell r="AK66">
            <v>0</v>
          </cell>
          <cell r="AL66">
            <v>0</v>
          </cell>
          <cell r="AM66">
            <v>97.92</v>
          </cell>
          <cell r="AN66">
            <v>27.325800000000001</v>
          </cell>
          <cell r="AO66">
            <v>125.72713800000001</v>
          </cell>
          <cell r="AP66">
            <v>0</v>
          </cell>
          <cell r="AQ66">
            <v>45.465479999999999</v>
          </cell>
          <cell r="AR66">
            <v>0</v>
          </cell>
          <cell r="AS66">
            <v>0</v>
          </cell>
          <cell r="AT66">
            <v>0</v>
          </cell>
          <cell r="AU66">
            <v>0</v>
          </cell>
          <cell r="AV66">
            <v>0</v>
          </cell>
          <cell r="AW66">
            <v>0</v>
          </cell>
          <cell r="AX66">
            <v>0</v>
          </cell>
          <cell r="AY66">
            <v>0</v>
          </cell>
          <cell r="AZ66">
            <v>-54.166666666666664</v>
          </cell>
          <cell r="BA66">
            <v>-14.29561</v>
          </cell>
          <cell r="BC66">
            <v>39661</v>
          </cell>
          <cell r="BD66">
            <v>298.94078160457207</v>
          </cell>
          <cell r="BE66">
            <v>769.90095299632492</v>
          </cell>
          <cell r="BF66">
            <v>150.54904513372435</v>
          </cell>
          <cell r="BG66">
            <v>1118.2732715454365</v>
          </cell>
          <cell r="BH66">
            <v>146.10247633782345</v>
          </cell>
          <cell r="BI66">
            <v>14.408904294997106</v>
          </cell>
          <cell r="BJ66">
            <v>8.1098617812796174</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19.604480346420001</v>
          </cell>
          <cell r="CJ66">
            <v>0</v>
          </cell>
          <cell r="CK66">
            <v>0</v>
          </cell>
          <cell r="CL66">
            <v>0</v>
          </cell>
          <cell r="CR66">
            <v>0</v>
          </cell>
          <cell r="CS66">
            <v>0</v>
          </cell>
          <cell r="CT66">
            <v>0</v>
          </cell>
          <cell r="CU66">
            <v>0</v>
          </cell>
          <cell r="CV66">
            <v>0</v>
          </cell>
          <cell r="CW66">
            <v>0</v>
          </cell>
          <cell r="CX66">
            <v>0</v>
          </cell>
          <cell r="CY66">
            <v>0</v>
          </cell>
          <cell r="CZ66">
            <v>0</v>
          </cell>
          <cell r="DA66">
            <v>66.39881166666666</v>
          </cell>
          <cell r="DC66">
            <v>39661</v>
          </cell>
          <cell r="DD66">
            <v>12109.068798129814</v>
          </cell>
          <cell r="DE66">
            <v>2260.5848035469012</v>
          </cell>
          <cell r="DF66">
            <v>0</v>
          </cell>
          <cell r="DG66">
            <v>2506.2852936941581</v>
          </cell>
          <cell r="DH66">
            <v>0</v>
          </cell>
          <cell r="DI66">
            <v>316.04289834642003</v>
          </cell>
          <cell r="DJ66">
            <v>-2.0634650000000079</v>
          </cell>
          <cell r="DK66">
            <v>17189.918328717293</v>
          </cell>
        </row>
        <row r="67">
          <cell r="A67">
            <v>39692</v>
          </cell>
          <cell r="B67">
            <v>1682.7700064287264</v>
          </cell>
          <cell r="C67">
            <v>6728.3075328492632</v>
          </cell>
          <cell r="D67">
            <v>382.6069814908912</v>
          </cell>
          <cell r="E67">
            <v>1940.1972127829717</v>
          </cell>
          <cell r="F67">
            <v>922.78674287551883</v>
          </cell>
          <cell r="G67">
            <v>549.28434014357799</v>
          </cell>
          <cell r="H67">
            <v>48.501942948262794</v>
          </cell>
          <cell r="I67">
            <v>6.8658733000000005</v>
          </cell>
          <cell r="J67">
            <v>0</v>
          </cell>
          <cell r="K67">
            <v>0</v>
          </cell>
          <cell r="L67">
            <v>0</v>
          </cell>
          <cell r="M67">
            <v>185.43867813000006</v>
          </cell>
          <cell r="N67">
            <v>0</v>
          </cell>
          <cell r="O67">
            <v>0</v>
          </cell>
          <cell r="P67">
            <v>20.88385722651201</v>
          </cell>
          <cell r="Q67">
            <v>9.3741936349140254</v>
          </cell>
          <cell r="R67">
            <v>289.25921292506149</v>
          </cell>
          <cell r="S67">
            <v>266.32485115349283</v>
          </cell>
          <cell r="T67">
            <v>1.8879483355896003</v>
          </cell>
          <cell r="U67">
            <v>121.80280862570804</v>
          </cell>
          <cell r="V67">
            <v>2.9218891200236108</v>
          </cell>
          <cell r="W67">
            <v>288.3459304731835</v>
          </cell>
          <cell r="X67">
            <v>3.1484460673557231</v>
          </cell>
          <cell r="Y67">
            <v>2.341586740480551</v>
          </cell>
          <cell r="Z67">
            <v>58.186625923506625</v>
          </cell>
          <cell r="AA67">
            <v>57.435931151709298</v>
          </cell>
          <cell r="AB67">
            <v>650.68979032434731</v>
          </cell>
          <cell r="AC67">
            <v>190.025303080246</v>
          </cell>
          <cell r="AD67">
            <v>31.042990905926317</v>
          </cell>
          <cell r="AE67">
            <v>66.090690824338878</v>
          </cell>
          <cell r="AF67">
            <v>4.9676076800000013</v>
          </cell>
          <cell r="AG67">
            <v>7.6283935000000005</v>
          </cell>
          <cell r="AH67">
            <v>134.01641214749293</v>
          </cell>
          <cell r="AI67">
            <v>0</v>
          </cell>
          <cell r="AJ67">
            <v>0</v>
          </cell>
          <cell r="AK67">
            <v>0</v>
          </cell>
          <cell r="AL67">
            <v>0</v>
          </cell>
          <cell r="AM67">
            <v>97.92</v>
          </cell>
          <cell r="AN67">
            <v>27.325800000000001</v>
          </cell>
          <cell r="AO67">
            <v>125.72713800000001</v>
          </cell>
          <cell r="AP67">
            <v>0</v>
          </cell>
          <cell r="AQ67">
            <v>45.465479999999999</v>
          </cell>
          <cell r="AR67">
            <v>0</v>
          </cell>
          <cell r="AS67">
            <v>0</v>
          </cell>
          <cell r="AT67">
            <v>0</v>
          </cell>
          <cell r="AU67">
            <v>0</v>
          </cell>
          <cell r="AV67">
            <v>0</v>
          </cell>
          <cell r="AW67">
            <v>0</v>
          </cell>
          <cell r="AX67">
            <v>0</v>
          </cell>
          <cell r="AY67">
            <v>0</v>
          </cell>
          <cell r="AZ67">
            <v>-54.166666666666664</v>
          </cell>
          <cell r="BA67">
            <v>-47.041830000000004</v>
          </cell>
          <cell r="BC67">
            <v>39692</v>
          </cell>
          <cell r="BD67">
            <v>292.28027102432304</v>
          </cell>
          <cell r="BE67">
            <v>756.37806616924115</v>
          </cell>
          <cell r="BF67">
            <v>148.12096305691352</v>
          </cell>
          <cell r="BG67">
            <v>1087.1259170730559</v>
          </cell>
          <cell r="BH67">
            <v>145.1027856310123</v>
          </cell>
          <cell r="BI67">
            <v>14.158749288755414</v>
          </cell>
          <cell r="BJ67">
            <v>7.6754418028252687</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18.972077754600001</v>
          </cell>
          <cell r="CJ67">
            <v>0</v>
          </cell>
          <cell r="CK67">
            <v>0</v>
          </cell>
          <cell r="CL67">
            <v>0</v>
          </cell>
          <cell r="CR67">
            <v>0</v>
          </cell>
          <cell r="CS67">
            <v>0</v>
          </cell>
          <cell r="CT67">
            <v>0</v>
          </cell>
          <cell r="CU67">
            <v>0</v>
          </cell>
          <cell r="CV67">
            <v>0</v>
          </cell>
          <cell r="CW67">
            <v>0</v>
          </cell>
          <cell r="CX67">
            <v>0</v>
          </cell>
          <cell r="CY67">
            <v>0</v>
          </cell>
          <cell r="CZ67">
            <v>0</v>
          </cell>
          <cell r="DA67">
            <v>66.39881166666666</v>
          </cell>
          <cell r="DC67">
            <v>39692</v>
          </cell>
          <cell r="DD67">
            <v>12446.759310949214</v>
          </cell>
          <cell r="DE67">
            <v>2206.3744698398887</v>
          </cell>
          <cell r="DF67">
            <v>0</v>
          </cell>
          <cell r="DG67">
            <v>2450.8421940461267</v>
          </cell>
          <cell r="DH67">
            <v>0</v>
          </cell>
          <cell r="DI67">
            <v>315.41049575459999</v>
          </cell>
          <cell r="DJ67">
            <v>-34.809685000000002</v>
          </cell>
          <cell r="DK67">
            <v>17384.57678558983</v>
          </cell>
        </row>
        <row r="68">
          <cell r="A68">
            <v>39722</v>
          </cell>
          <cell r="B68">
            <v>1766.1011605035462</v>
          </cell>
          <cell r="C68">
            <v>8524.8665928637001</v>
          </cell>
          <cell r="D68">
            <v>496.21692628247774</v>
          </cell>
          <cell r="E68">
            <v>2158.5651233961944</v>
          </cell>
          <cell r="F68">
            <v>1660.36338581875</v>
          </cell>
          <cell r="G68">
            <v>549.68078726407737</v>
          </cell>
          <cell r="H68">
            <v>38.826652569846487</v>
          </cell>
          <cell r="I68">
            <v>6.8658733000000005</v>
          </cell>
          <cell r="J68">
            <v>0</v>
          </cell>
          <cell r="K68">
            <v>0</v>
          </cell>
          <cell r="L68">
            <v>0</v>
          </cell>
          <cell r="M68">
            <v>185.43867813000006</v>
          </cell>
          <cell r="N68">
            <v>0</v>
          </cell>
          <cell r="O68">
            <v>0</v>
          </cell>
          <cell r="P68">
            <v>41.234122950330466</v>
          </cell>
          <cell r="Q68">
            <v>23.811336336058943</v>
          </cell>
          <cell r="R68">
            <v>364.74519409176389</v>
          </cell>
          <cell r="S68">
            <v>343.43240642943442</v>
          </cell>
          <cell r="T68">
            <v>66.23451379383377</v>
          </cell>
          <cell r="U68">
            <v>336.98066836816315</v>
          </cell>
          <cell r="V68">
            <v>6.7784878756687048</v>
          </cell>
          <cell r="W68">
            <v>579.61486269024363</v>
          </cell>
          <cell r="X68">
            <v>10.602328963712022</v>
          </cell>
          <cell r="Y68">
            <v>4.5800024587687709</v>
          </cell>
          <cell r="Z68">
            <v>94.965789687971025</v>
          </cell>
          <cell r="AA68">
            <v>137.35644718060263</v>
          </cell>
          <cell r="AB68">
            <v>1158.0429451912078</v>
          </cell>
          <cell r="AC68">
            <v>530.970868862619</v>
          </cell>
          <cell r="AD68">
            <v>39.994357574375009</v>
          </cell>
          <cell r="AE68">
            <v>81.997994322649191</v>
          </cell>
          <cell r="AF68">
            <v>12.655930560000002</v>
          </cell>
          <cell r="AG68">
            <v>21.60697188</v>
          </cell>
          <cell r="AH68">
            <v>256.93722399266971</v>
          </cell>
          <cell r="AI68">
            <v>0</v>
          </cell>
          <cell r="AJ68">
            <v>0</v>
          </cell>
          <cell r="AK68">
            <v>0</v>
          </cell>
          <cell r="AL68">
            <v>0</v>
          </cell>
          <cell r="AM68">
            <v>19.933333333333334</v>
          </cell>
          <cell r="AN68">
            <v>4.486533333333333</v>
          </cell>
          <cell r="AO68">
            <v>111.17739999999998</v>
          </cell>
          <cell r="AP68">
            <v>0</v>
          </cell>
          <cell r="AQ68">
            <v>44.224400000000003</v>
          </cell>
          <cell r="AR68">
            <v>0</v>
          </cell>
          <cell r="AS68">
            <v>0</v>
          </cell>
          <cell r="AT68">
            <v>0</v>
          </cell>
          <cell r="AU68">
            <v>0</v>
          </cell>
          <cell r="AV68">
            <v>0</v>
          </cell>
          <cell r="AW68">
            <v>0</v>
          </cell>
          <cell r="AX68">
            <v>0</v>
          </cell>
          <cell r="AY68">
            <v>0</v>
          </cell>
          <cell r="AZ68">
            <v>-54.166666666666664</v>
          </cell>
          <cell r="BA68">
            <v>-31.255970000000001</v>
          </cell>
          <cell r="BC68">
            <v>39722</v>
          </cell>
          <cell r="BD68">
            <v>296.82118506311753</v>
          </cell>
          <cell r="BE68">
            <v>1094.5227121398368</v>
          </cell>
          <cell r="BF68">
            <v>265.92104408593377</v>
          </cell>
          <cell r="BG68">
            <v>1198.449719016078</v>
          </cell>
          <cell r="BH68">
            <v>258.44588439881602</v>
          </cell>
          <cell r="BI68">
            <v>14.190534432268594</v>
          </cell>
          <cell r="BJ68">
            <v>9.0428726297144806</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142.5375327138</v>
          </cell>
          <cell r="CJ68">
            <v>0.7401027</v>
          </cell>
          <cell r="CK68">
            <v>0</v>
          </cell>
          <cell r="CL68">
            <v>0</v>
          </cell>
          <cell r="CR68">
            <v>0</v>
          </cell>
          <cell r="CS68">
            <v>0</v>
          </cell>
          <cell r="CT68">
            <v>0</v>
          </cell>
          <cell r="CU68">
            <v>0</v>
          </cell>
          <cell r="CV68">
            <v>0</v>
          </cell>
          <cell r="CW68">
            <v>0</v>
          </cell>
          <cell r="CX68">
            <v>0</v>
          </cell>
          <cell r="CY68">
            <v>0</v>
          </cell>
          <cell r="CZ68">
            <v>0</v>
          </cell>
          <cell r="DA68">
            <v>66.39881166666666</v>
          </cell>
          <cell r="DC68">
            <v>39722</v>
          </cell>
          <cell r="DD68">
            <v>15386.92518012859</v>
          </cell>
          <cell r="DE68">
            <v>4112.5424532100724</v>
          </cell>
          <cell r="DF68">
            <v>0</v>
          </cell>
          <cell r="DG68">
            <v>3137.393951765765</v>
          </cell>
          <cell r="DH68">
            <v>0</v>
          </cell>
          <cell r="DI68">
            <v>323.09930208046666</v>
          </cell>
          <cell r="DJ68">
            <v>-19.023825000000002</v>
          </cell>
          <cell r="DK68">
            <v>22940.937062184894</v>
          </cell>
        </row>
        <row r="69">
          <cell r="A69">
            <v>39753</v>
          </cell>
          <cell r="B69">
            <v>2034.1613465868327</v>
          </cell>
          <cell r="C69">
            <v>17535.366142422143</v>
          </cell>
          <cell r="D69">
            <v>881.18119975528407</v>
          </cell>
          <cell r="E69">
            <v>2866.0272980514701</v>
          </cell>
          <cell r="F69">
            <v>3412.4756311104607</v>
          </cell>
          <cell r="G69">
            <v>549.02746666292285</v>
          </cell>
          <cell r="H69">
            <v>30.935015037110929</v>
          </cell>
          <cell r="I69">
            <v>6.8658733000000005</v>
          </cell>
          <cell r="J69">
            <v>0</v>
          </cell>
          <cell r="K69">
            <v>0</v>
          </cell>
          <cell r="L69">
            <v>0</v>
          </cell>
          <cell r="M69">
            <v>185.43867813000006</v>
          </cell>
          <cell r="N69">
            <v>0</v>
          </cell>
          <cell r="O69">
            <v>0</v>
          </cell>
          <cell r="P69">
            <v>64.263728373197239</v>
          </cell>
          <cell r="Q69">
            <v>40.466224852992134</v>
          </cell>
          <cell r="R69">
            <v>437.83400934071682</v>
          </cell>
          <cell r="S69">
            <v>419.78900772794316</v>
          </cell>
          <cell r="T69">
            <v>142.78913471030648</v>
          </cell>
          <cell r="U69">
            <v>586.2562524971222</v>
          </cell>
          <cell r="V69">
            <v>11.203181915322048</v>
          </cell>
          <cell r="W69">
            <v>909.84766964853736</v>
          </cell>
          <cell r="X69">
            <v>19.299748272872467</v>
          </cell>
          <cell r="Y69">
            <v>7.1105399656908022</v>
          </cell>
          <cell r="Z69">
            <v>135.39665213117965</v>
          </cell>
          <cell r="AA69">
            <v>229.23103783387995</v>
          </cell>
          <cell r="AB69">
            <v>1747.4868703072393</v>
          </cell>
          <cell r="AC69">
            <v>926.11661796445685</v>
          </cell>
          <cell r="AD69">
            <v>48.85123628704055</v>
          </cell>
          <cell r="AE69">
            <v>97.101081520284993</v>
          </cell>
          <cell r="AF69">
            <v>21.526713919999999</v>
          </cell>
          <cell r="AG69">
            <v>37.817194480000005</v>
          </cell>
          <cell r="AH69">
            <v>395.58340273519605</v>
          </cell>
          <cell r="AI69">
            <v>0</v>
          </cell>
          <cell r="AJ69">
            <v>0</v>
          </cell>
          <cell r="AK69">
            <v>0</v>
          </cell>
          <cell r="AL69">
            <v>0</v>
          </cell>
          <cell r="AM69">
            <v>19.933333333333334</v>
          </cell>
          <cell r="AN69">
            <v>4.486533333333333</v>
          </cell>
          <cell r="AO69">
            <v>111.17739999999998</v>
          </cell>
          <cell r="AP69">
            <v>0</v>
          </cell>
          <cell r="AQ69">
            <v>44.224400000000003</v>
          </cell>
          <cell r="AR69">
            <v>0</v>
          </cell>
          <cell r="AS69">
            <v>0</v>
          </cell>
          <cell r="AT69">
            <v>0</v>
          </cell>
          <cell r="AU69">
            <v>0</v>
          </cell>
          <cell r="AV69">
            <v>0</v>
          </cell>
          <cell r="AW69">
            <v>0</v>
          </cell>
          <cell r="AX69">
            <v>0</v>
          </cell>
          <cell r="AY69">
            <v>0</v>
          </cell>
          <cell r="AZ69">
            <v>-54.166666666666664</v>
          </cell>
          <cell r="BA69">
            <v>-12.022969999999999</v>
          </cell>
          <cell r="BC69">
            <v>39753</v>
          </cell>
          <cell r="BD69">
            <v>292.4105603882112</v>
          </cell>
          <cell r="BE69">
            <v>2283.6168819458626</v>
          </cell>
          <cell r="BF69">
            <v>510.99484280348918</v>
          </cell>
          <cell r="BG69">
            <v>1365.6385657510532</v>
          </cell>
          <cell r="BH69">
            <v>493.15179592999203</v>
          </cell>
          <cell r="BI69">
            <v>14.213010503807769</v>
          </cell>
          <cell r="BJ69">
            <v>12.258678457385377</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274.71232324176003</v>
          </cell>
          <cell r="CJ69">
            <v>1.5396514000000001</v>
          </cell>
          <cell r="CK69">
            <v>0</v>
          </cell>
          <cell r="CL69">
            <v>0</v>
          </cell>
          <cell r="CR69">
            <v>0</v>
          </cell>
          <cell r="CS69">
            <v>0</v>
          </cell>
          <cell r="CT69">
            <v>0</v>
          </cell>
          <cell r="CU69">
            <v>0</v>
          </cell>
          <cell r="CV69">
            <v>0</v>
          </cell>
          <cell r="CW69">
            <v>0</v>
          </cell>
          <cell r="CX69">
            <v>0</v>
          </cell>
          <cell r="CY69">
            <v>0</v>
          </cell>
          <cell r="CZ69">
            <v>0</v>
          </cell>
          <cell r="DA69">
            <v>66.39881166666666</v>
          </cell>
          <cell r="DC69">
            <v>39753</v>
          </cell>
          <cell r="DD69">
            <v>27501.478651056226</v>
          </cell>
          <cell r="DE69">
            <v>6277.9703044839771</v>
          </cell>
          <cell r="DF69">
            <v>0</v>
          </cell>
          <cell r="DG69">
            <v>4972.284335779801</v>
          </cell>
          <cell r="DH69">
            <v>0</v>
          </cell>
          <cell r="DI69">
            <v>456.07364130842672</v>
          </cell>
          <cell r="DJ69">
            <v>0.20917500000000189</v>
          </cell>
          <cell r="DK69">
            <v>39208.016107628435</v>
          </cell>
        </row>
        <row r="70">
          <cell r="A70">
            <v>39783</v>
          </cell>
          <cell r="B70">
            <v>2356.0427013339154</v>
          </cell>
          <cell r="C70">
            <v>30869.199171715365</v>
          </cell>
          <cell r="D70">
            <v>1506.2345217627617</v>
          </cell>
          <cell r="E70">
            <v>3484.2528710534334</v>
          </cell>
          <cell r="F70">
            <v>5373.5763915420221</v>
          </cell>
          <cell r="G70">
            <v>549.84303329816737</v>
          </cell>
          <cell r="H70">
            <v>42.897683754154059</v>
          </cell>
          <cell r="I70">
            <v>6.8658733000000005</v>
          </cell>
          <cell r="J70">
            <v>0</v>
          </cell>
          <cell r="K70">
            <v>0</v>
          </cell>
          <cell r="L70">
            <v>0</v>
          </cell>
          <cell r="M70">
            <v>185.43867813000006</v>
          </cell>
          <cell r="N70">
            <v>0</v>
          </cell>
          <cell r="O70">
            <v>0</v>
          </cell>
          <cell r="P70">
            <v>95.099008768389226</v>
          </cell>
          <cell r="Q70">
            <v>62.418383040974504</v>
          </cell>
          <cell r="R70">
            <v>549.2308606653063</v>
          </cell>
          <cell r="S70">
            <v>533.98920276235981</v>
          </cell>
          <cell r="T70">
            <v>241.19184112289582</v>
          </cell>
          <cell r="U70">
            <v>913.69357831071738</v>
          </cell>
          <cell r="V70">
            <v>17.061388194489691</v>
          </cell>
          <cell r="W70">
            <v>1351.3350022730797</v>
          </cell>
          <cell r="X70">
            <v>30.657438075754595</v>
          </cell>
          <cell r="Y70">
            <v>10.501622651668812</v>
          </cell>
          <cell r="Z70">
            <v>190.83765688699157</v>
          </cell>
          <cell r="AA70">
            <v>350.67482644101335</v>
          </cell>
          <cell r="AB70">
            <v>2533.0583310920238</v>
          </cell>
          <cell r="AC70">
            <v>1444.9771482688332</v>
          </cell>
          <cell r="AD70">
            <v>62.106896840112029</v>
          </cell>
          <cell r="AE70">
            <v>120.50366780338209</v>
          </cell>
          <cell r="AF70">
            <v>33.21741088000001</v>
          </cell>
          <cell r="AG70">
            <v>59.092475520000008</v>
          </cell>
          <cell r="AH70">
            <v>581.72555805982779</v>
          </cell>
          <cell r="AI70">
            <v>0</v>
          </cell>
          <cell r="AJ70">
            <v>0</v>
          </cell>
          <cell r="AK70">
            <v>0</v>
          </cell>
          <cell r="AL70">
            <v>0</v>
          </cell>
          <cell r="AM70">
            <v>19.933333333333334</v>
          </cell>
          <cell r="AN70">
            <v>4.486533333333333</v>
          </cell>
          <cell r="AO70">
            <v>111.17739999999998</v>
          </cell>
          <cell r="AP70">
            <v>0</v>
          </cell>
          <cell r="AQ70">
            <v>44.224400000000003</v>
          </cell>
          <cell r="AR70">
            <v>0</v>
          </cell>
          <cell r="AS70">
            <v>0</v>
          </cell>
          <cell r="AT70">
            <v>0</v>
          </cell>
          <cell r="AU70">
            <v>0</v>
          </cell>
          <cell r="AV70">
            <v>0</v>
          </cell>
          <cell r="AW70">
            <v>0</v>
          </cell>
          <cell r="AX70">
            <v>0</v>
          </cell>
          <cell r="AY70">
            <v>0</v>
          </cell>
          <cell r="AZ70">
            <v>-54.166666666666664</v>
          </cell>
          <cell r="BA70">
            <v>-42.439599999999999</v>
          </cell>
          <cell r="BC70">
            <v>39783</v>
          </cell>
          <cell r="BD70">
            <v>295.44559279261381</v>
          </cell>
          <cell r="BE70">
            <v>4348.2704036490295</v>
          </cell>
          <cell r="BF70">
            <v>804.32127635990571</v>
          </cell>
          <cell r="BG70">
            <v>1595.4743619139222</v>
          </cell>
          <cell r="BH70">
            <v>801.71909816828634</v>
          </cell>
          <cell r="BI70">
            <v>14.233774238821336</v>
          </cell>
          <cell r="BJ70">
            <v>18.440970443933566</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448.63589603820009</v>
          </cell>
          <cell r="CJ70">
            <v>2.5829287000000001</v>
          </cell>
          <cell r="CK70">
            <v>0</v>
          </cell>
          <cell r="CL70">
            <v>0</v>
          </cell>
          <cell r="CR70">
            <v>0</v>
          </cell>
          <cell r="CS70">
            <v>0</v>
          </cell>
          <cell r="CT70">
            <v>0</v>
          </cell>
          <cell r="CU70">
            <v>0</v>
          </cell>
          <cell r="CV70">
            <v>0</v>
          </cell>
          <cell r="CW70">
            <v>0</v>
          </cell>
          <cell r="CX70">
            <v>0</v>
          </cell>
          <cell r="CY70">
            <v>0</v>
          </cell>
          <cell r="CZ70">
            <v>0</v>
          </cell>
          <cell r="DA70">
            <v>66.39881166666666</v>
          </cell>
          <cell r="DC70">
            <v>39783</v>
          </cell>
          <cell r="DD70">
            <v>44374.350925889812</v>
          </cell>
          <cell r="DE70">
            <v>9181.3722976578192</v>
          </cell>
          <cell r="DF70">
            <v>0</v>
          </cell>
          <cell r="DG70">
            <v>7877.9054775665118</v>
          </cell>
          <cell r="DH70">
            <v>0</v>
          </cell>
          <cell r="DI70">
            <v>631.04049140486677</v>
          </cell>
          <cell r="DJ70">
            <v>-30.20745500000001</v>
          </cell>
          <cell r="DK70">
            <v>62034.461737519006</v>
          </cell>
        </row>
        <row r="71">
          <cell r="A71">
            <v>39814</v>
          </cell>
          <cell r="B71">
            <v>2718.3263945770291</v>
          </cell>
          <cell r="C71">
            <v>40796.107487849738</v>
          </cell>
          <cell r="D71">
            <v>2140.1702017936077</v>
          </cell>
          <cell r="E71">
            <v>4111.2845840292011</v>
          </cell>
          <cell r="F71">
            <v>7002.5583516059014</v>
          </cell>
          <cell r="G71">
            <v>558.25683612033799</v>
          </cell>
          <cell r="H71">
            <v>51.519061276863788</v>
          </cell>
          <cell r="I71">
            <v>6.9784286</v>
          </cell>
          <cell r="J71">
            <v>0</v>
          </cell>
          <cell r="K71">
            <v>0</v>
          </cell>
          <cell r="L71">
            <v>0</v>
          </cell>
          <cell r="M71">
            <v>188.47865646000002</v>
          </cell>
          <cell r="N71">
            <v>0</v>
          </cell>
          <cell r="O71">
            <v>0</v>
          </cell>
          <cell r="P71">
            <v>110.3526702359917</v>
          </cell>
          <cell r="Q71">
            <v>73.332687132723137</v>
          </cell>
          <cell r="R71">
            <v>602.19757149431985</v>
          </cell>
          <cell r="S71">
            <v>588.59114509306255</v>
          </cell>
          <cell r="T71">
            <v>290.51783224804353</v>
          </cell>
          <cell r="U71">
            <v>1076.6711302756696</v>
          </cell>
          <cell r="V71">
            <v>19.969800886804222</v>
          </cell>
          <cell r="W71">
            <v>1569.837553835019</v>
          </cell>
          <cell r="X71">
            <v>36.32134712156271</v>
          </cell>
          <cell r="Y71">
            <v>12.178681299803323</v>
          </cell>
          <cell r="Z71">
            <v>218.05683538739402</v>
          </cell>
          <cell r="AA71">
            <v>410.99917808111627</v>
          </cell>
          <cell r="AB71">
            <v>2921.1940375377003</v>
          </cell>
          <cell r="AC71">
            <v>1703.2629047132787</v>
          </cell>
          <cell r="AD71">
            <v>68.443459512957631</v>
          </cell>
          <cell r="AE71">
            <v>131.5778221197443</v>
          </cell>
          <cell r="AF71">
            <v>39.030107520000008</v>
          </cell>
          <cell r="AG71">
            <v>69.684821440000007</v>
          </cell>
          <cell r="AH71">
            <v>673.72723123297783</v>
          </cell>
          <cell r="AI71">
            <v>0</v>
          </cell>
          <cell r="AJ71">
            <v>0</v>
          </cell>
          <cell r="AK71">
            <v>0</v>
          </cell>
          <cell r="AL71">
            <v>0</v>
          </cell>
          <cell r="AM71">
            <v>0</v>
          </cell>
          <cell r="AN71">
            <v>0</v>
          </cell>
          <cell r="AO71">
            <v>31.540545000000002</v>
          </cell>
          <cell r="AP71">
            <v>0</v>
          </cell>
          <cell r="AQ71">
            <v>10.488</v>
          </cell>
          <cell r="AR71">
            <v>0</v>
          </cell>
          <cell r="AS71">
            <v>0</v>
          </cell>
          <cell r="AT71">
            <v>0</v>
          </cell>
          <cell r="AU71">
            <v>0</v>
          </cell>
          <cell r="AV71">
            <v>0</v>
          </cell>
          <cell r="AW71">
            <v>0</v>
          </cell>
          <cell r="AX71">
            <v>0</v>
          </cell>
          <cell r="AY71">
            <v>0</v>
          </cell>
          <cell r="AZ71">
            <v>-56.666666666666664</v>
          </cell>
          <cell r="BA71">
            <v>-48.671769999999995</v>
          </cell>
          <cell r="BC71">
            <v>39814</v>
          </cell>
          <cell r="BD71">
            <v>301.33880289796417</v>
          </cell>
          <cell r="BE71">
            <v>5926.2989352178456</v>
          </cell>
          <cell r="BF71">
            <v>1044.722453536968</v>
          </cell>
          <cell r="BG71">
            <v>1766.7285342620135</v>
          </cell>
          <cell r="BH71">
            <v>1042.1554854660969</v>
          </cell>
          <cell r="BI71">
            <v>14.420660209795784</v>
          </cell>
          <cell r="BJ71">
            <v>23.921933725991575</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523.67936575644001</v>
          </cell>
          <cell r="CJ71">
            <v>3.0347183000000002</v>
          </cell>
          <cell r="CK71">
            <v>0</v>
          </cell>
          <cell r="CL71">
            <v>0</v>
          </cell>
          <cell r="CR71">
            <v>0</v>
          </cell>
          <cell r="CS71">
            <v>0</v>
          </cell>
          <cell r="CT71">
            <v>0</v>
          </cell>
          <cell r="CU71">
            <v>0</v>
          </cell>
          <cell r="CV71">
            <v>0</v>
          </cell>
          <cell r="CW71">
            <v>0</v>
          </cell>
          <cell r="CX71">
            <v>0</v>
          </cell>
          <cell r="CY71">
            <v>0</v>
          </cell>
          <cell r="CZ71">
            <v>0</v>
          </cell>
          <cell r="DA71">
            <v>66.39881166666666</v>
          </cell>
          <cell r="DC71">
            <v>39814</v>
          </cell>
          <cell r="DD71">
            <v>57573.680002312678</v>
          </cell>
          <cell r="DE71">
            <v>10615.946817168169</v>
          </cell>
          <cell r="DF71">
            <v>0</v>
          </cell>
          <cell r="DG71">
            <v>10119.586805316676</v>
          </cell>
          <cell r="DH71">
            <v>0</v>
          </cell>
          <cell r="DI71">
            <v>568.74262905644002</v>
          </cell>
          <cell r="DJ71">
            <v>-38.939625000000007</v>
          </cell>
          <cell r="DK71">
            <v>78839.016628853977</v>
          </cell>
        </row>
        <row r="72">
          <cell r="A72">
            <v>39845</v>
          </cell>
          <cell r="B72">
            <v>2815.3940936844856</v>
          </cell>
          <cell r="C72">
            <v>41775.047283697902</v>
          </cell>
          <cell r="D72">
            <v>2396.2249692404584</v>
          </cell>
          <cell r="E72">
            <v>3903.9115752150806</v>
          </cell>
          <cell r="F72">
            <v>6836.3509418210724</v>
          </cell>
          <cell r="G72">
            <v>531.38556535825865</v>
          </cell>
          <cell r="H72">
            <v>50.617034775605944</v>
          </cell>
          <cell r="I72">
            <v>6.6407626999999998</v>
          </cell>
          <cell r="J72">
            <v>0</v>
          </cell>
          <cell r="K72">
            <v>0</v>
          </cell>
          <cell r="L72">
            <v>0</v>
          </cell>
          <cell r="M72">
            <v>179.35872147000001</v>
          </cell>
          <cell r="N72">
            <v>0</v>
          </cell>
          <cell r="O72">
            <v>0</v>
          </cell>
          <cell r="P72">
            <v>97.420194413504632</v>
          </cell>
          <cell r="Q72">
            <v>64.565275645456509</v>
          </cell>
          <cell r="R72">
            <v>538.37338601940655</v>
          </cell>
          <cell r="S72">
            <v>525.57771154278157</v>
          </cell>
          <cell r="T72">
            <v>254.42742961057229</v>
          </cell>
          <cell r="U72">
            <v>947.33851385949276</v>
          </cell>
          <cell r="V72">
            <v>17.59648917139852</v>
          </cell>
          <cell r="W72">
            <v>1385.5282916561669</v>
          </cell>
          <cell r="X72">
            <v>31.921349393263732</v>
          </cell>
          <cell r="Y72">
            <v>10.752851741063445</v>
          </cell>
          <cell r="Z72">
            <v>193.15367553132933</v>
          </cell>
          <cell r="AA72">
            <v>362.05003502487284</v>
          </cell>
          <cell r="AB72">
            <v>2624.9780987521108</v>
          </cell>
          <cell r="AC72">
            <v>1498.5598756401116</v>
          </cell>
          <cell r="AD72">
            <v>61.118875706236665</v>
          </cell>
          <cell r="AE72">
            <v>117.74369756933604</v>
          </cell>
          <cell r="AF72">
            <v>34.362964480000002</v>
          </cell>
          <cell r="AG72">
            <v>61.304277580000019</v>
          </cell>
          <cell r="AH72">
            <v>595.02248763515684</v>
          </cell>
          <cell r="AI72">
            <v>0</v>
          </cell>
          <cell r="AJ72">
            <v>0</v>
          </cell>
          <cell r="AK72">
            <v>0</v>
          </cell>
          <cell r="AL72">
            <v>0</v>
          </cell>
          <cell r="AM72">
            <v>0</v>
          </cell>
          <cell r="AN72">
            <v>0</v>
          </cell>
          <cell r="AO72">
            <v>31.540545000000002</v>
          </cell>
          <cell r="AP72">
            <v>0</v>
          </cell>
          <cell r="AQ72">
            <v>10.488</v>
          </cell>
          <cell r="AR72">
            <v>0</v>
          </cell>
          <cell r="AS72">
            <v>0</v>
          </cell>
          <cell r="AT72">
            <v>0</v>
          </cell>
          <cell r="AU72">
            <v>0</v>
          </cell>
          <cell r="AV72">
            <v>0</v>
          </cell>
          <cell r="AW72">
            <v>0</v>
          </cell>
          <cell r="AX72">
            <v>0</v>
          </cell>
          <cell r="AY72">
            <v>0</v>
          </cell>
          <cell r="AZ72">
            <v>-56.666666666666664</v>
          </cell>
          <cell r="BA72">
            <v>-27.212430000000001</v>
          </cell>
          <cell r="BC72">
            <v>39845</v>
          </cell>
          <cell r="BD72">
            <v>288.54567499252278</v>
          </cell>
          <cell r="BE72">
            <v>6240.2755219200235</v>
          </cell>
          <cell r="BF72">
            <v>1037.1421568629366</v>
          </cell>
          <cell r="BG72">
            <v>1697.6026064808266</v>
          </cell>
          <cell r="BH72">
            <v>1017.6769603648884</v>
          </cell>
          <cell r="BI72">
            <v>13.750081277792614</v>
          </cell>
          <cell r="BJ72">
            <v>23.711089757284363</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444.76386011226003</v>
          </cell>
          <cell r="CJ72">
            <v>2.5710395000000004</v>
          </cell>
          <cell r="CK72">
            <v>0</v>
          </cell>
          <cell r="CL72">
            <v>0</v>
          </cell>
          <cell r="CR72">
            <v>0</v>
          </cell>
          <cell r="CS72">
            <v>0</v>
          </cell>
          <cell r="CT72">
            <v>0</v>
          </cell>
          <cell r="CU72">
            <v>0</v>
          </cell>
          <cell r="CV72">
            <v>0</v>
          </cell>
          <cell r="CW72">
            <v>0</v>
          </cell>
          <cell r="CX72">
            <v>0</v>
          </cell>
          <cell r="CY72">
            <v>0</v>
          </cell>
          <cell r="CZ72">
            <v>0</v>
          </cell>
          <cell r="DA72">
            <v>66.39881166666666</v>
          </cell>
          <cell r="DC72">
            <v>39845</v>
          </cell>
          <cell r="DD72">
            <v>58494.930947962872</v>
          </cell>
          <cell r="DE72">
            <v>9421.7954809722632</v>
          </cell>
          <cell r="DF72">
            <v>0</v>
          </cell>
          <cell r="DG72">
            <v>10318.704091656275</v>
          </cell>
          <cell r="DH72">
            <v>0</v>
          </cell>
          <cell r="DI72">
            <v>489.36344461226003</v>
          </cell>
          <cell r="DJ72">
            <v>-17.480285000000009</v>
          </cell>
          <cell r="DK72">
            <v>78707.313680203661</v>
          </cell>
        </row>
        <row r="73">
          <cell r="A73">
            <v>39873</v>
          </cell>
          <cell r="B73">
            <v>2692.1794054402953</v>
          </cell>
          <cell r="C73">
            <v>35887.063037025138</v>
          </cell>
          <cell r="D73">
            <v>2197.8771431631881</v>
          </cell>
          <cell r="E73">
            <v>3582.1567446533991</v>
          </cell>
          <cell r="F73">
            <v>5894.5667756707844</v>
          </cell>
          <cell r="G73">
            <v>531.70278099162806</v>
          </cell>
          <cell r="H73">
            <v>44.852611850648429</v>
          </cell>
          <cell r="I73">
            <v>6.6407626999999998</v>
          </cell>
          <cell r="J73">
            <v>0</v>
          </cell>
          <cell r="K73">
            <v>0</v>
          </cell>
          <cell r="L73">
            <v>0</v>
          </cell>
          <cell r="M73">
            <v>179.35872147000001</v>
          </cell>
          <cell r="N73">
            <v>0</v>
          </cell>
          <cell r="O73">
            <v>0</v>
          </cell>
          <cell r="P73">
            <v>84.033570661906367</v>
          </cell>
          <cell r="Q73">
            <v>54.524525562219658</v>
          </cell>
          <cell r="R73">
            <v>509.88532882826422</v>
          </cell>
          <cell r="S73">
            <v>493.56450943069706</v>
          </cell>
          <cell r="T73">
            <v>205.68860886460854</v>
          </cell>
          <cell r="U73">
            <v>795.89608585729047</v>
          </cell>
          <cell r="V73">
            <v>14.956052413292078</v>
          </cell>
          <cell r="W73">
            <v>1192.8730325079775</v>
          </cell>
          <cell r="X73">
            <v>26.56827120676969</v>
          </cell>
          <cell r="Y73">
            <v>9.2848431783865077</v>
          </cell>
          <cell r="Z73">
            <v>171.00310108412788</v>
          </cell>
          <cell r="AA73">
            <v>307.02083499291052</v>
          </cell>
          <cell r="AB73">
            <v>2286.4565228109732</v>
          </cell>
          <cell r="AC73">
            <v>1258.3052452476156</v>
          </cell>
          <cell r="AD73">
            <v>57.415027467508295</v>
          </cell>
          <cell r="AE73">
            <v>112.25352042534665</v>
          </cell>
          <cell r="AF73">
            <v>29.013437440000004</v>
          </cell>
          <cell r="AG73">
            <v>51.437726860000005</v>
          </cell>
          <cell r="AH73">
            <v>514.95066748293027</v>
          </cell>
          <cell r="AI73">
            <v>0</v>
          </cell>
          <cell r="AJ73">
            <v>0</v>
          </cell>
          <cell r="AK73">
            <v>0</v>
          </cell>
          <cell r="AL73">
            <v>0</v>
          </cell>
          <cell r="AM73">
            <v>0</v>
          </cell>
          <cell r="AN73">
            <v>0</v>
          </cell>
          <cell r="AO73">
            <v>31.540545000000002</v>
          </cell>
          <cell r="AP73">
            <v>0</v>
          </cell>
          <cell r="AQ73">
            <v>10.488</v>
          </cell>
          <cell r="AR73">
            <v>0</v>
          </cell>
          <cell r="AS73">
            <v>0</v>
          </cell>
          <cell r="AT73">
            <v>0</v>
          </cell>
          <cell r="AU73">
            <v>0</v>
          </cell>
          <cell r="AV73">
            <v>0</v>
          </cell>
          <cell r="AW73">
            <v>0</v>
          </cell>
          <cell r="AX73">
            <v>0</v>
          </cell>
          <cell r="AY73">
            <v>0</v>
          </cell>
          <cell r="AZ73">
            <v>-56.666666666666664</v>
          </cell>
          <cell r="BA73">
            <v>-198.83448999999999</v>
          </cell>
          <cell r="BC73">
            <v>39873</v>
          </cell>
          <cell r="BD73">
            <v>285.42368107731511</v>
          </cell>
          <cell r="BE73">
            <v>5453.2978636117368</v>
          </cell>
          <cell r="BF73">
            <v>881.96258230213789</v>
          </cell>
          <cell r="BG73">
            <v>1580.9714791584408</v>
          </cell>
          <cell r="BH73">
            <v>872.75298003845933</v>
          </cell>
          <cell r="BI73">
            <v>13.761070626531369</v>
          </cell>
          <cell r="BJ73">
            <v>19.777396844469454</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361.74345741708004</v>
          </cell>
          <cell r="CJ73">
            <v>2.0598039000000004</v>
          </cell>
          <cell r="CK73">
            <v>0</v>
          </cell>
          <cell r="CL73">
            <v>0</v>
          </cell>
          <cell r="CR73">
            <v>0</v>
          </cell>
          <cell r="CS73">
            <v>0</v>
          </cell>
          <cell r="CT73">
            <v>0</v>
          </cell>
          <cell r="CU73">
            <v>0</v>
          </cell>
          <cell r="CV73">
            <v>0</v>
          </cell>
          <cell r="CW73">
            <v>0</v>
          </cell>
          <cell r="CX73">
            <v>0</v>
          </cell>
          <cell r="CY73">
            <v>0</v>
          </cell>
          <cell r="CZ73">
            <v>0</v>
          </cell>
          <cell r="DA73">
            <v>66.39881166666666</v>
          </cell>
          <cell r="DC73">
            <v>39873</v>
          </cell>
          <cell r="DD73">
            <v>51016.397982965085</v>
          </cell>
          <cell r="DE73">
            <v>8175.1309123228248</v>
          </cell>
          <cell r="DF73">
            <v>0</v>
          </cell>
          <cell r="DG73">
            <v>9107.9470536590907</v>
          </cell>
          <cell r="DH73">
            <v>0</v>
          </cell>
          <cell r="DI73">
            <v>405.83180631708007</v>
          </cell>
          <cell r="DJ73">
            <v>-189.10234499999999</v>
          </cell>
          <cell r="DK73">
            <v>68516.205410264069</v>
          </cell>
        </row>
        <row r="74">
          <cell r="A74">
            <v>39904</v>
          </cell>
          <cell r="B74">
            <v>2460.8422174541342</v>
          </cell>
          <cell r="C74">
            <v>25335.0317770574</v>
          </cell>
          <cell r="D74">
            <v>1767.8500539878339</v>
          </cell>
          <cell r="E74">
            <v>2818.6791818355523</v>
          </cell>
          <cell r="F74">
            <v>4436.5234903483106</v>
          </cell>
          <cell r="G74">
            <v>549.24952304882856</v>
          </cell>
          <cell r="H74">
            <v>36.471528224362295</v>
          </cell>
          <cell r="I74">
            <v>6.8658733000000005</v>
          </cell>
          <cell r="J74">
            <v>0</v>
          </cell>
          <cell r="K74">
            <v>0</v>
          </cell>
          <cell r="L74">
            <v>0</v>
          </cell>
          <cell r="M74">
            <v>185.43867813000006</v>
          </cell>
          <cell r="N74">
            <v>0</v>
          </cell>
          <cell r="O74">
            <v>0</v>
          </cell>
          <cell r="P74">
            <v>56.817336319306868</v>
          </cell>
          <cell r="Q74">
            <v>35.129107704378846</v>
          </cell>
          <cell r="R74">
            <v>412.33033323027138</v>
          </cell>
          <cell r="S74">
            <v>393.4460462145525</v>
          </cell>
          <cell r="T74">
            <v>118.60267571745652</v>
          </cell>
          <cell r="U74">
            <v>506.53027954179697</v>
          </cell>
          <cell r="V74">
            <v>9.7816527305457122</v>
          </cell>
          <cell r="W74">
            <v>803.16349817127741</v>
          </cell>
          <cell r="X74">
            <v>16.527288944985962</v>
          </cell>
          <cell r="Y74">
            <v>6.2919230711983891</v>
          </cell>
          <cell r="Z74">
            <v>122.14312900084605</v>
          </cell>
          <cell r="AA74">
            <v>199.74146851336081</v>
          </cell>
          <cell r="AB74">
            <v>1621.821182726211</v>
          </cell>
          <cell r="AC74">
            <v>799.76251931909155</v>
          </cell>
          <cell r="AD74">
            <v>45.794353604027044</v>
          </cell>
          <cell r="AE74">
            <v>91.777978413650359</v>
          </cell>
          <cell r="AF74">
            <v>18.684252800000003</v>
          </cell>
          <cell r="AG74">
            <v>32.635121740000002</v>
          </cell>
          <cell r="AH74">
            <v>350.68399873083166</v>
          </cell>
          <cell r="AI74">
            <v>0</v>
          </cell>
          <cell r="AJ74">
            <v>0</v>
          </cell>
          <cell r="AK74">
            <v>0</v>
          </cell>
          <cell r="AL74">
            <v>0</v>
          </cell>
          <cell r="AM74">
            <v>0</v>
          </cell>
          <cell r="AN74">
            <v>0</v>
          </cell>
          <cell r="AO74">
            <v>31.540545000000002</v>
          </cell>
          <cell r="AP74">
            <v>0</v>
          </cell>
          <cell r="AQ74">
            <v>10.488</v>
          </cell>
          <cell r="AR74">
            <v>0</v>
          </cell>
          <cell r="AS74">
            <v>0</v>
          </cell>
          <cell r="AT74">
            <v>0</v>
          </cell>
          <cell r="AU74">
            <v>0</v>
          </cell>
          <cell r="AV74">
            <v>0</v>
          </cell>
          <cell r="AW74">
            <v>0</v>
          </cell>
          <cell r="AX74">
            <v>0</v>
          </cell>
          <cell r="AY74">
            <v>0</v>
          </cell>
          <cell r="AZ74">
            <v>-56.666666666666664</v>
          </cell>
          <cell r="BA74">
            <v>-86.705770000000001</v>
          </cell>
          <cell r="BC74">
            <v>39904</v>
          </cell>
          <cell r="BD74">
            <v>297.75041581132336</v>
          </cell>
          <cell r="BE74">
            <v>3734.0842253209785</v>
          </cell>
          <cell r="BF74">
            <v>653.40071575350044</v>
          </cell>
          <cell r="BG74">
            <v>1472.021364587034</v>
          </cell>
          <cell r="BH74">
            <v>649.37552184006938</v>
          </cell>
          <cell r="BI74">
            <v>14.158533846080179</v>
          </cell>
          <cell r="BJ74">
            <v>15.103789178845538</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204.11221686209998</v>
          </cell>
          <cell r="CJ74">
            <v>1.1146125</v>
          </cell>
          <cell r="CK74">
            <v>0</v>
          </cell>
          <cell r="CL74">
            <v>0</v>
          </cell>
          <cell r="CR74">
            <v>0</v>
          </cell>
          <cell r="CS74">
            <v>0</v>
          </cell>
          <cell r="CT74">
            <v>0</v>
          </cell>
          <cell r="CU74">
            <v>0</v>
          </cell>
          <cell r="CV74">
            <v>0</v>
          </cell>
          <cell r="CW74">
            <v>0</v>
          </cell>
          <cell r="CX74">
            <v>0</v>
          </cell>
          <cell r="CY74">
            <v>0</v>
          </cell>
          <cell r="CZ74">
            <v>0</v>
          </cell>
          <cell r="DA74">
            <v>66.39881166666666</v>
          </cell>
          <cell r="DC74">
            <v>39904</v>
          </cell>
          <cell r="DD74">
            <v>37596.952323386417</v>
          </cell>
          <cell r="DE74">
            <v>5641.6641464937884</v>
          </cell>
          <cell r="DF74">
            <v>0</v>
          </cell>
          <cell r="DG74">
            <v>6835.8945663378317</v>
          </cell>
          <cell r="DH74">
            <v>0</v>
          </cell>
          <cell r="DI74">
            <v>247.25537436209999</v>
          </cell>
          <cell r="DJ74">
            <v>-76.973624999999998</v>
          </cell>
          <cell r="DK74">
            <v>50244.792785580139</v>
          </cell>
        </row>
        <row r="75">
          <cell r="A75">
            <v>39934</v>
          </cell>
          <cell r="B75">
            <v>2211.1481281007609</v>
          </cell>
          <cell r="C75">
            <v>16975.315737618865</v>
          </cell>
          <cell r="D75">
            <v>1211.0775166758367</v>
          </cell>
          <cell r="E75">
            <v>2546.9996402878633</v>
          </cell>
          <cell r="F75">
            <v>2708.5327825212466</v>
          </cell>
          <cell r="G75">
            <v>549.24525522394026</v>
          </cell>
          <cell r="H75">
            <v>25.912773808488438</v>
          </cell>
          <cell r="I75">
            <v>6.8658733000000005</v>
          </cell>
          <cell r="J75">
            <v>0</v>
          </cell>
          <cell r="K75">
            <v>0</v>
          </cell>
          <cell r="L75">
            <v>0</v>
          </cell>
          <cell r="M75">
            <v>185.43867813000006</v>
          </cell>
          <cell r="N75">
            <v>0</v>
          </cell>
          <cell r="O75">
            <v>0</v>
          </cell>
          <cell r="P75">
            <v>34.768216682895407</v>
          </cell>
          <cell r="Q75">
            <v>19.176971267512172</v>
          </cell>
          <cell r="R75">
            <v>342.59965326988248</v>
          </cell>
          <cell r="S75">
            <v>320.55809109396341</v>
          </cell>
          <cell r="T75">
            <v>45.232748689722023</v>
          </cell>
          <cell r="U75">
            <v>267.75242138916195</v>
          </cell>
          <cell r="V75">
            <v>5.5441351315924567</v>
          </cell>
          <cell r="W75">
            <v>486.97807322244512</v>
          </cell>
          <cell r="X75">
            <v>8.1949265580027433</v>
          </cell>
          <cell r="Y75">
            <v>3.8691749774301627</v>
          </cell>
          <cell r="Z75">
            <v>83.457392379069262</v>
          </cell>
          <cell r="AA75">
            <v>111.74984606242937</v>
          </cell>
          <cell r="AB75">
            <v>1073.5970451906715</v>
          </cell>
          <cell r="AC75">
            <v>421.25414263675003</v>
          </cell>
          <cell r="AD75">
            <v>37.339982575601724</v>
          </cell>
          <cell r="AE75">
            <v>77.375798030767214</v>
          </cell>
          <cell r="AF75">
            <v>10.187743680000001</v>
          </cell>
          <cell r="AG75">
            <v>17.107236120000003</v>
          </cell>
          <cell r="AH75">
            <v>217.94984115613971</v>
          </cell>
          <cell r="AI75">
            <v>0</v>
          </cell>
          <cell r="AJ75">
            <v>0</v>
          </cell>
          <cell r="AK75">
            <v>0</v>
          </cell>
          <cell r="AL75">
            <v>0</v>
          </cell>
          <cell r="AM75">
            <v>97.92</v>
          </cell>
          <cell r="AN75">
            <v>27.325800000000001</v>
          </cell>
          <cell r="AO75">
            <v>151.76005128</v>
          </cell>
          <cell r="AP75">
            <v>0</v>
          </cell>
          <cell r="AQ75">
            <v>0</v>
          </cell>
          <cell r="AR75">
            <v>0</v>
          </cell>
          <cell r="AS75">
            <v>0</v>
          </cell>
          <cell r="AT75">
            <v>0</v>
          </cell>
          <cell r="AU75">
            <v>0</v>
          </cell>
          <cell r="AV75">
            <v>0</v>
          </cell>
          <cell r="AW75">
            <v>0</v>
          </cell>
          <cell r="AX75">
            <v>0</v>
          </cell>
          <cell r="AY75">
            <v>0</v>
          </cell>
          <cell r="AZ75">
            <v>-56.666666666666664</v>
          </cell>
          <cell r="BA75">
            <v>-91.142789999999991</v>
          </cell>
          <cell r="BC75">
            <v>39934</v>
          </cell>
          <cell r="BD75">
            <v>292.29223285101773</v>
          </cell>
          <cell r="BE75">
            <v>2366.5609854866198</v>
          </cell>
          <cell r="BF75">
            <v>385.14818296311364</v>
          </cell>
          <cell r="BG75">
            <v>1264.5800306803305</v>
          </cell>
          <cell r="BH75">
            <v>392.63822770919239</v>
          </cell>
          <cell r="BI75">
            <v>14.204012815495933</v>
          </cell>
          <cell r="BJ75">
            <v>9.4598337754111572</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81.811567086540009</v>
          </cell>
          <cell r="CJ75">
            <v>0.37450980000000006</v>
          </cell>
          <cell r="CK75">
            <v>0</v>
          </cell>
          <cell r="CL75">
            <v>0</v>
          </cell>
          <cell r="CR75">
            <v>0</v>
          </cell>
          <cell r="CS75">
            <v>0</v>
          </cell>
          <cell r="CT75">
            <v>0</v>
          </cell>
          <cell r="CU75">
            <v>0</v>
          </cell>
          <cell r="CV75">
            <v>0</v>
          </cell>
          <cell r="CW75">
            <v>0</v>
          </cell>
          <cell r="CX75">
            <v>0</v>
          </cell>
          <cell r="CY75">
            <v>0</v>
          </cell>
          <cell r="CZ75">
            <v>0</v>
          </cell>
          <cell r="DA75">
            <v>66.39881166666666</v>
          </cell>
          <cell r="DC75">
            <v>39934</v>
          </cell>
          <cell r="DD75">
            <v>26420.536385667008</v>
          </cell>
          <cell r="DE75">
            <v>3584.693440114037</v>
          </cell>
          <cell r="DF75">
            <v>0</v>
          </cell>
          <cell r="DG75">
            <v>4724.8835062811813</v>
          </cell>
          <cell r="DH75">
            <v>0</v>
          </cell>
          <cell r="DI75">
            <v>359.19192816654004</v>
          </cell>
          <cell r="DJ75">
            <v>-81.410644999999988</v>
          </cell>
          <cell r="DK75">
            <v>35007.894615228768</v>
          </cell>
        </row>
        <row r="76">
          <cell r="A76">
            <v>39965</v>
          </cell>
          <cell r="B76">
            <v>1901.2798565895837</v>
          </cell>
          <cell r="C76">
            <v>10100.977276405694</v>
          </cell>
          <cell r="D76">
            <v>709.07802308791008</v>
          </cell>
          <cell r="E76">
            <v>2082.7966733677572</v>
          </cell>
          <cell r="F76">
            <v>1490.9441098379534</v>
          </cell>
          <cell r="G76">
            <v>549.0598897342345</v>
          </cell>
          <cell r="H76">
            <v>35.031188609539754</v>
          </cell>
          <cell r="I76">
            <v>6.8658733000000005</v>
          </cell>
          <cell r="J76">
            <v>0</v>
          </cell>
          <cell r="K76">
            <v>0</v>
          </cell>
          <cell r="L76">
            <v>0</v>
          </cell>
          <cell r="M76">
            <v>185.43867813000006</v>
          </cell>
          <cell r="N76">
            <v>0</v>
          </cell>
          <cell r="O76">
            <v>0</v>
          </cell>
          <cell r="P76">
            <v>21.996841092218048</v>
          </cell>
          <cell r="Q76">
            <v>10.171912212286829</v>
          </cell>
          <cell r="R76">
            <v>293.07115027964761</v>
          </cell>
          <cell r="S76">
            <v>270.26223330140181</v>
          </cell>
          <cell r="T76">
            <v>5.5030062633465402</v>
          </cell>
          <cell r="U76">
            <v>133.71914622045415</v>
          </cell>
          <cell r="V76">
            <v>3.1343596743318169</v>
          </cell>
          <cell r="W76">
            <v>304.2916073487882</v>
          </cell>
          <cell r="X76">
            <v>3.5628350060433855</v>
          </cell>
          <cell r="Y76">
            <v>2.4639422905470325</v>
          </cell>
          <cell r="Z76">
            <v>60.167579558645457</v>
          </cell>
          <cell r="AA76">
            <v>61.84362478680471</v>
          </cell>
          <cell r="AB76">
            <v>763.70556689440286</v>
          </cell>
          <cell r="AC76">
            <v>208.91096906994477</v>
          </cell>
          <cell r="AD76">
            <v>31.499891520469259</v>
          </cell>
          <cell r="AE76">
            <v>66.886314776220203</v>
          </cell>
          <cell r="AF76">
            <v>5.3924595200000009</v>
          </cell>
          <cell r="AG76">
            <v>8.4029381800000014</v>
          </cell>
          <cell r="AH76">
            <v>140.7273550947645</v>
          </cell>
          <cell r="AI76">
            <v>0</v>
          </cell>
          <cell r="AJ76">
            <v>0</v>
          </cell>
          <cell r="AK76">
            <v>0</v>
          </cell>
          <cell r="AL76">
            <v>0</v>
          </cell>
          <cell r="AM76">
            <v>97.92</v>
          </cell>
          <cell r="AN76">
            <v>27.325800000000001</v>
          </cell>
          <cell r="AO76">
            <v>151.76005128</v>
          </cell>
          <cell r="AP76">
            <v>0</v>
          </cell>
          <cell r="AQ76">
            <v>0</v>
          </cell>
          <cell r="AR76">
            <v>0</v>
          </cell>
          <cell r="AS76">
            <v>0</v>
          </cell>
          <cell r="AT76">
            <v>0</v>
          </cell>
          <cell r="AU76">
            <v>0</v>
          </cell>
          <cell r="AV76">
            <v>0</v>
          </cell>
          <cell r="AW76">
            <v>0</v>
          </cell>
          <cell r="AX76">
            <v>0</v>
          </cell>
          <cell r="AY76">
            <v>0</v>
          </cell>
          <cell r="AZ76">
            <v>-56.666666666666664</v>
          </cell>
          <cell r="BA76">
            <v>-228.43599</v>
          </cell>
          <cell r="BC76">
            <v>39965</v>
          </cell>
          <cell r="BD76">
            <v>294.18207680592974</v>
          </cell>
          <cell r="BE76">
            <v>1218.4614192588351</v>
          </cell>
          <cell r="BF76">
            <v>207.73203889348804</v>
          </cell>
          <cell r="BG76">
            <v>1142.683553995284</v>
          </cell>
          <cell r="BH76">
            <v>206.55315372379874</v>
          </cell>
          <cell r="BI76">
            <v>14.174976483948534</v>
          </cell>
          <cell r="BJ76">
            <v>7.4202129899861218</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18.972077754600001</v>
          </cell>
          <cell r="CJ76">
            <v>0</v>
          </cell>
          <cell r="CK76">
            <v>0</v>
          </cell>
          <cell r="CL76">
            <v>0</v>
          </cell>
          <cell r="CR76">
            <v>0</v>
          </cell>
          <cell r="CS76">
            <v>0</v>
          </cell>
          <cell r="CT76">
            <v>0</v>
          </cell>
          <cell r="CU76">
            <v>0</v>
          </cell>
          <cell r="CV76">
            <v>0</v>
          </cell>
          <cell r="CW76">
            <v>0</v>
          </cell>
          <cell r="CX76">
            <v>0</v>
          </cell>
          <cell r="CY76">
            <v>0</v>
          </cell>
          <cell r="CZ76">
            <v>0</v>
          </cell>
          <cell r="DA76">
            <v>66.39881166666666</v>
          </cell>
          <cell r="DC76">
            <v>39965</v>
          </cell>
          <cell r="DD76">
            <v>17061.471569062676</v>
          </cell>
          <cell r="DE76">
            <v>2395.7137330903174</v>
          </cell>
          <cell r="DF76">
            <v>0</v>
          </cell>
          <cell r="DG76">
            <v>3091.207432151271</v>
          </cell>
          <cell r="DH76">
            <v>0</v>
          </cell>
          <cell r="DI76">
            <v>295.97792903459998</v>
          </cell>
          <cell r="DJ76">
            <v>-218.70384500000003</v>
          </cell>
          <cell r="DK76">
            <v>22625.666818338865</v>
          </cell>
        </row>
        <row r="77">
          <cell r="A77">
            <v>39995</v>
          </cell>
          <cell r="B77">
            <v>1750.1855018432434</v>
          </cell>
          <cell r="C77">
            <v>5937.6602253094861</v>
          </cell>
          <cell r="D77">
            <v>442.79487577323044</v>
          </cell>
          <cell r="E77">
            <v>2026.6114659468067</v>
          </cell>
          <cell r="F77">
            <v>1047.8173999853016</v>
          </cell>
          <cell r="G77">
            <v>549.88470975640007</v>
          </cell>
          <cell r="H77">
            <v>47.929762937441375</v>
          </cell>
          <cell r="I77">
            <v>6.8658733000000005</v>
          </cell>
          <cell r="J77">
            <v>0</v>
          </cell>
          <cell r="K77">
            <v>0</v>
          </cell>
          <cell r="L77">
            <v>0</v>
          </cell>
          <cell r="M77">
            <v>185.43867813000006</v>
          </cell>
          <cell r="N77">
            <v>0</v>
          </cell>
          <cell r="O77">
            <v>0</v>
          </cell>
          <cell r="P77">
            <v>21.438909910273129</v>
          </cell>
          <cell r="Q77">
            <v>9.623341638499781</v>
          </cell>
          <cell r="R77">
            <v>296.9471654280531</v>
          </cell>
          <cell r="S77">
            <v>273.40325251305416</v>
          </cell>
          <cell r="T77">
            <v>1.9381263644424798</v>
          </cell>
          <cell r="U77">
            <v>125.04009257589294</v>
          </cell>
          <cell r="V77">
            <v>2.9995473026156003</v>
          </cell>
          <cell r="W77">
            <v>296.00960968841764</v>
          </cell>
          <cell r="X77">
            <v>3.2321256970528847</v>
          </cell>
          <cell r="Y77">
            <v>2.4038216040149178</v>
          </cell>
          <cell r="Z77">
            <v>59.733114320144679</v>
          </cell>
          <cell r="AA77">
            <v>58.96246752783447</v>
          </cell>
          <cell r="AB77">
            <v>746.88397796216702</v>
          </cell>
          <cell r="AC77">
            <v>195.07580947440536</v>
          </cell>
          <cell r="AD77">
            <v>31.868053787146959</v>
          </cell>
          <cell r="AE77">
            <v>67.847254035616984</v>
          </cell>
          <cell r="AF77">
            <v>5.0996371199999997</v>
          </cell>
          <cell r="AG77">
            <v>7.8311415000000011</v>
          </cell>
          <cell r="AH77">
            <v>137.57831014476852</v>
          </cell>
          <cell r="AI77">
            <v>0</v>
          </cell>
          <cell r="AJ77">
            <v>0</v>
          </cell>
          <cell r="AK77">
            <v>0</v>
          </cell>
          <cell r="AL77">
            <v>0</v>
          </cell>
          <cell r="AM77">
            <v>97.92</v>
          </cell>
          <cell r="AN77">
            <v>27.325800000000001</v>
          </cell>
          <cell r="AO77">
            <v>151.76005128</v>
          </cell>
          <cell r="AP77">
            <v>0</v>
          </cell>
          <cell r="AQ77">
            <v>0</v>
          </cell>
          <cell r="AR77">
            <v>0</v>
          </cell>
          <cell r="AS77">
            <v>0</v>
          </cell>
          <cell r="AT77">
            <v>0</v>
          </cell>
          <cell r="AU77">
            <v>0</v>
          </cell>
          <cell r="AV77">
            <v>0</v>
          </cell>
          <cell r="AW77">
            <v>0</v>
          </cell>
          <cell r="AX77">
            <v>0</v>
          </cell>
          <cell r="AY77">
            <v>0</v>
          </cell>
          <cell r="AZ77">
            <v>-56.666666666666664</v>
          </cell>
          <cell r="BA77">
            <v>-89.179009999999991</v>
          </cell>
          <cell r="BC77">
            <v>39995</v>
          </cell>
          <cell r="BD77">
            <v>291.56535303314132</v>
          </cell>
          <cell r="BE77">
            <v>754.77162792789829</v>
          </cell>
          <cell r="BF77">
            <v>148.11969707228178</v>
          </cell>
          <cell r="BG77">
            <v>1085.152520437463</v>
          </cell>
          <cell r="BH77">
            <v>144.14035575695914</v>
          </cell>
          <cell r="BI77">
            <v>14.211282486299837</v>
          </cell>
          <cell r="BJ77">
            <v>7.8486823646479493</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19.604480346420001</v>
          </cell>
          <cell r="CJ77">
            <v>0</v>
          </cell>
          <cell r="CK77">
            <v>0</v>
          </cell>
          <cell r="CL77">
            <v>0</v>
          </cell>
          <cell r="CR77">
            <v>0</v>
          </cell>
          <cell r="CS77">
            <v>0</v>
          </cell>
          <cell r="CT77">
            <v>0</v>
          </cell>
          <cell r="CU77">
            <v>0</v>
          </cell>
          <cell r="CV77">
            <v>0</v>
          </cell>
          <cell r="CW77">
            <v>0</v>
          </cell>
          <cell r="CX77">
            <v>0</v>
          </cell>
          <cell r="CY77">
            <v>0</v>
          </cell>
          <cell r="CZ77">
            <v>0</v>
          </cell>
          <cell r="DA77">
            <v>66.39881166666666</v>
          </cell>
          <cell r="DC77">
            <v>39995</v>
          </cell>
          <cell r="DD77">
            <v>11995.18849298191</v>
          </cell>
          <cell r="DE77">
            <v>2343.9157585944004</v>
          </cell>
          <cell r="DF77">
            <v>0</v>
          </cell>
          <cell r="DG77">
            <v>2445.8095190786917</v>
          </cell>
          <cell r="DH77">
            <v>0</v>
          </cell>
          <cell r="DI77">
            <v>296.61033162642002</v>
          </cell>
          <cell r="DJ77">
            <v>-79.446865000000003</v>
          </cell>
          <cell r="DK77">
            <v>17002.077237281421</v>
          </cell>
        </row>
        <row r="78">
          <cell r="A78">
            <v>40026</v>
          </cell>
          <cell r="B78">
            <v>1679.2948605049969</v>
          </cell>
          <cell r="C78">
            <v>6608.4898677679275</v>
          </cell>
          <cell r="D78">
            <v>378.49711323415977</v>
          </cell>
          <cell r="E78">
            <v>2007.8893143865685</v>
          </cell>
          <cell r="F78">
            <v>1067.2805309610753</v>
          </cell>
          <cell r="G78">
            <v>557.98049420029713</v>
          </cell>
          <cell r="H78">
            <v>49.648869098112314</v>
          </cell>
          <cell r="I78">
            <v>6.9784286</v>
          </cell>
          <cell r="J78">
            <v>0</v>
          </cell>
          <cell r="K78">
            <v>0</v>
          </cell>
          <cell r="L78">
            <v>0</v>
          </cell>
          <cell r="M78">
            <v>188.47865646000002</v>
          </cell>
          <cell r="N78">
            <v>0</v>
          </cell>
          <cell r="O78">
            <v>0</v>
          </cell>
          <cell r="P78">
            <v>21.508291495743265</v>
          </cell>
          <cell r="Q78">
            <v>9.6544851389480009</v>
          </cell>
          <cell r="R78">
            <v>297.90815949092706</v>
          </cell>
          <cell r="S78">
            <v>274.28805268299931</v>
          </cell>
          <cell r="T78">
            <v>1.9443986180490895</v>
          </cell>
          <cell r="U78">
            <v>125.44475306966606</v>
          </cell>
          <cell r="V78">
            <v>3.009254575439599</v>
          </cell>
          <cell r="W78">
            <v>296.96756959032189</v>
          </cell>
          <cell r="X78">
            <v>3.2425856507650299</v>
          </cell>
          <cell r="Y78">
            <v>2.4116009619567138</v>
          </cell>
          <cell r="Z78">
            <v>59.926425369724427</v>
          </cell>
          <cell r="AA78">
            <v>59.153284574850112</v>
          </cell>
          <cell r="AB78">
            <v>749.81032609871579</v>
          </cell>
          <cell r="AC78">
            <v>195.70712277367528</v>
          </cell>
          <cell r="AD78">
            <v>31.971186647299543</v>
          </cell>
          <cell r="AE78">
            <v>68.066824437026753</v>
          </cell>
          <cell r="AF78">
            <v>5.1161408000000002</v>
          </cell>
          <cell r="AG78">
            <v>7.8564850000000011</v>
          </cell>
          <cell r="AH78">
            <v>138.02354739442794</v>
          </cell>
          <cell r="AI78">
            <v>0</v>
          </cell>
          <cell r="AJ78">
            <v>0</v>
          </cell>
          <cell r="AK78">
            <v>0</v>
          </cell>
          <cell r="AL78">
            <v>0</v>
          </cell>
          <cell r="AM78">
            <v>97.92</v>
          </cell>
          <cell r="AN78">
            <v>27.325800000000001</v>
          </cell>
          <cell r="AO78">
            <v>151.76005128</v>
          </cell>
          <cell r="AP78">
            <v>0</v>
          </cell>
          <cell r="AQ78">
            <v>0</v>
          </cell>
          <cell r="AR78">
            <v>0</v>
          </cell>
          <cell r="AS78">
            <v>0</v>
          </cell>
          <cell r="AT78">
            <v>0</v>
          </cell>
          <cell r="AU78">
            <v>0</v>
          </cell>
          <cell r="AV78">
            <v>0</v>
          </cell>
          <cell r="AW78">
            <v>0</v>
          </cell>
          <cell r="AX78">
            <v>0</v>
          </cell>
          <cell r="AY78">
            <v>0</v>
          </cell>
          <cell r="AZ78">
            <v>-56.666666666666664</v>
          </cell>
          <cell r="BA78">
            <v>-14.29561</v>
          </cell>
          <cell r="BC78">
            <v>40026</v>
          </cell>
          <cell r="BD78">
            <v>298.94078160457207</v>
          </cell>
          <cell r="BE78">
            <v>769.90095299632492</v>
          </cell>
          <cell r="BF78">
            <v>150.54904513372435</v>
          </cell>
          <cell r="BG78">
            <v>1118.2732715454365</v>
          </cell>
          <cell r="BH78">
            <v>146.10247633782345</v>
          </cell>
          <cell r="BI78">
            <v>14.408904294997106</v>
          </cell>
          <cell r="BJ78">
            <v>8.1098617812796174</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19.604480346420001</v>
          </cell>
          <cell r="CJ78">
            <v>0</v>
          </cell>
          <cell r="CK78">
            <v>0</v>
          </cell>
          <cell r="CL78">
            <v>0</v>
          </cell>
          <cell r="CR78">
            <v>0</v>
          </cell>
          <cell r="CS78">
            <v>0</v>
          </cell>
          <cell r="CT78">
            <v>0</v>
          </cell>
          <cell r="CU78">
            <v>0</v>
          </cell>
          <cell r="CV78">
            <v>0</v>
          </cell>
          <cell r="CW78">
            <v>0</v>
          </cell>
          <cell r="CX78">
            <v>0</v>
          </cell>
          <cell r="CY78">
            <v>0</v>
          </cell>
          <cell r="CZ78">
            <v>0</v>
          </cell>
          <cell r="DA78">
            <v>66.39881166666666</v>
          </cell>
          <cell r="DC78">
            <v>40026</v>
          </cell>
          <cell r="DD78">
            <v>12544.538135213137</v>
          </cell>
          <cell r="DE78">
            <v>2352.0104943705355</v>
          </cell>
          <cell r="DF78">
            <v>0</v>
          </cell>
          <cell r="DG78">
            <v>2506.2852936941581</v>
          </cell>
          <cell r="DH78">
            <v>0</v>
          </cell>
          <cell r="DI78">
            <v>296.61033162642002</v>
          </cell>
          <cell r="DJ78">
            <v>-4.5634650000000079</v>
          </cell>
          <cell r="DK78">
            <v>17694.880789904251</v>
          </cell>
        </row>
        <row r="79">
          <cell r="A79">
            <v>40057</v>
          </cell>
          <cell r="B79">
            <v>1688.6050182663976</v>
          </cell>
          <cell r="C79">
            <v>7009.9690188642135</v>
          </cell>
          <cell r="D79">
            <v>378.78091167598228</v>
          </cell>
          <cell r="E79">
            <v>1970.7933832782842</v>
          </cell>
          <cell r="F79">
            <v>1035.6577862799029</v>
          </cell>
          <cell r="G79">
            <v>549.28434014357799</v>
          </cell>
          <cell r="H79">
            <v>48.501942948262794</v>
          </cell>
          <cell r="I79">
            <v>6.8658733000000005</v>
          </cell>
          <cell r="J79">
            <v>0</v>
          </cell>
          <cell r="K79">
            <v>0</v>
          </cell>
          <cell r="L79">
            <v>0</v>
          </cell>
          <cell r="M79">
            <v>185.43867813000006</v>
          </cell>
          <cell r="N79">
            <v>0</v>
          </cell>
          <cell r="O79">
            <v>0</v>
          </cell>
          <cell r="P79">
            <v>20.88385722651201</v>
          </cell>
          <cell r="Q79">
            <v>9.3741936349140254</v>
          </cell>
          <cell r="R79">
            <v>289.25921292506149</v>
          </cell>
          <cell r="S79">
            <v>266.32485115349283</v>
          </cell>
          <cell r="T79">
            <v>1.8879483355896003</v>
          </cell>
          <cell r="U79">
            <v>121.80280862570804</v>
          </cell>
          <cell r="V79">
            <v>2.9218891200236108</v>
          </cell>
          <cell r="W79">
            <v>288.3459304731835</v>
          </cell>
          <cell r="X79">
            <v>3.1484460673557231</v>
          </cell>
          <cell r="Y79">
            <v>2.341586740480551</v>
          </cell>
          <cell r="Z79">
            <v>58.186625923506625</v>
          </cell>
          <cell r="AA79">
            <v>57.435931151709298</v>
          </cell>
          <cell r="AB79">
            <v>742.11548114798188</v>
          </cell>
          <cell r="AC79">
            <v>190.025303080246</v>
          </cell>
          <cell r="AD79">
            <v>31.042990905926317</v>
          </cell>
          <cell r="AE79">
            <v>66.090690824338878</v>
          </cell>
          <cell r="AF79">
            <v>4.9676076800000013</v>
          </cell>
          <cell r="AG79">
            <v>7.6283935000000005</v>
          </cell>
          <cell r="AH79">
            <v>134.01641214749293</v>
          </cell>
          <cell r="AI79">
            <v>0</v>
          </cell>
          <cell r="AJ79">
            <v>0</v>
          </cell>
          <cell r="AK79">
            <v>0</v>
          </cell>
          <cell r="AL79">
            <v>0</v>
          </cell>
          <cell r="AM79">
            <v>97.92</v>
          </cell>
          <cell r="AN79">
            <v>27.325800000000001</v>
          </cell>
          <cell r="AO79">
            <v>151.76005128</v>
          </cell>
          <cell r="AP79">
            <v>0</v>
          </cell>
          <cell r="AQ79">
            <v>0</v>
          </cell>
          <cell r="AR79">
            <v>0</v>
          </cell>
          <cell r="AS79">
            <v>0</v>
          </cell>
          <cell r="AT79">
            <v>0</v>
          </cell>
          <cell r="AU79">
            <v>0</v>
          </cell>
          <cell r="AV79">
            <v>0</v>
          </cell>
          <cell r="AW79">
            <v>0</v>
          </cell>
          <cell r="AX79">
            <v>0</v>
          </cell>
          <cell r="AY79">
            <v>0</v>
          </cell>
          <cell r="AZ79">
            <v>-56.666666666666664</v>
          </cell>
          <cell r="BA79">
            <v>-47.041830000000004</v>
          </cell>
          <cell r="BC79">
            <v>40057</v>
          </cell>
          <cell r="BD79">
            <v>292.28027102432304</v>
          </cell>
          <cell r="BE79">
            <v>756.37806616924115</v>
          </cell>
          <cell r="BF79">
            <v>148.12096305691352</v>
          </cell>
          <cell r="BG79">
            <v>1087.1259170730559</v>
          </cell>
          <cell r="BH79">
            <v>145.1027856310123</v>
          </cell>
          <cell r="BI79">
            <v>14.158749288755414</v>
          </cell>
          <cell r="BJ79">
            <v>7.6754418028252687</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18.972077754600001</v>
          </cell>
          <cell r="CJ79">
            <v>0</v>
          </cell>
          <cell r="CK79">
            <v>0</v>
          </cell>
          <cell r="CL79">
            <v>0</v>
          </cell>
          <cell r="CR79">
            <v>0</v>
          </cell>
          <cell r="CS79">
            <v>0</v>
          </cell>
          <cell r="CT79">
            <v>0</v>
          </cell>
          <cell r="CU79">
            <v>0</v>
          </cell>
          <cell r="CV79">
            <v>0</v>
          </cell>
          <cell r="CW79">
            <v>0</v>
          </cell>
          <cell r="CX79">
            <v>0</v>
          </cell>
          <cell r="CY79">
            <v>0</v>
          </cell>
          <cell r="CZ79">
            <v>0</v>
          </cell>
          <cell r="DA79">
            <v>66.39881166666666</v>
          </cell>
          <cell r="DC79">
            <v>40057</v>
          </cell>
          <cell r="DD79">
            <v>12873.89695288662</v>
          </cell>
          <cell r="DE79">
            <v>2297.8001606635235</v>
          </cell>
          <cell r="DF79">
            <v>0</v>
          </cell>
          <cell r="DG79">
            <v>2450.8421940461267</v>
          </cell>
          <cell r="DH79">
            <v>0</v>
          </cell>
          <cell r="DI79">
            <v>295.97792903459998</v>
          </cell>
          <cell r="DJ79">
            <v>-37.309685000000002</v>
          </cell>
          <cell r="DK79">
            <v>17881.207551630872</v>
          </cell>
        </row>
        <row r="80">
          <cell r="A80">
            <v>40087</v>
          </cell>
          <cell r="B80">
            <v>1771.8305463944207</v>
          </cell>
          <cell r="C80">
            <v>8780.6615055143811</v>
          </cell>
          <cell r="D80">
            <v>491.2547570196528</v>
          </cell>
          <cell r="E80">
            <v>2192.548260699366</v>
          </cell>
          <cell r="F80">
            <v>1867.5315771180753</v>
          </cell>
          <cell r="G80">
            <v>549.68078726407737</v>
          </cell>
          <cell r="H80">
            <v>38.826652569846487</v>
          </cell>
          <cell r="I80">
            <v>6.8658733000000005</v>
          </cell>
          <cell r="J80">
            <v>0</v>
          </cell>
          <cell r="K80">
            <v>0</v>
          </cell>
          <cell r="L80">
            <v>0</v>
          </cell>
          <cell r="M80">
            <v>185.43867813000006</v>
          </cell>
          <cell r="N80">
            <v>0</v>
          </cell>
          <cell r="O80">
            <v>0</v>
          </cell>
          <cell r="P80">
            <v>41.234122950330466</v>
          </cell>
          <cell r="Q80">
            <v>23.811336336058943</v>
          </cell>
          <cell r="R80">
            <v>364.74519409176389</v>
          </cell>
          <cell r="S80">
            <v>343.43240642943442</v>
          </cell>
          <cell r="T80">
            <v>66.23451379383377</v>
          </cell>
          <cell r="U80">
            <v>336.98066836816315</v>
          </cell>
          <cell r="V80">
            <v>6.7784878756687048</v>
          </cell>
          <cell r="W80">
            <v>579.61486269024363</v>
          </cell>
          <cell r="X80">
            <v>10.602328963712022</v>
          </cell>
          <cell r="Y80">
            <v>4.5800024587687709</v>
          </cell>
          <cell r="Z80">
            <v>94.965789687971025</v>
          </cell>
          <cell r="AA80">
            <v>137.35644718060263</v>
          </cell>
          <cell r="AB80">
            <v>1249.4686360148421</v>
          </cell>
          <cell r="AC80">
            <v>530.970868862619</v>
          </cell>
          <cell r="AD80">
            <v>39.994357574375009</v>
          </cell>
          <cell r="AE80">
            <v>81.997994322649191</v>
          </cell>
          <cell r="AF80">
            <v>12.655930560000002</v>
          </cell>
          <cell r="AG80">
            <v>21.60697188</v>
          </cell>
          <cell r="AH80">
            <v>256.93722399266971</v>
          </cell>
          <cell r="AI80">
            <v>0</v>
          </cell>
          <cell r="AJ80">
            <v>0</v>
          </cell>
          <cell r="AK80">
            <v>0</v>
          </cell>
          <cell r="AL80">
            <v>0</v>
          </cell>
          <cell r="AM80">
            <v>19.933333333333334</v>
          </cell>
          <cell r="AN80">
            <v>4.486533333333333</v>
          </cell>
          <cell r="AO80">
            <v>56.023742000000013</v>
          </cell>
          <cell r="AP80">
            <v>0</v>
          </cell>
          <cell r="AQ80">
            <v>0</v>
          </cell>
          <cell r="AR80">
            <v>0</v>
          </cell>
          <cell r="AS80">
            <v>0</v>
          </cell>
          <cell r="AT80">
            <v>0</v>
          </cell>
          <cell r="AU80">
            <v>0</v>
          </cell>
          <cell r="AV80">
            <v>0</v>
          </cell>
          <cell r="AW80">
            <v>0</v>
          </cell>
          <cell r="AX80">
            <v>0</v>
          </cell>
          <cell r="AY80">
            <v>0</v>
          </cell>
          <cell r="AZ80">
            <v>-56.666666666666664</v>
          </cell>
          <cell r="BA80">
            <v>-31.255970000000001</v>
          </cell>
          <cell r="BC80">
            <v>40087</v>
          </cell>
          <cell r="BD80">
            <v>296.82118506311753</v>
          </cell>
          <cell r="BE80">
            <v>1094.5227121398368</v>
          </cell>
          <cell r="BF80">
            <v>265.92104408593377</v>
          </cell>
          <cell r="BG80">
            <v>1198.449719016078</v>
          </cell>
          <cell r="BH80">
            <v>258.44588439881602</v>
          </cell>
          <cell r="BI80">
            <v>14.190534432268594</v>
          </cell>
          <cell r="BJ80">
            <v>9.0428726297144806</v>
          </cell>
          <cell r="BK80">
            <v>0</v>
          </cell>
          <cell r="BL80">
            <v>0</v>
          </cell>
          <cell r="BM80">
            <v>0</v>
          </cell>
          <cell r="BN80">
            <v>0</v>
          </cell>
          <cell r="BP80">
            <v>0</v>
          </cell>
          <cell r="BQ80">
            <v>0</v>
          </cell>
          <cell r="BR80">
            <v>0</v>
          </cell>
          <cell r="BS80">
            <v>0</v>
          </cell>
          <cell r="BT80">
            <v>0</v>
          </cell>
          <cell r="BU80">
            <v>0</v>
          </cell>
          <cell r="CA80">
            <v>0</v>
          </cell>
          <cell r="CB80">
            <v>0</v>
          </cell>
          <cell r="CC80">
            <v>0</v>
          </cell>
          <cell r="CH80">
            <v>0</v>
          </cell>
          <cell r="CI80">
            <v>142.5375327138</v>
          </cell>
          <cell r="CJ80">
            <v>0.7401027</v>
          </cell>
          <cell r="CK80">
            <v>0</v>
          </cell>
          <cell r="CL80">
            <v>0</v>
          </cell>
          <cell r="CR80">
            <v>0</v>
          </cell>
          <cell r="CS80">
            <v>0</v>
          </cell>
          <cell r="CT80">
            <v>0</v>
          </cell>
          <cell r="CU80">
            <v>0</v>
          </cell>
          <cell r="CV80">
            <v>0</v>
          </cell>
          <cell r="CW80">
            <v>0</v>
          </cell>
          <cell r="CX80">
            <v>0</v>
          </cell>
          <cell r="CY80">
            <v>0</v>
          </cell>
          <cell r="CZ80">
            <v>0</v>
          </cell>
          <cell r="DA80">
            <v>66.39881166666666</v>
          </cell>
          <cell r="DC80">
            <v>40087</v>
          </cell>
          <cell r="DD80">
            <v>15884.638638009819</v>
          </cell>
          <cell r="DE80">
            <v>4203.9681440337063</v>
          </cell>
          <cell r="DF80">
            <v>0</v>
          </cell>
          <cell r="DG80">
            <v>3137.393951765765</v>
          </cell>
          <cell r="DH80">
            <v>0</v>
          </cell>
          <cell r="DI80">
            <v>223.72124408046668</v>
          </cell>
          <cell r="DJ80">
            <v>-21.523825000000002</v>
          </cell>
          <cell r="DK80">
            <v>23428.198152889756</v>
          </cell>
        </row>
        <row r="81">
          <cell r="A81">
            <v>40118</v>
          </cell>
          <cell r="B81">
            <v>2039.2163550944529</v>
          </cell>
          <cell r="C81">
            <v>17683.44809057525</v>
          </cell>
          <cell r="D81">
            <v>872.36938775773115</v>
          </cell>
          <cell r="E81">
            <v>2911.0707490546256</v>
          </cell>
          <cell r="F81">
            <v>3829.301645745531</v>
          </cell>
          <cell r="G81">
            <v>549.02746666292285</v>
          </cell>
          <cell r="H81">
            <v>30.935015037110929</v>
          </cell>
          <cell r="I81">
            <v>6.8658733000000005</v>
          </cell>
          <cell r="J81">
            <v>0</v>
          </cell>
          <cell r="K81">
            <v>0</v>
          </cell>
          <cell r="L81">
            <v>0</v>
          </cell>
          <cell r="M81">
            <v>185.43867813000006</v>
          </cell>
          <cell r="N81">
            <v>0</v>
          </cell>
          <cell r="O81">
            <v>0</v>
          </cell>
          <cell r="P81">
            <v>64.263728373197239</v>
          </cell>
          <cell r="Q81">
            <v>40.466224852992134</v>
          </cell>
          <cell r="R81">
            <v>437.83400934071682</v>
          </cell>
          <cell r="S81">
            <v>419.78900772794316</v>
          </cell>
          <cell r="T81">
            <v>142.78913471030648</v>
          </cell>
          <cell r="U81">
            <v>586.2562524971222</v>
          </cell>
          <cell r="V81">
            <v>11.203181915322048</v>
          </cell>
          <cell r="W81">
            <v>909.84766964853736</v>
          </cell>
          <cell r="X81">
            <v>19.299748272872467</v>
          </cell>
          <cell r="Y81">
            <v>7.1105399656908022</v>
          </cell>
          <cell r="Z81">
            <v>135.39665213117965</v>
          </cell>
          <cell r="AA81">
            <v>229.23103783387995</v>
          </cell>
          <cell r="AB81">
            <v>1838.9125611308739</v>
          </cell>
          <cell r="AC81">
            <v>926.11661796445685</v>
          </cell>
          <cell r="AD81">
            <v>48.85123628704055</v>
          </cell>
          <cell r="AE81">
            <v>97.101081520284993</v>
          </cell>
          <cell r="AF81">
            <v>21.526713919999999</v>
          </cell>
          <cell r="AG81">
            <v>37.817194480000005</v>
          </cell>
          <cell r="AH81">
            <v>395.58340273519605</v>
          </cell>
          <cell r="AI81">
            <v>0</v>
          </cell>
          <cell r="AJ81">
            <v>0</v>
          </cell>
          <cell r="AK81">
            <v>0</v>
          </cell>
          <cell r="AL81">
            <v>0</v>
          </cell>
          <cell r="AM81">
            <v>19.933333333333334</v>
          </cell>
          <cell r="AN81">
            <v>4.486533333333333</v>
          </cell>
          <cell r="AO81">
            <v>56.023742000000013</v>
          </cell>
          <cell r="AP81">
            <v>0</v>
          </cell>
          <cell r="AQ81">
            <v>0</v>
          </cell>
          <cell r="AR81">
            <v>0</v>
          </cell>
          <cell r="AS81">
            <v>0</v>
          </cell>
          <cell r="AT81">
            <v>0</v>
          </cell>
          <cell r="AU81">
            <v>0</v>
          </cell>
          <cell r="AV81">
            <v>0</v>
          </cell>
          <cell r="AW81">
            <v>0</v>
          </cell>
          <cell r="AX81">
            <v>0</v>
          </cell>
          <cell r="AY81">
            <v>0</v>
          </cell>
          <cell r="AZ81">
            <v>-56.666666666666664</v>
          </cell>
          <cell r="BA81">
            <v>-12.022969999999999</v>
          </cell>
          <cell r="BC81">
            <v>40118</v>
          </cell>
          <cell r="BD81">
            <v>292.4105603882112</v>
          </cell>
          <cell r="BE81">
            <v>2283.6168819458626</v>
          </cell>
          <cell r="BF81">
            <v>510.99484280348918</v>
          </cell>
          <cell r="BG81">
            <v>1365.6385657510532</v>
          </cell>
          <cell r="BH81">
            <v>493.15179592999203</v>
          </cell>
          <cell r="BI81">
            <v>14.213010503807769</v>
          </cell>
          <cell r="BJ81">
            <v>12.258678457385377</v>
          </cell>
          <cell r="BK81">
            <v>0</v>
          </cell>
          <cell r="BL81">
            <v>0</v>
          </cell>
          <cell r="BM81">
            <v>0</v>
          </cell>
          <cell r="BN81">
            <v>0</v>
          </cell>
          <cell r="BP81">
            <v>0</v>
          </cell>
          <cell r="BQ81">
            <v>0</v>
          </cell>
          <cell r="BR81">
            <v>0</v>
          </cell>
          <cell r="BS81">
            <v>0</v>
          </cell>
          <cell r="BT81">
            <v>0</v>
          </cell>
          <cell r="BU81">
            <v>0</v>
          </cell>
          <cell r="CA81">
            <v>0</v>
          </cell>
          <cell r="CB81">
            <v>0</v>
          </cell>
          <cell r="CC81">
            <v>0</v>
          </cell>
          <cell r="CH81">
            <v>0</v>
          </cell>
          <cell r="CI81">
            <v>274.71232324176003</v>
          </cell>
          <cell r="CJ81">
            <v>1.5396514000000001</v>
          </cell>
          <cell r="CK81">
            <v>0</v>
          </cell>
          <cell r="CL81">
            <v>0</v>
          </cell>
          <cell r="CR81">
            <v>0</v>
          </cell>
          <cell r="CS81">
            <v>0</v>
          </cell>
          <cell r="CT81">
            <v>0</v>
          </cell>
          <cell r="CU81">
            <v>0</v>
          </cell>
          <cell r="CV81">
            <v>0</v>
          </cell>
          <cell r="CW81">
            <v>0</v>
          </cell>
          <cell r="CX81">
            <v>0</v>
          </cell>
          <cell r="CY81">
            <v>0</v>
          </cell>
          <cell r="CZ81">
            <v>0</v>
          </cell>
          <cell r="DA81">
            <v>66.39881166666666</v>
          </cell>
          <cell r="DC81">
            <v>40118</v>
          </cell>
          <cell r="DD81">
            <v>28107.673261357628</v>
          </cell>
          <cell r="DE81">
            <v>6369.3959953076119</v>
          </cell>
          <cell r="DF81">
            <v>0</v>
          </cell>
          <cell r="DG81">
            <v>4972.284335779801</v>
          </cell>
          <cell r="DH81">
            <v>0</v>
          </cell>
          <cell r="DI81">
            <v>356.69558330842676</v>
          </cell>
          <cell r="DJ81">
            <v>-2.2908249999999981</v>
          </cell>
          <cell r="DK81">
            <v>39803.758350753473</v>
          </cell>
        </row>
        <row r="82">
          <cell r="A82">
            <v>40148</v>
          </cell>
          <cell r="B82">
            <v>2359.8224893034699</v>
          </cell>
          <cell r="C82">
            <v>30861.694527911379</v>
          </cell>
          <cell r="D82">
            <v>1491.1721765451337</v>
          </cell>
          <cell r="E82">
            <v>3538.8966027948641</v>
          </cell>
          <cell r="F82">
            <v>6003.0708067191563</v>
          </cell>
          <cell r="G82">
            <v>549.84303329816737</v>
          </cell>
          <cell r="H82">
            <v>42.897683754154059</v>
          </cell>
          <cell r="I82">
            <v>6.8658733000000005</v>
          </cell>
          <cell r="J82">
            <v>0</v>
          </cell>
          <cell r="K82">
            <v>0</v>
          </cell>
          <cell r="L82">
            <v>0</v>
          </cell>
          <cell r="M82">
            <v>185.43867813000006</v>
          </cell>
          <cell r="N82">
            <v>0</v>
          </cell>
          <cell r="O82">
            <v>0</v>
          </cell>
          <cell r="P82">
            <v>95.099008768389226</v>
          </cell>
          <cell r="Q82">
            <v>62.418383040974504</v>
          </cell>
          <cell r="R82">
            <v>549.2308606653063</v>
          </cell>
          <cell r="S82">
            <v>533.98920276235981</v>
          </cell>
          <cell r="T82">
            <v>241.19184112289582</v>
          </cell>
          <cell r="U82">
            <v>913.69357831071738</v>
          </cell>
          <cell r="V82">
            <v>17.061388194489691</v>
          </cell>
          <cell r="W82">
            <v>1351.3350022730797</v>
          </cell>
          <cell r="X82">
            <v>30.657438075754595</v>
          </cell>
          <cell r="Y82">
            <v>10.501622651668812</v>
          </cell>
          <cell r="Z82">
            <v>190.83765688699157</v>
          </cell>
          <cell r="AA82">
            <v>350.67482644101335</v>
          </cell>
          <cell r="AB82">
            <v>2624.4840219156586</v>
          </cell>
          <cell r="AC82">
            <v>1444.9771482688332</v>
          </cell>
          <cell r="AD82">
            <v>62.106896840112029</v>
          </cell>
          <cell r="AE82">
            <v>120.50366780338209</v>
          </cell>
          <cell r="AF82">
            <v>33.21741088000001</v>
          </cell>
          <cell r="AG82">
            <v>59.092475520000008</v>
          </cell>
          <cell r="AH82">
            <v>581.72555805982779</v>
          </cell>
          <cell r="AI82">
            <v>0</v>
          </cell>
          <cell r="AJ82">
            <v>0</v>
          </cell>
          <cell r="AK82">
            <v>0</v>
          </cell>
          <cell r="AL82">
            <v>0</v>
          </cell>
          <cell r="AM82">
            <v>19.933333333333334</v>
          </cell>
          <cell r="AN82">
            <v>4.486533333333333</v>
          </cell>
          <cell r="AO82">
            <v>56.023742000000013</v>
          </cell>
          <cell r="AP82">
            <v>0</v>
          </cell>
          <cell r="AQ82">
            <v>0</v>
          </cell>
          <cell r="AR82">
            <v>0</v>
          </cell>
          <cell r="AS82">
            <v>0</v>
          </cell>
          <cell r="AT82">
            <v>0</v>
          </cell>
          <cell r="AU82">
            <v>0</v>
          </cell>
          <cell r="AV82">
            <v>0</v>
          </cell>
          <cell r="AW82">
            <v>0</v>
          </cell>
          <cell r="AX82">
            <v>0</v>
          </cell>
          <cell r="AY82">
            <v>0</v>
          </cell>
          <cell r="AZ82">
            <v>-56.666666666666664</v>
          </cell>
          <cell r="BA82">
            <v>-42.439599999999999</v>
          </cell>
          <cell r="BC82">
            <v>40148</v>
          </cell>
          <cell r="BD82">
            <v>295.44559279261381</v>
          </cell>
          <cell r="BE82">
            <v>4348.2704036490295</v>
          </cell>
          <cell r="BF82">
            <v>804.32127635990571</v>
          </cell>
          <cell r="BG82">
            <v>1595.4743619139222</v>
          </cell>
          <cell r="BH82">
            <v>801.71909816828634</v>
          </cell>
          <cell r="BI82">
            <v>14.233774238821336</v>
          </cell>
          <cell r="BJ82">
            <v>18.440970443933566</v>
          </cell>
          <cell r="BK82">
            <v>0</v>
          </cell>
          <cell r="BL82">
            <v>0</v>
          </cell>
          <cell r="BM82">
            <v>0</v>
          </cell>
          <cell r="BN82">
            <v>0</v>
          </cell>
          <cell r="BP82">
            <v>0</v>
          </cell>
          <cell r="BQ82">
            <v>0</v>
          </cell>
          <cell r="BR82">
            <v>0</v>
          </cell>
          <cell r="BS82">
            <v>0</v>
          </cell>
          <cell r="BT82">
            <v>0</v>
          </cell>
          <cell r="BU82">
            <v>0</v>
          </cell>
          <cell r="CA82">
            <v>0</v>
          </cell>
          <cell r="CB82">
            <v>0</v>
          </cell>
          <cell r="CC82">
            <v>0</v>
          </cell>
          <cell r="CH82">
            <v>0</v>
          </cell>
          <cell r="CI82">
            <v>448.63589603820009</v>
          </cell>
          <cell r="CJ82">
            <v>2.5829287000000001</v>
          </cell>
          <cell r="CK82">
            <v>0</v>
          </cell>
          <cell r="CL82">
            <v>0</v>
          </cell>
          <cell r="CR82">
            <v>0</v>
          </cell>
          <cell r="CS82">
            <v>0</v>
          </cell>
          <cell r="CT82">
            <v>0</v>
          </cell>
          <cell r="CU82">
            <v>0</v>
          </cell>
          <cell r="CV82">
            <v>0</v>
          </cell>
          <cell r="CW82">
            <v>0</v>
          </cell>
          <cell r="CX82">
            <v>0</v>
          </cell>
          <cell r="CY82">
            <v>0</v>
          </cell>
          <cell r="CZ82">
            <v>0</v>
          </cell>
          <cell r="DA82">
            <v>66.39881166666666</v>
          </cell>
          <cell r="DC82">
            <v>40148</v>
          </cell>
          <cell r="DD82">
            <v>45039.701871756326</v>
          </cell>
          <cell r="DE82">
            <v>9272.797988481454</v>
          </cell>
          <cell r="DF82">
            <v>0</v>
          </cell>
          <cell r="DG82">
            <v>7877.9054775665118</v>
          </cell>
          <cell r="DH82">
            <v>0</v>
          </cell>
          <cell r="DI82">
            <v>531.66243340486676</v>
          </cell>
          <cell r="DJ82">
            <v>-32.70745500000001</v>
          </cell>
          <cell r="DK82">
            <v>62689.36031620916</v>
          </cell>
        </row>
        <row r="84">
          <cell r="A84" t="str">
            <v>A-1-2.)  Customer Charges Summary</v>
          </cell>
          <cell r="DC84" t="str">
            <v>B-1-2.)  Customer Charges Summary</v>
          </cell>
        </row>
        <row r="85">
          <cell r="DD85" t="str">
            <v>Total Firm</v>
          </cell>
          <cell r="DE85" t="str">
            <v>Total TC</v>
          </cell>
          <cell r="DF85" t="str">
            <v>Total Interruptible</v>
          </cell>
          <cell r="DG85" t="str">
            <v>Total Firm</v>
          </cell>
          <cell r="DH85" t="str">
            <v>Total TC</v>
          </cell>
          <cell r="DI85" t="str">
            <v>Total Interruptible</v>
          </cell>
          <cell r="DJ85" t="str">
            <v>Others</v>
          </cell>
          <cell r="DK85" t="str">
            <v>Grand</v>
          </cell>
        </row>
        <row r="86">
          <cell r="B86" t="str">
            <v>Resid - Firm</v>
          </cell>
          <cell r="D86" t="str">
            <v>Comm - Firm</v>
          </cell>
          <cell r="P86" t="str">
            <v>TC</v>
          </cell>
          <cell r="AI86" t="str">
            <v>Interruptible</v>
          </cell>
          <cell r="AR86" t="str">
            <v>Resid</v>
          </cell>
          <cell r="AS86" t="str">
            <v>Comm</v>
          </cell>
          <cell r="AT86" t="str">
            <v>Comm</v>
          </cell>
          <cell r="AU86" t="str">
            <v>TC</v>
          </cell>
          <cell r="AV86" t="str">
            <v>TC</v>
          </cell>
          <cell r="AW86" t="str">
            <v>TC</v>
          </cell>
          <cell r="AX86" t="str">
            <v>Interrupt</v>
          </cell>
          <cell r="AY86" t="str">
            <v>Interrupt</v>
          </cell>
          <cell r="AZ86" t="str">
            <v>Edgar</v>
          </cell>
          <cell r="BA86" t="str">
            <v>S. Allowance</v>
          </cell>
          <cell r="BD86" t="str">
            <v>Resid - Firm</v>
          </cell>
          <cell r="BF86" t="str">
            <v>Comm - Firm</v>
          </cell>
          <cell r="BP86" t="str">
            <v>TC</v>
          </cell>
          <cell r="CI86" t="str">
            <v>Interruptible</v>
          </cell>
          <cell r="CR86" t="str">
            <v>Resid</v>
          </cell>
          <cell r="CS86" t="str">
            <v>Comm</v>
          </cell>
          <cell r="CT86" t="str">
            <v>Comm</v>
          </cell>
          <cell r="CU86" t="str">
            <v>TC</v>
          </cell>
          <cell r="CV86" t="str">
            <v>TC</v>
          </cell>
          <cell r="CW86" t="str">
            <v>TC</v>
          </cell>
          <cell r="CX86" t="str">
            <v>Interrupt</v>
          </cell>
          <cell r="CY86" t="str">
            <v>Interrupt</v>
          </cell>
          <cell r="DD86" t="str">
            <v>Sales</v>
          </cell>
          <cell r="DE86" t="str">
            <v>Sales</v>
          </cell>
          <cell r="DF86" t="str">
            <v>Sales</v>
          </cell>
          <cell r="DG86" t="str">
            <v>Trans</v>
          </cell>
          <cell r="DH86" t="str">
            <v>Trans</v>
          </cell>
          <cell r="DI86" t="str">
            <v>Trans</v>
          </cell>
          <cell r="DJ86" t="str">
            <v>(Edgar, S.Allow, Choff, Offsys)</v>
          </cell>
          <cell r="DK86" t="str">
            <v>Total</v>
          </cell>
        </row>
        <row r="87">
          <cell r="B87" t="str">
            <v>1A</v>
          </cell>
          <cell r="C87" t="str">
            <v>1B</v>
          </cell>
          <cell r="D87">
            <v>3</v>
          </cell>
          <cell r="E87" t="str">
            <v>2-1</v>
          </cell>
          <cell r="F87" t="str">
            <v>2-2</v>
          </cell>
          <cell r="G87" t="str">
            <v>4A</v>
          </cell>
          <cell r="H87" t="str">
            <v>4B</v>
          </cell>
          <cell r="I87">
            <v>7</v>
          </cell>
          <cell r="J87" t="str">
            <v>SC 21 - R1</v>
          </cell>
          <cell r="K87" t="str">
            <v>SC 21 - R2</v>
          </cell>
          <cell r="L87" t="str">
            <v>SC 21 - R3</v>
          </cell>
          <cell r="M87" t="str">
            <v>NGV</v>
          </cell>
          <cell r="N87" t="str">
            <v>WC Adj</v>
          </cell>
          <cell r="O87" t="str">
            <v>1 Time Adj</v>
          </cell>
          <cell r="P87" t="str">
            <v>6C-1</v>
          </cell>
          <cell r="Q87" t="str">
            <v>6CT-1</v>
          </cell>
          <cell r="R87" t="str">
            <v>6C-2</v>
          </cell>
          <cell r="S87" t="str">
            <v>6CT-2</v>
          </cell>
          <cell r="T87" t="str">
            <v>6G-1</v>
          </cell>
          <cell r="U87" t="str">
            <v>6G-2</v>
          </cell>
          <cell r="V87" t="str">
            <v>NYH1</v>
          </cell>
          <cell r="W87" t="str">
            <v>NYH2</v>
          </cell>
          <cell r="X87" t="str">
            <v>NYSGS</v>
          </cell>
          <cell r="Y87" t="str">
            <v>Kingsboro</v>
          </cell>
          <cell r="Z87" t="str">
            <v>NYCDGS</v>
          </cell>
          <cell r="AA87" t="str">
            <v>6M-1</v>
          </cell>
          <cell r="AB87" t="str">
            <v>6M-2</v>
          </cell>
          <cell r="AC87" t="str">
            <v>6M-3</v>
          </cell>
          <cell r="AD87" t="str">
            <v>LFK-A</v>
          </cell>
          <cell r="AE87" t="str">
            <v>LFK-B</v>
          </cell>
          <cell r="AF87" t="str">
            <v>TRP-A</v>
          </cell>
          <cell r="AG87" t="str">
            <v>TRP-B</v>
          </cell>
          <cell r="AH87" t="str">
            <v>6M-4</v>
          </cell>
          <cell r="AI87" t="str">
            <v>5A1</v>
          </cell>
          <cell r="AJ87" t="str">
            <v>5A2</v>
          </cell>
          <cell r="AK87" t="str">
            <v>5B1</v>
          </cell>
          <cell r="AL87" t="str">
            <v>5B2</v>
          </cell>
          <cell r="AM87" t="str">
            <v>Power Gen</v>
          </cell>
          <cell r="AN87" t="str">
            <v>SC20-Spare 1</v>
          </cell>
          <cell r="AO87" t="str">
            <v>SC20-Spare 2</v>
          </cell>
          <cell r="AP87" t="str">
            <v>SC20-Spare 3</v>
          </cell>
          <cell r="AQ87" t="str">
            <v>PG &lt; 50MW</v>
          </cell>
          <cell r="AR87" t="str">
            <v>Spare 1a</v>
          </cell>
          <cell r="AS87" t="str">
            <v>Spare 2a</v>
          </cell>
          <cell r="AT87" t="str">
            <v>Spare 3a</v>
          </cell>
          <cell r="AU87" t="str">
            <v>Spare 4a</v>
          </cell>
          <cell r="AV87" t="str">
            <v>Spare 5a</v>
          </cell>
          <cell r="AW87" t="str">
            <v>Spare 6a</v>
          </cell>
          <cell r="AX87" t="str">
            <v>Spare 7a</v>
          </cell>
          <cell r="AY87" t="str">
            <v>Spare 8a</v>
          </cell>
          <cell r="BD87" t="str">
            <v>T1A</v>
          </cell>
          <cell r="BE87" t="str">
            <v>T1B</v>
          </cell>
          <cell r="BF87" t="str">
            <v>T3</v>
          </cell>
          <cell r="BG87" t="str">
            <v>T2-1</v>
          </cell>
          <cell r="BH87" t="str">
            <v>T2-2</v>
          </cell>
          <cell r="BI87" t="str">
            <v>T4A</v>
          </cell>
          <cell r="BJ87" t="str">
            <v>T4B</v>
          </cell>
          <cell r="BK87" t="str">
            <v>T7</v>
          </cell>
          <cell r="BL87" t="str">
            <v>T7</v>
          </cell>
          <cell r="BM87" t="str">
            <v>T7</v>
          </cell>
          <cell r="BN87" t="str">
            <v>T7</v>
          </cell>
          <cell r="BP87" t="str">
            <v>T6C-1</v>
          </cell>
          <cell r="BQ87" t="str">
            <v>T6CT-1</v>
          </cell>
          <cell r="BR87" t="str">
            <v>T6C-2</v>
          </cell>
          <cell r="BS87" t="str">
            <v>T6CT-2</v>
          </cell>
          <cell r="BT87" t="str">
            <v>T6G-1</v>
          </cell>
          <cell r="BU87" t="str">
            <v>T6G-2</v>
          </cell>
          <cell r="CA87" t="str">
            <v>T6M-1</v>
          </cell>
          <cell r="CB87" t="str">
            <v>T6M-2</v>
          </cell>
          <cell r="CC87" t="str">
            <v>T6M-3</v>
          </cell>
          <cell r="CH87" t="str">
            <v>T6M-4</v>
          </cell>
          <cell r="CI87" t="str">
            <v>T5A1</v>
          </cell>
          <cell r="CJ87" t="str">
            <v>T5A2</v>
          </cell>
          <cell r="CK87" t="str">
            <v>T5B1</v>
          </cell>
          <cell r="CL87" t="str">
            <v>T5B2</v>
          </cell>
          <cell r="CR87" t="str">
            <v>Spare 1b</v>
          </cell>
          <cell r="CS87" t="str">
            <v>Spare 2b</v>
          </cell>
          <cell r="CT87" t="str">
            <v>Spare 3b</v>
          </cell>
          <cell r="CU87" t="str">
            <v>Spare 4b</v>
          </cell>
          <cell r="CV87" t="str">
            <v>Spare 5b</v>
          </cell>
          <cell r="CW87" t="str">
            <v>Spare 6b</v>
          </cell>
          <cell r="CX87" t="str">
            <v>Spare 7b</v>
          </cell>
          <cell r="CY87" t="str">
            <v>Spare 8b</v>
          </cell>
          <cell r="CZ87" t="str">
            <v>Offsys</v>
          </cell>
          <cell r="DA87" t="str">
            <v>RCharoff</v>
          </cell>
        </row>
        <row r="88">
          <cell r="A88">
            <v>38353</v>
          </cell>
          <cell r="B88">
            <v>6434.0921050000006</v>
          </cell>
          <cell r="C88">
            <v>4805.4636</v>
          </cell>
          <cell r="D88">
            <v>110.32221</v>
          </cell>
          <cell r="E88">
            <v>215.42544000000001</v>
          </cell>
          <cell r="F88">
            <v>201.9684</v>
          </cell>
          <cell r="G88">
            <v>6.1755900000000006</v>
          </cell>
          <cell r="H88">
            <v>1.5303199999999999</v>
          </cell>
          <cell r="I88">
            <v>0.21059999999999998</v>
          </cell>
          <cell r="J88">
            <v>0</v>
          </cell>
          <cell r="K88">
            <v>0</v>
          </cell>
          <cell r="L88">
            <v>0</v>
          </cell>
          <cell r="M88">
            <v>0</v>
          </cell>
          <cell r="N88">
            <v>0</v>
          </cell>
          <cell r="O88">
            <v>0</v>
          </cell>
          <cell r="P88">
            <v>23.150719999999996</v>
          </cell>
          <cell r="Q88">
            <v>11.19584</v>
          </cell>
          <cell r="R88">
            <v>32.123390000000001</v>
          </cell>
          <cell r="S88">
            <v>19.450859999999999</v>
          </cell>
          <cell r="T88">
            <v>36.62368</v>
          </cell>
          <cell r="U88">
            <v>61.59438999999999</v>
          </cell>
          <cell r="V88">
            <v>0.94879999999999998</v>
          </cell>
          <cell r="W88">
            <v>23.576799999999999</v>
          </cell>
          <cell r="X88">
            <v>4.1259399999999999</v>
          </cell>
          <cell r="Y88">
            <v>0.29470999999999997</v>
          </cell>
          <cell r="Z88">
            <v>1.1788399999999999</v>
          </cell>
          <cell r="AA88">
            <v>103.79872</v>
          </cell>
          <cell r="AB88">
            <v>360.16447999999997</v>
          </cell>
          <cell r="AC88">
            <v>166.80586</v>
          </cell>
          <cell r="AD88">
            <v>10.62656</v>
          </cell>
          <cell r="AE88">
            <v>11.198979999999999</v>
          </cell>
          <cell r="AF88">
            <v>6.0723199999999995</v>
          </cell>
          <cell r="AG88">
            <v>7.6624599999999994</v>
          </cell>
          <cell r="AH88">
            <v>22.987379999999998</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38353</v>
          </cell>
          <cell r="BD88">
            <v>157.00720000000001</v>
          </cell>
          <cell r="BE88">
            <v>604.72159999999997</v>
          </cell>
          <cell r="BF88">
            <v>25.211069999999999</v>
          </cell>
          <cell r="BG88">
            <v>47.703119999999998</v>
          </cell>
          <cell r="BH88">
            <v>40.461359999999999</v>
          </cell>
          <cell r="BI88">
            <v>1.33199</v>
          </cell>
          <cell r="BJ88">
            <v>0.55835999999999997</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390.76400000000001</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38353</v>
          </cell>
          <cell r="DD88">
            <v>11775.188265000003</v>
          </cell>
          <cell r="DE88">
            <v>903.5807299999999</v>
          </cell>
          <cell r="DF88">
            <v>0</v>
          </cell>
          <cell r="DG88">
            <v>876.99469999999997</v>
          </cell>
          <cell r="DH88">
            <v>0</v>
          </cell>
          <cell r="DI88">
            <v>390.76400000000001</v>
          </cell>
          <cell r="DJ88">
            <v>0</v>
          </cell>
          <cell r="DK88">
            <v>13946.527695000001</v>
          </cell>
        </row>
        <row r="89">
          <cell r="A89">
            <v>38384</v>
          </cell>
          <cell r="B89">
            <v>6419.7165300000006</v>
          </cell>
          <cell r="C89">
            <v>4793.5271999999995</v>
          </cell>
          <cell r="D89">
            <v>110.32221</v>
          </cell>
          <cell r="E89">
            <v>215.60592</v>
          </cell>
          <cell r="F89">
            <v>204.2808</v>
          </cell>
          <cell r="G89">
            <v>6.1755900000000006</v>
          </cell>
          <cell r="H89">
            <v>1.5303199999999999</v>
          </cell>
          <cell r="I89">
            <v>0.21059999999999998</v>
          </cell>
          <cell r="J89">
            <v>0</v>
          </cell>
          <cell r="K89">
            <v>0</v>
          </cell>
          <cell r="L89">
            <v>0</v>
          </cell>
          <cell r="M89">
            <v>0</v>
          </cell>
          <cell r="N89">
            <v>0</v>
          </cell>
          <cell r="O89">
            <v>0</v>
          </cell>
          <cell r="P89">
            <v>23.150719999999996</v>
          </cell>
          <cell r="Q89">
            <v>11.19584</v>
          </cell>
          <cell r="R89">
            <v>32.123390000000001</v>
          </cell>
          <cell r="S89">
            <v>19.450859999999999</v>
          </cell>
          <cell r="T89">
            <v>36.62368</v>
          </cell>
          <cell r="U89">
            <v>61.59438999999999</v>
          </cell>
          <cell r="V89">
            <v>0.94879999999999998</v>
          </cell>
          <cell r="W89">
            <v>23.576799999999999</v>
          </cell>
          <cell r="X89">
            <v>4.1259399999999999</v>
          </cell>
          <cell r="Y89">
            <v>0.29470999999999997</v>
          </cell>
          <cell r="Z89">
            <v>1.1788399999999999</v>
          </cell>
          <cell r="AA89">
            <v>103.79872</v>
          </cell>
          <cell r="AB89">
            <v>361.49279999999999</v>
          </cell>
          <cell r="AC89">
            <v>166.80586</v>
          </cell>
          <cell r="AD89">
            <v>10.62656</v>
          </cell>
          <cell r="AE89">
            <v>11.198979999999999</v>
          </cell>
          <cell r="AF89">
            <v>6.0723199999999995</v>
          </cell>
          <cell r="AG89">
            <v>7.6624599999999994</v>
          </cell>
          <cell r="AH89">
            <v>22.987379999999998</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38384</v>
          </cell>
          <cell r="BD89">
            <v>157.00720000000001</v>
          </cell>
          <cell r="BE89">
            <v>604.72159999999997</v>
          </cell>
          <cell r="BF89">
            <v>25.211069999999999</v>
          </cell>
          <cell r="BG89">
            <v>47.703119999999998</v>
          </cell>
          <cell r="BH89">
            <v>40.461359999999999</v>
          </cell>
          <cell r="BI89">
            <v>1.33199</v>
          </cell>
          <cell r="BJ89">
            <v>0.55835999999999997</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390.76400000000001</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38384</v>
          </cell>
          <cell r="DD89">
            <v>11751.369170000002</v>
          </cell>
          <cell r="DE89">
            <v>904.90904999999998</v>
          </cell>
          <cell r="DF89">
            <v>0</v>
          </cell>
          <cell r="DG89">
            <v>876.99469999999997</v>
          </cell>
          <cell r="DH89">
            <v>0</v>
          </cell>
          <cell r="DI89">
            <v>390.76400000000001</v>
          </cell>
          <cell r="DJ89">
            <v>0</v>
          </cell>
          <cell r="DK89">
            <v>13924.03692</v>
          </cell>
        </row>
        <row r="90">
          <cell r="A90">
            <v>38412</v>
          </cell>
          <cell r="B90">
            <v>6428.2479775000002</v>
          </cell>
          <cell r="C90">
            <v>4805.4258</v>
          </cell>
          <cell r="D90">
            <v>110.32221</v>
          </cell>
          <cell r="E90">
            <v>215.83151999999998</v>
          </cell>
          <cell r="F90">
            <v>207.0444</v>
          </cell>
          <cell r="G90">
            <v>6.1755900000000006</v>
          </cell>
          <cell r="H90">
            <v>1.5303199999999999</v>
          </cell>
          <cell r="I90">
            <v>0.21059999999999998</v>
          </cell>
          <cell r="J90">
            <v>0</v>
          </cell>
          <cell r="K90">
            <v>0</v>
          </cell>
          <cell r="L90">
            <v>0</v>
          </cell>
          <cell r="M90">
            <v>0</v>
          </cell>
          <cell r="N90">
            <v>0</v>
          </cell>
          <cell r="O90">
            <v>0</v>
          </cell>
          <cell r="P90">
            <v>23.150719999999996</v>
          </cell>
          <cell r="Q90">
            <v>11.19584</v>
          </cell>
          <cell r="R90">
            <v>32.123390000000001</v>
          </cell>
          <cell r="S90">
            <v>19.450859999999999</v>
          </cell>
          <cell r="T90">
            <v>36.62368</v>
          </cell>
          <cell r="U90">
            <v>61.59438999999999</v>
          </cell>
          <cell r="V90">
            <v>0.94879999999999998</v>
          </cell>
          <cell r="W90">
            <v>23.576799999999999</v>
          </cell>
          <cell r="X90">
            <v>4.1259399999999999</v>
          </cell>
          <cell r="Y90">
            <v>0.29470999999999997</v>
          </cell>
          <cell r="Z90">
            <v>1.1788399999999999</v>
          </cell>
          <cell r="AA90">
            <v>103.79872</v>
          </cell>
          <cell r="AB90">
            <v>363.20063999999996</v>
          </cell>
          <cell r="AC90">
            <v>166.80586</v>
          </cell>
          <cell r="AD90">
            <v>10.62656</v>
          </cell>
          <cell r="AE90">
            <v>11.198979999999999</v>
          </cell>
          <cell r="AF90">
            <v>6.0723199999999995</v>
          </cell>
          <cell r="AG90">
            <v>7.6624599999999994</v>
          </cell>
          <cell r="AH90">
            <v>22.987379999999998</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38412</v>
          </cell>
          <cell r="BD90">
            <v>157.00720000000001</v>
          </cell>
          <cell r="BE90">
            <v>604.72159999999997</v>
          </cell>
          <cell r="BF90">
            <v>25.211069999999999</v>
          </cell>
          <cell r="BG90">
            <v>47.703119999999998</v>
          </cell>
          <cell r="BH90">
            <v>40.461359999999999</v>
          </cell>
          <cell r="BI90">
            <v>1.33199</v>
          </cell>
          <cell r="BJ90">
            <v>0.55835999999999997</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390.76400000000001</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38412</v>
          </cell>
          <cell r="DD90">
            <v>11774.788417500002</v>
          </cell>
          <cell r="DE90">
            <v>906.61689000000001</v>
          </cell>
          <cell r="DF90">
            <v>0</v>
          </cell>
          <cell r="DG90">
            <v>876.99469999999997</v>
          </cell>
          <cell r="DH90">
            <v>0</v>
          </cell>
          <cell r="DI90">
            <v>390.76400000000001</v>
          </cell>
          <cell r="DJ90">
            <v>0</v>
          </cell>
          <cell r="DK90">
            <v>13949.1640075</v>
          </cell>
        </row>
        <row r="91">
          <cell r="A91">
            <v>38443</v>
          </cell>
          <cell r="B91">
            <v>6413.2336349999996</v>
          </cell>
          <cell r="C91">
            <v>4792.3427999999994</v>
          </cell>
          <cell r="D91">
            <v>110.32221</v>
          </cell>
          <cell r="E91">
            <v>216.12479999999999</v>
          </cell>
          <cell r="F91">
            <v>210.72167999999999</v>
          </cell>
          <cell r="G91">
            <v>6.1755900000000006</v>
          </cell>
          <cell r="H91">
            <v>1.5303199999999999</v>
          </cell>
          <cell r="I91">
            <v>0.21059999999999998</v>
          </cell>
          <cell r="J91">
            <v>0</v>
          </cell>
          <cell r="K91">
            <v>0</v>
          </cell>
          <cell r="L91">
            <v>0</v>
          </cell>
          <cell r="M91">
            <v>0</v>
          </cell>
          <cell r="N91">
            <v>0</v>
          </cell>
          <cell r="O91">
            <v>0</v>
          </cell>
          <cell r="P91">
            <v>23.150719999999996</v>
          </cell>
          <cell r="Q91">
            <v>11.19584</v>
          </cell>
          <cell r="R91">
            <v>32.123390000000001</v>
          </cell>
          <cell r="S91">
            <v>19.450859999999999</v>
          </cell>
          <cell r="T91">
            <v>36.62368</v>
          </cell>
          <cell r="U91">
            <v>61.59438999999999</v>
          </cell>
          <cell r="V91">
            <v>0.94879999999999998</v>
          </cell>
          <cell r="W91">
            <v>23.576799999999999</v>
          </cell>
          <cell r="X91">
            <v>4.1259399999999999</v>
          </cell>
          <cell r="Y91">
            <v>0.29470999999999997</v>
          </cell>
          <cell r="Z91">
            <v>1.1788399999999999</v>
          </cell>
          <cell r="AA91">
            <v>103.79872</v>
          </cell>
          <cell r="AB91">
            <v>365.47775999999999</v>
          </cell>
          <cell r="AC91">
            <v>166.80586</v>
          </cell>
          <cell r="AD91">
            <v>10.62656</v>
          </cell>
          <cell r="AE91">
            <v>11.198979999999999</v>
          </cell>
          <cell r="AF91">
            <v>6.0723199999999995</v>
          </cell>
          <cell r="AG91">
            <v>7.6624599999999994</v>
          </cell>
          <cell r="AH91">
            <v>22.987379999999998</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38443</v>
          </cell>
          <cell r="BD91">
            <v>157.00720000000001</v>
          </cell>
          <cell r="BE91">
            <v>604.72159999999997</v>
          </cell>
          <cell r="BF91">
            <v>25.211069999999999</v>
          </cell>
          <cell r="BG91">
            <v>47.703119999999998</v>
          </cell>
          <cell r="BH91">
            <v>40.461359999999999</v>
          </cell>
          <cell r="BI91">
            <v>1.33199</v>
          </cell>
          <cell r="BJ91">
            <v>0.55835999999999997</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390.76400000000001</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38443</v>
          </cell>
          <cell r="DD91">
            <v>11750.661635</v>
          </cell>
          <cell r="DE91">
            <v>908.89400999999998</v>
          </cell>
          <cell r="DF91">
            <v>0</v>
          </cell>
          <cell r="DG91">
            <v>876.99469999999997</v>
          </cell>
          <cell r="DH91">
            <v>0</v>
          </cell>
          <cell r="DI91">
            <v>390.76400000000001</v>
          </cell>
          <cell r="DJ91">
            <v>0</v>
          </cell>
          <cell r="DK91">
            <v>13927.314344999999</v>
          </cell>
        </row>
        <row r="92">
          <cell r="A92">
            <v>38473</v>
          </cell>
          <cell r="B92">
            <v>6420.6856579999994</v>
          </cell>
          <cell r="C92">
            <v>4804.3195199999991</v>
          </cell>
          <cell r="D92">
            <v>110.32221</v>
          </cell>
          <cell r="E92">
            <v>216.42935999999997</v>
          </cell>
          <cell r="F92">
            <v>214.54559999999998</v>
          </cell>
          <cell r="G92">
            <v>6.1755900000000006</v>
          </cell>
          <cell r="H92">
            <v>1.5303199999999999</v>
          </cell>
          <cell r="I92">
            <v>0.21059999999999998</v>
          </cell>
          <cell r="J92">
            <v>0</v>
          </cell>
          <cell r="K92">
            <v>0</v>
          </cell>
          <cell r="L92">
            <v>0</v>
          </cell>
          <cell r="M92">
            <v>0</v>
          </cell>
          <cell r="N92">
            <v>0</v>
          </cell>
          <cell r="O92">
            <v>0</v>
          </cell>
          <cell r="P92">
            <v>23.150719999999996</v>
          </cell>
          <cell r="Q92">
            <v>11.19584</v>
          </cell>
          <cell r="R92">
            <v>32.123390000000001</v>
          </cell>
          <cell r="S92">
            <v>19.450859999999999</v>
          </cell>
          <cell r="T92">
            <v>36.62368</v>
          </cell>
          <cell r="U92">
            <v>61.59438999999999</v>
          </cell>
          <cell r="V92">
            <v>0.94879999999999998</v>
          </cell>
          <cell r="W92">
            <v>23.576799999999999</v>
          </cell>
          <cell r="X92">
            <v>4.1259399999999999</v>
          </cell>
          <cell r="Y92">
            <v>0.29470999999999997</v>
          </cell>
          <cell r="Z92">
            <v>1.1788399999999999</v>
          </cell>
          <cell r="AA92">
            <v>103.79872</v>
          </cell>
          <cell r="AB92">
            <v>367.75488000000001</v>
          </cell>
          <cell r="AC92">
            <v>166.80586</v>
          </cell>
          <cell r="AD92">
            <v>10.62656</v>
          </cell>
          <cell r="AE92">
            <v>11.198979999999999</v>
          </cell>
          <cell r="AF92">
            <v>6.0723199999999995</v>
          </cell>
          <cell r="AG92">
            <v>7.6624599999999994</v>
          </cell>
          <cell r="AH92">
            <v>22.987379999999998</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38473</v>
          </cell>
          <cell r="BD92">
            <v>157.00720000000001</v>
          </cell>
          <cell r="BE92">
            <v>604.72159999999997</v>
          </cell>
          <cell r="BF92">
            <v>25.211069999999999</v>
          </cell>
          <cell r="BG92">
            <v>47.703119999999998</v>
          </cell>
          <cell r="BH92">
            <v>40.461359999999999</v>
          </cell>
          <cell r="BI92">
            <v>1.33199</v>
          </cell>
          <cell r="BJ92">
            <v>0.55835999999999997</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390.76400000000001</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38473</v>
          </cell>
          <cell r="DD92">
            <v>11774.218858</v>
          </cell>
          <cell r="DE92">
            <v>911.17112999999995</v>
          </cell>
          <cell r="DF92">
            <v>0</v>
          </cell>
          <cell r="DG92">
            <v>876.99469999999997</v>
          </cell>
          <cell r="DH92">
            <v>0</v>
          </cell>
          <cell r="DI92">
            <v>390.76400000000001</v>
          </cell>
          <cell r="DJ92">
            <v>0</v>
          </cell>
          <cell r="DK92">
            <v>13953.148687999999</v>
          </cell>
        </row>
        <row r="93">
          <cell r="A93">
            <v>38504</v>
          </cell>
          <cell r="B93">
            <v>6414.5577220000005</v>
          </cell>
          <cell r="C93">
            <v>4801.6516799999999</v>
          </cell>
          <cell r="D93">
            <v>110.32221</v>
          </cell>
          <cell r="E93">
            <v>216.72263999999998</v>
          </cell>
          <cell r="F93">
            <v>218.27928</v>
          </cell>
          <cell r="G93">
            <v>6.1755900000000006</v>
          </cell>
          <cell r="H93">
            <v>1.5303199999999999</v>
          </cell>
          <cell r="I93">
            <v>0.21059999999999998</v>
          </cell>
          <cell r="J93">
            <v>0</v>
          </cell>
          <cell r="K93">
            <v>0</v>
          </cell>
          <cell r="L93">
            <v>0</v>
          </cell>
          <cell r="M93">
            <v>0</v>
          </cell>
          <cell r="N93">
            <v>0</v>
          </cell>
          <cell r="O93">
            <v>0</v>
          </cell>
          <cell r="P93">
            <v>23.150719999999996</v>
          </cell>
          <cell r="Q93">
            <v>11.19584</v>
          </cell>
          <cell r="R93">
            <v>32.123390000000001</v>
          </cell>
          <cell r="S93">
            <v>19.450859999999999</v>
          </cell>
          <cell r="T93">
            <v>36.62368</v>
          </cell>
          <cell r="U93">
            <v>61.59438999999999</v>
          </cell>
          <cell r="V93">
            <v>0.94879999999999998</v>
          </cell>
          <cell r="W93">
            <v>23.576799999999999</v>
          </cell>
          <cell r="X93">
            <v>4.1259399999999999</v>
          </cell>
          <cell r="Y93">
            <v>0.29470999999999997</v>
          </cell>
          <cell r="Z93">
            <v>1.1788399999999999</v>
          </cell>
          <cell r="AA93">
            <v>103.79872</v>
          </cell>
          <cell r="AB93">
            <v>370.03199999999998</v>
          </cell>
          <cell r="AC93">
            <v>166.80586</v>
          </cell>
          <cell r="AD93">
            <v>10.62656</v>
          </cell>
          <cell r="AE93">
            <v>11.198979999999999</v>
          </cell>
          <cell r="AF93">
            <v>6.0723199999999995</v>
          </cell>
          <cell r="AG93">
            <v>7.6624599999999994</v>
          </cell>
          <cell r="AH93">
            <v>22.987379999999998</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38504</v>
          </cell>
          <cell r="BD93">
            <v>157.00720000000001</v>
          </cell>
          <cell r="BE93">
            <v>604.72159999999997</v>
          </cell>
          <cell r="BF93">
            <v>25.211069999999999</v>
          </cell>
          <cell r="BG93">
            <v>47.703119999999998</v>
          </cell>
          <cell r="BH93">
            <v>40.461359999999999</v>
          </cell>
          <cell r="BI93">
            <v>1.33199</v>
          </cell>
          <cell r="BJ93">
            <v>0.55835999999999997</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390.76400000000001</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38504</v>
          </cell>
          <cell r="DD93">
            <v>11769.450042000002</v>
          </cell>
          <cell r="DE93">
            <v>913.44824999999992</v>
          </cell>
          <cell r="DF93">
            <v>0</v>
          </cell>
          <cell r="DG93">
            <v>876.99469999999997</v>
          </cell>
          <cell r="DH93">
            <v>0</v>
          </cell>
          <cell r="DI93">
            <v>390.76400000000001</v>
          </cell>
          <cell r="DJ93">
            <v>0</v>
          </cell>
          <cell r="DK93">
            <v>13950.656992</v>
          </cell>
        </row>
        <row r="94">
          <cell r="A94">
            <v>38534</v>
          </cell>
          <cell r="B94">
            <v>6424.0649100000001</v>
          </cell>
          <cell r="C94">
            <v>4818.2007999999996</v>
          </cell>
          <cell r="D94">
            <v>110.32221</v>
          </cell>
          <cell r="E94">
            <v>216.98208</v>
          </cell>
          <cell r="F94">
            <v>221.55047999999999</v>
          </cell>
          <cell r="G94">
            <v>6.1755900000000006</v>
          </cell>
          <cell r="H94">
            <v>1.5303199999999999</v>
          </cell>
          <cell r="I94">
            <v>0.21059999999999998</v>
          </cell>
          <cell r="J94">
            <v>0</v>
          </cell>
          <cell r="K94">
            <v>0</v>
          </cell>
          <cell r="L94">
            <v>0</v>
          </cell>
          <cell r="M94">
            <v>0</v>
          </cell>
          <cell r="N94">
            <v>0</v>
          </cell>
          <cell r="O94">
            <v>0</v>
          </cell>
          <cell r="P94">
            <v>23.150719999999996</v>
          </cell>
          <cell r="Q94">
            <v>11.19584</v>
          </cell>
          <cell r="R94">
            <v>32.123390000000001</v>
          </cell>
          <cell r="S94">
            <v>19.450859999999999</v>
          </cell>
          <cell r="T94">
            <v>36.62368</v>
          </cell>
          <cell r="U94">
            <v>61.59438999999999</v>
          </cell>
          <cell r="V94">
            <v>0.94879999999999998</v>
          </cell>
          <cell r="W94">
            <v>23.576799999999999</v>
          </cell>
          <cell r="X94">
            <v>4.1259399999999999</v>
          </cell>
          <cell r="Y94">
            <v>0.29470999999999997</v>
          </cell>
          <cell r="Z94">
            <v>1.1788399999999999</v>
          </cell>
          <cell r="AA94">
            <v>103.79872</v>
          </cell>
          <cell r="AB94">
            <v>372.11935999999997</v>
          </cell>
          <cell r="AC94">
            <v>166.80586</v>
          </cell>
          <cell r="AD94">
            <v>10.62656</v>
          </cell>
          <cell r="AE94">
            <v>11.198979999999999</v>
          </cell>
          <cell r="AF94">
            <v>6.0723199999999995</v>
          </cell>
          <cell r="AG94">
            <v>7.6624599999999994</v>
          </cell>
          <cell r="AH94">
            <v>22.987379999999998</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38534</v>
          </cell>
          <cell r="BD94">
            <v>157.00720000000001</v>
          </cell>
          <cell r="BE94">
            <v>604.72159999999997</v>
          </cell>
          <cell r="BF94">
            <v>25.211069999999999</v>
          </cell>
          <cell r="BG94">
            <v>47.703119999999998</v>
          </cell>
          <cell r="BH94">
            <v>40.461359999999999</v>
          </cell>
          <cell r="BI94">
            <v>1.33199</v>
          </cell>
          <cell r="BJ94">
            <v>0.55835999999999997</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390.76400000000001</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38534</v>
          </cell>
          <cell r="DD94">
            <v>11799.036990000001</v>
          </cell>
          <cell r="DE94">
            <v>915.53560999999991</v>
          </cell>
          <cell r="DF94">
            <v>0</v>
          </cell>
          <cell r="DG94">
            <v>876.99469999999997</v>
          </cell>
          <cell r="DH94">
            <v>0</v>
          </cell>
          <cell r="DI94">
            <v>390.76400000000001</v>
          </cell>
          <cell r="DJ94">
            <v>0</v>
          </cell>
          <cell r="DK94">
            <v>13982.331299999998</v>
          </cell>
        </row>
        <row r="95">
          <cell r="A95">
            <v>38565</v>
          </cell>
          <cell r="B95">
            <v>6425.6402719999996</v>
          </cell>
          <cell r="C95">
            <v>4826.0956799999994</v>
          </cell>
          <cell r="D95">
            <v>110.32221</v>
          </cell>
          <cell r="E95">
            <v>217.23023999999998</v>
          </cell>
          <cell r="F95">
            <v>224.68631999999997</v>
          </cell>
          <cell r="G95">
            <v>6.1755900000000006</v>
          </cell>
          <cell r="H95">
            <v>1.5303199999999999</v>
          </cell>
          <cell r="I95">
            <v>0.21059999999999998</v>
          </cell>
          <cell r="J95">
            <v>0</v>
          </cell>
          <cell r="K95">
            <v>0</v>
          </cell>
          <cell r="L95">
            <v>0</v>
          </cell>
          <cell r="M95">
            <v>0</v>
          </cell>
          <cell r="N95">
            <v>0</v>
          </cell>
          <cell r="O95">
            <v>0</v>
          </cell>
          <cell r="P95">
            <v>23.150719999999996</v>
          </cell>
          <cell r="Q95">
            <v>11.19584</v>
          </cell>
          <cell r="R95">
            <v>32.123390000000001</v>
          </cell>
          <cell r="S95">
            <v>19.450859999999999</v>
          </cell>
          <cell r="T95">
            <v>36.62368</v>
          </cell>
          <cell r="U95">
            <v>61.59438999999999</v>
          </cell>
          <cell r="V95">
            <v>0.94879999999999998</v>
          </cell>
          <cell r="W95">
            <v>23.576799999999999</v>
          </cell>
          <cell r="X95">
            <v>4.1259399999999999</v>
          </cell>
          <cell r="Y95">
            <v>0.29470999999999997</v>
          </cell>
          <cell r="Z95">
            <v>1.1788399999999999</v>
          </cell>
          <cell r="AA95">
            <v>103.79872</v>
          </cell>
          <cell r="AB95">
            <v>374.01695999999998</v>
          </cell>
          <cell r="AC95">
            <v>166.80586</v>
          </cell>
          <cell r="AD95">
            <v>10.62656</v>
          </cell>
          <cell r="AE95">
            <v>11.198979999999999</v>
          </cell>
          <cell r="AF95">
            <v>6.0723199999999995</v>
          </cell>
          <cell r="AG95">
            <v>7.6624599999999994</v>
          </cell>
          <cell r="AH95">
            <v>22.987379999999998</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38565</v>
          </cell>
          <cell r="BD95">
            <v>157.00720000000001</v>
          </cell>
          <cell r="BE95">
            <v>604.72159999999997</v>
          </cell>
          <cell r="BF95">
            <v>25.211069999999999</v>
          </cell>
          <cell r="BG95">
            <v>47.703119999999998</v>
          </cell>
          <cell r="BH95">
            <v>40.461359999999999</v>
          </cell>
          <cell r="BI95">
            <v>1.33199</v>
          </cell>
          <cell r="BJ95">
            <v>0.55835999999999997</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390.76400000000001</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38565</v>
          </cell>
          <cell r="DD95">
            <v>11811.891232000002</v>
          </cell>
          <cell r="DE95">
            <v>917.43320999999992</v>
          </cell>
          <cell r="DF95">
            <v>0</v>
          </cell>
          <cell r="DG95">
            <v>876.99469999999997</v>
          </cell>
          <cell r="DH95">
            <v>0</v>
          </cell>
          <cell r="DI95">
            <v>390.76400000000001</v>
          </cell>
          <cell r="DJ95">
            <v>0</v>
          </cell>
          <cell r="DK95">
            <v>13997.083141999999</v>
          </cell>
        </row>
        <row r="96">
          <cell r="A96">
            <v>38596</v>
          </cell>
          <cell r="B96">
            <v>6432.7891779999991</v>
          </cell>
          <cell r="C96">
            <v>4838.8715199999997</v>
          </cell>
          <cell r="D96">
            <v>110.32221</v>
          </cell>
          <cell r="E96">
            <v>217.54607999999999</v>
          </cell>
          <cell r="F96">
            <v>228.63431999999997</v>
          </cell>
          <cell r="G96">
            <v>6.1755900000000006</v>
          </cell>
          <cell r="H96">
            <v>1.5303199999999999</v>
          </cell>
          <cell r="I96">
            <v>0.21059999999999998</v>
          </cell>
          <cell r="J96">
            <v>0</v>
          </cell>
          <cell r="K96">
            <v>0</v>
          </cell>
          <cell r="L96">
            <v>0</v>
          </cell>
          <cell r="M96">
            <v>0</v>
          </cell>
          <cell r="N96">
            <v>0</v>
          </cell>
          <cell r="O96">
            <v>0</v>
          </cell>
          <cell r="P96">
            <v>23.150719999999996</v>
          </cell>
          <cell r="Q96">
            <v>11.19584</v>
          </cell>
          <cell r="R96">
            <v>32.123390000000001</v>
          </cell>
          <cell r="S96">
            <v>19.450859999999999</v>
          </cell>
          <cell r="T96">
            <v>36.62368</v>
          </cell>
          <cell r="U96">
            <v>61.59438999999999</v>
          </cell>
          <cell r="V96">
            <v>0.94879999999999998</v>
          </cell>
          <cell r="W96">
            <v>23.576799999999999</v>
          </cell>
          <cell r="X96">
            <v>4.1259399999999999</v>
          </cell>
          <cell r="Y96">
            <v>0.29470999999999997</v>
          </cell>
          <cell r="Z96">
            <v>1.1788399999999999</v>
          </cell>
          <cell r="AA96">
            <v>103.79872</v>
          </cell>
          <cell r="AB96">
            <v>376.48383999999999</v>
          </cell>
          <cell r="AC96">
            <v>166.80586</v>
          </cell>
          <cell r="AD96">
            <v>10.62656</v>
          </cell>
          <cell r="AE96">
            <v>11.198979999999999</v>
          </cell>
          <cell r="AF96">
            <v>6.0723199999999995</v>
          </cell>
          <cell r="AG96">
            <v>7.6624599999999994</v>
          </cell>
          <cell r="AH96">
            <v>22.987379999999998</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38596</v>
          </cell>
          <cell r="BD96">
            <v>157.00720000000001</v>
          </cell>
          <cell r="BE96">
            <v>604.72159999999997</v>
          </cell>
          <cell r="BF96">
            <v>25.211069999999999</v>
          </cell>
          <cell r="BG96">
            <v>47.703119999999998</v>
          </cell>
          <cell r="BH96">
            <v>40.461359999999999</v>
          </cell>
          <cell r="BI96">
            <v>1.33199</v>
          </cell>
          <cell r="BJ96">
            <v>0.55835999999999997</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390.76400000000001</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38596</v>
          </cell>
          <cell r="DD96">
            <v>11836.079818</v>
          </cell>
          <cell r="DE96">
            <v>919.90009000000009</v>
          </cell>
          <cell r="DF96">
            <v>0</v>
          </cell>
          <cell r="DG96">
            <v>876.99469999999997</v>
          </cell>
          <cell r="DH96">
            <v>0</v>
          </cell>
          <cell r="DI96">
            <v>390.76400000000001</v>
          </cell>
          <cell r="DJ96">
            <v>0</v>
          </cell>
          <cell r="DK96">
            <v>14023.738608</v>
          </cell>
        </row>
        <row r="97">
          <cell r="A97">
            <v>38626</v>
          </cell>
          <cell r="B97">
            <v>6457.7167159999999</v>
          </cell>
          <cell r="C97">
            <v>4870.99424</v>
          </cell>
          <cell r="D97">
            <v>110.32221</v>
          </cell>
          <cell r="E97">
            <v>217.92959999999997</v>
          </cell>
          <cell r="F97">
            <v>233.49600000000001</v>
          </cell>
          <cell r="G97">
            <v>6.1755900000000006</v>
          </cell>
          <cell r="H97">
            <v>1.5303199999999999</v>
          </cell>
          <cell r="I97">
            <v>0.21059999999999998</v>
          </cell>
          <cell r="J97">
            <v>0</v>
          </cell>
          <cell r="K97">
            <v>0</v>
          </cell>
          <cell r="L97">
            <v>0</v>
          </cell>
          <cell r="M97">
            <v>0</v>
          </cell>
          <cell r="N97">
            <v>0</v>
          </cell>
          <cell r="O97">
            <v>0</v>
          </cell>
          <cell r="P97">
            <v>23.150719999999996</v>
          </cell>
          <cell r="Q97">
            <v>11.19584</v>
          </cell>
          <cell r="R97">
            <v>32.123390000000001</v>
          </cell>
          <cell r="S97">
            <v>19.450859999999999</v>
          </cell>
          <cell r="T97">
            <v>36.62368</v>
          </cell>
          <cell r="U97">
            <v>61.59438999999999</v>
          </cell>
          <cell r="V97">
            <v>0.94879999999999998</v>
          </cell>
          <cell r="W97">
            <v>23.576799999999999</v>
          </cell>
          <cell r="X97">
            <v>4.1259399999999999</v>
          </cell>
          <cell r="Y97">
            <v>0.29470999999999997</v>
          </cell>
          <cell r="Z97">
            <v>1.1788399999999999</v>
          </cell>
          <cell r="AA97">
            <v>103.79872</v>
          </cell>
          <cell r="AB97">
            <v>379.52</v>
          </cell>
          <cell r="AC97">
            <v>166.80586</v>
          </cell>
          <cell r="AD97">
            <v>10.62656</v>
          </cell>
          <cell r="AE97">
            <v>11.198979999999999</v>
          </cell>
          <cell r="AF97">
            <v>6.0723199999999995</v>
          </cell>
          <cell r="AG97">
            <v>7.6624599999999994</v>
          </cell>
          <cell r="AH97">
            <v>22.987379999999998</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38626</v>
          </cell>
          <cell r="BD97">
            <v>157.00720000000001</v>
          </cell>
          <cell r="BE97">
            <v>604.72159999999997</v>
          </cell>
          <cell r="BF97">
            <v>25.211069999999999</v>
          </cell>
          <cell r="BG97">
            <v>47.703119999999998</v>
          </cell>
          <cell r="BH97">
            <v>40.461359999999999</v>
          </cell>
          <cell r="BI97">
            <v>1.33199</v>
          </cell>
          <cell r="BJ97">
            <v>0.55835999999999997</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390.76400000000001</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38626</v>
          </cell>
          <cell r="DD97">
            <v>11898.375275999999</v>
          </cell>
          <cell r="DE97">
            <v>922.93624999999997</v>
          </cell>
          <cell r="DF97">
            <v>0</v>
          </cell>
          <cell r="DG97">
            <v>876.99469999999997</v>
          </cell>
          <cell r="DH97">
            <v>0</v>
          </cell>
          <cell r="DI97">
            <v>390.76400000000001</v>
          </cell>
          <cell r="DJ97">
            <v>0</v>
          </cell>
          <cell r="DK97">
            <v>14089.070225999998</v>
          </cell>
        </row>
        <row r="98">
          <cell r="A98">
            <v>38657</v>
          </cell>
          <cell r="B98">
            <v>6449.8192750000007</v>
          </cell>
          <cell r="C98">
            <v>4868.3123999999998</v>
          </cell>
          <cell r="D98">
            <v>110.32221</v>
          </cell>
          <cell r="E98">
            <v>218.34696</v>
          </cell>
          <cell r="F98">
            <v>238.67352</v>
          </cell>
          <cell r="G98">
            <v>6.1755900000000006</v>
          </cell>
          <cell r="H98">
            <v>1.5303199999999999</v>
          </cell>
          <cell r="I98">
            <v>0.21059999999999998</v>
          </cell>
          <cell r="J98">
            <v>0</v>
          </cell>
          <cell r="K98">
            <v>0</v>
          </cell>
          <cell r="L98">
            <v>0</v>
          </cell>
          <cell r="M98">
            <v>0</v>
          </cell>
          <cell r="N98">
            <v>0</v>
          </cell>
          <cell r="O98">
            <v>0</v>
          </cell>
          <cell r="P98">
            <v>23.150719999999996</v>
          </cell>
          <cell r="Q98">
            <v>11.19584</v>
          </cell>
          <cell r="R98">
            <v>32.123390000000001</v>
          </cell>
          <cell r="S98">
            <v>19.450859999999999</v>
          </cell>
          <cell r="T98">
            <v>36.62368</v>
          </cell>
          <cell r="U98">
            <v>61.59438999999999</v>
          </cell>
          <cell r="V98">
            <v>0.94879999999999998</v>
          </cell>
          <cell r="W98">
            <v>23.576799999999999</v>
          </cell>
          <cell r="X98">
            <v>4.1259399999999999</v>
          </cell>
          <cell r="Y98">
            <v>0.29470999999999997</v>
          </cell>
          <cell r="Z98">
            <v>1.1788399999999999</v>
          </cell>
          <cell r="AA98">
            <v>103.79872</v>
          </cell>
          <cell r="AB98">
            <v>382.74591999999996</v>
          </cell>
          <cell r="AC98">
            <v>166.80586</v>
          </cell>
          <cell r="AD98">
            <v>10.62656</v>
          </cell>
          <cell r="AE98">
            <v>11.198979999999999</v>
          </cell>
          <cell r="AF98">
            <v>6.0723199999999995</v>
          </cell>
          <cell r="AG98">
            <v>7.6624599999999994</v>
          </cell>
          <cell r="AH98">
            <v>22.987379999999998</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38657</v>
          </cell>
          <cell r="BD98">
            <v>157.00720000000001</v>
          </cell>
          <cell r="BE98">
            <v>604.72159999999997</v>
          </cell>
          <cell r="BF98">
            <v>25.211069999999999</v>
          </cell>
          <cell r="BG98">
            <v>47.703119999999998</v>
          </cell>
          <cell r="BH98">
            <v>40.461359999999999</v>
          </cell>
          <cell r="BI98">
            <v>1.33199</v>
          </cell>
          <cell r="BJ98">
            <v>0.55835999999999997</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390.76400000000001</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38657</v>
          </cell>
          <cell r="DD98">
            <v>11893.390875000003</v>
          </cell>
          <cell r="DE98">
            <v>926.16217000000006</v>
          </cell>
          <cell r="DF98">
            <v>0</v>
          </cell>
          <cell r="DG98">
            <v>876.99469999999997</v>
          </cell>
          <cell r="DH98">
            <v>0</v>
          </cell>
          <cell r="DI98">
            <v>390.76400000000001</v>
          </cell>
          <cell r="DJ98">
            <v>0</v>
          </cell>
          <cell r="DK98">
            <v>14087.311745000001</v>
          </cell>
        </row>
        <row r="99">
          <cell r="A99">
            <v>38687</v>
          </cell>
          <cell r="B99">
            <v>6448.3632024999997</v>
          </cell>
          <cell r="C99">
            <v>4870.8477999999996</v>
          </cell>
          <cell r="D99">
            <v>110.32221</v>
          </cell>
          <cell r="E99">
            <v>218.87711999999999</v>
          </cell>
          <cell r="F99">
            <v>245.36256</v>
          </cell>
          <cell r="G99">
            <v>6.1755900000000006</v>
          </cell>
          <cell r="H99">
            <v>1.5303199999999999</v>
          </cell>
          <cell r="I99">
            <v>0.21059999999999998</v>
          </cell>
          <cell r="J99">
            <v>0</v>
          </cell>
          <cell r="K99">
            <v>0</v>
          </cell>
          <cell r="L99">
            <v>0</v>
          </cell>
          <cell r="M99">
            <v>0</v>
          </cell>
          <cell r="N99">
            <v>0</v>
          </cell>
          <cell r="O99">
            <v>0</v>
          </cell>
          <cell r="P99">
            <v>23.150719999999996</v>
          </cell>
          <cell r="Q99">
            <v>11.19584</v>
          </cell>
          <cell r="R99">
            <v>32.123390000000001</v>
          </cell>
          <cell r="S99">
            <v>19.450859999999999</v>
          </cell>
          <cell r="T99">
            <v>36.62368</v>
          </cell>
          <cell r="U99">
            <v>61.59438999999999</v>
          </cell>
          <cell r="V99">
            <v>0.94879999999999998</v>
          </cell>
          <cell r="W99">
            <v>23.576799999999999</v>
          </cell>
          <cell r="X99">
            <v>4.1259399999999999</v>
          </cell>
          <cell r="Y99">
            <v>0.29470999999999997</v>
          </cell>
          <cell r="Z99">
            <v>1.1788399999999999</v>
          </cell>
          <cell r="AA99">
            <v>103.79872</v>
          </cell>
          <cell r="AB99">
            <v>386.92063999999993</v>
          </cell>
          <cell r="AC99">
            <v>166.80586</v>
          </cell>
          <cell r="AD99">
            <v>10.62656</v>
          </cell>
          <cell r="AE99">
            <v>11.198979999999999</v>
          </cell>
          <cell r="AF99">
            <v>6.0723199999999995</v>
          </cell>
          <cell r="AG99">
            <v>7.6624599999999994</v>
          </cell>
          <cell r="AH99">
            <v>22.987379999999998</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38687</v>
          </cell>
          <cell r="BD99">
            <v>157.00720000000001</v>
          </cell>
          <cell r="BE99">
            <v>604.72159999999997</v>
          </cell>
          <cell r="BF99">
            <v>25.211069999999999</v>
          </cell>
          <cell r="BG99">
            <v>47.703119999999998</v>
          </cell>
          <cell r="BH99">
            <v>40.461359999999999</v>
          </cell>
          <cell r="BI99">
            <v>1.33199</v>
          </cell>
          <cell r="BJ99">
            <v>0.55835999999999997</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390.76400000000001</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38687</v>
          </cell>
          <cell r="DD99">
            <v>11901.6894025</v>
          </cell>
          <cell r="DE99">
            <v>930.33689000000004</v>
          </cell>
          <cell r="DF99">
            <v>0</v>
          </cell>
          <cell r="DG99">
            <v>876.99469999999997</v>
          </cell>
          <cell r="DH99">
            <v>0</v>
          </cell>
          <cell r="DI99">
            <v>390.76400000000001</v>
          </cell>
          <cell r="DJ99">
            <v>0</v>
          </cell>
          <cell r="DK99">
            <v>14099.784992499999</v>
          </cell>
        </row>
        <row r="100">
          <cell r="A100">
            <v>38718</v>
          </cell>
          <cell r="B100">
            <v>6447.4334850000005</v>
          </cell>
          <cell r="C100">
            <v>4874.0971999999992</v>
          </cell>
          <cell r="D100">
            <v>110.32221</v>
          </cell>
          <cell r="E100">
            <v>219.02375999999998</v>
          </cell>
          <cell r="F100">
            <v>247.26887999999997</v>
          </cell>
          <cell r="G100">
            <v>6.1755900000000006</v>
          </cell>
          <cell r="H100">
            <v>1.5303199999999999</v>
          </cell>
          <cell r="I100">
            <v>0.21059999999999998</v>
          </cell>
          <cell r="J100">
            <v>0</v>
          </cell>
          <cell r="K100">
            <v>0</v>
          </cell>
          <cell r="L100">
            <v>0</v>
          </cell>
          <cell r="M100">
            <v>0</v>
          </cell>
          <cell r="N100">
            <v>0</v>
          </cell>
          <cell r="O100">
            <v>0</v>
          </cell>
          <cell r="P100">
            <v>23.150719999999996</v>
          </cell>
          <cell r="Q100">
            <v>11.19584</v>
          </cell>
          <cell r="R100">
            <v>32.123390000000001</v>
          </cell>
          <cell r="S100">
            <v>19.450859999999999</v>
          </cell>
          <cell r="T100">
            <v>36.62368</v>
          </cell>
          <cell r="U100">
            <v>61.59438999999999</v>
          </cell>
          <cell r="V100">
            <v>0.94879999999999998</v>
          </cell>
          <cell r="W100">
            <v>23.576799999999999</v>
          </cell>
          <cell r="X100">
            <v>4.1259399999999999</v>
          </cell>
          <cell r="Y100">
            <v>0.29470999999999997</v>
          </cell>
          <cell r="Z100">
            <v>1.1788399999999999</v>
          </cell>
          <cell r="AA100">
            <v>103.79872</v>
          </cell>
          <cell r="AB100">
            <v>388.05919999999998</v>
          </cell>
          <cell r="AC100">
            <v>166.80586</v>
          </cell>
          <cell r="AD100">
            <v>10.62656</v>
          </cell>
          <cell r="AE100">
            <v>11.198979999999999</v>
          </cell>
          <cell r="AF100">
            <v>6.0723199999999995</v>
          </cell>
          <cell r="AG100">
            <v>7.6624599999999994</v>
          </cell>
          <cell r="AH100">
            <v>22.987379999999998</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38718</v>
          </cell>
          <cell r="BD100">
            <v>157.00720000000001</v>
          </cell>
          <cell r="BE100">
            <v>604.72159999999997</v>
          </cell>
          <cell r="BF100">
            <v>25.211069999999999</v>
          </cell>
          <cell r="BG100">
            <v>47.703119999999998</v>
          </cell>
          <cell r="BH100">
            <v>40.461359999999999</v>
          </cell>
          <cell r="BI100">
            <v>1.33199</v>
          </cell>
          <cell r="BJ100">
            <v>0.55835999999999997</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390.76400000000001</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38718</v>
          </cell>
          <cell r="DD100">
            <v>11906.062045000001</v>
          </cell>
          <cell r="DE100">
            <v>931.47544999999991</v>
          </cell>
          <cell r="DF100">
            <v>0</v>
          </cell>
          <cell r="DG100">
            <v>876.99469999999997</v>
          </cell>
          <cell r="DH100">
            <v>0</v>
          </cell>
          <cell r="DI100">
            <v>390.76400000000001</v>
          </cell>
          <cell r="DJ100">
            <v>0</v>
          </cell>
          <cell r="DK100">
            <v>14105.296194999999</v>
          </cell>
        </row>
        <row r="101">
          <cell r="A101">
            <v>38749</v>
          </cell>
          <cell r="B101">
            <v>6433.0579100000004</v>
          </cell>
          <cell r="C101">
            <v>4862.1607999999997</v>
          </cell>
          <cell r="D101">
            <v>110.32221</v>
          </cell>
          <cell r="E101">
            <v>219.20424</v>
          </cell>
          <cell r="F101">
            <v>249.58127999999999</v>
          </cell>
          <cell r="G101">
            <v>6.1755900000000006</v>
          </cell>
          <cell r="H101">
            <v>1.5303199999999999</v>
          </cell>
          <cell r="I101">
            <v>0.21059999999999998</v>
          </cell>
          <cell r="J101">
            <v>0</v>
          </cell>
          <cell r="K101">
            <v>0</v>
          </cell>
          <cell r="L101">
            <v>0</v>
          </cell>
          <cell r="M101">
            <v>0</v>
          </cell>
          <cell r="N101">
            <v>0</v>
          </cell>
          <cell r="O101">
            <v>0</v>
          </cell>
          <cell r="P101">
            <v>23.150719999999996</v>
          </cell>
          <cell r="Q101">
            <v>11.19584</v>
          </cell>
          <cell r="R101">
            <v>32.123390000000001</v>
          </cell>
          <cell r="S101">
            <v>19.450859999999999</v>
          </cell>
          <cell r="T101">
            <v>36.62368</v>
          </cell>
          <cell r="U101">
            <v>61.59438999999999</v>
          </cell>
          <cell r="V101">
            <v>0.94879999999999998</v>
          </cell>
          <cell r="W101">
            <v>23.576799999999999</v>
          </cell>
          <cell r="X101">
            <v>4.1259399999999999</v>
          </cell>
          <cell r="Y101">
            <v>0.29470999999999997</v>
          </cell>
          <cell r="Z101">
            <v>1.1788399999999999</v>
          </cell>
          <cell r="AA101">
            <v>103.79872</v>
          </cell>
          <cell r="AB101">
            <v>389.38751999999994</v>
          </cell>
          <cell r="AC101">
            <v>166.80586</v>
          </cell>
          <cell r="AD101">
            <v>10.62656</v>
          </cell>
          <cell r="AE101">
            <v>11.198979999999999</v>
          </cell>
          <cell r="AF101">
            <v>6.0723199999999995</v>
          </cell>
          <cell r="AG101">
            <v>7.6624599999999994</v>
          </cell>
          <cell r="AH101">
            <v>22.987379999999998</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38749</v>
          </cell>
          <cell r="BD101">
            <v>157.00720000000001</v>
          </cell>
          <cell r="BE101">
            <v>604.72159999999997</v>
          </cell>
          <cell r="BF101">
            <v>25.211069999999999</v>
          </cell>
          <cell r="BG101">
            <v>47.703119999999998</v>
          </cell>
          <cell r="BH101">
            <v>40.461359999999999</v>
          </cell>
          <cell r="BI101">
            <v>1.33199</v>
          </cell>
          <cell r="BJ101">
            <v>0.55835999999999997</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390.76400000000001</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38749</v>
          </cell>
          <cell r="DD101">
            <v>11882.242950000002</v>
          </cell>
          <cell r="DE101">
            <v>932.80376999999999</v>
          </cell>
          <cell r="DF101">
            <v>0</v>
          </cell>
          <cell r="DG101">
            <v>876.99469999999997</v>
          </cell>
          <cell r="DH101">
            <v>0</v>
          </cell>
          <cell r="DI101">
            <v>390.76400000000001</v>
          </cell>
          <cell r="DJ101">
            <v>0</v>
          </cell>
          <cell r="DK101">
            <v>14082.805420000001</v>
          </cell>
        </row>
        <row r="102">
          <cell r="A102">
            <v>38777</v>
          </cell>
          <cell r="B102">
            <v>6441.5893575</v>
          </cell>
          <cell r="C102">
            <v>4874.0593999999992</v>
          </cell>
          <cell r="D102">
            <v>110.32221</v>
          </cell>
          <cell r="E102">
            <v>219.42983999999998</v>
          </cell>
          <cell r="F102">
            <v>252.34487999999999</v>
          </cell>
          <cell r="G102">
            <v>6.1755900000000006</v>
          </cell>
          <cell r="H102">
            <v>1.5303199999999999</v>
          </cell>
          <cell r="I102">
            <v>0.21059999999999998</v>
          </cell>
          <cell r="J102">
            <v>0</v>
          </cell>
          <cell r="K102">
            <v>0</v>
          </cell>
          <cell r="L102">
            <v>0</v>
          </cell>
          <cell r="M102">
            <v>0</v>
          </cell>
          <cell r="N102">
            <v>0</v>
          </cell>
          <cell r="O102">
            <v>0</v>
          </cell>
          <cell r="P102">
            <v>23.150719999999996</v>
          </cell>
          <cell r="Q102">
            <v>11.19584</v>
          </cell>
          <cell r="R102">
            <v>32.123390000000001</v>
          </cell>
          <cell r="S102">
            <v>19.450859999999999</v>
          </cell>
          <cell r="T102">
            <v>36.62368</v>
          </cell>
          <cell r="U102">
            <v>61.59438999999999</v>
          </cell>
          <cell r="V102">
            <v>0.94879999999999998</v>
          </cell>
          <cell r="W102">
            <v>23.576799999999999</v>
          </cell>
          <cell r="X102">
            <v>4.1259399999999999</v>
          </cell>
          <cell r="Y102">
            <v>0.29470999999999997</v>
          </cell>
          <cell r="Z102">
            <v>1.1788399999999999</v>
          </cell>
          <cell r="AA102">
            <v>103.79872</v>
          </cell>
          <cell r="AB102">
            <v>391.09535999999997</v>
          </cell>
          <cell r="AC102">
            <v>166.80586</v>
          </cell>
          <cell r="AD102">
            <v>10.62656</v>
          </cell>
          <cell r="AE102">
            <v>11.198979999999999</v>
          </cell>
          <cell r="AF102">
            <v>6.0723199999999995</v>
          </cell>
          <cell r="AG102">
            <v>7.6624599999999994</v>
          </cell>
          <cell r="AH102">
            <v>22.987379999999998</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38777</v>
          </cell>
          <cell r="BD102">
            <v>157.00720000000001</v>
          </cell>
          <cell r="BE102">
            <v>604.72159999999997</v>
          </cell>
          <cell r="BF102">
            <v>25.211069999999999</v>
          </cell>
          <cell r="BG102">
            <v>47.703119999999998</v>
          </cell>
          <cell r="BH102">
            <v>40.461359999999999</v>
          </cell>
          <cell r="BI102">
            <v>1.33199</v>
          </cell>
          <cell r="BJ102">
            <v>0.55835999999999997</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390.76400000000001</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38777</v>
          </cell>
          <cell r="DD102">
            <v>11905.662197500002</v>
          </cell>
          <cell r="DE102">
            <v>934.51161000000002</v>
          </cell>
          <cell r="DF102">
            <v>0</v>
          </cell>
          <cell r="DG102">
            <v>876.99469999999997</v>
          </cell>
          <cell r="DH102">
            <v>0</v>
          </cell>
          <cell r="DI102">
            <v>390.76400000000001</v>
          </cell>
          <cell r="DJ102">
            <v>0</v>
          </cell>
          <cell r="DK102">
            <v>14107.9325075</v>
          </cell>
        </row>
        <row r="103">
          <cell r="A103">
            <v>38808</v>
          </cell>
          <cell r="B103">
            <v>6426.5750149999994</v>
          </cell>
          <cell r="C103">
            <v>4860.9763999999996</v>
          </cell>
          <cell r="D103">
            <v>110.32221</v>
          </cell>
          <cell r="E103">
            <v>219.72311999999999</v>
          </cell>
          <cell r="F103">
            <v>256.02215999999999</v>
          </cell>
          <cell r="G103">
            <v>6.1755900000000006</v>
          </cell>
          <cell r="H103">
            <v>1.5303199999999999</v>
          </cell>
          <cell r="I103">
            <v>0.21059999999999998</v>
          </cell>
          <cell r="J103">
            <v>0</v>
          </cell>
          <cell r="K103">
            <v>0</v>
          </cell>
          <cell r="L103">
            <v>0</v>
          </cell>
          <cell r="M103">
            <v>0</v>
          </cell>
          <cell r="N103">
            <v>0</v>
          </cell>
          <cell r="O103">
            <v>0</v>
          </cell>
          <cell r="P103">
            <v>23.150719999999996</v>
          </cell>
          <cell r="Q103">
            <v>11.19584</v>
          </cell>
          <cell r="R103">
            <v>32.123390000000001</v>
          </cell>
          <cell r="S103">
            <v>19.450859999999999</v>
          </cell>
          <cell r="T103">
            <v>36.62368</v>
          </cell>
          <cell r="U103">
            <v>61.59438999999999</v>
          </cell>
          <cell r="V103">
            <v>0.94879999999999998</v>
          </cell>
          <cell r="W103">
            <v>23.576799999999999</v>
          </cell>
          <cell r="X103">
            <v>4.1259399999999999</v>
          </cell>
          <cell r="Y103">
            <v>0.29470999999999997</v>
          </cell>
          <cell r="Z103">
            <v>1.1788399999999999</v>
          </cell>
          <cell r="AA103">
            <v>103.79872</v>
          </cell>
          <cell r="AB103">
            <v>393.37248</v>
          </cell>
          <cell r="AC103">
            <v>166.80586</v>
          </cell>
          <cell r="AD103">
            <v>10.62656</v>
          </cell>
          <cell r="AE103">
            <v>11.198979999999999</v>
          </cell>
          <cell r="AF103">
            <v>6.0723199999999995</v>
          </cell>
          <cell r="AG103">
            <v>7.6624599999999994</v>
          </cell>
          <cell r="AH103">
            <v>22.987379999999998</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38808</v>
          </cell>
          <cell r="BD103">
            <v>157.00720000000001</v>
          </cell>
          <cell r="BE103">
            <v>604.72159999999997</v>
          </cell>
          <cell r="BF103">
            <v>25.211069999999999</v>
          </cell>
          <cell r="BG103">
            <v>47.703119999999998</v>
          </cell>
          <cell r="BH103">
            <v>40.461359999999999</v>
          </cell>
          <cell r="BI103">
            <v>1.33199</v>
          </cell>
          <cell r="BJ103">
            <v>0.55835999999999997</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390.76400000000001</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38808</v>
          </cell>
          <cell r="DD103">
            <v>11881.535415</v>
          </cell>
          <cell r="DE103">
            <v>936.78872999999999</v>
          </cell>
          <cell r="DF103">
            <v>0</v>
          </cell>
          <cell r="DG103">
            <v>876.99469999999997</v>
          </cell>
          <cell r="DH103">
            <v>0</v>
          </cell>
          <cell r="DI103">
            <v>390.76400000000001</v>
          </cell>
          <cell r="DJ103">
            <v>0</v>
          </cell>
          <cell r="DK103">
            <v>14086.082844999999</v>
          </cell>
        </row>
        <row r="104">
          <cell r="A104">
            <v>38838</v>
          </cell>
          <cell r="B104">
            <v>6434.0270379999993</v>
          </cell>
          <cell r="C104">
            <v>4872.9531199999992</v>
          </cell>
          <cell r="D104">
            <v>110.32221</v>
          </cell>
          <cell r="E104">
            <v>220.02768</v>
          </cell>
          <cell r="F104">
            <v>259.84607999999997</v>
          </cell>
          <cell r="G104">
            <v>6.1755900000000006</v>
          </cell>
          <cell r="H104">
            <v>1.5303199999999999</v>
          </cell>
          <cell r="I104">
            <v>0.21059999999999998</v>
          </cell>
          <cell r="J104">
            <v>0</v>
          </cell>
          <cell r="K104">
            <v>0</v>
          </cell>
          <cell r="L104">
            <v>0</v>
          </cell>
          <cell r="M104">
            <v>0</v>
          </cell>
          <cell r="N104">
            <v>0</v>
          </cell>
          <cell r="O104">
            <v>0</v>
          </cell>
          <cell r="P104">
            <v>23.150719999999996</v>
          </cell>
          <cell r="Q104">
            <v>11.19584</v>
          </cell>
          <cell r="R104">
            <v>32.123390000000001</v>
          </cell>
          <cell r="S104">
            <v>19.450859999999999</v>
          </cell>
          <cell r="T104">
            <v>36.62368</v>
          </cell>
          <cell r="U104">
            <v>61.59438999999999</v>
          </cell>
          <cell r="V104">
            <v>0.94879999999999998</v>
          </cell>
          <cell r="W104">
            <v>23.576799999999999</v>
          </cell>
          <cell r="X104">
            <v>4.1259399999999999</v>
          </cell>
          <cell r="Y104">
            <v>0.29470999999999997</v>
          </cell>
          <cell r="Z104">
            <v>1.1788399999999999</v>
          </cell>
          <cell r="AA104">
            <v>103.79872</v>
          </cell>
          <cell r="AB104">
            <v>395.64959999999996</v>
          </cell>
          <cell r="AC104">
            <v>166.80586</v>
          </cell>
          <cell r="AD104">
            <v>10.62656</v>
          </cell>
          <cell r="AE104">
            <v>11.198979999999999</v>
          </cell>
          <cell r="AF104">
            <v>6.0723199999999995</v>
          </cell>
          <cell r="AG104">
            <v>7.6624599999999994</v>
          </cell>
          <cell r="AH104">
            <v>22.987379999999998</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38838</v>
          </cell>
          <cell r="BD104">
            <v>157.00720000000001</v>
          </cell>
          <cell r="BE104">
            <v>604.72159999999997</v>
          </cell>
          <cell r="BF104">
            <v>25.211069999999999</v>
          </cell>
          <cell r="BG104">
            <v>47.703119999999998</v>
          </cell>
          <cell r="BH104">
            <v>40.461359999999999</v>
          </cell>
          <cell r="BI104">
            <v>1.33199</v>
          </cell>
          <cell r="BJ104">
            <v>0.55835999999999997</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390.76400000000001</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38838</v>
          </cell>
          <cell r="DD104">
            <v>11905.092637999998</v>
          </cell>
          <cell r="DE104">
            <v>939.06584999999995</v>
          </cell>
          <cell r="DF104">
            <v>0</v>
          </cell>
          <cell r="DG104">
            <v>876.99469999999997</v>
          </cell>
          <cell r="DH104">
            <v>0</v>
          </cell>
          <cell r="DI104">
            <v>390.76400000000001</v>
          </cell>
          <cell r="DJ104">
            <v>0</v>
          </cell>
          <cell r="DK104">
            <v>14111.917187999996</v>
          </cell>
        </row>
        <row r="105">
          <cell r="A105">
            <v>38869</v>
          </cell>
          <cell r="B105">
            <v>6427.8991020000003</v>
          </cell>
          <cell r="C105">
            <v>4870.2852800000001</v>
          </cell>
          <cell r="D105">
            <v>110.32221</v>
          </cell>
          <cell r="E105">
            <v>220.32095999999999</v>
          </cell>
          <cell r="F105">
            <v>263.57976000000002</v>
          </cell>
          <cell r="G105">
            <v>6.1755900000000006</v>
          </cell>
          <cell r="H105">
            <v>1.5303199999999999</v>
          </cell>
          <cell r="I105">
            <v>0.21059999999999998</v>
          </cell>
          <cell r="J105">
            <v>0</v>
          </cell>
          <cell r="K105">
            <v>0</v>
          </cell>
          <cell r="L105">
            <v>0</v>
          </cell>
          <cell r="M105">
            <v>0</v>
          </cell>
          <cell r="N105">
            <v>0</v>
          </cell>
          <cell r="O105">
            <v>0</v>
          </cell>
          <cell r="P105">
            <v>23.150719999999996</v>
          </cell>
          <cell r="Q105">
            <v>11.19584</v>
          </cell>
          <cell r="R105">
            <v>32.123390000000001</v>
          </cell>
          <cell r="S105">
            <v>19.450859999999999</v>
          </cell>
          <cell r="T105">
            <v>36.62368</v>
          </cell>
          <cell r="U105">
            <v>61.59438999999999</v>
          </cell>
          <cell r="V105">
            <v>0.94879999999999998</v>
          </cell>
          <cell r="W105">
            <v>23.576799999999999</v>
          </cell>
          <cell r="X105">
            <v>4.1259399999999999</v>
          </cell>
          <cell r="Y105">
            <v>0.29470999999999997</v>
          </cell>
          <cell r="Z105">
            <v>1.1788399999999999</v>
          </cell>
          <cell r="AA105">
            <v>103.79872</v>
          </cell>
          <cell r="AB105">
            <v>397.92671999999999</v>
          </cell>
          <cell r="AC105">
            <v>166.80586</v>
          </cell>
          <cell r="AD105">
            <v>10.62656</v>
          </cell>
          <cell r="AE105">
            <v>11.198979999999999</v>
          </cell>
          <cell r="AF105">
            <v>6.0723199999999995</v>
          </cell>
          <cell r="AG105">
            <v>7.6624599999999994</v>
          </cell>
          <cell r="AH105">
            <v>22.987379999999998</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38869</v>
          </cell>
          <cell r="BD105">
            <v>157.00720000000001</v>
          </cell>
          <cell r="BE105">
            <v>604.72159999999997</v>
          </cell>
          <cell r="BF105">
            <v>25.211069999999999</v>
          </cell>
          <cell r="BG105">
            <v>47.703119999999998</v>
          </cell>
          <cell r="BH105">
            <v>40.461359999999999</v>
          </cell>
          <cell r="BI105">
            <v>1.33199</v>
          </cell>
          <cell r="BJ105">
            <v>0.55835999999999997</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390.76400000000001</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38869</v>
          </cell>
          <cell r="DD105">
            <v>11900.323822</v>
          </cell>
          <cell r="DE105">
            <v>941.34296999999992</v>
          </cell>
          <cell r="DF105">
            <v>0</v>
          </cell>
          <cell r="DG105">
            <v>876.99469999999997</v>
          </cell>
          <cell r="DH105">
            <v>0</v>
          </cell>
          <cell r="DI105">
            <v>390.76400000000001</v>
          </cell>
          <cell r="DJ105">
            <v>0</v>
          </cell>
          <cell r="DK105">
            <v>14109.425491999998</v>
          </cell>
        </row>
        <row r="106">
          <cell r="A106">
            <v>38899</v>
          </cell>
          <cell r="B106">
            <v>6437.4062899999999</v>
          </cell>
          <cell r="C106">
            <v>4886.8343999999997</v>
          </cell>
          <cell r="D106">
            <v>110.32221</v>
          </cell>
          <cell r="E106">
            <v>220.5804</v>
          </cell>
          <cell r="F106">
            <v>266.85095999999999</v>
          </cell>
          <cell r="G106">
            <v>6.1755900000000006</v>
          </cell>
          <cell r="H106">
            <v>1.5303199999999999</v>
          </cell>
          <cell r="I106">
            <v>0.21059999999999998</v>
          </cell>
          <cell r="J106">
            <v>0</v>
          </cell>
          <cell r="K106">
            <v>0</v>
          </cell>
          <cell r="L106">
            <v>0</v>
          </cell>
          <cell r="M106">
            <v>0</v>
          </cell>
          <cell r="N106">
            <v>0</v>
          </cell>
          <cell r="O106">
            <v>0</v>
          </cell>
          <cell r="P106">
            <v>23.150719999999996</v>
          </cell>
          <cell r="Q106">
            <v>11.19584</v>
          </cell>
          <cell r="R106">
            <v>32.123390000000001</v>
          </cell>
          <cell r="S106">
            <v>19.450859999999999</v>
          </cell>
          <cell r="T106">
            <v>36.62368</v>
          </cell>
          <cell r="U106">
            <v>61.59438999999999</v>
          </cell>
          <cell r="V106">
            <v>0.94879999999999998</v>
          </cell>
          <cell r="W106">
            <v>23.576799999999999</v>
          </cell>
          <cell r="X106">
            <v>4.1259399999999999</v>
          </cell>
          <cell r="Y106">
            <v>0.29470999999999997</v>
          </cell>
          <cell r="Z106">
            <v>1.1788399999999999</v>
          </cell>
          <cell r="AA106">
            <v>103.79872</v>
          </cell>
          <cell r="AB106">
            <v>400.01407999999998</v>
          </cell>
          <cell r="AC106">
            <v>166.80586</v>
          </cell>
          <cell r="AD106">
            <v>10.62656</v>
          </cell>
          <cell r="AE106">
            <v>11.198979999999999</v>
          </cell>
          <cell r="AF106">
            <v>6.0723199999999995</v>
          </cell>
          <cell r="AG106">
            <v>7.6624599999999994</v>
          </cell>
          <cell r="AH106">
            <v>22.987379999999998</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38899</v>
          </cell>
          <cell r="BD106">
            <v>157.00720000000001</v>
          </cell>
          <cell r="BE106">
            <v>604.72159999999997</v>
          </cell>
          <cell r="BF106">
            <v>25.211069999999999</v>
          </cell>
          <cell r="BG106">
            <v>47.703119999999998</v>
          </cell>
          <cell r="BH106">
            <v>40.461359999999999</v>
          </cell>
          <cell r="BI106">
            <v>1.33199</v>
          </cell>
          <cell r="BJ106">
            <v>0.55835999999999997</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390.76400000000001</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38899</v>
          </cell>
          <cell r="DD106">
            <v>11929.91077</v>
          </cell>
          <cell r="DE106">
            <v>943.43032999999991</v>
          </cell>
          <cell r="DF106">
            <v>0</v>
          </cell>
          <cell r="DG106">
            <v>876.99469999999997</v>
          </cell>
          <cell r="DH106">
            <v>0</v>
          </cell>
          <cell r="DI106">
            <v>390.76400000000001</v>
          </cell>
          <cell r="DJ106">
            <v>0</v>
          </cell>
          <cell r="DK106">
            <v>14141.099799999998</v>
          </cell>
        </row>
        <row r="107">
          <cell r="A107">
            <v>38930</v>
          </cell>
          <cell r="B107">
            <v>6438.9816520000004</v>
          </cell>
          <cell r="C107">
            <v>4894.7292800000005</v>
          </cell>
          <cell r="D107">
            <v>110.32221</v>
          </cell>
          <cell r="E107">
            <v>220.82856000000001</v>
          </cell>
          <cell r="F107">
            <v>269.98680000000002</v>
          </cell>
          <cell r="G107">
            <v>6.1755900000000006</v>
          </cell>
          <cell r="H107">
            <v>1.5303199999999999</v>
          </cell>
          <cell r="I107">
            <v>0.21059999999999998</v>
          </cell>
          <cell r="J107">
            <v>0</v>
          </cell>
          <cell r="K107">
            <v>0</v>
          </cell>
          <cell r="L107">
            <v>0</v>
          </cell>
          <cell r="M107">
            <v>0</v>
          </cell>
          <cell r="N107">
            <v>0</v>
          </cell>
          <cell r="O107">
            <v>0</v>
          </cell>
          <cell r="P107">
            <v>23.150719999999996</v>
          </cell>
          <cell r="Q107">
            <v>11.19584</v>
          </cell>
          <cell r="R107">
            <v>32.123390000000001</v>
          </cell>
          <cell r="S107">
            <v>19.450859999999999</v>
          </cell>
          <cell r="T107">
            <v>36.62368</v>
          </cell>
          <cell r="U107">
            <v>61.59438999999999</v>
          </cell>
          <cell r="V107">
            <v>0.94879999999999998</v>
          </cell>
          <cell r="W107">
            <v>23.576799999999999</v>
          </cell>
          <cell r="X107">
            <v>4.1259399999999999</v>
          </cell>
          <cell r="Y107">
            <v>0.29470999999999997</v>
          </cell>
          <cell r="Z107">
            <v>1.1788399999999999</v>
          </cell>
          <cell r="AA107">
            <v>103.79872</v>
          </cell>
          <cell r="AB107">
            <v>401.91167999999999</v>
          </cell>
          <cell r="AC107">
            <v>166.80586</v>
          </cell>
          <cell r="AD107">
            <v>10.62656</v>
          </cell>
          <cell r="AE107">
            <v>11.198979999999999</v>
          </cell>
          <cell r="AF107">
            <v>6.0723199999999995</v>
          </cell>
          <cell r="AG107">
            <v>7.6624599999999994</v>
          </cell>
          <cell r="AH107">
            <v>22.987379999999998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38930</v>
          </cell>
          <cell r="BD107">
            <v>157.00720000000001</v>
          </cell>
          <cell r="BE107">
            <v>604.72159999999997</v>
          </cell>
          <cell r="BF107">
            <v>25.211069999999999</v>
          </cell>
          <cell r="BG107">
            <v>47.703119999999998</v>
          </cell>
          <cell r="BH107">
            <v>40.461359999999999</v>
          </cell>
          <cell r="BI107">
            <v>1.33199</v>
          </cell>
          <cell r="BJ107">
            <v>0.55835999999999997</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390.76400000000001</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38930</v>
          </cell>
          <cell r="DD107">
            <v>11942.765012000003</v>
          </cell>
          <cell r="DE107">
            <v>945.32792999999992</v>
          </cell>
          <cell r="DF107">
            <v>0</v>
          </cell>
          <cell r="DG107">
            <v>876.99469999999997</v>
          </cell>
          <cell r="DH107">
            <v>0</v>
          </cell>
          <cell r="DI107">
            <v>390.76400000000001</v>
          </cell>
          <cell r="DJ107">
            <v>0</v>
          </cell>
          <cell r="DK107">
            <v>14155.851642000001</v>
          </cell>
        </row>
        <row r="108">
          <cell r="A108">
            <v>38961</v>
          </cell>
          <cell r="B108">
            <v>6446.1305579999998</v>
          </cell>
          <cell r="C108">
            <v>4907.5051199999989</v>
          </cell>
          <cell r="D108">
            <v>110.32221</v>
          </cell>
          <cell r="E108">
            <v>221.14439999999999</v>
          </cell>
          <cell r="F108">
            <v>273.9348</v>
          </cell>
          <cell r="G108">
            <v>6.1755900000000006</v>
          </cell>
          <cell r="H108">
            <v>1.5303199999999999</v>
          </cell>
          <cell r="I108">
            <v>0.21059999999999998</v>
          </cell>
          <cell r="J108">
            <v>0</v>
          </cell>
          <cell r="K108">
            <v>0</v>
          </cell>
          <cell r="L108">
            <v>0</v>
          </cell>
          <cell r="M108">
            <v>0</v>
          </cell>
          <cell r="N108">
            <v>0</v>
          </cell>
          <cell r="O108">
            <v>0</v>
          </cell>
          <cell r="P108">
            <v>23.150719999999996</v>
          </cell>
          <cell r="Q108">
            <v>11.19584</v>
          </cell>
          <cell r="R108">
            <v>32.123390000000001</v>
          </cell>
          <cell r="S108">
            <v>19.450859999999999</v>
          </cell>
          <cell r="T108">
            <v>36.62368</v>
          </cell>
          <cell r="U108">
            <v>61.59438999999999</v>
          </cell>
          <cell r="V108">
            <v>0.94879999999999998</v>
          </cell>
          <cell r="W108">
            <v>23.576799999999999</v>
          </cell>
          <cell r="X108">
            <v>4.1259399999999999</v>
          </cell>
          <cell r="Y108">
            <v>0.29470999999999997</v>
          </cell>
          <cell r="Z108">
            <v>1.1788399999999999</v>
          </cell>
          <cell r="AA108">
            <v>103.79872</v>
          </cell>
          <cell r="AB108">
            <v>404.37855999999999</v>
          </cell>
          <cell r="AC108">
            <v>166.80586</v>
          </cell>
          <cell r="AD108">
            <v>10.62656</v>
          </cell>
          <cell r="AE108">
            <v>11.198979999999999</v>
          </cell>
          <cell r="AF108">
            <v>6.0723199999999995</v>
          </cell>
          <cell r="AG108">
            <v>7.6624599999999994</v>
          </cell>
          <cell r="AH108">
            <v>22.987379999999998</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38961</v>
          </cell>
          <cell r="BD108">
            <v>157.00720000000001</v>
          </cell>
          <cell r="BE108">
            <v>604.72159999999997</v>
          </cell>
          <cell r="BF108">
            <v>25.211069999999999</v>
          </cell>
          <cell r="BG108">
            <v>47.703119999999998</v>
          </cell>
          <cell r="BH108">
            <v>40.461359999999999</v>
          </cell>
          <cell r="BI108">
            <v>1.33199</v>
          </cell>
          <cell r="BJ108">
            <v>0.55835999999999997</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390.76400000000001</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38961</v>
          </cell>
          <cell r="DD108">
            <v>11966.953597999998</v>
          </cell>
          <cell r="DE108">
            <v>947.7948100000001</v>
          </cell>
          <cell r="DF108">
            <v>0</v>
          </cell>
          <cell r="DG108">
            <v>876.99469999999997</v>
          </cell>
          <cell r="DH108">
            <v>0</v>
          </cell>
          <cell r="DI108">
            <v>390.76400000000001</v>
          </cell>
          <cell r="DJ108">
            <v>0</v>
          </cell>
          <cell r="DK108">
            <v>14182.507107999996</v>
          </cell>
        </row>
        <row r="109">
          <cell r="A109">
            <v>38991</v>
          </cell>
          <cell r="B109">
            <v>6471.0580959999998</v>
          </cell>
          <cell r="C109">
            <v>4939.6278400000001</v>
          </cell>
          <cell r="D109">
            <v>110.32221</v>
          </cell>
          <cell r="E109">
            <v>221.52791999999999</v>
          </cell>
          <cell r="F109">
            <v>278.79647999999997</v>
          </cell>
          <cell r="G109">
            <v>6.1755900000000006</v>
          </cell>
          <cell r="H109">
            <v>1.5303199999999999</v>
          </cell>
          <cell r="I109">
            <v>0.21059999999999998</v>
          </cell>
          <cell r="J109">
            <v>0</v>
          </cell>
          <cell r="K109">
            <v>0</v>
          </cell>
          <cell r="L109">
            <v>0</v>
          </cell>
          <cell r="M109">
            <v>0</v>
          </cell>
          <cell r="N109">
            <v>0</v>
          </cell>
          <cell r="O109">
            <v>0</v>
          </cell>
          <cell r="P109">
            <v>23.150719999999996</v>
          </cell>
          <cell r="Q109">
            <v>11.19584</v>
          </cell>
          <cell r="R109">
            <v>32.123390000000001</v>
          </cell>
          <cell r="S109">
            <v>19.450859999999999</v>
          </cell>
          <cell r="T109">
            <v>36.62368</v>
          </cell>
          <cell r="U109">
            <v>61.59438999999999</v>
          </cell>
          <cell r="V109">
            <v>0.94879999999999998</v>
          </cell>
          <cell r="W109">
            <v>23.576799999999999</v>
          </cell>
          <cell r="X109">
            <v>4.1259399999999999</v>
          </cell>
          <cell r="Y109">
            <v>0.29470999999999997</v>
          </cell>
          <cell r="Z109">
            <v>1.1788399999999999</v>
          </cell>
          <cell r="AA109">
            <v>103.79872</v>
          </cell>
          <cell r="AB109">
            <v>407.41471999999999</v>
          </cell>
          <cell r="AC109">
            <v>166.80586</v>
          </cell>
          <cell r="AD109">
            <v>10.62656</v>
          </cell>
          <cell r="AE109">
            <v>11.198979999999999</v>
          </cell>
          <cell r="AF109">
            <v>6.0723199999999995</v>
          </cell>
          <cell r="AG109">
            <v>7.6624599999999994</v>
          </cell>
          <cell r="AH109">
            <v>22.987379999999998</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38991</v>
          </cell>
          <cell r="BD109">
            <v>157.00720000000001</v>
          </cell>
          <cell r="BE109">
            <v>604.72159999999997</v>
          </cell>
          <cell r="BF109">
            <v>25.211069999999999</v>
          </cell>
          <cell r="BG109">
            <v>47.703119999999998</v>
          </cell>
          <cell r="BH109">
            <v>40.461359999999999</v>
          </cell>
          <cell r="BI109">
            <v>1.33199</v>
          </cell>
          <cell r="BJ109">
            <v>0.55835999999999997</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390.76400000000001</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38991</v>
          </cell>
          <cell r="DD109">
            <v>12029.249056000002</v>
          </cell>
          <cell r="DE109">
            <v>950.83096999999998</v>
          </cell>
          <cell r="DF109">
            <v>0</v>
          </cell>
          <cell r="DG109">
            <v>876.99469999999997</v>
          </cell>
          <cell r="DH109">
            <v>0</v>
          </cell>
          <cell r="DI109">
            <v>390.76400000000001</v>
          </cell>
          <cell r="DJ109">
            <v>0</v>
          </cell>
          <cell r="DK109">
            <v>14247.838726000002</v>
          </cell>
        </row>
        <row r="110">
          <cell r="A110">
            <v>39022</v>
          </cell>
          <cell r="B110">
            <v>6463.1606550000006</v>
          </cell>
          <cell r="C110">
            <v>4936.9459999999999</v>
          </cell>
          <cell r="D110">
            <v>110.32221</v>
          </cell>
          <cell r="E110">
            <v>221.94528</v>
          </cell>
          <cell r="F110">
            <v>283.97399999999999</v>
          </cell>
          <cell r="G110">
            <v>6.1755900000000006</v>
          </cell>
          <cell r="H110">
            <v>1.5303199999999999</v>
          </cell>
          <cell r="I110">
            <v>0.21059999999999998</v>
          </cell>
          <cell r="J110">
            <v>0</v>
          </cell>
          <cell r="K110">
            <v>0</v>
          </cell>
          <cell r="L110">
            <v>0</v>
          </cell>
          <cell r="M110">
            <v>0</v>
          </cell>
          <cell r="N110">
            <v>0</v>
          </cell>
          <cell r="O110">
            <v>0</v>
          </cell>
          <cell r="P110">
            <v>23.150719999999996</v>
          </cell>
          <cell r="Q110">
            <v>11.19584</v>
          </cell>
          <cell r="R110">
            <v>32.123390000000001</v>
          </cell>
          <cell r="S110">
            <v>19.450859999999999</v>
          </cell>
          <cell r="T110">
            <v>36.62368</v>
          </cell>
          <cell r="U110">
            <v>61.59438999999999</v>
          </cell>
          <cell r="V110">
            <v>0.94879999999999998</v>
          </cell>
          <cell r="W110">
            <v>23.576799999999999</v>
          </cell>
          <cell r="X110">
            <v>4.1259399999999999</v>
          </cell>
          <cell r="Y110">
            <v>0.29470999999999997</v>
          </cell>
          <cell r="Z110">
            <v>1.1788399999999999</v>
          </cell>
          <cell r="AA110">
            <v>103.79872</v>
          </cell>
          <cell r="AB110">
            <v>410.64063999999996</v>
          </cell>
          <cell r="AC110">
            <v>166.80586</v>
          </cell>
          <cell r="AD110">
            <v>10.62656</v>
          </cell>
          <cell r="AE110">
            <v>11.198979999999999</v>
          </cell>
          <cell r="AF110">
            <v>6.0723199999999995</v>
          </cell>
          <cell r="AG110">
            <v>7.6624599999999994</v>
          </cell>
          <cell r="AH110">
            <v>22.987379999999998</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39022</v>
          </cell>
          <cell r="BD110">
            <v>157.00720000000001</v>
          </cell>
          <cell r="BE110">
            <v>604.72159999999997</v>
          </cell>
          <cell r="BF110">
            <v>25.211069999999999</v>
          </cell>
          <cell r="BG110">
            <v>47.703119999999998</v>
          </cell>
          <cell r="BH110">
            <v>40.461359999999999</v>
          </cell>
          <cell r="BI110">
            <v>1.33199</v>
          </cell>
          <cell r="BJ110">
            <v>0.55835999999999997</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390.76400000000001</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39022</v>
          </cell>
          <cell r="DD110">
            <v>12024.264655000001</v>
          </cell>
          <cell r="DE110">
            <v>954.05689000000007</v>
          </cell>
          <cell r="DF110">
            <v>0</v>
          </cell>
          <cell r="DG110">
            <v>876.99469999999997</v>
          </cell>
          <cell r="DH110">
            <v>0</v>
          </cell>
          <cell r="DI110">
            <v>390.76400000000001</v>
          </cell>
          <cell r="DJ110">
            <v>0</v>
          </cell>
          <cell r="DK110">
            <v>14246.080244999999</v>
          </cell>
        </row>
        <row r="111">
          <cell r="A111">
            <v>39052</v>
          </cell>
          <cell r="B111">
            <v>6461.7045825000005</v>
          </cell>
          <cell r="C111">
            <v>4939.4813999999997</v>
          </cell>
          <cell r="D111">
            <v>110.32221</v>
          </cell>
          <cell r="E111">
            <v>222.47543999999996</v>
          </cell>
          <cell r="F111">
            <v>290.66303999999997</v>
          </cell>
          <cell r="G111">
            <v>6.1755900000000006</v>
          </cell>
          <cell r="H111">
            <v>1.5303199999999999</v>
          </cell>
          <cell r="I111">
            <v>0.21059999999999998</v>
          </cell>
          <cell r="J111">
            <v>0</v>
          </cell>
          <cell r="K111">
            <v>0</v>
          </cell>
          <cell r="L111">
            <v>0</v>
          </cell>
          <cell r="M111">
            <v>0</v>
          </cell>
          <cell r="N111">
            <v>0</v>
          </cell>
          <cell r="O111">
            <v>0</v>
          </cell>
          <cell r="P111">
            <v>23.150719999999996</v>
          </cell>
          <cell r="Q111">
            <v>11.19584</v>
          </cell>
          <cell r="R111">
            <v>32.123390000000001</v>
          </cell>
          <cell r="S111">
            <v>19.450859999999999</v>
          </cell>
          <cell r="T111">
            <v>36.62368</v>
          </cell>
          <cell r="U111">
            <v>61.59438999999999</v>
          </cell>
          <cell r="V111">
            <v>0.94879999999999998</v>
          </cell>
          <cell r="W111">
            <v>23.576799999999999</v>
          </cell>
          <cell r="X111">
            <v>4.1259399999999999</v>
          </cell>
          <cell r="Y111">
            <v>0.29470999999999997</v>
          </cell>
          <cell r="Z111">
            <v>1.1788399999999999</v>
          </cell>
          <cell r="AA111">
            <v>103.79872</v>
          </cell>
          <cell r="AB111">
            <v>414.81536</v>
          </cell>
          <cell r="AC111">
            <v>166.80586</v>
          </cell>
          <cell r="AD111">
            <v>10.62656</v>
          </cell>
          <cell r="AE111">
            <v>11.198979999999999</v>
          </cell>
          <cell r="AF111">
            <v>6.0723199999999995</v>
          </cell>
          <cell r="AG111">
            <v>7.6624599999999994</v>
          </cell>
          <cell r="AH111">
            <v>22.987379999999998</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39052</v>
          </cell>
          <cell r="BD111">
            <v>157.00720000000001</v>
          </cell>
          <cell r="BE111">
            <v>604.72159999999997</v>
          </cell>
          <cell r="BF111">
            <v>25.211069999999999</v>
          </cell>
          <cell r="BG111">
            <v>47.703119999999998</v>
          </cell>
          <cell r="BH111">
            <v>40.461359999999999</v>
          </cell>
          <cell r="BI111">
            <v>1.33199</v>
          </cell>
          <cell r="BJ111">
            <v>0.55835999999999997</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390.76400000000001</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39052</v>
          </cell>
          <cell r="DD111">
            <v>12032.5631825</v>
          </cell>
          <cell r="DE111">
            <v>958.23161000000005</v>
          </cell>
          <cell r="DF111">
            <v>0</v>
          </cell>
          <cell r="DG111">
            <v>876.99469999999997</v>
          </cell>
          <cell r="DH111">
            <v>0</v>
          </cell>
          <cell r="DI111">
            <v>390.76400000000001</v>
          </cell>
          <cell r="DJ111">
            <v>0</v>
          </cell>
          <cell r="DK111">
            <v>14258.553492499999</v>
          </cell>
        </row>
        <row r="112">
          <cell r="A112">
            <v>39083</v>
          </cell>
          <cell r="B112">
            <v>6460.7748650000003</v>
          </cell>
          <cell r="C112">
            <v>4942.7307999999994</v>
          </cell>
          <cell r="D112">
            <v>110.32221</v>
          </cell>
          <cell r="E112">
            <v>222.62207999999998</v>
          </cell>
          <cell r="F112">
            <v>292.56935999999996</v>
          </cell>
          <cell r="G112">
            <v>6.1755900000000006</v>
          </cell>
          <cell r="H112">
            <v>1.5303199999999999</v>
          </cell>
          <cell r="I112">
            <v>0.21059999999999998</v>
          </cell>
          <cell r="J112">
            <v>0</v>
          </cell>
          <cell r="K112">
            <v>0</v>
          </cell>
          <cell r="L112">
            <v>0</v>
          </cell>
          <cell r="M112">
            <v>0</v>
          </cell>
          <cell r="N112">
            <v>0</v>
          </cell>
          <cell r="O112">
            <v>0</v>
          </cell>
          <cell r="P112">
            <v>23.150719999999996</v>
          </cell>
          <cell r="Q112">
            <v>11.19584</v>
          </cell>
          <cell r="R112">
            <v>32.123390000000001</v>
          </cell>
          <cell r="S112">
            <v>19.450859999999999</v>
          </cell>
          <cell r="T112">
            <v>36.62368</v>
          </cell>
          <cell r="U112">
            <v>61.59438999999999</v>
          </cell>
          <cell r="V112">
            <v>0.94879999999999998</v>
          </cell>
          <cell r="W112">
            <v>23.576799999999999</v>
          </cell>
          <cell r="X112">
            <v>4.1259399999999999</v>
          </cell>
          <cell r="Y112">
            <v>0.29470999999999997</v>
          </cell>
          <cell r="Z112">
            <v>1.1788399999999999</v>
          </cell>
          <cell r="AA112">
            <v>103.79872</v>
          </cell>
          <cell r="AB112">
            <v>415.95391999999998</v>
          </cell>
          <cell r="AC112">
            <v>166.80586</v>
          </cell>
          <cell r="AD112">
            <v>10.62656</v>
          </cell>
          <cell r="AE112">
            <v>11.198979999999999</v>
          </cell>
          <cell r="AF112">
            <v>6.0723199999999995</v>
          </cell>
          <cell r="AG112">
            <v>7.6624599999999994</v>
          </cell>
          <cell r="AH112">
            <v>22.987379999999998</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39083</v>
          </cell>
          <cell r="BD112">
            <v>157.00720000000001</v>
          </cell>
          <cell r="BE112">
            <v>604.72159999999997</v>
          </cell>
          <cell r="BF112">
            <v>25.211069999999999</v>
          </cell>
          <cell r="BG112">
            <v>47.703119999999998</v>
          </cell>
          <cell r="BH112">
            <v>40.461359999999999</v>
          </cell>
          <cell r="BI112">
            <v>1.33199</v>
          </cell>
          <cell r="BJ112">
            <v>0.55835999999999997</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390.76400000000001</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39083</v>
          </cell>
          <cell r="DD112">
            <v>12036.935825</v>
          </cell>
          <cell r="DE112">
            <v>959.37016999999992</v>
          </cell>
          <cell r="DF112">
            <v>0</v>
          </cell>
          <cell r="DG112">
            <v>876.99469999999997</v>
          </cell>
          <cell r="DH112">
            <v>0</v>
          </cell>
          <cell r="DI112">
            <v>390.76400000000001</v>
          </cell>
          <cell r="DJ112">
            <v>0</v>
          </cell>
          <cell r="DK112">
            <v>14264.064694999999</v>
          </cell>
        </row>
        <row r="113">
          <cell r="A113">
            <v>39114</v>
          </cell>
          <cell r="B113">
            <v>6446.3992900000003</v>
          </cell>
          <cell r="C113">
            <v>4930.7943999999998</v>
          </cell>
          <cell r="D113">
            <v>110.32221</v>
          </cell>
          <cell r="E113">
            <v>222.80256</v>
          </cell>
          <cell r="F113">
            <v>294.88175999999999</v>
          </cell>
          <cell r="G113">
            <v>6.1755900000000006</v>
          </cell>
          <cell r="H113">
            <v>1.5303199999999999</v>
          </cell>
          <cell r="I113">
            <v>0.21059999999999998</v>
          </cell>
          <cell r="J113">
            <v>0</v>
          </cell>
          <cell r="K113">
            <v>0</v>
          </cell>
          <cell r="L113">
            <v>0</v>
          </cell>
          <cell r="M113">
            <v>0</v>
          </cell>
          <cell r="N113">
            <v>0</v>
          </cell>
          <cell r="O113">
            <v>0</v>
          </cell>
          <cell r="P113">
            <v>23.150719999999996</v>
          </cell>
          <cell r="Q113">
            <v>11.19584</v>
          </cell>
          <cell r="R113">
            <v>32.123390000000001</v>
          </cell>
          <cell r="S113">
            <v>19.450859999999999</v>
          </cell>
          <cell r="T113">
            <v>36.62368</v>
          </cell>
          <cell r="U113">
            <v>61.59438999999999</v>
          </cell>
          <cell r="V113">
            <v>0.94879999999999998</v>
          </cell>
          <cell r="W113">
            <v>23.576799999999999</v>
          </cell>
          <cell r="X113">
            <v>4.1259399999999999</v>
          </cell>
          <cell r="Y113">
            <v>0.29470999999999997</v>
          </cell>
          <cell r="Z113">
            <v>1.1788399999999999</v>
          </cell>
          <cell r="AA113">
            <v>103.79872</v>
          </cell>
          <cell r="AB113">
            <v>417.28224</v>
          </cell>
          <cell r="AC113">
            <v>166.80586</v>
          </cell>
          <cell r="AD113">
            <v>10.62656</v>
          </cell>
          <cell r="AE113">
            <v>11.198979999999999</v>
          </cell>
          <cell r="AF113">
            <v>6.0723199999999995</v>
          </cell>
          <cell r="AG113">
            <v>7.6624599999999994</v>
          </cell>
          <cell r="AH113">
            <v>22.987379999999998</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39114</v>
          </cell>
          <cell r="BD113">
            <v>157.00720000000001</v>
          </cell>
          <cell r="BE113">
            <v>604.72159999999997</v>
          </cell>
          <cell r="BF113">
            <v>25.211069999999999</v>
          </cell>
          <cell r="BG113">
            <v>47.703119999999998</v>
          </cell>
          <cell r="BH113">
            <v>40.461359999999999</v>
          </cell>
          <cell r="BI113">
            <v>1.33199</v>
          </cell>
          <cell r="BJ113">
            <v>0.55835999999999997</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390.76400000000001</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39114</v>
          </cell>
          <cell r="DD113">
            <v>12013.116730000002</v>
          </cell>
          <cell r="DE113">
            <v>960.69848999999999</v>
          </cell>
          <cell r="DF113">
            <v>0</v>
          </cell>
          <cell r="DG113">
            <v>876.99469999999997</v>
          </cell>
          <cell r="DH113">
            <v>0</v>
          </cell>
          <cell r="DI113">
            <v>390.76400000000001</v>
          </cell>
          <cell r="DJ113">
            <v>0</v>
          </cell>
          <cell r="DK113">
            <v>14241.573920000001</v>
          </cell>
        </row>
        <row r="114">
          <cell r="A114">
            <v>39142</v>
          </cell>
          <cell r="B114">
            <v>6454.9307374999999</v>
          </cell>
          <cell r="C114">
            <v>4942.6930000000002</v>
          </cell>
          <cell r="D114">
            <v>110.32221</v>
          </cell>
          <cell r="E114">
            <v>223.02815999999999</v>
          </cell>
          <cell r="F114">
            <v>297.64535999999998</v>
          </cell>
          <cell r="G114">
            <v>6.1755900000000006</v>
          </cell>
          <cell r="H114">
            <v>1.5303199999999999</v>
          </cell>
          <cell r="I114">
            <v>0.21059999999999998</v>
          </cell>
          <cell r="J114">
            <v>0</v>
          </cell>
          <cell r="K114">
            <v>0</v>
          </cell>
          <cell r="L114">
            <v>0</v>
          </cell>
          <cell r="M114">
            <v>0</v>
          </cell>
          <cell r="N114">
            <v>0</v>
          </cell>
          <cell r="O114">
            <v>0</v>
          </cell>
          <cell r="P114">
            <v>23.150719999999996</v>
          </cell>
          <cell r="Q114">
            <v>11.19584</v>
          </cell>
          <cell r="R114">
            <v>32.123390000000001</v>
          </cell>
          <cell r="S114">
            <v>19.450859999999999</v>
          </cell>
          <cell r="T114">
            <v>36.62368</v>
          </cell>
          <cell r="U114">
            <v>61.59438999999999</v>
          </cell>
          <cell r="V114">
            <v>0.94879999999999998</v>
          </cell>
          <cell r="W114">
            <v>23.576799999999999</v>
          </cell>
          <cell r="X114">
            <v>4.1259399999999999</v>
          </cell>
          <cell r="Y114">
            <v>0.29470999999999997</v>
          </cell>
          <cell r="Z114">
            <v>1.1788399999999999</v>
          </cell>
          <cell r="AA114">
            <v>103.79872</v>
          </cell>
          <cell r="AB114">
            <v>418.99007999999998</v>
          </cell>
          <cell r="AC114">
            <v>166.80586</v>
          </cell>
          <cell r="AD114">
            <v>10.62656</v>
          </cell>
          <cell r="AE114">
            <v>11.198979999999999</v>
          </cell>
          <cell r="AF114">
            <v>6.0723199999999995</v>
          </cell>
          <cell r="AG114">
            <v>7.6624599999999994</v>
          </cell>
          <cell r="AH114">
            <v>22.987379999999998</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39142</v>
          </cell>
          <cell r="BD114">
            <v>157.00720000000001</v>
          </cell>
          <cell r="BE114">
            <v>604.72159999999997</v>
          </cell>
          <cell r="BF114">
            <v>25.211069999999999</v>
          </cell>
          <cell r="BG114">
            <v>47.703119999999998</v>
          </cell>
          <cell r="BH114">
            <v>40.461359999999999</v>
          </cell>
          <cell r="BI114">
            <v>1.33199</v>
          </cell>
          <cell r="BJ114">
            <v>0.55835999999999997</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390.76400000000001</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39142</v>
          </cell>
          <cell r="DD114">
            <v>12036.535977500002</v>
          </cell>
          <cell r="DE114">
            <v>962.40633000000003</v>
          </cell>
          <cell r="DF114">
            <v>0</v>
          </cell>
          <cell r="DG114">
            <v>876.99469999999997</v>
          </cell>
          <cell r="DH114">
            <v>0</v>
          </cell>
          <cell r="DI114">
            <v>390.76400000000001</v>
          </cell>
          <cell r="DJ114">
            <v>0</v>
          </cell>
          <cell r="DK114">
            <v>14266.7010075</v>
          </cell>
        </row>
        <row r="115">
          <cell r="A115">
            <v>39173</v>
          </cell>
          <cell r="B115">
            <v>6439.9163950000002</v>
          </cell>
          <cell r="C115">
            <v>4929.6099999999997</v>
          </cell>
          <cell r="D115">
            <v>110.32221</v>
          </cell>
          <cell r="E115">
            <v>223.32143999999997</v>
          </cell>
          <cell r="F115">
            <v>301.32263999999998</v>
          </cell>
          <cell r="G115">
            <v>6.1755900000000006</v>
          </cell>
          <cell r="H115">
            <v>1.5303199999999999</v>
          </cell>
          <cell r="I115">
            <v>0.21059999999999998</v>
          </cell>
          <cell r="J115">
            <v>0</v>
          </cell>
          <cell r="K115">
            <v>0</v>
          </cell>
          <cell r="L115">
            <v>0</v>
          </cell>
          <cell r="M115">
            <v>0</v>
          </cell>
          <cell r="N115">
            <v>0</v>
          </cell>
          <cell r="O115">
            <v>0</v>
          </cell>
          <cell r="P115">
            <v>23.150719999999996</v>
          </cell>
          <cell r="Q115">
            <v>11.19584</v>
          </cell>
          <cell r="R115">
            <v>32.123390000000001</v>
          </cell>
          <cell r="S115">
            <v>19.450859999999999</v>
          </cell>
          <cell r="T115">
            <v>36.62368</v>
          </cell>
          <cell r="U115">
            <v>61.59438999999999</v>
          </cell>
          <cell r="V115">
            <v>0.94879999999999998</v>
          </cell>
          <cell r="W115">
            <v>23.576799999999999</v>
          </cell>
          <cell r="X115">
            <v>4.1259399999999999</v>
          </cell>
          <cell r="Y115">
            <v>0.29470999999999997</v>
          </cell>
          <cell r="Z115">
            <v>1.1788399999999999</v>
          </cell>
          <cell r="AA115">
            <v>103.79872</v>
          </cell>
          <cell r="AB115">
            <v>421.26719999999995</v>
          </cell>
          <cell r="AC115">
            <v>166.80586</v>
          </cell>
          <cell r="AD115">
            <v>10.62656</v>
          </cell>
          <cell r="AE115">
            <v>11.198979999999999</v>
          </cell>
          <cell r="AF115">
            <v>6.0723199999999995</v>
          </cell>
          <cell r="AG115">
            <v>7.6624599999999994</v>
          </cell>
          <cell r="AH115">
            <v>22.987379999999998</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39173</v>
          </cell>
          <cell r="BD115">
            <v>157.00720000000001</v>
          </cell>
          <cell r="BE115">
            <v>604.72159999999997</v>
          </cell>
          <cell r="BF115">
            <v>25.211069999999999</v>
          </cell>
          <cell r="BG115">
            <v>47.703119999999998</v>
          </cell>
          <cell r="BH115">
            <v>40.461359999999999</v>
          </cell>
          <cell r="BI115">
            <v>1.33199</v>
          </cell>
          <cell r="BJ115">
            <v>0.55835999999999997</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390.76400000000001</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39173</v>
          </cell>
          <cell r="DD115">
            <v>12012.409195000002</v>
          </cell>
          <cell r="DE115">
            <v>964.68344999999999</v>
          </cell>
          <cell r="DF115">
            <v>0</v>
          </cell>
          <cell r="DG115">
            <v>876.99469999999997</v>
          </cell>
          <cell r="DH115">
            <v>0</v>
          </cell>
          <cell r="DI115">
            <v>390.76400000000001</v>
          </cell>
          <cell r="DJ115">
            <v>0</v>
          </cell>
          <cell r="DK115">
            <v>14244.851345000001</v>
          </cell>
        </row>
        <row r="116">
          <cell r="A116">
            <v>39203</v>
          </cell>
          <cell r="B116">
            <v>6447.368418</v>
          </cell>
          <cell r="C116">
            <v>4941.5867199999993</v>
          </cell>
          <cell r="D116">
            <v>110.32221</v>
          </cell>
          <cell r="E116">
            <v>223.626</v>
          </cell>
          <cell r="F116">
            <v>305.14656000000002</v>
          </cell>
          <cell r="G116">
            <v>6.1755900000000006</v>
          </cell>
          <cell r="H116">
            <v>1.5303199999999999</v>
          </cell>
          <cell r="I116">
            <v>0.21059999999999998</v>
          </cell>
          <cell r="J116">
            <v>0</v>
          </cell>
          <cell r="K116">
            <v>0</v>
          </cell>
          <cell r="L116">
            <v>0</v>
          </cell>
          <cell r="M116">
            <v>0</v>
          </cell>
          <cell r="N116">
            <v>0</v>
          </cell>
          <cell r="O116">
            <v>0</v>
          </cell>
          <cell r="P116">
            <v>23.150719999999996</v>
          </cell>
          <cell r="Q116">
            <v>11.19584</v>
          </cell>
          <cell r="R116">
            <v>32.123390000000001</v>
          </cell>
          <cell r="S116">
            <v>19.450859999999999</v>
          </cell>
          <cell r="T116">
            <v>36.62368</v>
          </cell>
          <cell r="U116">
            <v>61.59438999999999</v>
          </cell>
          <cell r="V116">
            <v>0.94879999999999998</v>
          </cell>
          <cell r="W116">
            <v>23.576799999999999</v>
          </cell>
          <cell r="X116">
            <v>4.1259399999999999</v>
          </cell>
          <cell r="Y116">
            <v>0.29470999999999997</v>
          </cell>
          <cell r="Z116">
            <v>1.1788399999999999</v>
          </cell>
          <cell r="AA116">
            <v>103.79872</v>
          </cell>
          <cell r="AB116">
            <v>423.54432000000003</v>
          </cell>
          <cell r="AC116">
            <v>166.80586</v>
          </cell>
          <cell r="AD116">
            <v>10.62656</v>
          </cell>
          <cell r="AE116">
            <v>11.198979999999999</v>
          </cell>
          <cell r="AF116">
            <v>6.0723199999999995</v>
          </cell>
          <cell r="AG116">
            <v>7.6624599999999994</v>
          </cell>
          <cell r="AH116">
            <v>22.987379999999998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39203</v>
          </cell>
          <cell r="BD116">
            <v>157.00720000000001</v>
          </cell>
          <cell r="BE116">
            <v>604.72159999999997</v>
          </cell>
          <cell r="BF116">
            <v>25.211069999999999</v>
          </cell>
          <cell r="BG116">
            <v>47.703119999999998</v>
          </cell>
          <cell r="BH116">
            <v>40.461359999999999</v>
          </cell>
          <cell r="BI116">
            <v>1.33199</v>
          </cell>
          <cell r="BJ116">
            <v>0.55835999999999997</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390.76400000000001</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39203</v>
          </cell>
          <cell r="DD116">
            <v>12035.966418</v>
          </cell>
          <cell r="DE116">
            <v>966.96056999999996</v>
          </cell>
          <cell r="DF116">
            <v>0</v>
          </cell>
          <cell r="DG116">
            <v>876.99469999999997</v>
          </cell>
          <cell r="DH116">
            <v>0</v>
          </cell>
          <cell r="DI116">
            <v>390.76400000000001</v>
          </cell>
          <cell r="DJ116">
            <v>0</v>
          </cell>
          <cell r="DK116">
            <v>14270.685687999998</v>
          </cell>
        </row>
        <row r="117">
          <cell r="A117">
            <v>39234</v>
          </cell>
          <cell r="B117">
            <v>6441.2404820000002</v>
          </cell>
          <cell r="C117">
            <v>4938.9188800000002</v>
          </cell>
          <cell r="D117">
            <v>110.32221</v>
          </cell>
          <cell r="E117">
            <v>223.91927999999999</v>
          </cell>
          <cell r="F117">
            <v>308.88024000000001</v>
          </cell>
          <cell r="G117">
            <v>6.1755900000000006</v>
          </cell>
          <cell r="H117">
            <v>1.5303199999999999</v>
          </cell>
          <cell r="I117">
            <v>0.21059999999999998</v>
          </cell>
          <cell r="J117">
            <v>0</v>
          </cell>
          <cell r="K117">
            <v>0</v>
          </cell>
          <cell r="L117">
            <v>0</v>
          </cell>
          <cell r="M117">
            <v>0</v>
          </cell>
          <cell r="N117">
            <v>0</v>
          </cell>
          <cell r="O117">
            <v>0</v>
          </cell>
          <cell r="P117">
            <v>23.150719999999996</v>
          </cell>
          <cell r="Q117">
            <v>11.19584</v>
          </cell>
          <cell r="R117">
            <v>32.123390000000001</v>
          </cell>
          <cell r="S117">
            <v>19.450859999999999</v>
          </cell>
          <cell r="T117">
            <v>36.62368</v>
          </cell>
          <cell r="U117">
            <v>61.59438999999999</v>
          </cell>
          <cell r="V117">
            <v>0.94879999999999998</v>
          </cell>
          <cell r="W117">
            <v>23.576799999999999</v>
          </cell>
          <cell r="X117">
            <v>4.1259399999999999</v>
          </cell>
          <cell r="Y117">
            <v>0.29470999999999997</v>
          </cell>
          <cell r="Z117">
            <v>1.1788399999999999</v>
          </cell>
          <cell r="AA117">
            <v>103.79872</v>
          </cell>
          <cell r="AB117">
            <v>425.82144</v>
          </cell>
          <cell r="AC117">
            <v>166.80586</v>
          </cell>
          <cell r="AD117">
            <v>10.62656</v>
          </cell>
          <cell r="AE117">
            <v>11.198979999999999</v>
          </cell>
          <cell r="AF117">
            <v>6.0723199999999995</v>
          </cell>
          <cell r="AG117">
            <v>7.6624599999999994</v>
          </cell>
          <cell r="AH117">
            <v>22.987379999999998</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39234</v>
          </cell>
          <cell r="BD117">
            <v>157.00720000000001</v>
          </cell>
          <cell r="BE117">
            <v>604.72159999999997</v>
          </cell>
          <cell r="BF117">
            <v>25.211069999999999</v>
          </cell>
          <cell r="BG117">
            <v>47.703119999999998</v>
          </cell>
          <cell r="BH117">
            <v>40.461359999999999</v>
          </cell>
          <cell r="BI117">
            <v>1.33199</v>
          </cell>
          <cell r="BJ117">
            <v>0.55835999999999997</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390.76400000000001</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39234</v>
          </cell>
          <cell r="DD117">
            <v>12031.197602000002</v>
          </cell>
          <cell r="DE117">
            <v>969.23768999999993</v>
          </cell>
          <cell r="DF117">
            <v>0</v>
          </cell>
          <cell r="DG117">
            <v>876.99469999999997</v>
          </cell>
          <cell r="DH117">
            <v>0</v>
          </cell>
          <cell r="DI117">
            <v>390.76400000000001</v>
          </cell>
          <cell r="DJ117">
            <v>0</v>
          </cell>
          <cell r="DK117">
            <v>14268.193992</v>
          </cell>
        </row>
        <row r="118">
          <cell r="A118">
            <v>39264</v>
          </cell>
          <cell r="B118">
            <v>6450.7476699999997</v>
          </cell>
          <cell r="C118">
            <v>4955.4679999999998</v>
          </cell>
          <cell r="D118">
            <v>110.32221</v>
          </cell>
          <cell r="E118">
            <v>224.17872</v>
          </cell>
          <cell r="F118">
            <v>312.15143999999998</v>
          </cell>
          <cell r="G118">
            <v>6.1755900000000006</v>
          </cell>
          <cell r="H118">
            <v>1.5303199999999999</v>
          </cell>
          <cell r="I118">
            <v>0.21059999999999998</v>
          </cell>
          <cell r="J118">
            <v>0</v>
          </cell>
          <cell r="K118">
            <v>0</v>
          </cell>
          <cell r="L118">
            <v>0</v>
          </cell>
          <cell r="M118">
            <v>0</v>
          </cell>
          <cell r="N118">
            <v>0</v>
          </cell>
          <cell r="O118">
            <v>0</v>
          </cell>
          <cell r="P118">
            <v>23.150719999999996</v>
          </cell>
          <cell r="Q118">
            <v>11.19584</v>
          </cell>
          <cell r="R118">
            <v>32.123390000000001</v>
          </cell>
          <cell r="S118">
            <v>19.450859999999999</v>
          </cell>
          <cell r="T118">
            <v>36.62368</v>
          </cell>
          <cell r="U118">
            <v>61.59438999999999</v>
          </cell>
          <cell r="V118">
            <v>0.94879999999999998</v>
          </cell>
          <cell r="W118">
            <v>23.576799999999999</v>
          </cell>
          <cell r="X118">
            <v>4.1259399999999999</v>
          </cell>
          <cell r="Y118">
            <v>0.29470999999999997</v>
          </cell>
          <cell r="Z118">
            <v>1.1788399999999999</v>
          </cell>
          <cell r="AA118">
            <v>103.79872</v>
          </cell>
          <cell r="AB118">
            <v>427.90879999999999</v>
          </cell>
          <cell r="AC118">
            <v>166.80586</v>
          </cell>
          <cell r="AD118">
            <v>10.62656</v>
          </cell>
          <cell r="AE118">
            <v>11.198979999999999</v>
          </cell>
          <cell r="AF118">
            <v>6.0723199999999995</v>
          </cell>
          <cell r="AG118">
            <v>7.6624599999999994</v>
          </cell>
          <cell r="AH118">
            <v>22.987379999999998</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39264</v>
          </cell>
          <cell r="BD118">
            <v>157.00720000000001</v>
          </cell>
          <cell r="BE118">
            <v>604.72159999999997</v>
          </cell>
          <cell r="BF118">
            <v>25.211069999999999</v>
          </cell>
          <cell r="BG118">
            <v>47.703119999999998</v>
          </cell>
          <cell r="BH118">
            <v>40.461359999999999</v>
          </cell>
          <cell r="BI118">
            <v>1.33199</v>
          </cell>
          <cell r="BJ118">
            <v>0.55835999999999997</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390.76400000000001</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39264</v>
          </cell>
          <cell r="DD118">
            <v>12060.78455</v>
          </cell>
          <cell r="DE118">
            <v>971.32504999999992</v>
          </cell>
          <cell r="DF118">
            <v>0</v>
          </cell>
          <cell r="DG118">
            <v>876.99469999999997</v>
          </cell>
          <cell r="DH118">
            <v>0</v>
          </cell>
          <cell r="DI118">
            <v>390.76400000000001</v>
          </cell>
          <cell r="DJ118">
            <v>0</v>
          </cell>
          <cell r="DK118">
            <v>14299.868299999998</v>
          </cell>
        </row>
        <row r="119">
          <cell r="A119">
            <v>39295</v>
          </cell>
          <cell r="B119">
            <v>6452.3230320000002</v>
          </cell>
          <cell r="C119">
            <v>4963.3628799999997</v>
          </cell>
          <cell r="D119">
            <v>110.32221</v>
          </cell>
          <cell r="E119">
            <v>224.42687999999998</v>
          </cell>
          <cell r="F119">
            <v>315.28727999999995</v>
          </cell>
          <cell r="G119">
            <v>6.1755900000000006</v>
          </cell>
          <cell r="H119">
            <v>1.5303199999999999</v>
          </cell>
          <cell r="I119">
            <v>0.21059999999999998</v>
          </cell>
          <cell r="J119">
            <v>0</v>
          </cell>
          <cell r="K119">
            <v>0</v>
          </cell>
          <cell r="L119">
            <v>0</v>
          </cell>
          <cell r="M119">
            <v>0</v>
          </cell>
          <cell r="N119">
            <v>0</v>
          </cell>
          <cell r="O119">
            <v>0</v>
          </cell>
          <cell r="P119">
            <v>23.150719999999996</v>
          </cell>
          <cell r="Q119">
            <v>11.19584</v>
          </cell>
          <cell r="R119">
            <v>32.123390000000001</v>
          </cell>
          <cell r="S119">
            <v>19.450859999999999</v>
          </cell>
          <cell r="T119">
            <v>36.62368</v>
          </cell>
          <cell r="U119">
            <v>61.59438999999999</v>
          </cell>
          <cell r="V119">
            <v>0.94879999999999998</v>
          </cell>
          <cell r="W119">
            <v>23.576799999999999</v>
          </cell>
          <cell r="X119">
            <v>4.1259399999999999</v>
          </cell>
          <cell r="Y119">
            <v>0.29470999999999997</v>
          </cell>
          <cell r="Z119">
            <v>1.1788399999999999</v>
          </cell>
          <cell r="AA119">
            <v>103.79872</v>
          </cell>
          <cell r="AB119">
            <v>429.80639999999994</v>
          </cell>
          <cell r="AC119">
            <v>166.80586</v>
          </cell>
          <cell r="AD119">
            <v>10.62656</v>
          </cell>
          <cell r="AE119">
            <v>11.198979999999999</v>
          </cell>
          <cell r="AF119">
            <v>6.0723199999999995</v>
          </cell>
          <cell r="AG119">
            <v>7.6624599999999994</v>
          </cell>
          <cell r="AH119">
            <v>22.987379999999998</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39295</v>
          </cell>
          <cell r="BD119">
            <v>157.00720000000001</v>
          </cell>
          <cell r="BE119">
            <v>604.72159999999997</v>
          </cell>
          <cell r="BF119">
            <v>25.211069999999999</v>
          </cell>
          <cell r="BG119">
            <v>47.703119999999998</v>
          </cell>
          <cell r="BH119">
            <v>40.461359999999999</v>
          </cell>
          <cell r="BI119">
            <v>1.33199</v>
          </cell>
          <cell r="BJ119">
            <v>0.55835999999999997</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390.76400000000001</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39295</v>
          </cell>
          <cell r="DD119">
            <v>12073.638792000003</v>
          </cell>
          <cell r="DE119">
            <v>973.22264999999993</v>
          </cell>
          <cell r="DF119">
            <v>0</v>
          </cell>
          <cell r="DG119">
            <v>876.99469999999997</v>
          </cell>
          <cell r="DH119">
            <v>0</v>
          </cell>
          <cell r="DI119">
            <v>390.76400000000001</v>
          </cell>
          <cell r="DJ119">
            <v>0</v>
          </cell>
          <cell r="DK119">
            <v>14314.620142000002</v>
          </cell>
        </row>
        <row r="120">
          <cell r="A120">
            <v>39326</v>
          </cell>
          <cell r="B120">
            <v>6459.4719379999997</v>
          </cell>
          <cell r="C120">
            <v>4976.1387199999999</v>
          </cell>
          <cell r="D120">
            <v>110.32221</v>
          </cell>
          <cell r="E120">
            <v>224.74271999999999</v>
          </cell>
          <cell r="F120">
            <v>319.23527999999999</v>
          </cell>
          <cell r="G120">
            <v>6.1755900000000006</v>
          </cell>
          <cell r="H120">
            <v>1.5303199999999999</v>
          </cell>
          <cell r="I120">
            <v>0.21059999999999998</v>
          </cell>
          <cell r="J120">
            <v>0</v>
          </cell>
          <cell r="K120">
            <v>0</v>
          </cell>
          <cell r="L120">
            <v>0</v>
          </cell>
          <cell r="M120">
            <v>0</v>
          </cell>
          <cell r="N120">
            <v>0</v>
          </cell>
          <cell r="O120">
            <v>0</v>
          </cell>
          <cell r="P120">
            <v>23.150719999999996</v>
          </cell>
          <cell r="Q120">
            <v>11.19584</v>
          </cell>
          <cell r="R120">
            <v>32.123390000000001</v>
          </cell>
          <cell r="S120">
            <v>19.450859999999999</v>
          </cell>
          <cell r="T120">
            <v>36.62368</v>
          </cell>
          <cell r="U120">
            <v>61.59438999999999</v>
          </cell>
          <cell r="V120">
            <v>0.94879999999999998</v>
          </cell>
          <cell r="W120">
            <v>23.576799999999999</v>
          </cell>
          <cell r="X120">
            <v>4.1259399999999999</v>
          </cell>
          <cell r="Y120">
            <v>0.29470999999999997</v>
          </cell>
          <cell r="Z120">
            <v>1.1788399999999999</v>
          </cell>
          <cell r="AA120">
            <v>103.79872</v>
          </cell>
          <cell r="AB120">
            <v>432.27327999999994</v>
          </cell>
          <cell r="AC120">
            <v>166.80586</v>
          </cell>
          <cell r="AD120">
            <v>10.62656</v>
          </cell>
          <cell r="AE120">
            <v>11.198979999999999</v>
          </cell>
          <cell r="AF120">
            <v>6.0723199999999995</v>
          </cell>
          <cell r="AG120">
            <v>7.6624599999999994</v>
          </cell>
          <cell r="AH120">
            <v>22.987379999999998</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39326</v>
          </cell>
          <cell r="BD120">
            <v>157.00720000000001</v>
          </cell>
          <cell r="BE120">
            <v>604.72159999999997</v>
          </cell>
          <cell r="BF120">
            <v>25.211069999999999</v>
          </cell>
          <cell r="BG120">
            <v>47.703119999999998</v>
          </cell>
          <cell r="BH120">
            <v>40.461359999999999</v>
          </cell>
          <cell r="BI120">
            <v>1.33199</v>
          </cell>
          <cell r="BJ120">
            <v>0.55835999999999997</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390.76400000000001</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39326</v>
          </cell>
          <cell r="DD120">
            <v>12097.827378000002</v>
          </cell>
          <cell r="DE120">
            <v>975.68952999999988</v>
          </cell>
          <cell r="DF120">
            <v>0</v>
          </cell>
          <cell r="DG120">
            <v>876.99469999999997</v>
          </cell>
          <cell r="DH120">
            <v>0</v>
          </cell>
          <cell r="DI120">
            <v>390.76400000000001</v>
          </cell>
          <cell r="DJ120">
            <v>0</v>
          </cell>
          <cell r="DK120">
            <v>14341.275608</v>
          </cell>
        </row>
        <row r="121">
          <cell r="A121">
            <v>39356</v>
          </cell>
          <cell r="B121">
            <v>6484.3994759999996</v>
          </cell>
          <cell r="C121">
            <v>5008.2614399999993</v>
          </cell>
          <cell r="D121">
            <v>110.32221</v>
          </cell>
          <cell r="E121">
            <v>225.12624</v>
          </cell>
          <cell r="F121">
            <v>324.09695999999997</v>
          </cell>
          <cell r="G121">
            <v>6.1755900000000006</v>
          </cell>
          <cell r="H121">
            <v>1.5303199999999999</v>
          </cell>
          <cell r="I121">
            <v>0.21059999999999998</v>
          </cell>
          <cell r="J121">
            <v>0</v>
          </cell>
          <cell r="K121">
            <v>0</v>
          </cell>
          <cell r="L121">
            <v>0</v>
          </cell>
          <cell r="M121">
            <v>0</v>
          </cell>
          <cell r="N121">
            <v>0</v>
          </cell>
          <cell r="O121">
            <v>0</v>
          </cell>
          <cell r="P121">
            <v>23.150719999999996</v>
          </cell>
          <cell r="Q121">
            <v>11.19584</v>
          </cell>
          <cell r="R121">
            <v>32.123390000000001</v>
          </cell>
          <cell r="S121">
            <v>19.450859999999999</v>
          </cell>
          <cell r="T121">
            <v>36.62368</v>
          </cell>
          <cell r="U121">
            <v>61.59438999999999</v>
          </cell>
          <cell r="V121">
            <v>0.94879999999999998</v>
          </cell>
          <cell r="W121">
            <v>23.576799999999999</v>
          </cell>
          <cell r="X121">
            <v>4.1259399999999999</v>
          </cell>
          <cell r="Y121">
            <v>0.29470999999999997</v>
          </cell>
          <cell r="Z121">
            <v>1.1788399999999999</v>
          </cell>
          <cell r="AA121">
            <v>103.79872</v>
          </cell>
          <cell r="AB121">
            <v>435.30944</v>
          </cell>
          <cell r="AC121">
            <v>166.80586</v>
          </cell>
          <cell r="AD121">
            <v>10.62656</v>
          </cell>
          <cell r="AE121">
            <v>11.198979999999999</v>
          </cell>
          <cell r="AF121">
            <v>6.0723199999999995</v>
          </cell>
          <cell r="AG121">
            <v>7.6624599999999994</v>
          </cell>
          <cell r="AH121">
            <v>22.987379999999998</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39356</v>
          </cell>
          <cell r="BD121">
            <v>157.00720000000001</v>
          </cell>
          <cell r="BE121">
            <v>604.72159999999997</v>
          </cell>
          <cell r="BF121">
            <v>25.211069999999999</v>
          </cell>
          <cell r="BG121">
            <v>47.703119999999998</v>
          </cell>
          <cell r="BH121">
            <v>40.461359999999999</v>
          </cell>
          <cell r="BI121">
            <v>1.33199</v>
          </cell>
          <cell r="BJ121">
            <v>0.55835999999999997</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390.76400000000001</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39356</v>
          </cell>
          <cell r="DD121">
            <v>12160.122836</v>
          </cell>
          <cell r="DE121">
            <v>978.72568999999999</v>
          </cell>
          <cell r="DF121">
            <v>0</v>
          </cell>
          <cell r="DG121">
            <v>876.99469999999997</v>
          </cell>
          <cell r="DH121">
            <v>0</v>
          </cell>
          <cell r="DI121">
            <v>390.76400000000001</v>
          </cell>
          <cell r="DJ121">
            <v>0</v>
          </cell>
          <cell r="DK121">
            <v>14406.607225999998</v>
          </cell>
        </row>
        <row r="122">
          <cell r="A122">
            <v>39387</v>
          </cell>
          <cell r="B122">
            <v>6476.5020350000004</v>
          </cell>
          <cell r="C122">
            <v>5005.5796</v>
          </cell>
          <cell r="D122">
            <v>110.32221</v>
          </cell>
          <cell r="E122">
            <v>225.54359999999997</v>
          </cell>
          <cell r="F122">
            <v>329.27447999999998</v>
          </cell>
          <cell r="G122">
            <v>6.1755900000000006</v>
          </cell>
          <cell r="H122">
            <v>1.5303199999999999</v>
          </cell>
          <cell r="I122">
            <v>0.21059999999999998</v>
          </cell>
          <cell r="J122">
            <v>0</v>
          </cell>
          <cell r="K122">
            <v>0</v>
          </cell>
          <cell r="L122">
            <v>0</v>
          </cell>
          <cell r="M122">
            <v>0</v>
          </cell>
          <cell r="N122">
            <v>0</v>
          </cell>
          <cell r="O122">
            <v>0</v>
          </cell>
          <cell r="P122">
            <v>23.150719999999996</v>
          </cell>
          <cell r="Q122">
            <v>11.19584</v>
          </cell>
          <cell r="R122">
            <v>32.123390000000001</v>
          </cell>
          <cell r="S122">
            <v>19.450859999999999</v>
          </cell>
          <cell r="T122">
            <v>36.62368</v>
          </cell>
          <cell r="U122">
            <v>61.59438999999999</v>
          </cell>
          <cell r="V122">
            <v>0.94879999999999998</v>
          </cell>
          <cell r="W122">
            <v>23.576799999999999</v>
          </cell>
          <cell r="X122">
            <v>4.1259399999999999</v>
          </cell>
          <cell r="Y122">
            <v>0.29470999999999997</v>
          </cell>
          <cell r="Z122">
            <v>1.1788399999999999</v>
          </cell>
          <cell r="AA122">
            <v>103.79872</v>
          </cell>
          <cell r="AB122">
            <v>438.53535999999997</v>
          </cell>
          <cell r="AC122">
            <v>166.80586</v>
          </cell>
          <cell r="AD122">
            <v>10.62656</v>
          </cell>
          <cell r="AE122">
            <v>11.198979999999999</v>
          </cell>
          <cell r="AF122">
            <v>6.0723199999999995</v>
          </cell>
          <cell r="AG122">
            <v>7.6624599999999994</v>
          </cell>
          <cell r="AH122">
            <v>22.987379999999998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39387</v>
          </cell>
          <cell r="BD122">
            <v>157.00720000000001</v>
          </cell>
          <cell r="BE122">
            <v>604.72159999999997</v>
          </cell>
          <cell r="BF122">
            <v>25.211069999999999</v>
          </cell>
          <cell r="BG122">
            <v>47.703119999999998</v>
          </cell>
          <cell r="BH122">
            <v>40.461359999999999</v>
          </cell>
          <cell r="BI122">
            <v>1.33199</v>
          </cell>
          <cell r="BJ122">
            <v>0.55835999999999997</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390.76400000000001</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39387</v>
          </cell>
          <cell r="DD122">
            <v>12155.138435000003</v>
          </cell>
          <cell r="DE122">
            <v>981.95161000000007</v>
          </cell>
          <cell r="DF122">
            <v>0</v>
          </cell>
          <cell r="DG122">
            <v>876.99469999999997</v>
          </cell>
          <cell r="DH122">
            <v>0</v>
          </cell>
          <cell r="DI122">
            <v>390.76400000000001</v>
          </cell>
          <cell r="DJ122">
            <v>0</v>
          </cell>
          <cell r="DK122">
            <v>14404.848745000001</v>
          </cell>
        </row>
        <row r="123">
          <cell r="A123">
            <v>39417</v>
          </cell>
          <cell r="B123">
            <v>6475.0459625000003</v>
          </cell>
          <cell r="C123">
            <v>5008.1149999999998</v>
          </cell>
          <cell r="D123">
            <v>110.32221</v>
          </cell>
          <cell r="E123">
            <v>226.07375999999999</v>
          </cell>
          <cell r="F123">
            <v>335.96351999999996</v>
          </cell>
          <cell r="G123">
            <v>6.1755900000000006</v>
          </cell>
          <cell r="H123">
            <v>1.5303199999999999</v>
          </cell>
          <cell r="I123">
            <v>0.21059999999999998</v>
          </cell>
          <cell r="J123">
            <v>0</v>
          </cell>
          <cell r="K123">
            <v>0</v>
          </cell>
          <cell r="L123">
            <v>0</v>
          </cell>
          <cell r="M123">
            <v>0</v>
          </cell>
          <cell r="N123">
            <v>0</v>
          </cell>
          <cell r="O123">
            <v>0</v>
          </cell>
          <cell r="P123">
            <v>23.150719999999996</v>
          </cell>
          <cell r="Q123">
            <v>11.19584</v>
          </cell>
          <cell r="R123">
            <v>32.123390000000001</v>
          </cell>
          <cell r="S123">
            <v>19.450859999999999</v>
          </cell>
          <cell r="T123">
            <v>36.62368</v>
          </cell>
          <cell r="U123">
            <v>61.59438999999999</v>
          </cell>
          <cell r="V123">
            <v>0.94879999999999998</v>
          </cell>
          <cell r="W123">
            <v>23.576799999999999</v>
          </cell>
          <cell r="X123">
            <v>4.1259399999999999</v>
          </cell>
          <cell r="Y123">
            <v>0.29470999999999997</v>
          </cell>
          <cell r="Z123">
            <v>1.1788399999999999</v>
          </cell>
          <cell r="AA123">
            <v>103.79872</v>
          </cell>
          <cell r="AB123">
            <v>442.71007999999995</v>
          </cell>
          <cell r="AC123">
            <v>166.80586</v>
          </cell>
          <cell r="AD123">
            <v>10.62656</v>
          </cell>
          <cell r="AE123">
            <v>11.198979999999999</v>
          </cell>
          <cell r="AF123">
            <v>6.0723199999999995</v>
          </cell>
          <cell r="AG123">
            <v>7.6624599999999994</v>
          </cell>
          <cell r="AH123">
            <v>22.987379999999998</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39417</v>
          </cell>
          <cell r="BD123">
            <v>157.00720000000001</v>
          </cell>
          <cell r="BE123">
            <v>604.72159999999997</v>
          </cell>
          <cell r="BF123">
            <v>25.211069999999999</v>
          </cell>
          <cell r="BG123">
            <v>47.703119999999998</v>
          </cell>
          <cell r="BH123">
            <v>40.461359999999999</v>
          </cell>
          <cell r="BI123">
            <v>1.33199</v>
          </cell>
          <cell r="BJ123">
            <v>0.55835999999999997</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390.76400000000001</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39417</v>
          </cell>
          <cell r="DD123">
            <v>12163.4369625</v>
          </cell>
          <cell r="DE123">
            <v>986.12633000000005</v>
          </cell>
          <cell r="DF123">
            <v>0</v>
          </cell>
          <cell r="DG123">
            <v>876.99469999999997</v>
          </cell>
          <cell r="DH123">
            <v>0</v>
          </cell>
          <cell r="DI123">
            <v>390.76400000000001</v>
          </cell>
          <cell r="DJ123">
            <v>0</v>
          </cell>
          <cell r="DK123">
            <v>14417.321992499998</v>
          </cell>
        </row>
        <row r="124">
          <cell r="A124">
            <v>39448</v>
          </cell>
          <cell r="B124">
            <v>6474.1162450000002</v>
          </cell>
          <cell r="C124">
            <v>5011.3643999999995</v>
          </cell>
          <cell r="D124">
            <v>110.32221</v>
          </cell>
          <cell r="E124">
            <v>226.22039999999998</v>
          </cell>
          <cell r="F124">
            <v>337.86983999999995</v>
          </cell>
          <cell r="G124">
            <v>6.1755900000000006</v>
          </cell>
          <cell r="H124">
            <v>1.5303199999999999</v>
          </cell>
          <cell r="I124">
            <v>0.21059999999999998</v>
          </cell>
          <cell r="J124">
            <v>0</v>
          </cell>
          <cell r="K124">
            <v>0</v>
          </cell>
          <cell r="L124">
            <v>0</v>
          </cell>
          <cell r="M124">
            <v>0</v>
          </cell>
          <cell r="N124">
            <v>0</v>
          </cell>
          <cell r="O124">
            <v>0</v>
          </cell>
          <cell r="P124">
            <v>23.150719999999996</v>
          </cell>
          <cell r="Q124">
            <v>11.19584</v>
          </cell>
          <cell r="R124">
            <v>32.123390000000001</v>
          </cell>
          <cell r="S124">
            <v>19.450859999999999</v>
          </cell>
          <cell r="T124">
            <v>36.62368</v>
          </cell>
          <cell r="U124">
            <v>61.59438999999999</v>
          </cell>
          <cell r="V124">
            <v>0.94879999999999998</v>
          </cell>
          <cell r="W124">
            <v>23.576799999999999</v>
          </cell>
          <cell r="X124">
            <v>4.1259399999999999</v>
          </cell>
          <cell r="Y124">
            <v>0.29470999999999997</v>
          </cell>
          <cell r="Z124">
            <v>1.1788399999999999</v>
          </cell>
          <cell r="AA124">
            <v>103.79872</v>
          </cell>
          <cell r="AB124">
            <v>443.84863999999993</v>
          </cell>
          <cell r="AC124">
            <v>166.80586</v>
          </cell>
          <cell r="AD124">
            <v>10.62656</v>
          </cell>
          <cell r="AE124">
            <v>11.198979999999999</v>
          </cell>
          <cell r="AF124">
            <v>6.0723199999999995</v>
          </cell>
          <cell r="AG124">
            <v>7.6624599999999994</v>
          </cell>
          <cell r="AH124">
            <v>22.987379999999998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39448</v>
          </cell>
          <cell r="BD124">
            <v>157.00720000000001</v>
          </cell>
          <cell r="BE124">
            <v>604.72159999999997</v>
          </cell>
          <cell r="BF124">
            <v>25.211069999999999</v>
          </cell>
          <cell r="BG124">
            <v>47.703119999999998</v>
          </cell>
          <cell r="BH124">
            <v>40.461359999999999</v>
          </cell>
          <cell r="BI124">
            <v>1.33199</v>
          </cell>
          <cell r="BJ124">
            <v>0.55835999999999997</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390.76400000000001</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39448</v>
          </cell>
          <cell r="DD124">
            <v>12167.809605</v>
          </cell>
          <cell r="DE124">
            <v>987.26488999999992</v>
          </cell>
          <cell r="DF124">
            <v>0</v>
          </cell>
          <cell r="DG124">
            <v>876.99469999999997</v>
          </cell>
          <cell r="DH124">
            <v>0</v>
          </cell>
          <cell r="DI124">
            <v>390.76400000000001</v>
          </cell>
          <cell r="DJ124">
            <v>0</v>
          </cell>
          <cell r="DK124">
            <v>14422.833194999999</v>
          </cell>
        </row>
        <row r="125">
          <cell r="A125">
            <v>39479</v>
          </cell>
          <cell r="B125">
            <v>6459.7406700000001</v>
          </cell>
          <cell r="C125">
            <v>4999.4279999999999</v>
          </cell>
          <cell r="D125">
            <v>110.32221</v>
          </cell>
          <cell r="E125">
            <v>226.40087999999997</v>
          </cell>
          <cell r="F125">
            <v>340.18223999999998</v>
          </cell>
          <cell r="G125">
            <v>6.1755900000000006</v>
          </cell>
          <cell r="H125">
            <v>1.5303199999999999</v>
          </cell>
          <cell r="I125">
            <v>0.21059999999999998</v>
          </cell>
          <cell r="J125">
            <v>0</v>
          </cell>
          <cell r="K125">
            <v>0</v>
          </cell>
          <cell r="L125">
            <v>0</v>
          </cell>
          <cell r="M125">
            <v>0</v>
          </cell>
          <cell r="N125">
            <v>0</v>
          </cell>
          <cell r="O125">
            <v>0</v>
          </cell>
          <cell r="P125">
            <v>23.150719999999996</v>
          </cell>
          <cell r="Q125">
            <v>11.19584</v>
          </cell>
          <cell r="R125">
            <v>32.123390000000001</v>
          </cell>
          <cell r="S125">
            <v>19.450859999999999</v>
          </cell>
          <cell r="T125">
            <v>36.62368</v>
          </cell>
          <cell r="U125">
            <v>61.59438999999999</v>
          </cell>
          <cell r="V125">
            <v>0.94879999999999998</v>
          </cell>
          <cell r="W125">
            <v>23.576799999999999</v>
          </cell>
          <cell r="X125">
            <v>4.1259399999999999</v>
          </cell>
          <cell r="Y125">
            <v>0.29470999999999997</v>
          </cell>
          <cell r="Z125">
            <v>1.1788399999999999</v>
          </cell>
          <cell r="AA125">
            <v>103.79872</v>
          </cell>
          <cell r="AB125">
            <v>445.17695999999995</v>
          </cell>
          <cell r="AC125">
            <v>166.80586</v>
          </cell>
          <cell r="AD125">
            <v>10.62656</v>
          </cell>
          <cell r="AE125">
            <v>11.198979999999999</v>
          </cell>
          <cell r="AF125">
            <v>6.0723199999999995</v>
          </cell>
          <cell r="AG125">
            <v>7.6624599999999994</v>
          </cell>
          <cell r="AH125">
            <v>22.987379999999998</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39479</v>
          </cell>
          <cell r="BD125">
            <v>157.00720000000001</v>
          </cell>
          <cell r="BE125">
            <v>604.72159999999997</v>
          </cell>
          <cell r="BF125">
            <v>25.211069999999999</v>
          </cell>
          <cell r="BG125">
            <v>47.703119999999998</v>
          </cell>
          <cell r="BH125">
            <v>40.461359999999999</v>
          </cell>
          <cell r="BI125">
            <v>1.33199</v>
          </cell>
          <cell r="BJ125">
            <v>0.55835999999999997</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390.76400000000001</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39479</v>
          </cell>
          <cell r="DD125">
            <v>12143.99051</v>
          </cell>
          <cell r="DE125">
            <v>988.59321</v>
          </cell>
          <cell r="DF125">
            <v>0</v>
          </cell>
          <cell r="DG125">
            <v>876.99469999999997</v>
          </cell>
          <cell r="DH125">
            <v>0</v>
          </cell>
          <cell r="DI125">
            <v>390.76400000000001</v>
          </cell>
          <cell r="DJ125">
            <v>0</v>
          </cell>
          <cell r="DK125">
            <v>14400.342419999997</v>
          </cell>
        </row>
        <row r="126">
          <cell r="A126">
            <v>39508</v>
          </cell>
          <cell r="B126">
            <v>6468.2721174999997</v>
          </cell>
          <cell r="C126">
            <v>5011.3265999999994</v>
          </cell>
          <cell r="D126">
            <v>110.32221</v>
          </cell>
          <cell r="E126">
            <v>226.62647999999999</v>
          </cell>
          <cell r="F126">
            <v>342.94583999999998</v>
          </cell>
          <cell r="G126">
            <v>6.1755900000000006</v>
          </cell>
          <cell r="H126">
            <v>1.5303199999999999</v>
          </cell>
          <cell r="I126">
            <v>0.21059999999999998</v>
          </cell>
          <cell r="J126">
            <v>0</v>
          </cell>
          <cell r="K126">
            <v>0</v>
          </cell>
          <cell r="L126">
            <v>0</v>
          </cell>
          <cell r="M126">
            <v>0</v>
          </cell>
          <cell r="N126">
            <v>0</v>
          </cell>
          <cell r="O126">
            <v>0</v>
          </cell>
          <cell r="P126">
            <v>23.150719999999996</v>
          </cell>
          <cell r="Q126">
            <v>11.19584</v>
          </cell>
          <cell r="R126">
            <v>32.123390000000001</v>
          </cell>
          <cell r="S126">
            <v>19.450859999999999</v>
          </cell>
          <cell r="T126">
            <v>36.62368</v>
          </cell>
          <cell r="U126">
            <v>61.59438999999999</v>
          </cell>
          <cell r="V126">
            <v>0.94879999999999998</v>
          </cell>
          <cell r="W126">
            <v>23.576799999999999</v>
          </cell>
          <cell r="X126">
            <v>4.1259399999999999</v>
          </cell>
          <cell r="Y126">
            <v>0.29470999999999997</v>
          </cell>
          <cell r="Z126">
            <v>1.1788399999999999</v>
          </cell>
          <cell r="AA126">
            <v>103.79872</v>
          </cell>
          <cell r="AB126">
            <v>446.88479999999998</v>
          </cell>
          <cell r="AC126">
            <v>166.80586</v>
          </cell>
          <cell r="AD126">
            <v>10.62656</v>
          </cell>
          <cell r="AE126">
            <v>11.198979999999999</v>
          </cell>
          <cell r="AF126">
            <v>6.0723199999999995</v>
          </cell>
          <cell r="AG126">
            <v>7.6624599999999994</v>
          </cell>
          <cell r="AH126">
            <v>22.987379999999998</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39508</v>
          </cell>
          <cell r="BD126">
            <v>157.00720000000001</v>
          </cell>
          <cell r="BE126">
            <v>604.72159999999997</v>
          </cell>
          <cell r="BF126">
            <v>25.211069999999999</v>
          </cell>
          <cell r="BG126">
            <v>47.703119999999998</v>
          </cell>
          <cell r="BH126">
            <v>40.461359999999999</v>
          </cell>
          <cell r="BI126">
            <v>1.33199</v>
          </cell>
          <cell r="BJ126">
            <v>0.55835999999999997</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390.76400000000001</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39508</v>
          </cell>
          <cell r="DD126">
            <v>12167.409757500001</v>
          </cell>
          <cell r="DE126">
            <v>990.30105000000003</v>
          </cell>
          <cell r="DF126">
            <v>0</v>
          </cell>
          <cell r="DG126">
            <v>876.99469999999997</v>
          </cell>
          <cell r="DH126">
            <v>0</v>
          </cell>
          <cell r="DI126">
            <v>390.76400000000001</v>
          </cell>
          <cell r="DJ126">
            <v>0</v>
          </cell>
          <cell r="DK126">
            <v>14425.4695075</v>
          </cell>
        </row>
        <row r="127">
          <cell r="A127">
            <v>39539</v>
          </cell>
          <cell r="B127">
            <v>6453.257775</v>
          </cell>
          <cell r="C127">
            <v>4998.2435999999998</v>
          </cell>
          <cell r="D127">
            <v>110.32221</v>
          </cell>
          <cell r="E127">
            <v>226.91975999999997</v>
          </cell>
          <cell r="F127">
            <v>346.62311999999997</v>
          </cell>
          <cell r="G127">
            <v>6.1755900000000006</v>
          </cell>
          <cell r="H127">
            <v>1.5303199999999999</v>
          </cell>
          <cell r="I127">
            <v>0.21059999999999998</v>
          </cell>
          <cell r="J127">
            <v>0</v>
          </cell>
          <cell r="K127">
            <v>0</v>
          </cell>
          <cell r="L127">
            <v>0</v>
          </cell>
          <cell r="M127">
            <v>0</v>
          </cell>
          <cell r="N127">
            <v>0</v>
          </cell>
          <cell r="O127">
            <v>0</v>
          </cell>
          <cell r="P127">
            <v>23.150719999999996</v>
          </cell>
          <cell r="Q127">
            <v>11.19584</v>
          </cell>
          <cell r="R127">
            <v>32.123390000000001</v>
          </cell>
          <cell r="S127">
            <v>19.450859999999999</v>
          </cell>
          <cell r="T127">
            <v>36.62368</v>
          </cell>
          <cell r="U127">
            <v>61.59438999999999</v>
          </cell>
          <cell r="V127">
            <v>0.94879999999999998</v>
          </cell>
          <cell r="W127">
            <v>23.576799999999999</v>
          </cell>
          <cell r="X127">
            <v>4.1259399999999999</v>
          </cell>
          <cell r="Y127">
            <v>0.29470999999999997</v>
          </cell>
          <cell r="Z127">
            <v>1.1788399999999999</v>
          </cell>
          <cell r="AA127">
            <v>103.79872</v>
          </cell>
          <cell r="AB127">
            <v>449.16192000000001</v>
          </cell>
          <cell r="AC127">
            <v>166.80586</v>
          </cell>
          <cell r="AD127">
            <v>10.62656</v>
          </cell>
          <cell r="AE127">
            <v>11.198979999999999</v>
          </cell>
          <cell r="AF127">
            <v>6.0723199999999995</v>
          </cell>
          <cell r="AG127">
            <v>7.6624599999999994</v>
          </cell>
          <cell r="AH127">
            <v>22.987379999999998</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39539</v>
          </cell>
          <cell r="BD127">
            <v>157.00720000000001</v>
          </cell>
          <cell r="BE127">
            <v>604.72159999999997</v>
          </cell>
          <cell r="BF127">
            <v>25.211069999999999</v>
          </cell>
          <cell r="BG127">
            <v>47.703119999999998</v>
          </cell>
          <cell r="BH127">
            <v>40.461359999999999</v>
          </cell>
          <cell r="BI127">
            <v>1.33199</v>
          </cell>
          <cell r="BJ127">
            <v>0.55835999999999997</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390.76400000000001</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39539</v>
          </cell>
          <cell r="DD127">
            <v>12143.282975000002</v>
          </cell>
          <cell r="DE127">
            <v>992.57817</v>
          </cell>
          <cell r="DF127">
            <v>0</v>
          </cell>
          <cell r="DG127">
            <v>876.99469999999997</v>
          </cell>
          <cell r="DH127">
            <v>0</v>
          </cell>
          <cell r="DI127">
            <v>390.76400000000001</v>
          </cell>
          <cell r="DJ127">
            <v>0</v>
          </cell>
          <cell r="DK127">
            <v>14403.619845000001</v>
          </cell>
        </row>
        <row r="128">
          <cell r="A128">
            <v>39569</v>
          </cell>
          <cell r="B128">
            <v>6460.7097979999999</v>
          </cell>
          <cell r="C128">
            <v>5010.2203199999994</v>
          </cell>
          <cell r="D128">
            <v>110.32221</v>
          </cell>
          <cell r="E128">
            <v>227.22431999999998</v>
          </cell>
          <cell r="F128">
            <v>350.44703999999996</v>
          </cell>
          <cell r="G128">
            <v>6.1755900000000006</v>
          </cell>
          <cell r="H128">
            <v>1.5303199999999999</v>
          </cell>
          <cell r="I128">
            <v>0.21059999999999998</v>
          </cell>
          <cell r="J128">
            <v>0</v>
          </cell>
          <cell r="K128">
            <v>0</v>
          </cell>
          <cell r="L128">
            <v>0</v>
          </cell>
          <cell r="M128">
            <v>0</v>
          </cell>
          <cell r="N128">
            <v>0</v>
          </cell>
          <cell r="O128">
            <v>0</v>
          </cell>
          <cell r="P128">
            <v>23.150719999999996</v>
          </cell>
          <cell r="Q128">
            <v>11.19584</v>
          </cell>
          <cell r="R128">
            <v>32.123390000000001</v>
          </cell>
          <cell r="S128">
            <v>19.450859999999999</v>
          </cell>
          <cell r="T128">
            <v>36.62368</v>
          </cell>
          <cell r="U128">
            <v>61.59438999999999</v>
          </cell>
          <cell r="V128">
            <v>0.94879999999999998</v>
          </cell>
          <cell r="W128">
            <v>23.576799999999999</v>
          </cell>
          <cell r="X128">
            <v>4.1259399999999999</v>
          </cell>
          <cell r="Y128">
            <v>0.29470999999999997</v>
          </cell>
          <cell r="Z128">
            <v>1.1788399999999999</v>
          </cell>
          <cell r="AA128">
            <v>103.79872</v>
          </cell>
          <cell r="AB128">
            <v>451.43903999999998</v>
          </cell>
          <cell r="AC128">
            <v>166.80586</v>
          </cell>
          <cell r="AD128">
            <v>10.62656</v>
          </cell>
          <cell r="AE128">
            <v>11.198979999999999</v>
          </cell>
          <cell r="AF128">
            <v>6.0723199999999995</v>
          </cell>
          <cell r="AG128">
            <v>7.6624599999999994</v>
          </cell>
          <cell r="AH128">
            <v>22.987379999999998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39569</v>
          </cell>
          <cell r="BD128">
            <v>157.00720000000001</v>
          </cell>
          <cell r="BE128">
            <v>604.72159999999997</v>
          </cell>
          <cell r="BF128">
            <v>25.211069999999999</v>
          </cell>
          <cell r="BG128">
            <v>47.703119999999998</v>
          </cell>
          <cell r="BH128">
            <v>40.461359999999999</v>
          </cell>
          <cell r="BI128">
            <v>1.33199</v>
          </cell>
          <cell r="BJ128">
            <v>0.55835999999999997</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390.76400000000001</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39569</v>
          </cell>
          <cell r="DD128">
            <v>12166.840198</v>
          </cell>
          <cell r="DE128">
            <v>994.85528999999997</v>
          </cell>
          <cell r="DF128">
            <v>0</v>
          </cell>
          <cell r="DG128">
            <v>876.99469999999997</v>
          </cell>
          <cell r="DH128">
            <v>0</v>
          </cell>
          <cell r="DI128">
            <v>390.76400000000001</v>
          </cell>
          <cell r="DJ128">
            <v>0</v>
          </cell>
          <cell r="DK128">
            <v>14429.454187999998</v>
          </cell>
        </row>
        <row r="129">
          <cell r="A129">
            <v>39600</v>
          </cell>
          <cell r="B129">
            <v>6454.5818620000009</v>
          </cell>
          <cell r="C129">
            <v>5007.5524799999994</v>
          </cell>
          <cell r="D129">
            <v>110.32221</v>
          </cell>
          <cell r="E129">
            <v>227.51759999999999</v>
          </cell>
          <cell r="F129">
            <v>354.18071999999995</v>
          </cell>
          <cell r="G129">
            <v>6.1755900000000006</v>
          </cell>
          <cell r="H129">
            <v>1.5303199999999999</v>
          </cell>
          <cell r="I129">
            <v>0.21059999999999998</v>
          </cell>
          <cell r="J129">
            <v>0</v>
          </cell>
          <cell r="K129">
            <v>0</v>
          </cell>
          <cell r="L129">
            <v>0</v>
          </cell>
          <cell r="M129">
            <v>0</v>
          </cell>
          <cell r="N129">
            <v>0</v>
          </cell>
          <cell r="O129">
            <v>0</v>
          </cell>
          <cell r="P129">
            <v>23.150719999999996</v>
          </cell>
          <cell r="Q129">
            <v>11.19584</v>
          </cell>
          <cell r="R129">
            <v>32.123390000000001</v>
          </cell>
          <cell r="S129">
            <v>19.450859999999999</v>
          </cell>
          <cell r="T129">
            <v>36.62368</v>
          </cell>
          <cell r="U129">
            <v>61.59438999999999</v>
          </cell>
          <cell r="V129">
            <v>0.94879999999999998</v>
          </cell>
          <cell r="W129">
            <v>23.576799999999999</v>
          </cell>
          <cell r="X129">
            <v>4.1259399999999999</v>
          </cell>
          <cell r="Y129">
            <v>0.29470999999999997</v>
          </cell>
          <cell r="Z129">
            <v>1.1788399999999999</v>
          </cell>
          <cell r="AA129">
            <v>103.79872</v>
          </cell>
          <cell r="AB129">
            <v>453.71616</v>
          </cell>
          <cell r="AC129">
            <v>166.80586</v>
          </cell>
          <cell r="AD129">
            <v>10.62656</v>
          </cell>
          <cell r="AE129">
            <v>11.198979999999999</v>
          </cell>
          <cell r="AF129">
            <v>6.0723199999999995</v>
          </cell>
          <cell r="AG129">
            <v>7.6624599999999994</v>
          </cell>
          <cell r="AH129">
            <v>22.987379999999998</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39600</v>
          </cell>
          <cell r="BD129">
            <v>157.00720000000001</v>
          </cell>
          <cell r="BE129">
            <v>604.72159999999997</v>
          </cell>
          <cell r="BF129">
            <v>25.211069999999999</v>
          </cell>
          <cell r="BG129">
            <v>47.703119999999998</v>
          </cell>
          <cell r="BH129">
            <v>40.461359999999999</v>
          </cell>
          <cell r="BI129">
            <v>1.33199</v>
          </cell>
          <cell r="BJ129">
            <v>0.55835999999999997</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390.76400000000001</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39600</v>
          </cell>
          <cell r="DD129">
            <v>12162.071382000002</v>
          </cell>
          <cell r="DE129">
            <v>997.13240999999994</v>
          </cell>
          <cell r="DF129">
            <v>0</v>
          </cell>
          <cell r="DG129">
            <v>876.99469999999997</v>
          </cell>
          <cell r="DH129">
            <v>0</v>
          </cell>
          <cell r="DI129">
            <v>390.76400000000001</v>
          </cell>
          <cell r="DJ129">
            <v>0</v>
          </cell>
          <cell r="DK129">
            <v>14426.962492000001</v>
          </cell>
        </row>
        <row r="130">
          <cell r="A130">
            <v>39630</v>
          </cell>
          <cell r="B130">
            <v>6464.0890499999996</v>
          </cell>
          <cell r="C130">
            <v>5024.1016</v>
          </cell>
          <cell r="D130">
            <v>110.32221</v>
          </cell>
          <cell r="E130">
            <v>227.77703999999997</v>
          </cell>
          <cell r="F130">
            <v>357.45191999999997</v>
          </cell>
          <cell r="G130">
            <v>6.1755900000000006</v>
          </cell>
          <cell r="H130">
            <v>1.5303199999999999</v>
          </cell>
          <cell r="I130">
            <v>0.21059999999999998</v>
          </cell>
          <cell r="J130">
            <v>0</v>
          </cell>
          <cell r="K130">
            <v>0</v>
          </cell>
          <cell r="L130">
            <v>0</v>
          </cell>
          <cell r="M130">
            <v>0</v>
          </cell>
          <cell r="N130">
            <v>0</v>
          </cell>
          <cell r="O130">
            <v>0</v>
          </cell>
          <cell r="P130">
            <v>23.150719999999996</v>
          </cell>
          <cell r="Q130">
            <v>11.19584</v>
          </cell>
          <cell r="R130">
            <v>32.123390000000001</v>
          </cell>
          <cell r="S130">
            <v>19.450859999999999</v>
          </cell>
          <cell r="T130">
            <v>36.62368</v>
          </cell>
          <cell r="U130">
            <v>61.59438999999999</v>
          </cell>
          <cell r="V130">
            <v>0.94879999999999998</v>
          </cell>
          <cell r="W130">
            <v>23.576799999999999</v>
          </cell>
          <cell r="X130">
            <v>4.1259399999999999</v>
          </cell>
          <cell r="Y130">
            <v>0.29470999999999997</v>
          </cell>
          <cell r="Z130">
            <v>1.1788399999999999</v>
          </cell>
          <cell r="AA130">
            <v>103.79872</v>
          </cell>
          <cell r="AB130">
            <v>455.80351999999993</v>
          </cell>
          <cell r="AC130">
            <v>166.80586</v>
          </cell>
          <cell r="AD130">
            <v>10.62656</v>
          </cell>
          <cell r="AE130">
            <v>11.198979999999999</v>
          </cell>
          <cell r="AF130">
            <v>6.0723199999999995</v>
          </cell>
          <cell r="AG130">
            <v>7.6624599999999994</v>
          </cell>
          <cell r="AH130">
            <v>22.987379999999998</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39630</v>
          </cell>
          <cell r="BD130">
            <v>157.00720000000001</v>
          </cell>
          <cell r="BE130">
            <v>604.72159999999997</v>
          </cell>
          <cell r="BF130">
            <v>25.211069999999999</v>
          </cell>
          <cell r="BG130">
            <v>47.703119999999998</v>
          </cell>
          <cell r="BH130">
            <v>40.461359999999999</v>
          </cell>
          <cell r="BI130">
            <v>1.33199</v>
          </cell>
          <cell r="BJ130">
            <v>0.55835999999999997</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390.76400000000001</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39630</v>
          </cell>
          <cell r="DD130">
            <v>12191.658330000002</v>
          </cell>
          <cell r="DE130">
            <v>999.21976999999993</v>
          </cell>
          <cell r="DF130">
            <v>0</v>
          </cell>
          <cell r="DG130">
            <v>876.99469999999997</v>
          </cell>
          <cell r="DH130">
            <v>0</v>
          </cell>
          <cell r="DI130">
            <v>390.76400000000001</v>
          </cell>
          <cell r="DJ130">
            <v>0</v>
          </cell>
          <cell r="DK130">
            <v>14458.6368</v>
          </cell>
        </row>
        <row r="131">
          <cell r="A131">
            <v>39661</v>
          </cell>
          <cell r="B131">
            <v>6465.6644120000001</v>
          </cell>
          <cell r="C131">
            <v>5031.9964799999998</v>
          </cell>
          <cell r="D131">
            <v>110.32221</v>
          </cell>
          <cell r="E131">
            <v>228.02519999999998</v>
          </cell>
          <cell r="F131">
            <v>360.58775999999995</v>
          </cell>
          <cell r="G131">
            <v>6.1755900000000006</v>
          </cell>
          <cell r="H131">
            <v>1.5303199999999999</v>
          </cell>
          <cell r="I131">
            <v>0.21059999999999998</v>
          </cell>
          <cell r="J131">
            <v>0</v>
          </cell>
          <cell r="K131">
            <v>0</v>
          </cell>
          <cell r="L131">
            <v>0</v>
          </cell>
          <cell r="M131">
            <v>0</v>
          </cell>
          <cell r="N131">
            <v>0</v>
          </cell>
          <cell r="O131">
            <v>0</v>
          </cell>
          <cell r="P131">
            <v>23.150719999999996</v>
          </cell>
          <cell r="Q131">
            <v>11.19584</v>
          </cell>
          <cell r="R131">
            <v>32.123390000000001</v>
          </cell>
          <cell r="S131">
            <v>19.450859999999999</v>
          </cell>
          <cell r="T131">
            <v>36.62368</v>
          </cell>
          <cell r="U131">
            <v>61.59438999999999</v>
          </cell>
          <cell r="V131">
            <v>0.94879999999999998</v>
          </cell>
          <cell r="W131">
            <v>23.576799999999999</v>
          </cell>
          <cell r="X131">
            <v>4.1259399999999999</v>
          </cell>
          <cell r="Y131">
            <v>0.29470999999999997</v>
          </cell>
          <cell r="Z131">
            <v>1.1788399999999999</v>
          </cell>
          <cell r="AA131">
            <v>103.79872</v>
          </cell>
          <cell r="AB131">
            <v>457.70112</v>
          </cell>
          <cell r="AC131">
            <v>166.80586</v>
          </cell>
          <cell r="AD131">
            <v>10.62656</v>
          </cell>
          <cell r="AE131">
            <v>11.198979999999999</v>
          </cell>
          <cell r="AF131">
            <v>6.0723199999999995</v>
          </cell>
          <cell r="AG131">
            <v>7.6624599999999994</v>
          </cell>
          <cell r="AH131">
            <v>22.987379999999998</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39661</v>
          </cell>
          <cell r="BD131">
            <v>157.00720000000001</v>
          </cell>
          <cell r="BE131">
            <v>604.72159999999997</v>
          </cell>
          <cell r="BF131">
            <v>25.211069999999999</v>
          </cell>
          <cell r="BG131">
            <v>47.703119999999998</v>
          </cell>
          <cell r="BH131">
            <v>40.461359999999999</v>
          </cell>
          <cell r="BI131">
            <v>1.33199</v>
          </cell>
          <cell r="BJ131">
            <v>0.55835999999999997</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390.76400000000001</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39661</v>
          </cell>
          <cell r="DD131">
            <v>12204.512572000001</v>
          </cell>
          <cell r="DE131">
            <v>1001.1173699999999</v>
          </cell>
          <cell r="DF131">
            <v>0</v>
          </cell>
          <cell r="DG131">
            <v>876.99469999999997</v>
          </cell>
          <cell r="DH131">
            <v>0</v>
          </cell>
          <cell r="DI131">
            <v>390.76400000000001</v>
          </cell>
          <cell r="DJ131">
            <v>0</v>
          </cell>
          <cell r="DK131">
            <v>14473.388642</v>
          </cell>
        </row>
        <row r="132">
          <cell r="A132">
            <v>39692</v>
          </cell>
          <cell r="B132">
            <v>6472.8133179999995</v>
          </cell>
          <cell r="C132">
            <v>5044.7723199999991</v>
          </cell>
          <cell r="D132">
            <v>110.32221</v>
          </cell>
          <cell r="E132">
            <v>228.34103999999999</v>
          </cell>
          <cell r="F132">
            <v>364.53575999999993</v>
          </cell>
          <cell r="G132">
            <v>6.1755900000000006</v>
          </cell>
          <cell r="H132">
            <v>1.5303199999999999</v>
          </cell>
          <cell r="I132">
            <v>0.21059999999999998</v>
          </cell>
          <cell r="J132">
            <v>0</v>
          </cell>
          <cell r="K132">
            <v>0</v>
          </cell>
          <cell r="L132">
            <v>0</v>
          </cell>
          <cell r="M132">
            <v>0</v>
          </cell>
          <cell r="N132">
            <v>0</v>
          </cell>
          <cell r="O132">
            <v>0</v>
          </cell>
          <cell r="P132">
            <v>23.150719999999996</v>
          </cell>
          <cell r="Q132">
            <v>11.19584</v>
          </cell>
          <cell r="R132">
            <v>32.123390000000001</v>
          </cell>
          <cell r="S132">
            <v>19.450859999999999</v>
          </cell>
          <cell r="T132">
            <v>36.62368</v>
          </cell>
          <cell r="U132">
            <v>61.59438999999999</v>
          </cell>
          <cell r="V132">
            <v>0.94879999999999998</v>
          </cell>
          <cell r="W132">
            <v>23.576799999999999</v>
          </cell>
          <cell r="X132">
            <v>4.1259399999999999</v>
          </cell>
          <cell r="Y132">
            <v>0.29470999999999997</v>
          </cell>
          <cell r="Z132">
            <v>1.1788399999999999</v>
          </cell>
          <cell r="AA132">
            <v>103.79872</v>
          </cell>
          <cell r="AB132">
            <v>460.16800000000001</v>
          </cell>
          <cell r="AC132">
            <v>166.80586</v>
          </cell>
          <cell r="AD132">
            <v>10.62656</v>
          </cell>
          <cell r="AE132">
            <v>11.198979999999999</v>
          </cell>
          <cell r="AF132">
            <v>6.0723199999999995</v>
          </cell>
          <cell r="AG132">
            <v>7.6624599999999994</v>
          </cell>
          <cell r="AH132">
            <v>22.987379999999998</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39692</v>
          </cell>
          <cell r="BD132">
            <v>157.00720000000001</v>
          </cell>
          <cell r="BE132">
            <v>604.72159999999997</v>
          </cell>
          <cell r="BF132">
            <v>25.211069999999999</v>
          </cell>
          <cell r="BG132">
            <v>47.703119999999998</v>
          </cell>
          <cell r="BH132">
            <v>40.461359999999999</v>
          </cell>
          <cell r="BI132">
            <v>1.33199</v>
          </cell>
          <cell r="BJ132">
            <v>0.55835999999999997</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390.76400000000001</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39692</v>
          </cell>
          <cell r="DD132">
            <v>12228.701158</v>
          </cell>
          <cell r="DE132">
            <v>1003.5842500000001</v>
          </cell>
          <cell r="DF132">
            <v>0</v>
          </cell>
          <cell r="DG132">
            <v>876.99469999999997</v>
          </cell>
          <cell r="DH132">
            <v>0</v>
          </cell>
          <cell r="DI132">
            <v>390.76400000000001</v>
          </cell>
          <cell r="DJ132">
            <v>0</v>
          </cell>
          <cell r="DK132">
            <v>14500.044107999998</v>
          </cell>
        </row>
        <row r="133">
          <cell r="A133">
            <v>39722</v>
          </cell>
          <cell r="B133">
            <v>6497.7408559999994</v>
          </cell>
          <cell r="C133">
            <v>5076.8950400000003</v>
          </cell>
          <cell r="D133">
            <v>110.32221</v>
          </cell>
          <cell r="E133">
            <v>228.72456</v>
          </cell>
          <cell r="F133">
            <v>369.39744000000002</v>
          </cell>
          <cell r="G133">
            <v>6.1755900000000006</v>
          </cell>
          <cell r="H133">
            <v>1.5303199999999999</v>
          </cell>
          <cell r="I133">
            <v>0.21059999999999998</v>
          </cell>
          <cell r="J133">
            <v>0</v>
          </cell>
          <cell r="K133">
            <v>0</v>
          </cell>
          <cell r="L133">
            <v>0</v>
          </cell>
          <cell r="M133">
            <v>0</v>
          </cell>
          <cell r="N133">
            <v>0</v>
          </cell>
          <cell r="O133">
            <v>0</v>
          </cell>
          <cell r="P133">
            <v>23.150719999999996</v>
          </cell>
          <cell r="Q133">
            <v>11.19584</v>
          </cell>
          <cell r="R133">
            <v>32.123390000000001</v>
          </cell>
          <cell r="S133">
            <v>19.450859999999999</v>
          </cell>
          <cell r="T133">
            <v>36.62368</v>
          </cell>
          <cell r="U133">
            <v>61.59438999999999</v>
          </cell>
          <cell r="V133">
            <v>0.94879999999999998</v>
          </cell>
          <cell r="W133">
            <v>23.576799999999999</v>
          </cell>
          <cell r="X133">
            <v>4.1259399999999999</v>
          </cell>
          <cell r="Y133">
            <v>0.29470999999999997</v>
          </cell>
          <cell r="Z133">
            <v>1.1788399999999999</v>
          </cell>
          <cell r="AA133">
            <v>103.79872</v>
          </cell>
          <cell r="AB133">
            <v>463.20416</v>
          </cell>
          <cell r="AC133">
            <v>166.80586</v>
          </cell>
          <cell r="AD133">
            <v>10.62656</v>
          </cell>
          <cell r="AE133">
            <v>11.198979999999999</v>
          </cell>
          <cell r="AF133">
            <v>6.0723199999999995</v>
          </cell>
          <cell r="AG133">
            <v>7.6624599999999994</v>
          </cell>
          <cell r="AH133">
            <v>22.987379999999998</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39722</v>
          </cell>
          <cell r="BD133">
            <v>157.00720000000001</v>
          </cell>
          <cell r="BE133">
            <v>604.72159999999997</v>
          </cell>
          <cell r="BF133">
            <v>25.211069999999999</v>
          </cell>
          <cell r="BG133">
            <v>47.703119999999998</v>
          </cell>
          <cell r="BH133">
            <v>40.461359999999999</v>
          </cell>
          <cell r="BI133">
            <v>1.33199</v>
          </cell>
          <cell r="BJ133">
            <v>0.55835999999999997</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390.76400000000001</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39722</v>
          </cell>
          <cell r="DD133">
            <v>12290.996616000002</v>
          </cell>
          <cell r="DE133">
            <v>1006.62041</v>
          </cell>
          <cell r="DF133">
            <v>0</v>
          </cell>
          <cell r="DG133">
            <v>876.99469999999997</v>
          </cell>
          <cell r="DH133">
            <v>0</v>
          </cell>
          <cell r="DI133">
            <v>390.76400000000001</v>
          </cell>
          <cell r="DJ133">
            <v>0</v>
          </cell>
          <cell r="DK133">
            <v>14565.375726</v>
          </cell>
        </row>
        <row r="134">
          <cell r="A134">
            <v>39753</v>
          </cell>
          <cell r="B134">
            <v>6489.8434150000003</v>
          </cell>
          <cell r="C134">
            <v>5074.2131999999992</v>
          </cell>
          <cell r="D134">
            <v>110.32221</v>
          </cell>
          <cell r="E134">
            <v>229.14191999999997</v>
          </cell>
          <cell r="F134">
            <v>374.57495999999998</v>
          </cell>
          <cell r="G134">
            <v>6.1755900000000006</v>
          </cell>
          <cell r="H134">
            <v>1.5303199999999999</v>
          </cell>
          <cell r="I134">
            <v>0.21059999999999998</v>
          </cell>
          <cell r="J134">
            <v>0</v>
          </cell>
          <cell r="K134">
            <v>0</v>
          </cell>
          <cell r="L134">
            <v>0</v>
          </cell>
          <cell r="M134">
            <v>0</v>
          </cell>
          <cell r="N134">
            <v>0</v>
          </cell>
          <cell r="O134">
            <v>0</v>
          </cell>
          <cell r="P134">
            <v>23.150719999999996</v>
          </cell>
          <cell r="Q134">
            <v>11.19584</v>
          </cell>
          <cell r="R134">
            <v>32.123390000000001</v>
          </cell>
          <cell r="S134">
            <v>19.450859999999999</v>
          </cell>
          <cell r="T134">
            <v>36.62368</v>
          </cell>
          <cell r="U134">
            <v>61.59438999999999</v>
          </cell>
          <cell r="V134">
            <v>0.94879999999999998</v>
          </cell>
          <cell r="W134">
            <v>23.576799999999999</v>
          </cell>
          <cell r="X134">
            <v>4.1259399999999999</v>
          </cell>
          <cell r="Y134">
            <v>0.29470999999999997</v>
          </cell>
          <cell r="Z134">
            <v>1.1788399999999999</v>
          </cell>
          <cell r="AA134">
            <v>103.79872</v>
          </cell>
          <cell r="AB134">
            <v>466.43007999999998</v>
          </cell>
          <cell r="AC134">
            <v>166.80586</v>
          </cell>
          <cell r="AD134">
            <v>10.62656</v>
          </cell>
          <cell r="AE134">
            <v>11.198979999999999</v>
          </cell>
          <cell r="AF134">
            <v>6.0723199999999995</v>
          </cell>
          <cell r="AG134">
            <v>7.6624599999999994</v>
          </cell>
          <cell r="AH134">
            <v>22.987379999999998</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39753</v>
          </cell>
          <cell r="BD134">
            <v>157.00720000000001</v>
          </cell>
          <cell r="BE134">
            <v>604.72159999999997</v>
          </cell>
          <cell r="BF134">
            <v>25.211069999999999</v>
          </cell>
          <cell r="BG134">
            <v>47.703119999999998</v>
          </cell>
          <cell r="BH134">
            <v>40.461359999999999</v>
          </cell>
          <cell r="BI134">
            <v>1.33199</v>
          </cell>
          <cell r="BJ134">
            <v>0.55835999999999997</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390.76400000000001</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39753</v>
          </cell>
          <cell r="DD134">
            <v>12286.012215000001</v>
          </cell>
          <cell r="DE134">
            <v>1009.8463300000001</v>
          </cell>
          <cell r="DF134">
            <v>0</v>
          </cell>
          <cell r="DG134">
            <v>876.99469999999997</v>
          </cell>
          <cell r="DH134">
            <v>0</v>
          </cell>
          <cell r="DI134">
            <v>390.76400000000001</v>
          </cell>
          <cell r="DJ134">
            <v>0</v>
          </cell>
          <cell r="DK134">
            <v>14563.617244999999</v>
          </cell>
        </row>
        <row r="135">
          <cell r="A135">
            <v>39783</v>
          </cell>
          <cell r="B135">
            <v>6488.3873425000002</v>
          </cell>
          <cell r="C135">
            <v>5076.7485999999999</v>
          </cell>
          <cell r="D135">
            <v>110.32221</v>
          </cell>
          <cell r="E135">
            <v>229.67207999999999</v>
          </cell>
          <cell r="F135">
            <v>381.26400000000001</v>
          </cell>
          <cell r="G135">
            <v>6.1755900000000006</v>
          </cell>
          <cell r="H135">
            <v>1.5303199999999999</v>
          </cell>
          <cell r="I135">
            <v>0.21059999999999998</v>
          </cell>
          <cell r="J135">
            <v>0</v>
          </cell>
          <cell r="K135">
            <v>0</v>
          </cell>
          <cell r="L135">
            <v>0</v>
          </cell>
          <cell r="M135">
            <v>0</v>
          </cell>
          <cell r="N135">
            <v>0</v>
          </cell>
          <cell r="O135">
            <v>0</v>
          </cell>
          <cell r="P135">
            <v>23.150719999999996</v>
          </cell>
          <cell r="Q135">
            <v>11.19584</v>
          </cell>
          <cell r="R135">
            <v>32.123390000000001</v>
          </cell>
          <cell r="S135">
            <v>19.450859999999999</v>
          </cell>
          <cell r="T135">
            <v>36.62368</v>
          </cell>
          <cell r="U135">
            <v>61.59438999999999</v>
          </cell>
          <cell r="V135">
            <v>0.94879999999999998</v>
          </cell>
          <cell r="W135">
            <v>23.576799999999999</v>
          </cell>
          <cell r="X135">
            <v>4.1259399999999999</v>
          </cell>
          <cell r="Y135">
            <v>0.29470999999999997</v>
          </cell>
          <cell r="Z135">
            <v>1.1788399999999999</v>
          </cell>
          <cell r="AA135">
            <v>103.79872</v>
          </cell>
          <cell r="AB135">
            <v>470.60480000000001</v>
          </cell>
          <cell r="AC135">
            <v>166.80586</v>
          </cell>
          <cell r="AD135">
            <v>10.62656</v>
          </cell>
          <cell r="AE135">
            <v>11.198979999999999</v>
          </cell>
          <cell r="AF135">
            <v>6.0723199999999995</v>
          </cell>
          <cell r="AG135">
            <v>7.6624599999999994</v>
          </cell>
          <cell r="AH135">
            <v>22.987379999999998</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39783</v>
          </cell>
          <cell r="BD135">
            <v>157.00720000000001</v>
          </cell>
          <cell r="BE135">
            <v>604.72159999999997</v>
          </cell>
          <cell r="BF135">
            <v>25.211069999999999</v>
          </cell>
          <cell r="BG135">
            <v>47.703119999999998</v>
          </cell>
          <cell r="BH135">
            <v>40.461359999999999</v>
          </cell>
          <cell r="BI135">
            <v>1.33199</v>
          </cell>
          <cell r="BJ135">
            <v>0.55835999999999997</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390.76400000000001</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39783</v>
          </cell>
          <cell r="DD135">
            <v>12294.310742500002</v>
          </cell>
          <cell r="DE135">
            <v>1014.0210500000001</v>
          </cell>
          <cell r="DF135">
            <v>0</v>
          </cell>
          <cell r="DG135">
            <v>876.99469999999997</v>
          </cell>
          <cell r="DH135">
            <v>0</v>
          </cell>
          <cell r="DI135">
            <v>390.76400000000001</v>
          </cell>
          <cell r="DJ135">
            <v>0</v>
          </cell>
          <cell r="DK135">
            <v>14576.0904925</v>
          </cell>
        </row>
        <row r="136">
          <cell r="A136">
            <v>39814</v>
          </cell>
          <cell r="B136">
            <v>6487.457625</v>
          </cell>
          <cell r="C136">
            <v>5079.9979999999996</v>
          </cell>
          <cell r="D136">
            <v>110.32221</v>
          </cell>
          <cell r="E136">
            <v>229.81872000000001</v>
          </cell>
          <cell r="F136">
            <v>383.17032</v>
          </cell>
          <cell r="G136">
            <v>6.1755900000000006</v>
          </cell>
          <cell r="H136">
            <v>1.5303199999999999</v>
          </cell>
          <cell r="I136">
            <v>0.21059999999999998</v>
          </cell>
          <cell r="J136">
            <v>0</v>
          </cell>
          <cell r="K136">
            <v>0</v>
          </cell>
          <cell r="L136">
            <v>0</v>
          </cell>
          <cell r="M136">
            <v>0</v>
          </cell>
          <cell r="N136">
            <v>0</v>
          </cell>
          <cell r="O136">
            <v>0</v>
          </cell>
          <cell r="P136">
            <v>23.150719999999996</v>
          </cell>
          <cell r="Q136">
            <v>11.19584</v>
          </cell>
          <cell r="R136">
            <v>32.123390000000001</v>
          </cell>
          <cell r="S136">
            <v>19.450859999999999</v>
          </cell>
          <cell r="T136">
            <v>36.62368</v>
          </cell>
          <cell r="U136">
            <v>61.59438999999999</v>
          </cell>
          <cell r="V136">
            <v>0.94879999999999998</v>
          </cell>
          <cell r="W136">
            <v>23.576799999999999</v>
          </cell>
          <cell r="X136">
            <v>4.1259399999999999</v>
          </cell>
          <cell r="Y136">
            <v>0.29470999999999997</v>
          </cell>
          <cell r="Z136">
            <v>1.1788399999999999</v>
          </cell>
          <cell r="AA136">
            <v>103.79872</v>
          </cell>
          <cell r="AB136">
            <v>471.74336</v>
          </cell>
          <cell r="AC136">
            <v>166.80586</v>
          </cell>
          <cell r="AD136">
            <v>10.62656</v>
          </cell>
          <cell r="AE136">
            <v>11.198979999999999</v>
          </cell>
          <cell r="AF136">
            <v>6.0723199999999995</v>
          </cell>
          <cell r="AG136">
            <v>7.6624599999999994</v>
          </cell>
          <cell r="AH136">
            <v>22.987379999999998</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39814</v>
          </cell>
          <cell r="BD136">
            <v>157.00720000000001</v>
          </cell>
          <cell r="BE136">
            <v>604.72159999999997</v>
          </cell>
          <cell r="BF136">
            <v>25.211069999999999</v>
          </cell>
          <cell r="BG136">
            <v>47.703119999999998</v>
          </cell>
          <cell r="BH136">
            <v>40.461359999999999</v>
          </cell>
          <cell r="BI136">
            <v>1.33199</v>
          </cell>
          <cell r="BJ136">
            <v>0.55835999999999997</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390.76400000000001</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39814</v>
          </cell>
          <cell r="DD136">
            <v>12298.683384999998</v>
          </cell>
          <cell r="DE136">
            <v>1015.1596099999999</v>
          </cell>
          <cell r="DF136">
            <v>0</v>
          </cell>
          <cell r="DG136">
            <v>876.99469999999997</v>
          </cell>
          <cell r="DH136">
            <v>0</v>
          </cell>
          <cell r="DI136">
            <v>390.76400000000001</v>
          </cell>
          <cell r="DJ136">
            <v>0</v>
          </cell>
          <cell r="DK136">
            <v>14581.601694999998</v>
          </cell>
        </row>
        <row r="137">
          <cell r="A137">
            <v>39845</v>
          </cell>
          <cell r="B137">
            <v>6473.08205</v>
          </cell>
          <cell r="C137">
            <v>5068.0616</v>
          </cell>
          <cell r="D137">
            <v>110.32221</v>
          </cell>
          <cell r="E137">
            <v>229.99919999999997</v>
          </cell>
          <cell r="F137">
            <v>385.48271999999997</v>
          </cell>
          <cell r="G137">
            <v>6.1755900000000006</v>
          </cell>
          <cell r="H137">
            <v>1.5303199999999999</v>
          </cell>
          <cell r="I137">
            <v>0.21059999999999998</v>
          </cell>
          <cell r="J137">
            <v>0</v>
          </cell>
          <cell r="K137">
            <v>0</v>
          </cell>
          <cell r="L137">
            <v>0</v>
          </cell>
          <cell r="M137">
            <v>0</v>
          </cell>
          <cell r="N137">
            <v>0</v>
          </cell>
          <cell r="O137">
            <v>0</v>
          </cell>
          <cell r="P137">
            <v>23.150719999999996</v>
          </cell>
          <cell r="Q137">
            <v>11.19584</v>
          </cell>
          <cell r="R137">
            <v>32.123390000000001</v>
          </cell>
          <cell r="S137">
            <v>19.450859999999999</v>
          </cell>
          <cell r="T137">
            <v>36.62368</v>
          </cell>
          <cell r="U137">
            <v>61.59438999999999</v>
          </cell>
          <cell r="V137">
            <v>0.94879999999999998</v>
          </cell>
          <cell r="W137">
            <v>23.576799999999999</v>
          </cell>
          <cell r="X137">
            <v>4.1259399999999999</v>
          </cell>
          <cell r="Y137">
            <v>0.29470999999999997</v>
          </cell>
          <cell r="Z137">
            <v>1.1788399999999999</v>
          </cell>
          <cell r="AA137">
            <v>103.79872</v>
          </cell>
          <cell r="AB137">
            <v>473.07168000000001</v>
          </cell>
          <cell r="AC137">
            <v>166.80586</v>
          </cell>
          <cell r="AD137">
            <v>10.62656</v>
          </cell>
          <cell r="AE137">
            <v>11.198979999999999</v>
          </cell>
          <cell r="AF137">
            <v>6.0723199999999995</v>
          </cell>
          <cell r="AG137">
            <v>7.6624599999999994</v>
          </cell>
          <cell r="AH137">
            <v>22.987379999999998</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39845</v>
          </cell>
          <cell r="BD137">
            <v>157.00720000000001</v>
          </cell>
          <cell r="BE137">
            <v>604.72159999999997</v>
          </cell>
          <cell r="BF137">
            <v>25.211069999999999</v>
          </cell>
          <cell r="BG137">
            <v>47.703119999999998</v>
          </cell>
          <cell r="BH137">
            <v>40.461359999999999</v>
          </cell>
          <cell r="BI137">
            <v>1.33199</v>
          </cell>
          <cell r="BJ137">
            <v>0.55835999999999997</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390.76400000000001</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39845</v>
          </cell>
          <cell r="DD137">
            <v>12274.864290000001</v>
          </cell>
          <cell r="DE137">
            <v>1016.48793</v>
          </cell>
          <cell r="DF137">
            <v>0</v>
          </cell>
          <cell r="DG137">
            <v>876.99469999999997</v>
          </cell>
          <cell r="DH137">
            <v>0</v>
          </cell>
          <cell r="DI137">
            <v>390.76400000000001</v>
          </cell>
          <cell r="DJ137">
            <v>0</v>
          </cell>
          <cell r="DK137">
            <v>14559.110919999999</v>
          </cell>
        </row>
        <row r="138">
          <cell r="A138">
            <v>39873</v>
          </cell>
          <cell r="B138">
            <v>6481.6134974999995</v>
          </cell>
          <cell r="C138">
            <v>5079.9601999999995</v>
          </cell>
          <cell r="D138">
            <v>110.32221</v>
          </cell>
          <cell r="E138">
            <v>230.22479999999999</v>
          </cell>
          <cell r="F138">
            <v>388.24632000000003</v>
          </cell>
          <cell r="G138">
            <v>6.1755900000000006</v>
          </cell>
          <cell r="H138">
            <v>1.5303199999999999</v>
          </cell>
          <cell r="I138">
            <v>0.21059999999999998</v>
          </cell>
          <cell r="J138">
            <v>0</v>
          </cell>
          <cell r="K138">
            <v>0</v>
          </cell>
          <cell r="L138">
            <v>0</v>
          </cell>
          <cell r="M138">
            <v>0</v>
          </cell>
          <cell r="N138">
            <v>0</v>
          </cell>
          <cell r="O138">
            <v>0</v>
          </cell>
          <cell r="P138">
            <v>23.150719999999996</v>
          </cell>
          <cell r="Q138">
            <v>11.19584</v>
          </cell>
          <cell r="R138">
            <v>32.123390000000001</v>
          </cell>
          <cell r="S138">
            <v>19.450859999999999</v>
          </cell>
          <cell r="T138">
            <v>36.62368</v>
          </cell>
          <cell r="U138">
            <v>61.59438999999999</v>
          </cell>
          <cell r="V138">
            <v>0.94879999999999998</v>
          </cell>
          <cell r="W138">
            <v>23.576799999999999</v>
          </cell>
          <cell r="X138">
            <v>4.1259399999999999</v>
          </cell>
          <cell r="Y138">
            <v>0.29470999999999997</v>
          </cell>
          <cell r="Z138">
            <v>1.1788399999999999</v>
          </cell>
          <cell r="AA138">
            <v>103.79872</v>
          </cell>
          <cell r="AB138">
            <v>474.77951999999993</v>
          </cell>
          <cell r="AC138">
            <v>166.80586</v>
          </cell>
          <cell r="AD138">
            <v>10.62656</v>
          </cell>
          <cell r="AE138">
            <v>11.198979999999999</v>
          </cell>
          <cell r="AF138">
            <v>6.0723199999999995</v>
          </cell>
          <cell r="AG138">
            <v>7.6624599999999994</v>
          </cell>
          <cell r="AH138">
            <v>22.987379999999998</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39873</v>
          </cell>
          <cell r="BD138">
            <v>157.00720000000001</v>
          </cell>
          <cell r="BE138">
            <v>604.72159999999997</v>
          </cell>
          <cell r="BF138">
            <v>25.211069999999999</v>
          </cell>
          <cell r="BG138">
            <v>47.703119999999998</v>
          </cell>
          <cell r="BH138">
            <v>40.461359999999999</v>
          </cell>
          <cell r="BI138">
            <v>1.33199</v>
          </cell>
          <cell r="BJ138">
            <v>0.55835999999999997</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390.76400000000001</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39873</v>
          </cell>
          <cell r="DD138">
            <v>12298.283537500001</v>
          </cell>
          <cell r="DE138">
            <v>1018.19577</v>
          </cell>
          <cell r="DF138">
            <v>0</v>
          </cell>
          <cell r="DG138">
            <v>876.99469999999997</v>
          </cell>
          <cell r="DH138">
            <v>0</v>
          </cell>
          <cell r="DI138">
            <v>390.76400000000001</v>
          </cell>
          <cell r="DJ138">
            <v>0</v>
          </cell>
          <cell r="DK138">
            <v>14584.2380075</v>
          </cell>
        </row>
        <row r="139">
          <cell r="A139">
            <v>39904</v>
          </cell>
          <cell r="B139">
            <v>6466.5991549999999</v>
          </cell>
          <cell r="C139">
            <v>5066.877199999999</v>
          </cell>
          <cell r="D139">
            <v>110.32221</v>
          </cell>
          <cell r="E139">
            <v>230.51808</v>
          </cell>
          <cell r="F139">
            <v>391.92359999999996</v>
          </cell>
          <cell r="G139">
            <v>6.1755900000000006</v>
          </cell>
          <cell r="H139">
            <v>1.5303199999999999</v>
          </cell>
          <cell r="I139">
            <v>0.21059999999999998</v>
          </cell>
          <cell r="J139">
            <v>0</v>
          </cell>
          <cell r="K139">
            <v>0</v>
          </cell>
          <cell r="L139">
            <v>0</v>
          </cell>
          <cell r="M139">
            <v>0</v>
          </cell>
          <cell r="N139">
            <v>0</v>
          </cell>
          <cell r="O139">
            <v>0</v>
          </cell>
          <cell r="P139">
            <v>23.150719999999996</v>
          </cell>
          <cell r="Q139">
            <v>11.19584</v>
          </cell>
          <cell r="R139">
            <v>32.123390000000001</v>
          </cell>
          <cell r="S139">
            <v>19.450859999999999</v>
          </cell>
          <cell r="T139">
            <v>36.62368</v>
          </cell>
          <cell r="U139">
            <v>61.59438999999999</v>
          </cell>
          <cell r="V139">
            <v>0.94879999999999998</v>
          </cell>
          <cell r="W139">
            <v>23.576799999999999</v>
          </cell>
          <cell r="X139">
            <v>4.1259399999999999</v>
          </cell>
          <cell r="Y139">
            <v>0.29470999999999997</v>
          </cell>
          <cell r="Z139">
            <v>1.1788399999999999</v>
          </cell>
          <cell r="AA139">
            <v>103.79872</v>
          </cell>
          <cell r="AB139">
            <v>477.05663999999996</v>
          </cell>
          <cell r="AC139">
            <v>166.80586</v>
          </cell>
          <cell r="AD139">
            <v>10.62656</v>
          </cell>
          <cell r="AE139">
            <v>11.198979999999999</v>
          </cell>
          <cell r="AF139">
            <v>6.0723199999999995</v>
          </cell>
          <cell r="AG139">
            <v>7.6624599999999994</v>
          </cell>
          <cell r="AH139">
            <v>22.987379999999998</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39904</v>
          </cell>
          <cell r="BD139">
            <v>157.00720000000001</v>
          </cell>
          <cell r="BE139">
            <v>604.72159999999997</v>
          </cell>
          <cell r="BF139">
            <v>25.211069999999999</v>
          </cell>
          <cell r="BG139">
            <v>47.703119999999998</v>
          </cell>
          <cell r="BH139">
            <v>40.461359999999999</v>
          </cell>
          <cell r="BI139">
            <v>1.33199</v>
          </cell>
          <cell r="BJ139">
            <v>0.55835999999999997</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390.76400000000001</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39904</v>
          </cell>
          <cell r="DD139">
            <v>12274.156755</v>
          </cell>
          <cell r="DE139">
            <v>1020.47289</v>
          </cell>
          <cell r="DF139">
            <v>0</v>
          </cell>
          <cell r="DG139">
            <v>876.99469999999997</v>
          </cell>
          <cell r="DH139">
            <v>0</v>
          </cell>
          <cell r="DI139">
            <v>390.76400000000001</v>
          </cell>
          <cell r="DJ139">
            <v>0</v>
          </cell>
          <cell r="DK139">
            <v>14562.388344999999</v>
          </cell>
        </row>
        <row r="140">
          <cell r="A140">
            <v>39934</v>
          </cell>
          <cell r="B140">
            <v>6474.0511779999997</v>
          </cell>
          <cell r="C140">
            <v>5078.8539199999987</v>
          </cell>
          <cell r="D140">
            <v>110.32221</v>
          </cell>
          <cell r="E140">
            <v>230.82263999999998</v>
          </cell>
          <cell r="F140">
            <v>395.74751999999995</v>
          </cell>
          <cell r="G140">
            <v>6.1755900000000006</v>
          </cell>
          <cell r="H140">
            <v>1.5303199999999999</v>
          </cell>
          <cell r="I140">
            <v>0.21059999999999998</v>
          </cell>
          <cell r="J140">
            <v>0</v>
          </cell>
          <cell r="K140">
            <v>0</v>
          </cell>
          <cell r="L140">
            <v>0</v>
          </cell>
          <cell r="M140">
            <v>0</v>
          </cell>
          <cell r="N140">
            <v>0</v>
          </cell>
          <cell r="O140">
            <v>0</v>
          </cell>
          <cell r="P140">
            <v>23.150719999999996</v>
          </cell>
          <cell r="Q140">
            <v>11.19584</v>
          </cell>
          <cell r="R140">
            <v>32.123390000000001</v>
          </cell>
          <cell r="S140">
            <v>19.450859999999999</v>
          </cell>
          <cell r="T140">
            <v>36.62368</v>
          </cell>
          <cell r="U140">
            <v>61.59438999999999</v>
          </cell>
          <cell r="V140">
            <v>0.94879999999999998</v>
          </cell>
          <cell r="W140">
            <v>23.576799999999999</v>
          </cell>
          <cell r="X140">
            <v>4.1259399999999999</v>
          </cell>
          <cell r="Y140">
            <v>0.29470999999999997</v>
          </cell>
          <cell r="Z140">
            <v>1.1788399999999999</v>
          </cell>
          <cell r="AA140">
            <v>103.79872</v>
          </cell>
          <cell r="AB140">
            <v>479.33375999999993</v>
          </cell>
          <cell r="AC140">
            <v>166.80586</v>
          </cell>
          <cell r="AD140">
            <v>10.62656</v>
          </cell>
          <cell r="AE140">
            <v>11.198979999999999</v>
          </cell>
          <cell r="AF140">
            <v>6.0723199999999995</v>
          </cell>
          <cell r="AG140">
            <v>7.6624599999999994</v>
          </cell>
          <cell r="AH140">
            <v>22.987379999999998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39934</v>
          </cell>
          <cell r="BD140">
            <v>157.00720000000001</v>
          </cell>
          <cell r="BE140">
            <v>604.72159999999997</v>
          </cell>
          <cell r="BF140">
            <v>25.211069999999999</v>
          </cell>
          <cell r="BG140">
            <v>47.703119999999998</v>
          </cell>
          <cell r="BH140">
            <v>40.461359999999999</v>
          </cell>
          <cell r="BI140">
            <v>1.33199</v>
          </cell>
          <cell r="BJ140">
            <v>0.55835999999999997</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390.76400000000001</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39934</v>
          </cell>
          <cell r="DD140">
            <v>12297.713978000002</v>
          </cell>
          <cell r="DE140">
            <v>1022.75001</v>
          </cell>
          <cell r="DF140">
            <v>0</v>
          </cell>
          <cell r="DG140">
            <v>876.99469999999997</v>
          </cell>
          <cell r="DH140">
            <v>0</v>
          </cell>
          <cell r="DI140">
            <v>390.76400000000001</v>
          </cell>
          <cell r="DJ140">
            <v>0</v>
          </cell>
          <cell r="DK140">
            <v>14588.222688</v>
          </cell>
        </row>
        <row r="141">
          <cell r="A141">
            <v>39965</v>
          </cell>
          <cell r="B141">
            <v>6467.9232420000008</v>
          </cell>
          <cell r="C141">
            <v>5076.1860800000004</v>
          </cell>
          <cell r="D141">
            <v>110.32221</v>
          </cell>
          <cell r="E141">
            <v>231.11591999999999</v>
          </cell>
          <cell r="F141">
            <v>399.48119999999994</v>
          </cell>
          <cell r="G141">
            <v>6.1755900000000006</v>
          </cell>
          <cell r="H141">
            <v>1.5303199999999999</v>
          </cell>
          <cell r="I141">
            <v>0.21059999999999998</v>
          </cell>
          <cell r="J141">
            <v>0</v>
          </cell>
          <cell r="K141">
            <v>0</v>
          </cell>
          <cell r="L141">
            <v>0</v>
          </cell>
          <cell r="M141">
            <v>0</v>
          </cell>
          <cell r="N141">
            <v>0</v>
          </cell>
          <cell r="O141">
            <v>0</v>
          </cell>
          <cell r="P141">
            <v>23.150719999999996</v>
          </cell>
          <cell r="Q141">
            <v>11.19584</v>
          </cell>
          <cell r="R141">
            <v>32.123390000000001</v>
          </cell>
          <cell r="S141">
            <v>19.450859999999999</v>
          </cell>
          <cell r="T141">
            <v>36.62368</v>
          </cell>
          <cell r="U141">
            <v>61.59438999999999</v>
          </cell>
          <cell r="V141">
            <v>0.94879999999999998</v>
          </cell>
          <cell r="W141">
            <v>23.576799999999999</v>
          </cell>
          <cell r="X141">
            <v>4.1259399999999999</v>
          </cell>
          <cell r="Y141">
            <v>0.29470999999999997</v>
          </cell>
          <cell r="Z141">
            <v>1.1788399999999999</v>
          </cell>
          <cell r="AA141">
            <v>103.79872</v>
          </cell>
          <cell r="AB141">
            <v>481.61088000000001</v>
          </cell>
          <cell r="AC141">
            <v>166.80586</v>
          </cell>
          <cell r="AD141">
            <v>10.62656</v>
          </cell>
          <cell r="AE141">
            <v>11.198979999999999</v>
          </cell>
          <cell r="AF141">
            <v>6.0723199999999995</v>
          </cell>
          <cell r="AG141">
            <v>7.6624599999999994</v>
          </cell>
          <cell r="AH141">
            <v>22.987379999999998</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39965</v>
          </cell>
          <cell r="BD141">
            <v>157.00720000000001</v>
          </cell>
          <cell r="BE141">
            <v>604.72159999999997</v>
          </cell>
          <cell r="BF141">
            <v>25.211069999999999</v>
          </cell>
          <cell r="BG141">
            <v>47.703119999999998</v>
          </cell>
          <cell r="BH141">
            <v>40.461359999999999</v>
          </cell>
          <cell r="BI141">
            <v>1.33199</v>
          </cell>
          <cell r="BJ141">
            <v>0.55835999999999997</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390.76400000000001</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39965</v>
          </cell>
          <cell r="DD141">
            <v>12292.945162000002</v>
          </cell>
          <cell r="DE141">
            <v>1025.0271299999999</v>
          </cell>
          <cell r="DF141">
            <v>0</v>
          </cell>
          <cell r="DG141">
            <v>876.99469999999997</v>
          </cell>
          <cell r="DH141">
            <v>0</v>
          </cell>
          <cell r="DI141">
            <v>390.76400000000001</v>
          </cell>
          <cell r="DJ141">
            <v>0</v>
          </cell>
          <cell r="DK141">
            <v>14585.730992000001</v>
          </cell>
        </row>
        <row r="142">
          <cell r="A142">
            <v>39995</v>
          </cell>
          <cell r="B142">
            <v>6477.4304299999994</v>
          </cell>
          <cell r="C142">
            <v>5092.7351999999992</v>
          </cell>
          <cell r="D142">
            <v>110.32221</v>
          </cell>
          <cell r="E142">
            <v>231.37535999999997</v>
          </cell>
          <cell r="F142">
            <v>402.75239999999997</v>
          </cell>
          <cell r="G142">
            <v>6.1755900000000006</v>
          </cell>
          <cell r="H142">
            <v>1.5303199999999999</v>
          </cell>
          <cell r="I142">
            <v>0.21059999999999998</v>
          </cell>
          <cell r="J142">
            <v>0</v>
          </cell>
          <cell r="K142">
            <v>0</v>
          </cell>
          <cell r="L142">
            <v>0</v>
          </cell>
          <cell r="M142">
            <v>0</v>
          </cell>
          <cell r="N142">
            <v>0</v>
          </cell>
          <cell r="O142">
            <v>0</v>
          </cell>
          <cell r="P142">
            <v>23.150719999999996</v>
          </cell>
          <cell r="Q142">
            <v>11.19584</v>
          </cell>
          <cell r="R142">
            <v>32.123390000000001</v>
          </cell>
          <cell r="S142">
            <v>19.450859999999999</v>
          </cell>
          <cell r="T142">
            <v>36.62368</v>
          </cell>
          <cell r="U142">
            <v>61.59438999999999</v>
          </cell>
          <cell r="V142">
            <v>0.94879999999999998</v>
          </cell>
          <cell r="W142">
            <v>23.576799999999999</v>
          </cell>
          <cell r="X142">
            <v>4.1259399999999999</v>
          </cell>
          <cell r="Y142">
            <v>0.29470999999999997</v>
          </cell>
          <cell r="Z142">
            <v>1.1788399999999999</v>
          </cell>
          <cell r="AA142">
            <v>103.79872</v>
          </cell>
          <cell r="AB142">
            <v>483.69824</v>
          </cell>
          <cell r="AC142">
            <v>166.80586</v>
          </cell>
          <cell r="AD142">
            <v>10.62656</v>
          </cell>
          <cell r="AE142">
            <v>11.198979999999999</v>
          </cell>
          <cell r="AF142">
            <v>6.0723199999999995</v>
          </cell>
          <cell r="AG142">
            <v>7.6624599999999994</v>
          </cell>
          <cell r="AH142">
            <v>22.987379999999998</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39995</v>
          </cell>
          <cell r="BD142">
            <v>157.00720000000001</v>
          </cell>
          <cell r="BE142">
            <v>604.72159999999997</v>
          </cell>
          <cell r="BF142">
            <v>25.211069999999999</v>
          </cell>
          <cell r="BG142">
            <v>47.703119999999998</v>
          </cell>
          <cell r="BH142">
            <v>40.461359999999999</v>
          </cell>
          <cell r="BI142">
            <v>1.33199</v>
          </cell>
          <cell r="BJ142">
            <v>0.55835999999999997</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390.76400000000001</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39995</v>
          </cell>
          <cell r="DD142">
            <v>12322.53211</v>
          </cell>
          <cell r="DE142">
            <v>1027.1144899999999</v>
          </cell>
          <cell r="DF142">
            <v>0</v>
          </cell>
          <cell r="DG142">
            <v>876.99469999999997</v>
          </cell>
          <cell r="DH142">
            <v>0</v>
          </cell>
          <cell r="DI142">
            <v>390.76400000000001</v>
          </cell>
          <cell r="DJ142">
            <v>0</v>
          </cell>
          <cell r="DK142">
            <v>14617.405299999999</v>
          </cell>
        </row>
        <row r="143">
          <cell r="A143">
            <v>40026</v>
          </cell>
          <cell r="B143">
            <v>6479.0057919999999</v>
          </cell>
          <cell r="C143">
            <v>5100.6300799999999</v>
          </cell>
          <cell r="D143">
            <v>110.32221</v>
          </cell>
          <cell r="E143">
            <v>231.62351999999998</v>
          </cell>
          <cell r="F143">
            <v>405.88824</v>
          </cell>
          <cell r="G143">
            <v>6.1755900000000006</v>
          </cell>
          <cell r="H143">
            <v>1.5303199999999999</v>
          </cell>
          <cell r="I143">
            <v>0.21059999999999998</v>
          </cell>
          <cell r="J143">
            <v>0</v>
          </cell>
          <cell r="K143">
            <v>0</v>
          </cell>
          <cell r="L143">
            <v>0</v>
          </cell>
          <cell r="M143">
            <v>0</v>
          </cell>
          <cell r="N143">
            <v>0</v>
          </cell>
          <cell r="O143">
            <v>0</v>
          </cell>
          <cell r="P143">
            <v>23.150719999999996</v>
          </cell>
          <cell r="Q143">
            <v>11.19584</v>
          </cell>
          <cell r="R143">
            <v>32.123390000000001</v>
          </cell>
          <cell r="S143">
            <v>19.450859999999999</v>
          </cell>
          <cell r="T143">
            <v>36.62368</v>
          </cell>
          <cell r="U143">
            <v>61.59438999999999</v>
          </cell>
          <cell r="V143">
            <v>0.94879999999999998</v>
          </cell>
          <cell r="W143">
            <v>23.576799999999999</v>
          </cell>
          <cell r="X143">
            <v>4.1259399999999999</v>
          </cell>
          <cell r="Y143">
            <v>0.29470999999999997</v>
          </cell>
          <cell r="Z143">
            <v>1.1788399999999999</v>
          </cell>
          <cell r="AA143">
            <v>103.79872</v>
          </cell>
          <cell r="AB143">
            <v>485.59583999999995</v>
          </cell>
          <cell r="AC143">
            <v>166.80586</v>
          </cell>
          <cell r="AD143">
            <v>10.62656</v>
          </cell>
          <cell r="AE143">
            <v>11.198979999999999</v>
          </cell>
          <cell r="AF143">
            <v>6.0723199999999995</v>
          </cell>
          <cell r="AG143">
            <v>7.6624599999999994</v>
          </cell>
          <cell r="AH143">
            <v>22.987379999999998</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40026</v>
          </cell>
          <cell r="BD143">
            <v>157.00720000000001</v>
          </cell>
          <cell r="BE143">
            <v>604.72159999999997</v>
          </cell>
          <cell r="BF143">
            <v>25.211069999999999</v>
          </cell>
          <cell r="BG143">
            <v>47.703119999999998</v>
          </cell>
          <cell r="BH143">
            <v>40.461359999999999</v>
          </cell>
          <cell r="BI143">
            <v>1.33199</v>
          </cell>
          <cell r="BJ143">
            <v>0.55835999999999997</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390.76400000000001</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40026</v>
          </cell>
          <cell r="DD143">
            <v>12335.386352</v>
          </cell>
          <cell r="DE143">
            <v>1029.0120899999999</v>
          </cell>
          <cell r="DF143">
            <v>0</v>
          </cell>
          <cell r="DG143">
            <v>876.99469999999997</v>
          </cell>
          <cell r="DH143">
            <v>0</v>
          </cell>
          <cell r="DI143">
            <v>390.76400000000001</v>
          </cell>
          <cell r="DJ143">
            <v>0</v>
          </cell>
          <cell r="DK143">
            <v>14632.157141999998</v>
          </cell>
        </row>
        <row r="144">
          <cell r="A144">
            <v>40057</v>
          </cell>
          <cell r="B144">
            <v>6486.1546980000003</v>
          </cell>
          <cell r="C144">
            <v>5113.4059199999992</v>
          </cell>
          <cell r="D144">
            <v>110.32221</v>
          </cell>
          <cell r="E144">
            <v>231.93935999999999</v>
          </cell>
          <cell r="F144">
            <v>409.83623999999998</v>
          </cell>
          <cell r="G144">
            <v>6.1755900000000006</v>
          </cell>
          <cell r="H144">
            <v>1.5303199999999999</v>
          </cell>
          <cell r="I144">
            <v>0.21059999999999998</v>
          </cell>
          <cell r="J144">
            <v>0</v>
          </cell>
          <cell r="K144">
            <v>0</v>
          </cell>
          <cell r="L144">
            <v>0</v>
          </cell>
          <cell r="M144">
            <v>0</v>
          </cell>
          <cell r="N144">
            <v>0</v>
          </cell>
          <cell r="O144">
            <v>0</v>
          </cell>
          <cell r="P144">
            <v>23.150719999999996</v>
          </cell>
          <cell r="Q144">
            <v>11.19584</v>
          </cell>
          <cell r="R144">
            <v>32.123390000000001</v>
          </cell>
          <cell r="S144">
            <v>19.450859999999999</v>
          </cell>
          <cell r="T144">
            <v>36.62368</v>
          </cell>
          <cell r="U144">
            <v>61.59438999999999</v>
          </cell>
          <cell r="V144">
            <v>0.94879999999999998</v>
          </cell>
          <cell r="W144">
            <v>23.576799999999999</v>
          </cell>
          <cell r="X144">
            <v>4.1259399999999999</v>
          </cell>
          <cell r="Y144">
            <v>0.29470999999999997</v>
          </cell>
          <cell r="Z144">
            <v>1.1788399999999999</v>
          </cell>
          <cell r="AA144">
            <v>103.79872</v>
          </cell>
          <cell r="AB144">
            <v>488.06271999999996</v>
          </cell>
          <cell r="AC144">
            <v>166.80586</v>
          </cell>
          <cell r="AD144">
            <v>10.62656</v>
          </cell>
          <cell r="AE144">
            <v>11.198979999999999</v>
          </cell>
          <cell r="AF144">
            <v>6.0723199999999995</v>
          </cell>
          <cell r="AG144">
            <v>7.6624599999999994</v>
          </cell>
          <cell r="AH144">
            <v>22.987379999999998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40057</v>
          </cell>
          <cell r="BD144">
            <v>157.00720000000001</v>
          </cell>
          <cell r="BE144">
            <v>604.72159999999997</v>
          </cell>
          <cell r="BF144">
            <v>25.211069999999999</v>
          </cell>
          <cell r="BG144">
            <v>47.703119999999998</v>
          </cell>
          <cell r="BH144">
            <v>40.461359999999999</v>
          </cell>
          <cell r="BI144">
            <v>1.33199</v>
          </cell>
          <cell r="BJ144">
            <v>0.55835999999999997</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390.76400000000001</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40057</v>
          </cell>
          <cell r="DD144">
            <v>12359.574938000002</v>
          </cell>
          <cell r="DE144">
            <v>1031.4789699999999</v>
          </cell>
          <cell r="DF144">
            <v>0</v>
          </cell>
          <cell r="DG144">
            <v>876.99469999999997</v>
          </cell>
          <cell r="DH144">
            <v>0</v>
          </cell>
          <cell r="DI144">
            <v>390.76400000000001</v>
          </cell>
          <cell r="DJ144">
            <v>0</v>
          </cell>
          <cell r="DK144">
            <v>14658.812608</v>
          </cell>
        </row>
        <row r="145">
          <cell r="A145">
            <v>40087</v>
          </cell>
          <cell r="B145">
            <v>6511.0822359999993</v>
          </cell>
          <cell r="C145">
            <v>5145.5286399999995</v>
          </cell>
          <cell r="D145">
            <v>110.32221</v>
          </cell>
          <cell r="E145">
            <v>232.32287999999997</v>
          </cell>
          <cell r="F145">
            <v>414.69792000000001</v>
          </cell>
          <cell r="G145">
            <v>6.1755900000000006</v>
          </cell>
          <cell r="H145">
            <v>1.5303199999999999</v>
          </cell>
          <cell r="I145">
            <v>0.21059999999999998</v>
          </cell>
          <cell r="J145">
            <v>0</v>
          </cell>
          <cell r="K145">
            <v>0</v>
          </cell>
          <cell r="L145">
            <v>0</v>
          </cell>
          <cell r="M145">
            <v>0</v>
          </cell>
          <cell r="N145">
            <v>0</v>
          </cell>
          <cell r="O145">
            <v>0</v>
          </cell>
          <cell r="P145">
            <v>23.150719999999996</v>
          </cell>
          <cell r="Q145">
            <v>11.19584</v>
          </cell>
          <cell r="R145">
            <v>32.123390000000001</v>
          </cell>
          <cell r="S145">
            <v>19.450859999999999</v>
          </cell>
          <cell r="T145">
            <v>36.62368</v>
          </cell>
          <cell r="U145">
            <v>61.59438999999999</v>
          </cell>
          <cell r="V145">
            <v>0.94879999999999998</v>
          </cell>
          <cell r="W145">
            <v>23.576799999999999</v>
          </cell>
          <cell r="X145">
            <v>4.1259399999999999</v>
          </cell>
          <cell r="Y145">
            <v>0.29470999999999997</v>
          </cell>
          <cell r="Z145">
            <v>1.1788399999999999</v>
          </cell>
          <cell r="AA145">
            <v>103.79872</v>
          </cell>
          <cell r="AB145">
            <v>491.09888000000001</v>
          </cell>
          <cell r="AC145">
            <v>166.80586</v>
          </cell>
          <cell r="AD145">
            <v>10.62656</v>
          </cell>
          <cell r="AE145">
            <v>11.198979999999999</v>
          </cell>
          <cell r="AF145">
            <v>6.0723199999999995</v>
          </cell>
          <cell r="AG145">
            <v>7.6624599999999994</v>
          </cell>
          <cell r="AH145">
            <v>22.987379999999998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C145">
            <v>40087</v>
          </cell>
          <cell r="BD145">
            <v>157.00720000000001</v>
          </cell>
          <cell r="BE145">
            <v>604.72159999999997</v>
          </cell>
          <cell r="BF145">
            <v>25.211069999999999</v>
          </cell>
          <cell r="BG145">
            <v>47.703119999999998</v>
          </cell>
          <cell r="BH145">
            <v>40.461359999999999</v>
          </cell>
          <cell r="BI145">
            <v>1.33199</v>
          </cell>
          <cell r="BJ145">
            <v>0.55835999999999997</v>
          </cell>
          <cell r="BK145">
            <v>0</v>
          </cell>
          <cell r="BL145">
            <v>0</v>
          </cell>
          <cell r="BM145">
            <v>0</v>
          </cell>
          <cell r="BN145">
            <v>0</v>
          </cell>
          <cell r="BP145">
            <v>0</v>
          </cell>
          <cell r="BQ145">
            <v>0</v>
          </cell>
          <cell r="BR145">
            <v>0</v>
          </cell>
          <cell r="BS145">
            <v>0</v>
          </cell>
          <cell r="BT145">
            <v>0</v>
          </cell>
          <cell r="BU145">
            <v>0</v>
          </cell>
          <cell r="CA145">
            <v>0</v>
          </cell>
          <cell r="CB145">
            <v>0</v>
          </cell>
          <cell r="CC145">
            <v>0</v>
          </cell>
          <cell r="CH145">
            <v>0</v>
          </cell>
          <cell r="CI145">
            <v>390.76400000000001</v>
          </cell>
          <cell r="CJ145">
            <v>0</v>
          </cell>
          <cell r="CK145">
            <v>0</v>
          </cell>
          <cell r="CL145">
            <v>0</v>
          </cell>
          <cell r="CR145">
            <v>0</v>
          </cell>
          <cell r="CS145">
            <v>0</v>
          </cell>
          <cell r="CT145">
            <v>0</v>
          </cell>
          <cell r="CU145">
            <v>0</v>
          </cell>
          <cell r="CV145">
            <v>0</v>
          </cell>
          <cell r="CW145">
            <v>0</v>
          </cell>
          <cell r="CX145">
            <v>0</v>
          </cell>
          <cell r="CY145">
            <v>0</v>
          </cell>
          <cell r="CZ145">
            <v>0</v>
          </cell>
          <cell r="DA145">
            <v>0</v>
          </cell>
          <cell r="DC145">
            <v>40087</v>
          </cell>
          <cell r="DD145">
            <v>12421.870396</v>
          </cell>
          <cell r="DE145">
            <v>1034.51513</v>
          </cell>
          <cell r="DF145">
            <v>0</v>
          </cell>
          <cell r="DG145">
            <v>876.99469999999997</v>
          </cell>
          <cell r="DH145">
            <v>0</v>
          </cell>
          <cell r="DI145">
            <v>390.76400000000001</v>
          </cell>
          <cell r="DJ145">
            <v>0</v>
          </cell>
          <cell r="DK145">
            <v>14724.144225999999</v>
          </cell>
        </row>
        <row r="146">
          <cell r="A146">
            <v>40118</v>
          </cell>
          <cell r="B146">
            <v>6503.1847950000001</v>
          </cell>
          <cell r="C146">
            <v>5142.8468000000003</v>
          </cell>
          <cell r="D146">
            <v>110.32221</v>
          </cell>
          <cell r="E146">
            <v>232.74024</v>
          </cell>
          <cell r="F146">
            <v>419.87544000000003</v>
          </cell>
          <cell r="G146">
            <v>6.1755900000000006</v>
          </cell>
          <cell r="H146">
            <v>1.5303199999999999</v>
          </cell>
          <cell r="I146">
            <v>0.21059999999999998</v>
          </cell>
          <cell r="J146">
            <v>0</v>
          </cell>
          <cell r="K146">
            <v>0</v>
          </cell>
          <cell r="L146">
            <v>0</v>
          </cell>
          <cell r="M146">
            <v>0</v>
          </cell>
          <cell r="N146">
            <v>0</v>
          </cell>
          <cell r="O146">
            <v>0</v>
          </cell>
          <cell r="P146">
            <v>23.150719999999996</v>
          </cell>
          <cell r="Q146">
            <v>11.19584</v>
          </cell>
          <cell r="R146">
            <v>32.123390000000001</v>
          </cell>
          <cell r="S146">
            <v>19.450859999999999</v>
          </cell>
          <cell r="T146">
            <v>36.62368</v>
          </cell>
          <cell r="U146">
            <v>61.59438999999999</v>
          </cell>
          <cell r="V146">
            <v>0.94879999999999998</v>
          </cell>
          <cell r="W146">
            <v>23.576799999999999</v>
          </cell>
          <cell r="X146">
            <v>4.1259399999999999</v>
          </cell>
          <cell r="Y146">
            <v>0.29470999999999997</v>
          </cell>
          <cell r="Z146">
            <v>1.1788399999999999</v>
          </cell>
          <cell r="AA146">
            <v>103.79872</v>
          </cell>
          <cell r="AB146">
            <v>494.32479999999998</v>
          </cell>
          <cell r="AC146">
            <v>166.80586</v>
          </cell>
          <cell r="AD146">
            <v>10.62656</v>
          </cell>
          <cell r="AE146">
            <v>11.198979999999999</v>
          </cell>
          <cell r="AF146">
            <v>6.0723199999999995</v>
          </cell>
          <cell r="AG146">
            <v>7.6624599999999994</v>
          </cell>
          <cell r="AH146">
            <v>22.987379999999998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C146">
            <v>40118</v>
          </cell>
          <cell r="BD146">
            <v>157.00720000000001</v>
          </cell>
          <cell r="BE146">
            <v>604.72159999999997</v>
          </cell>
          <cell r="BF146">
            <v>25.211069999999999</v>
          </cell>
          <cell r="BG146">
            <v>47.703119999999998</v>
          </cell>
          <cell r="BH146">
            <v>40.461359999999999</v>
          </cell>
          <cell r="BI146">
            <v>1.33199</v>
          </cell>
          <cell r="BJ146">
            <v>0.55835999999999997</v>
          </cell>
          <cell r="BK146">
            <v>0</v>
          </cell>
          <cell r="BL146">
            <v>0</v>
          </cell>
          <cell r="BM146">
            <v>0</v>
          </cell>
          <cell r="BN146">
            <v>0</v>
          </cell>
          <cell r="BP146">
            <v>0</v>
          </cell>
          <cell r="BQ146">
            <v>0</v>
          </cell>
          <cell r="BR146">
            <v>0</v>
          </cell>
          <cell r="BS146">
            <v>0</v>
          </cell>
          <cell r="BT146">
            <v>0</v>
          </cell>
          <cell r="BU146">
            <v>0</v>
          </cell>
          <cell r="CA146">
            <v>0</v>
          </cell>
          <cell r="CB146">
            <v>0</v>
          </cell>
          <cell r="CC146">
            <v>0</v>
          </cell>
          <cell r="CH146">
            <v>0</v>
          </cell>
          <cell r="CI146">
            <v>390.76400000000001</v>
          </cell>
          <cell r="CJ146">
            <v>0</v>
          </cell>
          <cell r="CK146">
            <v>0</v>
          </cell>
          <cell r="CL146">
            <v>0</v>
          </cell>
          <cell r="CR146">
            <v>0</v>
          </cell>
          <cell r="CS146">
            <v>0</v>
          </cell>
          <cell r="CT146">
            <v>0</v>
          </cell>
          <cell r="CU146">
            <v>0</v>
          </cell>
          <cell r="CV146">
            <v>0</v>
          </cell>
          <cell r="CW146">
            <v>0</v>
          </cell>
          <cell r="CX146">
            <v>0</v>
          </cell>
          <cell r="CY146">
            <v>0</v>
          </cell>
          <cell r="CZ146">
            <v>0</v>
          </cell>
          <cell r="DA146">
            <v>0</v>
          </cell>
          <cell r="DC146">
            <v>40118</v>
          </cell>
          <cell r="DD146">
            <v>12416.885995000001</v>
          </cell>
          <cell r="DE146">
            <v>1037.7410500000001</v>
          </cell>
          <cell r="DF146">
            <v>0</v>
          </cell>
          <cell r="DG146">
            <v>876.99469999999997</v>
          </cell>
          <cell r="DH146">
            <v>0</v>
          </cell>
          <cell r="DI146">
            <v>390.76400000000001</v>
          </cell>
          <cell r="DJ146">
            <v>0</v>
          </cell>
          <cell r="DK146">
            <v>14722.385745</v>
          </cell>
        </row>
        <row r="147">
          <cell r="A147">
            <v>40148</v>
          </cell>
          <cell r="B147">
            <v>6501.7287225</v>
          </cell>
          <cell r="C147">
            <v>5145.3821999999991</v>
          </cell>
          <cell r="D147">
            <v>110.32221</v>
          </cell>
          <cell r="E147">
            <v>233.2704</v>
          </cell>
          <cell r="F147">
            <v>426.56448</v>
          </cell>
          <cell r="G147">
            <v>6.1755900000000006</v>
          </cell>
          <cell r="H147">
            <v>1.5303199999999999</v>
          </cell>
          <cell r="I147">
            <v>0.21059999999999998</v>
          </cell>
          <cell r="J147">
            <v>0</v>
          </cell>
          <cell r="K147">
            <v>0</v>
          </cell>
          <cell r="L147">
            <v>0</v>
          </cell>
          <cell r="M147">
            <v>0</v>
          </cell>
          <cell r="N147">
            <v>0</v>
          </cell>
          <cell r="O147">
            <v>0</v>
          </cell>
          <cell r="P147">
            <v>23.150719999999996</v>
          </cell>
          <cell r="Q147">
            <v>11.19584</v>
          </cell>
          <cell r="R147">
            <v>32.123390000000001</v>
          </cell>
          <cell r="S147">
            <v>19.450859999999999</v>
          </cell>
          <cell r="T147">
            <v>36.62368</v>
          </cell>
          <cell r="U147">
            <v>61.59438999999999</v>
          </cell>
          <cell r="V147">
            <v>0.94879999999999998</v>
          </cell>
          <cell r="W147">
            <v>23.576799999999999</v>
          </cell>
          <cell r="X147">
            <v>4.1259399999999999</v>
          </cell>
          <cell r="Y147">
            <v>0.29470999999999997</v>
          </cell>
          <cell r="Z147">
            <v>1.1788399999999999</v>
          </cell>
          <cell r="AA147">
            <v>103.79872</v>
          </cell>
          <cell r="AB147">
            <v>498.49951999999996</v>
          </cell>
          <cell r="AC147">
            <v>166.80586</v>
          </cell>
          <cell r="AD147">
            <v>10.62656</v>
          </cell>
          <cell r="AE147">
            <v>11.198979999999999</v>
          </cell>
          <cell r="AF147">
            <v>6.0723199999999995</v>
          </cell>
          <cell r="AG147">
            <v>7.6624599999999994</v>
          </cell>
          <cell r="AH147">
            <v>22.987379999999998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C147">
            <v>40148</v>
          </cell>
          <cell r="BD147">
            <v>157.00720000000001</v>
          </cell>
          <cell r="BE147">
            <v>604.72159999999997</v>
          </cell>
          <cell r="BF147">
            <v>25.211069999999999</v>
          </cell>
          <cell r="BG147">
            <v>47.703119999999998</v>
          </cell>
          <cell r="BH147">
            <v>40.461359999999999</v>
          </cell>
          <cell r="BI147">
            <v>1.33199</v>
          </cell>
          <cell r="BJ147">
            <v>0.55835999999999997</v>
          </cell>
          <cell r="BK147">
            <v>0</v>
          </cell>
          <cell r="BL147">
            <v>0</v>
          </cell>
          <cell r="BM147">
            <v>0</v>
          </cell>
          <cell r="BN147">
            <v>0</v>
          </cell>
          <cell r="BP147">
            <v>0</v>
          </cell>
          <cell r="BQ147">
            <v>0</v>
          </cell>
          <cell r="BR147">
            <v>0</v>
          </cell>
          <cell r="BS147">
            <v>0</v>
          </cell>
          <cell r="BT147">
            <v>0</v>
          </cell>
          <cell r="BU147">
            <v>0</v>
          </cell>
          <cell r="CA147">
            <v>0</v>
          </cell>
          <cell r="CB147">
            <v>0</v>
          </cell>
          <cell r="CC147">
            <v>0</v>
          </cell>
          <cell r="CH147">
            <v>0</v>
          </cell>
          <cell r="CI147">
            <v>390.76400000000001</v>
          </cell>
          <cell r="CJ147">
            <v>0</v>
          </cell>
          <cell r="CK147">
            <v>0</v>
          </cell>
          <cell r="CL147">
            <v>0</v>
          </cell>
          <cell r="CR147">
            <v>0</v>
          </cell>
          <cell r="CS147">
            <v>0</v>
          </cell>
          <cell r="CT147">
            <v>0</v>
          </cell>
          <cell r="CU147">
            <v>0</v>
          </cell>
          <cell r="CV147">
            <v>0</v>
          </cell>
          <cell r="CW147">
            <v>0</v>
          </cell>
          <cell r="CX147">
            <v>0</v>
          </cell>
          <cell r="CY147">
            <v>0</v>
          </cell>
          <cell r="CZ147">
            <v>0</v>
          </cell>
          <cell r="DA147">
            <v>0</v>
          </cell>
          <cell r="DC147">
            <v>40148</v>
          </cell>
          <cell r="DD147">
            <v>12425.184522500002</v>
          </cell>
          <cell r="DE147">
            <v>1041.9157700000001</v>
          </cell>
          <cell r="DF147">
            <v>0</v>
          </cell>
          <cell r="DG147">
            <v>876.99469999999997</v>
          </cell>
          <cell r="DH147">
            <v>0</v>
          </cell>
          <cell r="DI147">
            <v>390.76400000000001</v>
          </cell>
          <cell r="DJ147">
            <v>0</v>
          </cell>
          <cell r="DK147">
            <v>14734.8589925</v>
          </cell>
        </row>
        <row r="149">
          <cell r="A149" t="str">
            <v>A-1-3.)  Net - Unbilled Non-Fuel Accrued Summary</v>
          </cell>
          <cell r="DC149" t="str">
            <v>B-1-3.)  Net - Unbilled Non-Fuel Accrued Summary</v>
          </cell>
        </row>
        <row r="150">
          <cell r="H150" t="str">
            <v xml:space="preserve"> </v>
          </cell>
          <cell r="DD150" t="str">
            <v>Total Firm</v>
          </cell>
          <cell r="DE150" t="str">
            <v>Total TC</v>
          </cell>
          <cell r="DF150" t="str">
            <v>Total Interruptible</v>
          </cell>
          <cell r="DG150" t="str">
            <v>Total Firm</v>
          </cell>
          <cell r="DH150" t="str">
            <v>Total TC</v>
          </cell>
          <cell r="DI150" t="str">
            <v>Total Interruptible</v>
          </cell>
          <cell r="DJ150" t="str">
            <v>Others</v>
          </cell>
          <cell r="DK150" t="str">
            <v>Grand</v>
          </cell>
        </row>
        <row r="151">
          <cell r="B151" t="str">
            <v>Resid - Firm</v>
          </cell>
          <cell r="D151" t="str">
            <v>Comm - Firm</v>
          </cell>
          <cell r="P151" t="str">
            <v>TC</v>
          </cell>
          <cell r="AI151" t="str">
            <v>Interruptible</v>
          </cell>
          <cell r="AR151" t="str">
            <v>Resid</v>
          </cell>
          <cell r="AS151" t="str">
            <v>Comm</v>
          </cell>
          <cell r="AT151" t="str">
            <v>Comm</v>
          </cell>
          <cell r="AU151" t="str">
            <v>TC</v>
          </cell>
          <cell r="AV151" t="str">
            <v>TC</v>
          </cell>
          <cell r="AW151" t="str">
            <v>TC</v>
          </cell>
          <cell r="AX151" t="str">
            <v>Interrupt</v>
          </cell>
          <cell r="AY151" t="str">
            <v>Interrupt</v>
          </cell>
          <cell r="AZ151" t="str">
            <v>Edgar</v>
          </cell>
          <cell r="BA151" t="str">
            <v>S. Allowance</v>
          </cell>
          <cell r="BD151" t="str">
            <v>Resid - Firm</v>
          </cell>
          <cell r="BF151" t="str">
            <v>Comm - Firm</v>
          </cell>
          <cell r="BP151" t="str">
            <v>TC</v>
          </cell>
          <cell r="CI151" t="str">
            <v>Interruptible</v>
          </cell>
          <cell r="CR151" t="str">
            <v>Resid</v>
          </cell>
          <cell r="CS151" t="str">
            <v>Comm</v>
          </cell>
          <cell r="CT151" t="str">
            <v>Comm</v>
          </cell>
          <cell r="CU151" t="str">
            <v>TC</v>
          </cell>
          <cell r="CV151" t="str">
            <v>TC</v>
          </cell>
          <cell r="CW151" t="str">
            <v>TC</v>
          </cell>
          <cell r="CX151" t="str">
            <v>Interrupt</v>
          </cell>
          <cell r="CY151" t="str">
            <v>Interrupt</v>
          </cell>
          <cell r="DD151" t="str">
            <v>Sales</v>
          </cell>
          <cell r="DE151" t="str">
            <v>Sales</v>
          </cell>
          <cell r="DF151" t="str">
            <v>Sales</v>
          </cell>
          <cell r="DG151" t="str">
            <v>Trans</v>
          </cell>
          <cell r="DH151" t="str">
            <v>Trans</v>
          </cell>
          <cell r="DI151" t="str">
            <v>Trans</v>
          </cell>
          <cell r="DJ151" t="str">
            <v>(Edgar, S.Allow, Choff, Offsys)</v>
          </cell>
          <cell r="DK151" t="str">
            <v>Total</v>
          </cell>
        </row>
        <row r="152">
          <cell r="B152" t="str">
            <v>1A</v>
          </cell>
          <cell r="C152" t="str">
            <v>1B</v>
          </cell>
          <cell r="D152">
            <v>3</v>
          </cell>
          <cell r="E152" t="str">
            <v>2-1</v>
          </cell>
          <cell r="F152" t="str">
            <v>2-2</v>
          </cell>
          <cell r="G152" t="str">
            <v>4A</v>
          </cell>
          <cell r="H152" t="str">
            <v>4B</v>
          </cell>
          <cell r="I152">
            <v>7</v>
          </cell>
          <cell r="J152" t="str">
            <v>SC 21 - R1</v>
          </cell>
          <cell r="K152" t="str">
            <v>SC 21 - R2</v>
          </cell>
          <cell r="L152" t="str">
            <v>SC 21 - R3</v>
          </cell>
          <cell r="M152" t="str">
            <v>NGV</v>
          </cell>
          <cell r="N152" t="str">
            <v>WC Adj</v>
          </cell>
          <cell r="O152" t="str">
            <v>1 Time Adj</v>
          </cell>
          <cell r="P152" t="str">
            <v>6C-1</v>
          </cell>
          <cell r="Q152" t="str">
            <v>6CT-1</v>
          </cell>
          <cell r="R152" t="str">
            <v>6C-2</v>
          </cell>
          <cell r="S152" t="str">
            <v>6CT-2</v>
          </cell>
          <cell r="T152" t="str">
            <v>6G-1</v>
          </cell>
          <cell r="U152" t="str">
            <v>6G-2</v>
          </cell>
          <cell r="V152" t="str">
            <v>NYH1</v>
          </cell>
          <cell r="W152" t="str">
            <v>NYH2</v>
          </cell>
          <cell r="X152" t="str">
            <v>NYSGS</v>
          </cell>
          <cell r="Y152" t="str">
            <v>Kingsboro</v>
          </cell>
          <cell r="Z152" t="str">
            <v>NYCDGS</v>
          </cell>
          <cell r="AA152" t="str">
            <v>6M-1</v>
          </cell>
          <cell r="AB152" t="str">
            <v>6M-2</v>
          </cell>
          <cell r="AC152" t="str">
            <v>6M-3</v>
          </cell>
          <cell r="AD152" t="str">
            <v>LFK-A</v>
          </cell>
          <cell r="AE152" t="str">
            <v>LFK-B</v>
          </cell>
          <cell r="AF152" t="str">
            <v>TRP-A</v>
          </cell>
          <cell r="AG152" t="str">
            <v>TRP-B</v>
          </cell>
          <cell r="AH152" t="str">
            <v>6M-4</v>
          </cell>
          <cell r="AI152" t="str">
            <v>5A1</v>
          </cell>
          <cell r="AJ152" t="str">
            <v>5A2</v>
          </cell>
          <cell r="AK152" t="str">
            <v>5B1</v>
          </cell>
          <cell r="AL152" t="str">
            <v>5B2</v>
          </cell>
          <cell r="AM152" t="str">
            <v>Power Gen</v>
          </cell>
          <cell r="AN152" t="str">
            <v>SC20-Spare 1</v>
          </cell>
          <cell r="AO152" t="str">
            <v>SC20-Spare 2</v>
          </cell>
          <cell r="AP152" t="str">
            <v>SC20-Spare 3</v>
          </cell>
          <cell r="AQ152" t="str">
            <v>PG &lt; 50MW</v>
          </cell>
          <cell r="AR152" t="str">
            <v>Spare 1a</v>
          </cell>
          <cell r="AS152" t="str">
            <v>Spare 2a</v>
          </cell>
          <cell r="AT152" t="str">
            <v>Spare 3a</v>
          </cell>
          <cell r="AU152" t="str">
            <v>Spare 4a</v>
          </cell>
          <cell r="AV152" t="str">
            <v>Spare 5a</v>
          </cell>
          <cell r="AW152" t="str">
            <v>Spare 6a</v>
          </cell>
          <cell r="AX152" t="str">
            <v>Spare 7a</v>
          </cell>
          <cell r="AY152" t="str">
            <v>Spare 8a</v>
          </cell>
          <cell r="BD152" t="str">
            <v>T1A</v>
          </cell>
          <cell r="BE152" t="str">
            <v>T1B</v>
          </cell>
          <cell r="BF152" t="str">
            <v>T3</v>
          </cell>
          <cell r="BG152" t="str">
            <v>T2-1</v>
          </cell>
          <cell r="BH152" t="str">
            <v>T2-2</v>
          </cell>
          <cell r="BI152" t="str">
            <v>T4A</v>
          </cell>
          <cell r="BJ152" t="str">
            <v>T4B</v>
          </cell>
          <cell r="BK152" t="str">
            <v>T7</v>
          </cell>
          <cell r="BL152" t="str">
            <v>T7</v>
          </cell>
          <cell r="BM152" t="str">
            <v>T7</v>
          </cell>
          <cell r="BN152" t="str">
            <v>T7</v>
          </cell>
          <cell r="BP152" t="str">
            <v>T6C-1</v>
          </cell>
          <cell r="BQ152" t="str">
            <v>T6CT-1</v>
          </cell>
          <cell r="BR152" t="str">
            <v>T6C-2</v>
          </cell>
          <cell r="BS152" t="str">
            <v>T6CT-2</v>
          </cell>
          <cell r="BT152" t="str">
            <v>T6G-1</v>
          </cell>
          <cell r="BU152" t="str">
            <v>T6G-2</v>
          </cell>
          <cell r="CA152" t="str">
            <v>T6M-1</v>
          </cell>
          <cell r="CB152" t="str">
            <v>T6M-2</v>
          </cell>
          <cell r="CC152" t="str">
            <v>T6M-3</v>
          </cell>
          <cell r="CH152" t="str">
            <v>T6M-4</v>
          </cell>
          <cell r="CI152" t="str">
            <v>T5A1</v>
          </cell>
          <cell r="CJ152" t="str">
            <v>T5A2</v>
          </cell>
          <cell r="CK152" t="str">
            <v>T5B1</v>
          </cell>
          <cell r="CL152" t="str">
            <v>T5B2</v>
          </cell>
          <cell r="CR152" t="str">
            <v>Spare 1b</v>
          </cell>
          <cell r="CS152" t="str">
            <v>Spare 2b</v>
          </cell>
          <cell r="CT152" t="str">
            <v>Spare 3b</v>
          </cell>
          <cell r="CU152" t="str">
            <v>Spare 4b</v>
          </cell>
          <cell r="CV152" t="str">
            <v>Spare 5b</v>
          </cell>
          <cell r="CW152" t="str">
            <v>Spare 6b</v>
          </cell>
          <cell r="CX152" t="str">
            <v>Spare 7b</v>
          </cell>
          <cell r="CY152" t="str">
            <v>Spare 8b</v>
          </cell>
          <cell r="CZ152" t="str">
            <v>Offsys</v>
          </cell>
          <cell r="DA152" t="str">
            <v>RCharoff</v>
          </cell>
        </row>
        <row r="153">
          <cell r="A153">
            <v>38353</v>
          </cell>
          <cell r="B153">
            <v>9.6357579296127369</v>
          </cell>
          <cell r="C153">
            <v>2250.8854745057179</v>
          </cell>
          <cell r="D153">
            <v>422.21366028468083</v>
          </cell>
          <cell r="E153">
            <v>162.90932873831071</v>
          </cell>
          <cell r="F153">
            <v>232.17888687942968</v>
          </cell>
          <cell r="G153">
            <v>-0.35062828808003133</v>
          </cell>
          <cell r="H153">
            <v>2.1502045343285587</v>
          </cell>
          <cell r="I153">
            <v>-1.726229508197008E-3</v>
          </cell>
          <cell r="J153">
            <v>0</v>
          </cell>
          <cell r="K153">
            <v>0</v>
          </cell>
          <cell r="L153">
            <v>0</v>
          </cell>
          <cell r="M153">
            <v>0</v>
          </cell>
          <cell r="N153">
            <v>0</v>
          </cell>
          <cell r="O153">
            <v>0</v>
          </cell>
          <cell r="P153">
            <v>1.3147919626593332</v>
          </cell>
          <cell r="Q153">
            <v>0.95175555446174442</v>
          </cell>
          <cell r="R153">
            <v>4.6277447129599665</v>
          </cell>
          <cell r="S153">
            <v>4.797177224254014</v>
          </cell>
          <cell r="T153">
            <v>4.331663782045883</v>
          </cell>
          <cell r="U153">
            <v>14.457371226783351</v>
          </cell>
          <cell r="V153">
            <v>0.25822230241606481</v>
          </cell>
          <cell r="W153">
            <v>19.48869480287172</v>
          </cell>
          <cell r="X153">
            <v>0.4977720590243031</v>
          </cell>
          <cell r="Y153">
            <v>0.14930674256561494</v>
          </cell>
          <cell r="Z153">
            <v>2.4251179089196988</v>
          </cell>
          <cell r="AA153">
            <v>5.1661482141142088</v>
          </cell>
          <cell r="AB153">
            <v>33.999927028949855</v>
          </cell>
          <cell r="AC153">
            <v>22.749989121349415</v>
          </cell>
          <cell r="AD153">
            <v>0.54487687502474014</v>
          </cell>
          <cell r="AE153">
            <v>0.96044555628587247</v>
          </cell>
          <cell r="AF153">
            <v>0.49855648471216174</v>
          </cell>
          <cell r="AG153">
            <v>0.91633881396931649</v>
          </cell>
          <cell r="AH153">
            <v>8.1752181939202515</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C153">
            <v>38353</v>
          </cell>
          <cell r="BD153">
            <v>-1.2216905476305726</v>
          </cell>
          <cell r="BE153">
            <v>395.00437419709942</v>
          </cell>
          <cell r="BF153">
            <v>72.347282908447937</v>
          </cell>
          <cell r="BG153">
            <v>37.241511602885907</v>
          </cell>
          <cell r="BH153">
            <v>65.413858260328482</v>
          </cell>
          <cell r="BI153">
            <v>-3.4145245978522532E-2</v>
          </cell>
          <cell r="BJ153">
            <v>1.5829826079903988</v>
          </cell>
          <cell r="BK153">
            <v>0</v>
          </cell>
          <cell r="BL153">
            <v>0</v>
          </cell>
          <cell r="BM153">
            <v>0</v>
          </cell>
          <cell r="BN153">
            <v>0</v>
          </cell>
          <cell r="BP153">
            <v>0</v>
          </cell>
          <cell r="BQ153">
            <v>0</v>
          </cell>
          <cell r="BR153">
            <v>0</v>
          </cell>
          <cell r="BS153">
            <v>0</v>
          </cell>
          <cell r="BT153">
            <v>0</v>
          </cell>
          <cell r="BU153">
            <v>0</v>
          </cell>
          <cell r="CA153">
            <v>0</v>
          </cell>
          <cell r="CB153">
            <v>0</v>
          </cell>
          <cell r="CC153">
            <v>0</v>
          </cell>
          <cell r="CH153">
            <v>0</v>
          </cell>
          <cell r="CI153">
            <v>0</v>
          </cell>
          <cell r="CJ153">
            <v>0</v>
          </cell>
          <cell r="CK153">
            <v>0</v>
          </cell>
          <cell r="CL153">
            <v>0</v>
          </cell>
          <cell r="CR153">
            <v>0</v>
          </cell>
          <cell r="CS153">
            <v>0</v>
          </cell>
          <cell r="CT153">
            <v>0</v>
          </cell>
          <cell r="CU153">
            <v>0</v>
          </cell>
          <cell r="CV153">
            <v>0</v>
          </cell>
          <cell r="CW153">
            <v>0</v>
          </cell>
          <cell r="CX153">
            <v>0</v>
          </cell>
          <cell r="CY153">
            <v>0</v>
          </cell>
          <cell r="CZ153">
            <v>0</v>
          </cell>
          <cell r="DA153">
            <v>0</v>
          </cell>
          <cell r="DC153">
            <v>38353</v>
          </cell>
          <cell r="DD153">
            <v>3079.6209583544924</v>
          </cell>
          <cell r="DE153">
            <v>126.31111856728754</v>
          </cell>
          <cell r="DF153">
            <v>0</v>
          </cell>
          <cell r="DG153">
            <v>570.33417378314311</v>
          </cell>
          <cell r="DH153">
            <v>0</v>
          </cell>
          <cell r="DI153">
            <v>0</v>
          </cell>
          <cell r="DJ153">
            <v>0</v>
          </cell>
          <cell r="DK153">
            <v>3776.2662507049226</v>
          </cell>
        </row>
        <row r="154">
          <cell r="A154">
            <v>38384</v>
          </cell>
          <cell r="B154">
            <v>-1009.3377611088472</v>
          </cell>
          <cell r="C154">
            <v>-1246.6150385624314</v>
          </cell>
          <cell r="D154">
            <v>-230.56802017758673</v>
          </cell>
          <cell r="E154">
            <v>-315.50618797238826</v>
          </cell>
          <cell r="F154">
            <v>-315.75559023353685</v>
          </cell>
          <cell r="G154">
            <v>-27.102444415571739</v>
          </cell>
          <cell r="H154">
            <v>-3.8199229796562761</v>
          </cell>
          <cell r="I154">
            <v>-0.34302013728813563</v>
          </cell>
          <cell r="J154">
            <v>0</v>
          </cell>
          <cell r="K154">
            <v>0</v>
          </cell>
          <cell r="L154">
            <v>0</v>
          </cell>
          <cell r="M154">
            <v>-9.1199349900000328</v>
          </cell>
          <cell r="N154">
            <v>0</v>
          </cell>
          <cell r="O154">
            <v>0</v>
          </cell>
          <cell r="P154">
            <v>-1.2369925585036423</v>
          </cell>
          <cell r="Q154">
            <v>-0.84009214643423924</v>
          </cell>
          <cell r="R154">
            <v>-5.3553954140455033</v>
          </cell>
          <cell r="S154">
            <v>-5.3130491599411087</v>
          </cell>
          <cell r="T154">
            <v>-3.5376272639077015</v>
          </cell>
          <cell r="U154">
            <v>-12.129172093686705</v>
          </cell>
          <cell r="V154">
            <v>-0.22013175724828082</v>
          </cell>
          <cell r="W154">
            <v>-16.782609843771837</v>
          </cell>
          <cell r="X154">
            <v>-0.4216720835529939</v>
          </cell>
          <cell r="Y154">
            <v>-0.12985214100243536</v>
          </cell>
          <cell r="Z154">
            <v>-2.2106038264809378</v>
          </cell>
          <cell r="AA154">
            <v>-4.7972296418643978</v>
          </cell>
          <cell r="AB154">
            <v>-28.019939119451237</v>
          </cell>
          <cell r="AC154">
            <v>-19.414930567955025</v>
          </cell>
          <cell r="AD154">
            <v>-0.6360618511988676</v>
          </cell>
          <cell r="AE154">
            <v>-1.1604494896329633</v>
          </cell>
          <cell r="AF154">
            <v>-0.59366192992384237</v>
          </cell>
          <cell r="AG154">
            <v>-1.0582012282270821</v>
          </cell>
          <cell r="AH154">
            <v>-7.1738168786944527</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C154">
            <v>38384</v>
          </cell>
          <cell r="BD154">
            <v>-18.271597217932424</v>
          </cell>
          <cell r="BE154">
            <v>-160.9408974060525</v>
          </cell>
          <cell r="BF154">
            <v>-83.559108055344666</v>
          </cell>
          <cell r="BG154">
            <v>-119.10935702966674</v>
          </cell>
          <cell r="BH154">
            <v>-89.457870788555454</v>
          </cell>
          <cell r="BI154">
            <v>-0.71873195611495433</v>
          </cell>
          <cell r="BJ154">
            <v>-1.9059377794065426</v>
          </cell>
          <cell r="BK154">
            <v>0</v>
          </cell>
          <cell r="BL154">
            <v>0</v>
          </cell>
          <cell r="BM154">
            <v>0</v>
          </cell>
          <cell r="BN154">
            <v>0</v>
          </cell>
          <cell r="BP154">
            <v>0</v>
          </cell>
          <cell r="BQ154">
            <v>0</v>
          </cell>
          <cell r="BR154">
            <v>0</v>
          </cell>
          <cell r="BS154">
            <v>0</v>
          </cell>
          <cell r="BT154">
            <v>0</v>
          </cell>
          <cell r="BU154">
            <v>0</v>
          </cell>
          <cell r="CA154">
            <v>0</v>
          </cell>
          <cell r="CB154">
            <v>0</v>
          </cell>
          <cell r="CC154">
            <v>0</v>
          </cell>
          <cell r="CH154">
            <v>0</v>
          </cell>
          <cell r="CI154">
            <v>0</v>
          </cell>
          <cell r="CJ154">
            <v>0</v>
          </cell>
          <cell r="CK154">
            <v>0</v>
          </cell>
          <cell r="CL154">
            <v>0</v>
          </cell>
          <cell r="CR154">
            <v>0</v>
          </cell>
          <cell r="CS154">
            <v>0</v>
          </cell>
          <cell r="CT154">
            <v>0</v>
          </cell>
          <cell r="CU154">
            <v>0</v>
          </cell>
          <cell r="CV154">
            <v>0</v>
          </cell>
          <cell r="CW154">
            <v>0</v>
          </cell>
          <cell r="CX154">
            <v>0</v>
          </cell>
          <cell r="CY154">
            <v>0</v>
          </cell>
          <cell r="CZ154">
            <v>0</v>
          </cell>
          <cell r="DA154">
            <v>0</v>
          </cell>
          <cell r="DC154">
            <v>38384</v>
          </cell>
          <cell r="DD154">
            <v>-3158.1679205773066</v>
          </cell>
          <cell r="DE154">
            <v>-111.03148899552325</v>
          </cell>
          <cell r="DF154">
            <v>0</v>
          </cell>
          <cell r="DG154">
            <v>-473.96350023307326</v>
          </cell>
          <cell r="DH154">
            <v>0</v>
          </cell>
          <cell r="DI154">
            <v>0</v>
          </cell>
          <cell r="DJ154">
            <v>0</v>
          </cell>
          <cell r="DK154">
            <v>-3743.1629098059034</v>
          </cell>
        </row>
        <row r="155">
          <cell r="A155">
            <v>38412</v>
          </cell>
          <cell r="B155">
            <v>14.563808625500315</v>
          </cell>
          <cell r="C155">
            <v>-6257.7831388805716</v>
          </cell>
          <cell r="D155">
            <v>-363.2428424899017</v>
          </cell>
          <cell r="E155">
            <v>-69.91927336463732</v>
          </cell>
          <cell r="F155">
            <v>-236.12679872092986</v>
          </cell>
          <cell r="G155">
            <v>27.500290689986997</v>
          </cell>
          <cell r="H155">
            <v>-2.2468884135579366</v>
          </cell>
          <cell r="I155">
            <v>0.34837437457627152</v>
          </cell>
          <cell r="J155">
            <v>0</v>
          </cell>
          <cell r="K155">
            <v>0</v>
          </cell>
          <cell r="L155">
            <v>0</v>
          </cell>
          <cell r="M155">
            <v>9.1199349900000044</v>
          </cell>
          <cell r="N155">
            <v>0</v>
          </cell>
          <cell r="O155">
            <v>0</v>
          </cell>
          <cell r="P155">
            <v>-1.3904387583263169</v>
          </cell>
          <cell r="Q155">
            <v>-1.0585946840105445</v>
          </cell>
          <cell r="R155">
            <v>-2.4329549890607893</v>
          </cell>
          <cell r="S155">
            <v>-2.871029232829585</v>
          </cell>
          <cell r="T155">
            <v>-5.2419659592411882</v>
          </cell>
          <cell r="U155">
            <v>-15.993549742712375</v>
          </cell>
          <cell r="V155">
            <v>-0.27708456048186902</v>
          </cell>
          <cell r="W155">
            <v>-20.056993850610667</v>
          </cell>
          <cell r="X155">
            <v>-0.56849731997308561</v>
          </cell>
          <cell r="Y155">
            <v>-0.15252320291163601</v>
          </cell>
          <cell r="Z155">
            <v>-2.2548129335319231</v>
          </cell>
          <cell r="AA155">
            <v>-5.7912858394446118</v>
          </cell>
          <cell r="AB155">
            <v>-35.478471483853156</v>
          </cell>
          <cell r="AC155">
            <v>-25.394562070557186</v>
          </cell>
          <cell r="AD155">
            <v>-0.32428872485673921</v>
          </cell>
          <cell r="AE155">
            <v>-0.44235888555926195</v>
          </cell>
          <cell r="AF155">
            <v>-0.53137726329614088</v>
          </cell>
          <cell r="AG155">
            <v>-0.98296582639696961</v>
          </cell>
          <cell r="AH155">
            <v>-8.3054131451140378</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C155">
            <v>38412</v>
          </cell>
          <cell r="BD155">
            <v>20.516487279504332</v>
          </cell>
          <cell r="BE155">
            <v>-888.18844043621812</v>
          </cell>
          <cell r="BF155">
            <v>-74.928052750400013</v>
          </cell>
          <cell r="BG155">
            <v>-8.7222172484983957</v>
          </cell>
          <cell r="BH155">
            <v>-69.837296780392933</v>
          </cell>
          <cell r="BI155">
            <v>0.77265904481829306</v>
          </cell>
          <cell r="BJ155">
            <v>-1.8805527045865116</v>
          </cell>
          <cell r="BK155">
            <v>0</v>
          </cell>
          <cell r="BL155">
            <v>0</v>
          </cell>
          <cell r="BM155">
            <v>0</v>
          </cell>
          <cell r="BN155">
            <v>0</v>
          </cell>
          <cell r="BP155">
            <v>0</v>
          </cell>
          <cell r="BQ155">
            <v>0</v>
          </cell>
          <cell r="BR155">
            <v>0</v>
          </cell>
          <cell r="BS155">
            <v>0</v>
          </cell>
          <cell r="BT155">
            <v>0</v>
          </cell>
          <cell r="BU155">
            <v>0</v>
          </cell>
          <cell r="CA155">
            <v>0</v>
          </cell>
          <cell r="CB155">
            <v>0</v>
          </cell>
          <cell r="CC155">
            <v>0</v>
          </cell>
          <cell r="CH155">
            <v>0</v>
          </cell>
          <cell r="CI155">
            <v>0</v>
          </cell>
          <cell r="CJ155">
            <v>0</v>
          </cell>
          <cell r="CK155">
            <v>0</v>
          </cell>
          <cell r="CL155">
            <v>0</v>
          </cell>
          <cell r="CR155">
            <v>0</v>
          </cell>
          <cell r="CS155">
            <v>0</v>
          </cell>
          <cell r="CT155">
            <v>0</v>
          </cell>
          <cell r="CU155">
            <v>0</v>
          </cell>
          <cell r="CV155">
            <v>0</v>
          </cell>
          <cell r="CW155">
            <v>0</v>
          </cell>
          <cell r="CX155">
            <v>0</v>
          </cell>
          <cell r="CY155">
            <v>0</v>
          </cell>
          <cell r="CZ155">
            <v>0</v>
          </cell>
          <cell r="DA155">
            <v>0</v>
          </cell>
          <cell r="DC155">
            <v>38412</v>
          </cell>
          <cell r="DD155">
            <v>-6877.7865331895346</v>
          </cell>
          <cell r="DE155">
            <v>-129.54916847276809</v>
          </cell>
          <cell r="DF155">
            <v>0</v>
          </cell>
          <cell r="DG155">
            <v>-1022.2674135957734</v>
          </cell>
          <cell r="DH155">
            <v>0</v>
          </cell>
          <cell r="DI155">
            <v>0</v>
          </cell>
          <cell r="DJ155">
            <v>0</v>
          </cell>
          <cell r="DK155">
            <v>-8029.6031152580763</v>
          </cell>
        </row>
        <row r="156">
          <cell r="A156">
            <v>38443</v>
          </cell>
          <cell r="B156">
            <v>-674.00721421216167</v>
          </cell>
          <cell r="C156">
            <v>-5193.1520415144059</v>
          </cell>
          <cell r="D156">
            <v>-634.22108256305614</v>
          </cell>
          <cell r="E156">
            <v>-487.55349478362109</v>
          </cell>
          <cell r="F156">
            <v>-548.35456976511034</v>
          </cell>
          <cell r="G156">
            <v>-9.4541676712258891</v>
          </cell>
          <cell r="H156">
            <v>-6.210643379354817</v>
          </cell>
          <cell r="I156">
            <v>-0.11963576679633192</v>
          </cell>
          <cell r="J156">
            <v>0</v>
          </cell>
          <cell r="K156">
            <v>0</v>
          </cell>
          <cell r="L156">
            <v>0</v>
          </cell>
          <cell r="M156">
            <v>-3.0399783299999683</v>
          </cell>
          <cell r="N156">
            <v>0</v>
          </cell>
          <cell r="O156">
            <v>0</v>
          </cell>
          <cell r="P156">
            <v>-3.4465086913216396</v>
          </cell>
          <cell r="Q156">
            <v>-2.4050652793161635</v>
          </cell>
          <cell r="R156">
            <v>-13.607356430812914</v>
          </cell>
          <cell r="S156">
            <v>-13.727795478002747</v>
          </cell>
          <cell r="T156">
            <v>-10.515543894798029</v>
          </cell>
          <cell r="U156">
            <v>-35.344531065164531</v>
          </cell>
          <cell r="V156">
            <v>-0.63624484488533084</v>
          </cell>
          <cell r="W156">
            <v>-48.198459998412616</v>
          </cell>
          <cell r="X156">
            <v>-1.2282826903820632</v>
          </cell>
          <cell r="Y156">
            <v>-0.37141833909395872</v>
          </cell>
          <cell r="Z156">
            <v>-6.1877257632671512</v>
          </cell>
          <cell r="AA156">
            <v>-13.497901355958636</v>
          </cell>
          <cell r="AB156">
            <v>-82.429155936118462</v>
          </cell>
          <cell r="AC156">
            <v>-56.275949886546982</v>
          </cell>
          <cell r="AD156">
            <v>-1.6126448917738312</v>
          </cell>
          <cell r="AE156">
            <v>-2.9017388264196455</v>
          </cell>
          <cell r="AF156">
            <v>-1.1130309025915524</v>
          </cell>
          <cell r="AG156">
            <v>-2.0120211895505418</v>
          </cell>
          <cell r="AH156">
            <v>-20.445849293071674</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C156">
            <v>38443</v>
          </cell>
          <cell r="BD156">
            <v>-8.9412898039809363</v>
          </cell>
          <cell r="BE156">
            <v>-751.0662771700072</v>
          </cell>
          <cell r="BF156">
            <v>-154.24292794284622</v>
          </cell>
          <cell r="BG156">
            <v>-119.23532729766669</v>
          </cell>
          <cell r="BH156">
            <v>-153.67711906083679</v>
          </cell>
          <cell r="BI156">
            <v>-0.311961777496224</v>
          </cell>
          <cell r="BJ156">
            <v>-3.3209393100210614</v>
          </cell>
          <cell r="BK156">
            <v>0</v>
          </cell>
          <cell r="BL156">
            <v>0</v>
          </cell>
          <cell r="BM156">
            <v>0</v>
          </cell>
          <cell r="BN156">
            <v>0</v>
          </cell>
          <cell r="BP156">
            <v>0</v>
          </cell>
          <cell r="BQ156">
            <v>0</v>
          </cell>
          <cell r="BR156">
            <v>0</v>
          </cell>
          <cell r="BS156">
            <v>0</v>
          </cell>
          <cell r="BT156">
            <v>0</v>
          </cell>
          <cell r="BU156">
            <v>0</v>
          </cell>
          <cell r="CA156">
            <v>0</v>
          </cell>
          <cell r="CB156">
            <v>0</v>
          </cell>
          <cell r="CC156">
            <v>0</v>
          </cell>
          <cell r="CH156">
            <v>0</v>
          </cell>
          <cell r="CI156">
            <v>0</v>
          </cell>
          <cell r="CJ156">
            <v>0</v>
          </cell>
          <cell r="CK156">
            <v>0</v>
          </cell>
          <cell r="CL156">
            <v>0</v>
          </cell>
          <cell r="CR156">
            <v>0</v>
          </cell>
          <cell r="CS156">
            <v>0</v>
          </cell>
          <cell r="CT156">
            <v>0</v>
          </cell>
          <cell r="CU156">
            <v>0</v>
          </cell>
          <cell r="CV156">
            <v>0</v>
          </cell>
          <cell r="CW156">
            <v>0</v>
          </cell>
          <cell r="CX156">
            <v>0</v>
          </cell>
          <cell r="CY156">
            <v>0</v>
          </cell>
          <cell r="CZ156">
            <v>0</v>
          </cell>
          <cell r="DA156">
            <v>0</v>
          </cell>
          <cell r="DC156">
            <v>38443</v>
          </cell>
          <cell r="DD156">
            <v>-7556.112827985733</v>
          </cell>
          <cell r="DE156">
            <v>-315.9572247574884</v>
          </cell>
          <cell r="DF156">
            <v>0</v>
          </cell>
          <cell r="DG156">
            <v>-1190.795842362855</v>
          </cell>
          <cell r="DH156">
            <v>0</v>
          </cell>
          <cell r="DI156">
            <v>0</v>
          </cell>
          <cell r="DJ156">
            <v>0</v>
          </cell>
          <cell r="DK156">
            <v>-9062.865895106077</v>
          </cell>
        </row>
        <row r="157">
          <cell r="A157">
            <v>38473</v>
          </cell>
          <cell r="B157">
            <v>-310.19182528955298</v>
          </cell>
          <cell r="C157">
            <v>-4507.9453360824518</v>
          </cell>
          <cell r="D157">
            <v>-595.99566827100932</v>
          </cell>
          <cell r="E157">
            <v>-80.036718632304428</v>
          </cell>
          <cell r="F157">
            <v>-419.2805510915623</v>
          </cell>
          <cell r="G157">
            <v>9.1031608274965947</v>
          </cell>
          <cell r="H157">
            <v>-4.3787320900412858</v>
          </cell>
          <cell r="I157">
            <v>0.11600775901639304</v>
          </cell>
          <cell r="J157">
            <v>0</v>
          </cell>
          <cell r="K157">
            <v>0</v>
          </cell>
          <cell r="L157">
            <v>0</v>
          </cell>
          <cell r="M157">
            <v>3.0399783299999967</v>
          </cell>
          <cell r="N157">
            <v>0</v>
          </cell>
          <cell r="O157">
            <v>0</v>
          </cell>
          <cell r="P157">
            <v>-1.9015156027796651</v>
          </cell>
          <cell r="Q157">
            <v>-1.4353034630824153</v>
          </cell>
          <cell r="R157">
            <v>-3.8796696814459253</v>
          </cell>
          <cell r="S157">
            <v>-4.3939990752265317</v>
          </cell>
          <cell r="T157">
            <v>-7.1581868499186543</v>
          </cell>
          <cell r="U157">
            <v>-21.439689719542073</v>
          </cell>
          <cell r="V157">
            <v>-0.37240351820678685</v>
          </cell>
          <cell r="W157">
            <v>-27.044195834624965</v>
          </cell>
          <cell r="X157">
            <v>-0.76689328351120678</v>
          </cell>
          <cell r="Y157">
            <v>-0.20611202937326112</v>
          </cell>
          <cell r="Z157">
            <v>-3.0969551207953252</v>
          </cell>
          <cell r="AA157">
            <v>-7.9299807904922233</v>
          </cell>
          <cell r="AB157">
            <v>-48.583171712273497</v>
          </cell>
          <cell r="AC157">
            <v>-34.202944549804016</v>
          </cell>
          <cell r="AD157">
            <v>-0.5032448749891012</v>
          </cell>
          <cell r="AE157">
            <v>-0.74012632328126848</v>
          </cell>
          <cell r="AF157">
            <v>-0.83675977297993098</v>
          </cell>
          <cell r="AG157">
            <v>-1.526235807136596</v>
          </cell>
          <cell r="AH157">
            <v>-11.24476257639267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C157">
            <v>38473</v>
          </cell>
          <cell r="BD157">
            <v>4.7979340018969765</v>
          </cell>
          <cell r="BE157">
            <v>-708.79042184818331</v>
          </cell>
          <cell r="BF157">
            <v>-116.74392479215899</v>
          </cell>
          <cell r="BG157">
            <v>-72.594542633433207</v>
          </cell>
          <cell r="BH157">
            <v>-113.68504751925798</v>
          </cell>
          <cell r="BI157">
            <v>0.27705527701587496</v>
          </cell>
          <cell r="BJ157">
            <v>-2.5008177138066023</v>
          </cell>
          <cell r="BK157">
            <v>0</v>
          </cell>
          <cell r="BL157">
            <v>0</v>
          </cell>
          <cell r="BM157">
            <v>0</v>
          </cell>
          <cell r="BN157">
            <v>0</v>
          </cell>
          <cell r="BP157">
            <v>0</v>
          </cell>
          <cell r="BQ157">
            <v>0</v>
          </cell>
          <cell r="BR157">
            <v>0</v>
          </cell>
          <cell r="BS157">
            <v>0</v>
          </cell>
          <cell r="BT157">
            <v>0</v>
          </cell>
          <cell r="BU157">
            <v>0</v>
          </cell>
          <cell r="CA157">
            <v>0</v>
          </cell>
          <cell r="CB157">
            <v>0</v>
          </cell>
          <cell r="CC157">
            <v>0</v>
          </cell>
          <cell r="CH157">
            <v>0</v>
          </cell>
          <cell r="CI157">
            <v>0</v>
          </cell>
          <cell r="CJ157">
            <v>0</v>
          </cell>
          <cell r="CK157">
            <v>0</v>
          </cell>
          <cell r="CL157">
            <v>0</v>
          </cell>
          <cell r="CR157">
            <v>0</v>
          </cell>
          <cell r="CS157">
            <v>0</v>
          </cell>
          <cell r="CT157">
            <v>0</v>
          </cell>
          <cell r="CU157">
            <v>0</v>
          </cell>
          <cell r="CV157">
            <v>0</v>
          </cell>
          <cell r="CW157">
            <v>0</v>
          </cell>
          <cell r="CX157">
            <v>0</v>
          </cell>
          <cell r="CY157">
            <v>0</v>
          </cell>
          <cell r="CZ157">
            <v>0</v>
          </cell>
          <cell r="DA157">
            <v>0</v>
          </cell>
          <cell r="DC157">
            <v>38473</v>
          </cell>
          <cell r="DD157">
            <v>-5905.5696845404082</v>
          </cell>
          <cell r="DE157">
            <v>-177.26215058585609</v>
          </cell>
          <cell r="DF157">
            <v>0</v>
          </cell>
          <cell r="DG157">
            <v>-1009.2397652279273</v>
          </cell>
          <cell r="DH157">
            <v>0</v>
          </cell>
          <cell r="DI157">
            <v>0</v>
          </cell>
          <cell r="DJ157">
            <v>0</v>
          </cell>
          <cell r="DK157">
            <v>-7092.0716003541911</v>
          </cell>
        </row>
        <row r="158">
          <cell r="A158">
            <v>38504</v>
          </cell>
          <cell r="B158">
            <v>-155.064264032143</v>
          </cell>
          <cell r="C158">
            <v>-2792.6303218816483</v>
          </cell>
          <cell r="D158">
            <v>-359.23467463849238</v>
          </cell>
          <cell r="E158">
            <v>-176.73231934916089</v>
          </cell>
          <cell r="F158">
            <v>-235.33288329753981</v>
          </cell>
          <cell r="G158">
            <v>-9.1964231133624708</v>
          </cell>
          <cell r="H158">
            <v>14.123203771932953</v>
          </cell>
          <cell r="I158">
            <v>-0.11600775901639304</v>
          </cell>
          <cell r="J158">
            <v>0</v>
          </cell>
          <cell r="K158">
            <v>0</v>
          </cell>
          <cell r="L158">
            <v>0</v>
          </cell>
          <cell r="M158">
            <v>-3.0399783299999967</v>
          </cell>
          <cell r="N158">
            <v>0</v>
          </cell>
          <cell r="O158">
            <v>0</v>
          </cell>
          <cell r="P158">
            <v>-1.2650127244507336</v>
          </cell>
          <cell r="Q158">
            <v>-0.90000609478126581</v>
          </cell>
          <cell r="R158">
            <v>-5.1674711924515861</v>
          </cell>
          <cell r="S158">
            <v>-5.223056475829658</v>
          </cell>
          <cell r="T158">
            <v>-5.7598848680843524</v>
          </cell>
          <cell r="U158">
            <v>-13.398619721829238</v>
          </cell>
          <cell r="V158">
            <v>-0.24068266881517969</v>
          </cell>
          <cell r="W158">
            <v>-18.316931107783468</v>
          </cell>
          <cell r="X158">
            <v>-0.46929224379998147</v>
          </cell>
          <cell r="Y158">
            <v>-0.14091990541108568</v>
          </cell>
          <cell r="Z158">
            <v>-2.3572366237621907</v>
          </cell>
          <cell r="AA158">
            <v>-4.9680715417949823</v>
          </cell>
          <cell r="AB158">
            <v>-30.609617434243916</v>
          </cell>
          <cell r="AC158">
            <v>-21.273843969470008</v>
          </cell>
          <cell r="AD158">
            <v>-0.6035506292483257</v>
          </cell>
          <cell r="AE158">
            <v>-1.0985107346475242</v>
          </cell>
          <cell r="AF158">
            <v>-0.44199624525374448</v>
          </cell>
          <cell r="AG158">
            <v>-0.80540456101883229</v>
          </cell>
          <cell r="AH158">
            <v>-7.7433910372581671</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C158">
            <v>38504</v>
          </cell>
          <cell r="BD158">
            <v>-6.092798764923657</v>
          </cell>
          <cell r="BE158">
            <v>-447.81861404109088</v>
          </cell>
          <cell r="BF158">
            <v>-62.871173708460688</v>
          </cell>
          <cell r="BG158">
            <v>-55.8305422663135</v>
          </cell>
          <cell r="BH158">
            <v>-65.361083938354227</v>
          </cell>
          <cell r="BI158">
            <v>-0.26896873380193309</v>
          </cell>
          <cell r="BJ158">
            <v>0.94093392305717183</v>
          </cell>
          <cell r="BK158">
            <v>0</v>
          </cell>
          <cell r="BL158">
            <v>0</v>
          </cell>
          <cell r="BM158">
            <v>0</v>
          </cell>
          <cell r="BN158">
            <v>0</v>
          </cell>
          <cell r="BP158">
            <v>0</v>
          </cell>
          <cell r="BQ158">
            <v>0</v>
          </cell>
          <cell r="BR158">
            <v>0</v>
          </cell>
          <cell r="BS158">
            <v>0</v>
          </cell>
          <cell r="BT158">
            <v>0</v>
          </cell>
          <cell r="BU158">
            <v>0</v>
          </cell>
          <cell r="CA158">
            <v>0</v>
          </cell>
          <cell r="CB158">
            <v>0</v>
          </cell>
          <cell r="CC158">
            <v>0</v>
          </cell>
          <cell r="CH158">
            <v>0</v>
          </cell>
          <cell r="CI158">
            <v>0</v>
          </cell>
          <cell r="CJ158">
            <v>0</v>
          </cell>
          <cell r="CK158">
            <v>0</v>
          </cell>
          <cell r="CL158">
            <v>0</v>
          </cell>
          <cell r="CR158">
            <v>0</v>
          </cell>
          <cell r="CS158">
            <v>0</v>
          </cell>
          <cell r="CT158">
            <v>0</v>
          </cell>
          <cell r="CU158">
            <v>0</v>
          </cell>
          <cell r="CV158">
            <v>0</v>
          </cell>
          <cell r="CW158">
            <v>0</v>
          </cell>
          <cell r="CX158">
            <v>0</v>
          </cell>
          <cell r="CY158">
            <v>0</v>
          </cell>
          <cell r="CZ158">
            <v>0</v>
          </cell>
          <cell r="DA158">
            <v>0</v>
          </cell>
          <cell r="DC158">
            <v>38504</v>
          </cell>
          <cell r="DD158">
            <v>-3717.2236686294304</v>
          </cell>
          <cell r="DE158">
            <v>-120.78349977993425</v>
          </cell>
          <cell r="DF158">
            <v>0</v>
          </cell>
          <cell r="DG158">
            <v>-637.30224752988772</v>
          </cell>
          <cell r="DH158">
            <v>0</v>
          </cell>
          <cell r="DI158">
            <v>0</v>
          </cell>
          <cell r="DJ158">
            <v>0</v>
          </cell>
          <cell r="DK158">
            <v>-4475.3094159392522</v>
          </cell>
        </row>
        <row r="159">
          <cell r="A159">
            <v>38534</v>
          </cell>
          <cell r="B159">
            <v>407.60953956614594</v>
          </cell>
          <cell r="C159">
            <v>-1336.1129655388377</v>
          </cell>
          <cell r="D159">
            <v>-38.642169539691849</v>
          </cell>
          <cell r="E159">
            <v>84.543955262241752</v>
          </cell>
          <cell r="F159">
            <v>53.432024289903438</v>
          </cell>
          <cell r="G159">
            <v>9.521391810186401</v>
          </cell>
          <cell r="H159">
            <v>-0.32059847622318571</v>
          </cell>
          <cell r="I159">
            <v>0.11600775901639304</v>
          </cell>
          <cell r="J159">
            <v>0</v>
          </cell>
          <cell r="K159">
            <v>0</v>
          </cell>
          <cell r="L159">
            <v>0</v>
          </cell>
          <cell r="M159">
            <v>3.0399783299999967</v>
          </cell>
          <cell r="N159">
            <v>0</v>
          </cell>
          <cell r="O159">
            <v>0</v>
          </cell>
          <cell r="P159">
            <v>0.20718306031168243</v>
          </cell>
          <cell r="Q159">
            <v>0.1286315801156559</v>
          </cell>
          <cell r="R159">
            <v>1.1050173292412211</v>
          </cell>
          <cell r="S159">
            <v>1.000664914994946</v>
          </cell>
          <cell r="T159">
            <v>2.4287277316136842</v>
          </cell>
          <cell r="U159">
            <v>1.0263690713201505</v>
          </cell>
          <cell r="V159">
            <v>1.7561208723756216E-2</v>
          </cell>
          <cell r="W159">
            <v>1.1776156483258191</v>
          </cell>
          <cell r="X159">
            <v>6.1879858384294328E-2</v>
          </cell>
          <cell r="Y159">
            <v>1.0089491450529564E-2</v>
          </cell>
          <cell r="Z159">
            <v>0.21430890630428223</v>
          </cell>
          <cell r="AA159">
            <v>1.0123711060979108</v>
          </cell>
          <cell r="AB159">
            <v>4.4010390489172835</v>
          </cell>
          <cell r="AC159">
            <v>2.2970539445159375</v>
          </cell>
          <cell r="AD159">
            <v>0.13419099353913477</v>
          </cell>
          <cell r="AE159">
            <v>0.25877063073981965</v>
          </cell>
          <cell r="AF159">
            <v>6.8168824125131255E-2</v>
          </cell>
          <cell r="AG159">
            <v>0.10076335661788405</v>
          </cell>
          <cell r="AH159">
            <v>0.6072428716931384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C159">
            <v>38534</v>
          </cell>
          <cell r="BD159">
            <v>6.3913257508907009</v>
          </cell>
          <cell r="BE159">
            <v>145.31034689204671</v>
          </cell>
          <cell r="BF159">
            <v>6.4329180908911496</v>
          </cell>
          <cell r="BG159">
            <v>15.131791472116561</v>
          </cell>
          <cell r="BH159">
            <v>9.1312459306976166</v>
          </cell>
          <cell r="BI159">
            <v>0.27266315666948859</v>
          </cell>
          <cell r="BJ159">
            <v>-0.14856179915809165</v>
          </cell>
          <cell r="BK159">
            <v>0</v>
          </cell>
          <cell r="BL159">
            <v>0</v>
          </cell>
          <cell r="BM159">
            <v>0</v>
          </cell>
          <cell r="BN159">
            <v>0</v>
          </cell>
          <cell r="BP159">
            <v>0</v>
          </cell>
          <cell r="BQ159">
            <v>0</v>
          </cell>
          <cell r="BR159">
            <v>0</v>
          </cell>
          <cell r="BS159">
            <v>0</v>
          </cell>
          <cell r="BT159">
            <v>0</v>
          </cell>
          <cell r="BU159">
            <v>0</v>
          </cell>
          <cell r="CA159">
            <v>0</v>
          </cell>
          <cell r="CB159">
            <v>0</v>
          </cell>
          <cell r="CC159">
            <v>0</v>
          </cell>
          <cell r="CH159">
            <v>0</v>
          </cell>
          <cell r="CI159">
            <v>0</v>
          </cell>
          <cell r="CJ159">
            <v>0</v>
          </cell>
          <cell r="CK159">
            <v>0</v>
          </cell>
          <cell r="CL159">
            <v>0</v>
          </cell>
          <cell r="CR159">
            <v>0</v>
          </cell>
          <cell r="CS159">
            <v>0</v>
          </cell>
          <cell r="CT159">
            <v>0</v>
          </cell>
          <cell r="CU159">
            <v>0</v>
          </cell>
          <cell r="CV159">
            <v>0</v>
          </cell>
          <cell r="CW159">
            <v>0</v>
          </cell>
          <cell r="CX159">
            <v>0</v>
          </cell>
          <cell r="CY159">
            <v>0</v>
          </cell>
          <cell r="CZ159">
            <v>0</v>
          </cell>
          <cell r="DA159">
            <v>0</v>
          </cell>
          <cell r="DC159">
            <v>38534</v>
          </cell>
          <cell r="DD159">
            <v>-816.81283653725882</v>
          </cell>
          <cell r="DE159">
            <v>16.257649577032261</v>
          </cell>
          <cell r="DF159">
            <v>0</v>
          </cell>
          <cell r="DG159">
            <v>182.52172949415413</v>
          </cell>
          <cell r="DH159">
            <v>0</v>
          </cell>
          <cell r="DI159">
            <v>0</v>
          </cell>
          <cell r="DJ159">
            <v>0</v>
          </cell>
          <cell r="DK159">
            <v>-618.03345746607249</v>
          </cell>
        </row>
        <row r="160">
          <cell r="A160">
            <v>38565</v>
          </cell>
          <cell r="B160">
            <v>82.422468129231675</v>
          </cell>
          <cell r="C160">
            <v>4007.8417821634075</v>
          </cell>
          <cell r="D160">
            <v>19.233112864407417</v>
          </cell>
          <cell r="E160">
            <v>-25.975564450036472</v>
          </cell>
          <cell r="F160">
            <v>2.1896075872068081</v>
          </cell>
          <cell r="G160">
            <v>-0.50997908753015508</v>
          </cell>
          <cell r="H160">
            <v>0.45414256445480206</v>
          </cell>
          <cell r="I160">
            <v>-1.726229508197008E-3</v>
          </cell>
          <cell r="J160">
            <v>0</v>
          </cell>
          <cell r="K160">
            <v>0</v>
          </cell>
          <cell r="L160">
            <v>0</v>
          </cell>
          <cell r="M160">
            <v>0</v>
          </cell>
          <cell r="N160">
            <v>0</v>
          </cell>
          <cell r="O160">
            <v>0</v>
          </cell>
          <cell r="P160">
            <v>-7.4921423948213217E-3</v>
          </cell>
          <cell r="Q160">
            <v>-3.6232491909382603E-3</v>
          </cell>
          <cell r="R160">
            <v>-1.0395919093845407E-2</v>
          </cell>
          <cell r="S160">
            <v>-6.2947766990362197E-3</v>
          </cell>
          <cell r="T160">
            <v>-1.1852323624588212E-2</v>
          </cell>
          <cell r="U160">
            <v>-1.993345954692316E-2</v>
          </cell>
          <cell r="V160">
            <v>-3.0705501618122355E-4</v>
          </cell>
          <cell r="W160">
            <v>-7.6300323624565181E-3</v>
          </cell>
          <cell r="X160">
            <v>-1.3352556634302903E-3</v>
          </cell>
          <cell r="Y160">
            <v>-9.5375404531250485E-5</v>
          </cell>
          <cell r="Z160">
            <v>-3.8150161812389172E-4</v>
          </cell>
          <cell r="AA160">
            <v>-3.3591818770226212E-2</v>
          </cell>
          <cell r="AB160">
            <v>0.27615545017377485</v>
          </cell>
          <cell r="AC160">
            <v>-5.398247896439301E-2</v>
          </cell>
          <cell r="AD160">
            <v>-3.439016181237875E-3</v>
          </cell>
          <cell r="AE160">
            <v>-3.6242653721689777E-3</v>
          </cell>
          <cell r="AF160">
            <v>-1.9651521035597419E-3</v>
          </cell>
          <cell r="AG160">
            <v>-2.479760517799301E-3</v>
          </cell>
          <cell r="AH160">
            <v>-7.4392815533990131E-3</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C160">
            <v>38565</v>
          </cell>
          <cell r="BD160">
            <v>1.0890080525683743E-2</v>
          </cell>
          <cell r="BE160">
            <v>-3.5787245799497214</v>
          </cell>
          <cell r="BF160">
            <v>-0.20606996167447278</v>
          </cell>
          <cell r="BG160">
            <v>7.2746735831877913</v>
          </cell>
          <cell r="BH160">
            <v>-0.53206852724784426</v>
          </cell>
          <cell r="BI160">
            <v>-2.8592968489888904E-2</v>
          </cell>
          <cell r="BJ160">
            <v>6.1679524999047608E-2</v>
          </cell>
          <cell r="BK160">
            <v>0</v>
          </cell>
          <cell r="BL160">
            <v>0</v>
          </cell>
          <cell r="BM160">
            <v>0</v>
          </cell>
          <cell r="BN160">
            <v>0</v>
          </cell>
          <cell r="BP160">
            <v>0</v>
          </cell>
          <cell r="BQ160">
            <v>0</v>
          </cell>
          <cell r="BR160">
            <v>0</v>
          </cell>
          <cell r="BS160">
            <v>0</v>
          </cell>
          <cell r="BT160">
            <v>0</v>
          </cell>
          <cell r="BU160">
            <v>0</v>
          </cell>
          <cell r="CA160">
            <v>0</v>
          </cell>
          <cell r="CB160">
            <v>0</v>
          </cell>
          <cell r="CC160">
            <v>0</v>
          </cell>
          <cell r="CH160">
            <v>0</v>
          </cell>
          <cell r="CI160">
            <v>0</v>
          </cell>
          <cell r="CJ160">
            <v>0</v>
          </cell>
          <cell r="CK160">
            <v>0</v>
          </cell>
          <cell r="CL160">
            <v>0</v>
          </cell>
          <cell r="CR160">
            <v>0</v>
          </cell>
          <cell r="CS160">
            <v>0</v>
          </cell>
          <cell r="CT160">
            <v>0</v>
          </cell>
          <cell r="CU160">
            <v>0</v>
          </cell>
          <cell r="CV160">
            <v>0</v>
          </cell>
          <cell r="CW160">
            <v>0</v>
          </cell>
          <cell r="CX160">
            <v>0</v>
          </cell>
          <cell r="CY160">
            <v>0</v>
          </cell>
          <cell r="CZ160">
            <v>0</v>
          </cell>
          <cell r="DA160">
            <v>0</v>
          </cell>
          <cell r="DC160">
            <v>38565</v>
          </cell>
          <cell r="DD160">
            <v>4085.6538435416333</v>
          </cell>
          <cell r="DE160">
            <v>0.10029258609611497</v>
          </cell>
          <cell r="DF160">
            <v>0</v>
          </cell>
          <cell r="DG160">
            <v>3.0017871513505954</v>
          </cell>
          <cell r="DH160">
            <v>0</v>
          </cell>
          <cell r="DI160">
            <v>0</v>
          </cell>
          <cell r="DJ160">
            <v>0</v>
          </cell>
          <cell r="DK160">
            <v>4088.75592327908</v>
          </cell>
        </row>
        <row r="161">
          <cell r="A161">
            <v>38596</v>
          </cell>
          <cell r="B161">
            <v>-179.30308113730189</v>
          </cell>
          <cell r="C161">
            <v>-3570.1383528655579</v>
          </cell>
          <cell r="D161">
            <v>-12.010471494291266</v>
          </cell>
          <cell r="E161">
            <v>-33.947008150821489</v>
          </cell>
          <cell r="F161">
            <v>-10.891638809070855</v>
          </cell>
          <cell r="G161">
            <v>-8.9010272754380253</v>
          </cell>
          <cell r="H161">
            <v>-0.98356359089413203</v>
          </cell>
          <cell r="I161">
            <v>-0.11428152950819603</v>
          </cell>
          <cell r="J161">
            <v>0</v>
          </cell>
          <cell r="K161">
            <v>0</v>
          </cell>
          <cell r="L161">
            <v>0</v>
          </cell>
          <cell r="M161">
            <v>-3.0399783299999825</v>
          </cell>
          <cell r="N161">
            <v>0</v>
          </cell>
          <cell r="O161">
            <v>0</v>
          </cell>
          <cell r="P161">
            <v>-8.2943357902987458E-2</v>
          </cell>
          <cell r="Q161">
            <v>-3.7498157372760854E-2</v>
          </cell>
          <cell r="R161">
            <v>-1.0529777574913766</v>
          </cell>
          <cell r="S161">
            <v>-0.96612681653422072</v>
          </cell>
          <cell r="T161">
            <v>-1.8970296048250734E-2</v>
          </cell>
          <cell r="U161">
            <v>-0.4593628135917136</v>
          </cell>
          <cell r="V161">
            <v>-1.084383894684432E-2</v>
          </cell>
          <cell r="W161">
            <v>-1.0468474719202661</v>
          </cell>
          <cell r="X161">
            <v>-1.2715733786047623E-2</v>
          </cell>
          <cell r="Y161">
            <v>-8.5354939990033296E-3</v>
          </cell>
          <cell r="Z161">
            <v>-0.21005909359601382</v>
          </cell>
          <cell r="AA161">
            <v>-0.24144705228471608</v>
          </cell>
          <cell r="AB161">
            <v>-0.80758103713283447</v>
          </cell>
          <cell r="AC161">
            <v>-0.74014710583590926</v>
          </cell>
          <cell r="AD161">
            <v>-0.1153895394046538</v>
          </cell>
          <cell r="AE161">
            <v>-0.24186924756212846</v>
          </cell>
          <cell r="AF161">
            <v>-1.8521062059802196E-2</v>
          </cell>
          <cell r="AG161">
            <v>-2.7889167774086454E-2</v>
          </cell>
          <cell r="AH161">
            <v>-0.49054659412225021</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C161">
            <v>38596</v>
          </cell>
          <cell r="BD161">
            <v>-7.012939478848466</v>
          </cell>
          <cell r="BE161">
            <v>-17.917998054273426</v>
          </cell>
          <cell r="BF161">
            <v>-2.6347954077243685</v>
          </cell>
          <cell r="BG161">
            <v>-24.87555458924794</v>
          </cell>
          <cell r="BH161">
            <v>-2.0208629405450154</v>
          </cell>
          <cell r="BI161">
            <v>-0.2520507759794981</v>
          </cell>
          <cell r="BJ161">
            <v>-0.28470016793885655</v>
          </cell>
          <cell r="BK161">
            <v>0</v>
          </cell>
          <cell r="BL161">
            <v>0</v>
          </cell>
          <cell r="BM161">
            <v>0</v>
          </cell>
          <cell r="BN161">
            <v>0</v>
          </cell>
          <cell r="BP161">
            <v>0</v>
          </cell>
          <cell r="BQ161">
            <v>0</v>
          </cell>
          <cell r="BR161">
            <v>0</v>
          </cell>
          <cell r="BS161">
            <v>0</v>
          </cell>
          <cell r="BT161">
            <v>0</v>
          </cell>
          <cell r="BU161">
            <v>0</v>
          </cell>
          <cell r="CA161">
            <v>0</v>
          </cell>
          <cell r="CB161">
            <v>0</v>
          </cell>
          <cell r="CC161">
            <v>0</v>
          </cell>
          <cell r="CH161">
            <v>0</v>
          </cell>
          <cell r="CI161">
            <v>0</v>
          </cell>
          <cell r="CJ161">
            <v>0</v>
          </cell>
          <cell r="CK161">
            <v>0</v>
          </cell>
          <cell r="CL161">
            <v>0</v>
          </cell>
          <cell r="CR161">
            <v>0</v>
          </cell>
          <cell r="CS161">
            <v>0</v>
          </cell>
          <cell r="CT161">
            <v>0</v>
          </cell>
          <cell r="CU161">
            <v>0</v>
          </cell>
          <cell r="CV161">
            <v>0</v>
          </cell>
          <cell r="CW161">
            <v>0</v>
          </cell>
          <cell r="CX161">
            <v>0</v>
          </cell>
          <cell r="CY161">
            <v>0</v>
          </cell>
          <cell r="CZ161">
            <v>0</v>
          </cell>
          <cell r="DA161">
            <v>0</v>
          </cell>
          <cell r="DC161">
            <v>38596</v>
          </cell>
          <cell r="DD161">
            <v>-3819.3294031828837</v>
          </cell>
          <cell r="DE161">
            <v>-6.5902716373658654</v>
          </cell>
          <cell r="DF161">
            <v>0</v>
          </cell>
          <cell r="DG161">
            <v>-54.998901414557572</v>
          </cell>
          <cell r="DH161">
            <v>0</v>
          </cell>
          <cell r="DI161">
            <v>0</v>
          </cell>
          <cell r="DJ161">
            <v>0</v>
          </cell>
          <cell r="DK161">
            <v>-3880.918576234807</v>
          </cell>
        </row>
        <row r="162">
          <cell r="A162">
            <v>38626</v>
          </cell>
          <cell r="B162">
            <v>908.65340462077984</v>
          </cell>
          <cell r="C162">
            <v>5713.9549053109131</v>
          </cell>
          <cell r="D162">
            <v>416.53045405509891</v>
          </cell>
          <cell r="E162">
            <v>286.64778562073354</v>
          </cell>
          <cell r="F162">
            <v>511.75778047411404</v>
          </cell>
          <cell r="G162">
            <v>9.3073736209682352</v>
          </cell>
          <cell r="H162">
            <v>-10.583365571374266</v>
          </cell>
          <cell r="I162">
            <v>0.11600775901639304</v>
          </cell>
          <cell r="J162">
            <v>0</v>
          </cell>
          <cell r="K162">
            <v>0</v>
          </cell>
          <cell r="L162">
            <v>0</v>
          </cell>
          <cell r="M162">
            <v>3.0399783299999967</v>
          </cell>
          <cell r="N162">
            <v>0</v>
          </cell>
          <cell r="O162">
            <v>0</v>
          </cell>
          <cell r="P162">
            <v>2.5958960941291309</v>
          </cell>
          <cell r="Q162">
            <v>1.8229148888704119</v>
          </cell>
          <cell r="R162">
            <v>9.2982909508270737</v>
          </cell>
          <cell r="S162">
            <v>9.4545903445853163</v>
          </cell>
          <cell r="T162">
            <v>8.1628531305500296</v>
          </cell>
          <cell r="U162">
            <v>26.43866752100314</v>
          </cell>
          <cell r="V162">
            <v>0.47226619639319267</v>
          </cell>
          <cell r="W162">
            <v>35.356880328776413</v>
          </cell>
          <cell r="X162">
            <v>0.93319214201637157</v>
          </cell>
          <cell r="Y162">
            <v>0.27239828647565156</v>
          </cell>
          <cell r="Z162">
            <v>4.4611337385553647</v>
          </cell>
          <cell r="AA162">
            <v>10.361553875282382</v>
          </cell>
          <cell r="AB162">
            <v>64.064736231050844</v>
          </cell>
          <cell r="AC162">
            <v>42.411978473092219</v>
          </cell>
          <cell r="AD162">
            <v>1.1214411686224164</v>
          </cell>
          <cell r="AE162">
            <v>1.9716820506096386</v>
          </cell>
          <cell r="AF162">
            <v>0.89918453909969642</v>
          </cell>
          <cell r="AG162">
            <v>1.6137169607756898</v>
          </cell>
          <cell r="AH162">
            <v>14.997414220189849</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C162">
            <v>38626</v>
          </cell>
          <cell r="BD162">
            <v>10.317330978578269</v>
          </cell>
          <cell r="BE162">
            <v>477.45997152618406</v>
          </cell>
          <cell r="BF162">
            <v>110.28797151717167</v>
          </cell>
          <cell r="BG162">
            <v>124.54989531658157</v>
          </cell>
          <cell r="BH162">
            <v>123.0379448342205</v>
          </cell>
          <cell r="BI162">
            <v>0.27009965143711323</v>
          </cell>
          <cell r="BJ162">
            <v>1.1088860358432706</v>
          </cell>
          <cell r="BK162">
            <v>0</v>
          </cell>
          <cell r="BL162">
            <v>0</v>
          </cell>
          <cell r="BM162">
            <v>0</v>
          </cell>
          <cell r="BN162">
            <v>0</v>
          </cell>
          <cell r="BP162">
            <v>0</v>
          </cell>
          <cell r="BQ162">
            <v>0</v>
          </cell>
          <cell r="BR162">
            <v>0</v>
          </cell>
          <cell r="BS162">
            <v>0</v>
          </cell>
          <cell r="BT162">
            <v>0</v>
          </cell>
          <cell r="BU162">
            <v>0</v>
          </cell>
          <cell r="CA162">
            <v>0</v>
          </cell>
          <cell r="CB162">
            <v>0</v>
          </cell>
          <cell r="CC162">
            <v>0</v>
          </cell>
          <cell r="CH162">
            <v>0</v>
          </cell>
          <cell r="CI162">
            <v>0</v>
          </cell>
          <cell r="CJ162">
            <v>0</v>
          </cell>
          <cell r="CK162">
            <v>0</v>
          </cell>
          <cell r="CL162">
            <v>0</v>
          </cell>
          <cell r="CR162">
            <v>0</v>
          </cell>
          <cell r="CS162">
            <v>0</v>
          </cell>
          <cell r="CT162">
            <v>0</v>
          </cell>
          <cell r="CU162">
            <v>0</v>
          </cell>
          <cell r="CV162">
            <v>0</v>
          </cell>
          <cell r="CW162">
            <v>0</v>
          </cell>
          <cell r="CX162">
            <v>0</v>
          </cell>
          <cell r="CY162">
            <v>0</v>
          </cell>
          <cell r="CZ162">
            <v>0</v>
          </cell>
          <cell r="DA162">
            <v>0</v>
          </cell>
          <cell r="DC162">
            <v>38626</v>
          </cell>
          <cell r="DD162">
            <v>7839.4243242202501</v>
          </cell>
          <cell r="DE162">
            <v>236.71079114090483</v>
          </cell>
          <cell r="DF162">
            <v>0</v>
          </cell>
          <cell r="DG162">
            <v>847.0320998600165</v>
          </cell>
          <cell r="DH162">
            <v>0</v>
          </cell>
          <cell r="DI162">
            <v>0</v>
          </cell>
          <cell r="DJ162">
            <v>0</v>
          </cell>
          <cell r="DK162">
            <v>8923.1672152211722</v>
          </cell>
        </row>
        <row r="163">
          <cell r="A163">
            <v>38657</v>
          </cell>
          <cell r="B163">
            <v>396.14048418501807</v>
          </cell>
          <cell r="C163">
            <v>5520.4684340771018</v>
          </cell>
          <cell r="D163">
            <v>585.7899506045369</v>
          </cell>
          <cell r="E163">
            <v>320.07086267441696</v>
          </cell>
          <cell r="F163">
            <v>623.16134598009273</v>
          </cell>
          <cell r="G163">
            <v>-9.4337048409624913</v>
          </cell>
          <cell r="H163">
            <v>4.7716608962032154</v>
          </cell>
          <cell r="I163">
            <v>-0.11600775901639304</v>
          </cell>
          <cell r="J163">
            <v>0</v>
          </cell>
          <cell r="K163">
            <v>0</v>
          </cell>
          <cell r="L163">
            <v>0</v>
          </cell>
          <cell r="M163">
            <v>-3.0399783299999967</v>
          </cell>
          <cell r="N163">
            <v>0</v>
          </cell>
          <cell r="O163">
            <v>0</v>
          </cell>
          <cell r="P163">
            <v>2.304834258323611</v>
          </cell>
          <cell r="Q163">
            <v>1.6873299297997617</v>
          </cell>
          <cell r="R163">
            <v>6.7408028309528518</v>
          </cell>
          <cell r="S163">
            <v>7.1624698870446579</v>
          </cell>
          <cell r="T163">
            <v>7.8210343653316752</v>
          </cell>
          <cell r="U163">
            <v>25.576095943377503</v>
          </cell>
          <cell r="V163">
            <v>0.45247049286936381</v>
          </cell>
          <cell r="W163">
            <v>33.67333882305401</v>
          </cell>
          <cell r="X163">
            <v>0.88830277291848381</v>
          </cell>
          <cell r="Y163">
            <v>0.25742469975835314</v>
          </cell>
          <cell r="Z163">
            <v>4.0557004898617048</v>
          </cell>
          <cell r="AA163">
            <v>9.1967624406336377</v>
          </cell>
          <cell r="AB163">
            <v>60.148631029609845</v>
          </cell>
          <cell r="AC163">
            <v>40.351718227036287</v>
          </cell>
          <cell r="AD163">
            <v>0.82422690541558463</v>
          </cell>
          <cell r="AE163">
            <v>1.370463643469197</v>
          </cell>
          <cell r="AF163">
            <v>0.87456605420610889</v>
          </cell>
          <cell r="AG163">
            <v>1.6060592482533886</v>
          </cell>
          <cell r="AH163">
            <v>14.074798627361382</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C163">
            <v>38657</v>
          </cell>
          <cell r="BD163">
            <v>-9.5241194869562378</v>
          </cell>
          <cell r="BE163">
            <v>862.38318659526794</v>
          </cell>
          <cell r="BF163">
            <v>130.44372596843706</v>
          </cell>
          <cell r="BG163">
            <v>67.559596630270107</v>
          </cell>
          <cell r="BH163">
            <v>126.39698992684922</v>
          </cell>
          <cell r="BI163">
            <v>-0.24341380796874468</v>
          </cell>
          <cell r="BJ163">
            <v>2.8384247094649453</v>
          </cell>
          <cell r="BK163">
            <v>0</v>
          </cell>
          <cell r="BL163">
            <v>0</v>
          </cell>
          <cell r="BM163">
            <v>0</v>
          </cell>
          <cell r="BN163">
            <v>0</v>
          </cell>
          <cell r="BP163">
            <v>0</v>
          </cell>
          <cell r="BQ163">
            <v>0</v>
          </cell>
          <cell r="BR163">
            <v>0</v>
          </cell>
          <cell r="BS163">
            <v>0</v>
          </cell>
          <cell r="BT163">
            <v>0</v>
          </cell>
          <cell r="BU163">
            <v>0</v>
          </cell>
          <cell r="CA163">
            <v>0</v>
          </cell>
          <cell r="CB163">
            <v>0</v>
          </cell>
          <cell r="CC163">
            <v>0</v>
          </cell>
          <cell r="CH163">
            <v>0</v>
          </cell>
          <cell r="CI163">
            <v>0</v>
          </cell>
          <cell r="CJ163">
            <v>0</v>
          </cell>
          <cell r="CK163">
            <v>0</v>
          </cell>
          <cell r="CL163">
            <v>0</v>
          </cell>
          <cell r="CR163">
            <v>0</v>
          </cell>
          <cell r="CS163">
            <v>0</v>
          </cell>
          <cell r="CT163">
            <v>0</v>
          </cell>
          <cell r="CU163">
            <v>0</v>
          </cell>
          <cell r="CV163">
            <v>0</v>
          </cell>
          <cell r="CW163">
            <v>0</v>
          </cell>
          <cell r="CX163">
            <v>0</v>
          </cell>
          <cell r="CY163">
            <v>0</v>
          </cell>
          <cell r="CZ163">
            <v>0</v>
          </cell>
          <cell r="DA163">
            <v>0</v>
          </cell>
          <cell r="DC163">
            <v>38657</v>
          </cell>
          <cell r="DD163">
            <v>7437.8130474873906</v>
          </cell>
          <cell r="DE163">
            <v>219.06703066927739</v>
          </cell>
          <cell r="DF163">
            <v>0</v>
          </cell>
          <cell r="DG163">
            <v>1179.8543905353645</v>
          </cell>
          <cell r="DH163">
            <v>0</v>
          </cell>
          <cell r="DI163">
            <v>0</v>
          </cell>
          <cell r="DJ163">
            <v>0</v>
          </cell>
          <cell r="DK163">
            <v>8836.7344686920333</v>
          </cell>
        </row>
        <row r="164">
          <cell r="A164">
            <v>38687</v>
          </cell>
          <cell r="B164">
            <v>532.20918064621219</v>
          </cell>
          <cell r="C164">
            <v>8347.2760233276858</v>
          </cell>
          <cell r="D164">
            <v>783.6253052700722</v>
          </cell>
          <cell r="E164">
            <v>368.37353428467645</v>
          </cell>
          <cell r="F164">
            <v>782.01719342157571</v>
          </cell>
          <cell r="G164">
            <v>9.516157743532915</v>
          </cell>
          <cell r="H164">
            <v>7.0445027341823661</v>
          </cell>
          <cell r="I164">
            <v>0.11600775901639304</v>
          </cell>
          <cell r="J164">
            <v>0</v>
          </cell>
          <cell r="K164">
            <v>0</v>
          </cell>
          <cell r="L164">
            <v>0</v>
          </cell>
          <cell r="M164">
            <v>3.0399783299999967</v>
          </cell>
          <cell r="N164">
            <v>0</v>
          </cell>
          <cell r="O164">
            <v>0</v>
          </cell>
          <cell r="P164">
            <v>3.3593457738560097</v>
          </cell>
          <cell r="Q164">
            <v>2.386455829740723</v>
          </cell>
          <cell r="R164">
            <v>12.309019767620661</v>
          </cell>
          <cell r="S164">
            <v>12.592383688983624</v>
          </cell>
          <cell r="T164">
            <v>10.653314063681325</v>
          </cell>
          <cell r="U164">
            <v>35.635332691189149</v>
          </cell>
          <cell r="V164">
            <v>0.63826788319809213</v>
          </cell>
          <cell r="W164">
            <v>48.169377768458133</v>
          </cell>
          <cell r="X164">
            <v>1.2336362023253473</v>
          </cell>
          <cell r="Y164">
            <v>0.37005021574575991</v>
          </cell>
          <cell r="Z164">
            <v>6.06386192181062</v>
          </cell>
          <cell r="AA164">
            <v>13.189849198881504</v>
          </cell>
          <cell r="AB164">
            <v>85.943150730448934</v>
          </cell>
          <cell r="AC164">
            <v>56.423866584739571</v>
          </cell>
          <cell r="AD164">
            <v>1.4653300298508256</v>
          </cell>
          <cell r="AE164">
            <v>2.5917254833703876</v>
          </cell>
          <cell r="AF164">
            <v>1.1968364260654738</v>
          </cell>
          <cell r="AG164">
            <v>2.1783191610056152</v>
          </cell>
          <cell r="AH164">
            <v>20.315088400241969</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C164">
            <v>38687</v>
          </cell>
          <cell r="BD164">
            <v>9.0304672088763311</v>
          </cell>
          <cell r="BE164">
            <v>1242.2927883561888</v>
          </cell>
          <cell r="BF164">
            <v>181.78144839278264</v>
          </cell>
          <cell r="BG164">
            <v>148.61007245978453</v>
          </cell>
          <cell r="BH164">
            <v>177.0155277334751</v>
          </cell>
          <cell r="BI164">
            <v>0.26538813588898691</v>
          </cell>
          <cell r="BJ164">
            <v>3.5086026735628337</v>
          </cell>
          <cell r="BK164">
            <v>0</v>
          </cell>
          <cell r="BL164">
            <v>0</v>
          </cell>
          <cell r="BM164">
            <v>0</v>
          </cell>
          <cell r="BN164">
            <v>0</v>
          </cell>
          <cell r="BP164">
            <v>0</v>
          </cell>
          <cell r="BQ164">
            <v>0</v>
          </cell>
          <cell r="BR164">
            <v>0</v>
          </cell>
          <cell r="BS164">
            <v>0</v>
          </cell>
          <cell r="BT164">
            <v>0</v>
          </cell>
          <cell r="BU164">
            <v>0</v>
          </cell>
          <cell r="CA164">
            <v>0</v>
          </cell>
          <cell r="CB164">
            <v>0</v>
          </cell>
          <cell r="CC164">
            <v>0</v>
          </cell>
          <cell r="CH164">
            <v>0</v>
          </cell>
          <cell r="CI164">
            <v>0</v>
          </cell>
          <cell r="CJ164">
            <v>0</v>
          </cell>
          <cell r="CK164">
            <v>0</v>
          </cell>
          <cell r="CL164">
            <v>0</v>
          </cell>
          <cell r="CR164">
            <v>0</v>
          </cell>
          <cell r="CS164">
            <v>0</v>
          </cell>
          <cell r="CT164">
            <v>0</v>
          </cell>
          <cell r="CU164">
            <v>0</v>
          </cell>
          <cell r="CV164">
            <v>0</v>
          </cell>
          <cell r="CW164">
            <v>0</v>
          </cell>
          <cell r="CX164">
            <v>0</v>
          </cell>
          <cell r="CY164">
            <v>0</v>
          </cell>
          <cell r="CZ164">
            <v>0</v>
          </cell>
          <cell r="DA164">
            <v>0</v>
          </cell>
          <cell r="DC164">
            <v>38687</v>
          </cell>
          <cell r="DD164">
            <v>10833.217883516954</v>
          </cell>
          <cell r="DE164">
            <v>316.7152118212137</v>
          </cell>
          <cell r="DF164">
            <v>0</v>
          </cell>
          <cell r="DG164">
            <v>1762.5042949605595</v>
          </cell>
          <cell r="DH164">
            <v>0</v>
          </cell>
          <cell r="DI164">
            <v>0</v>
          </cell>
          <cell r="DJ164">
            <v>0</v>
          </cell>
          <cell r="DK164">
            <v>12912.437390298728</v>
          </cell>
        </row>
        <row r="165">
          <cell r="A165">
            <v>38718</v>
          </cell>
          <cell r="B165">
            <v>-3.612540110707414</v>
          </cell>
          <cell r="C165">
            <v>1221.2858025676214</v>
          </cell>
          <cell r="D165">
            <v>409.84244667120583</v>
          </cell>
          <cell r="E165">
            <v>165.47692795818284</v>
          </cell>
          <cell r="F165">
            <v>249.31245368073633</v>
          </cell>
          <cell r="G165">
            <v>-0.35062828808003133</v>
          </cell>
          <cell r="H165">
            <v>2.1502045343285623</v>
          </cell>
          <cell r="I165">
            <v>-1.726229508197008E-3</v>
          </cell>
          <cell r="J165">
            <v>0</v>
          </cell>
          <cell r="K165">
            <v>0</v>
          </cell>
          <cell r="L165">
            <v>0</v>
          </cell>
          <cell r="M165">
            <v>0</v>
          </cell>
          <cell r="N165">
            <v>0</v>
          </cell>
          <cell r="O165">
            <v>0</v>
          </cell>
          <cell r="P165">
            <v>0.68775141556590391</v>
          </cell>
          <cell r="Q165">
            <v>0.53785408520442957</v>
          </cell>
          <cell r="R165">
            <v>1.0975327403277504</v>
          </cell>
          <cell r="S165">
            <v>1.3568729510826216</v>
          </cell>
          <cell r="T165">
            <v>2.7137389628558459</v>
          </cell>
          <cell r="U165">
            <v>8.3902579950514138</v>
          </cell>
          <cell r="V165">
            <v>0.14528120155271518</v>
          </cell>
          <cell r="W165">
            <v>10.574047218732261</v>
          </cell>
          <cell r="X165">
            <v>0.29369303931115009</v>
          </cell>
          <cell r="Y165">
            <v>8.0082862817459688E-2</v>
          </cell>
          <cell r="Z165">
            <v>1.175619553015526</v>
          </cell>
          <cell r="AA165">
            <v>2.8433733275786253</v>
          </cell>
          <cell r="AB165">
            <v>18.967969165900968</v>
          </cell>
          <cell r="AC165">
            <v>13.153637117682251</v>
          </cell>
          <cell r="AD165">
            <v>0.14478048129393883</v>
          </cell>
          <cell r="AE165">
            <v>0.18732111835075393</v>
          </cell>
          <cell r="AF165">
            <v>0.49855648471216174</v>
          </cell>
          <cell r="AG165">
            <v>0.91633881396931649</v>
          </cell>
          <cell r="AH165">
            <v>4.3429676598476306</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C165">
            <v>38718</v>
          </cell>
          <cell r="BD165">
            <v>-1.2216905476305726</v>
          </cell>
          <cell r="BE165">
            <v>244.63309957578986</v>
          </cell>
          <cell r="BF165">
            <v>66.164565112500838</v>
          </cell>
          <cell r="BG165">
            <v>37.241511602885907</v>
          </cell>
          <cell r="BH165">
            <v>58.864968256930979</v>
          </cell>
          <cell r="BI165">
            <v>-3.414524597852342E-2</v>
          </cell>
          <cell r="BJ165">
            <v>1.5829826079903988</v>
          </cell>
          <cell r="BK165">
            <v>0</v>
          </cell>
          <cell r="BL165">
            <v>0</v>
          </cell>
          <cell r="BM165">
            <v>0</v>
          </cell>
          <cell r="BN165">
            <v>0</v>
          </cell>
          <cell r="BP165">
            <v>0</v>
          </cell>
          <cell r="BQ165">
            <v>0</v>
          </cell>
          <cell r="BR165">
            <v>0</v>
          </cell>
          <cell r="BS165">
            <v>0</v>
          </cell>
          <cell r="BT165">
            <v>0</v>
          </cell>
          <cell r="BU165">
            <v>0</v>
          </cell>
          <cell r="CA165">
            <v>0</v>
          </cell>
          <cell r="CB165">
            <v>0</v>
          </cell>
          <cell r="CC165">
            <v>0</v>
          </cell>
          <cell r="CH165">
            <v>0</v>
          </cell>
          <cell r="CI165">
            <v>0</v>
          </cell>
          <cell r="CJ165">
            <v>0</v>
          </cell>
          <cell r="CK165">
            <v>0</v>
          </cell>
          <cell r="CL165">
            <v>0</v>
          </cell>
          <cell r="CR165">
            <v>0</v>
          </cell>
          <cell r="CS165">
            <v>0</v>
          </cell>
          <cell r="CT165">
            <v>0</v>
          </cell>
          <cell r="CU165">
            <v>0</v>
          </cell>
          <cell r="CV165">
            <v>0</v>
          </cell>
          <cell r="CW165">
            <v>0</v>
          </cell>
          <cell r="CX165">
            <v>0</v>
          </cell>
          <cell r="CY165">
            <v>0</v>
          </cell>
          <cell r="CZ165">
            <v>0</v>
          </cell>
          <cell r="DA165">
            <v>0</v>
          </cell>
          <cell r="DC165">
            <v>38718</v>
          </cell>
          <cell r="DD165">
            <v>2044.1029407837793</v>
          </cell>
          <cell r="DE165">
            <v>68.107676194852729</v>
          </cell>
          <cell r="DF165">
            <v>0</v>
          </cell>
          <cell r="DG165">
            <v>407.23129136248889</v>
          </cell>
          <cell r="DH165">
            <v>0</v>
          </cell>
          <cell r="DI165">
            <v>0</v>
          </cell>
          <cell r="DJ165">
            <v>0</v>
          </cell>
          <cell r="DK165">
            <v>2519.4419083411208</v>
          </cell>
        </row>
        <row r="166">
          <cell r="A166">
            <v>38749</v>
          </cell>
          <cell r="B166">
            <v>-1004.393697116835</v>
          </cell>
          <cell r="C166">
            <v>-1192.3054139466185</v>
          </cell>
          <cell r="D166">
            <v>-235.71879318265428</v>
          </cell>
          <cell r="E166">
            <v>-320.80158466149373</v>
          </cell>
          <cell r="F166">
            <v>-387.39508242109559</v>
          </cell>
          <cell r="G166">
            <v>-27.102444415571711</v>
          </cell>
          <cell r="H166">
            <v>-3.8199229796562761</v>
          </cell>
          <cell r="I166">
            <v>-0.34302013728813563</v>
          </cell>
          <cell r="J166">
            <v>0</v>
          </cell>
          <cell r="K166">
            <v>0</v>
          </cell>
          <cell r="L166">
            <v>0</v>
          </cell>
          <cell r="M166">
            <v>-9.1199349900000328</v>
          </cell>
          <cell r="N166">
            <v>0</v>
          </cell>
          <cell r="O166">
            <v>0</v>
          </cell>
          <cell r="P166">
            <v>-1.6519842927215347</v>
          </cell>
          <cell r="Q166">
            <v>-1.1145204377642726</v>
          </cell>
          <cell r="R166">
            <v>-7.6724162321978611</v>
          </cell>
          <cell r="S166">
            <v>-7.5728158680637918</v>
          </cell>
          <cell r="T166">
            <v>-4.6142770954218335</v>
          </cell>
          <cell r="U166">
            <v>-16.153598906896462</v>
          </cell>
          <cell r="V166">
            <v>-0.29497382424472374</v>
          </cell>
          <cell r="W166">
            <v>-22.683520917376086</v>
          </cell>
          <cell r="X166">
            <v>-0.55714841879796539</v>
          </cell>
          <cell r="Y166">
            <v>-0.17566223721965768</v>
          </cell>
          <cell r="Z166">
            <v>-3.0356851189730492</v>
          </cell>
          <cell r="AA166">
            <v>-6.3367499104056506</v>
          </cell>
          <cell r="AB166">
            <v>-37.684457733381862</v>
          </cell>
          <cell r="AC166">
            <v>-25.780662471667966</v>
          </cell>
          <cell r="AD166">
            <v>-0.89885757320500925</v>
          </cell>
          <cell r="AE166">
            <v>-1.6675729938010431</v>
          </cell>
          <cell r="AF166">
            <v>-0.59366192992384281</v>
          </cell>
          <cell r="AG166">
            <v>-1.0582012282270812</v>
          </cell>
          <cell r="AH166">
            <v>-9.7093800798185299</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C166">
            <v>38749</v>
          </cell>
          <cell r="BD166">
            <v>-18.271597217932424</v>
          </cell>
          <cell r="BE166">
            <v>-154.7189168157538</v>
          </cell>
          <cell r="BF166">
            <v>-83.483684518518601</v>
          </cell>
          <cell r="BG166">
            <v>-119.10935702966674</v>
          </cell>
          <cell r="BH166">
            <v>-89.333197915538733</v>
          </cell>
          <cell r="BI166">
            <v>-0.71873195611495433</v>
          </cell>
          <cell r="BJ166">
            <v>-1.9059377794065444</v>
          </cell>
          <cell r="BK166">
            <v>0</v>
          </cell>
          <cell r="BL166">
            <v>0</v>
          </cell>
          <cell r="BM166">
            <v>0</v>
          </cell>
          <cell r="BN166">
            <v>0</v>
          </cell>
          <cell r="BP166">
            <v>0</v>
          </cell>
          <cell r="BQ166">
            <v>0</v>
          </cell>
          <cell r="BR166">
            <v>0</v>
          </cell>
          <cell r="BS166">
            <v>0</v>
          </cell>
          <cell r="BT166">
            <v>0</v>
          </cell>
          <cell r="BU166">
            <v>0</v>
          </cell>
          <cell r="CA166">
            <v>0</v>
          </cell>
          <cell r="CB166">
            <v>0</v>
          </cell>
          <cell r="CC166">
            <v>0</v>
          </cell>
          <cell r="CH166">
            <v>0</v>
          </cell>
          <cell r="CI166">
            <v>0</v>
          </cell>
          <cell r="CJ166">
            <v>0</v>
          </cell>
          <cell r="CK166">
            <v>0</v>
          </cell>
          <cell r="CL166">
            <v>0</v>
          </cell>
          <cell r="CR166">
            <v>0</v>
          </cell>
          <cell r="CS166">
            <v>0</v>
          </cell>
          <cell r="CT166">
            <v>0</v>
          </cell>
          <cell r="CU166">
            <v>0</v>
          </cell>
          <cell r="CV166">
            <v>0</v>
          </cell>
          <cell r="CW166">
            <v>0</v>
          </cell>
          <cell r="CX166">
            <v>0</v>
          </cell>
          <cell r="CY166">
            <v>0</v>
          </cell>
          <cell r="CZ166">
            <v>0</v>
          </cell>
          <cell r="DA166">
            <v>0</v>
          </cell>
          <cell r="DC166">
            <v>38749</v>
          </cell>
          <cell r="DD166">
            <v>-3180.9998938512135</v>
          </cell>
          <cell r="DE166">
            <v>-149.25614727010822</v>
          </cell>
          <cell r="DF166">
            <v>0</v>
          </cell>
          <cell r="DG166">
            <v>-467.54142323293178</v>
          </cell>
          <cell r="DH166">
            <v>0</v>
          </cell>
          <cell r="DI166">
            <v>0</v>
          </cell>
          <cell r="DJ166">
            <v>0</v>
          </cell>
          <cell r="DK166">
            <v>-3797.7974643542534</v>
          </cell>
        </row>
        <row r="167">
          <cell r="A167">
            <v>38777</v>
          </cell>
          <cell r="B167">
            <v>16.577765271298631</v>
          </cell>
          <cell r="C167">
            <v>-6207.8033912847641</v>
          </cell>
          <cell r="D167">
            <v>-359.39753105426416</v>
          </cell>
          <cell r="E167">
            <v>-71.116662667009905</v>
          </cell>
          <cell r="F167">
            <v>-290.87255240074819</v>
          </cell>
          <cell r="G167">
            <v>27.500290689986969</v>
          </cell>
          <cell r="H167">
            <v>-2.2468884135579366</v>
          </cell>
          <cell r="I167">
            <v>0.34837437457627152</v>
          </cell>
          <cell r="J167">
            <v>0</v>
          </cell>
          <cell r="K167">
            <v>0</v>
          </cell>
          <cell r="L167">
            <v>0</v>
          </cell>
          <cell r="M167">
            <v>9.1199349899999902</v>
          </cell>
          <cell r="N167">
            <v>0</v>
          </cell>
          <cell r="O167">
            <v>0</v>
          </cell>
          <cell r="P167">
            <v>-1.3095960466574699</v>
          </cell>
          <cell r="Q167">
            <v>-0.99721390177796998</v>
          </cell>
          <cell r="R167">
            <v>-2.2898726356596697</v>
          </cell>
          <cell r="S167">
            <v>-2.7032949095364742</v>
          </cell>
          <cell r="T167">
            <v>-4.9388582206689264</v>
          </cell>
          <cell r="U167">
            <v>-15.065440079800439</v>
          </cell>
          <cell r="V167">
            <v>-0.26099715638298027</v>
          </cell>
          <cell r="W167">
            <v>-18.892092010008994</v>
          </cell>
          <cell r="X167">
            <v>-0.53555431215631621</v>
          </cell>
          <cell r="Y167">
            <v>-0.1436638831849375</v>
          </cell>
          <cell r="Z167">
            <v>-2.1238393572996301</v>
          </cell>
          <cell r="AA167">
            <v>-5.4555999587580644</v>
          </cell>
          <cell r="AB167">
            <v>-33.407772376249227</v>
          </cell>
          <cell r="AC167">
            <v>-23.92179046406639</v>
          </cell>
          <cell r="AD167">
            <v>-0.30490946920365669</v>
          </cell>
          <cell r="AE167">
            <v>-0.41600796340607538</v>
          </cell>
          <cell r="AF167">
            <v>-0.53137726329614043</v>
          </cell>
          <cell r="AG167">
            <v>-0.9829658263969705</v>
          </cell>
          <cell r="AH167">
            <v>-7.8229305236810021</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C167">
            <v>38777</v>
          </cell>
          <cell r="BD167">
            <v>20.516487279504332</v>
          </cell>
          <cell r="BE167">
            <v>-888.18844043621812</v>
          </cell>
          <cell r="BF167">
            <v>-74.928052750400013</v>
          </cell>
          <cell r="BG167">
            <v>-8.7222172484983957</v>
          </cell>
          <cell r="BH167">
            <v>-69.837296780392933</v>
          </cell>
          <cell r="BI167">
            <v>0.77265904481829306</v>
          </cell>
          <cell r="BJ167">
            <v>-1.8805527045865098</v>
          </cell>
          <cell r="BK167">
            <v>0</v>
          </cell>
          <cell r="BL167">
            <v>0</v>
          </cell>
          <cell r="BM167">
            <v>0</v>
          </cell>
          <cell r="BN167">
            <v>0</v>
          </cell>
          <cell r="BP167">
            <v>0</v>
          </cell>
          <cell r="BQ167">
            <v>0</v>
          </cell>
          <cell r="BR167">
            <v>0</v>
          </cell>
          <cell r="BS167">
            <v>0</v>
          </cell>
          <cell r="BT167">
            <v>0</v>
          </cell>
          <cell r="BU167">
            <v>0</v>
          </cell>
          <cell r="CA167">
            <v>0</v>
          </cell>
          <cell r="CB167">
            <v>0</v>
          </cell>
          <cell r="CC167">
            <v>0</v>
          </cell>
          <cell r="CH167">
            <v>0</v>
          </cell>
          <cell r="CI167">
            <v>0</v>
          </cell>
          <cell r="CJ167">
            <v>0</v>
          </cell>
          <cell r="CK167">
            <v>0</v>
          </cell>
          <cell r="CL167">
            <v>0</v>
          </cell>
          <cell r="CR167">
            <v>0</v>
          </cell>
          <cell r="CS167">
            <v>0</v>
          </cell>
          <cell r="CT167">
            <v>0</v>
          </cell>
          <cell r="CU167">
            <v>0</v>
          </cell>
          <cell r="CV167">
            <v>0</v>
          </cell>
          <cell r="CW167">
            <v>0</v>
          </cell>
          <cell r="CX167">
            <v>0</v>
          </cell>
          <cell r="CY167">
            <v>0</v>
          </cell>
          <cell r="CZ167">
            <v>0</v>
          </cell>
          <cell r="DA167">
            <v>0</v>
          </cell>
          <cell r="DC167">
            <v>38777</v>
          </cell>
          <cell r="DD167">
            <v>-6877.8906604944832</v>
          </cell>
          <cell r="DE167">
            <v>-122.10377635819134</v>
          </cell>
          <cell r="DF167">
            <v>0</v>
          </cell>
          <cell r="DG167">
            <v>-1022.2674135957734</v>
          </cell>
          <cell r="DH167">
            <v>0</v>
          </cell>
          <cell r="DI167">
            <v>0</v>
          </cell>
          <cell r="DJ167">
            <v>0</v>
          </cell>
          <cell r="DK167">
            <v>-8022.2618504484481</v>
          </cell>
        </row>
        <row r="168">
          <cell r="A168">
            <v>38808</v>
          </cell>
          <cell r="B168">
            <v>-671.51248979950651</v>
          </cell>
          <cell r="C168">
            <v>-5137.2954094242359</v>
          </cell>
          <cell r="D168">
            <v>-628.01404716408615</v>
          </cell>
          <cell r="E168">
            <v>-495.710452454088</v>
          </cell>
          <cell r="F168">
            <v>-668.8204446735333</v>
          </cell>
          <cell r="G168">
            <v>-9.4541676712258891</v>
          </cell>
          <cell r="H168">
            <v>-6.210643379354817</v>
          </cell>
          <cell r="I168">
            <v>-0.11963576679633192</v>
          </cell>
          <cell r="J168">
            <v>0</v>
          </cell>
          <cell r="K168">
            <v>0</v>
          </cell>
          <cell r="L168">
            <v>0</v>
          </cell>
          <cell r="M168">
            <v>-3.0399783299999683</v>
          </cell>
          <cell r="N168">
            <v>0</v>
          </cell>
          <cell r="O168">
            <v>0</v>
          </cell>
          <cell r="P168">
            <v>-2.9594995649070164</v>
          </cell>
          <cell r="Q168">
            <v>-2.0891488886576548</v>
          </cell>
          <cell r="R168">
            <v>-10.649415688856685</v>
          </cell>
          <cell r="S168">
            <v>-10.864782691718062</v>
          </cell>
          <cell r="T168">
            <v>-9.3243858291007466</v>
          </cell>
          <cell r="U168">
            <v>-30.733362721987383</v>
          </cell>
          <cell r="V168">
            <v>-0.54958277120147025</v>
          </cell>
          <cell r="W168">
            <v>-41.285416702557271</v>
          </cell>
          <cell r="X168">
            <v>-1.0743712181154521</v>
          </cell>
          <cell r="Y168">
            <v>-0.31760823308449415</v>
          </cell>
          <cell r="Z168">
            <v>-5.1964081134353819</v>
          </cell>
          <cell r="AA168">
            <v>-11.718931096762695</v>
          </cell>
          <cell r="AB168">
            <v>-71.290080145531363</v>
          </cell>
          <cell r="AC168">
            <v>-48.985776299104202</v>
          </cell>
          <cell r="AD168">
            <v>-1.2795972143443128</v>
          </cell>
          <cell r="AE168">
            <v>-2.2504913779584772</v>
          </cell>
          <cell r="AF168">
            <v>-1.1130309025915524</v>
          </cell>
          <cell r="AG168">
            <v>-2.0120211895505431</v>
          </cell>
          <cell r="AH168">
            <v>-17.461388760797412</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C168">
            <v>38808</v>
          </cell>
          <cell r="BD168">
            <v>-8.9412898039809363</v>
          </cell>
          <cell r="BE168">
            <v>-751.06627717000697</v>
          </cell>
          <cell r="BF168">
            <v>-154.24292794284622</v>
          </cell>
          <cell r="BG168">
            <v>-119.23532729766669</v>
          </cell>
          <cell r="BH168">
            <v>-153.67711906083673</v>
          </cell>
          <cell r="BI168">
            <v>-0.31196177749622311</v>
          </cell>
          <cell r="BJ168">
            <v>-3.3209393100210622</v>
          </cell>
          <cell r="BK168">
            <v>0</v>
          </cell>
          <cell r="BL168">
            <v>0</v>
          </cell>
          <cell r="BM168">
            <v>0</v>
          </cell>
          <cell r="BN168">
            <v>0</v>
          </cell>
          <cell r="BP168">
            <v>0</v>
          </cell>
          <cell r="BQ168">
            <v>0</v>
          </cell>
          <cell r="BR168">
            <v>0</v>
          </cell>
          <cell r="BS168">
            <v>0</v>
          </cell>
          <cell r="BT168">
            <v>0</v>
          </cell>
          <cell r="BU168">
            <v>0</v>
          </cell>
          <cell r="CA168">
            <v>0</v>
          </cell>
          <cell r="CB168">
            <v>0</v>
          </cell>
          <cell r="CC168">
            <v>0</v>
          </cell>
          <cell r="CH168">
            <v>0</v>
          </cell>
          <cell r="CI168">
            <v>0</v>
          </cell>
          <cell r="CJ168">
            <v>0</v>
          </cell>
          <cell r="CK168">
            <v>0</v>
          </cell>
          <cell r="CL168">
            <v>0</v>
          </cell>
          <cell r="CR168">
            <v>0</v>
          </cell>
          <cell r="CS168">
            <v>0</v>
          </cell>
          <cell r="CT168">
            <v>0</v>
          </cell>
          <cell r="CU168">
            <v>0</v>
          </cell>
          <cell r="CV168">
            <v>0</v>
          </cell>
          <cell r="CW168">
            <v>0</v>
          </cell>
          <cell r="CX168">
            <v>0</v>
          </cell>
          <cell r="CY168">
            <v>0</v>
          </cell>
          <cell r="CZ168">
            <v>0</v>
          </cell>
          <cell r="DA168">
            <v>0</v>
          </cell>
          <cell r="DC168">
            <v>38808</v>
          </cell>
          <cell r="DD168">
            <v>-7620.1772686628274</v>
          </cell>
          <cell r="DE168">
            <v>-271.15529941026216</v>
          </cell>
          <cell r="DF168">
            <v>0</v>
          </cell>
          <cell r="DG168">
            <v>-1190.7958423628547</v>
          </cell>
          <cell r="DH168">
            <v>0</v>
          </cell>
          <cell r="DI168">
            <v>0</v>
          </cell>
          <cell r="DJ168">
            <v>0</v>
          </cell>
          <cell r="DK168">
            <v>-9082.1284104359438</v>
          </cell>
        </row>
        <row r="169">
          <cell r="A169">
            <v>38838</v>
          </cell>
          <cell r="B169">
            <v>-308.38297365059407</v>
          </cell>
          <cell r="C169">
            <v>-4453.7608526863369</v>
          </cell>
          <cell r="D169">
            <v>-590.16069143798359</v>
          </cell>
          <cell r="E169">
            <v>-81.396709132149226</v>
          </cell>
          <cell r="F169">
            <v>-507.9976266051342</v>
          </cell>
          <cell r="G169">
            <v>9.1031608274966516</v>
          </cell>
          <cell r="H169">
            <v>-4.3787320900412858</v>
          </cell>
          <cell r="I169">
            <v>0.11600775901639304</v>
          </cell>
          <cell r="J169">
            <v>0</v>
          </cell>
          <cell r="K169">
            <v>0</v>
          </cell>
          <cell r="L169">
            <v>0</v>
          </cell>
          <cell r="M169">
            <v>3.0399783300000109</v>
          </cell>
          <cell r="N169">
            <v>0</v>
          </cell>
          <cell r="O169">
            <v>0</v>
          </cell>
          <cell r="P169">
            <v>-2.1546396846714577</v>
          </cell>
          <cell r="Q169">
            <v>-1.5703603889185516</v>
          </cell>
          <cell r="R169">
            <v>-6.5513048442398301</v>
          </cell>
          <cell r="S169">
            <v>-6.8845609533013743</v>
          </cell>
          <cell r="T169">
            <v>-7.4337682232222448</v>
          </cell>
          <cell r="U169">
            <v>-23.306079807476763</v>
          </cell>
          <cell r="V169">
            <v>-0.41189904727757742</v>
          </cell>
          <cell r="W169">
            <v>-30.580711670701369</v>
          </cell>
          <cell r="X169">
            <v>-0.82278515407230035</v>
          </cell>
          <cell r="Y169">
            <v>-0.23431815418189322</v>
          </cell>
          <cell r="Z169">
            <v>-3.7216754123518339</v>
          </cell>
          <cell r="AA169">
            <v>-8.7229684218175301</v>
          </cell>
          <cell r="AB169">
            <v>-53.477649272349424</v>
          </cell>
          <cell r="AC169">
            <v>-37.135916328291181</v>
          </cell>
          <cell r="AD169">
            <v>-0.79339941706186323</v>
          </cell>
          <cell r="AE169">
            <v>-1.3451314456084162</v>
          </cell>
          <cell r="AF169">
            <v>-0.83675977297993143</v>
          </cell>
          <cell r="AG169">
            <v>-1.5262358071365987</v>
          </cell>
          <cell r="AH169">
            <v>-12.838103281388911</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C169">
            <v>38838</v>
          </cell>
          <cell r="BD169">
            <v>4.7979340018969765</v>
          </cell>
          <cell r="BE169">
            <v>-708.7904218481832</v>
          </cell>
          <cell r="BF169">
            <v>-116.74392479215899</v>
          </cell>
          <cell r="BG169">
            <v>-72.594542633433207</v>
          </cell>
          <cell r="BH169">
            <v>-113.68504751925801</v>
          </cell>
          <cell r="BI169">
            <v>0.27705527701587496</v>
          </cell>
          <cell r="BJ169">
            <v>-2.5008177138066014</v>
          </cell>
          <cell r="BK169">
            <v>0</v>
          </cell>
          <cell r="BL169">
            <v>0</v>
          </cell>
          <cell r="BM169">
            <v>0</v>
          </cell>
          <cell r="BN169">
            <v>0</v>
          </cell>
          <cell r="BP169">
            <v>0</v>
          </cell>
          <cell r="BQ169">
            <v>0</v>
          </cell>
          <cell r="BR169">
            <v>0</v>
          </cell>
          <cell r="BS169">
            <v>0</v>
          </cell>
          <cell r="BT169">
            <v>0</v>
          </cell>
          <cell r="BU169">
            <v>0</v>
          </cell>
          <cell r="CA169">
            <v>0</v>
          </cell>
          <cell r="CB169">
            <v>0</v>
          </cell>
          <cell r="CC169">
            <v>0</v>
          </cell>
          <cell r="CH169">
            <v>0</v>
          </cell>
          <cell r="CI169">
            <v>0</v>
          </cell>
          <cell r="CJ169">
            <v>0</v>
          </cell>
          <cell r="CK169">
            <v>0</v>
          </cell>
          <cell r="CL169">
            <v>0</v>
          </cell>
          <cell r="CR169">
            <v>0</v>
          </cell>
          <cell r="CS169">
            <v>0</v>
          </cell>
          <cell r="CT169">
            <v>0</v>
          </cell>
          <cell r="CU169">
            <v>0</v>
          </cell>
          <cell r="CV169">
            <v>0</v>
          </cell>
          <cell r="CW169">
            <v>0</v>
          </cell>
          <cell r="CX169">
            <v>0</v>
          </cell>
          <cell r="CY169">
            <v>0</v>
          </cell>
          <cell r="CZ169">
            <v>0</v>
          </cell>
          <cell r="DA169">
            <v>0</v>
          </cell>
          <cell r="DC169">
            <v>38838</v>
          </cell>
          <cell r="DD169">
            <v>-5933.8184386857256</v>
          </cell>
          <cell r="DE169">
            <v>-200.34826708704907</v>
          </cell>
          <cell r="DF169">
            <v>0</v>
          </cell>
          <cell r="DG169">
            <v>-1009.239765227927</v>
          </cell>
          <cell r="DH169">
            <v>0</v>
          </cell>
          <cell r="DI169">
            <v>0</v>
          </cell>
          <cell r="DJ169">
            <v>0</v>
          </cell>
          <cell r="DK169">
            <v>-7143.4064710007015</v>
          </cell>
        </row>
        <row r="170">
          <cell r="A170">
            <v>38869</v>
          </cell>
          <cell r="B170">
            <v>-154.44638140665847</v>
          </cell>
          <cell r="C170">
            <v>-2742.1941767632034</v>
          </cell>
          <cell r="D170">
            <v>-355.66978497156686</v>
          </cell>
          <cell r="E170">
            <v>-179.69292121897558</v>
          </cell>
          <cell r="F170">
            <v>-283.5872820511679</v>
          </cell>
          <cell r="G170">
            <v>-9.1964231133624708</v>
          </cell>
          <cell r="H170">
            <v>14.123203771932953</v>
          </cell>
          <cell r="I170">
            <v>-0.11600775901639304</v>
          </cell>
          <cell r="J170">
            <v>0</v>
          </cell>
          <cell r="K170">
            <v>0</v>
          </cell>
          <cell r="L170">
            <v>0</v>
          </cell>
          <cell r="M170">
            <v>-3.0399783300000109</v>
          </cell>
          <cell r="N170">
            <v>0</v>
          </cell>
          <cell r="O170">
            <v>0</v>
          </cell>
          <cell r="P170">
            <v>-1.1649706128269184</v>
          </cell>
          <cell r="Q170">
            <v>-0.82987455260230103</v>
          </cell>
          <cell r="R170">
            <v>-4.7636247022116933</v>
          </cell>
          <cell r="S170">
            <v>-4.8150427764837396</v>
          </cell>
          <cell r="T170">
            <v>-5.4534774727486797</v>
          </cell>
          <cell r="U170">
            <v>-12.35611745244853</v>
          </cell>
          <cell r="V170">
            <v>-0.22188379494738553</v>
          </cell>
          <cell r="W170">
            <v>-16.886683365292409</v>
          </cell>
          <cell r="X170">
            <v>-0.43334499899979384</v>
          </cell>
          <cell r="Y170">
            <v>-0.12990895191936341</v>
          </cell>
          <cell r="Z170">
            <v>-2.1732680968807765</v>
          </cell>
          <cell r="AA170">
            <v>-4.5789831102061083</v>
          </cell>
          <cell r="AB170">
            <v>-27.992695903120904</v>
          </cell>
          <cell r="AC170">
            <v>-19.622476519038706</v>
          </cell>
          <cell r="AD170">
            <v>-0.55616516874384914</v>
          </cell>
          <cell r="AE170">
            <v>-1.0126132765386195</v>
          </cell>
          <cell r="AF170">
            <v>-0.44199624525374515</v>
          </cell>
          <cell r="AG170">
            <v>-0.80540456101883762</v>
          </cell>
          <cell r="AH170">
            <v>-7.1378934921891695</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C170">
            <v>38869</v>
          </cell>
          <cell r="BD170">
            <v>-6.092798764923657</v>
          </cell>
          <cell r="BE170">
            <v>-447.81861404109054</v>
          </cell>
          <cell r="BF170">
            <v>-62.871173708460688</v>
          </cell>
          <cell r="BG170">
            <v>-55.8305422663135</v>
          </cell>
          <cell r="BH170">
            <v>-65.361083938354255</v>
          </cell>
          <cell r="BI170">
            <v>-0.26896873380193309</v>
          </cell>
          <cell r="BJ170">
            <v>0.94093392305717183</v>
          </cell>
          <cell r="BK170">
            <v>0</v>
          </cell>
          <cell r="BL170">
            <v>0</v>
          </cell>
          <cell r="BM170">
            <v>0</v>
          </cell>
          <cell r="BN170">
            <v>0</v>
          </cell>
          <cell r="BP170">
            <v>0</v>
          </cell>
          <cell r="BQ170">
            <v>0</v>
          </cell>
          <cell r="BR170">
            <v>0</v>
          </cell>
          <cell r="BS170">
            <v>0</v>
          </cell>
          <cell r="BT170">
            <v>0</v>
          </cell>
          <cell r="BU170">
            <v>0</v>
          </cell>
          <cell r="CA170">
            <v>0</v>
          </cell>
          <cell r="CB170">
            <v>0</v>
          </cell>
          <cell r="CC170">
            <v>0</v>
          </cell>
          <cell r="CH170">
            <v>0</v>
          </cell>
          <cell r="CI170">
            <v>0</v>
          </cell>
          <cell r="CJ170">
            <v>0</v>
          </cell>
          <cell r="CK170">
            <v>0</v>
          </cell>
          <cell r="CL170">
            <v>0</v>
          </cell>
          <cell r="CR170">
            <v>0</v>
          </cell>
          <cell r="CS170">
            <v>0</v>
          </cell>
          <cell r="CT170">
            <v>0</v>
          </cell>
          <cell r="CU170">
            <v>0</v>
          </cell>
          <cell r="CV170">
            <v>0</v>
          </cell>
          <cell r="CW170">
            <v>0</v>
          </cell>
          <cell r="CX170">
            <v>0</v>
          </cell>
          <cell r="CY170">
            <v>0</v>
          </cell>
          <cell r="CZ170">
            <v>0</v>
          </cell>
          <cell r="DA170">
            <v>0</v>
          </cell>
          <cell r="DC170">
            <v>38869</v>
          </cell>
          <cell r="DD170">
            <v>-3713.8197518420184</v>
          </cell>
          <cell r="DE170">
            <v>-111.37642505347151</v>
          </cell>
          <cell r="DF170">
            <v>0</v>
          </cell>
          <cell r="DG170">
            <v>-637.30224752988738</v>
          </cell>
          <cell r="DH170">
            <v>0</v>
          </cell>
          <cell r="DI170">
            <v>0</v>
          </cell>
          <cell r="DJ170">
            <v>0</v>
          </cell>
          <cell r="DK170">
            <v>-4462.4984244253774</v>
          </cell>
        </row>
        <row r="171">
          <cell r="A171">
            <v>38899</v>
          </cell>
          <cell r="B171">
            <v>405.3772146271167</v>
          </cell>
          <cell r="C171">
            <v>-1292.8714221561067</v>
          </cell>
          <cell r="D171">
            <v>-37.997339432800175</v>
          </cell>
          <cell r="E171">
            <v>85.926425764628334</v>
          </cell>
          <cell r="F171">
            <v>63.097422760433346</v>
          </cell>
          <cell r="G171">
            <v>9.521391810186401</v>
          </cell>
          <cell r="H171">
            <v>-0.32059847622318571</v>
          </cell>
          <cell r="I171">
            <v>0.11600775901639304</v>
          </cell>
          <cell r="J171">
            <v>0</v>
          </cell>
          <cell r="K171">
            <v>0</v>
          </cell>
          <cell r="L171">
            <v>0</v>
          </cell>
          <cell r="M171">
            <v>3.0399783300000109</v>
          </cell>
          <cell r="N171">
            <v>0</v>
          </cell>
          <cell r="O171">
            <v>0</v>
          </cell>
          <cell r="P171">
            <v>0.20131255698182038</v>
          </cell>
          <cell r="Q171">
            <v>0.12599647136387349</v>
          </cell>
          <cell r="R171">
            <v>1.0237058572151838</v>
          </cell>
          <cell r="S171">
            <v>0.92580034814010403</v>
          </cell>
          <cell r="T171">
            <v>2.4281970247186639</v>
          </cell>
          <cell r="U171">
            <v>0.99213000399326035</v>
          </cell>
          <cell r="V171">
            <v>1.6739858547754893E-2</v>
          </cell>
          <cell r="W171">
            <v>1.0965609022300775</v>
          </cell>
          <cell r="X171">
            <v>6.0994822496438728E-2</v>
          </cell>
          <cell r="Y171">
            <v>9.4312656923254412E-3</v>
          </cell>
          <cell r="Z171">
            <v>0.19795250348403837</v>
          </cell>
          <cell r="AA171">
            <v>0.99622572541354693</v>
          </cell>
          <cell r="AB171">
            <v>3.9406667068586785</v>
          </cell>
          <cell r="AC171">
            <v>2.2436373671858689</v>
          </cell>
          <cell r="AD171">
            <v>0.12546473289171622</v>
          </cell>
          <cell r="AE171">
            <v>0.24019237594958209</v>
          </cell>
          <cell r="AF171">
            <v>6.8168824125131255E-2</v>
          </cell>
          <cell r="AG171">
            <v>0.10076335661788316</v>
          </cell>
          <cell r="AH171">
            <v>0.56957053055258733</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C171">
            <v>38899</v>
          </cell>
          <cell r="BD171">
            <v>6.3913257508907009</v>
          </cell>
          <cell r="BE171">
            <v>145.31034689204694</v>
          </cell>
          <cell r="BF171">
            <v>6.4329180908911496</v>
          </cell>
          <cell r="BG171">
            <v>15.131791472116561</v>
          </cell>
          <cell r="BH171">
            <v>9.1312459306976024</v>
          </cell>
          <cell r="BI171">
            <v>0.27266315666948859</v>
          </cell>
          <cell r="BJ171">
            <v>-0.14856179915809165</v>
          </cell>
          <cell r="BK171">
            <v>0</v>
          </cell>
          <cell r="BL171">
            <v>0</v>
          </cell>
          <cell r="BM171">
            <v>0</v>
          </cell>
          <cell r="BN171">
            <v>0</v>
          </cell>
          <cell r="BP171">
            <v>0</v>
          </cell>
          <cell r="BQ171">
            <v>0</v>
          </cell>
          <cell r="BR171">
            <v>0</v>
          </cell>
          <cell r="BS171">
            <v>0</v>
          </cell>
          <cell r="BT171">
            <v>0</v>
          </cell>
          <cell r="BU171">
            <v>0</v>
          </cell>
          <cell r="CA171">
            <v>0</v>
          </cell>
          <cell r="CB171">
            <v>0</v>
          </cell>
          <cell r="CC171">
            <v>0</v>
          </cell>
          <cell r="CH171">
            <v>0</v>
          </cell>
          <cell r="CI171">
            <v>0</v>
          </cell>
          <cell r="CJ171">
            <v>0</v>
          </cell>
          <cell r="CK171">
            <v>0</v>
          </cell>
          <cell r="CL171">
            <v>0</v>
          </cell>
          <cell r="CR171">
            <v>0</v>
          </cell>
          <cell r="CS171">
            <v>0</v>
          </cell>
          <cell r="CT171">
            <v>0</v>
          </cell>
          <cell r="CU171">
            <v>0</v>
          </cell>
          <cell r="CV171">
            <v>0</v>
          </cell>
          <cell r="CW171">
            <v>0</v>
          </cell>
          <cell r="CX171">
            <v>0</v>
          </cell>
          <cell r="CY171">
            <v>0</v>
          </cell>
          <cell r="CZ171">
            <v>0</v>
          </cell>
          <cell r="DA171">
            <v>0</v>
          </cell>
          <cell r="DC171">
            <v>38899</v>
          </cell>
          <cell r="DD171">
            <v>-764.1109190137488</v>
          </cell>
          <cell r="DE171">
            <v>15.363511234458533</v>
          </cell>
          <cell r="DF171">
            <v>0</v>
          </cell>
          <cell r="DG171">
            <v>182.52172949415433</v>
          </cell>
          <cell r="DH171">
            <v>0</v>
          </cell>
          <cell r="DI171">
            <v>0</v>
          </cell>
          <cell r="DJ171">
            <v>0</v>
          </cell>
          <cell r="DK171">
            <v>-566.22567828513593</v>
          </cell>
        </row>
        <row r="172">
          <cell r="A172">
            <v>38930</v>
          </cell>
          <cell r="B172">
            <v>81.467569252304202</v>
          </cell>
          <cell r="C172">
            <v>3911.4478395503347</v>
          </cell>
          <cell r="D172">
            <v>19.208235735825156</v>
          </cell>
          <cell r="E172">
            <v>-26.42618815304013</v>
          </cell>
          <cell r="F172">
            <v>1.4689937095704408</v>
          </cell>
          <cell r="G172">
            <v>-0.50997908753021193</v>
          </cell>
          <cell r="H172">
            <v>0.45414256445480206</v>
          </cell>
          <cell r="I172">
            <v>-1.726229508197008E-3</v>
          </cell>
          <cell r="J172">
            <v>0</v>
          </cell>
          <cell r="K172">
            <v>0</v>
          </cell>
          <cell r="L172">
            <v>0</v>
          </cell>
          <cell r="M172">
            <v>0</v>
          </cell>
          <cell r="N172">
            <v>0</v>
          </cell>
          <cell r="O172">
            <v>0</v>
          </cell>
          <cell r="P172">
            <v>-7.4921423948222099E-3</v>
          </cell>
          <cell r="Q172">
            <v>-3.6232491909382603E-3</v>
          </cell>
          <cell r="R172">
            <v>-1.0395919093845407E-2</v>
          </cell>
          <cell r="S172">
            <v>-6.2947766990291143E-3</v>
          </cell>
          <cell r="T172">
            <v>-1.1852323624579331E-2</v>
          </cell>
          <cell r="U172">
            <v>-1.9933459546926713E-2</v>
          </cell>
          <cell r="V172">
            <v>-3.0705501618122355E-4</v>
          </cell>
          <cell r="W172">
            <v>-7.6300323624636235E-3</v>
          </cell>
          <cell r="X172">
            <v>-1.3352556634305124E-3</v>
          </cell>
          <cell r="Y172">
            <v>-9.5375404531194974E-5</v>
          </cell>
          <cell r="Z172">
            <v>-3.8150161812389172E-4</v>
          </cell>
          <cell r="AA172">
            <v>-3.3591818770222659E-2</v>
          </cell>
          <cell r="AB172">
            <v>0.27546478370520333</v>
          </cell>
          <cell r="AC172">
            <v>-5.3982478964414327E-2</v>
          </cell>
          <cell r="AD172">
            <v>-3.4390161812387632E-3</v>
          </cell>
          <cell r="AE172">
            <v>-3.624265372165425E-3</v>
          </cell>
          <cell r="AF172">
            <v>-1.9651521035597419E-3</v>
          </cell>
          <cell r="AG172">
            <v>-2.4797605177990789E-3</v>
          </cell>
          <cell r="AH172">
            <v>-7.4392815534025658E-3</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C172">
            <v>38930</v>
          </cell>
          <cell r="BD172">
            <v>1.0890080525683743E-2</v>
          </cell>
          <cell r="BE172">
            <v>-3.5787245799496077</v>
          </cell>
          <cell r="BF172">
            <v>-0.20606996167447278</v>
          </cell>
          <cell r="BG172">
            <v>7.2746735831877913</v>
          </cell>
          <cell r="BH172">
            <v>-0.53206852724784426</v>
          </cell>
          <cell r="BI172">
            <v>-2.8592968489888904E-2</v>
          </cell>
          <cell r="BJ172">
            <v>6.1679524999047608E-2</v>
          </cell>
          <cell r="BK172">
            <v>0</v>
          </cell>
          <cell r="BL172">
            <v>0</v>
          </cell>
          <cell r="BM172">
            <v>0</v>
          </cell>
          <cell r="BN172">
            <v>0</v>
          </cell>
          <cell r="BP172">
            <v>0</v>
          </cell>
          <cell r="BQ172">
            <v>0</v>
          </cell>
          <cell r="BR172">
            <v>0</v>
          </cell>
          <cell r="BS172">
            <v>0</v>
          </cell>
          <cell r="BT172">
            <v>0</v>
          </cell>
          <cell r="BU172">
            <v>0</v>
          </cell>
          <cell r="CA172">
            <v>0</v>
          </cell>
          <cell r="CB172">
            <v>0</v>
          </cell>
          <cell r="CC172">
            <v>0</v>
          </cell>
          <cell r="CH172">
            <v>0</v>
          </cell>
          <cell r="CI172">
            <v>0</v>
          </cell>
          <cell r="CJ172">
            <v>0</v>
          </cell>
          <cell r="CK172">
            <v>0</v>
          </cell>
          <cell r="CL172">
            <v>0</v>
          </cell>
          <cell r="CR172">
            <v>0</v>
          </cell>
          <cell r="CS172">
            <v>0</v>
          </cell>
          <cell r="CT172">
            <v>0</v>
          </cell>
          <cell r="CU172">
            <v>0</v>
          </cell>
          <cell r="CV172">
            <v>0</v>
          </cell>
          <cell r="CW172">
            <v>0</v>
          </cell>
          <cell r="CX172">
            <v>0</v>
          </cell>
          <cell r="CY172">
            <v>0</v>
          </cell>
          <cell r="CZ172">
            <v>0</v>
          </cell>
          <cell r="DA172">
            <v>0</v>
          </cell>
          <cell r="DC172">
            <v>38930</v>
          </cell>
          <cell r="DD172">
            <v>3987.1088873424105</v>
          </cell>
          <cell r="DE172">
            <v>9.960191962752929E-2</v>
          </cell>
          <cell r="DF172">
            <v>0</v>
          </cell>
          <cell r="DG172">
            <v>3.0017871513507091</v>
          </cell>
          <cell r="DH172">
            <v>0</v>
          </cell>
          <cell r="DI172">
            <v>0</v>
          </cell>
          <cell r="DJ172">
            <v>0</v>
          </cell>
          <cell r="DK172">
            <v>3990.2102764133888</v>
          </cell>
        </row>
        <row r="173">
          <cell r="A173">
            <v>38961</v>
          </cell>
          <cell r="B173">
            <v>-178.17651719160858</v>
          </cell>
          <cell r="C173">
            <v>-3481.3934453068318</v>
          </cell>
          <cell r="D173">
            <v>-11.917274635445949</v>
          </cell>
          <cell r="E173">
            <v>-34.534056426273537</v>
          </cell>
          <cell r="F173">
            <v>-14.42375812399564</v>
          </cell>
          <cell r="G173">
            <v>-8.9010272754380253</v>
          </cell>
          <cell r="H173">
            <v>-0.98356359089413203</v>
          </cell>
          <cell r="I173">
            <v>-0.11428152950819603</v>
          </cell>
          <cell r="J173">
            <v>0</v>
          </cell>
          <cell r="K173">
            <v>0</v>
          </cell>
          <cell r="L173">
            <v>0</v>
          </cell>
          <cell r="M173">
            <v>-3.0399783299999967</v>
          </cell>
          <cell r="N173">
            <v>0</v>
          </cell>
          <cell r="O173">
            <v>0</v>
          </cell>
          <cell r="P173">
            <v>-7.7072854573127181E-2</v>
          </cell>
          <cell r="Q173">
            <v>-3.4863048620980663E-2</v>
          </cell>
          <cell r="R173">
            <v>-0.97166628546533218</v>
          </cell>
          <cell r="S173">
            <v>-0.89126224967938938</v>
          </cell>
          <cell r="T173">
            <v>-1.8439589154936709E-2</v>
          </cell>
          <cell r="U173">
            <v>-0.42512374626483407</v>
          </cell>
          <cell r="V173">
            <v>-1.0022488770843052E-2</v>
          </cell>
          <cell r="W173">
            <v>-0.96579272582452447</v>
          </cell>
          <cell r="X173">
            <v>-1.183069789819291E-2</v>
          </cell>
          <cell r="Y173">
            <v>-7.8772682407992067E-3</v>
          </cell>
          <cell r="Z173">
            <v>-0.19370269077577085</v>
          </cell>
          <cell r="AA173">
            <v>-0.22530167160037351</v>
          </cell>
          <cell r="AB173">
            <v>-0.71931172548163147</v>
          </cell>
          <cell r="AC173">
            <v>-0.68673052850581939</v>
          </cell>
          <cell r="AD173">
            <v>-0.10666327875723436</v>
          </cell>
          <cell r="AE173">
            <v>-0.22329099277189357</v>
          </cell>
          <cell r="AF173">
            <v>-1.8521062059802196E-2</v>
          </cell>
          <cell r="AG173">
            <v>-2.7889167774086898E-2</v>
          </cell>
          <cell r="AH173">
            <v>-0.45287425298169026</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C173">
            <v>38961</v>
          </cell>
          <cell r="BD173">
            <v>-7.012939478848466</v>
          </cell>
          <cell r="BE173">
            <v>-17.917998054273426</v>
          </cell>
          <cell r="BF173">
            <v>-2.6347954077243685</v>
          </cell>
          <cell r="BG173">
            <v>-24.87555458924794</v>
          </cell>
          <cell r="BH173">
            <v>-2.0208629405450154</v>
          </cell>
          <cell r="BI173">
            <v>-0.2520507759794981</v>
          </cell>
          <cell r="BJ173">
            <v>-0.28470016793885744</v>
          </cell>
          <cell r="BK173">
            <v>0</v>
          </cell>
          <cell r="BL173">
            <v>0</v>
          </cell>
          <cell r="BM173">
            <v>0</v>
          </cell>
          <cell r="BN173">
            <v>0</v>
          </cell>
          <cell r="BP173">
            <v>0</v>
          </cell>
          <cell r="BQ173">
            <v>0</v>
          </cell>
          <cell r="BR173">
            <v>0</v>
          </cell>
          <cell r="BS173">
            <v>0</v>
          </cell>
          <cell r="BT173">
            <v>0</v>
          </cell>
          <cell r="BU173">
            <v>0</v>
          </cell>
          <cell r="CA173">
            <v>0</v>
          </cell>
          <cell r="CB173">
            <v>0</v>
          </cell>
          <cell r="CC173">
            <v>0</v>
          </cell>
          <cell r="CH173">
            <v>0</v>
          </cell>
          <cell r="CI173">
            <v>0</v>
          </cell>
          <cell r="CJ173">
            <v>0</v>
          </cell>
          <cell r="CK173">
            <v>0</v>
          </cell>
          <cell r="CL173">
            <v>0</v>
          </cell>
          <cell r="CR173">
            <v>0</v>
          </cell>
          <cell r="CS173">
            <v>0</v>
          </cell>
          <cell r="CT173">
            <v>0</v>
          </cell>
          <cell r="CU173">
            <v>0</v>
          </cell>
          <cell r="CV173">
            <v>0</v>
          </cell>
          <cell r="CW173">
            <v>0</v>
          </cell>
          <cell r="CX173">
            <v>0</v>
          </cell>
          <cell r="CY173">
            <v>0</v>
          </cell>
          <cell r="CZ173">
            <v>0</v>
          </cell>
          <cell r="DA173">
            <v>0</v>
          </cell>
          <cell r="DC173">
            <v>38961</v>
          </cell>
          <cell r="DD173">
            <v>-3733.4839024099965</v>
          </cell>
          <cell r="DE173">
            <v>-6.0682363252012621</v>
          </cell>
          <cell r="DF173">
            <v>0</v>
          </cell>
          <cell r="DG173">
            <v>-54.998901414557572</v>
          </cell>
          <cell r="DH173">
            <v>0</v>
          </cell>
          <cell r="DI173">
            <v>0</v>
          </cell>
          <cell r="DJ173">
            <v>0</v>
          </cell>
          <cell r="DK173">
            <v>-3794.5510401497554</v>
          </cell>
        </row>
        <row r="174">
          <cell r="A174">
            <v>38991</v>
          </cell>
          <cell r="B174">
            <v>904.2892519928655</v>
          </cell>
          <cell r="C174">
            <v>5633.3232398803666</v>
          </cell>
          <cell r="D174">
            <v>412.89987238201627</v>
          </cell>
          <cell r="E174">
            <v>291.35089639326861</v>
          </cell>
          <cell r="F174">
            <v>630.40248334217904</v>
          </cell>
          <cell r="G174">
            <v>9.307373620968292</v>
          </cell>
          <cell r="H174">
            <v>-10.583365571374266</v>
          </cell>
          <cell r="I174">
            <v>0.11600775901639304</v>
          </cell>
          <cell r="J174">
            <v>0</v>
          </cell>
          <cell r="K174">
            <v>0</v>
          </cell>
          <cell r="L174">
            <v>0</v>
          </cell>
          <cell r="M174">
            <v>3.0399783300000109</v>
          </cell>
          <cell r="N174">
            <v>0</v>
          </cell>
          <cell r="O174">
            <v>0</v>
          </cell>
          <cell r="P174">
            <v>2.403924555361213</v>
          </cell>
          <cell r="Q174">
            <v>1.6868939712030007</v>
          </cell>
          <cell r="R174">
            <v>8.5795888475688855</v>
          </cell>
          <cell r="S174">
            <v>8.7213596349505131</v>
          </cell>
          <cell r="T174">
            <v>7.5578518250692941</v>
          </cell>
          <cell r="U174">
            <v>24.411908316284144</v>
          </cell>
          <cell r="V174">
            <v>0.43591783511198157</v>
          </cell>
          <cell r="W174">
            <v>32.609563232661358</v>
          </cell>
          <cell r="X174">
            <v>0.86301750280176104</v>
          </cell>
          <cell r="Y174">
            <v>0.25128109876787569</v>
          </cell>
          <cell r="Z174">
            <v>4.1135438524713805</v>
          </cell>
          <cell r="AA174">
            <v>9.6084019892390593</v>
          </cell>
          <cell r="AB174">
            <v>59.208913464829038</v>
          </cell>
          <cell r="AC174">
            <v>39.200706598919211</v>
          </cell>
          <cell r="AD174">
            <v>1.0363169654003395</v>
          </cell>
          <cell r="AE174">
            <v>1.8200682273563169</v>
          </cell>
          <cell r="AF174">
            <v>0.89918453909969709</v>
          </cell>
          <cell r="AG174">
            <v>1.6137169607756976</v>
          </cell>
          <cell r="AH174">
            <v>13.837611118904977</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C174">
            <v>38991</v>
          </cell>
          <cell r="BD174">
            <v>10.317330978578269</v>
          </cell>
          <cell r="BE174">
            <v>477.45997152618372</v>
          </cell>
          <cell r="BF174">
            <v>110.28797151717167</v>
          </cell>
          <cell r="BG174">
            <v>124.54989531658157</v>
          </cell>
          <cell r="BH174">
            <v>123.03794483422051</v>
          </cell>
          <cell r="BI174">
            <v>0.27009965143711234</v>
          </cell>
          <cell r="BJ174">
            <v>1.1088860358432715</v>
          </cell>
          <cell r="BK174">
            <v>0</v>
          </cell>
          <cell r="BL174">
            <v>0</v>
          </cell>
          <cell r="BM174">
            <v>0</v>
          </cell>
          <cell r="BN174">
            <v>0</v>
          </cell>
          <cell r="BP174">
            <v>0</v>
          </cell>
          <cell r="BQ174">
            <v>0</v>
          </cell>
          <cell r="BR174">
            <v>0</v>
          </cell>
          <cell r="BS174">
            <v>0</v>
          </cell>
          <cell r="BT174">
            <v>0</v>
          </cell>
          <cell r="BU174">
            <v>0</v>
          </cell>
          <cell r="CA174">
            <v>0</v>
          </cell>
          <cell r="CB174">
            <v>0</v>
          </cell>
          <cell r="CC174">
            <v>0</v>
          </cell>
          <cell r="CH174">
            <v>0</v>
          </cell>
          <cell r="CI174">
            <v>0</v>
          </cell>
          <cell r="CJ174">
            <v>0</v>
          </cell>
          <cell r="CK174">
            <v>0</v>
          </cell>
          <cell r="CL174">
            <v>0</v>
          </cell>
          <cell r="CR174">
            <v>0</v>
          </cell>
          <cell r="CS174">
            <v>0</v>
          </cell>
          <cell r="CT174">
            <v>0</v>
          </cell>
          <cell r="CU174">
            <v>0</v>
          </cell>
          <cell r="CV174">
            <v>0</v>
          </cell>
          <cell r="CW174">
            <v>0</v>
          </cell>
          <cell r="CX174">
            <v>0</v>
          </cell>
          <cell r="CY174">
            <v>0</v>
          </cell>
          <cell r="CZ174">
            <v>0</v>
          </cell>
          <cell r="DA174">
            <v>0</v>
          </cell>
          <cell r="DC174">
            <v>38991</v>
          </cell>
          <cell r="DD174">
            <v>7874.1457381293067</v>
          </cell>
          <cell r="DE174">
            <v>218.85977053677581</v>
          </cell>
          <cell r="DF174">
            <v>0</v>
          </cell>
          <cell r="DG174">
            <v>847.03209986001616</v>
          </cell>
          <cell r="DH174">
            <v>0</v>
          </cell>
          <cell r="DI174">
            <v>0</v>
          </cell>
          <cell r="DJ174">
            <v>0</v>
          </cell>
          <cell r="DK174">
            <v>8940.0376085260978</v>
          </cell>
        </row>
        <row r="175">
          <cell r="A175">
            <v>39022</v>
          </cell>
          <cell r="B175">
            <v>395.17291792135438</v>
          </cell>
          <cell r="C175">
            <v>5470.7442724432476</v>
          </cell>
          <cell r="D175">
            <v>579.93550918347012</v>
          </cell>
          <cell r="E175">
            <v>325.30428417084204</v>
          </cell>
          <cell r="F175">
            <v>720.50650860948849</v>
          </cell>
          <cell r="G175">
            <v>-9.4337048409624913</v>
          </cell>
          <cell r="H175">
            <v>4.7716608962032154</v>
          </cell>
          <cell r="I175">
            <v>-0.11600775901639304</v>
          </cell>
          <cell r="J175">
            <v>0</v>
          </cell>
          <cell r="K175">
            <v>0</v>
          </cell>
          <cell r="L175">
            <v>0</v>
          </cell>
          <cell r="M175">
            <v>-3.0399783300000109</v>
          </cell>
          <cell r="N175">
            <v>0</v>
          </cell>
          <cell r="O175">
            <v>0</v>
          </cell>
          <cell r="P175">
            <v>2.2624667078830267</v>
          </cell>
          <cell r="Q175">
            <v>1.6425925644442785</v>
          </cell>
          <cell r="R175">
            <v>7.1550396235096443</v>
          </cell>
          <cell r="S175">
            <v>7.5069672996383829</v>
          </cell>
          <cell r="T175">
            <v>7.5140132359268179</v>
          </cell>
          <cell r="U175">
            <v>24.860978529608424</v>
          </cell>
          <cell r="V175">
            <v>0.44164684075098093</v>
          </cell>
          <cell r="W175">
            <v>33.038451296654983</v>
          </cell>
          <cell r="X175">
            <v>0.86064162829349211</v>
          </cell>
          <cell r="Y175">
            <v>0.25288450385055405</v>
          </cell>
          <cell r="Z175">
            <v>4.0342821439608869</v>
          </cell>
          <cell r="AA175">
            <v>8.9640606502915396</v>
          </cell>
          <cell r="AB175">
            <v>58.736597401495203</v>
          </cell>
          <cell r="AC175">
            <v>39.210616854193091</v>
          </cell>
          <cell r="AD175">
            <v>0.86455799775865483</v>
          </cell>
          <cell r="AE175">
            <v>1.4716088875679869</v>
          </cell>
          <cell r="AF175">
            <v>0.87456605420610889</v>
          </cell>
          <cell r="AG175">
            <v>1.6060592482533904</v>
          </cell>
          <cell r="AH175">
            <v>13.840126945207082</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C175">
            <v>39022</v>
          </cell>
          <cell r="BD175">
            <v>-9.5241194869562378</v>
          </cell>
          <cell r="BE175">
            <v>862.38318659526749</v>
          </cell>
          <cell r="BF175">
            <v>130.44372596843706</v>
          </cell>
          <cell r="BG175">
            <v>67.559596630270107</v>
          </cell>
          <cell r="BH175">
            <v>126.39698992684927</v>
          </cell>
          <cell r="BI175">
            <v>-0.24341380796874468</v>
          </cell>
          <cell r="BJ175">
            <v>2.8384247094649435</v>
          </cell>
          <cell r="BK175">
            <v>0</v>
          </cell>
          <cell r="BL175">
            <v>0</v>
          </cell>
          <cell r="BM175">
            <v>0</v>
          </cell>
          <cell r="BN175">
            <v>0</v>
          </cell>
          <cell r="BP175">
            <v>0</v>
          </cell>
          <cell r="BQ175">
            <v>0</v>
          </cell>
          <cell r="BR175">
            <v>0</v>
          </cell>
          <cell r="BS175">
            <v>0</v>
          </cell>
          <cell r="BT175">
            <v>0</v>
          </cell>
          <cell r="BU175">
            <v>0</v>
          </cell>
          <cell r="CA175">
            <v>0</v>
          </cell>
          <cell r="CB175">
            <v>0</v>
          </cell>
          <cell r="CC175">
            <v>0</v>
          </cell>
          <cell r="CH175">
            <v>0</v>
          </cell>
          <cell r="CI175">
            <v>0</v>
          </cell>
          <cell r="CJ175">
            <v>0</v>
          </cell>
          <cell r="CK175">
            <v>0</v>
          </cell>
          <cell r="CL175">
            <v>0</v>
          </cell>
          <cell r="CR175">
            <v>0</v>
          </cell>
          <cell r="CS175">
            <v>0</v>
          </cell>
          <cell r="CT175">
            <v>0</v>
          </cell>
          <cell r="CU175">
            <v>0</v>
          </cell>
          <cell r="CV175">
            <v>0</v>
          </cell>
          <cell r="CW175">
            <v>0</v>
          </cell>
          <cell r="CX175">
            <v>0</v>
          </cell>
          <cell r="CY175">
            <v>0</v>
          </cell>
          <cell r="CZ175">
            <v>0</v>
          </cell>
          <cell r="DA175">
            <v>0</v>
          </cell>
          <cell r="DC175">
            <v>39022</v>
          </cell>
          <cell r="DD175">
            <v>7483.8454622946265</v>
          </cell>
          <cell r="DE175">
            <v>215.13815841349452</v>
          </cell>
          <cell r="DF175">
            <v>0</v>
          </cell>
          <cell r="DG175">
            <v>1179.854390535364</v>
          </cell>
          <cell r="DH175">
            <v>0</v>
          </cell>
          <cell r="DI175">
            <v>0</v>
          </cell>
          <cell r="DJ175">
            <v>0</v>
          </cell>
          <cell r="DK175">
            <v>8878.8380112434843</v>
          </cell>
        </row>
        <row r="176">
          <cell r="A176">
            <v>39052</v>
          </cell>
          <cell r="B176">
            <v>530.59152302489565</v>
          </cell>
          <cell r="C176">
            <v>8251.7027550338262</v>
          </cell>
          <cell r="D176">
            <v>775.68000976953294</v>
          </cell>
          <cell r="E176">
            <v>374.36431131761765</v>
          </cell>
          <cell r="F176">
            <v>891.31354368607049</v>
          </cell>
          <cell r="G176">
            <v>9.516157743532915</v>
          </cell>
          <cell r="H176">
            <v>7.0445027341823661</v>
          </cell>
          <cell r="I176">
            <v>0.11600775901639304</v>
          </cell>
          <cell r="J176">
            <v>0</v>
          </cell>
          <cell r="K176">
            <v>0</v>
          </cell>
          <cell r="L176">
            <v>0</v>
          </cell>
          <cell r="M176">
            <v>3.0399783300000109</v>
          </cell>
          <cell r="N176">
            <v>0</v>
          </cell>
          <cell r="O176">
            <v>0</v>
          </cell>
          <cell r="P176">
            <v>3.1639028767929691</v>
          </cell>
          <cell r="Q176">
            <v>2.2475202421560425</v>
          </cell>
          <cell r="R176">
            <v>11.595033004913169</v>
          </cell>
          <cell r="S176">
            <v>11.861548543675084</v>
          </cell>
          <cell r="T176">
            <v>10.032008487325143</v>
          </cell>
          <cell r="U176">
            <v>33.563643902540718</v>
          </cell>
          <cell r="V176">
            <v>0.60117562445209494</v>
          </cell>
          <cell r="W176">
            <v>45.371498738118319</v>
          </cell>
          <cell r="X176">
            <v>1.1618162293816945</v>
          </cell>
          <cell r="Y176">
            <v>0.34855489244418347</v>
          </cell>
          <cell r="Z176">
            <v>5.7116962481342561</v>
          </cell>
          <cell r="AA176">
            <v>12.421022786734355</v>
          </cell>
          <cell r="AB176">
            <v>80.993412550542672</v>
          </cell>
          <cell r="AC176">
            <v>53.141157950741743</v>
          </cell>
          <cell r="AD176">
            <v>1.380494351087318</v>
          </cell>
          <cell r="AE176">
            <v>2.4415318125924266</v>
          </cell>
          <cell r="AF176">
            <v>1.1968364260654742</v>
          </cell>
          <cell r="AG176">
            <v>2.1783191610056161</v>
          </cell>
          <cell r="AH176">
            <v>19.134971308729313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C176">
            <v>39052</v>
          </cell>
          <cell r="BD176">
            <v>9.0304672088763311</v>
          </cell>
          <cell r="BE176">
            <v>1242.2927883561886</v>
          </cell>
          <cell r="BF176">
            <v>181.78144839278264</v>
          </cell>
          <cell r="BG176">
            <v>148.61007245978453</v>
          </cell>
          <cell r="BH176">
            <v>177.01552773347504</v>
          </cell>
          <cell r="BI176">
            <v>0.26538813588898691</v>
          </cell>
          <cell r="BJ176">
            <v>3.5086026735628337</v>
          </cell>
          <cell r="BK176">
            <v>0</v>
          </cell>
          <cell r="BL176">
            <v>0</v>
          </cell>
          <cell r="BM176">
            <v>0</v>
          </cell>
          <cell r="BN176">
            <v>0</v>
          </cell>
          <cell r="BP176">
            <v>0</v>
          </cell>
          <cell r="BQ176">
            <v>0</v>
          </cell>
          <cell r="BR176">
            <v>0</v>
          </cell>
          <cell r="BS176">
            <v>0</v>
          </cell>
          <cell r="BT176">
            <v>0</v>
          </cell>
          <cell r="BU176">
            <v>0</v>
          </cell>
          <cell r="CA176">
            <v>0</v>
          </cell>
          <cell r="CB176">
            <v>0</v>
          </cell>
          <cell r="CC176">
            <v>0</v>
          </cell>
          <cell r="CH176">
            <v>0</v>
          </cell>
          <cell r="CI176">
            <v>0</v>
          </cell>
          <cell r="CJ176">
            <v>0</v>
          </cell>
          <cell r="CK176">
            <v>0</v>
          </cell>
          <cell r="CL176">
            <v>0</v>
          </cell>
          <cell r="CR176">
            <v>0</v>
          </cell>
          <cell r="CS176">
            <v>0</v>
          </cell>
          <cell r="CT176">
            <v>0</v>
          </cell>
          <cell r="CU176">
            <v>0</v>
          </cell>
          <cell r="CV176">
            <v>0</v>
          </cell>
          <cell r="CW176">
            <v>0</v>
          </cell>
          <cell r="CX176">
            <v>0</v>
          </cell>
          <cell r="CY176">
            <v>0</v>
          </cell>
          <cell r="CZ176">
            <v>0</v>
          </cell>
          <cell r="DA176">
            <v>0</v>
          </cell>
          <cell r="DC176">
            <v>39052</v>
          </cell>
          <cell r="DD176">
            <v>10843.368789398673</v>
          </cell>
          <cell r="DE176">
            <v>298.54614513743257</v>
          </cell>
          <cell r="DF176">
            <v>0</v>
          </cell>
          <cell r="DG176">
            <v>1762.5042949605588</v>
          </cell>
          <cell r="DH176">
            <v>0</v>
          </cell>
          <cell r="DI176">
            <v>0</v>
          </cell>
          <cell r="DJ176">
            <v>0</v>
          </cell>
          <cell r="DK176">
            <v>12904.419229496665</v>
          </cell>
        </row>
        <row r="177">
          <cell r="A177">
            <v>39083</v>
          </cell>
          <cell r="B177">
            <v>-3.113023186868304</v>
          </cell>
          <cell r="C177">
            <v>1197.4618153900337</v>
          </cell>
          <cell r="D177">
            <v>405.51203373309727</v>
          </cell>
          <cell r="E177">
            <v>168.17515617029335</v>
          </cell>
          <cell r="F177">
            <v>303.61764948381688</v>
          </cell>
          <cell r="G177">
            <v>-0.35062828808008817</v>
          </cell>
          <cell r="H177">
            <v>2.1502045343285623</v>
          </cell>
          <cell r="I177">
            <v>-1.726229508197008E-3</v>
          </cell>
          <cell r="J177">
            <v>0</v>
          </cell>
          <cell r="K177">
            <v>0</v>
          </cell>
          <cell r="L177">
            <v>0</v>
          </cell>
          <cell r="M177">
            <v>0</v>
          </cell>
          <cell r="N177">
            <v>0</v>
          </cell>
          <cell r="O177">
            <v>0</v>
          </cell>
          <cell r="P177">
            <v>1.2936485017332835</v>
          </cell>
          <cell r="Q177">
            <v>0.93660121836544707</v>
          </cell>
          <cell r="R177">
            <v>4.5553289745178773</v>
          </cell>
          <cell r="S177">
            <v>4.7223783990774635</v>
          </cell>
          <cell r="T177">
            <v>4.2629881809018784</v>
          </cell>
          <cell r="U177">
            <v>14.230995421994521</v>
          </cell>
          <cell r="V177">
            <v>0.25418597897834561</v>
          </cell>
          <cell r="W177">
            <v>19.185773254458212</v>
          </cell>
          <cell r="X177">
            <v>0.48989987273005609</v>
          </cell>
          <cell r="Y177">
            <v>0.14698234248073572</v>
          </cell>
          <cell r="Z177">
            <v>2.3874855432840043</v>
          </cell>
          <cell r="AA177">
            <v>5.0824148366420019</v>
          </cell>
          <cell r="AB177">
            <v>33.367029876040817</v>
          </cell>
          <cell r="AC177">
            <v>22.391216318598708</v>
          </cell>
          <cell r="AD177">
            <v>0.53619709035908514</v>
          </cell>
          <cell r="AE177">
            <v>0.94533101199033531</v>
          </cell>
          <cell r="AF177">
            <v>0.49855648471216085</v>
          </cell>
          <cell r="AG177">
            <v>0.91633881396931649</v>
          </cell>
          <cell r="AH177">
            <v>8.0477297690161009</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C177">
            <v>39083</v>
          </cell>
          <cell r="BD177">
            <v>-1.2216905476305726</v>
          </cell>
          <cell r="BE177">
            <v>244.63309957578986</v>
          </cell>
          <cell r="BF177">
            <v>66.164565112500838</v>
          </cell>
          <cell r="BG177">
            <v>37.241511602885907</v>
          </cell>
          <cell r="BH177">
            <v>58.864968256931093</v>
          </cell>
          <cell r="BI177">
            <v>-3.4145245978522532E-2</v>
          </cell>
          <cell r="BJ177">
            <v>1.5829826079903988</v>
          </cell>
          <cell r="BK177">
            <v>0</v>
          </cell>
          <cell r="BL177">
            <v>0</v>
          </cell>
          <cell r="BM177">
            <v>0</v>
          </cell>
          <cell r="BN177">
            <v>0</v>
          </cell>
          <cell r="BP177">
            <v>0</v>
          </cell>
          <cell r="BQ177">
            <v>0</v>
          </cell>
          <cell r="BR177">
            <v>0</v>
          </cell>
          <cell r="BS177">
            <v>0</v>
          </cell>
          <cell r="BT177">
            <v>0</v>
          </cell>
          <cell r="BU177">
            <v>0</v>
          </cell>
          <cell r="CA177">
            <v>0</v>
          </cell>
          <cell r="CB177">
            <v>0</v>
          </cell>
          <cell r="CC177">
            <v>0</v>
          </cell>
          <cell r="CH177">
            <v>0</v>
          </cell>
          <cell r="CI177">
            <v>0</v>
          </cell>
          <cell r="CJ177">
            <v>0</v>
          </cell>
          <cell r="CK177">
            <v>0</v>
          </cell>
          <cell r="CL177">
            <v>0</v>
          </cell>
          <cell r="CR177">
            <v>0</v>
          </cell>
          <cell r="CS177">
            <v>0</v>
          </cell>
          <cell r="CT177">
            <v>0</v>
          </cell>
          <cell r="CU177">
            <v>0</v>
          </cell>
          <cell r="CV177">
            <v>0</v>
          </cell>
          <cell r="CW177">
            <v>0</v>
          </cell>
          <cell r="CX177">
            <v>0</v>
          </cell>
          <cell r="CY177">
            <v>0</v>
          </cell>
          <cell r="CZ177">
            <v>0</v>
          </cell>
          <cell r="DA177">
            <v>0</v>
          </cell>
          <cell r="DC177">
            <v>39083</v>
          </cell>
          <cell r="DD177">
            <v>2073.4514816071137</v>
          </cell>
          <cell r="DE177">
            <v>124.25108188985035</v>
          </cell>
          <cell r="DF177">
            <v>0</v>
          </cell>
          <cell r="DG177">
            <v>407.231291362489</v>
          </cell>
          <cell r="DH177">
            <v>0</v>
          </cell>
          <cell r="DI177">
            <v>0</v>
          </cell>
          <cell r="DJ177">
            <v>0</v>
          </cell>
          <cell r="DK177">
            <v>2604.9338548594533</v>
          </cell>
        </row>
        <row r="178">
          <cell r="A178">
            <v>39114</v>
          </cell>
          <cell r="B178">
            <v>-1001.0269408475833</v>
          </cell>
          <cell r="C178">
            <v>-1187.9044374620426</v>
          </cell>
          <cell r="D178">
            <v>-233.59358164304876</v>
          </cell>
          <cell r="E178">
            <v>-326.09698134627524</v>
          </cell>
          <cell r="F178">
            <v>-459.95259299821237</v>
          </cell>
          <cell r="G178">
            <v>-27.102444415571682</v>
          </cell>
          <cell r="H178">
            <v>-3.8199229796562761</v>
          </cell>
          <cell r="I178">
            <v>-0.34302013728813563</v>
          </cell>
          <cell r="J178">
            <v>0</v>
          </cell>
          <cell r="K178">
            <v>0</v>
          </cell>
          <cell r="L178">
            <v>0</v>
          </cell>
          <cell r="M178">
            <v>-9.119934990000047</v>
          </cell>
          <cell r="N178">
            <v>0</v>
          </cell>
          <cell r="O178">
            <v>0</v>
          </cell>
          <cell r="P178">
            <v>-1.6519842927215347</v>
          </cell>
          <cell r="Q178">
            <v>-1.1145204377642743</v>
          </cell>
          <cell r="R178">
            <v>-7.6724162321978682</v>
          </cell>
          <cell r="S178">
            <v>-7.5728158680637989</v>
          </cell>
          <cell r="T178">
            <v>-4.6142770954218371</v>
          </cell>
          <cell r="U178">
            <v>-16.153598906896462</v>
          </cell>
          <cell r="V178">
            <v>-0.29497382424472351</v>
          </cell>
          <cell r="W178">
            <v>-22.683520917376057</v>
          </cell>
          <cell r="X178">
            <v>-0.55714841879796539</v>
          </cell>
          <cell r="Y178">
            <v>-0.17566223721965768</v>
          </cell>
          <cell r="Z178">
            <v>-3.0356851189730492</v>
          </cell>
          <cell r="AA178">
            <v>-6.3367499104056506</v>
          </cell>
          <cell r="AB178">
            <v>-37.721699133232278</v>
          </cell>
          <cell r="AC178">
            <v>-25.780662471667966</v>
          </cell>
          <cell r="AD178">
            <v>-0.89885757320501103</v>
          </cell>
          <cell r="AE178">
            <v>-1.6675729938010413</v>
          </cell>
          <cell r="AF178">
            <v>-0.59366192992384192</v>
          </cell>
          <cell r="AG178">
            <v>-1.0582012282270812</v>
          </cell>
          <cell r="AH178">
            <v>-9.7093800798185299</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C178">
            <v>39114</v>
          </cell>
          <cell r="BD178">
            <v>-18.271597217932424</v>
          </cell>
          <cell r="BE178">
            <v>-154.7189168157538</v>
          </cell>
          <cell r="BF178">
            <v>-83.483684518518601</v>
          </cell>
          <cell r="BG178">
            <v>-119.10935702966674</v>
          </cell>
          <cell r="BH178">
            <v>-89.333197915538847</v>
          </cell>
          <cell r="BI178">
            <v>-0.71873195611495433</v>
          </cell>
          <cell r="BJ178">
            <v>-1.9059377794065444</v>
          </cell>
          <cell r="BK178">
            <v>0</v>
          </cell>
          <cell r="BL178">
            <v>0</v>
          </cell>
          <cell r="BM178">
            <v>0</v>
          </cell>
          <cell r="BN178">
            <v>0</v>
          </cell>
          <cell r="BP178">
            <v>0</v>
          </cell>
          <cell r="BQ178">
            <v>0</v>
          </cell>
          <cell r="BR178">
            <v>0</v>
          </cell>
          <cell r="BS178">
            <v>0</v>
          </cell>
          <cell r="BT178">
            <v>0</v>
          </cell>
          <cell r="BU178">
            <v>0</v>
          </cell>
          <cell r="CA178">
            <v>0</v>
          </cell>
          <cell r="CB178">
            <v>0</v>
          </cell>
          <cell r="CC178">
            <v>0</v>
          </cell>
          <cell r="CH178">
            <v>0</v>
          </cell>
          <cell r="CI178">
            <v>0</v>
          </cell>
          <cell r="CJ178">
            <v>0</v>
          </cell>
          <cell r="CK178">
            <v>0</v>
          </cell>
          <cell r="CL178">
            <v>0</v>
          </cell>
          <cell r="CR178">
            <v>0</v>
          </cell>
          <cell r="CS178">
            <v>0</v>
          </cell>
          <cell r="CT178">
            <v>0</v>
          </cell>
          <cell r="CU178">
            <v>0</v>
          </cell>
          <cell r="CV178">
            <v>0</v>
          </cell>
          <cell r="CW178">
            <v>0</v>
          </cell>
          <cell r="CX178">
            <v>0</v>
          </cell>
          <cell r="CY178">
            <v>0</v>
          </cell>
          <cell r="CZ178">
            <v>0</v>
          </cell>
          <cell r="DA178">
            <v>0</v>
          </cell>
          <cell r="DC178">
            <v>39114</v>
          </cell>
          <cell r="DD178">
            <v>-3248.9598568196789</v>
          </cell>
          <cell r="DE178">
            <v>-149.29338866995863</v>
          </cell>
          <cell r="DF178">
            <v>0</v>
          </cell>
          <cell r="DG178">
            <v>-467.54142323293189</v>
          </cell>
          <cell r="DH178">
            <v>0</v>
          </cell>
          <cell r="DI178">
            <v>0</v>
          </cell>
          <cell r="DJ178">
            <v>0</v>
          </cell>
          <cell r="DK178">
            <v>-3865.794668722569</v>
          </cell>
        </row>
        <row r="179">
          <cell r="A179">
            <v>39142</v>
          </cell>
          <cell r="B179">
            <v>16.806282335695869</v>
          </cell>
          <cell r="C179">
            <v>-6150.2117978352908</v>
          </cell>
          <cell r="D179">
            <v>-355.88007158436676</v>
          </cell>
          <cell r="E179">
            <v>-72.314051963985776</v>
          </cell>
          <cell r="F179">
            <v>-345.6371053384496</v>
          </cell>
          <cell r="G179">
            <v>27.50029068998694</v>
          </cell>
          <cell r="H179">
            <v>-2.2468884135579366</v>
          </cell>
          <cell r="I179">
            <v>0.34837437457627152</v>
          </cell>
          <cell r="J179">
            <v>0</v>
          </cell>
          <cell r="K179">
            <v>0</v>
          </cell>
          <cell r="L179">
            <v>0</v>
          </cell>
          <cell r="M179">
            <v>9.1199349900000044</v>
          </cell>
          <cell r="N179">
            <v>0</v>
          </cell>
          <cell r="O179">
            <v>0</v>
          </cell>
          <cell r="P179">
            <v>-1.3095960466574734</v>
          </cell>
          <cell r="Q179">
            <v>-0.99721390177796998</v>
          </cell>
          <cell r="R179">
            <v>-2.2898726356596697</v>
          </cell>
          <cell r="S179">
            <v>-2.7032949095364671</v>
          </cell>
          <cell r="T179">
            <v>-4.93885822066893</v>
          </cell>
          <cell r="U179">
            <v>-15.065440079800439</v>
          </cell>
          <cell r="V179">
            <v>-0.26099715638298027</v>
          </cell>
          <cell r="W179">
            <v>-18.892092010009009</v>
          </cell>
          <cell r="X179">
            <v>-0.53555431215631666</v>
          </cell>
          <cell r="Y179">
            <v>-0.14366388318493761</v>
          </cell>
          <cell r="Z179">
            <v>-2.1238393572996301</v>
          </cell>
          <cell r="AA179">
            <v>-5.4555999587580786</v>
          </cell>
          <cell r="AB179">
            <v>-33.404746477950624</v>
          </cell>
          <cell r="AC179">
            <v>-23.92179046406639</v>
          </cell>
          <cell r="AD179">
            <v>-0.30490946920365669</v>
          </cell>
          <cell r="AE179">
            <v>-0.41600796340607715</v>
          </cell>
          <cell r="AF179">
            <v>-0.53137726329614088</v>
          </cell>
          <cell r="AG179">
            <v>-0.98296582639697139</v>
          </cell>
          <cell r="AH179">
            <v>-7.822930523680995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C179">
            <v>39142</v>
          </cell>
          <cell r="BD179">
            <v>20.516487279504332</v>
          </cell>
          <cell r="BE179">
            <v>-888.18844043621812</v>
          </cell>
          <cell r="BF179">
            <v>-74.928052750400013</v>
          </cell>
          <cell r="BG179">
            <v>-8.7222172484983957</v>
          </cell>
          <cell r="BH179">
            <v>-69.837296780392933</v>
          </cell>
          <cell r="BI179">
            <v>0.77265904481829217</v>
          </cell>
          <cell r="BJ179">
            <v>-1.8805527045865098</v>
          </cell>
          <cell r="BK179">
            <v>0</v>
          </cell>
          <cell r="BL179">
            <v>0</v>
          </cell>
          <cell r="BM179">
            <v>0</v>
          </cell>
          <cell r="BN179">
            <v>0</v>
          </cell>
          <cell r="BP179">
            <v>0</v>
          </cell>
          <cell r="BQ179">
            <v>0</v>
          </cell>
          <cell r="BR179">
            <v>0</v>
          </cell>
          <cell r="BS179">
            <v>0</v>
          </cell>
          <cell r="BT179">
            <v>0</v>
          </cell>
          <cell r="BU179">
            <v>0</v>
          </cell>
          <cell r="CA179">
            <v>0</v>
          </cell>
          <cell r="CB179">
            <v>0</v>
          </cell>
          <cell r="CC179">
            <v>0</v>
          </cell>
          <cell r="CH179">
            <v>0</v>
          </cell>
          <cell r="CI179">
            <v>0</v>
          </cell>
          <cell r="CJ179">
            <v>0</v>
          </cell>
          <cell r="CK179">
            <v>0</v>
          </cell>
          <cell r="CL179">
            <v>0</v>
          </cell>
          <cell r="CR179">
            <v>0</v>
          </cell>
          <cell r="CS179">
            <v>0</v>
          </cell>
          <cell r="CT179">
            <v>0</v>
          </cell>
          <cell r="CU179">
            <v>0</v>
          </cell>
          <cell r="CV179">
            <v>0</v>
          </cell>
          <cell r="CW179">
            <v>0</v>
          </cell>
          <cell r="CX179">
            <v>0</v>
          </cell>
          <cell r="CY179">
            <v>0</v>
          </cell>
          <cell r="CZ179">
            <v>0</v>
          </cell>
          <cell r="DA179">
            <v>0</v>
          </cell>
          <cell r="DC179">
            <v>39142</v>
          </cell>
          <cell r="DD179">
            <v>-6872.5150327453912</v>
          </cell>
          <cell r="DE179">
            <v>-122.10075045989275</v>
          </cell>
          <cell r="DF179">
            <v>0</v>
          </cell>
          <cell r="DG179">
            <v>-1022.2674135957734</v>
          </cell>
          <cell r="DH179">
            <v>0</v>
          </cell>
          <cell r="DI179">
            <v>0</v>
          </cell>
          <cell r="DJ179">
            <v>0</v>
          </cell>
          <cell r="DK179">
            <v>-8016.8831968010572</v>
          </cell>
        </row>
        <row r="180">
          <cell r="A180">
            <v>39173</v>
          </cell>
          <cell r="B180">
            <v>-668.99461284696645</v>
          </cell>
          <cell r="C180">
            <v>-5084.6611051337331</v>
          </cell>
          <cell r="D180">
            <v>-621.86908211910577</v>
          </cell>
          <cell r="E180">
            <v>-503.86741011143818</v>
          </cell>
          <cell r="F180">
            <v>-789.16469816808058</v>
          </cell>
          <cell r="G180">
            <v>-9.4541676712258891</v>
          </cell>
          <cell r="H180">
            <v>-6.210643379354817</v>
          </cell>
          <cell r="I180">
            <v>-0.11963576679633192</v>
          </cell>
          <cell r="J180">
            <v>0</v>
          </cell>
          <cell r="K180">
            <v>0</v>
          </cell>
          <cell r="L180">
            <v>0</v>
          </cell>
          <cell r="M180">
            <v>-3.0399783299999683</v>
          </cell>
          <cell r="N180">
            <v>0</v>
          </cell>
          <cell r="O180">
            <v>0</v>
          </cell>
          <cell r="P180">
            <v>-2.959499564907019</v>
          </cell>
          <cell r="Q180">
            <v>-2.0891488886576575</v>
          </cell>
          <cell r="R180">
            <v>-10.649415688856685</v>
          </cell>
          <cell r="S180">
            <v>-10.864782691718062</v>
          </cell>
          <cell r="T180">
            <v>-9.3243858291007644</v>
          </cell>
          <cell r="U180">
            <v>-30.733362721987397</v>
          </cell>
          <cell r="V180">
            <v>-0.54958277120147048</v>
          </cell>
          <cell r="W180">
            <v>-41.285416702557271</v>
          </cell>
          <cell r="X180">
            <v>-1.0743712181154526</v>
          </cell>
          <cell r="Y180">
            <v>-0.31760823308449415</v>
          </cell>
          <cell r="Z180">
            <v>-5.1964081134353819</v>
          </cell>
          <cell r="AA180">
            <v>-11.718931096762709</v>
          </cell>
          <cell r="AB180">
            <v>-71.279793657453979</v>
          </cell>
          <cell r="AC180">
            <v>-48.985776299104202</v>
          </cell>
          <cell r="AD180">
            <v>-1.2795972143443155</v>
          </cell>
          <cell r="AE180">
            <v>-2.2504913779584772</v>
          </cell>
          <cell r="AF180">
            <v>-1.1130309025915524</v>
          </cell>
          <cell r="AG180">
            <v>-2.0120211895505435</v>
          </cell>
          <cell r="AH180">
            <v>-17.461388760797419</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C180">
            <v>39173</v>
          </cell>
          <cell r="BD180">
            <v>-8.9412898039809363</v>
          </cell>
          <cell r="BE180">
            <v>-751.06627717000697</v>
          </cell>
          <cell r="BF180">
            <v>-154.24292794284622</v>
          </cell>
          <cell r="BG180">
            <v>-119.23532729766669</v>
          </cell>
          <cell r="BH180">
            <v>-153.67711906083673</v>
          </cell>
          <cell r="BI180">
            <v>-0.31196177749622311</v>
          </cell>
          <cell r="BJ180">
            <v>-3.3209393100210622</v>
          </cell>
          <cell r="BK180">
            <v>0</v>
          </cell>
          <cell r="BL180">
            <v>0</v>
          </cell>
          <cell r="BM180">
            <v>0</v>
          </cell>
          <cell r="BN180">
            <v>0</v>
          </cell>
          <cell r="BP180">
            <v>0</v>
          </cell>
          <cell r="BQ180">
            <v>0</v>
          </cell>
          <cell r="BR180">
            <v>0</v>
          </cell>
          <cell r="BS180">
            <v>0</v>
          </cell>
          <cell r="BT180">
            <v>0</v>
          </cell>
          <cell r="BU180">
            <v>0</v>
          </cell>
          <cell r="CA180">
            <v>0</v>
          </cell>
          <cell r="CB180">
            <v>0</v>
          </cell>
          <cell r="CC180">
            <v>0</v>
          </cell>
          <cell r="CH180">
            <v>0</v>
          </cell>
          <cell r="CI180">
            <v>0</v>
          </cell>
          <cell r="CJ180">
            <v>0</v>
          </cell>
          <cell r="CK180">
            <v>0</v>
          </cell>
          <cell r="CL180">
            <v>0</v>
          </cell>
          <cell r="CR180">
            <v>0</v>
          </cell>
          <cell r="CS180">
            <v>0</v>
          </cell>
          <cell r="CT180">
            <v>0</v>
          </cell>
          <cell r="CU180">
            <v>0</v>
          </cell>
          <cell r="CV180">
            <v>0</v>
          </cell>
          <cell r="CW180">
            <v>0</v>
          </cell>
          <cell r="CX180">
            <v>0</v>
          </cell>
          <cell r="CY180">
            <v>0</v>
          </cell>
          <cell r="CZ180">
            <v>0</v>
          </cell>
          <cell r="DA180">
            <v>0</v>
          </cell>
          <cell r="DC180">
            <v>39173</v>
          </cell>
          <cell r="DD180">
            <v>-7687.3813335267014</v>
          </cell>
          <cell r="DE180">
            <v>-271.14501292218489</v>
          </cell>
          <cell r="DF180">
            <v>0</v>
          </cell>
          <cell r="DG180">
            <v>-1190.7958423628547</v>
          </cell>
          <cell r="DH180">
            <v>0</v>
          </cell>
          <cell r="DI180">
            <v>0</v>
          </cell>
          <cell r="DJ180">
            <v>0</v>
          </cell>
          <cell r="DK180">
            <v>-9149.3221888117405</v>
          </cell>
        </row>
        <row r="181">
          <cell r="A181">
            <v>39203</v>
          </cell>
          <cell r="B181">
            <v>-306.60033598756672</v>
          </cell>
          <cell r="C181">
            <v>-4396.2873855148682</v>
          </cell>
          <cell r="D181">
            <v>-584.3840643732882</v>
          </cell>
          <cell r="E181">
            <v>-82.756699630326921</v>
          </cell>
          <cell r="F181">
            <v>-596.81568549048166</v>
          </cell>
          <cell r="G181">
            <v>9.1031608274966516</v>
          </cell>
          <cell r="H181">
            <v>-4.3787320900412858</v>
          </cell>
          <cell r="I181">
            <v>0.11600775901639304</v>
          </cell>
          <cell r="J181">
            <v>0</v>
          </cell>
          <cell r="K181">
            <v>0</v>
          </cell>
          <cell r="L181">
            <v>0</v>
          </cell>
          <cell r="M181">
            <v>3.0399783299999967</v>
          </cell>
          <cell r="N181">
            <v>0</v>
          </cell>
          <cell r="O181">
            <v>0</v>
          </cell>
          <cell r="P181">
            <v>-2.1546396846714648</v>
          </cell>
          <cell r="Q181">
            <v>-1.5703603889185582</v>
          </cell>
          <cell r="R181">
            <v>-6.5513048442398301</v>
          </cell>
          <cell r="S181">
            <v>-6.8845609533013814</v>
          </cell>
          <cell r="T181">
            <v>-7.4337682232223115</v>
          </cell>
          <cell r="U181">
            <v>-23.306079807476792</v>
          </cell>
          <cell r="V181">
            <v>-0.41189904727757753</v>
          </cell>
          <cell r="W181">
            <v>-30.580711670701376</v>
          </cell>
          <cell r="X181">
            <v>-0.82278515407230257</v>
          </cell>
          <cell r="Y181">
            <v>-0.23431815418189322</v>
          </cell>
          <cell r="Z181">
            <v>-3.7216754123518339</v>
          </cell>
          <cell r="AA181">
            <v>-8.7229684218175798</v>
          </cell>
          <cell r="AB181">
            <v>-53.368150402795621</v>
          </cell>
          <cell r="AC181">
            <v>-37.135916328291195</v>
          </cell>
          <cell r="AD181">
            <v>-0.79339941706186501</v>
          </cell>
          <cell r="AE181">
            <v>-1.3451314456084162</v>
          </cell>
          <cell r="AF181">
            <v>-0.83675977297993165</v>
          </cell>
          <cell r="AG181">
            <v>-1.5262358071366009</v>
          </cell>
          <cell r="AH181">
            <v>-12.838103281388911</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C181">
            <v>39203</v>
          </cell>
          <cell r="BD181">
            <v>4.7979340018969765</v>
          </cell>
          <cell r="BE181">
            <v>-708.79042184818286</v>
          </cell>
          <cell r="BF181">
            <v>-116.74392479215899</v>
          </cell>
          <cell r="BG181">
            <v>-72.594542633433207</v>
          </cell>
          <cell r="BH181">
            <v>-113.68504751925801</v>
          </cell>
          <cell r="BI181">
            <v>0.27705527701587496</v>
          </cell>
          <cell r="BJ181">
            <v>-2.5008177138066014</v>
          </cell>
          <cell r="BK181">
            <v>0</v>
          </cell>
          <cell r="BL181">
            <v>0</v>
          </cell>
          <cell r="BM181">
            <v>0</v>
          </cell>
          <cell r="BN181">
            <v>0</v>
          </cell>
          <cell r="BP181">
            <v>0</v>
          </cell>
          <cell r="BQ181">
            <v>0</v>
          </cell>
          <cell r="BR181">
            <v>0</v>
          </cell>
          <cell r="BS181">
            <v>0</v>
          </cell>
          <cell r="BT181">
            <v>0</v>
          </cell>
          <cell r="BU181">
            <v>0</v>
          </cell>
          <cell r="CA181">
            <v>0</v>
          </cell>
          <cell r="CB181">
            <v>0</v>
          </cell>
          <cell r="CC181">
            <v>0</v>
          </cell>
          <cell r="CH181">
            <v>0</v>
          </cell>
          <cell r="CI181">
            <v>0</v>
          </cell>
          <cell r="CJ181">
            <v>0</v>
          </cell>
          <cell r="CK181">
            <v>0</v>
          </cell>
          <cell r="CL181">
            <v>0</v>
          </cell>
          <cell r="CR181">
            <v>0</v>
          </cell>
          <cell r="CS181">
            <v>0</v>
          </cell>
          <cell r="CT181">
            <v>0</v>
          </cell>
          <cell r="CU181">
            <v>0</v>
          </cell>
          <cell r="CV181">
            <v>0</v>
          </cell>
          <cell r="CW181">
            <v>0</v>
          </cell>
          <cell r="CX181">
            <v>0</v>
          </cell>
          <cell r="CY181">
            <v>0</v>
          </cell>
          <cell r="CZ181">
            <v>0</v>
          </cell>
          <cell r="DA181">
            <v>0</v>
          </cell>
          <cell r="DC181">
            <v>39203</v>
          </cell>
          <cell r="DD181">
            <v>-5958.9637561700592</v>
          </cell>
          <cell r="DE181">
            <v>-200.23876821749548</v>
          </cell>
          <cell r="DF181">
            <v>0</v>
          </cell>
          <cell r="DG181">
            <v>-1009.2397652279268</v>
          </cell>
          <cell r="DH181">
            <v>0</v>
          </cell>
          <cell r="DI181">
            <v>0</v>
          </cell>
          <cell r="DJ181">
            <v>0</v>
          </cell>
          <cell r="DK181">
            <v>-7168.442289615482</v>
          </cell>
        </row>
        <row r="182">
          <cell r="A182">
            <v>39234</v>
          </cell>
          <cell r="B182">
            <v>-153.8480937444665</v>
          </cell>
          <cell r="C182">
            <v>-2690.1172418009846</v>
          </cell>
          <cell r="D182">
            <v>-352.14054420131015</v>
          </cell>
          <cell r="E182">
            <v>-182.65352309150012</v>
          </cell>
          <cell r="F182">
            <v>-332.10199847418477</v>
          </cell>
          <cell r="G182">
            <v>-9.1964231133624708</v>
          </cell>
          <cell r="H182">
            <v>14.123203771932953</v>
          </cell>
          <cell r="I182">
            <v>-0.11600775901639304</v>
          </cell>
          <cell r="J182">
            <v>0</v>
          </cell>
          <cell r="K182">
            <v>0</v>
          </cell>
          <cell r="L182">
            <v>0</v>
          </cell>
          <cell r="M182">
            <v>-3.0399783299999967</v>
          </cell>
          <cell r="N182">
            <v>0</v>
          </cell>
          <cell r="O182">
            <v>0</v>
          </cell>
          <cell r="P182">
            <v>-1.1649706128269299</v>
          </cell>
          <cell r="Q182">
            <v>-0.82987455260231324</v>
          </cell>
          <cell r="R182">
            <v>-4.7636247022117004</v>
          </cell>
          <cell r="S182">
            <v>-4.8150427764837467</v>
          </cell>
          <cell r="T182">
            <v>-5.4534774727494586</v>
          </cell>
          <cell r="U182">
            <v>-12.356117452448586</v>
          </cell>
          <cell r="V182">
            <v>-0.22188379494738597</v>
          </cell>
          <cell r="W182">
            <v>-16.886683365292409</v>
          </cell>
          <cell r="X182">
            <v>-0.43334499899979895</v>
          </cell>
          <cell r="Y182">
            <v>-0.12990895191936352</v>
          </cell>
          <cell r="Z182">
            <v>-2.1732680968807765</v>
          </cell>
          <cell r="AA182">
            <v>-4.5789831102061953</v>
          </cell>
          <cell r="AB182">
            <v>-27.867954231838411</v>
          </cell>
          <cell r="AC182">
            <v>-19.622476519038727</v>
          </cell>
          <cell r="AD182">
            <v>-0.5561651687438518</v>
          </cell>
          <cell r="AE182">
            <v>-1.0126132765386213</v>
          </cell>
          <cell r="AF182">
            <v>-0.44199624525374559</v>
          </cell>
          <cell r="AG182">
            <v>-0.80540456101884339</v>
          </cell>
          <cell r="AH182">
            <v>-7.1378934921891712</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C182">
            <v>39234</v>
          </cell>
          <cell r="BD182">
            <v>-6.092798764923657</v>
          </cell>
          <cell r="BE182">
            <v>-447.8186140410902</v>
          </cell>
          <cell r="BF182">
            <v>-62.871173708460688</v>
          </cell>
          <cell r="BG182">
            <v>-55.8305422663135</v>
          </cell>
          <cell r="BH182">
            <v>-65.361083938354241</v>
          </cell>
          <cell r="BI182">
            <v>-0.26896873380193309</v>
          </cell>
          <cell r="BJ182">
            <v>0.94093392305717183</v>
          </cell>
          <cell r="BK182">
            <v>0</v>
          </cell>
          <cell r="BL182">
            <v>0</v>
          </cell>
          <cell r="BM182">
            <v>0</v>
          </cell>
          <cell r="BN182">
            <v>0</v>
          </cell>
          <cell r="BP182">
            <v>0</v>
          </cell>
          <cell r="BQ182">
            <v>0</v>
          </cell>
          <cell r="BR182">
            <v>0</v>
          </cell>
          <cell r="BS182">
            <v>0</v>
          </cell>
          <cell r="BT182">
            <v>0</v>
          </cell>
          <cell r="BU182">
            <v>0</v>
          </cell>
          <cell r="CA182">
            <v>0</v>
          </cell>
          <cell r="CB182">
            <v>0</v>
          </cell>
          <cell r="CC182">
            <v>0</v>
          </cell>
          <cell r="CH182">
            <v>0</v>
          </cell>
          <cell r="CI182">
            <v>0</v>
          </cell>
          <cell r="CJ182">
            <v>0</v>
          </cell>
          <cell r="CK182">
            <v>0</v>
          </cell>
          <cell r="CL182">
            <v>0</v>
          </cell>
          <cell r="CR182">
            <v>0</v>
          </cell>
          <cell r="CS182">
            <v>0</v>
          </cell>
          <cell r="CT182">
            <v>0</v>
          </cell>
          <cell r="CU182">
            <v>0</v>
          </cell>
          <cell r="CV182">
            <v>0</v>
          </cell>
          <cell r="CW182">
            <v>0</v>
          </cell>
          <cell r="CX182">
            <v>0</v>
          </cell>
          <cell r="CY182">
            <v>0</v>
          </cell>
          <cell r="CZ182">
            <v>0</v>
          </cell>
          <cell r="DA182">
            <v>0</v>
          </cell>
          <cell r="DC182">
            <v>39234</v>
          </cell>
          <cell r="DD182">
            <v>-3709.0906067428923</v>
          </cell>
          <cell r="DE182">
            <v>-111.25168338219004</v>
          </cell>
          <cell r="DF182">
            <v>0</v>
          </cell>
          <cell r="DG182">
            <v>-637.30224752988704</v>
          </cell>
          <cell r="DH182">
            <v>0</v>
          </cell>
          <cell r="DI182">
            <v>0</v>
          </cell>
          <cell r="DJ182">
            <v>0</v>
          </cell>
          <cell r="DK182">
            <v>-4457.6445376549691</v>
          </cell>
        </row>
        <row r="183">
          <cell r="A183">
            <v>39264</v>
          </cell>
          <cell r="B183">
            <v>403.15172107915896</v>
          </cell>
          <cell r="C183">
            <v>-1249.4523522924815</v>
          </cell>
          <cell r="D183">
            <v>-37.358957626977542</v>
          </cell>
          <cell r="E183">
            <v>87.308896258886307</v>
          </cell>
          <cell r="F183">
            <v>72.783608159034827</v>
          </cell>
          <cell r="G183">
            <v>9.521391810186401</v>
          </cell>
          <cell r="H183">
            <v>-0.32059847622318571</v>
          </cell>
          <cell r="I183">
            <v>0.11600775901639304</v>
          </cell>
          <cell r="J183">
            <v>0</v>
          </cell>
          <cell r="K183">
            <v>0</v>
          </cell>
          <cell r="L183">
            <v>0</v>
          </cell>
          <cell r="M183">
            <v>3.0399783299999967</v>
          </cell>
          <cell r="N183">
            <v>0</v>
          </cell>
          <cell r="O183">
            <v>0</v>
          </cell>
          <cell r="P183">
            <v>0.20131255698181949</v>
          </cell>
          <cell r="Q183">
            <v>0.12599647136387193</v>
          </cell>
          <cell r="R183">
            <v>1.0237058572151909</v>
          </cell>
          <cell r="S183">
            <v>0.92580034814010759</v>
          </cell>
          <cell r="T183">
            <v>2.4281970247170346</v>
          </cell>
          <cell r="U183">
            <v>0.99213000399324969</v>
          </cell>
          <cell r="V183">
            <v>1.6739858547754838E-2</v>
          </cell>
          <cell r="W183">
            <v>1.0965609022300775</v>
          </cell>
          <cell r="X183">
            <v>6.0994822496437728E-2</v>
          </cell>
          <cell r="Y183">
            <v>9.4312656923254412E-3</v>
          </cell>
          <cell r="Z183">
            <v>0.19795250348403837</v>
          </cell>
          <cell r="AA183">
            <v>0.9962257254135416</v>
          </cell>
          <cell r="AB183">
            <v>3.7008493232165875</v>
          </cell>
          <cell r="AC183">
            <v>2.2436373671858618</v>
          </cell>
          <cell r="AD183">
            <v>0.12546473289171622</v>
          </cell>
          <cell r="AE183">
            <v>0.24019237594958209</v>
          </cell>
          <cell r="AF183">
            <v>6.8168824125131255E-2</v>
          </cell>
          <cell r="AG183">
            <v>0.10076335661788249</v>
          </cell>
          <cell r="AH183">
            <v>0.56957053055258555</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C183">
            <v>39264</v>
          </cell>
          <cell r="BD183">
            <v>6.3913257508907009</v>
          </cell>
          <cell r="BE183">
            <v>145.31034689204728</v>
          </cell>
          <cell r="BF183">
            <v>6.4329180908911496</v>
          </cell>
          <cell r="BG183">
            <v>15.131791472116561</v>
          </cell>
          <cell r="BH183">
            <v>9.1312459306975882</v>
          </cell>
          <cell r="BI183">
            <v>0.27266315666948859</v>
          </cell>
          <cell r="BJ183">
            <v>-0.14856179915809165</v>
          </cell>
          <cell r="BK183">
            <v>0</v>
          </cell>
          <cell r="BL183">
            <v>0</v>
          </cell>
          <cell r="BM183">
            <v>0</v>
          </cell>
          <cell r="BN183">
            <v>0</v>
          </cell>
          <cell r="BP183">
            <v>0</v>
          </cell>
          <cell r="BQ183">
            <v>0</v>
          </cell>
          <cell r="BR183">
            <v>0</v>
          </cell>
          <cell r="BS183">
            <v>0</v>
          </cell>
          <cell r="BT183">
            <v>0</v>
          </cell>
          <cell r="BU183">
            <v>0</v>
          </cell>
          <cell r="CA183">
            <v>0</v>
          </cell>
          <cell r="CB183">
            <v>0</v>
          </cell>
          <cell r="CC183">
            <v>0</v>
          </cell>
          <cell r="CH183">
            <v>0</v>
          </cell>
          <cell r="CI183">
            <v>0</v>
          </cell>
          <cell r="CJ183">
            <v>0</v>
          </cell>
          <cell r="CK183">
            <v>0</v>
          </cell>
          <cell r="CL183">
            <v>0</v>
          </cell>
          <cell r="CR183">
            <v>0</v>
          </cell>
          <cell r="CS183">
            <v>0</v>
          </cell>
          <cell r="CT183">
            <v>0</v>
          </cell>
          <cell r="CU183">
            <v>0</v>
          </cell>
          <cell r="CV183">
            <v>0</v>
          </cell>
          <cell r="CW183">
            <v>0</v>
          </cell>
          <cell r="CX183">
            <v>0</v>
          </cell>
          <cell r="CY183">
            <v>0</v>
          </cell>
          <cell r="CZ183">
            <v>0</v>
          </cell>
          <cell r="DA183">
            <v>0</v>
          </cell>
          <cell r="DC183">
            <v>39264</v>
          </cell>
          <cell r="DD183">
            <v>-711.21030499939934</v>
          </cell>
          <cell r="DE183">
            <v>15.123693850814796</v>
          </cell>
          <cell r="DF183">
            <v>0</v>
          </cell>
          <cell r="DG183">
            <v>182.52172949415467</v>
          </cell>
          <cell r="DH183">
            <v>0</v>
          </cell>
          <cell r="DI183">
            <v>0</v>
          </cell>
          <cell r="DJ183">
            <v>0</v>
          </cell>
          <cell r="DK183">
            <v>-513.56488165442988</v>
          </cell>
        </row>
        <row r="184">
          <cell r="A184">
            <v>39295</v>
          </cell>
          <cell r="B184">
            <v>80.530453802436568</v>
          </cell>
          <cell r="C184">
            <v>3811.0749331715165</v>
          </cell>
          <cell r="D184">
            <v>19.183607378528677</v>
          </cell>
          <cell r="E184">
            <v>-26.876811857498978</v>
          </cell>
          <cell r="F184">
            <v>0.7482779020505177</v>
          </cell>
          <cell r="G184">
            <v>-0.50997908753015508</v>
          </cell>
          <cell r="H184">
            <v>0.45414256445480206</v>
          </cell>
          <cell r="I184">
            <v>-1.726229508197008E-3</v>
          </cell>
          <cell r="J184">
            <v>0</v>
          </cell>
          <cell r="K184">
            <v>0</v>
          </cell>
          <cell r="L184">
            <v>0</v>
          </cell>
          <cell r="M184">
            <v>0</v>
          </cell>
          <cell r="N184">
            <v>0</v>
          </cell>
          <cell r="O184">
            <v>0</v>
          </cell>
          <cell r="P184">
            <v>-7.4921423948213217E-3</v>
          </cell>
          <cell r="Q184">
            <v>-3.6232491909382603E-3</v>
          </cell>
          <cell r="R184">
            <v>-1.0395919093852513E-2</v>
          </cell>
          <cell r="S184">
            <v>-6.294776699032667E-3</v>
          </cell>
          <cell r="T184">
            <v>-1.1852323624571337E-2</v>
          </cell>
          <cell r="U184">
            <v>-1.993345954692316E-2</v>
          </cell>
          <cell r="V184">
            <v>-3.0705501618122355E-4</v>
          </cell>
          <cell r="W184">
            <v>-7.6300323624636235E-3</v>
          </cell>
          <cell r="X184">
            <v>-1.3352556634304014E-3</v>
          </cell>
          <cell r="Y184">
            <v>-9.5375404531194974E-5</v>
          </cell>
          <cell r="Z184">
            <v>-3.8150161812389172E-4</v>
          </cell>
          <cell r="AA184">
            <v>-3.3591818770226212E-2</v>
          </cell>
          <cell r="AB184">
            <v>0.28531915448098744</v>
          </cell>
          <cell r="AC184">
            <v>-5.3982478964407221E-2</v>
          </cell>
          <cell r="AD184">
            <v>-3.4390161812387632E-3</v>
          </cell>
          <cell r="AE184">
            <v>-3.624265372165425E-3</v>
          </cell>
          <cell r="AF184">
            <v>-1.9651521035597419E-3</v>
          </cell>
          <cell r="AG184">
            <v>-2.4797605177990789E-3</v>
          </cell>
          <cell r="AH184">
            <v>-7.4392815533990131E-3</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C184">
            <v>39295</v>
          </cell>
          <cell r="BD184">
            <v>1.0890080525683743E-2</v>
          </cell>
          <cell r="BE184">
            <v>-3.5787245799497214</v>
          </cell>
          <cell r="BF184">
            <v>-0.20606996167447278</v>
          </cell>
          <cell r="BG184">
            <v>7.2746735831877913</v>
          </cell>
          <cell r="BH184">
            <v>-0.53206852724784426</v>
          </cell>
          <cell r="BI184">
            <v>-2.8592968489888015E-2</v>
          </cell>
          <cell r="BJ184">
            <v>6.1679524999047608E-2</v>
          </cell>
          <cell r="BK184">
            <v>0</v>
          </cell>
          <cell r="BL184">
            <v>0</v>
          </cell>
          <cell r="BM184">
            <v>0</v>
          </cell>
          <cell r="BN184">
            <v>0</v>
          </cell>
          <cell r="BP184">
            <v>0</v>
          </cell>
          <cell r="BQ184">
            <v>0</v>
          </cell>
          <cell r="BR184">
            <v>0</v>
          </cell>
          <cell r="BS184">
            <v>0</v>
          </cell>
          <cell r="BT184">
            <v>0</v>
          </cell>
          <cell r="BU184">
            <v>0</v>
          </cell>
          <cell r="CA184">
            <v>0</v>
          </cell>
          <cell r="CB184">
            <v>0</v>
          </cell>
          <cell r="CC184">
            <v>0</v>
          </cell>
          <cell r="CH184">
            <v>0</v>
          </cell>
          <cell r="CI184">
            <v>0</v>
          </cell>
          <cell r="CJ184">
            <v>0</v>
          </cell>
          <cell r="CK184">
            <v>0</v>
          </cell>
          <cell r="CL184">
            <v>0</v>
          </cell>
          <cell r="CR184">
            <v>0</v>
          </cell>
          <cell r="CS184">
            <v>0</v>
          </cell>
          <cell r="CT184">
            <v>0</v>
          </cell>
          <cell r="CU184">
            <v>0</v>
          </cell>
          <cell r="CV184">
            <v>0</v>
          </cell>
          <cell r="CW184">
            <v>0</v>
          </cell>
          <cell r="CX184">
            <v>0</v>
          </cell>
          <cell r="CY184">
            <v>0</v>
          </cell>
          <cell r="CZ184">
            <v>0</v>
          </cell>
          <cell r="DA184">
            <v>0</v>
          </cell>
          <cell r="DC184">
            <v>39295</v>
          </cell>
          <cell r="DD184">
            <v>3884.6028976444495</v>
          </cell>
          <cell r="DE184">
            <v>0.10945629040332239</v>
          </cell>
          <cell r="DF184">
            <v>0</v>
          </cell>
          <cell r="DG184">
            <v>3.0017871513505963</v>
          </cell>
          <cell r="DH184">
            <v>0</v>
          </cell>
          <cell r="DI184">
            <v>0</v>
          </cell>
          <cell r="DJ184">
            <v>0</v>
          </cell>
          <cell r="DK184">
            <v>3887.7141410862032</v>
          </cell>
        </row>
        <row r="185">
          <cell r="A185">
            <v>39326</v>
          </cell>
          <cell r="B185">
            <v>-177.06754818203535</v>
          </cell>
          <cell r="C185">
            <v>-3392.9590746552476</v>
          </cell>
          <cell r="D185">
            <v>-11.82500974518905</v>
          </cell>
          <cell r="E185">
            <v>-35.121104689859294</v>
          </cell>
          <cell r="F185">
            <v>-17.95750413751864</v>
          </cell>
          <cell r="G185">
            <v>-8.9010272754380253</v>
          </cell>
          <cell r="H185">
            <v>-0.98356359089413203</v>
          </cell>
          <cell r="I185">
            <v>-0.11428152950819603</v>
          </cell>
          <cell r="J185">
            <v>0</v>
          </cell>
          <cell r="K185">
            <v>0</v>
          </cell>
          <cell r="L185">
            <v>0</v>
          </cell>
          <cell r="M185">
            <v>-3.0399783299999825</v>
          </cell>
          <cell r="N185">
            <v>0</v>
          </cell>
          <cell r="O185">
            <v>0</v>
          </cell>
          <cell r="P185">
            <v>-7.7072854573128957E-2</v>
          </cell>
          <cell r="Q185">
            <v>-3.4863048620981107E-2</v>
          </cell>
          <cell r="R185">
            <v>-0.97166628546532507</v>
          </cell>
          <cell r="S185">
            <v>-0.89126224967938938</v>
          </cell>
          <cell r="T185">
            <v>-1.843958915501176E-2</v>
          </cell>
          <cell r="U185">
            <v>-0.42512374626484117</v>
          </cell>
          <cell r="V185">
            <v>-1.0022488770843108E-2</v>
          </cell>
          <cell r="W185">
            <v>-0.96579272582452447</v>
          </cell>
          <cell r="X185">
            <v>-1.1830697898193243E-2</v>
          </cell>
          <cell r="Y185">
            <v>-7.8772682407992067E-3</v>
          </cell>
          <cell r="Z185">
            <v>-0.19370269077577085</v>
          </cell>
          <cell r="AA185">
            <v>-0.22530167160037706</v>
          </cell>
          <cell r="AB185">
            <v>-0.70972623047327943</v>
          </cell>
          <cell r="AC185">
            <v>-0.68673052850581939</v>
          </cell>
          <cell r="AD185">
            <v>-0.10666327875723436</v>
          </cell>
          <cell r="AE185">
            <v>-0.22329099277189357</v>
          </cell>
          <cell r="AF185">
            <v>-1.8521062059802418E-2</v>
          </cell>
          <cell r="AG185">
            <v>-2.788916777408712E-2</v>
          </cell>
          <cell r="AH185">
            <v>-0.45287425298169204</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C185">
            <v>39326</v>
          </cell>
          <cell r="BD185">
            <v>-7.012939478848466</v>
          </cell>
          <cell r="BE185">
            <v>-17.917998054273312</v>
          </cell>
          <cell r="BF185">
            <v>-2.6347954077243685</v>
          </cell>
          <cell r="BG185">
            <v>-24.87555458924794</v>
          </cell>
          <cell r="BH185">
            <v>-2.0208629405450296</v>
          </cell>
          <cell r="BI185">
            <v>-0.25205077597949899</v>
          </cell>
          <cell r="BJ185">
            <v>-0.28470016793885744</v>
          </cell>
          <cell r="BK185">
            <v>0</v>
          </cell>
          <cell r="BL185">
            <v>0</v>
          </cell>
          <cell r="BM185">
            <v>0</v>
          </cell>
          <cell r="BN185">
            <v>0</v>
          </cell>
          <cell r="BP185">
            <v>0</v>
          </cell>
          <cell r="BQ185">
            <v>0</v>
          </cell>
          <cell r="BR185">
            <v>0</v>
          </cell>
          <cell r="BS185">
            <v>0</v>
          </cell>
          <cell r="BT185">
            <v>0</v>
          </cell>
          <cell r="BU185">
            <v>0</v>
          </cell>
          <cell r="CA185">
            <v>0</v>
          </cell>
          <cell r="CB185">
            <v>0</v>
          </cell>
          <cell r="CC185">
            <v>0</v>
          </cell>
          <cell r="CH185">
            <v>0</v>
          </cell>
          <cell r="CI185">
            <v>0</v>
          </cell>
          <cell r="CJ185">
            <v>0</v>
          </cell>
          <cell r="CK185">
            <v>0</v>
          </cell>
          <cell r="CL185">
            <v>0</v>
          </cell>
          <cell r="CR185">
            <v>0</v>
          </cell>
          <cell r="CS185">
            <v>0</v>
          </cell>
          <cell r="CT185">
            <v>0</v>
          </cell>
          <cell r="CU185">
            <v>0</v>
          </cell>
          <cell r="CV185">
            <v>0</v>
          </cell>
          <cell r="CW185">
            <v>0</v>
          </cell>
          <cell r="CX185">
            <v>0</v>
          </cell>
          <cell r="CY185">
            <v>0</v>
          </cell>
          <cell r="CZ185">
            <v>0</v>
          </cell>
          <cell r="DA185">
            <v>0</v>
          </cell>
          <cell r="DC185">
            <v>39326</v>
          </cell>
          <cell r="DD185">
            <v>-3647.9690921356905</v>
          </cell>
          <cell r="DE185">
            <v>-6.0586508301929936</v>
          </cell>
          <cell r="DF185">
            <v>0</v>
          </cell>
          <cell r="DG185">
            <v>-54.998901414557473</v>
          </cell>
          <cell r="DH185">
            <v>0</v>
          </cell>
          <cell r="DI185">
            <v>0</v>
          </cell>
          <cell r="DJ185">
            <v>0</v>
          </cell>
          <cell r="DK185">
            <v>-3709.0266443804412</v>
          </cell>
        </row>
        <row r="186">
          <cell r="A186">
            <v>39356</v>
          </cell>
          <cell r="B186">
            <v>899.93708051194153</v>
          </cell>
          <cell r="C186">
            <v>5532.0472104595719</v>
          </cell>
          <cell r="D186">
            <v>409.30559652566461</v>
          </cell>
          <cell r="E186">
            <v>296.05400717212478</v>
          </cell>
          <cell r="F186">
            <v>738.83966390000626</v>
          </cell>
          <cell r="G186">
            <v>9.3073736209682352</v>
          </cell>
          <cell r="H186">
            <v>-10.583365571374266</v>
          </cell>
          <cell r="I186">
            <v>0.11600775901639304</v>
          </cell>
          <cell r="J186">
            <v>0</v>
          </cell>
          <cell r="K186">
            <v>0</v>
          </cell>
          <cell r="L186">
            <v>0</v>
          </cell>
          <cell r="M186">
            <v>3.0399783299999967</v>
          </cell>
          <cell r="N186">
            <v>0</v>
          </cell>
          <cell r="O186">
            <v>0</v>
          </cell>
          <cell r="P186">
            <v>2.403924555361229</v>
          </cell>
          <cell r="Q186">
            <v>1.686893971203018</v>
          </cell>
          <cell r="R186">
            <v>8.5795888475688855</v>
          </cell>
          <cell r="S186">
            <v>8.7213596349505202</v>
          </cell>
          <cell r="T186">
            <v>7.5578518250718041</v>
          </cell>
          <cell r="U186">
            <v>24.411908316284229</v>
          </cell>
          <cell r="V186">
            <v>0.43591783511198223</v>
          </cell>
          <cell r="W186">
            <v>32.609563232661358</v>
          </cell>
          <cell r="X186">
            <v>0.86301750280176825</v>
          </cell>
          <cell r="Y186">
            <v>0.2512810987678758</v>
          </cell>
          <cell r="Z186">
            <v>4.1135438524713805</v>
          </cell>
          <cell r="AA186">
            <v>9.6084019892391765</v>
          </cell>
          <cell r="AB186">
            <v>59.146299073346626</v>
          </cell>
          <cell r="AC186">
            <v>39.200706598919247</v>
          </cell>
          <cell r="AD186">
            <v>1.036316965400343</v>
          </cell>
          <cell r="AE186">
            <v>1.8200682273563187</v>
          </cell>
          <cell r="AF186">
            <v>0.89918453909969798</v>
          </cell>
          <cell r="AG186">
            <v>1.6137169607757051</v>
          </cell>
          <cell r="AH186">
            <v>13.837611118904983</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C186">
            <v>39356</v>
          </cell>
          <cell r="BD186">
            <v>10.317330978578269</v>
          </cell>
          <cell r="BE186">
            <v>477.45997152618338</v>
          </cell>
          <cell r="BF186">
            <v>110.28797151717167</v>
          </cell>
          <cell r="BG186">
            <v>124.54989531658157</v>
          </cell>
          <cell r="BH186">
            <v>123.03794483422053</v>
          </cell>
          <cell r="BI186">
            <v>0.27009965143711323</v>
          </cell>
          <cell r="BJ186">
            <v>1.1088860358432715</v>
          </cell>
          <cell r="BK186">
            <v>0</v>
          </cell>
          <cell r="BL186">
            <v>0</v>
          </cell>
          <cell r="BM186">
            <v>0</v>
          </cell>
          <cell r="BN186">
            <v>0</v>
          </cell>
          <cell r="BP186">
            <v>0</v>
          </cell>
          <cell r="BQ186">
            <v>0</v>
          </cell>
          <cell r="BR186">
            <v>0</v>
          </cell>
          <cell r="BS186">
            <v>0</v>
          </cell>
          <cell r="BT186">
            <v>0</v>
          </cell>
          <cell r="BU186">
            <v>0</v>
          </cell>
          <cell r="CA186">
            <v>0</v>
          </cell>
          <cell r="CB186">
            <v>0</v>
          </cell>
          <cell r="CC186">
            <v>0</v>
          </cell>
          <cell r="CH186">
            <v>0</v>
          </cell>
          <cell r="CI186">
            <v>0</v>
          </cell>
          <cell r="CJ186">
            <v>0</v>
          </cell>
          <cell r="CK186">
            <v>0</v>
          </cell>
          <cell r="CL186">
            <v>0</v>
          </cell>
          <cell r="CR186">
            <v>0</v>
          </cell>
          <cell r="CS186">
            <v>0</v>
          </cell>
          <cell r="CT186">
            <v>0</v>
          </cell>
          <cell r="CU186">
            <v>0</v>
          </cell>
          <cell r="CV186">
            <v>0</v>
          </cell>
          <cell r="CW186">
            <v>0</v>
          </cell>
          <cell r="CX186">
            <v>0</v>
          </cell>
          <cell r="CY186">
            <v>0</v>
          </cell>
          <cell r="CZ186">
            <v>0</v>
          </cell>
          <cell r="DA186">
            <v>0</v>
          </cell>
          <cell r="DC186">
            <v>39356</v>
          </cell>
          <cell r="DD186">
            <v>7878.0635527079194</v>
          </cell>
          <cell r="DE186">
            <v>218.79715614529619</v>
          </cell>
          <cell r="DF186">
            <v>0</v>
          </cell>
          <cell r="DG186">
            <v>847.03209986001582</v>
          </cell>
          <cell r="DH186">
            <v>0</v>
          </cell>
          <cell r="DI186">
            <v>0</v>
          </cell>
          <cell r="DJ186">
            <v>0</v>
          </cell>
          <cell r="DK186">
            <v>8943.8928087132317</v>
          </cell>
        </row>
        <row r="187">
          <cell r="A187">
            <v>39387</v>
          </cell>
          <cell r="B187">
            <v>394.21325689096739</v>
          </cell>
          <cell r="C187">
            <v>5431.7160224132895</v>
          </cell>
          <cell r="D187">
            <v>574.13961217661335</v>
          </cell>
          <cell r="E187">
            <v>330.5377056766099</v>
          </cell>
          <cell r="F187">
            <v>822.89270415729675</v>
          </cell>
          <cell r="G187">
            <v>-9.4337048409624913</v>
          </cell>
          <cell r="H187">
            <v>4.7716608962032154</v>
          </cell>
          <cell r="I187">
            <v>-0.11600775901639304</v>
          </cell>
          <cell r="J187">
            <v>0</v>
          </cell>
          <cell r="K187">
            <v>0</v>
          </cell>
          <cell r="L187">
            <v>0</v>
          </cell>
          <cell r="M187">
            <v>-3.0399783299999967</v>
          </cell>
          <cell r="N187">
            <v>0</v>
          </cell>
          <cell r="O187">
            <v>0</v>
          </cell>
          <cell r="P187">
            <v>2.2624667078830321</v>
          </cell>
          <cell r="Q187">
            <v>1.6425925644442829</v>
          </cell>
          <cell r="R187">
            <v>7.1550396235096443</v>
          </cell>
          <cell r="S187">
            <v>7.5069672996383829</v>
          </cell>
          <cell r="T187">
            <v>7.514013235926857</v>
          </cell>
          <cell r="U187">
            <v>24.860978529608438</v>
          </cell>
          <cell r="V187">
            <v>0.44164684075098115</v>
          </cell>
          <cell r="W187">
            <v>33.038451296654991</v>
          </cell>
          <cell r="X187">
            <v>0.86064162829349344</v>
          </cell>
          <cell r="Y187">
            <v>0.25288450385055405</v>
          </cell>
          <cell r="Z187">
            <v>4.0342821439608869</v>
          </cell>
          <cell r="AA187">
            <v>8.9640606502915716</v>
          </cell>
          <cell r="AB187">
            <v>58.805134980657044</v>
          </cell>
          <cell r="AC187">
            <v>39.210616854193091</v>
          </cell>
          <cell r="AD187">
            <v>0.8645579977586566</v>
          </cell>
          <cell r="AE187">
            <v>1.4716088875679869</v>
          </cell>
          <cell r="AF187">
            <v>0.87456605420610933</v>
          </cell>
          <cell r="AG187">
            <v>1.6060592482533922</v>
          </cell>
          <cell r="AH187">
            <v>13.840126945207079</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C187">
            <v>39387</v>
          </cell>
          <cell r="BD187">
            <v>-9.5241194869562378</v>
          </cell>
          <cell r="BE187">
            <v>862.38318659526703</v>
          </cell>
          <cell r="BF187">
            <v>130.44372596843706</v>
          </cell>
          <cell r="BG187">
            <v>67.559596630270107</v>
          </cell>
          <cell r="BH187">
            <v>126.39698992684927</v>
          </cell>
          <cell r="BI187">
            <v>-0.24341380796874468</v>
          </cell>
          <cell r="BJ187">
            <v>2.8384247094649435</v>
          </cell>
          <cell r="BK187">
            <v>0</v>
          </cell>
          <cell r="BL187">
            <v>0</v>
          </cell>
          <cell r="BM187">
            <v>0</v>
          </cell>
          <cell r="BN187">
            <v>0</v>
          </cell>
          <cell r="BP187">
            <v>0</v>
          </cell>
          <cell r="BQ187">
            <v>0</v>
          </cell>
          <cell r="BR187">
            <v>0</v>
          </cell>
          <cell r="BS187">
            <v>0</v>
          </cell>
          <cell r="BT187">
            <v>0</v>
          </cell>
          <cell r="BU187">
            <v>0</v>
          </cell>
          <cell r="CA187">
            <v>0</v>
          </cell>
          <cell r="CB187">
            <v>0</v>
          </cell>
          <cell r="CC187">
            <v>0</v>
          </cell>
          <cell r="CH187">
            <v>0</v>
          </cell>
          <cell r="CI187">
            <v>0</v>
          </cell>
          <cell r="CJ187">
            <v>0</v>
          </cell>
          <cell r="CK187">
            <v>0</v>
          </cell>
          <cell r="CL187">
            <v>0</v>
          </cell>
          <cell r="CR187">
            <v>0</v>
          </cell>
          <cell r="CS187">
            <v>0</v>
          </cell>
          <cell r="CT187">
            <v>0</v>
          </cell>
          <cell r="CU187">
            <v>0</v>
          </cell>
          <cell r="CV187">
            <v>0</v>
          </cell>
          <cell r="CW187">
            <v>0</v>
          </cell>
          <cell r="CX187">
            <v>0</v>
          </cell>
          <cell r="CY187">
            <v>0</v>
          </cell>
          <cell r="CZ187">
            <v>0</v>
          </cell>
          <cell r="DA187">
            <v>0</v>
          </cell>
          <cell r="DC187">
            <v>39387</v>
          </cell>
          <cell r="DD187">
            <v>7545.6812712810015</v>
          </cell>
          <cell r="DE187">
            <v>215.20669599265645</v>
          </cell>
          <cell r="DF187">
            <v>0</v>
          </cell>
          <cell r="DG187">
            <v>1179.8543905353636</v>
          </cell>
          <cell r="DH187">
            <v>0</v>
          </cell>
          <cell r="DI187">
            <v>0</v>
          </cell>
          <cell r="DJ187">
            <v>0</v>
          </cell>
          <cell r="DK187">
            <v>8940.7423578090202</v>
          </cell>
        </row>
        <row r="188">
          <cell r="A188">
            <v>39417</v>
          </cell>
          <cell r="B188">
            <v>528.96265609459078</v>
          </cell>
          <cell r="C188">
            <v>8164.0793533213127</v>
          </cell>
          <cell r="D188">
            <v>767.8141672239999</v>
          </cell>
          <cell r="E188">
            <v>380.35508837594534</v>
          </cell>
          <cell r="F188">
            <v>1011.2826849523663</v>
          </cell>
          <cell r="G188">
            <v>9.516157743532915</v>
          </cell>
          <cell r="H188">
            <v>7.0445027341823661</v>
          </cell>
          <cell r="I188">
            <v>0.11600775901639304</v>
          </cell>
          <cell r="J188">
            <v>0</v>
          </cell>
          <cell r="K188">
            <v>0</v>
          </cell>
          <cell r="L188">
            <v>0</v>
          </cell>
          <cell r="M188">
            <v>3.0399783299999967</v>
          </cell>
          <cell r="N188">
            <v>0</v>
          </cell>
          <cell r="O188">
            <v>0</v>
          </cell>
          <cell r="P188">
            <v>3.1639028767929727</v>
          </cell>
          <cell r="Q188">
            <v>2.2475202421560443</v>
          </cell>
          <cell r="R188">
            <v>11.595033004913176</v>
          </cell>
          <cell r="S188">
            <v>11.861548543675084</v>
          </cell>
          <cell r="T188">
            <v>10.032008487325157</v>
          </cell>
          <cell r="U188">
            <v>33.563643902540733</v>
          </cell>
          <cell r="V188">
            <v>0.60117562445209494</v>
          </cell>
          <cell r="W188">
            <v>45.371498738118333</v>
          </cell>
          <cell r="X188">
            <v>1.1618162293816954</v>
          </cell>
          <cell r="Y188">
            <v>0.34855489244418358</v>
          </cell>
          <cell r="Z188">
            <v>5.7116962481342561</v>
          </cell>
          <cell r="AA188">
            <v>12.421022786734376</v>
          </cell>
          <cell r="AB188">
            <v>81.018341760509969</v>
          </cell>
          <cell r="AC188">
            <v>53.141157950741743</v>
          </cell>
          <cell r="AD188">
            <v>1.3804943510873207</v>
          </cell>
          <cell r="AE188">
            <v>2.4415318125924284</v>
          </cell>
          <cell r="AF188">
            <v>1.1968364260654742</v>
          </cell>
          <cell r="AG188">
            <v>2.178319161005617</v>
          </cell>
          <cell r="AH188">
            <v>19.13497130872932</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C188">
            <v>39417</v>
          </cell>
          <cell r="BD188">
            <v>9.0304672088763311</v>
          </cell>
          <cell r="BE188">
            <v>1242.2927883561888</v>
          </cell>
          <cell r="BF188">
            <v>181.78144839278264</v>
          </cell>
          <cell r="BG188">
            <v>148.61007245978453</v>
          </cell>
          <cell r="BH188">
            <v>177.01552773347504</v>
          </cell>
          <cell r="BI188">
            <v>0.26538813588898691</v>
          </cell>
          <cell r="BJ188">
            <v>3.5086026735628337</v>
          </cell>
          <cell r="BK188">
            <v>0</v>
          </cell>
          <cell r="BL188">
            <v>0</v>
          </cell>
          <cell r="BM188">
            <v>0</v>
          </cell>
          <cell r="BN188">
            <v>0</v>
          </cell>
          <cell r="BP188">
            <v>0</v>
          </cell>
          <cell r="BQ188">
            <v>0</v>
          </cell>
          <cell r="BR188">
            <v>0</v>
          </cell>
          <cell r="BS188">
            <v>0</v>
          </cell>
          <cell r="BT188">
            <v>0</v>
          </cell>
          <cell r="BU188">
            <v>0</v>
          </cell>
          <cell r="CA188">
            <v>0</v>
          </cell>
          <cell r="CB188">
            <v>0</v>
          </cell>
          <cell r="CC188">
            <v>0</v>
          </cell>
          <cell r="CH188">
            <v>0</v>
          </cell>
          <cell r="CI188">
            <v>0</v>
          </cell>
          <cell r="CJ188">
            <v>0</v>
          </cell>
          <cell r="CK188">
            <v>0</v>
          </cell>
          <cell r="CL188">
            <v>0</v>
          </cell>
          <cell r="CR188">
            <v>0</v>
          </cell>
          <cell r="CS188">
            <v>0</v>
          </cell>
          <cell r="CT188">
            <v>0</v>
          </cell>
          <cell r="CU188">
            <v>0</v>
          </cell>
          <cell r="CV188">
            <v>0</v>
          </cell>
          <cell r="CW188">
            <v>0</v>
          </cell>
          <cell r="CX188">
            <v>0</v>
          </cell>
          <cell r="CY188">
            <v>0</v>
          </cell>
          <cell r="CZ188">
            <v>0</v>
          </cell>
          <cell r="DA188">
            <v>0</v>
          </cell>
          <cell r="DC188">
            <v>39417</v>
          </cell>
          <cell r="DD188">
            <v>10872.210596534947</v>
          </cell>
          <cell r="DE188">
            <v>298.57107434739999</v>
          </cell>
          <cell r="DF188">
            <v>0</v>
          </cell>
          <cell r="DG188">
            <v>1762.5042949605593</v>
          </cell>
          <cell r="DH188">
            <v>0</v>
          </cell>
          <cell r="DI188">
            <v>0</v>
          </cell>
          <cell r="DJ188">
            <v>0</v>
          </cell>
          <cell r="DK188">
            <v>12933.285965842906</v>
          </cell>
        </row>
        <row r="189">
          <cell r="A189">
            <v>39448</v>
          </cell>
          <cell r="B189">
            <v>-2.6184099637739564</v>
          </cell>
          <cell r="C189">
            <v>1171.7818212259372</v>
          </cell>
          <cell r="D189">
            <v>401.22492492436868</v>
          </cell>
          <cell r="E189">
            <v>170.87338431697435</v>
          </cell>
          <cell r="F189">
            <v>352.44806536390661</v>
          </cell>
          <cell r="G189">
            <v>-0.35062828808003133</v>
          </cell>
          <cell r="H189">
            <v>2.1502045343285623</v>
          </cell>
          <cell r="I189">
            <v>-1.726229508197008E-3</v>
          </cell>
          <cell r="J189">
            <v>0</v>
          </cell>
          <cell r="K189">
            <v>0</v>
          </cell>
          <cell r="L189">
            <v>0</v>
          </cell>
          <cell r="M189">
            <v>0</v>
          </cell>
          <cell r="N189">
            <v>0</v>
          </cell>
          <cell r="O189">
            <v>0</v>
          </cell>
          <cell r="P189">
            <v>1.2936485017332835</v>
          </cell>
          <cell r="Q189">
            <v>0.93660121836544885</v>
          </cell>
          <cell r="R189">
            <v>4.5553289745178702</v>
          </cell>
          <cell r="S189">
            <v>4.7223783990774706</v>
          </cell>
          <cell r="T189">
            <v>4.2629881809018819</v>
          </cell>
          <cell r="U189">
            <v>14.230995421994521</v>
          </cell>
          <cell r="V189">
            <v>0.25418597897834583</v>
          </cell>
          <cell r="W189">
            <v>19.185773254458212</v>
          </cell>
          <cell r="X189">
            <v>0.48989987273005609</v>
          </cell>
          <cell r="Y189">
            <v>0.14698234248073572</v>
          </cell>
          <cell r="Z189">
            <v>2.3874855432840043</v>
          </cell>
          <cell r="AA189">
            <v>5.082414836642009</v>
          </cell>
          <cell r="AB189">
            <v>33.345075307959064</v>
          </cell>
          <cell r="AC189">
            <v>22.391216318598708</v>
          </cell>
          <cell r="AD189">
            <v>0.53619709035908514</v>
          </cell>
          <cell r="AE189">
            <v>0.94533101199033531</v>
          </cell>
          <cell r="AF189">
            <v>0.49855648471216085</v>
          </cell>
          <cell r="AG189">
            <v>0.91633881396931649</v>
          </cell>
          <cell r="AH189">
            <v>8.0477297690160938</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C189">
            <v>39448</v>
          </cell>
          <cell r="BD189">
            <v>-1.2216905476305726</v>
          </cell>
          <cell r="BE189">
            <v>244.6330995757894</v>
          </cell>
          <cell r="BF189">
            <v>66.164565112500838</v>
          </cell>
          <cell r="BG189">
            <v>37.241511602885907</v>
          </cell>
          <cell r="BH189">
            <v>58.864968256931093</v>
          </cell>
          <cell r="BI189">
            <v>-3.414524597852342E-2</v>
          </cell>
          <cell r="BJ189">
            <v>1.5829826079903988</v>
          </cell>
          <cell r="BK189">
            <v>0</v>
          </cell>
          <cell r="BL189">
            <v>0</v>
          </cell>
          <cell r="BM189">
            <v>0</v>
          </cell>
          <cell r="BN189">
            <v>0</v>
          </cell>
          <cell r="BP189">
            <v>0</v>
          </cell>
          <cell r="BQ189">
            <v>0</v>
          </cell>
          <cell r="BR189">
            <v>0</v>
          </cell>
          <cell r="BS189">
            <v>0</v>
          </cell>
          <cell r="BT189">
            <v>0</v>
          </cell>
          <cell r="BU189">
            <v>0</v>
          </cell>
          <cell r="CA189">
            <v>0</v>
          </cell>
          <cell r="CB189">
            <v>0</v>
          </cell>
          <cell r="CC189">
            <v>0</v>
          </cell>
          <cell r="CH189">
            <v>0</v>
          </cell>
          <cell r="CI189">
            <v>0</v>
          </cell>
          <cell r="CJ189">
            <v>0</v>
          </cell>
          <cell r="CK189">
            <v>0</v>
          </cell>
          <cell r="CL189">
            <v>0</v>
          </cell>
          <cell r="CR189">
            <v>0</v>
          </cell>
          <cell r="CS189">
            <v>0</v>
          </cell>
          <cell r="CT189">
            <v>0</v>
          </cell>
          <cell r="CU189">
            <v>0</v>
          </cell>
          <cell r="CV189">
            <v>0</v>
          </cell>
          <cell r="CW189">
            <v>0</v>
          </cell>
          <cell r="CX189">
            <v>0</v>
          </cell>
          <cell r="CY189">
            <v>0</v>
          </cell>
          <cell r="CZ189">
            <v>0</v>
          </cell>
          <cell r="DA189">
            <v>0</v>
          </cell>
          <cell r="DC189">
            <v>39448</v>
          </cell>
          <cell r="DD189">
            <v>2095.5076358841534</v>
          </cell>
          <cell r="DE189">
            <v>124.2291273217686</v>
          </cell>
          <cell r="DF189">
            <v>0</v>
          </cell>
          <cell r="DG189">
            <v>407.23129136248855</v>
          </cell>
          <cell r="DH189">
            <v>0</v>
          </cell>
          <cell r="DI189">
            <v>0</v>
          </cell>
          <cell r="DJ189">
            <v>0</v>
          </cell>
          <cell r="DK189">
            <v>2626.9680545684109</v>
          </cell>
        </row>
        <row r="190">
          <cell r="A190">
            <v>39479</v>
          </cell>
          <cell r="B190">
            <v>-830.88740284581218</v>
          </cell>
          <cell r="C190">
            <v>-414.46335845705107</v>
          </cell>
          <cell r="D190">
            <v>-170.43579277468825</v>
          </cell>
          <cell r="E190">
            <v>-269.86451185173473</v>
          </cell>
          <cell r="F190">
            <v>-434.35096222891525</v>
          </cell>
          <cell r="G190">
            <v>-18.041829384075868</v>
          </cell>
          <cell r="H190">
            <v>-3.042623181655113</v>
          </cell>
          <cell r="I190">
            <v>-0.22862059999999929</v>
          </cell>
          <cell r="J190">
            <v>0</v>
          </cell>
          <cell r="K190">
            <v>0</v>
          </cell>
          <cell r="L190">
            <v>0</v>
          </cell>
          <cell r="M190">
            <v>-6.0799566599999935</v>
          </cell>
          <cell r="N190">
            <v>0</v>
          </cell>
          <cell r="O190">
            <v>0</v>
          </cell>
          <cell r="P190">
            <v>-1.3359497333412165</v>
          </cell>
          <cell r="Q190">
            <v>-0.90851545547477119</v>
          </cell>
          <cell r="R190">
            <v>-5.882967443046077</v>
          </cell>
          <cell r="S190">
            <v>-5.8372767754417296</v>
          </cell>
          <cell r="T190">
            <v>-3.8206714717234327</v>
          </cell>
          <cell r="U190">
            <v>-13.173891877172125</v>
          </cell>
          <cell r="V190">
            <v>-0.23940420904499149</v>
          </cell>
          <cell r="W190">
            <v>-18.30032801056467</v>
          </cell>
          <cell r="X190">
            <v>-0.45645125531089725</v>
          </cell>
          <cell r="Y190">
            <v>-0.14155997184059133</v>
          </cell>
          <cell r="Z190">
            <v>-2.417465716456821</v>
          </cell>
          <cell r="AA190">
            <v>-5.1650263075976426</v>
          </cell>
          <cell r="AB190">
            <v>-30.569211806125224</v>
          </cell>
          <cell r="AC190">
            <v>-21.044081047468296</v>
          </cell>
          <cell r="AD190">
            <v>-0.69398504668394523</v>
          </cell>
          <cell r="AE190">
            <v>-1.2734565125310819</v>
          </cell>
          <cell r="AF190">
            <v>-0.48399161148261083</v>
          </cell>
          <cell r="AG190">
            <v>-0.86420449074799599</v>
          </cell>
          <cell r="AH190">
            <v>-7.8179774750224666</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C190">
            <v>39479</v>
          </cell>
          <cell r="BD190">
            <v>-12.026649260828151</v>
          </cell>
          <cell r="BE190">
            <v>-40.789532817047984</v>
          </cell>
          <cell r="BF190">
            <v>-66.162726548551746</v>
          </cell>
          <cell r="BG190">
            <v>-90.312328027236845</v>
          </cell>
          <cell r="BH190">
            <v>-72.24386074682775</v>
          </cell>
          <cell r="BI190">
            <v>-0.4740154118585842</v>
          </cell>
          <cell r="BJ190">
            <v>-1.5538445472348332</v>
          </cell>
          <cell r="BK190">
            <v>0</v>
          </cell>
          <cell r="BL190">
            <v>0</v>
          </cell>
          <cell r="BM190">
            <v>0</v>
          </cell>
          <cell r="BN190">
            <v>0</v>
          </cell>
          <cell r="BP190">
            <v>0</v>
          </cell>
          <cell r="BQ190">
            <v>0</v>
          </cell>
          <cell r="BR190">
            <v>0</v>
          </cell>
          <cell r="BS190">
            <v>0</v>
          </cell>
          <cell r="BT190">
            <v>0</v>
          </cell>
          <cell r="BU190">
            <v>0</v>
          </cell>
          <cell r="CA190">
            <v>0</v>
          </cell>
          <cell r="CB190">
            <v>0</v>
          </cell>
          <cell r="CC190">
            <v>0</v>
          </cell>
          <cell r="CH190">
            <v>0</v>
          </cell>
          <cell r="CI190">
            <v>0</v>
          </cell>
          <cell r="CJ190">
            <v>0</v>
          </cell>
          <cell r="CK190">
            <v>0</v>
          </cell>
          <cell r="CL190">
            <v>0</v>
          </cell>
          <cell r="CR190">
            <v>0</v>
          </cell>
          <cell r="CS190">
            <v>0</v>
          </cell>
          <cell r="CT190">
            <v>0</v>
          </cell>
          <cell r="CU190">
            <v>0</v>
          </cell>
          <cell r="CV190">
            <v>0</v>
          </cell>
          <cell r="CW190">
            <v>0</v>
          </cell>
          <cell r="CX190">
            <v>0</v>
          </cell>
          <cell r="CY190">
            <v>0</v>
          </cell>
          <cell r="CZ190">
            <v>0</v>
          </cell>
          <cell r="DA190">
            <v>0</v>
          </cell>
          <cell r="DC190">
            <v>39479</v>
          </cell>
          <cell r="DD190">
            <v>-2147.395057983932</v>
          </cell>
          <cell r="DE190">
            <v>-120.42641621707659</v>
          </cell>
          <cell r="DF190">
            <v>0</v>
          </cell>
          <cell r="DG190">
            <v>-283.56295735958594</v>
          </cell>
          <cell r="DH190">
            <v>0</v>
          </cell>
          <cell r="DI190">
            <v>0</v>
          </cell>
          <cell r="DJ190">
            <v>0</v>
          </cell>
          <cell r="DK190">
            <v>-2551.3844315605947</v>
          </cell>
        </row>
        <row r="191">
          <cell r="A191">
            <v>39508</v>
          </cell>
          <cell r="B191">
            <v>-176.05853315292916</v>
          </cell>
          <cell r="C191">
            <v>-6903.348626393632</v>
          </cell>
          <cell r="D191">
            <v>-394.45800297279175</v>
          </cell>
          <cell r="E191">
            <v>-136.89360733162994</v>
          </cell>
          <cell r="F191">
            <v>-501.32552590327077</v>
          </cell>
          <cell r="G191">
            <v>18.385595633067339</v>
          </cell>
          <cell r="H191">
            <v>-3.0364172523767152</v>
          </cell>
          <cell r="I191">
            <v>0.23213059999999963</v>
          </cell>
          <cell r="J191">
            <v>0</v>
          </cell>
          <cell r="K191">
            <v>0</v>
          </cell>
          <cell r="L191">
            <v>0</v>
          </cell>
          <cell r="M191">
            <v>6.0799566600000361</v>
          </cell>
          <cell r="N191">
            <v>0</v>
          </cell>
          <cell r="O191">
            <v>0</v>
          </cell>
          <cell r="P191">
            <v>-1.6339496345527866</v>
          </cell>
          <cell r="Q191">
            <v>-1.2072775717919564</v>
          </cell>
          <cell r="R191">
            <v>-4.0904322996063698</v>
          </cell>
          <cell r="S191">
            <v>-4.4455847495552874</v>
          </cell>
          <cell r="T191">
            <v>-5.745984909253071</v>
          </cell>
          <cell r="U191">
            <v>-18.06752416856358</v>
          </cell>
          <cell r="V191">
            <v>-0.31690980848124006</v>
          </cell>
          <cell r="W191">
            <v>-23.283763716475264</v>
          </cell>
          <cell r="X191">
            <v>-0.63775628352968816</v>
          </cell>
          <cell r="Y191">
            <v>-0.17787200518734914</v>
          </cell>
          <cell r="Z191">
            <v>-2.7424778473203375</v>
          </cell>
          <cell r="AA191">
            <v>-6.6648874092441659</v>
          </cell>
          <cell r="AB191">
            <v>-40.703244620225462</v>
          </cell>
          <cell r="AC191">
            <v>-28.718985867096109</v>
          </cell>
          <cell r="AD191">
            <v>-0.51346963016660485</v>
          </cell>
          <cell r="AE191">
            <v>-0.81398765359836922</v>
          </cell>
          <cell r="AF191">
            <v>-0.64324908166242434</v>
          </cell>
          <cell r="AG191">
            <v>-1.1797478086783126</v>
          </cell>
          <cell r="AH191">
            <v>-9.7225822340868717</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C191">
            <v>39508</v>
          </cell>
          <cell r="BD191">
            <v>12.899939228288531</v>
          </cell>
          <cell r="BE191">
            <v>-1007.2445632190074</v>
          </cell>
          <cell r="BF191">
            <v>-93.317215314282237</v>
          </cell>
          <cell r="BG191">
            <v>-37.93761629236144</v>
          </cell>
          <cell r="BH191">
            <v>-87.278412248143979</v>
          </cell>
          <cell r="BI191">
            <v>0.51627818135288095</v>
          </cell>
          <cell r="BJ191">
            <v>-2.2369819094509129</v>
          </cell>
          <cell r="BK191">
            <v>0</v>
          </cell>
          <cell r="BL191">
            <v>0</v>
          </cell>
          <cell r="BM191">
            <v>0</v>
          </cell>
          <cell r="BN191">
            <v>0</v>
          </cell>
          <cell r="BP191">
            <v>0</v>
          </cell>
          <cell r="BQ191">
            <v>0</v>
          </cell>
          <cell r="BR191">
            <v>0</v>
          </cell>
          <cell r="BS191">
            <v>0</v>
          </cell>
          <cell r="BT191">
            <v>0</v>
          </cell>
          <cell r="BU191">
            <v>0</v>
          </cell>
          <cell r="CA191">
            <v>0</v>
          </cell>
          <cell r="CB191">
            <v>0</v>
          </cell>
          <cell r="CC191">
            <v>0</v>
          </cell>
          <cell r="CH191">
            <v>0</v>
          </cell>
          <cell r="CI191">
            <v>0</v>
          </cell>
          <cell r="CJ191">
            <v>0</v>
          </cell>
          <cell r="CK191">
            <v>0</v>
          </cell>
          <cell r="CL191">
            <v>0</v>
          </cell>
          <cell r="CR191">
            <v>0</v>
          </cell>
          <cell r="CS191">
            <v>0</v>
          </cell>
          <cell r="CT191">
            <v>0</v>
          </cell>
          <cell r="CU191">
            <v>0</v>
          </cell>
          <cell r="CV191">
            <v>0</v>
          </cell>
          <cell r="CW191">
            <v>0</v>
          </cell>
          <cell r="CX191">
            <v>0</v>
          </cell>
          <cell r="CY191">
            <v>0</v>
          </cell>
          <cell r="CZ191">
            <v>0</v>
          </cell>
          <cell r="DA191">
            <v>0</v>
          </cell>
          <cell r="DC191">
            <v>39508</v>
          </cell>
          <cell r="DD191">
            <v>-8090.4230301135631</v>
          </cell>
          <cell r="DE191">
            <v>-151.30968729907525</v>
          </cell>
          <cell r="DF191">
            <v>0</v>
          </cell>
          <cell r="DG191">
            <v>-1214.5985715736044</v>
          </cell>
          <cell r="DH191">
            <v>0</v>
          </cell>
          <cell r="DI191">
            <v>0</v>
          </cell>
          <cell r="DJ191">
            <v>0</v>
          </cell>
          <cell r="DK191">
            <v>-9456.3312889862427</v>
          </cell>
        </row>
        <row r="192">
          <cell r="A192">
            <v>39539</v>
          </cell>
          <cell r="B192">
            <v>-691.46499416239385</v>
          </cell>
          <cell r="C192">
            <v>-4990.6991400011848</v>
          </cell>
          <cell r="D192">
            <v>-635.69501091336292</v>
          </cell>
          <cell r="E192">
            <v>-510.17006785569447</v>
          </cell>
          <cell r="F192">
            <v>-906.71318974849396</v>
          </cell>
          <cell r="G192">
            <v>-9.4000876458022162</v>
          </cell>
          <cell r="H192">
            <v>-6.1984143385372015</v>
          </cell>
          <cell r="I192">
            <v>-0.11779152950819638</v>
          </cell>
          <cell r="J192">
            <v>0</v>
          </cell>
          <cell r="K192">
            <v>0</v>
          </cell>
          <cell r="L192">
            <v>0</v>
          </cell>
          <cell r="M192">
            <v>-3.0399783299999825</v>
          </cell>
          <cell r="N192">
            <v>0</v>
          </cell>
          <cell r="O192">
            <v>0</v>
          </cell>
          <cell r="P192">
            <v>-2.9511805363920107</v>
          </cell>
          <cell r="Q192">
            <v>-2.0850902009331458</v>
          </cell>
          <cell r="R192">
            <v>-10.638304814061662</v>
          </cell>
          <cell r="S192">
            <v>-10.858031944321425</v>
          </cell>
          <cell r="T192">
            <v>-9.3108647642150189</v>
          </cell>
          <cell r="U192">
            <v>-30.710985662948609</v>
          </cell>
          <cell r="V192">
            <v>-0.54923973430294648</v>
          </cell>
          <cell r="W192">
            <v>-41.276937902902418</v>
          </cell>
          <cell r="X192">
            <v>-1.0728664102291503</v>
          </cell>
          <cell r="Y192">
            <v>-0.31750237646114909</v>
          </cell>
          <cell r="Z192">
            <v>-5.1959890259309294</v>
          </cell>
          <cell r="AA192">
            <v>-11.681367249084662</v>
          </cell>
          <cell r="AB192">
            <v>-71.129505405038941</v>
          </cell>
          <cell r="AC192">
            <v>-48.925162320274168</v>
          </cell>
          <cell r="AD192">
            <v>-1.2759095799024358</v>
          </cell>
          <cell r="AE192">
            <v>-2.246628169036132</v>
          </cell>
          <cell r="AF192">
            <v>-1.1108294026664955</v>
          </cell>
          <cell r="AG192">
            <v>-2.0092359447482888</v>
          </cell>
          <cell r="AH192">
            <v>-17.453139655187599</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C192">
            <v>39539</v>
          </cell>
          <cell r="BD192">
            <v>-7.569689709869408</v>
          </cell>
          <cell r="BE192">
            <v>-745.93953838592324</v>
          </cell>
          <cell r="BF192">
            <v>-154.52459411099926</v>
          </cell>
          <cell r="BG192">
            <v>-118.81695725623354</v>
          </cell>
          <cell r="BH192">
            <v>-153.32534076179638</v>
          </cell>
          <cell r="BI192">
            <v>-0.30029745828718468</v>
          </cell>
          <cell r="BJ192">
            <v>-3.316603337328373</v>
          </cell>
          <cell r="BK192">
            <v>0</v>
          </cell>
          <cell r="BL192">
            <v>0</v>
          </cell>
          <cell r="BM192">
            <v>0</v>
          </cell>
          <cell r="BN192">
            <v>0</v>
          </cell>
          <cell r="BP192">
            <v>0</v>
          </cell>
          <cell r="BQ192">
            <v>0</v>
          </cell>
          <cell r="BR192">
            <v>0</v>
          </cell>
          <cell r="BS192">
            <v>0</v>
          </cell>
          <cell r="BT192">
            <v>0</v>
          </cell>
          <cell r="BU192">
            <v>0</v>
          </cell>
          <cell r="CA192">
            <v>0</v>
          </cell>
          <cell r="CB192">
            <v>0</v>
          </cell>
          <cell r="CC192">
            <v>0</v>
          </cell>
          <cell r="CH192">
            <v>0</v>
          </cell>
          <cell r="CI192">
            <v>0</v>
          </cell>
          <cell r="CJ192">
            <v>0</v>
          </cell>
          <cell r="CK192">
            <v>0</v>
          </cell>
          <cell r="CL192">
            <v>0</v>
          </cell>
          <cell r="CR192">
            <v>0</v>
          </cell>
          <cell r="CS192">
            <v>0</v>
          </cell>
          <cell r="CT192">
            <v>0</v>
          </cell>
          <cell r="CU192">
            <v>0</v>
          </cell>
          <cell r="CV192">
            <v>0</v>
          </cell>
          <cell r="CW192">
            <v>0</v>
          </cell>
          <cell r="CX192">
            <v>0</v>
          </cell>
          <cell r="CY192">
            <v>0</v>
          </cell>
          <cell r="CZ192">
            <v>0</v>
          </cell>
          <cell r="DA192">
            <v>0</v>
          </cell>
          <cell r="DC192">
            <v>39539</v>
          </cell>
          <cell r="DD192">
            <v>-7753.498674524978</v>
          </cell>
          <cell r="DE192">
            <v>-270.79877109863719</v>
          </cell>
          <cell r="DF192">
            <v>0</v>
          </cell>
          <cell r="DG192">
            <v>-1183.7930210204372</v>
          </cell>
          <cell r="DH192">
            <v>0</v>
          </cell>
          <cell r="DI192">
            <v>0</v>
          </cell>
          <cell r="DJ192">
            <v>0</v>
          </cell>
          <cell r="DK192">
            <v>-9208.0904666440529</v>
          </cell>
        </row>
        <row r="193">
          <cell r="A193">
            <v>39569</v>
          </cell>
          <cell r="B193">
            <v>-253.47406940676501</v>
          </cell>
          <cell r="C193">
            <v>-4339.1634031906196</v>
          </cell>
          <cell r="D193">
            <v>-577.74937257097895</v>
          </cell>
          <cell r="E193">
            <v>-84.116690126914364</v>
          </cell>
          <cell r="F193">
            <v>-685.67329385968185</v>
          </cell>
          <cell r="G193">
            <v>9.1031608274966516</v>
          </cell>
          <cell r="H193">
            <v>-4.3787320900412858</v>
          </cell>
          <cell r="I193">
            <v>0.11600775901639304</v>
          </cell>
          <cell r="J193">
            <v>0</v>
          </cell>
          <cell r="K193">
            <v>0</v>
          </cell>
          <cell r="L193">
            <v>0</v>
          </cell>
          <cell r="M193">
            <v>3.0399783299999967</v>
          </cell>
          <cell r="N193">
            <v>0</v>
          </cell>
          <cell r="O193">
            <v>0</v>
          </cell>
          <cell r="P193">
            <v>-2.1546396846714693</v>
          </cell>
          <cell r="Q193">
            <v>-1.5703603889185573</v>
          </cell>
          <cell r="R193">
            <v>-6.5513048442398372</v>
          </cell>
          <cell r="S193">
            <v>-6.8845609533013885</v>
          </cell>
          <cell r="T193">
            <v>-7.4337682232223665</v>
          </cell>
          <cell r="U193">
            <v>-23.306079807476817</v>
          </cell>
          <cell r="V193">
            <v>-0.41189904727757809</v>
          </cell>
          <cell r="W193">
            <v>-30.580711670701376</v>
          </cell>
          <cell r="X193">
            <v>-0.82278515407230435</v>
          </cell>
          <cell r="Y193">
            <v>-0.23431815418189322</v>
          </cell>
          <cell r="Z193">
            <v>-3.7216754123518321</v>
          </cell>
          <cell r="AA193">
            <v>-8.722968421817626</v>
          </cell>
          <cell r="AB193">
            <v>-53.278355209529309</v>
          </cell>
          <cell r="AC193">
            <v>-37.135916328291195</v>
          </cell>
          <cell r="AD193">
            <v>-0.79339941706186767</v>
          </cell>
          <cell r="AE193">
            <v>-1.345131445608418</v>
          </cell>
          <cell r="AF193">
            <v>-0.83675977297993076</v>
          </cell>
          <cell r="AG193">
            <v>-1.5262358071366036</v>
          </cell>
          <cell r="AH193">
            <v>-12.838103281388918</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C193">
            <v>39569</v>
          </cell>
          <cell r="BD193">
            <v>4.7979340018969765</v>
          </cell>
          <cell r="BE193">
            <v>-708.79042184818286</v>
          </cell>
          <cell r="BF193">
            <v>-116.20251179445177</v>
          </cell>
          <cell r="BG193">
            <v>-72.594542633433207</v>
          </cell>
          <cell r="BH193">
            <v>-113.68504751925798</v>
          </cell>
          <cell r="BI193">
            <v>0.27705527701587496</v>
          </cell>
          <cell r="BJ193">
            <v>-2.5008177138066023</v>
          </cell>
          <cell r="BK193">
            <v>0</v>
          </cell>
          <cell r="BL193">
            <v>0</v>
          </cell>
          <cell r="BM193">
            <v>0</v>
          </cell>
          <cell r="BN193">
            <v>0</v>
          </cell>
          <cell r="BP193">
            <v>0</v>
          </cell>
          <cell r="BQ193">
            <v>0</v>
          </cell>
          <cell r="BR193">
            <v>0</v>
          </cell>
          <cell r="BS193">
            <v>0</v>
          </cell>
          <cell r="BT193">
            <v>0</v>
          </cell>
          <cell r="BU193">
            <v>0</v>
          </cell>
          <cell r="CA193">
            <v>0</v>
          </cell>
          <cell r="CB193">
            <v>0</v>
          </cell>
          <cell r="CC193">
            <v>0</v>
          </cell>
          <cell r="CH193">
            <v>0</v>
          </cell>
          <cell r="CI193">
            <v>0</v>
          </cell>
          <cell r="CJ193">
            <v>0</v>
          </cell>
          <cell r="CK193">
            <v>0</v>
          </cell>
          <cell r="CL193">
            <v>0</v>
          </cell>
          <cell r="CR193">
            <v>0</v>
          </cell>
          <cell r="CS193">
            <v>0</v>
          </cell>
          <cell r="CT193">
            <v>0</v>
          </cell>
          <cell r="CU193">
            <v>0</v>
          </cell>
          <cell r="CV193">
            <v>0</v>
          </cell>
          <cell r="CW193">
            <v>0</v>
          </cell>
          <cell r="CX193">
            <v>0</v>
          </cell>
          <cell r="CY193">
            <v>0</v>
          </cell>
          <cell r="CZ193">
            <v>0</v>
          </cell>
          <cell r="DA193">
            <v>0</v>
          </cell>
          <cell r="DC193">
            <v>39569</v>
          </cell>
          <cell r="DD193">
            <v>-5932.2964143284871</v>
          </cell>
          <cell r="DE193">
            <v>-200.14897302422926</v>
          </cell>
          <cell r="DF193">
            <v>0</v>
          </cell>
          <cell r="DG193">
            <v>-1008.6983522302196</v>
          </cell>
          <cell r="DH193">
            <v>0</v>
          </cell>
          <cell r="DI193">
            <v>0</v>
          </cell>
          <cell r="DJ193">
            <v>0</v>
          </cell>
          <cell r="DK193">
            <v>-7141.1437395829362</v>
          </cell>
        </row>
        <row r="194">
          <cell r="A194">
            <v>39600</v>
          </cell>
          <cell r="B194">
            <v>-153.245242536982</v>
          </cell>
          <cell r="C194">
            <v>-2638.9111135683997</v>
          </cell>
          <cell r="D194">
            <v>-348.6465958387563</v>
          </cell>
          <cell r="E194">
            <v>-185.61412496659955</v>
          </cell>
          <cell r="F194">
            <v>-380.63858221580631</v>
          </cell>
          <cell r="G194">
            <v>-9.1964231133624708</v>
          </cell>
          <cell r="H194">
            <v>14.123203771932953</v>
          </cell>
          <cell r="I194">
            <v>-0.11600775901639304</v>
          </cell>
          <cell r="J194">
            <v>0</v>
          </cell>
          <cell r="K194">
            <v>0</v>
          </cell>
          <cell r="L194">
            <v>0</v>
          </cell>
          <cell r="M194">
            <v>-3.0399783299999967</v>
          </cell>
          <cell r="N194">
            <v>0</v>
          </cell>
          <cell r="O194">
            <v>0</v>
          </cell>
          <cell r="P194">
            <v>-1.1649706128269361</v>
          </cell>
          <cell r="Q194">
            <v>-0.82987455260231258</v>
          </cell>
          <cell r="R194">
            <v>-4.7636247022116969</v>
          </cell>
          <cell r="S194">
            <v>-4.8150427764837467</v>
          </cell>
          <cell r="T194">
            <v>-5.4534774727500874</v>
          </cell>
          <cell r="U194">
            <v>-12.356117452448647</v>
          </cell>
          <cell r="V194">
            <v>-0.2218837949473868</v>
          </cell>
          <cell r="W194">
            <v>-16.886683365292416</v>
          </cell>
          <cell r="X194">
            <v>-0.43334499899980428</v>
          </cell>
          <cell r="Y194">
            <v>-0.12990895191936364</v>
          </cell>
          <cell r="Z194">
            <v>-2.1732680968807774</v>
          </cell>
          <cell r="AA194">
            <v>-4.5789831102062806</v>
          </cell>
          <cell r="AB194">
            <v>-27.785955780379467</v>
          </cell>
          <cell r="AC194">
            <v>-19.622476519038749</v>
          </cell>
          <cell r="AD194">
            <v>-0.55616516874385447</v>
          </cell>
          <cell r="AE194">
            <v>-1.0126132765386204</v>
          </cell>
          <cell r="AF194">
            <v>-0.44199624525374426</v>
          </cell>
          <cell r="AG194">
            <v>-0.80540456101884872</v>
          </cell>
          <cell r="AH194">
            <v>-7.137893492189173</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C194">
            <v>39600</v>
          </cell>
          <cell r="BD194">
            <v>-6.092798764923657</v>
          </cell>
          <cell r="BE194">
            <v>-447.81861404108986</v>
          </cell>
          <cell r="BF194">
            <v>-62.028598752978127</v>
          </cell>
          <cell r="BG194">
            <v>-55.8305422663135</v>
          </cell>
          <cell r="BH194">
            <v>-65.361083938354227</v>
          </cell>
          <cell r="BI194">
            <v>-0.26896873380193309</v>
          </cell>
          <cell r="BJ194">
            <v>0.94093392305717183</v>
          </cell>
          <cell r="BK194">
            <v>0</v>
          </cell>
          <cell r="BL194">
            <v>0</v>
          </cell>
          <cell r="BM194">
            <v>0</v>
          </cell>
          <cell r="BN194">
            <v>0</v>
          </cell>
          <cell r="BP194">
            <v>0</v>
          </cell>
          <cell r="BQ194">
            <v>0</v>
          </cell>
          <cell r="BR194">
            <v>0</v>
          </cell>
          <cell r="BS194">
            <v>0</v>
          </cell>
          <cell r="BT194">
            <v>0</v>
          </cell>
          <cell r="BU194">
            <v>0</v>
          </cell>
          <cell r="CA194">
            <v>0</v>
          </cell>
          <cell r="CB194">
            <v>0</v>
          </cell>
          <cell r="CC194">
            <v>0</v>
          </cell>
          <cell r="CH194">
            <v>0</v>
          </cell>
          <cell r="CI194">
            <v>0</v>
          </cell>
          <cell r="CJ194">
            <v>0</v>
          </cell>
          <cell r="CK194">
            <v>0</v>
          </cell>
          <cell r="CL194">
            <v>0</v>
          </cell>
          <cell r="CR194">
            <v>0</v>
          </cell>
          <cell r="CS194">
            <v>0</v>
          </cell>
          <cell r="CT194">
            <v>0</v>
          </cell>
          <cell r="CU194">
            <v>0</v>
          </cell>
          <cell r="CV194">
            <v>0</v>
          </cell>
          <cell r="CW194">
            <v>0</v>
          </cell>
          <cell r="CX194">
            <v>0</v>
          </cell>
          <cell r="CY194">
            <v>0</v>
          </cell>
          <cell r="CZ194">
            <v>0</v>
          </cell>
          <cell r="DA194">
            <v>0</v>
          </cell>
          <cell r="DC194">
            <v>39600</v>
          </cell>
          <cell r="DD194">
            <v>-3705.2848645569902</v>
          </cell>
          <cell r="DE194">
            <v>-111.16968493073192</v>
          </cell>
          <cell r="DF194">
            <v>0</v>
          </cell>
          <cell r="DG194">
            <v>-636.45967257440407</v>
          </cell>
          <cell r="DH194">
            <v>0</v>
          </cell>
          <cell r="DI194">
            <v>0</v>
          </cell>
          <cell r="DJ194">
            <v>0</v>
          </cell>
          <cell r="DK194">
            <v>-4452.9142220621261</v>
          </cell>
        </row>
        <row r="195">
          <cell r="A195">
            <v>39630</v>
          </cell>
          <cell r="B195">
            <v>400.9144575922046</v>
          </cell>
          <cell r="C195">
            <v>-1209.2147711544835</v>
          </cell>
          <cell r="D195">
            <v>-36.726959639212964</v>
          </cell>
          <cell r="E195">
            <v>88.691366745398454</v>
          </cell>
          <cell r="F195">
            <v>82.470552684616905</v>
          </cell>
          <cell r="G195">
            <v>9.521391810186401</v>
          </cell>
          <cell r="H195">
            <v>-0.32059847622318571</v>
          </cell>
          <cell r="I195">
            <v>0.11600775901639304</v>
          </cell>
          <cell r="J195">
            <v>0</v>
          </cell>
          <cell r="K195">
            <v>0</v>
          </cell>
          <cell r="L195">
            <v>0</v>
          </cell>
          <cell r="M195">
            <v>3.0399783299999967</v>
          </cell>
          <cell r="N195">
            <v>0</v>
          </cell>
          <cell r="O195">
            <v>0</v>
          </cell>
          <cell r="P195">
            <v>0.20131255698181949</v>
          </cell>
          <cell r="Q195">
            <v>0.12599647136387215</v>
          </cell>
          <cell r="R195">
            <v>1.0237058572151874</v>
          </cell>
          <cell r="S195">
            <v>0.92580034814010403</v>
          </cell>
          <cell r="T195">
            <v>2.4281970247157152</v>
          </cell>
          <cell r="U195">
            <v>0.99213000399324258</v>
          </cell>
          <cell r="V195">
            <v>1.6739858547754727E-2</v>
          </cell>
          <cell r="W195">
            <v>1.0965609022300775</v>
          </cell>
          <cell r="X195">
            <v>6.099482249643684E-2</v>
          </cell>
          <cell r="Y195">
            <v>9.4312656923254412E-3</v>
          </cell>
          <cell r="Z195">
            <v>0.19795250348403837</v>
          </cell>
          <cell r="AA195">
            <v>0.99622572541353094</v>
          </cell>
          <cell r="AB195">
            <v>3.525583689165174</v>
          </cell>
          <cell r="AC195">
            <v>2.2436373671858618</v>
          </cell>
          <cell r="AD195">
            <v>0.12546473289171622</v>
          </cell>
          <cell r="AE195">
            <v>0.24019237594958209</v>
          </cell>
          <cell r="AF195">
            <v>6.8168824125131477E-2</v>
          </cell>
          <cell r="AG195">
            <v>0.10076335661788183</v>
          </cell>
          <cell r="AH195">
            <v>0.56957053055258378</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C195">
            <v>39630</v>
          </cell>
          <cell r="BD195">
            <v>6.3913257508907009</v>
          </cell>
          <cell r="BE195">
            <v>145.31034689204773</v>
          </cell>
          <cell r="BF195">
            <v>6.3988008997698387</v>
          </cell>
          <cell r="BG195">
            <v>15.131791472116561</v>
          </cell>
          <cell r="BH195">
            <v>9.1312459306976166</v>
          </cell>
          <cell r="BI195">
            <v>0.27266315666948859</v>
          </cell>
          <cell r="BJ195">
            <v>-0.14856179915809165</v>
          </cell>
          <cell r="BK195">
            <v>0</v>
          </cell>
          <cell r="BL195">
            <v>0</v>
          </cell>
          <cell r="BM195">
            <v>0</v>
          </cell>
          <cell r="BN195">
            <v>0</v>
          </cell>
          <cell r="BP195">
            <v>0</v>
          </cell>
          <cell r="BQ195">
            <v>0</v>
          </cell>
          <cell r="BR195">
            <v>0</v>
          </cell>
          <cell r="BS195">
            <v>0</v>
          </cell>
          <cell r="BT195">
            <v>0</v>
          </cell>
          <cell r="BU195">
            <v>0</v>
          </cell>
          <cell r="CA195">
            <v>0</v>
          </cell>
          <cell r="CB195">
            <v>0</v>
          </cell>
          <cell r="CC195">
            <v>0</v>
          </cell>
          <cell r="CH195">
            <v>0</v>
          </cell>
          <cell r="CI195">
            <v>0</v>
          </cell>
          <cell r="CJ195">
            <v>0</v>
          </cell>
          <cell r="CK195">
            <v>0</v>
          </cell>
          <cell r="CL195">
            <v>0</v>
          </cell>
          <cell r="CR195">
            <v>0</v>
          </cell>
          <cell r="CS195">
            <v>0</v>
          </cell>
          <cell r="CT195">
            <v>0</v>
          </cell>
          <cell r="CU195">
            <v>0</v>
          </cell>
          <cell r="CV195">
            <v>0</v>
          </cell>
          <cell r="CW195">
            <v>0</v>
          </cell>
          <cell r="CX195">
            <v>0</v>
          </cell>
          <cell r="CY195">
            <v>0</v>
          </cell>
          <cell r="CZ195">
            <v>0</v>
          </cell>
          <cell r="DA195">
            <v>0</v>
          </cell>
          <cell r="DC195">
            <v>39630</v>
          </cell>
          <cell r="DD195">
            <v>-661.50857434849695</v>
          </cell>
          <cell r="DE195">
            <v>14.948428216762034</v>
          </cell>
          <cell r="DF195">
            <v>0</v>
          </cell>
          <cell r="DG195">
            <v>182.48761230303384</v>
          </cell>
          <cell r="DH195">
            <v>0</v>
          </cell>
          <cell r="DI195">
            <v>0</v>
          </cell>
          <cell r="DJ195">
            <v>0</v>
          </cell>
          <cell r="DK195">
            <v>-464.07253382870101</v>
          </cell>
        </row>
        <row r="196">
          <cell r="A196">
            <v>39661</v>
          </cell>
          <cell r="B196">
            <v>79.603084211471469</v>
          </cell>
          <cell r="C196">
            <v>3717.7154448992846</v>
          </cell>
          <cell r="D196">
            <v>19.159225304805432</v>
          </cell>
          <cell r="E196">
            <v>-27.327435563342533</v>
          </cell>
          <cell r="F196">
            <v>2.743640650044199E-2</v>
          </cell>
          <cell r="G196">
            <v>-0.50997908753015508</v>
          </cell>
          <cell r="H196">
            <v>0.45414256445480206</v>
          </cell>
          <cell r="I196">
            <v>-1.726229508197008E-3</v>
          </cell>
          <cell r="J196">
            <v>0</v>
          </cell>
          <cell r="K196">
            <v>0</v>
          </cell>
          <cell r="L196">
            <v>0</v>
          </cell>
          <cell r="M196">
            <v>0</v>
          </cell>
          <cell r="N196">
            <v>0</v>
          </cell>
          <cell r="O196">
            <v>0</v>
          </cell>
          <cell r="P196">
            <v>-7.4921423948213217E-3</v>
          </cell>
          <cell r="Q196">
            <v>-3.6232491909382603E-3</v>
          </cell>
          <cell r="R196">
            <v>-1.0395919093852513E-2</v>
          </cell>
          <cell r="S196">
            <v>-6.2947766990291143E-3</v>
          </cell>
          <cell r="T196">
            <v>-1.1852323624564676E-2</v>
          </cell>
          <cell r="U196">
            <v>-1.9933459546926713E-2</v>
          </cell>
          <cell r="V196">
            <v>-3.0705501618116804E-4</v>
          </cell>
          <cell r="W196">
            <v>-7.6300323624636235E-3</v>
          </cell>
          <cell r="X196">
            <v>-1.3352556634304014E-3</v>
          </cell>
          <cell r="Y196">
            <v>-9.5375404531194974E-5</v>
          </cell>
          <cell r="Z196">
            <v>-3.8150161812389172E-4</v>
          </cell>
          <cell r="AA196">
            <v>-3.3591818770222659E-2</v>
          </cell>
          <cell r="AB196">
            <v>0.29245236034832089</v>
          </cell>
          <cell r="AC196">
            <v>-5.3982478964407221E-2</v>
          </cell>
          <cell r="AD196">
            <v>-3.439016181237875E-3</v>
          </cell>
          <cell r="AE196">
            <v>-3.624265372165425E-3</v>
          </cell>
          <cell r="AF196">
            <v>-1.9651521035597419E-3</v>
          </cell>
          <cell r="AG196">
            <v>-2.4797605177990789E-3</v>
          </cell>
          <cell r="AH196">
            <v>-7.4392815533990131E-3</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C196">
            <v>39661</v>
          </cell>
          <cell r="BD196">
            <v>1.0890080525683743E-2</v>
          </cell>
          <cell r="BE196">
            <v>-3.5787245799497214</v>
          </cell>
          <cell r="BF196">
            <v>-0.20606996167445857</v>
          </cell>
          <cell r="BG196">
            <v>7.2746735831877913</v>
          </cell>
          <cell r="BH196">
            <v>-0.53206852724784426</v>
          </cell>
          <cell r="BI196">
            <v>-2.8592968489888015E-2</v>
          </cell>
          <cell r="BJ196">
            <v>6.1679524999047608E-2</v>
          </cell>
          <cell r="BK196">
            <v>0</v>
          </cell>
          <cell r="BL196">
            <v>0</v>
          </cell>
          <cell r="BM196">
            <v>0</v>
          </cell>
          <cell r="BN196">
            <v>0</v>
          </cell>
          <cell r="BP196">
            <v>0</v>
          </cell>
          <cell r="BQ196">
            <v>0</v>
          </cell>
          <cell r="BR196">
            <v>0</v>
          </cell>
          <cell r="BS196">
            <v>0</v>
          </cell>
          <cell r="BT196">
            <v>0</v>
          </cell>
          <cell r="BU196">
            <v>0</v>
          </cell>
          <cell r="CA196">
            <v>0</v>
          </cell>
          <cell r="CB196">
            <v>0</v>
          </cell>
          <cell r="CC196">
            <v>0</v>
          </cell>
          <cell r="CH196">
            <v>0</v>
          </cell>
          <cell r="CI196">
            <v>0</v>
          </cell>
          <cell r="CJ196">
            <v>0</v>
          </cell>
          <cell r="CK196">
            <v>0</v>
          </cell>
          <cell r="CL196">
            <v>0</v>
          </cell>
          <cell r="CR196">
            <v>0</v>
          </cell>
          <cell r="CS196">
            <v>0</v>
          </cell>
          <cell r="CT196">
            <v>0</v>
          </cell>
          <cell r="CU196">
            <v>0</v>
          </cell>
          <cell r="CV196">
            <v>0</v>
          </cell>
          <cell r="CW196">
            <v>0</v>
          </cell>
          <cell r="CX196">
            <v>0</v>
          </cell>
          <cell r="CY196">
            <v>0</v>
          </cell>
          <cell r="CZ196">
            <v>0</v>
          </cell>
          <cell r="DA196">
            <v>0</v>
          </cell>
          <cell r="DC196">
            <v>39661</v>
          </cell>
          <cell r="DD196">
            <v>3789.1201925061355</v>
          </cell>
          <cell r="DE196">
            <v>0.116589496270667</v>
          </cell>
          <cell r="DF196">
            <v>0</v>
          </cell>
          <cell r="DG196">
            <v>3.0017871513506105</v>
          </cell>
          <cell r="DH196">
            <v>0</v>
          </cell>
          <cell r="DI196">
            <v>0</v>
          </cell>
          <cell r="DJ196">
            <v>0</v>
          </cell>
          <cell r="DK196">
            <v>3792.2385691537565</v>
          </cell>
        </row>
        <row r="197">
          <cell r="A197">
            <v>39692</v>
          </cell>
          <cell r="B197">
            <v>-175.95840076113018</v>
          </cell>
          <cell r="C197">
            <v>-3310.0838066265051</v>
          </cell>
          <cell r="D197">
            <v>-11.733667503834738</v>
          </cell>
          <cell r="E197">
            <v>-35.70815294214367</v>
          </cell>
          <cell r="F197">
            <v>-21.492800012334328</v>
          </cell>
          <cell r="G197">
            <v>-8.9010272754380253</v>
          </cell>
          <cell r="H197">
            <v>-0.98356359089413203</v>
          </cell>
          <cell r="I197">
            <v>-0.11428152950819603</v>
          </cell>
          <cell r="J197">
            <v>0</v>
          </cell>
          <cell r="K197">
            <v>0</v>
          </cell>
          <cell r="L197">
            <v>0</v>
          </cell>
          <cell r="M197">
            <v>-3.0399783299999825</v>
          </cell>
          <cell r="N197">
            <v>0</v>
          </cell>
          <cell r="O197">
            <v>0</v>
          </cell>
          <cell r="P197">
            <v>-7.7072854573128957E-2</v>
          </cell>
          <cell r="Q197">
            <v>-3.4863048620981552E-2</v>
          </cell>
          <cell r="R197">
            <v>-0.97166628546532507</v>
          </cell>
          <cell r="S197">
            <v>-0.89126224967939294</v>
          </cell>
          <cell r="T197">
            <v>-1.8439589155072156E-2</v>
          </cell>
          <cell r="U197">
            <v>-0.42512374626484117</v>
          </cell>
          <cell r="V197">
            <v>-1.0022488770843163E-2</v>
          </cell>
          <cell r="W197">
            <v>-0.96579272582452447</v>
          </cell>
          <cell r="X197">
            <v>-1.1830697898193576E-2</v>
          </cell>
          <cell r="Y197">
            <v>-7.8772682407992067E-3</v>
          </cell>
          <cell r="Z197">
            <v>-0.19370269077577085</v>
          </cell>
          <cell r="AA197">
            <v>-0.22530167160038417</v>
          </cell>
          <cell r="AB197">
            <v>-0.70280058536656043</v>
          </cell>
          <cell r="AC197">
            <v>-0.6867305285058265</v>
          </cell>
          <cell r="AD197">
            <v>-0.10666327875723525</v>
          </cell>
          <cell r="AE197">
            <v>-0.22329099277189357</v>
          </cell>
          <cell r="AF197">
            <v>-1.8521062059802196E-2</v>
          </cell>
          <cell r="AG197">
            <v>-2.7889167774087564E-2</v>
          </cell>
          <cell r="AH197">
            <v>-0.45287425298169204</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C197">
            <v>39692</v>
          </cell>
          <cell r="BD197">
            <v>-7.012939478848466</v>
          </cell>
          <cell r="BE197">
            <v>-17.917998054273312</v>
          </cell>
          <cell r="BF197">
            <v>-2.6347954077243827</v>
          </cell>
          <cell r="BG197">
            <v>-24.87555458924794</v>
          </cell>
          <cell r="BH197">
            <v>-2.0208629405450154</v>
          </cell>
          <cell r="BI197">
            <v>-0.25205077597949899</v>
          </cell>
          <cell r="BJ197">
            <v>-0.28470016793885655</v>
          </cell>
          <cell r="BK197">
            <v>0</v>
          </cell>
          <cell r="BL197">
            <v>0</v>
          </cell>
          <cell r="BM197">
            <v>0</v>
          </cell>
          <cell r="BN197">
            <v>0</v>
          </cell>
          <cell r="BP197">
            <v>0</v>
          </cell>
          <cell r="BQ197">
            <v>0</v>
          </cell>
          <cell r="BR197">
            <v>0</v>
          </cell>
          <cell r="BS197">
            <v>0</v>
          </cell>
          <cell r="BT197">
            <v>0</v>
          </cell>
          <cell r="BU197">
            <v>0</v>
          </cell>
          <cell r="CA197">
            <v>0</v>
          </cell>
          <cell r="CB197">
            <v>0</v>
          </cell>
          <cell r="CC197">
            <v>0</v>
          </cell>
          <cell r="CH197">
            <v>0</v>
          </cell>
          <cell r="CI197">
            <v>0</v>
          </cell>
          <cell r="CJ197">
            <v>0</v>
          </cell>
          <cell r="CK197">
            <v>0</v>
          </cell>
          <cell r="CL197">
            <v>0</v>
          </cell>
          <cell r="CR197">
            <v>0</v>
          </cell>
          <cell r="CS197">
            <v>0</v>
          </cell>
          <cell r="CT197">
            <v>0</v>
          </cell>
          <cell r="CU197">
            <v>0</v>
          </cell>
          <cell r="CV197">
            <v>0</v>
          </cell>
          <cell r="CW197">
            <v>0</v>
          </cell>
          <cell r="CX197">
            <v>0</v>
          </cell>
          <cell r="CY197">
            <v>0</v>
          </cell>
          <cell r="CZ197">
            <v>0</v>
          </cell>
          <cell r="DA197">
            <v>0</v>
          </cell>
          <cell r="DC197">
            <v>39692</v>
          </cell>
          <cell r="DD197">
            <v>-3568.0156785717882</v>
          </cell>
          <cell r="DE197">
            <v>-6.0517251850863545</v>
          </cell>
          <cell r="DF197">
            <v>0</v>
          </cell>
          <cell r="DG197">
            <v>-54.998901414557473</v>
          </cell>
          <cell r="DH197">
            <v>0</v>
          </cell>
          <cell r="DI197">
            <v>0</v>
          </cell>
          <cell r="DJ197">
            <v>0</v>
          </cell>
          <cell r="DK197">
            <v>-3629.0663051714323</v>
          </cell>
        </row>
        <row r="198">
          <cell r="A198">
            <v>39722</v>
          </cell>
          <cell r="B198">
            <v>895.59356778570873</v>
          </cell>
          <cell r="C198">
            <v>5434.6549548170206</v>
          </cell>
          <cell r="D198">
            <v>405.74726342787625</v>
          </cell>
          <cell r="E198">
            <v>300.75711795701159</v>
          </cell>
          <cell r="F198">
            <v>847.31361401259687</v>
          </cell>
          <cell r="G198">
            <v>9.3073736209682352</v>
          </cell>
          <cell r="H198">
            <v>-10.583365571374266</v>
          </cell>
          <cell r="I198">
            <v>0.11600775901639304</v>
          </cell>
          <cell r="J198">
            <v>0</v>
          </cell>
          <cell r="K198">
            <v>0</v>
          </cell>
          <cell r="L198">
            <v>0</v>
          </cell>
          <cell r="M198">
            <v>3.0399783299999967</v>
          </cell>
          <cell r="N198">
            <v>0</v>
          </cell>
          <cell r="O198">
            <v>0</v>
          </cell>
          <cell r="P198">
            <v>2.4039245553612369</v>
          </cell>
          <cell r="Q198">
            <v>1.6868939712030171</v>
          </cell>
          <cell r="R198">
            <v>8.5795888475688855</v>
          </cell>
          <cell r="S198">
            <v>8.7213596349505238</v>
          </cell>
          <cell r="T198">
            <v>7.5578518250738354</v>
          </cell>
          <cell r="U198">
            <v>24.411908316284311</v>
          </cell>
          <cell r="V198">
            <v>0.4359178351119834</v>
          </cell>
          <cell r="W198">
            <v>32.609563232661358</v>
          </cell>
          <cell r="X198">
            <v>0.86301750280177569</v>
          </cell>
          <cell r="Y198">
            <v>0.25128109876787591</v>
          </cell>
          <cell r="Z198">
            <v>4.1135438524713814</v>
          </cell>
          <cell r="AA198">
            <v>9.6084019892392973</v>
          </cell>
          <cell r="AB198">
            <v>59.094028596104991</v>
          </cell>
          <cell r="AC198">
            <v>39.200706598919275</v>
          </cell>
          <cell r="AD198">
            <v>1.0363169654003466</v>
          </cell>
          <cell r="AE198">
            <v>1.8200682273563196</v>
          </cell>
          <cell r="AF198">
            <v>0.89918453909969576</v>
          </cell>
          <cell r="AG198">
            <v>1.6137169607757125</v>
          </cell>
          <cell r="AH198">
            <v>13.837611118904986</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C198">
            <v>39722</v>
          </cell>
          <cell r="BD198">
            <v>10.317330978578269</v>
          </cell>
          <cell r="BE198">
            <v>477.45997152618304</v>
          </cell>
          <cell r="BF198">
            <v>126.13488703668742</v>
          </cell>
          <cell r="BG198">
            <v>124.54989531658157</v>
          </cell>
          <cell r="BH198">
            <v>123.0379448342205</v>
          </cell>
          <cell r="BI198">
            <v>0.27009965143711323</v>
          </cell>
          <cell r="BJ198">
            <v>1.1088860358432706</v>
          </cell>
          <cell r="BK198">
            <v>0</v>
          </cell>
          <cell r="BL198">
            <v>0</v>
          </cell>
          <cell r="BM198">
            <v>0</v>
          </cell>
          <cell r="BN198">
            <v>0</v>
          </cell>
          <cell r="BP198">
            <v>0</v>
          </cell>
          <cell r="BQ198">
            <v>0</v>
          </cell>
          <cell r="BR198">
            <v>0</v>
          </cell>
          <cell r="BS198">
            <v>0</v>
          </cell>
          <cell r="BT198">
            <v>0</v>
          </cell>
          <cell r="BU198">
            <v>0</v>
          </cell>
          <cell r="CA198">
            <v>0</v>
          </cell>
          <cell r="CB198">
            <v>0</v>
          </cell>
          <cell r="CC198">
            <v>0</v>
          </cell>
          <cell r="CH198">
            <v>0</v>
          </cell>
          <cell r="CI198">
            <v>0</v>
          </cell>
          <cell r="CJ198">
            <v>0</v>
          </cell>
          <cell r="CK198">
            <v>0</v>
          </cell>
          <cell r="CL198">
            <v>0</v>
          </cell>
          <cell r="CR198">
            <v>0</v>
          </cell>
          <cell r="CS198">
            <v>0</v>
          </cell>
          <cell r="CT198">
            <v>0</v>
          </cell>
          <cell r="CU198">
            <v>0</v>
          </cell>
          <cell r="CV198">
            <v>0</v>
          </cell>
          <cell r="CW198">
            <v>0</v>
          </cell>
          <cell r="CX198">
            <v>0</v>
          </cell>
          <cell r="CY198">
            <v>0</v>
          </cell>
          <cell r="CZ198">
            <v>0</v>
          </cell>
          <cell r="DA198">
            <v>0</v>
          </cell>
          <cell r="DC198">
            <v>39722</v>
          </cell>
          <cell r="DD198">
            <v>7885.9465121388248</v>
          </cell>
          <cell r="DE198">
            <v>218.74488566805687</v>
          </cell>
          <cell r="DF198">
            <v>0</v>
          </cell>
          <cell r="DG198">
            <v>862.87901537953121</v>
          </cell>
          <cell r="DH198">
            <v>0</v>
          </cell>
          <cell r="DI198">
            <v>0</v>
          </cell>
          <cell r="DJ198">
            <v>0</v>
          </cell>
          <cell r="DK198">
            <v>8967.5704131864131</v>
          </cell>
        </row>
        <row r="199">
          <cell r="A199">
            <v>39753</v>
          </cell>
          <cell r="B199">
            <v>393.22508520087649</v>
          </cell>
          <cell r="C199">
            <v>5391.5810633018318</v>
          </cell>
          <cell r="D199">
            <v>568.40167413982488</v>
          </cell>
          <cell r="E199">
            <v>335.77112719128468</v>
          </cell>
          <cell r="F199">
            <v>925.33436176690702</v>
          </cell>
          <cell r="G199">
            <v>-9.4337048409624913</v>
          </cell>
          <cell r="H199">
            <v>4.7716608962032154</v>
          </cell>
          <cell r="I199">
            <v>-0.11600775901639304</v>
          </cell>
          <cell r="J199">
            <v>0</v>
          </cell>
          <cell r="K199">
            <v>0</v>
          </cell>
          <cell r="L199">
            <v>0</v>
          </cell>
          <cell r="M199">
            <v>-3.0399783299999967</v>
          </cell>
          <cell r="N199">
            <v>0</v>
          </cell>
          <cell r="O199">
            <v>0</v>
          </cell>
          <cell r="P199">
            <v>2.2624667078830356</v>
          </cell>
          <cell r="Q199">
            <v>1.6425925644442825</v>
          </cell>
          <cell r="R199">
            <v>7.1550396235096443</v>
          </cell>
          <cell r="S199">
            <v>7.50696729963839</v>
          </cell>
          <cell r="T199">
            <v>7.514013235926889</v>
          </cell>
          <cell r="U199">
            <v>24.860978529608452</v>
          </cell>
          <cell r="V199">
            <v>0.44164684075098148</v>
          </cell>
          <cell r="W199">
            <v>33.038451296654991</v>
          </cell>
          <cell r="X199">
            <v>0.860641628293495</v>
          </cell>
          <cell r="Y199">
            <v>0.25288450385055417</v>
          </cell>
          <cell r="Z199">
            <v>4.0342821439608851</v>
          </cell>
          <cell r="AA199">
            <v>8.9640606502916071</v>
          </cell>
          <cell r="AB199">
            <v>58.863862562059353</v>
          </cell>
          <cell r="AC199">
            <v>39.210616854193105</v>
          </cell>
          <cell r="AD199">
            <v>0.86455799775865838</v>
          </cell>
          <cell r="AE199">
            <v>1.4716088875679869</v>
          </cell>
          <cell r="AF199">
            <v>0.87456605420610845</v>
          </cell>
          <cell r="AG199">
            <v>1.6060592482533944</v>
          </cell>
          <cell r="AH199">
            <v>13.840126945207086</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C199">
            <v>39753</v>
          </cell>
          <cell r="BD199">
            <v>-9.5241194869562378</v>
          </cell>
          <cell r="BE199">
            <v>862.38318659526681</v>
          </cell>
          <cell r="BF199">
            <v>122.2210709309141</v>
          </cell>
          <cell r="BG199">
            <v>67.559596630270107</v>
          </cell>
          <cell r="BH199">
            <v>126.39698992684922</v>
          </cell>
          <cell r="BI199">
            <v>-0.24341380796874468</v>
          </cell>
          <cell r="BJ199">
            <v>2.8384247094649444</v>
          </cell>
          <cell r="BK199">
            <v>0</v>
          </cell>
          <cell r="BL199">
            <v>0</v>
          </cell>
          <cell r="BM199">
            <v>0</v>
          </cell>
          <cell r="BN199">
            <v>0</v>
          </cell>
          <cell r="BP199">
            <v>0</v>
          </cell>
          <cell r="BQ199">
            <v>0</v>
          </cell>
          <cell r="BR199">
            <v>0</v>
          </cell>
          <cell r="BS199">
            <v>0</v>
          </cell>
          <cell r="BT199">
            <v>0</v>
          </cell>
          <cell r="BU199">
            <v>0</v>
          </cell>
          <cell r="CA199">
            <v>0</v>
          </cell>
          <cell r="CB199">
            <v>0</v>
          </cell>
          <cell r="CC199">
            <v>0</v>
          </cell>
          <cell r="CH199">
            <v>0</v>
          </cell>
          <cell r="CI199">
            <v>0</v>
          </cell>
          <cell r="CJ199">
            <v>0</v>
          </cell>
          <cell r="CK199">
            <v>0</v>
          </cell>
          <cell r="CL199">
            <v>0</v>
          </cell>
          <cell r="CR199">
            <v>0</v>
          </cell>
          <cell r="CS199">
            <v>0</v>
          </cell>
          <cell r="CT199">
            <v>0</v>
          </cell>
          <cell r="CU199">
            <v>0</v>
          </cell>
          <cell r="CV199">
            <v>0</v>
          </cell>
          <cell r="CW199">
            <v>0</v>
          </cell>
          <cell r="CX199">
            <v>0</v>
          </cell>
          <cell r="CY199">
            <v>0</v>
          </cell>
          <cell r="CZ199">
            <v>0</v>
          </cell>
          <cell r="DA199">
            <v>0</v>
          </cell>
          <cell r="DC199">
            <v>39753</v>
          </cell>
          <cell r="DD199">
            <v>7606.4952815669485</v>
          </cell>
          <cell r="DE199">
            <v>215.26542357405884</v>
          </cell>
          <cell r="DF199">
            <v>0</v>
          </cell>
          <cell r="DG199">
            <v>1171.6317354978405</v>
          </cell>
          <cell r="DH199">
            <v>0</v>
          </cell>
          <cell r="DI199">
            <v>0</v>
          </cell>
          <cell r="DJ199">
            <v>0</v>
          </cell>
          <cell r="DK199">
            <v>8993.3924406388487</v>
          </cell>
        </row>
        <row r="200">
          <cell r="A200">
            <v>39783</v>
          </cell>
          <cell r="B200">
            <v>527.32900601227993</v>
          </cell>
          <cell r="C200">
            <v>8077.2509377980059</v>
          </cell>
          <cell r="D200">
            <v>760.02698310392179</v>
          </cell>
          <cell r="E200">
            <v>386.34586545846992</v>
          </cell>
          <cell r="F200">
            <v>1131.3078141148944</v>
          </cell>
          <cell r="G200">
            <v>9.516157743532915</v>
          </cell>
          <cell r="H200">
            <v>7.0445027341823661</v>
          </cell>
          <cell r="I200">
            <v>0.11600775901639304</v>
          </cell>
          <cell r="J200">
            <v>0</v>
          </cell>
          <cell r="K200">
            <v>0</v>
          </cell>
          <cell r="L200">
            <v>0</v>
          </cell>
          <cell r="M200">
            <v>3.0399783299999967</v>
          </cell>
          <cell r="N200">
            <v>0</v>
          </cell>
          <cell r="O200">
            <v>0</v>
          </cell>
          <cell r="P200">
            <v>3.1639028767929744</v>
          </cell>
          <cell r="Q200">
            <v>2.2475202421560443</v>
          </cell>
          <cell r="R200">
            <v>11.595033004913176</v>
          </cell>
          <cell r="S200">
            <v>11.861548543675092</v>
          </cell>
          <cell r="T200">
            <v>10.032008487325168</v>
          </cell>
          <cell r="U200">
            <v>33.563643902540747</v>
          </cell>
          <cell r="V200">
            <v>0.60117562445209516</v>
          </cell>
          <cell r="W200">
            <v>45.371498738118319</v>
          </cell>
          <cell r="X200">
            <v>1.1618162293816958</v>
          </cell>
          <cell r="Y200">
            <v>0.34855489244418336</v>
          </cell>
          <cell r="Z200">
            <v>5.7116962481342579</v>
          </cell>
          <cell r="AA200">
            <v>12.42102278673439</v>
          </cell>
          <cell r="AB200">
            <v>81.04200478114646</v>
          </cell>
          <cell r="AC200">
            <v>53.141157950741743</v>
          </cell>
          <cell r="AD200">
            <v>1.3804943510873224</v>
          </cell>
          <cell r="AE200">
            <v>2.4415318125924284</v>
          </cell>
          <cell r="AF200">
            <v>1.1968364260654738</v>
          </cell>
          <cell r="AG200">
            <v>2.1783191610056178</v>
          </cell>
          <cell r="AH200">
            <v>19.134971308729313</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C200">
            <v>39783</v>
          </cell>
          <cell r="BD200">
            <v>9.0304672088763311</v>
          </cell>
          <cell r="BE200">
            <v>1242.2927883561883</v>
          </cell>
          <cell r="BF200">
            <v>168.04989365166887</v>
          </cell>
          <cell r="BG200">
            <v>148.61007245978453</v>
          </cell>
          <cell r="BH200">
            <v>177.0155277334751</v>
          </cell>
          <cell r="BI200">
            <v>0.26538813588898691</v>
          </cell>
          <cell r="BJ200">
            <v>3.5086026735628328</v>
          </cell>
          <cell r="BK200">
            <v>0</v>
          </cell>
          <cell r="BL200">
            <v>0</v>
          </cell>
          <cell r="BM200">
            <v>0</v>
          </cell>
          <cell r="BN200">
            <v>0</v>
          </cell>
          <cell r="BP200">
            <v>0</v>
          </cell>
          <cell r="BQ200">
            <v>0</v>
          </cell>
          <cell r="BR200">
            <v>0</v>
          </cell>
          <cell r="BS200">
            <v>0</v>
          </cell>
          <cell r="BT200">
            <v>0</v>
          </cell>
          <cell r="BU200">
            <v>0</v>
          </cell>
          <cell r="CA200">
            <v>0</v>
          </cell>
          <cell r="CB200">
            <v>0</v>
          </cell>
          <cell r="CC200">
            <v>0</v>
          </cell>
          <cell r="CH200">
            <v>0</v>
          </cell>
          <cell r="CI200">
            <v>0</v>
          </cell>
          <cell r="CJ200">
            <v>0</v>
          </cell>
          <cell r="CK200">
            <v>0</v>
          </cell>
          <cell r="CL200">
            <v>0</v>
          </cell>
          <cell r="CR200">
            <v>0</v>
          </cell>
          <cell r="CS200">
            <v>0</v>
          </cell>
          <cell r="CT200">
            <v>0</v>
          </cell>
          <cell r="CU200">
            <v>0</v>
          </cell>
          <cell r="CV200">
            <v>0</v>
          </cell>
          <cell r="CW200">
            <v>0</v>
          </cell>
          <cell r="CX200">
            <v>0</v>
          </cell>
          <cell r="CY200">
            <v>0</v>
          </cell>
          <cell r="CZ200">
            <v>0</v>
          </cell>
          <cell r="DA200">
            <v>0</v>
          </cell>
          <cell r="DC200">
            <v>39783</v>
          </cell>
          <cell r="DD200">
            <v>10901.977253054305</v>
          </cell>
          <cell r="DE200">
            <v>298.59473736803653</v>
          </cell>
          <cell r="DF200">
            <v>0</v>
          </cell>
          <cell r="DG200">
            <v>1748.772740219445</v>
          </cell>
          <cell r="DH200">
            <v>0</v>
          </cell>
          <cell r="DI200">
            <v>0</v>
          </cell>
          <cell r="DJ200">
            <v>0</v>
          </cell>
          <cell r="DK200">
            <v>12949.344730641787</v>
          </cell>
        </row>
        <row r="201">
          <cell r="A201">
            <v>39814</v>
          </cell>
          <cell r="B201">
            <v>-2.1143527460026235</v>
          </cell>
          <cell r="C201">
            <v>1146.4406114520643</v>
          </cell>
          <cell r="D201">
            <v>396.98068720372748</v>
          </cell>
          <cell r="E201">
            <v>173.57161240130472</v>
          </cell>
          <cell r="F201">
            <v>401.3010570669062</v>
          </cell>
          <cell r="G201">
            <v>-0.35062828808003133</v>
          </cell>
          <cell r="H201">
            <v>2.1502045343285623</v>
          </cell>
          <cell r="I201">
            <v>-1.726229508197008E-3</v>
          </cell>
          <cell r="J201">
            <v>0</v>
          </cell>
          <cell r="K201">
            <v>0</v>
          </cell>
          <cell r="L201">
            <v>0</v>
          </cell>
          <cell r="M201">
            <v>0</v>
          </cell>
          <cell r="N201">
            <v>0</v>
          </cell>
          <cell r="O201">
            <v>0</v>
          </cell>
          <cell r="P201">
            <v>1.2936485017332835</v>
          </cell>
          <cell r="Q201">
            <v>0.93660121836544885</v>
          </cell>
          <cell r="R201">
            <v>4.5553289745178773</v>
          </cell>
          <cell r="S201">
            <v>4.7223783990774706</v>
          </cell>
          <cell r="T201">
            <v>4.2629881809018855</v>
          </cell>
          <cell r="U201">
            <v>14.230995421994535</v>
          </cell>
          <cell r="V201">
            <v>0.25418597897834583</v>
          </cell>
          <cell r="W201">
            <v>19.185773254458212</v>
          </cell>
          <cell r="X201">
            <v>0.48989987273005609</v>
          </cell>
          <cell r="Y201">
            <v>0.14698234248073594</v>
          </cell>
          <cell r="Z201">
            <v>2.3874855432840008</v>
          </cell>
          <cell r="AA201">
            <v>5.0824148366420161</v>
          </cell>
          <cell r="AB201">
            <v>33.324972691881158</v>
          </cell>
          <cell r="AC201">
            <v>22.391216318598708</v>
          </cell>
          <cell r="AD201">
            <v>0.53619709035908603</v>
          </cell>
          <cell r="AE201">
            <v>0.94533101199033709</v>
          </cell>
          <cell r="AF201">
            <v>0.49855648471216174</v>
          </cell>
          <cell r="AG201">
            <v>0.91633881396931649</v>
          </cell>
          <cell r="AH201">
            <v>8.047729769016108</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C201">
            <v>39814</v>
          </cell>
          <cell r="BD201">
            <v>-1.2216905476305726</v>
          </cell>
          <cell r="BE201">
            <v>244.6330995757894</v>
          </cell>
          <cell r="BF201">
            <v>70.139453199922968</v>
          </cell>
          <cell r="BG201">
            <v>37.241511602885907</v>
          </cell>
          <cell r="BH201">
            <v>58.864968256930979</v>
          </cell>
          <cell r="BI201">
            <v>-3.414524597852342E-2</v>
          </cell>
          <cell r="BJ201">
            <v>1.5829826079903988</v>
          </cell>
          <cell r="BK201">
            <v>0</v>
          </cell>
          <cell r="BL201">
            <v>0</v>
          </cell>
          <cell r="BM201">
            <v>0</v>
          </cell>
          <cell r="BN201">
            <v>0</v>
          </cell>
          <cell r="BP201">
            <v>0</v>
          </cell>
          <cell r="BQ201">
            <v>0</v>
          </cell>
          <cell r="BR201">
            <v>0</v>
          </cell>
          <cell r="BS201">
            <v>0</v>
          </cell>
          <cell r="BT201">
            <v>0</v>
          </cell>
          <cell r="BU201">
            <v>0</v>
          </cell>
          <cell r="CA201">
            <v>0</v>
          </cell>
          <cell r="CB201">
            <v>0</v>
          </cell>
          <cell r="CC201">
            <v>0</v>
          </cell>
          <cell r="CH201">
            <v>0</v>
          </cell>
          <cell r="CI201">
            <v>0</v>
          </cell>
          <cell r="CJ201">
            <v>0</v>
          </cell>
          <cell r="CK201">
            <v>0</v>
          </cell>
          <cell r="CL201">
            <v>0</v>
          </cell>
          <cell r="CR201">
            <v>0</v>
          </cell>
          <cell r="CS201">
            <v>0</v>
          </cell>
          <cell r="CT201">
            <v>0</v>
          </cell>
          <cell r="CU201">
            <v>0</v>
          </cell>
          <cell r="CV201">
            <v>0</v>
          </cell>
          <cell r="CW201">
            <v>0</v>
          </cell>
          <cell r="CX201">
            <v>0</v>
          </cell>
          <cell r="CY201">
            <v>0</v>
          </cell>
          <cell r="CZ201">
            <v>0</v>
          </cell>
          <cell r="DA201">
            <v>0</v>
          </cell>
          <cell r="DC201">
            <v>39814</v>
          </cell>
          <cell r="DD201">
            <v>2117.9774653947406</v>
          </cell>
          <cell r="DE201">
            <v>124.20902470569075</v>
          </cell>
          <cell r="DF201">
            <v>0</v>
          </cell>
          <cell r="DG201">
            <v>411.20617944991051</v>
          </cell>
          <cell r="DH201">
            <v>0</v>
          </cell>
          <cell r="DI201">
            <v>0</v>
          </cell>
          <cell r="DJ201">
            <v>0</v>
          </cell>
          <cell r="DK201">
            <v>2653.3926695503419</v>
          </cell>
        </row>
        <row r="202">
          <cell r="A202">
            <v>39845</v>
          </cell>
          <cell r="B202">
            <v>-994.51393129606913</v>
          </cell>
          <cell r="C202">
            <v>-1181.2850819601663</v>
          </cell>
          <cell r="D202">
            <v>-229.40670238887105</v>
          </cell>
          <cell r="E202">
            <v>-336.68777470369423</v>
          </cell>
          <cell r="F202">
            <v>-604.88170850681354</v>
          </cell>
          <cell r="G202">
            <v>-27.102444415571711</v>
          </cell>
          <cell r="H202">
            <v>-3.8199229796562761</v>
          </cell>
          <cell r="I202">
            <v>-0.34302013728813563</v>
          </cell>
          <cell r="J202">
            <v>0</v>
          </cell>
          <cell r="K202">
            <v>0</v>
          </cell>
          <cell r="L202">
            <v>0</v>
          </cell>
          <cell r="M202">
            <v>-9.1199349900000328</v>
          </cell>
          <cell r="N202">
            <v>0</v>
          </cell>
          <cell r="O202">
            <v>0</v>
          </cell>
          <cell r="P202">
            <v>-1.6519842927215347</v>
          </cell>
          <cell r="Q202">
            <v>-1.1145204377642752</v>
          </cell>
          <cell r="R202">
            <v>-7.6724162321978682</v>
          </cell>
          <cell r="S202">
            <v>-7.572815868063806</v>
          </cell>
          <cell r="T202">
            <v>-4.6142770954218406</v>
          </cell>
          <cell r="U202">
            <v>-16.153598906896477</v>
          </cell>
          <cell r="V202">
            <v>-0.29497382424472374</v>
          </cell>
          <cell r="W202">
            <v>-22.683520917376057</v>
          </cell>
          <cell r="X202">
            <v>-0.55714841879796539</v>
          </cell>
          <cell r="Y202">
            <v>-0.17566223721965768</v>
          </cell>
          <cell r="Z202">
            <v>-3.0356851189730456</v>
          </cell>
          <cell r="AA202">
            <v>-6.3367499104056648</v>
          </cell>
          <cell r="AB202">
            <v>-37.788667185969075</v>
          </cell>
          <cell r="AC202">
            <v>-25.780662471667966</v>
          </cell>
          <cell r="AD202">
            <v>-0.89885757320501192</v>
          </cell>
          <cell r="AE202">
            <v>-1.6675729938010431</v>
          </cell>
          <cell r="AF202">
            <v>-0.59366192992384237</v>
          </cell>
          <cell r="AG202">
            <v>-1.0582012282270812</v>
          </cell>
          <cell r="AH202">
            <v>-9.709380079818537</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C202">
            <v>39845</v>
          </cell>
          <cell r="BD202">
            <v>-18.271597217932424</v>
          </cell>
          <cell r="BE202">
            <v>-40.789532817047984</v>
          </cell>
          <cell r="BF202">
            <v>-81.326827079280633</v>
          </cell>
          <cell r="BG202">
            <v>-119.10935702966674</v>
          </cell>
          <cell r="BH202">
            <v>-89.333197915538619</v>
          </cell>
          <cell r="BI202">
            <v>-0.71873195611495433</v>
          </cell>
          <cell r="BJ202">
            <v>-1.9059377794065426</v>
          </cell>
          <cell r="BK202">
            <v>0</v>
          </cell>
          <cell r="BL202">
            <v>0</v>
          </cell>
          <cell r="BM202">
            <v>0</v>
          </cell>
          <cell r="BN202">
            <v>0</v>
          </cell>
          <cell r="BP202">
            <v>0</v>
          </cell>
          <cell r="BQ202">
            <v>0</v>
          </cell>
          <cell r="BR202">
            <v>0</v>
          </cell>
          <cell r="BS202">
            <v>0</v>
          </cell>
          <cell r="BT202">
            <v>0</v>
          </cell>
          <cell r="BU202">
            <v>0</v>
          </cell>
          <cell r="CA202">
            <v>0</v>
          </cell>
          <cell r="CB202">
            <v>0</v>
          </cell>
          <cell r="CC202">
            <v>0</v>
          </cell>
          <cell r="CH202">
            <v>0</v>
          </cell>
          <cell r="CI202">
            <v>0</v>
          </cell>
          <cell r="CJ202">
            <v>0</v>
          </cell>
          <cell r="CK202">
            <v>0</v>
          </cell>
          <cell r="CL202">
            <v>0</v>
          </cell>
          <cell r="CR202">
            <v>0</v>
          </cell>
          <cell r="CS202">
            <v>0</v>
          </cell>
          <cell r="CT202">
            <v>0</v>
          </cell>
          <cell r="CU202">
            <v>0</v>
          </cell>
          <cell r="CV202">
            <v>0</v>
          </cell>
          <cell r="CW202">
            <v>0</v>
          </cell>
          <cell r="CX202">
            <v>0</v>
          </cell>
          <cell r="CY202">
            <v>0</v>
          </cell>
          <cell r="CZ202">
            <v>0</v>
          </cell>
          <cell r="DA202">
            <v>0</v>
          </cell>
          <cell r="DC202">
            <v>39845</v>
          </cell>
          <cell r="DD202">
            <v>-3387.1605213781304</v>
          </cell>
          <cell r="DE202">
            <v>-149.36035672269549</v>
          </cell>
          <cell r="DF202">
            <v>0</v>
          </cell>
          <cell r="DG202">
            <v>-351.45518179498788</v>
          </cell>
          <cell r="DH202">
            <v>0</v>
          </cell>
          <cell r="DI202">
            <v>0</v>
          </cell>
          <cell r="DJ202">
            <v>0</v>
          </cell>
          <cell r="DK202">
            <v>-3887.9760598958137</v>
          </cell>
        </row>
        <row r="203">
          <cell r="A203">
            <v>39873</v>
          </cell>
          <cell r="B203">
            <v>17.574662520453785</v>
          </cell>
          <cell r="C203">
            <v>-6034.1743140400031</v>
          </cell>
          <cell r="D203">
            <v>-348.95032468272075</v>
          </cell>
          <cell r="E203">
            <v>-74.708830542749183</v>
          </cell>
          <cell r="F203">
            <v>-455.24080997658484</v>
          </cell>
          <cell r="G203">
            <v>27.500290689986969</v>
          </cell>
          <cell r="H203">
            <v>-2.2468884135579366</v>
          </cell>
          <cell r="I203">
            <v>0.34837437457627152</v>
          </cell>
          <cell r="J203">
            <v>0</v>
          </cell>
          <cell r="K203">
            <v>0</v>
          </cell>
          <cell r="L203">
            <v>0</v>
          </cell>
          <cell r="M203">
            <v>9.1199349899999902</v>
          </cell>
          <cell r="N203">
            <v>0</v>
          </cell>
          <cell r="O203">
            <v>0</v>
          </cell>
          <cell r="P203">
            <v>-1.3095960466574752</v>
          </cell>
          <cell r="Q203">
            <v>-0.99721390177797087</v>
          </cell>
          <cell r="R203">
            <v>-2.2898726356596697</v>
          </cell>
          <cell r="S203">
            <v>-2.7032949095364671</v>
          </cell>
          <cell r="T203">
            <v>-4.9388582206689406</v>
          </cell>
          <cell r="U203">
            <v>-15.065440079800439</v>
          </cell>
          <cell r="V203">
            <v>-0.26099715638298049</v>
          </cell>
          <cell r="W203">
            <v>-18.892092010009009</v>
          </cell>
          <cell r="X203">
            <v>-0.5355543121563171</v>
          </cell>
          <cell r="Y203">
            <v>-0.14366388318493772</v>
          </cell>
          <cell r="Z203">
            <v>-2.1238393572996301</v>
          </cell>
          <cell r="AA203">
            <v>-5.4555999587580857</v>
          </cell>
          <cell r="AB203">
            <v>-33.398813983761499</v>
          </cell>
          <cell r="AC203">
            <v>-23.921790464066419</v>
          </cell>
          <cell r="AD203">
            <v>-0.30490946920365758</v>
          </cell>
          <cell r="AE203">
            <v>-0.41600796340607715</v>
          </cell>
          <cell r="AF203">
            <v>-0.53137726329614088</v>
          </cell>
          <cell r="AG203">
            <v>-0.98296582639697139</v>
          </cell>
          <cell r="AH203">
            <v>-7.822930523680995</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C203">
            <v>39873</v>
          </cell>
          <cell r="BD203">
            <v>20.516487279504332</v>
          </cell>
          <cell r="BE203">
            <v>-1007.2445632190074</v>
          </cell>
          <cell r="BF203">
            <v>-75.801517471709701</v>
          </cell>
          <cell r="BG203">
            <v>-8.7222172484983957</v>
          </cell>
          <cell r="BH203">
            <v>-69.837296780392876</v>
          </cell>
          <cell r="BI203">
            <v>0.77265904481829306</v>
          </cell>
          <cell r="BJ203">
            <v>-1.8805527045865116</v>
          </cell>
          <cell r="BK203">
            <v>0</v>
          </cell>
          <cell r="BL203">
            <v>0</v>
          </cell>
          <cell r="BM203">
            <v>0</v>
          </cell>
          <cell r="BN203">
            <v>0</v>
          </cell>
          <cell r="BP203">
            <v>0</v>
          </cell>
          <cell r="BQ203">
            <v>0</v>
          </cell>
          <cell r="BR203">
            <v>0</v>
          </cell>
          <cell r="BS203">
            <v>0</v>
          </cell>
          <cell r="BT203">
            <v>0</v>
          </cell>
          <cell r="BU203">
            <v>0</v>
          </cell>
          <cell r="CA203">
            <v>0</v>
          </cell>
          <cell r="CB203">
            <v>0</v>
          </cell>
          <cell r="CC203">
            <v>0</v>
          </cell>
          <cell r="CH203">
            <v>0</v>
          </cell>
          <cell r="CI203">
            <v>0</v>
          </cell>
          <cell r="CJ203">
            <v>0</v>
          </cell>
          <cell r="CK203">
            <v>0</v>
          </cell>
          <cell r="CL203">
            <v>0</v>
          </cell>
          <cell r="CR203">
            <v>0</v>
          </cell>
          <cell r="CS203">
            <v>0</v>
          </cell>
          <cell r="CT203">
            <v>0</v>
          </cell>
          <cell r="CU203">
            <v>0</v>
          </cell>
          <cell r="CV203">
            <v>0</v>
          </cell>
          <cell r="CW203">
            <v>0</v>
          </cell>
          <cell r="CX203">
            <v>0</v>
          </cell>
          <cell r="CY203">
            <v>0</v>
          </cell>
          <cell r="CZ203">
            <v>0</v>
          </cell>
          <cell r="DA203">
            <v>0</v>
          </cell>
          <cell r="DC203">
            <v>39873</v>
          </cell>
          <cell r="DD203">
            <v>-6860.7779050805993</v>
          </cell>
          <cell r="DE203">
            <v>-122.09481796570367</v>
          </cell>
          <cell r="DF203">
            <v>0</v>
          </cell>
          <cell r="DG203">
            <v>-1142.1970010998725</v>
          </cell>
          <cell r="DH203">
            <v>0</v>
          </cell>
          <cell r="DI203">
            <v>0</v>
          </cell>
          <cell r="DJ203">
            <v>0</v>
          </cell>
          <cell r="DK203">
            <v>-8125.0697241461748</v>
          </cell>
        </row>
        <row r="204">
          <cell r="A204">
            <v>39904</v>
          </cell>
          <cell r="B204">
            <v>-663.92400236311914</v>
          </cell>
          <cell r="C204">
            <v>-4980.8826796080175</v>
          </cell>
          <cell r="D204">
            <v>-609.76288648399213</v>
          </cell>
          <cell r="E204">
            <v>-520.18132538924465</v>
          </cell>
          <cell r="F204">
            <v>-1030.0114444827395</v>
          </cell>
          <cell r="G204">
            <v>-9.4541676712258891</v>
          </cell>
          <cell r="H204">
            <v>-6.210643379354817</v>
          </cell>
          <cell r="I204">
            <v>-0.11963576679633192</v>
          </cell>
          <cell r="J204">
            <v>0</v>
          </cell>
          <cell r="K204">
            <v>0</v>
          </cell>
          <cell r="L204">
            <v>0</v>
          </cell>
          <cell r="M204">
            <v>-3.0399783299999683</v>
          </cell>
          <cell r="N204">
            <v>0</v>
          </cell>
          <cell r="O204">
            <v>0</v>
          </cell>
          <cell r="P204">
            <v>-2.9594995649070244</v>
          </cell>
          <cell r="Q204">
            <v>-2.0891488886576601</v>
          </cell>
          <cell r="R204">
            <v>-10.649415688856685</v>
          </cell>
          <cell r="S204">
            <v>-10.864782691718069</v>
          </cell>
          <cell r="T204">
            <v>-9.3243858291007946</v>
          </cell>
          <cell r="U204">
            <v>-30.733362721987426</v>
          </cell>
          <cell r="V204">
            <v>-0.5495827712014707</v>
          </cell>
          <cell r="W204">
            <v>-41.285416702557271</v>
          </cell>
          <cell r="X204">
            <v>-1.0743712181154541</v>
          </cell>
          <cell r="Y204">
            <v>-0.31760823308449426</v>
          </cell>
          <cell r="Z204">
            <v>-5.1964081134353837</v>
          </cell>
          <cell r="AA204">
            <v>-11.718931096762752</v>
          </cell>
          <cell r="AB204">
            <v>-71.2608618475046</v>
          </cell>
          <cell r="AC204">
            <v>-48.985776299104188</v>
          </cell>
          <cell r="AD204">
            <v>-1.2795972143443199</v>
          </cell>
          <cell r="AE204">
            <v>-2.250491377958479</v>
          </cell>
          <cell r="AF204">
            <v>-1.1130309025915524</v>
          </cell>
          <cell r="AG204">
            <v>-2.0120211895505462</v>
          </cell>
          <cell r="AH204">
            <v>-17.461388760797419</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C204">
            <v>39904</v>
          </cell>
          <cell r="BD204">
            <v>-8.9412898039809363</v>
          </cell>
          <cell r="BE204">
            <v>-745.93953838592302</v>
          </cell>
          <cell r="BF204">
            <v>-154.743785251144</v>
          </cell>
          <cell r="BG204">
            <v>-119.23532729766669</v>
          </cell>
          <cell r="BH204">
            <v>-153.67711906083673</v>
          </cell>
          <cell r="BI204">
            <v>-0.31196177749622311</v>
          </cell>
          <cell r="BJ204">
            <v>-3.3209393100210614</v>
          </cell>
          <cell r="BK204">
            <v>0</v>
          </cell>
          <cell r="BL204">
            <v>0</v>
          </cell>
          <cell r="BM204">
            <v>0</v>
          </cell>
          <cell r="BN204">
            <v>0</v>
          </cell>
          <cell r="BP204">
            <v>0</v>
          </cell>
          <cell r="BQ204">
            <v>0</v>
          </cell>
          <cell r="BR204">
            <v>0</v>
          </cell>
          <cell r="BS204">
            <v>0</v>
          </cell>
          <cell r="BT204">
            <v>0</v>
          </cell>
          <cell r="BU204">
            <v>0</v>
          </cell>
          <cell r="CA204">
            <v>0</v>
          </cell>
          <cell r="CB204">
            <v>0</v>
          </cell>
          <cell r="CC204">
            <v>0</v>
          </cell>
          <cell r="CH204">
            <v>0</v>
          </cell>
          <cell r="CI204">
            <v>0</v>
          </cell>
          <cell r="CJ204">
            <v>0</v>
          </cell>
          <cell r="CK204">
            <v>0</v>
          </cell>
          <cell r="CL204">
            <v>0</v>
          </cell>
          <cell r="CR204">
            <v>0</v>
          </cell>
          <cell r="CS204">
            <v>0</v>
          </cell>
          <cell r="CT204">
            <v>0</v>
          </cell>
          <cell r="CU204">
            <v>0</v>
          </cell>
          <cell r="CV204">
            <v>0</v>
          </cell>
          <cell r="CW204">
            <v>0</v>
          </cell>
          <cell r="CX204">
            <v>0</v>
          </cell>
          <cell r="CY204">
            <v>0</v>
          </cell>
          <cell r="CZ204">
            <v>0</v>
          </cell>
          <cell r="DA204">
            <v>0</v>
          </cell>
          <cell r="DC204">
            <v>39904</v>
          </cell>
          <cell r="DD204">
            <v>-7823.58676347449</v>
          </cell>
          <cell r="DE204">
            <v>-271.12608111223557</v>
          </cell>
          <cell r="DF204">
            <v>0</v>
          </cell>
          <cell r="DG204">
            <v>-1186.1699608870686</v>
          </cell>
          <cell r="DH204">
            <v>0</v>
          </cell>
          <cell r="DI204">
            <v>0</v>
          </cell>
          <cell r="DJ204">
            <v>0</v>
          </cell>
          <cell r="DK204">
            <v>-9280.8828054737933</v>
          </cell>
        </row>
        <row r="205">
          <cell r="A205">
            <v>39934</v>
          </cell>
          <cell r="B205">
            <v>-303.13950880797984</v>
          </cell>
          <cell r="C205">
            <v>-4282.5276250597781</v>
          </cell>
          <cell r="D205">
            <v>-573.00353139313154</v>
          </cell>
          <cell r="E205">
            <v>-85.476680621985679</v>
          </cell>
          <cell r="F205">
            <v>-774.5701016177527</v>
          </cell>
          <cell r="G205">
            <v>9.1031608274965947</v>
          </cell>
          <cell r="H205">
            <v>-4.3787320900412858</v>
          </cell>
          <cell r="I205">
            <v>0.11600775901639304</v>
          </cell>
          <cell r="J205">
            <v>0</v>
          </cell>
          <cell r="K205">
            <v>0</v>
          </cell>
          <cell r="L205">
            <v>0</v>
          </cell>
          <cell r="M205">
            <v>3.0399783300000109</v>
          </cell>
          <cell r="N205">
            <v>0</v>
          </cell>
          <cell r="O205">
            <v>0</v>
          </cell>
          <cell r="P205">
            <v>-2.1546396846714764</v>
          </cell>
          <cell r="Q205">
            <v>-1.570360388918564</v>
          </cell>
          <cell r="R205">
            <v>-6.5513048442398443</v>
          </cell>
          <cell r="S205">
            <v>-6.8845609533013885</v>
          </cell>
          <cell r="T205">
            <v>-7.4337682232224331</v>
          </cell>
          <cell r="U205">
            <v>-23.306079807476845</v>
          </cell>
          <cell r="V205">
            <v>-0.41189904727757831</v>
          </cell>
          <cell r="W205">
            <v>-30.580711670701383</v>
          </cell>
          <cell r="X205">
            <v>-0.82278515407230657</v>
          </cell>
          <cell r="Y205">
            <v>-0.23431815418189328</v>
          </cell>
          <cell r="Z205">
            <v>-3.7216754123518321</v>
          </cell>
          <cell r="AA205">
            <v>-8.7229684218176686</v>
          </cell>
          <cell r="AB205">
            <v>-53.203859700420253</v>
          </cell>
          <cell r="AC205">
            <v>-37.135916328291209</v>
          </cell>
          <cell r="AD205">
            <v>-0.79339941706186945</v>
          </cell>
          <cell r="AE205">
            <v>-1.345131445608418</v>
          </cell>
          <cell r="AF205">
            <v>-0.83675977297993098</v>
          </cell>
          <cell r="AG205">
            <v>-1.5262358071366062</v>
          </cell>
          <cell r="AH205">
            <v>-12.838103281388918</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C205">
            <v>39934</v>
          </cell>
          <cell r="BD205">
            <v>4.7979340018969765</v>
          </cell>
          <cell r="BE205">
            <v>-708.79042184818275</v>
          </cell>
          <cell r="BF205">
            <v>-116.20251179445177</v>
          </cell>
          <cell r="BG205">
            <v>-72.594542633433207</v>
          </cell>
          <cell r="BH205">
            <v>-113.68504751925798</v>
          </cell>
          <cell r="BI205">
            <v>0.27705527701587496</v>
          </cell>
          <cell r="BJ205">
            <v>-2.5008177138066023</v>
          </cell>
          <cell r="BK205">
            <v>0</v>
          </cell>
          <cell r="BL205">
            <v>0</v>
          </cell>
          <cell r="BM205">
            <v>0</v>
          </cell>
          <cell r="BN205">
            <v>0</v>
          </cell>
          <cell r="BP205">
            <v>0</v>
          </cell>
          <cell r="BQ205">
            <v>0</v>
          </cell>
          <cell r="BR205">
            <v>0</v>
          </cell>
          <cell r="BS205">
            <v>0</v>
          </cell>
          <cell r="BT205">
            <v>0</v>
          </cell>
          <cell r="BU205">
            <v>0</v>
          </cell>
          <cell r="CA205">
            <v>0</v>
          </cell>
          <cell r="CB205">
            <v>0</v>
          </cell>
          <cell r="CC205">
            <v>0</v>
          </cell>
          <cell r="CH205">
            <v>0</v>
          </cell>
          <cell r="CI205">
            <v>0</v>
          </cell>
          <cell r="CJ205">
            <v>0</v>
          </cell>
          <cell r="CK205">
            <v>0</v>
          </cell>
          <cell r="CL205">
            <v>0</v>
          </cell>
          <cell r="CR205">
            <v>0</v>
          </cell>
          <cell r="CS205">
            <v>0</v>
          </cell>
          <cell r="CT205">
            <v>0</v>
          </cell>
          <cell r="CU205">
            <v>0</v>
          </cell>
          <cell r="CV205">
            <v>0</v>
          </cell>
          <cell r="CW205">
            <v>0</v>
          </cell>
          <cell r="CX205">
            <v>0</v>
          </cell>
          <cell r="CY205">
            <v>0</v>
          </cell>
          <cell r="CZ205">
            <v>0</v>
          </cell>
          <cell r="DA205">
            <v>0</v>
          </cell>
          <cell r="DC205">
            <v>39934</v>
          </cell>
          <cell r="DD205">
            <v>-6010.837032674156</v>
          </cell>
          <cell r="DE205">
            <v>-200.07447751512041</v>
          </cell>
          <cell r="DF205">
            <v>0</v>
          </cell>
          <cell r="DG205">
            <v>-1008.6983522302194</v>
          </cell>
          <cell r="DH205">
            <v>0</v>
          </cell>
          <cell r="DI205">
            <v>0</v>
          </cell>
          <cell r="DJ205">
            <v>0</v>
          </cell>
          <cell r="DK205">
            <v>-7219.6098624194965</v>
          </cell>
        </row>
        <row r="206">
          <cell r="A206">
            <v>39965</v>
          </cell>
          <cell r="B206">
            <v>-152.65576420830803</v>
          </cell>
          <cell r="C206">
            <v>-2588.7313750704943</v>
          </cell>
          <cell r="D206">
            <v>-345.18758695982768</v>
          </cell>
          <cell r="E206">
            <v>-188.57472684415393</v>
          </cell>
          <cell r="F206">
            <v>-429.19692905625777</v>
          </cell>
          <cell r="G206">
            <v>-9.1964231133624139</v>
          </cell>
          <cell r="H206">
            <v>14.123203771932953</v>
          </cell>
          <cell r="I206">
            <v>-0.11600775901639304</v>
          </cell>
          <cell r="J206">
            <v>0</v>
          </cell>
          <cell r="K206">
            <v>0</v>
          </cell>
          <cell r="L206">
            <v>0</v>
          </cell>
          <cell r="M206">
            <v>-3.0399783300000109</v>
          </cell>
          <cell r="N206">
            <v>0</v>
          </cell>
          <cell r="O206">
            <v>0</v>
          </cell>
          <cell r="P206">
            <v>-1.1649706128269468</v>
          </cell>
          <cell r="Q206">
            <v>-0.82987455260232479</v>
          </cell>
          <cell r="R206">
            <v>-4.7636247022116969</v>
          </cell>
          <cell r="S206">
            <v>-4.8150427764837538</v>
          </cell>
          <cell r="T206">
            <v>-5.4534774727508664</v>
          </cell>
          <cell r="U206">
            <v>-12.356117452448707</v>
          </cell>
          <cell r="V206">
            <v>-0.22188379494738714</v>
          </cell>
          <cell r="W206">
            <v>-16.88668336529242</v>
          </cell>
          <cell r="X206">
            <v>-0.43334499899980938</v>
          </cell>
          <cell r="Y206">
            <v>-0.12990895191936369</v>
          </cell>
          <cell r="Z206">
            <v>-2.1732680968807774</v>
          </cell>
          <cell r="AA206">
            <v>-4.5789831102063694</v>
          </cell>
          <cell r="AB206">
            <v>-27.729564125496225</v>
          </cell>
          <cell r="AC206">
            <v>-19.622476519038763</v>
          </cell>
          <cell r="AD206">
            <v>-0.55616516874385713</v>
          </cell>
          <cell r="AE206">
            <v>-1.0126132765386222</v>
          </cell>
          <cell r="AF206">
            <v>-0.44199624525374448</v>
          </cell>
          <cell r="AG206">
            <v>-0.80540456101885383</v>
          </cell>
          <cell r="AH206">
            <v>-7.1378934921891748</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C206">
            <v>39965</v>
          </cell>
          <cell r="BD206">
            <v>-6.092798764923657</v>
          </cell>
          <cell r="BE206">
            <v>-447.81861404108952</v>
          </cell>
          <cell r="BF206">
            <v>-62.028598752978098</v>
          </cell>
          <cell r="BG206">
            <v>-55.8305422663135</v>
          </cell>
          <cell r="BH206">
            <v>-65.361083938354227</v>
          </cell>
          <cell r="BI206">
            <v>-0.26896873380193309</v>
          </cell>
          <cell r="BJ206">
            <v>0.94093392305717183</v>
          </cell>
          <cell r="BK206">
            <v>0</v>
          </cell>
          <cell r="BL206">
            <v>0</v>
          </cell>
          <cell r="BM206">
            <v>0</v>
          </cell>
          <cell r="BN206">
            <v>0</v>
          </cell>
          <cell r="BP206">
            <v>0</v>
          </cell>
          <cell r="BQ206">
            <v>0</v>
          </cell>
          <cell r="BR206">
            <v>0</v>
          </cell>
          <cell r="BS206">
            <v>0</v>
          </cell>
          <cell r="BT206">
            <v>0</v>
          </cell>
          <cell r="BU206">
            <v>0</v>
          </cell>
          <cell r="CA206">
            <v>0</v>
          </cell>
          <cell r="CB206">
            <v>0</v>
          </cell>
          <cell r="CC206">
            <v>0</v>
          </cell>
          <cell r="CH206">
            <v>0</v>
          </cell>
          <cell r="CI206">
            <v>0</v>
          </cell>
          <cell r="CJ206">
            <v>0</v>
          </cell>
          <cell r="CK206">
            <v>0</v>
          </cell>
          <cell r="CL206">
            <v>0</v>
          </cell>
          <cell r="CR206">
            <v>0</v>
          </cell>
          <cell r="CS206">
            <v>0</v>
          </cell>
          <cell r="CT206">
            <v>0</v>
          </cell>
          <cell r="CU206">
            <v>0</v>
          </cell>
          <cell r="CV206">
            <v>0</v>
          </cell>
          <cell r="CW206">
            <v>0</v>
          </cell>
          <cell r="CX206">
            <v>0</v>
          </cell>
          <cell r="CY206">
            <v>0</v>
          </cell>
          <cell r="CZ206">
            <v>0</v>
          </cell>
          <cell r="DA206">
            <v>0</v>
          </cell>
          <cell r="DC206">
            <v>39965</v>
          </cell>
          <cell r="DD206">
            <v>-3702.5755875694881</v>
          </cell>
          <cell r="DE206">
            <v>-111.11329327584964</v>
          </cell>
          <cell r="DF206">
            <v>0</v>
          </cell>
          <cell r="DG206">
            <v>-636.45967257440373</v>
          </cell>
          <cell r="DH206">
            <v>0</v>
          </cell>
          <cell r="DI206">
            <v>0</v>
          </cell>
          <cell r="DJ206">
            <v>0</v>
          </cell>
          <cell r="DK206">
            <v>-4450.1485534197418</v>
          </cell>
        </row>
        <row r="207">
          <cell r="A207">
            <v>39995</v>
          </cell>
          <cell r="B207">
            <v>398.69755127287772</v>
          </cell>
          <cell r="C207">
            <v>-1171.8468389611635</v>
          </cell>
          <cell r="D207">
            <v>-36.101281631326174</v>
          </cell>
          <cell r="E207">
            <v>90.073837224529143</v>
          </cell>
          <cell r="F207">
            <v>92.158322365827075</v>
          </cell>
          <cell r="G207">
            <v>9.521391810186401</v>
          </cell>
          <cell r="H207">
            <v>-0.32059847622318571</v>
          </cell>
          <cell r="I207">
            <v>0.11600775901639304</v>
          </cell>
          <cell r="J207">
            <v>0</v>
          </cell>
          <cell r="K207">
            <v>0</v>
          </cell>
          <cell r="L207">
            <v>0</v>
          </cell>
          <cell r="M207">
            <v>3.0399783300000109</v>
          </cell>
          <cell r="N207">
            <v>0</v>
          </cell>
          <cell r="O207">
            <v>0</v>
          </cell>
          <cell r="P207">
            <v>0.20131255698181771</v>
          </cell>
          <cell r="Q207">
            <v>0.1259964713638706</v>
          </cell>
          <cell r="R207">
            <v>1.0237058572151874</v>
          </cell>
          <cell r="S207">
            <v>0.92580034814010403</v>
          </cell>
          <cell r="T207">
            <v>2.4281970247140858</v>
          </cell>
          <cell r="U207">
            <v>0.99213000399323548</v>
          </cell>
          <cell r="V207">
            <v>1.6739858547754671E-2</v>
          </cell>
          <cell r="W207">
            <v>1.096560902230074</v>
          </cell>
          <cell r="X207">
            <v>6.0994822496435841E-2</v>
          </cell>
          <cell r="Y207">
            <v>9.4312656923254412E-3</v>
          </cell>
          <cell r="Z207">
            <v>0.19795250348403837</v>
          </cell>
          <cell r="AA207">
            <v>0.99622572541352028</v>
          </cell>
          <cell r="AB207">
            <v>3.3930723569761625</v>
          </cell>
          <cell r="AC207">
            <v>2.2436373671858547</v>
          </cell>
          <cell r="AD207">
            <v>0.12546473289171711</v>
          </cell>
          <cell r="AE207">
            <v>0.24019237594958209</v>
          </cell>
          <cell r="AF207">
            <v>6.8168824125131255E-2</v>
          </cell>
          <cell r="AG207">
            <v>0.10076335661788072</v>
          </cell>
          <cell r="AH207">
            <v>0.56957053055258555</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C207">
            <v>39995</v>
          </cell>
          <cell r="BD207">
            <v>6.3913257508907009</v>
          </cell>
          <cell r="BE207">
            <v>145.31034689204807</v>
          </cell>
          <cell r="BF207">
            <v>6.3988008997698529</v>
          </cell>
          <cell r="BG207">
            <v>15.131791472116561</v>
          </cell>
          <cell r="BH207">
            <v>9.1312459306976308</v>
          </cell>
          <cell r="BI207">
            <v>0.27266315666948771</v>
          </cell>
          <cell r="BJ207">
            <v>-0.14856179915809165</v>
          </cell>
          <cell r="BK207">
            <v>0</v>
          </cell>
          <cell r="BL207">
            <v>0</v>
          </cell>
          <cell r="BM207">
            <v>0</v>
          </cell>
          <cell r="BN207">
            <v>0</v>
          </cell>
          <cell r="BP207">
            <v>0</v>
          </cell>
          <cell r="BQ207">
            <v>0</v>
          </cell>
          <cell r="BR207">
            <v>0</v>
          </cell>
          <cell r="BS207">
            <v>0</v>
          </cell>
          <cell r="BT207">
            <v>0</v>
          </cell>
          <cell r="BU207">
            <v>0</v>
          </cell>
          <cell r="CA207">
            <v>0</v>
          </cell>
          <cell r="CB207">
            <v>0</v>
          </cell>
          <cell r="CC207">
            <v>0</v>
          </cell>
          <cell r="CH207">
            <v>0</v>
          </cell>
          <cell r="CI207">
            <v>0</v>
          </cell>
          <cell r="CJ207">
            <v>0</v>
          </cell>
          <cell r="CK207">
            <v>0</v>
          </cell>
          <cell r="CL207">
            <v>0</v>
          </cell>
          <cell r="CR207">
            <v>0</v>
          </cell>
          <cell r="CS207">
            <v>0</v>
          </cell>
          <cell r="CT207">
            <v>0</v>
          </cell>
          <cell r="CU207">
            <v>0</v>
          </cell>
          <cell r="CV207">
            <v>0</v>
          </cell>
          <cell r="CW207">
            <v>0</v>
          </cell>
          <cell r="CX207">
            <v>0</v>
          </cell>
          <cell r="CY207">
            <v>0</v>
          </cell>
          <cell r="CZ207">
            <v>0</v>
          </cell>
          <cell r="DA207">
            <v>0</v>
          </cell>
          <cell r="DC207">
            <v>39995</v>
          </cell>
          <cell r="DD207">
            <v>-614.66163030627604</v>
          </cell>
          <cell r="DE207">
            <v>14.815916884571363</v>
          </cell>
          <cell r="DF207">
            <v>0</v>
          </cell>
          <cell r="DG207">
            <v>182.48761230303421</v>
          </cell>
          <cell r="DH207">
            <v>0</v>
          </cell>
          <cell r="DI207">
            <v>0</v>
          </cell>
          <cell r="DJ207">
            <v>0</v>
          </cell>
          <cell r="DK207">
            <v>-417.35810111867045</v>
          </cell>
        </row>
        <row r="208">
          <cell r="A208">
            <v>40026</v>
          </cell>
          <cell r="B208">
            <v>78.671069179819824</v>
          </cell>
          <cell r="C208">
            <v>3631.1055078450909</v>
          </cell>
          <cell r="D208">
            <v>19.135087051818914</v>
          </cell>
          <cell r="E208">
            <v>-27.778059270506219</v>
          </cell>
          <cell r="F208">
            <v>-0.6935418471128969</v>
          </cell>
          <cell r="G208">
            <v>-0.50997908753021193</v>
          </cell>
          <cell r="H208">
            <v>0.45414256445480206</v>
          </cell>
          <cell r="I208">
            <v>-1.726229508197008E-3</v>
          </cell>
          <cell r="J208">
            <v>0</v>
          </cell>
          <cell r="K208">
            <v>0</v>
          </cell>
          <cell r="L208">
            <v>0</v>
          </cell>
          <cell r="M208">
            <v>0</v>
          </cell>
          <cell r="N208">
            <v>0</v>
          </cell>
          <cell r="O208">
            <v>0</v>
          </cell>
          <cell r="P208">
            <v>-7.4921423948213217E-3</v>
          </cell>
          <cell r="Q208">
            <v>-3.6232491909382603E-3</v>
          </cell>
          <cell r="R208">
            <v>-1.0395919093852513E-2</v>
          </cell>
          <cell r="S208">
            <v>-6.2947766990291143E-3</v>
          </cell>
          <cell r="T208">
            <v>-1.1852323624556682E-2</v>
          </cell>
          <cell r="U208">
            <v>-1.993345954692316E-2</v>
          </cell>
          <cell r="V208">
            <v>-3.0705501618116804E-4</v>
          </cell>
          <cell r="W208">
            <v>-7.6300323624565181E-3</v>
          </cell>
          <cell r="X208">
            <v>-1.3352556634302903E-3</v>
          </cell>
          <cell r="Y208">
            <v>-9.5375404531194974E-5</v>
          </cell>
          <cell r="Z208">
            <v>-3.8150161812389172E-4</v>
          </cell>
          <cell r="AA208">
            <v>-3.3591818770222659E-2</v>
          </cell>
          <cell r="AB208">
            <v>0.29780851920702389</v>
          </cell>
          <cell r="AC208">
            <v>-5.3982478964407221E-2</v>
          </cell>
          <cell r="AD208">
            <v>-3.4390161812387632E-3</v>
          </cell>
          <cell r="AE208">
            <v>-3.624265372165425E-3</v>
          </cell>
          <cell r="AF208">
            <v>-1.9651521035597419E-3</v>
          </cell>
          <cell r="AG208">
            <v>-2.4797605177990789E-3</v>
          </cell>
          <cell r="AH208">
            <v>-7.4392815533990131E-3</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C208">
            <v>40026</v>
          </cell>
          <cell r="BD208">
            <v>1.0890080525683743E-2</v>
          </cell>
          <cell r="BE208">
            <v>-3.5787245799497214</v>
          </cell>
          <cell r="BF208">
            <v>-0.20606996167447278</v>
          </cell>
          <cell r="BG208">
            <v>7.2746735831877913</v>
          </cell>
          <cell r="BH208">
            <v>-0.53206852724784426</v>
          </cell>
          <cell r="BI208">
            <v>-2.8592968489888015E-2</v>
          </cell>
          <cell r="BJ208">
            <v>6.1679524999047608E-2</v>
          </cell>
          <cell r="BK208">
            <v>0</v>
          </cell>
          <cell r="BL208">
            <v>0</v>
          </cell>
          <cell r="BM208">
            <v>0</v>
          </cell>
          <cell r="BN208">
            <v>0</v>
          </cell>
          <cell r="BP208">
            <v>0</v>
          </cell>
          <cell r="BQ208">
            <v>0</v>
          </cell>
          <cell r="BR208">
            <v>0</v>
          </cell>
          <cell r="BS208">
            <v>0</v>
          </cell>
          <cell r="BT208">
            <v>0</v>
          </cell>
          <cell r="BU208">
            <v>0</v>
          </cell>
          <cell r="CA208">
            <v>0</v>
          </cell>
          <cell r="CB208">
            <v>0</v>
          </cell>
          <cell r="CC208">
            <v>0</v>
          </cell>
          <cell r="CH208">
            <v>0</v>
          </cell>
          <cell r="CI208">
            <v>0</v>
          </cell>
          <cell r="CJ208">
            <v>0</v>
          </cell>
          <cell r="CK208">
            <v>0</v>
          </cell>
          <cell r="CL208">
            <v>0</v>
          </cell>
          <cell r="CR208">
            <v>0</v>
          </cell>
          <cell r="CS208">
            <v>0</v>
          </cell>
          <cell r="CT208">
            <v>0</v>
          </cell>
          <cell r="CU208">
            <v>0</v>
          </cell>
          <cell r="CV208">
            <v>0</v>
          </cell>
          <cell r="CW208">
            <v>0</v>
          </cell>
          <cell r="CX208">
            <v>0</v>
          </cell>
          <cell r="CY208">
            <v>0</v>
          </cell>
          <cell r="CZ208">
            <v>0</v>
          </cell>
          <cell r="DA208">
            <v>0</v>
          </cell>
          <cell r="DC208">
            <v>40026</v>
          </cell>
          <cell r="DD208">
            <v>3700.3825002065269</v>
          </cell>
          <cell r="DE208">
            <v>0.12194565512938788</v>
          </cell>
          <cell r="DF208">
            <v>0</v>
          </cell>
          <cell r="DG208">
            <v>3.0017871513505963</v>
          </cell>
          <cell r="DH208">
            <v>0</v>
          </cell>
          <cell r="DI208">
            <v>0</v>
          </cell>
          <cell r="DJ208">
            <v>0</v>
          </cell>
          <cell r="DK208">
            <v>3703.5062330130067</v>
          </cell>
        </row>
        <row r="209">
          <cell r="A209">
            <v>40057</v>
          </cell>
          <cell r="B209">
            <v>-174.84534128678752</v>
          </cell>
          <cell r="C209">
            <v>-3232.7239595751271</v>
          </cell>
          <cell r="D209">
            <v>-11.643238684893845</v>
          </cell>
          <cell r="E209">
            <v>-36.295201183647123</v>
          </cell>
          <cell r="F209">
            <v>-25.029594590486909</v>
          </cell>
          <cell r="G209">
            <v>-8.9010272754380253</v>
          </cell>
          <cell r="H209">
            <v>-0.98356359089413203</v>
          </cell>
          <cell r="I209">
            <v>-0.11428152950819603</v>
          </cell>
          <cell r="J209">
            <v>0</v>
          </cell>
          <cell r="K209">
            <v>0</v>
          </cell>
          <cell r="L209">
            <v>0</v>
          </cell>
          <cell r="M209">
            <v>-3.0399783299999967</v>
          </cell>
          <cell r="N209">
            <v>0</v>
          </cell>
          <cell r="O209">
            <v>0</v>
          </cell>
          <cell r="P209">
            <v>-7.7072854573129845E-2</v>
          </cell>
          <cell r="Q209">
            <v>-3.4863048620981996E-2</v>
          </cell>
          <cell r="R209">
            <v>-0.97166628546532507</v>
          </cell>
          <cell r="S209">
            <v>-0.89126224967939294</v>
          </cell>
          <cell r="T209">
            <v>-1.8439589155147207E-2</v>
          </cell>
          <cell r="U209">
            <v>-0.42512374626484828</v>
          </cell>
          <cell r="V209">
            <v>-1.0022488770843219E-2</v>
          </cell>
          <cell r="W209">
            <v>-0.96579272582452802</v>
          </cell>
          <cell r="X209">
            <v>-1.1830697898193909E-2</v>
          </cell>
          <cell r="Y209">
            <v>-7.8772682407992067E-3</v>
          </cell>
          <cell r="Z209">
            <v>-0.19370269077577085</v>
          </cell>
          <cell r="AA209">
            <v>-0.22530167160038772</v>
          </cell>
          <cell r="AB209">
            <v>-0.69760692109720424</v>
          </cell>
          <cell r="AC209">
            <v>-0.6867305285058265</v>
          </cell>
          <cell r="AD209">
            <v>-0.10666327875723525</v>
          </cell>
          <cell r="AE209">
            <v>-0.22329099277189357</v>
          </cell>
          <cell r="AF209">
            <v>-1.8521062059802196E-2</v>
          </cell>
          <cell r="AG209">
            <v>-2.7889167774087786E-2</v>
          </cell>
          <cell r="AH209">
            <v>-0.45287425298169381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C209">
            <v>40057</v>
          </cell>
          <cell r="BD209">
            <v>-7.012939478848466</v>
          </cell>
          <cell r="BE209">
            <v>-17.917998054273312</v>
          </cell>
          <cell r="BF209">
            <v>-2.6347954077243685</v>
          </cell>
          <cell r="BG209">
            <v>-24.87555458924794</v>
          </cell>
          <cell r="BH209">
            <v>-2.0208629405450154</v>
          </cell>
          <cell r="BI209">
            <v>-0.2520507759794981</v>
          </cell>
          <cell r="BJ209">
            <v>-0.28470016793885655</v>
          </cell>
          <cell r="BK209">
            <v>0</v>
          </cell>
          <cell r="BL209">
            <v>0</v>
          </cell>
          <cell r="BM209">
            <v>0</v>
          </cell>
          <cell r="BN209">
            <v>0</v>
          </cell>
          <cell r="BP209">
            <v>0</v>
          </cell>
          <cell r="BQ209">
            <v>0</v>
          </cell>
          <cell r="BR209">
            <v>0</v>
          </cell>
          <cell r="BS209">
            <v>0</v>
          </cell>
          <cell r="BT209">
            <v>0</v>
          </cell>
          <cell r="BU209">
            <v>0</v>
          </cell>
          <cell r="CA209">
            <v>0</v>
          </cell>
          <cell r="CB209">
            <v>0</v>
          </cell>
          <cell r="CC209">
            <v>0</v>
          </cell>
          <cell r="CH209">
            <v>0</v>
          </cell>
          <cell r="CI209">
            <v>0</v>
          </cell>
          <cell r="CJ209">
            <v>0</v>
          </cell>
          <cell r="CK209">
            <v>0</v>
          </cell>
          <cell r="CL209">
            <v>0</v>
          </cell>
          <cell r="CR209">
            <v>0</v>
          </cell>
          <cell r="CS209">
            <v>0</v>
          </cell>
          <cell r="CT209">
            <v>0</v>
          </cell>
          <cell r="CU209">
            <v>0</v>
          </cell>
          <cell r="CV209">
            <v>0</v>
          </cell>
          <cell r="CW209">
            <v>0</v>
          </cell>
          <cell r="CX209">
            <v>0</v>
          </cell>
          <cell r="CY209">
            <v>0</v>
          </cell>
          <cell r="CZ209">
            <v>0</v>
          </cell>
          <cell r="DA209">
            <v>0</v>
          </cell>
          <cell r="DC209">
            <v>40057</v>
          </cell>
          <cell r="DD209">
            <v>-3493.5761860467824</v>
          </cell>
          <cell r="DE209">
            <v>-6.0465315208170916</v>
          </cell>
          <cell r="DF209">
            <v>0</v>
          </cell>
          <cell r="DG209">
            <v>-54.998901414557459</v>
          </cell>
          <cell r="DH209">
            <v>0</v>
          </cell>
          <cell r="DI209">
            <v>0</v>
          </cell>
          <cell r="DJ209">
            <v>0</v>
          </cell>
          <cell r="DK209">
            <v>-3554.6216189821571</v>
          </cell>
        </row>
        <row r="210">
          <cell r="A210">
            <v>40087</v>
          </cell>
          <cell r="B210">
            <v>891.26105435171849</v>
          </cell>
          <cell r="C210">
            <v>5341.4039530972623</v>
          </cell>
          <cell r="D210">
            <v>402.22451366106571</v>
          </cell>
          <cell r="E210">
            <v>305.46022874764594</v>
          </cell>
          <cell r="F210">
            <v>955.82428864111239</v>
          </cell>
          <cell r="G210">
            <v>9.3073736209682352</v>
          </cell>
          <cell r="H210">
            <v>-10.583365571374266</v>
          </cell>
          <cell r="I210">
            <v>0.11600775901639304</v>
          </cell>
          <cell r="J210">
            <v>0</v>
          </cell>
          <cell r="K210">
            <v>0</v>
          </cell>
          <cell r="L210">
            <v>0</v>
          </cell>
          <cell r="M210">
            <v>3.0399783300000109</v>
          </cell>
          <cell r="N210">
            <v>0</v>
          </cell>
          <cell r="O210">
            <v>0</v>
          </cell>
          <cell r="P210">
            <v>2.4039245553612529</v>
          </cell>
          <cell r="Q210">
            <v>1.686893971203034</v>
          </cell>
          <cell r="R210">
            <v>8.5795888475688926</v>
          </cell>
          <cell r="S210">
            <v>8.7213596349505309</v>
          </cell>
          <cell r="T210">
            <v>7.5578518250763427</v>
          </cell>
          <cell r="U210">
            <v>24.411908316284389</v>
          </cell>
          <cell r="V210">
            <v>0.43591783511198395</v>
          </cell>
          <cell r="W210">
            <v>32.609563232661372</v>
          </cell>
          <cell r="X210">
            <v>0.86301750280178291</v>
          </cell>
          <cell r="Y210">
            <v>0.25128109876787602</v>
          </cell>
          <cell r="Z210">
            <v>4.1135438524713814</v>
          </cell>
          <cell r="AA210">
            <v>9.6084019892394181</v>
          </cell>
          <cell r="AB210">
            <v>59.050489357978179</v>
          </cell>
          <cell r="AC210">
            <v>39.200706598919297</v>
          </cell>
          <cell r="AD210">
            <v>1.0363169654003501</v>
          </cell>
          <cell r="AE210">
            <v>1.8200682273563213</v>
          </cell>
          <cell r="AF210">
            <v>0.89918453909969642</v>
          </cell>
          <cell r="AG210">
            <v>1.6137169607757202</v>
          </cell>
          <cell r="AH210">
            <v>13.837611118904992</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C210">
            <v>40087</v>
          </cell>
          <cell r="BD210">
            <v>10.317330978578269</v>
          </cell>
          <cell r="BE210">
            <v>477.4599715261827</v>
          </cell>
          <cell r="BF210">
            <v>126.1348870366874</v>
          </cell>
          <cell r="BG210">
            <v>124.54989531658157</v>
          </cell>
          <cell r="BH210">
            <v>123.03794483422048</v>
          </cell>
          <cell r="BI210">
            <v>0.27009965143711234</v>
          </cell>
          <cell r="BJ210">
            <v>1.1088860358432706</v>
          </cell>
          <cell r="BK210">
            <v>0</v>
          </cell>
          <cell r="BL210">
            <v>0</v>
          </cell>
          <cell r="BM210">
            <v>0</v>
          </cell>
          <cell r="BN210">
            <v>0</v>
          </cell>
          <cell r="BP210">
            <v>0</v>
          </cell>
          <cell r="BQ210">
            <v>0</v>
          </cell>
          <cell r="BR210">
            <v>0</v>
          </cell>
          <cell r="BS210">
            <v>0</v>
          </cell>
          <cell r="BT210">
            <v>0</v>
          </cell>
          <cell r="BU210">
            <v>0</v>
          </cell>
          <cell r="CA210">
            <v>0</v>
          </cell>
          <cell r="CB210">
            <v>0</v>
          </cell>
          <cell r="CC210">
            <v>0</v>
          </cell>
          <cell r="CH210">
            <v>0</v>
          </cell>
          <cell r="CI210">
            <v>0</v>
          </cell>
          <cell r="CJ210">
            <v>0</v>
          </cell>
          <cell r="CK210">
            <v>0</v>
          </cell>
          <cell r="CL210">
            <v>0</v>
          </cell>
          <cell r="CR210">
            <v>0</v>
          </cell>
          <cell r="CS210">
            <v>0</v>
          </cell>
          <cell r="CT210">
            <v>0</v>
          </cell>
          <cell r="CU210">
            <v>0</v>
          </cell>
          <cell r="CV210">
            <v>0</v>
          </cell>
          <cell r="CW210">
            <v>0</v>
          </cell>
          <cell r="CX210">
            <v>0</v>
          </cell>
          <cell r="CY210">
            <v>0</v>
          </cell>
          <cell r="CZ210">
            <v>0</v>
          </cell>
          <cell r="DA210">
            <v>0</v>
          </cell>
          <cell r="DC210">
            <v>40087</v>
          </cell>
          <cell r="DD210">
            <v>7898.0540326374157</v>
          </cell>
          <cell r="DE210">
            <v>218.70134642993281</v>
          </cell>
          <cell r="DF210">
            <v>0</v>
          </cell>
          <cell r="DG210">
            <v>862.87901537953087</v>
          </cell>
          <cell r="DH210">
            <v>0</v>
          </cell>
          <cell r="DI210">
            <v>0</v>
          </cell>
          <cell r="DJ210">
            <v>0</v>
          </cell>
          <cell r="DK210">
            <v>8979.634394446879</v>
          </cell>
        </row>
        <row r="211">
          <cell r="A211">
            <v>40118</v>
          </cell>
          <cell r="B211">
            <v>392.23985191311294</v>
          </cell>
          <cell r="C211">
            <v>5350.3164052290067</v>
          </cell>
          <cell r="D211">
            <v>562.7211154834049</v>
          </cell>
          <cell r="E211">
            <v>341.00454871445436</v>
          </cell>
          <cell r="F211">
            <v>1027.8298684962531</v>
          </cell>
          <cell r="G211">
            <v>-9.4337048409624913</v>
          </cell>
          <cell r="H211">
            <v>4.7716608962032154</v>
          </cell>
          <cell r="I211">
            <v>-0.11600775901639304</v>
          </cell>
          <cell r="J211">
            <v>0</v>
          </cell>
          <cell r="K211">
            <v>0</v>
          </cell>
          <cell r="L211">
            <v>0</v>
          </cell>
          <cell r="M211">
            <v>-3.0399783300000109</v>
          </cell>
          <cell r="N211">
            <v>0</v>
          </cell>
          <cell r="O211">
            <v>0</v>
          </cell>
          <cell r="P211">
            <v>2.2624667078830409</v>
          </cell>
          <cell r="Q211">
            <v>1.6425925644442874</v>
          </cell>
          <cell r="R211">
            <v>7.1550396235096443</v>
          </cell>
          <cell r="S211">
            <v>7.50696729963839</v>
          </cell>
          <cell r="T211">
            <v>7.5140132359269298</v>
          </cell>
          <cell r="U211">
            <v>24.860978529608474</v>
          </cell>
          <cell r="V211">
            <v>0.4416468407509816</v>
          </cell>
          <cell r="W211">
            <v>33.038451296654991</v>
          </cell>
          <cell r="X211">
            <v>0.86064162829349633</v>
          </cell>
          <cell r="Y211">
            <v>0.25288450385055417</v>
          </cell>
          <cell r="Z211">
            <v>4.0342821439608851</v>
          </cell>
          <cell r="AA211">
            <v>8.9640606502916427</v>
          </cell>
          <cell r="AB211">
            <v>58.914312109477777</v>
          </cell>
          <cell r="AC211">
            <v>39.210616854193105</v>
          </cell>
          <cell r="AD211">
            <v>0.86455799775866105</v>
          </cell>
          <cell r="AE211">
            <v>1.4716088875679869</v>
          </cell>
          <cell r="AF211">
            <v>0.87456605420610889</v>
          </cell>
          <cell r="AG211">
            <v>1.6060592482533962</v>
          </cell>
          <cell r="AH211">
            <v>13.840126945207082</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C211">
            <v>40118</v>
          </cell>
          <cell r="BD211">
            <v>-9.5241194869562378</v>
          </cell>
          <cell r="BE211">
            <v>862.38318659526635</v>
          </cell>
          <cell r="BF211">
            <v>122.22107093091407</v>
          </cell>
          <cell r="BG211">
            <v>67.559596630270107</v>
          </cell>
          <cell r="BH211">
            <v>126.39698992684922</v>
          </cell>
          <cell r="BI211">
            <v>-0.24341380796874468</v>
          </cell>
          <cell r="BJ211">
            <v>2.8384247094649444</v>
          </cell>
          <cell r="BK211">
            <v>0</v>
          </cell>
          <cell r="BL211">
            <v>0</v>
          </cell>
          <cell r="BM211">
            <v>0</v>
          </cell>
          <cell r="BN211">
            <v>0</v>
          </cell>
          <cell r="BP211">
            <v>0</v>
          </cell>
          <cell r="BQ211">
            <v>0</v>
          </cell>
          <cell r="BR211">
            <v>0</v>
          </cell>
          <cell r="BS211">
            <v>0</v>
          </cell>
          <cell r="BT211">
            <v>0</v>
          </cell>
          <cell r="BU211">
            <v>0</v>
          </cell>
          <cell r="CA211">
            <v>0</v>
          </cell>
          <cell r="CB211">
            <v>0</v>
          </cell>
          <cell r="CC211">
            <v>0</v>
          </cell>
          <cell r="CH211">
            <v>0</v>
          </cell>
          <cell r="CI211">
            <v>0</v>
          </cell>
          <cell r="CJ211">
            <v>0</v>
          </cell>
          <cell r="CK211">
            <v>0</v>
          </cell>
          <cell r="CL211">
            <v>0</v>
          </cell>
          <cell r="CR211">
            <v>0</v>
          </cell>
          <cell r="CS211">
            <v>0</v>
          </cell>
          <cell r="CT211">
            <v>0</v>
          </cell>
          <cell r="CU211">
            <v>0</v>
          </cell>
          <cell r="CV211">
            <v>0</v>
          </cell>
          <cell r="CW211">
            <v>0</v>
          </cell>
          <cell r="CX211">
            <v>0</v>
          </cell>
          <cell r="CY211">
            <v>0</v>
          </cell>
          <cell r="CZ211">
            <v>0</v>
          </cell>
          <cell r="DA211">
            <v>0</v>
          </cell>
          <cell r="DC211">
            <v>40118</v>
          </cell>
          <cell r="DD211">
            <v>7666.2937598024555</v>
          </cell>
          <cell r="DE211">
            <v>215.31587312147741</v>
          </cell>
          <cell r="DF211">
            <v>0</v>
          </cell>
          <cell r="DG211">
            <v>1171.6317354978401</v>
          </cell>
          <cell r="DH211">
            <v>0</v>
          </cell>
          <cell r="DI211">
            <v>0</v>
          </cell>
          <cell r="DJ211">
            <v>0</v>
          </cell>
          <cell r="DK211">
            <v>9053.2413684217718</v>
          </cell>
        </row>
        <row r="212">
          <cell r="A212">
            <v>40148</v>
          </cell>
          <cell r="B212">
            <v>525.68816497859007</v>
          </cell>
          <cell r="C212">
            <v>7991.2216105464049</v>
          </cell>
          <cell r="D212">
            <v>752.31767082504462</v>
          </cell>
          <cell r="E212">
            <v>392.33664256407542</v>
          </cell>
          <cell r="F212">
            <v>1251.3895676520297</v>
          </cell>
          <cell r="G212">
            <v>9.516157743532915</v>
          </cell>
          <cell r="H212">
            <v>7.0445027341823661</v>
          </cell>
          <cell r="I212">
            <v>0.11600775901639304</v>
          </cell>
          <cell r="J212">
            <v>0</v>
          </cell>
          <cell r="K212">
            <v>0</v>
          </cell>
          <cell r="L212">
            <v>0</v>
          </cell>
          <cell r="M212">
            <v>3.0399783300000109</v>
          </cell>
          <cell r="N212">
            <v>0</v>
          </cell>
          <cell r="O212">
            <v>0</v>
          </cell>
          <cell r="P212">
            <v>3.163902876792978</v>
          </cell>
          <cell r="Q212">
            <v>2.247520242156047</v>
          </cell>
          <cell r="R212">
            <v>11.595033004913184</v>
          </cell>
          <cell r="S212">
            <v>11.861548543675099</v>
          </cell>
          <cell r="T212">
            <v>10.032008487325182</v>
          </cell>
          <cell r="U212">
            <v>33.563643902540761</v>
          </cell>
          <cell r="V212">
            <v>0.60117562445209538</v>
          </cell>
          <cell r="W212">
            <v>45.371498738118333</v>
          </cell>
          <cell r="X212">
            <v>1.1618162293816967</v>
          </cell>
          <cell r="Y212">
            <v>0.34855489244418347</v>
          </cell>
          <cell r="Z212">
            <v>5.7116962481342579</v>
          </cell>
          <cell r="AA212">
            <v>12.421022786734405</v>
          </cell>
          <cell r="AB212">
            <v>81.064306741346684</v>
          </cell>
          <cell r="AC212">
            <v>53.141157950741757</v>
          </cell>
          <cell r="AD212">
            <v>1.3804943510873242</v>
          </cell>
          <cell r="AE212">
            <v>2.4415318125924301</v>
          </cell>
          <cell r="AF212">
            <v>1.1968364260654738</v>
          </cell>
          <cell r="AG212">
            <v>2.1783191610056187</v>
          </cell>
          <cell r="AH212">
            <v>19.13497130872932</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C212">
            <v>40148</v>
          </cell>
          <cell r="BD212">
            <v>9.0304672088763311</v>
          </cell>
          <cell r="BE212">
            <v>1242.2927883561881</v>
          </cell>
          <cell r="BF212">
            <v>168.04989365166892</v>
          </cell>
          <cell r="BG212">
            <v>148.61007245978453</v>
          </cell>
          <cell r="BH212">
            <v>177.01552773347498</v>
          </cell>
          <cell r="BI212">
            <v>0.26538813588898691</v>
          </cell>
          <cell r="BJ212">
            <v>3.5086026735628328</v>
          </cell>
          <cell r="BK212">
            <v>0</v>
          </cell>
          <cell r="BL212">
            <v>0</v>
          </cell>
          <cell r="BM212">
            <v>0</v>
          </cell>
          <cell r="BN212">
            <v>0</v>
          </cell>
          <cell r="BP212">
            <v>0</v>
          </cell>
          <cell r="BQ212">
            <v>0</v>
          </cell>
          <cell r="BR212">
            <v>0</v>
          </cell>
          <cell r="BS212">
            <v>0</v>
          </cell>
          <cell r="BT212">
            <v>0</v>
          </cell>
          <cell r="BU212">
            <v>0</v>
          </cell>
          <cell r="CA212">
            <v>0</v>
          </cell>
          <cell r="CB212">
            <v>0</v>
          </cell>
          <cell r="CC212">
            <v>0</v>
          </cell>
          <cell r="CH212">
            <v>0</v>
          </cell>
          <cell r="CI212">
            <v>0</v>
          </cell>
          <cell r="CJ212">
            <v>0</v>
          </cell>
          <cell r="CK212">
            <v>0</v>
          </cell>
          <cell r="CL212">
            <v>0</v>
          </cell>
          <cell r="CR212">
            <v>0</v>
          </cell>
          <cell r="CS212">
            <v>0</v>
          </cell>
          <cell r="CT212">
            <v>0</v>
          </cell>
          <cell r="CU212">
            <v>0</v>
          </cell>
          <cell r="CV212">
            <v>0</v>
          </cell>
          <cell r="CW212">
            <v>0</v>
          </cell>
          <cell r="CX212">
            <v>0</v>
          </cell>
          <cell r="CY212">
            <v>0</v>
          </cell>
          <cell r="CZ212">
            <v>0</v>
          </cell>
          <cell r="DA212">
            <v>0</v>
          </cell>
          <cell r="DC212">
            <v>40148</v>
          </cell>
          <cell r="DD212">
            <v>10932.670303132878</v>
          </cell>
          <cell r="DE212">
            <v>298.61703932823684</v>
          </cell>
          <cell r="DF212">
            <v>0</v>
          </cell>
          <cell r="DG212">
            <v>1748.7727402194448</v>
          </cell>
          <cell r="DH212">
            <v>0</v>
          </cell>
          <cell r="DI212">
            <v>0</v>
          </cell>
          <cell r="DJ212">
            <v>0</v>
          </cell>
          <cell r="DK212">
            <v>12980.06008268056</v>
          </cell>
        </row>
      </sheetData>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Summary"/>
      <sheetName val="Nucleus Trade Detail_Futures"/>
      <sheetName val="Nucleus Trade Detail_Swaps"/>
    </sheetNames>
    <sheetDataSet>
      <sheetData sheetId="0" refreshError="1"/>
      <sheetData sheetId="1">
        <row r="2">
          <cell r="B2" t="str">
            <v>UBSSEC</v>
          </cell>
          <cell r="D2">
            <v>200904</v>
          </cell>
          <cell r="G2">
            <v>3</v>
          </cell>
          <cell r="L2">
            <v>-112830</v>
          </cell>
        </row>
        <row r="3">
          <cell r="B3" t="str">
            <v>CITIGROUP</v>
          </cell>
          <cell r="D3">
            <v>200904</v>
          </cell>
          <cell r="G3">
            <v>3</v>
          </cell>
          <cell r="L3">
            <v>-115530</v>
          </cell>
        </row>
        <row r="4">
          <cell r="B4" t="str">
            <v>UBSSEC</v>
          </cell>
          <cell r="D4">
            <v>200904</v>
          </cell>
          <cell r="G4">
            <v>1</v>
          </cell>
          <cell r="L4">
            <v>-37280</v>
          </cell>
        </row>
        <row r="5">
          <cell r="B5" t="str">
            <v>UBSSEC</v>
          </cell>
          <cell r="D5">
            <v>200904</v>
          </cell>
          <cell r="G5">
            <v>1</v>
          </cell>
          <cell r="L5">
            <v>-37660</v>
          </cell>
        </row>
        <row r="6">
          <cell r="B6" t="str">
            <v>UBSSEC</v>
          </cell>
          <cell r="D6">
            <v>200904</v>
          </cell>
          <cell r="G6">
            <v>1</v>
          </cell>
          <cell r="L6">
            <v>-37710</v>
          </cell>
        </row>
        <row r="7">
          <cell r="B7" t="str">
            <v>CITIGROUP</v>
          </cell>
          <cell r="D7">
            <v>200904</v>
          </cell>
          <cell r="G7">
            <v>2</v>
          </cell>
          <cell r="L7">
            <v>-77220</v>
          </cell>
        </row>
        <row r="8">
          <cell r="B8" t="str">
            <v>UBSSEC</v>
          </cell>
          <cell r="D8">
            <v>200904</v>
          </cell>
          <cell r="G8">
            <v>2</v>
          </cell>
          <cell r="L8">
            <v>-74820</v>
          </cell>
        </row>
        <row r="9">
          <cell r="B9" t="str">
            <v>CITIGROUP</v>
          </cell>
          <cell r="D9">
            <v>200904</v>
          </cell>
          <cell r="G9">
            <v>2</v>
          </cell>
          <cell r="L9">
            <v>-72400</v>
          </cell>
        </row>
        <row r="10">
          <cell r="B10" t="str">
            <v>UBSSEC</v>
          </cell>
          <cell r="D10">
            <v>200904</v>
          </cell>
          <cell r="G10">
            <v>3</v>
          </cell>
          <cell r="L10">
            <v>-111930</v>
          </cell>
        </row>
        <row r="11">
          <cell r="B11" t="str">
            <v>CITIGROUP</v>
          </cell>
          <cell r="D11">
            <v>200904</v>
          </cell>
          <cell r="G11">
            <v>2</v>
          </cell>
          <cell r="L11">
            <v>-76000</v>
          </cell>
        </row>
        <row r="12">
          <cell r="B12" t="str">
            <v>UBSSEC</v>
          </cell>
          <cell r="D12">
            <v>200904</v>
          </cell>
          <cell r="G12">
            <v>5</v>
          </cell>
          <cell r="L12">
            <v>-189050</v>
          </cell>
        </row>
        <row r="13">
          <cell r="B13" t="str">
            <v>UBSSEC</v>
          </cell>
          <cell r="D13">
            <v>200904</v>
          </cell>
          <cell r="G13">
            <v>5</v>
          </cell>
          <cell r="L13">
            <v>-204050</v>
          </cell>
        </row>
        <row r="14">
          <cell r="B14" t="str">
            <v>UBSSEC</v>
          </cell>
          <cell r="D14">
            <v>200904</v>
          </cell>
          <cell r="G14">
            <v>5</v>
          </cell>
          <cell r="L14">
            <v>-205050</v>
          </cell>
        </row>
        <row r="15">
          <cell r="B15" t="str">
            <v>UBSSEC</v>
          </cell>
          <cell r="D15">
            <v>200904</v>
          </cell>
          <cell r="G15">
            <v>5</v>
          </cell>
          <cell r="L15">
            <v>-223550</v>
          </cell>
        </row>
        <row r="16">
          <cell r="B16" t="str">
            <v>UBSSEC</v>
          </cell>
          <cell r="D16">
            <v>200904</v>
          </cell>
          <cell r="G16">
            <v>5</v>
          </cell>
          <cell r="L16">
            <v>-237800</v>
          </cell>
        </row>
        <row r="17">
          <cell r="B17" t="str">
            <v>CITIGROUP</v>
          </cell>
          <cell r="D17">
            <v>200904</v>
          </cell>
          <cell r="G17">
            <v>5</v>
          </cell>
          <cell r="L17">
            <v>-256550</v>
          </cell>
        </row>
        <row r="18">
          <cell r="B18" t="str">
            <v>UBSSEC</v>
          </cell>
          <cell r="D18">
            <v>200904</v>
          </cell>
          <cell r="G18">
            <v>5</v>
          </cell>
          <cell r="L18">
            <v>-204550</v>
          </cell>
        </row>
        <row r="19">
          <cell r="B19" t="str">
            <v>UBSSEC</v>
          </cell>
          <cell r="D19">
            <v>200904</v>
          </cell>
          <cell r="G19">
            <v>5</v>
          </cell>
          <cell r="L19">
            <v>-236050</v>
          </cell>
        </row>
        <row r="20">
          <cell r="B20" t="str">
            <v>UBSSEC</v>
          </cell>
          <cell r="D20">
            <v>200904</v>
          </cell>
          <cell r="G20">
            <v>5</v>
          </cell>
          <cell r="L20">
            <v>-234050</v>
          </cell>
        </row>
        <row r="21">
          <cell r="B21" t="str">
            <v>CITIGROUP</v>
          </cell>
          <cell r="D21">
            <v>200904</v>
          </cell>
          <cell r="G21">
            <v>5</v>
          </cell>
          <cell r="L21">
            <v>-245550</v>
          </cell>
        </row>
        <row r="22">
          <cell r="B22" t="str">
            <v>CITIGROUP</v>
          </cell>
          <cell r="D22">
            <v>200904</v>
          </cell>
          <cell r="G22">
            <v>5</v>
          </cell>
          <cell r="L22">
            <v>-260550</v>
          </cell>
        </row>
        <row r="23">
          <cell r="B23" t="str">
            <v>CITIGROUP</v>
          </cell>
          <cell r="D23">
            <v>200904</v>
          </cell>
          <cell r="G23">
            <v>5</v>
          </cell>
          <cell r="L23">
            <v>-282550</v>
          </cell>
        </row>
        <row r="24">
          <cell r="B24" t="str">
            <v>CITIGROUP</v>
          </cell>
          <cell r="D24">
            <v>200904</v>
          </cell>
          <cell r="G24">
            <v>4</v>
          </cell>
          <cell r="L24">
            <v>-212840</v>
          </cell>
        </row>
        <row r="25">
          <cell r="B25" t="str">
            <v>CITIGROUP</v>
          </cell>
          <cell r="D25">
            <v>200904</v>
          </cell>
          <cell r="G25">
            <v>4</v>
          </cell>
          <cell r="L25">
            <v>-243240</v>
          </cell>
        </row>
        <row r="26">
          <cell r="B26" t="str">
            <v>CITIGROUP</v>
          </cell>
          <cell r="D26">
            <v>200904</v>
          </cell>
          <cell r="G26">
            <v>4</v>
          </cell>
          <cell r="L26">
            <v>-250440</v>
          </cell>
        </row>
        <row r="27">
          <cell r="B27" t="str">
            <v>CITIGROUP</v>
          </cell>
          <cell r="D27">
            <v>200904</v>
          </cell>
          <cell r="G27">
            <v>4</v>
          </cell>
          <cell r="L27">
            <v>-258440</v>
          </cell>
        </row>
        <row r="28">
          <cell r="B28" t="str">
            <v>CITIGROUP</v>
          </cell>
          <cell r="D28">
            <v>200904</v>
          </cell>
          <cell r="G28">
            <v>4</v>
          </cell>
          <cell r="L28">
            <v>-254840</v>
          </cell>
        </row>
        <row r="29">
          <cell r="B29" t="str">
            <v>CITIGROUP</v>
          </cell>
          <cell r="D29">
            <v>200904</v>
          </cell>
          <cell r="G29">
            <v>5</v>
          </cell>
          <cell r="L29">
            <v>-322800</v>
          </cell>
        </row>
        <row r="30">
          <cell r="B30" t="str">
            <v>CITIGROUP</v>
          </cell>
          <cell r="D30">
            <v>200904</v>
          </cell>
          <cell r="G30">
            <v>2</v>
          </cell>
          <cell r="L30">
            <v>-136720</v>
          </cell>
        </row>
        <row r="31">
          <cell r="B31" t="str">
            <v>CITIGROUP</v>
          </cell>
          <cell r="D31">
            <v>200904</v>
          </cell>
          <cell r="G31">
            <v>2</v>
          </cell>
          <cell r="L31">
            <v>-136820</v>
          </cell>
        </row>
        <row r="32">
          <cell r="B32" t="str">
            <v>CITIGROUP</v>
          </cell>
          <cell r="D32">
            <v>200904</v>
          </cell>
          <cell r="G32">
            <v>5</v>
          </cell>
          <cell r="L32">
            <v>-356050</v>
          </cell>
        </row>
        <row r="33">
          <cell r="B33" t="str">
            <v>CITIGROUP</v>
          </cell>
          <cell r="D33">
            <v>200904</v>
          </cell>
          <cell r="G33">
            <v>5</v>
          </cell>
          <cell r="L33">
            <v>-361800</v>
          </cell>
        </row>
        <row r="34">
          <cell r="B34" t="str">
            <v>CITIGROUP</v>
          </cell>
          <cell r="D34">
            <v>200904</v>
          </cell>
          <cell r="G34">
            <v>5</v>
          </cell>
          <cell r="L34">
            <v>-374050</v>
          </cell>
        </row>
        <row r="35">
          <cell r="B35" t="str">
            <v>CITIGROUP</v>
          </cell>
          <cell r="D35">
            <v>200904</v>
          </cell>
          <cell r="G35">
            <v>4</v>
          </cell>
          <cell r="L35">
            <v>-280840</v>
          </cell>
        </row>
        <row r="36">
          <cell r="B36" t="str">
            <v>CITIGROUP</v>
          </cell>
          <cell r="D36">
            <v>200904</v>
          </cell>
          <cell r="G36">
            <v>4</v>
          </cell>
          <cell r="L36">
            <v>-237040</v>
          </cell>
        </row>
        <row r="37">
          <cell r="B37" t="str">
            <v>CITIGROUP</v>
          </cell>
          <cell r="D37">
            <v>200904</v>
          </cell>
          <cell r="G37">
            <v>3</v>
          </cell>
          <cell r="L37">
            <v>-151830</v>
          </cell>
        </row>
        <row r="38">
          <cell r="B38" t="str">
            <v>CITIGROUP</v>
          </cell>
          <cell r="D38">
            <v>200910</v>
          </cell>
          <cell r="G38">
            <v>7</v>
          </cell>
          <cell r="L38">
            <v>-328020</v>
          </cell>
        </row>
        <row r="39">
          <cell r="B39" t="str">
            <v>CITIGROUP</v>
          </cell>
          <cell r="D39">
            <v>200904</v>
          </cell>
          <cell r="G39">
            <v>4</v>
          </cell>
          <cell r="L39">
            <v>-201640</v>
          </cell>
        </row>
        <row r="40">
          <cell r="B40" t="str">
            <v>CITIGROUP</v>
          </cell>
          <cell r="D40">
            <v>200910</v>
          </cell>
          <cell r="G40">
            <v>7</v>
          </cell>
          <cell r="L40">
            <v>-331520</v>
          </cell>
        </row>
        <row r="41">
          <cell r="B41" t="str">
            <v>CITIGROUP</v>
          </cell>
          <cell r="D41">
            <v>200904</v>
          </cell>
          <cell r="G41">
            <v>5</v>
          </cell>
          <cell r="L41">
            <v>-228550</v>
          </cell>
        </row>
        <row r="42">
          <cell r="B42" t="str">
            <v>CITIGROUP</v>
          </cell>
          <cell r="D42">
            <v>200910</v>
          </cell>
          <cell r="G42">
            <v>3</v>
          </cell>
          <cell r="L42">
            <v>-130230</v>
          </cell>
        </row>
        <row r="43">
          <cell r="B43" t="str">
            <v>CITIGROUP</v>
          </cell>
          <cell r="D43">
            <v>200911</v>
          </cell>
          <cell r="G43">
            <v>5</v>
          </cell>
          <cell r="L43">
            <v>-209150</v>
          </cell>
        </row>
        <row r="44">
          <cell r="B44" t="str">
            <v>CITIGROUP</v>
          </cell>
          <cell r="D44">
            <v>200904</v>
          </cell>
          <cell r="G44">
            <v>5</v>
          </cell>
          <cell r="L44">
            <v>-223050</v>
          </cell>
        </row>
        <row r="45">
          <cell r="B45" t="str">
            <v>CITIGROUP</v>
          </cell>
          <cell r="D45">
            <v>200910</v>
          </cell>
          <cell r="G45">
            <v>3</v>
          </cell>
          <cell r="L45">
            <v>-127080</v>
          </cell>
        </row>
        <row r="46">
          <cell r="B46" t="str">
            <v>CITIGROUP</v>
          </cell>
          <cell r="D46">
            <v>200911</v>
          </cell>
          <cell r="G46">
            <v>5</v>
          </cell>
          <cell r="L46">
            <v>-201400</v>
          </cell>
        </row>
        <row r="47">
          <cell r="B47" t="str">
            <v>CITIGROUP</v>
          </cell>
          <cell r="D47">
            <v>200904</v>
          </cell>
          <cell r="G47">
            <v>5</v>
          </cell>
          <cell r="L47">
            <v>-208050</v>
          </cell>
        </row>
        <row r="48">
          <cell r="B48" t="str">
            <v>CITIGROUP</v>
          </cell>
          <cell r="D48">
            <v>200910</v>
          </cell>
          <cell r="G48">
            <v>4</v>
          </cell>
          <cell r="L48">
            <v>-158240</v>
          </cell>
        </row>
        <row r="49">
          <cell r="B49" t="str">
            <v>CITIGROUP</v>
          </cell>
          <cell r="D49">
            <v>200911</v>
          </cell>
          <cell r="G49">
            <v>5</v>
          </cell>
          <cell r="L49">
            <v>-188400</v>
          </cell>
        </row>
        <row r="50">
          <cell r="B50" t="str">
            <v>CITIGROUP</v>
          </cell>
          <cell r="D50">
            <v>200904</v>
          </cell>
          <cell r="G50">
            <v>5</v>
          </cell>
          <cell r="L50">
            <v>-208300</v>
          </cell>
        </row>
        <row r="51">
          <cell r="B51" t="str">
            <v>CITIGROUP</v>
          </cell>
          <cell r="D51">
            <v>200910</v>
          </cell>
          <cell r="G51">
            <v>4</v>
          </cell>
          <cell r="L51">
            <v>-158040</v>
          </cell>
        </row>
        <row r="52">
          <cell r="B52" t="str">
            <v>CITIGROUP</v>
          </cell>
          <cell r="D52">
            <v>200911</v>
          </cell>
          <cell r="G52">
            <v>4</v>
          </cell>
          <cell r="L52">
            <v>-151720</v>
          </cell>
        </row>
        <row r="53">
          <cell r="B53" t="str">
            <v>CITIGROUP</v>
          </cell>
          <cell r="D53">
            <v>200904</v>
          </cell>
          <cell r="G53">
            <v>5</v>
          </cell>
          <cell r="L53">
            <v>-188800</v>
          </cell>
        </row>
        <row r="54">
          <cell r="B54" t="str">
            <v>CITIGROUP</v>
          </cell>
          <cell r="D54">
            <v>200910</v>
          </cell>
          <cell r="G54">
            <v>4</v>
          </cell>
          <cell r="L54">
            <v>-144640</v>
          </cell>
        </row>
        <row r="55">
          <cell r="B55" t="str">
            <v>CITIGROUP</v>
          </cell>
          <cell r="D55">
            <v>200911</v>
          </cell>
          <cell r="G55">
            <v>5</v>
          </cell>
          <cell r="L55">
            <v>-172150</v>
          </cell>
        </row>
        <row r="56">
          <cell r="B56" t="str">
            <v>CITIGROUP</v>
          </cell>
          <cell r="D56">
            <v>200912</v>
          </cell>
          <cell r="G56">
            <v>3</v>
          </cell>
          <cell r="L56">
            <v>-97680</v>
          </cell>
        </row>
        <row r="57">
          <cell r="B57" t="str">
            <v>CITIGROUP</v>
          </cell>
          <cell r="D57">
            <v>200904</v>
          </cell>
          <cell r="G57">
            <v>5</v>
          </cell>
          <cell r="L57">
            <v>-181300</v>
          </cell>
        </row>
        <row r="58">
          <cell r="B58" t="str">
            <v>CITIGROUP</v>
          </cell>
          <cell r="D58">
            <v>200910</v>
          </cell>
          <cell r="G58">
            <v>3</v>
          </cell>
          <cell r="L58">
            <v>-104130</v>
          </cell>
        </row>
        <row r="59">
          <cell r="B59" t="str">
            <v>CITIGROUP</v>
          </cell>
          <cell r="D59">
            <v>200911</v>
          </cell>
          <cell r="G59">
            <v>4</v>
          </cell>
          <cell r="L59">
            <v>-131720</v>
          </cell>
        </row>
        <row r="60">
          <cell r="B60" t="str">
            <v>CITIGROUP</v>
          </cell>
          <cell r="D60">
            <v>200912</v>
          </cell>
          <cell r="G60">
            <v>2</v>
          </cell>
          <cell r="L60">
            <v>-62120</v>
          </cell>
        </row>
        <row r="61">
          <cell r="B61" t="str">
            <v>CITIGROUP</v>
          </cell>
          <cell r="D61">
            <v>200904</v>
          </cell>
          <cell r="G61">
            <v>5</v>
          </cell>
          <cell r="L61">
            <v>-187550</v>
          </cell>
        </row>
        <row r="62">
          <cell r="B62" t="str">
            <v>CITIGROUP</v>
          </cell>
          <cell r="D62">
            <v>200910</v>
          </cell>
          <cell r="G62">
            <v>3</v>
          </cell>
          <cell r="L62">
            <v>-106380</v>
          </cell>
        </row>
        <row r="63">
          <cell r="B63" t="str">
            <v>CITIGROUP</v>
          </cell>
          <cell r="D63">
            <v>200911</v>
          </cell>
          <cell r="G63">
            <v>4</v>
          </cell>
          <cell r="L63">
            <v>-132920</v>
          </cell>
        </row>
        <row r="64">
          <cell r="B64" t="str">
            <v>CITIGROUP</v>
          </cell>
          <cell r="D64">
            <v>200912</v>
          </cell>
          <cell r="G64">
            <v>2</v>
          </cell>
          <cell r="L64">
            <v>-62720</v>
          </cell>
        </row>
        <row r="65">
          <cell r="B65" t="str">
            <v>CITIGROUP</v>
          </cell>
          <cell r="D65">
            <v>200904</v>
          </cell>
          <cell r="G65">
            <v>5</v>
          </cell>
          <cell r="L65">
            <v>-188300</v>
          </cell>
        </row>
        <row r="66">
          <cell r="B66" t="str">
            <v>CITIGROUP</v>
          </cell>
          <cell r="D66">
            <v>200910</v>
          </cell>
          <cell r="G66">
            <v>2</v>
          </cell>
          <cell r="L66">
            <v>-72320</v>
          </cell>
        </row>
        <row r="67">
          <cell r="B67" t="str">
            <v>CITIGROUP</v>
          </cell>
          <cell r="D67">
            <v>200910</v>
          </cell>
          <cell r="G67">
            <v>2</v>
          </cell>
          <cell r="L67">
            <v>-72120</v>
          </cell>
        </row>
        <row r="68">
          <cell r="B68" t="str">
            <v>CITIGROUP</v>
          </cell>
          <cell r="D68">
            <v>200911</v>
          </cell>
          <cell r="G68">
            <v>5</v>
          </cell>
          <cell r="L68">
            <v>-169400</v>
          </cell>
        </row>
        <row r="69">
          <cell r="B69" t="str">
            <v>CITIGROUP</v>
          </cell>
          <cell r="D69">
            <v>200912</v>
          </cell>
          <cell r="G69">
            <v>3</v>
          </cell>
          <cell r="L69">
            <v>-96780</v>
          </cell>
        </row>
        <row r="70">
          <cell r="B70" t="str">
            <v>CITIGROUP</v>
          </cell>
          <cell r="D70">
            <v>200904</v>
          </cell>
          <cell r="G70">
            <v>2</v>
          </cell>
          <cell r="L70">
            <v>-68520</v>
          </cell>
        </row>
        <row r="71">
          <cell r="B71" t="str">
            <v>CITIGROUP</v>
          </cell>
          <cell r="D71">
            <v>200904</v>
          </cell>
          <cell r="G71">
            <v>2</v>
          </cell>
          <cell r="L71">
            <v>-68420</v>
          </cell>
        </row>
        <row r="72">
          <cell r="B72" t="str">
            <v>CITIGROUP</v>
          </cell>
          <cell r="D72">
            <v>200910</v>
          </cell>
          <cell r="G72">
            <v>3</v>
          </cell>
          <cell r="L72">
            <v>-99480</v>
          </cell>
        </row>
        <row r="73">
          <cell r="B73" t="str">
            <v>CITIGROUP</v>
          </cell>
          <cell r="D73">
            <v>200911</v>
          </cell>
          <cell r="G73">
            <v>4</v>
          </cell>
          <cell r="L73">
            <v>-124320</v>
          </cell>
        </row>
        <row r="74">
          <cell r="B74" t="str">
            <v>CITIGROUP</v>
          </cell>
          <cell r="D74">
            <v>200912</v>
          </cell>
          <cell r="G74">
            <v>2</v>
          </cell>
          <cell r="L74">
            <v>-58520</v>
          </cell>
        </row>
        <row r="75">
          <cell r="B75" t="str">
            <v>CITIGROUP</v>
          </cell>
          <cell r="D75">
            <v>201001</v>
          </cell>
          <cell r="G75">
            <v>3</v>
          </cell>
          <cell r="L75">
            <v>-86280</v>
          </cell>
        </row>
        <row r="76">
          <cell r="B76" t="str">
            <v>CITIGROUP</v>
          </cell>
          <cell r="D76">
            <v>200904</v>
          </cell>
          <cell r="G76">
            <v>4</v>
          </cell>
          <cell r="L76">
            <v>-114240</v>
          </cell>
        </row>
        <row r="77">
          <cell r="B77" t="str">
            <v>CITIGROUP</v>
          </cell>
          <cell r="D77">
            <v>200910</v>
          </cell>
          <cell r="G77">
            <v>3</v>
          </cell>
          <cell r="L77">
            <v>-84180</v>
          </cell>
        </row>
        <row r="78">
          <cell r="B78" t="str">
            <v>CITIGROUP</v>
          </cell>
          <cell r="D78">
            <v>200911</v>
          </cell>
          <cell r="G78">
            <v>4</v>
          </cell>
          <cell r="L78">
            <v>-104920</v>
          </cell>
        </row>
        <row r="79">
          <cell r="B79" t="str">
            <v>CITIGROUP</v>
          </cell>
          <cell r="D79">
            <v>200912</v>
          </cell>
          <cell r="G79">
            <v>2</v>
          </cell>
          <cell r="L79">
            <v>-48920</v>
          </cell>
        </row>
        <row r="80">
          <cell r="B80" t="str">
            <v>CITIGROUP</v>
          </cell>
          <cell r="D80">
            <v>201001</v>
          </cell>
          <cell r="G80">
            <v>3</v>
          </cell>
          <cell r="L80">
            <v>-71880</v>
          </cell>
        </row>
        <row r="81">
          <cell r="B81" t="str">
            <v>CITIGROUP</v>
          </cell>
          <cell r="D81">
            <v>200904</v>
          </cell>
          <cell r="G81">
            <v>4</v>
          </cell>
          <cell r="L81">
            <v>-108840</v>
          </cell>
        </row>
        <row r="82">
          <cell r="B82" t="str">
            <v>CITIGROUP</v>
          </cell>
          <cell r="D82">
            <v>200910</v>
          </cell>
          <cell r="G82">
            <v>3</v>
          </cell>
          <cell r="L82">
            <v>-76530</v>
          </cell>
        </row>
        <row r="83">
          <cell r="B83" t="str">
            <v>CITIGROUP</v>
          </cell>
          <cell r="D83">
            <v>200911</v>
          </cell>
          <cell r="G83">
            <v>4</v>
          </cell>
          <cell r="L83">
            <v>-94520</v>
          </cell>
        </row>
        <row r="84">
          <cell r="B84" t="str">
            <v>CITIGROUP</v>
          </cell>
          <cell r="D84">
            <v>200912</v>
          </cell>
          <cell r="G84">
            <v>2</v>
          </cell>
          <cell r="L84">
            <v>-43520</v>
          </cell>
        </row>
        <row r="85">
          <cell r="B85" t="str">
            <v>CITIGROUP</v>
          </cell>
          <cell r="D85">
            <v>201001</v>
          </cell>
          <cell r="G85">
            <v>3</v>
          </cell>
          <cell r="L85">
            <v>-63180</v>
          </cell>
        </row>
        <row r="86">
          <cell r="B86" t="str">
            <v>CITIGROUP</v>
          </cell>
          <cell r="D86">
            <v>200904</v>
          </cell>
          <cell r="G86">
            <v>4</v>
          </cell>
          <cell r="L86">
            <v>-94240</v>
          </cell>
        </row>
        <row r="87">
          <cell r="B87" t="str">
            <v>CITIGROUP</v>
          </cell>
          <cell r="D87">
            <v>200910</v>
          </cell>
          <cell r="G87">
            <v>2</v>
          </cell>
          <cell r="L87">
            <v>-45120</v>
          </cell>
        </row>
        <row r="88">
          <cell r="B88" t="str">
            <v>CITIGROUP</v>
          </cell>
          <cell r="D88">
            <v>200911</v>
          </cell>
          <cell r="G88">
            <v>3</v>
          </cell>
          <cell r="L88">
            <v>-62490</v>
          </cell>
        </row>
        <row r="89">
          <cell r="B89" t="str">
            <v>CITIGROUP</v>
          </cell>
          <cell r="D89">
            <v>200912</v>
          </cell>
          <cell r="G89">
            <v>2</v>
          </cell>
          <cell r="L89">
            <v>-38120</v>
          </cell>
        </row>
        <row r="90">
          <cell r="B90" t="str">
            <v>CITIGROUP</v>
          </cell>
          <cell r="D90">
            <v>201001</v>
          </cell>
          <cell r="G90">
            <v>2</v>
          </cell>
          <cell r="L90">
            <v>-37320</v>
          </cell>
        </row>
        <row r="91">
          <cell r="B91" t="str">
            <v>CITIGROUP</v>
          </cell>
          <cell r="D91">
            <v>200904</v>
          </cell>
          <cell r="G91">
            <v>4</v>
          </cell>
          <cell r="L91">
            <v>-95640</v>
          </cell>
        </row>
        <row r="92">
          <cell r="B92" t="str">
            <v>CITIGROUP</v>
          </cell>
          <cell r="D92">
            <v>200910</v>
          </cell>
          <cell r="G92">
            <v>3</v>
          </cell>
          <cell r="L92">
            <v>-69780</v>
          </cell>
        </row>
        <row r="93">
          <cell r="B93" t="str">
            <v>CITIGROUP</v>
          </cell>
          <cell r="D93">
            <v>200911</v>
          </cell>
          <cell r="G93">
            <v>4</v>
          </cell>
          <cell r="L93">
            <v>-87320</v>
          </cell>
        </row>
        <row r="94">
          <cell r="B94" t="str">
            <v>CITIGROUP</v>
          </cell>
          <cell r="D94">
            <v>200912</v>
          </cell>
          <cell r="G94">
            <v>3</v>
          </cell>
          <cell r="L94">
            <v>-60630</v>
          </cell>
        </row>
        <row r="95">
          <cell r="B95" t="str">
            <v>CITIGROUP</v>
          </cell>
          <cell r="D95">
            <v>201001</v>
          </cell>
          <cell r="G95">
            <v>3</v>
          </cell>
          <cell r="L95">
            <v>-59280</v>
          </cell>
        </row>
        <row r="96">
          <cell r="B96" t="str">
            <v>CITIGROUP</v>
          </cell>
          <cell r="D96">
            <v>200904</v>
          </cell>
          <cell r="G96">
            <v>5</v>
          </cell>
          <cell r="L96">
            <v>-134050</v>
          </cell>
        </row>
        <row r="97">
          <cell r="B97" t="str">
            <v>CITIGROUP</v>
          </cell>
          <cell r="D97">
            <v>200910</v>
          </cell>
          <cell r="G97">
            <v>4</v>
          </cell>
          <cell r="L97">
            <v>-103840</v>
          </cell>
        </row>
        <row r="98">
          <cell r="B98" t="str">
            <v>CITIGROUP</v>
          </cell>
          <cell r="D98">
            <v>200911</v>
          </cell>
          <cell r="G98">
            <v>4</v>
          </cell>
          <cell r="L98">
            <v>-97120</v>
          </cell>
        </row>
        <row r="99">
          <cell r="B99" t="str">
            <v>CITIGROUP</v>
          </cell>
          <cell r="D99">
            <v>200912</v>
          </cell>
          <cell r="G99">
            <v>2</v>
          </cell>
          <cell r="L99">
            <v>-45620</v>
          </cell>
        </row>
        <row r="100">
          <cell r="B100" t="str">
            <v>CITIGROUP</v>
          </cell>
          <cell r="D100">
            <v>201001</v>
          </cell>
          <cell r="G100">
            <v>3</v>
          </cell>
          <cell r="L100">
            <v>-67380</v>
          </cell>
        </row>
        <row r="101">
          <cell r="B101" t="str">
            <v>CITIGROUP</v>
          </cell>
          <cell r="D101">
            <v>201002</v>
          </cell>
          <cell r="G101">
            <v>3</v>
          </cell>
          <cell r="L101">
            <v>-67320</v>
          </cell>
        </row>
        <row r="102">
          <cell r="B102" t="str">
            <v>CITIGROUP</v>
          </cell>
          <cell r="D102">
            <v>200904</v>
          </cell>
          <cell r="G102">
            <v>5</v>
          </cell>
          <cell r="L102">
            <v>-108550</v>
          </cell>
        </row>
        <row r="103">
          <cell r="B103" t="str">
            <v>CITIGROUP</v>
          </cell>
          <cell r="D103">
            <v>200910</v>
          </cell>
          <cell r="G103">
            <v>4</v>
          </cell>
          <cell r="L103">
            <v>-83840</v>
          </cell>
        </row>
        <row r="104">
          <cell r="B104" t="str">
            <v>CITIGROUP</v>
          </cell>
          <cell r="D104">
            <v>200911</v>
          </cell>
          <cell r="G104">
            <v>2</v>
          </cell>
          <cell r="L104">
            <v>-39060</v>
          </cell>
        </row>
        <row r="105">
          <cell r="B105" t="str">
            <v>CITIGROUP</v>
          </cell>
          <cell r="D105">
            <v>200911</v>
          </cell>
          <cell r="G105">
            <v>2</v>
          </cell>
          <cell r="L105">
            <v>-38960</v>
          </cell>
        </row>
        <row r="106">
          <cell r="B106" t="str">
            <v>CITIGROUP</v>
          </cell>
          <cell r="D106">
            <v>200912</v>
          </cell>
          <cell r="G106">
            <v>2</v>
          </cell>
          <cell r="L106">
            <v>-35920</v>
          </cell>
        </row>
        <row r="107">
          <cell r="B107" t="str">
            <v>CITIGROUP</v>
          </cell>
          <cell r="D107">
            <v>201001</v>
          </cell>
          <cell r="G107">
            <v>3</v>
          </cell>
          <cell r="L107">
            <v>-52980</v>
          </cell>
        </row>
        <row r="108">
          <cell r="B108" t="str">
            <v>CITIGROUP</v>
          </cell>
          <cell r="D108">
            <v>201002</v>
          </cell>
          <cell r="G108">
            <v>3</v>
          </cell>
          <cell r="L108">
            <v>-52170</v>
          </cell>
        </row>
        <row r="109">
          <cell r="B109" t="str">
            <v>CITIGROUP</v>
          </cell>
          <cell r="D109">
            <v>200904</v>
          </cell>
          <cell r="G109">
            <v>5</v>
          </cell>
          <cell r="L109">
            <v>-109550</v>
          </cell>
        </row>
        <row r="110">
          <cell r="B110" t="str">
            <v>CITIGROUP</v>
          </cell>
          <cell r="D110">
            <v>200910</v>
          </cell>
          <cell r="G110">
            <v>4</v>
          </cell>
          <cell r="L110">
            <v>-85440</v>
          </cell>
        </row>
        <row r="111">
          <cell r="B111" t="str">
            <v>CITIGROUP</v>
          </cell>
          <cell r="D111">
            <v>200911</v>
          </cell>
          <cell r="G111">
            <v>5</v>
          </cell>
          <cell r="L111">
            <v>-100150</v>
          </cell>
        </row>
        <row r="112">
          <cell r="B112" t="str">
            <v>CITIGROUP</v>
          </cell>
          <cell r="D112">
            <v>200912</v>
          </cell>
          <cell r="G112">
            <v>3</v>
          </cell>
          <cell r="L112">
            <v>-55680</v>
          </cell>
        </row>
        <row r="113">
          <cell r="B113" t="str">
            <v>CITIGROUP</v>
          </cell>
          <cell r="D113">
            <v>201001</v>
          </cell>
          <cell r="G113">
            <v>4</v>
          </cell>
          <cell r="L113">
            <v>-72840</v>
          </cell>
        </row>
        <row r="114">
          <cell r="B114" t="str">
            <v>CITIGROUP</v>
          </cell>
          <cell r="D114">
            <v>201002</v>
          </cell>
          <cell r="G114">
            <v>3</v>
          </cell>
          <cell r="L114">
            <v>-54420</v>
          </cell>
        </row>
        <row r="115">
          <cell r="B115" t="str">
            <v>CITIGROUP</v>
          </cell>
          <cell r="D115">
            <v>200904</v>
          </cell>
          <cell r="G115">
            <v>5</v>
          </cell>
          <cell r="L115">
            <v>-107050</v>
          </cell>
        </row>
        <row r="116">
          <cell r="B116" t="str">
            <v>CITIGROUP</v>
          </cell>
          <cell r="D116">
            <v>200910</v>
          </cell>
          <cell r="G116">
            <v>3</v>
          </cell>
          <cell r="L116">
            <v>-60480</v>
          </cell>
        </row>
        <row r="117">
          <cell r="B117" t="str">
            <v>CITIGROUP</v>
          </cell>
          <cell r="D117">
            <v>200911</v>
          </cell>
          <cell r="G117">
            <v>5</v>
          </cell>
          <cell r="L117">
            <v>-95650</v>
          </cell>
        </row>
        <row r="118">
          <cell r="B118" t="str">
            <v>CITIGROUP</v>
          </cell>
          <cell r="D118">
            <v>200912</v>
          </cell>
          <cell r="G118">
            <v>3</v>
          </cell>
          <cell r="L118">
            <v>-52980</v>
          </cell>
        </row>
        <row r="119">
          <cell r="B119" t="str">
            <v>CITIGROUP</v>
          </cell>
          <cell r="D119">
            <v>201001</v>
          </cell>
          <cell r="G119">
            <v>4</v>
          </cell>
          <cell r="L119">
            <v>-69040</v>
          </cell>
        </row>
        <row r="120">
          <cell r="B120" t="str">
            <v>CITIGROUP</v>
          </cell>
          <cell r="D120">
            <v>201002</v>
          </cell>
          <cell r="G120">
            <v>3</v>
          </cell>
          <cell r="L120">
            <v>-51570</v>
          </cell>
        </row>
        <row r="121">
          <cell r="B121" t="str">
            <v>CITIGROUP</v>
          </cell>
          <cell r="D121">
            <v>200904</v>
          </cell>
          <cell r="G121">
            <v>5</v>
          </cell>
          <cell r="L121">
            <v>-77050</v>
          </cell>
        </row>
        <row r="122">
          <cell r="B122" t="str">
            <v>CITIGROUP</v>
          </cell>
          <cell r="D122">
            <v>200910</v>
          </cell>
          <cell r="G122">
            <v>4</v>
          </cell>
          <cell r="L122">
            <v>-60840</v>
          </cell>
        </row>
        <row r="123">
          <cell r="B123" t="str">
            <v>CITIGROUP</v>
          </cell>
          <cell r="D123">
            <v>200911</v>
          </cell>
          <cell r="G123">
            <v>5</v>
          </cell>
          <cell r="L123">
            <v>-72650</v>
          </cell>
        </row>
        <row r="124">
          <cell r="B124" t="str">
            <v>CITIGROUP</v>
          </cell>
          <cell r="D124">
            <v>200912</v>
          </cell>
          <cell r="G124">
            <v>2</v>
          </cell>
          <cell r="L124">
            <v>-27020</v>
          </cell>
        </row>
        <row r="125">
          <cell r="B125" t="str">
            <v>CITIGROUP</v>
          </cell>
          <cell r="D125">
            <v>201001</v>
          </cell>
          <cell r="G125">
            <v>3</v>
          </cell>
          <cell r="L125">
            <v>-40080</v>
          </cell>
        </row>
        <row r="126">
          <cell r="B126" t="str">
            <v>CITIGROUP</v>
          </cell>
          <cell r="D126">
            <v>201002</v>
          </cell>
          <cell r="G126">
            <v>3</v>
          </cell>
          <cell r="L126">
            <v>-40020</v>
          </cell>
        </row>
        <row r="127">
          <cell r="B127" t="str">
            <v>CITIGROUP</v>
          </cell>
          <cell r="D127">
            <v>201003</v>
          </cell>
          <cell r="G127">
            <v>2</v>
          </cell>
          <cell r="L127">
            <v>-25680</v>
          </cell>
        </row>
        <row r="128">
          <cell r="B128" t="str">
            <v>CITIGROUP</v>
          </cell>
          <cell r="D128">
            <v>200904</v>
          </cell>
          <cell r="G128">
            <v>5</v>
          </cell>
          <cell r="L128">
            <v>-67050</v>
          </cell>
        </row>
        <row r="129">
          <cell r="B129" t="str">
            <v>CITIGROUP</v>
          </cell>
          <cell r="D129">
            <v>200910</v>
          </cell>
          <cell r="G129">
            <v>3</v>
          </cell>
          <cell r="L129">
            <v>-39630</v>
          </cell>
        </row>
        <row r="130">
          <cell r="B130" t="str">
            <v>CITIGROUP</v>
          </cell>
          <cell r="D130">
            <v>200911</v>
          </cell>
          <cell r="G130">
            <v>5</v>
          </cell>
          <cell r="L130">
            <v>-64150</v>
          </cell>
        </row>
        <row r="131">
          <cell r="B131" t="str">
            <v>CITIGROUP</v>
          </cell>
          <cell r="D131">
            <v>200912</v>
          </cell>
          <cell r="G131">
            <v>3</v>
          </cell>
          <cell r="L131">
            <v>-36780</v>
          </cell>
        </row>
        <row r="132">
          <cell r="B132" t="str">
            <v>CITIGROUP</v>
          </cell>
          <cell r="D132">
            <v>201001</v>
          </cell>
          <cell r="G132">
            <v>3</v>
          </cell>
          <cell r="L132">
            <v>-36630</v>
          </cell>
        </row>
        <row r="133">
          <cell r="B133" t="str">
            <v>CITIGROUP</v>
          </cell>
          <cell r="D133">
            <v>201002</v>
          </cell>
          <cell r="G133">
            <v>3</v>
          </cell>
          <cell r="L133">
            <v>-37320</v>
          </cell>
        </row>
        <row r="134">
          <cell r="B134" t="str">
            <v>CITIGROUP</v>
          </cell>
          <cell r="D134">
            <v>201003</v>
          </cell>
          <cell r="G134">
            <v>2</v>
          </cell>
          <cell r="L134">
            <v>-23980</v>
          </cell>
        </row>
        <row r="135">
          <cell r="B135" t="str">
            <v>CITIGROUP</v>
          </cell>
          <cell r="D135">
            <v>200904</v>
          </cell>
          <cell r="G135">
            <v>5</v>
          </cell>
          <cell r="L135">
            <v>-71050</v>
          </cell>
        </row>
        <row r="136">
          <cell r="B136" t="str">
            <v>CITIGROUP</v>
          </cell>
          <cell r="D136">
            <v>200910</v>
          </cell>
          <cell r="G136">
            <v>4</v>
          </cell>
          <cell r="L136">
            <v>-54040</v>
          </cell>
        </row>
        <row r="137">
          <cell r="B137" t="str">
            <v>CITIGROUP</v>
          </cell>
          <cell r="D137">
            <v>200911</v>
          </cell>
          <cell r="G137">
            <v>5</v>
          </cell>
          <cell r="L137">
            <v>-61150</v>
          </cell>
        </row>
        <row r="138">
          <cell r="B138" t="str">
            <v>CITIGROUP</v>
          </cell>
          <cell r="D138">
            <v>200912</v>
          </cell>
          <cell r="G138">
            <v>3</v>
          </cell>
          <cell r="L138">
            <v>-32280</v>
          </cell>
        </row>
        <row r="139">
          <cell r="B139" t="str">
            <v>CITIGROUP</v>
          </cell>
          <cell r="D139">
            <v>201001</v>
          </cell>
          <cell r="G139">
            <v>4</v>
          </cell>
          <cell r="L139">
            <v>-44320</v>
          </cell>
        </row>
        <row r="140">
          <cell r="B140" t="str">
            <v>CITIGROUP</v>
          </cell>
          <cell r="D140">
            <v>201002</v>
          </cell>
          <cell r="G140">
            <v>3</v>
          </cell>
          <cell r="L140">
            <v>-33120</v>
          </cell>
        </row>
        <row r="141">
          <cell r="B141" t="str">
            <v>CITIGROUP</v>
          </cell>
          <cell r="D141">
            <v>201003</v>
          </cell>
          <cell r="G141">
            <v>3</v>
          </cell>
          <cell r="L141">
            <v>-31320</v>
          </cell>
        </row>
        <row r="142">
          <cell r="B142" t="str">
            <v>CITIGROUP</v>
          </cell>
          <cell r="D142">
            <v>200904</v>
          </cell>
          <cell r="G142">
            <v>4</v>
          </cell>
          <cell r="L142">
            <v>-63640</v>
          </cell>
        </row>
        <row r="143">
          <cell r="B143" t="str">
            <v>CITIGROUP</v>
          </cell>
          <cell r="D143">
            <v>200910</v>
          </cell>
          <cell r="G143">
            <v>3</v>
          </cell>
          <cell r="L143">
            <v>-44280</v>
          </cell>
        </row>
        <row r="144">
          <cell r="B144" t="str">
            <v>CITIGROUP</v>
          </cell>
          <cell r="D144">
            <v>200911</v>
          </cell>
          <cell r="G144">
            <v>4</v>
          </cell>
          <cell r="L144">
            <v>-55720</v>
          </cell>
        </row>
        <row r="145">
          <cell r="B145" t="str">
            <v>CITIGROUP</v>
          </cell>
          <cell r="D145">
            <v>200912</v>
          </cell>
          <cell r="G145">
            <v>3</v>
          </cell>
          <cell r="L145">
            <v>-36930</v>
          </cell>
        </row>
        <row r="146">
          <cell r="B146" t="str">
            <v>CITIGROUP</v>
          </cell>
          <cell r="D146">
            <v>201001</v>
          </cell>
          <cell r="G146">
            <v>4</v>
          </cell>
          <cell r="L146">
            <v>-49040</v>
          </cell>
        </row>
        <row r="147">
          <cell r="B147" t="str">
            <v>CITIGROUP</v>
          </cell>
          <cell r="D147">
            <v>201002</v>
          </cell>
          <cell r="G147">
            <v>3</v>
          </cell>
          <cell r="L147">
            <v>-36720</v>
          </cell>
        </row>
        <row r="148">
          <cell r="B148" t="str">
            <v>CITIGROUP</v>
          </cell>
          <cell r="D148">
            <v>201003</v>
          </cell>
          <cell r="G148">
            <v>3</v>
          </cell>
          <cell r="L148">
            <v>-34770</v>
          </cell>
        </row>
        <row r="149">
          <cell r="B149" t="str">
            <v>CITIGROUP</v>
          </cell>
          <cell r="D149">
            <v>200910</v>
          </cell>
          <cell r="G149">
            <v>3</v>
          </cell>
          <cell r="L149">
            <v>-34530</v>
          </cell>
        </row>
        <row r="150">
          <cell r="B150" t="str">
            <v>CITIGROUP</v>
          </cell>
          <cell r="D150">
            <v>200911</v>
          </cell>
          <cell r="G150">
            <v>5</v>
          </cell>
          <cell r="L150">
            <v>-56150</v>
          </cell>
        </row>
        <row r="151">
          <cell r="B151" t="str">
            <v>CITIGROUP</v>
          </cell>
          <cell r="D151">
            <v>200912</v>
          </cell>
          <cell r="G151">
            <v>2</v>
          </cell>
          <cell r="L151">
            <v>-21720</v>
          </cell>
        </row>
        <row r="152">
          <cell r="B152" t="str">
            <v>CITIGROUP</v>
          </cell>
          <cell r="D152">
            <v>201001</v>
          </cell>
          <cell r="G152">
            <v>3</v>
          </cell>
          <cell r="L152">
            <v>-32130</v>
          </cell>
        </row>
        <row r="153">
          <cell r="B153" t="str">
            <v>CITIGROUP</v>
          </cell>
          <cell r="D153">
            <v>201002</v>
          </cell>
          <cell r="G153">
            <v>3</v>
          </cell>
          <cell r="L153">
            <v>-31920</v>
          </cell>
        </row>
        <row r="154">
          <cell r="B154" t="str">
            <v>CITIGROUP</v>
          </cell>
          <cell r="D154">
            <v>201003</v>
          </cell>
          <cell r="G154">
            <v>2</v>
          </cell>
          <cell r="L154">
            <v>-19880</v>
          </cell>
        </row>
        <row r="155">
          <cell r="B155" t="str">
            <v>CITIGROUP</v>
          </cell>
          <cell r="D155">
            <v>201004</v>
          </cell>
          <cell r="G155">
            <v>5</v>
          </cell>
          <cell r="L155">
            <v>-42700</v>
          </cell>
        </row>
        <row r="156">
          <cell r="B156" t="str">
            <v>CITIGROUP</v>
          </cell>
          <cell r="D156">
            <v>200910</v>
          </cell>
          <cell r="G156">
            <v>4</v>
          </cell>
          <cell r="L156">
            <v>-23240</v>
          </cell>
        </row>
        <row r="157">
          <cell r="B157" t="str">
            <v>CITIGROUP</v>
          </cell>
          <cell r="D157">
            <v>200911</v>
          </cell>
          <cell r="G157">
            <v>5</v>
          </cell>
          <cell r="L157">
            <v>-29900</v>
          </cell>
        </row>
        <row r="158">
          <cell r="B158" t="str">
            <v>CITIGROUP</v>
          </cell>
          <cell r="D158">
            <v>200912</v>
          </cell>
          <cell r="G158">
            <v>3</v>
          </cell>
          <cell r="L158">
            <v>-18180</v>
          </cell>
        </row>
        <row r="159">
          <cell r="B159" t="str">
            <v>CITIGROUP</v>
          </cell>
          <cell r="D159">
            <v>201001</v>
          </cell>
          <cell r="G159">
            <v>4</v>
          </cell>
          <cell r="L159">
            <v>-23840</v>
          </cell>
        </row>
        <row r="160">
          <cell r="B160" t="str">
            <v>CITIGROUP</v>
          </cell>
          <cell r="D160">
            <v>201002</v>
          </cell>
          <cell r="G160">
            <v>3</v>
          </cell>
          <cell r="L160">
            <v>-16770</v>
          </cell>
        </row>
        <row r="161">
          <cell r="B161" t="str">
            <v>CITIGROUP</v>
          </cell>
          <cell r="D161">
            <v>201003</v>
          </cell>
          <cell r="G161">
            <v>3</v>
          </cell>
          <cell r="L161">
            <v>-15720</v>
          </cell>
        </row>
        <row r="162">
          <cell r="B162" t="str">
            <v>CITIGROUP</v>
          </cell>
          <cell r="D162">
            <v>201004</v>
          </cell>
          <cell r="G162">
            <v>5</v>
          </cell>
          <cell r="L162">
            <v>-22950</v>
          </cell>
        </row>
        <row r="163">
          <cell r="B163" t="str">
            <v>CITIGROUP</v>
          </cell>
          <cell r="D163">
            <v>200910</v>
          </cell>
          <cell r="G163">
            <v>3</v>
          </cell>
          <cell r="L163">
            <v>-6930</v>
          </cell>
        </row>
        <row r="164">
          <cell r="B164" t="str">
            <v>CITIGROUP</v>
          </cell>
          <cell r="D164">
            <v>200911</v>
          </cell>
          <cell r="G164">
            <v>5</v>
          </cell>
          <cell r="L164">
            <v>-15150</v>
          </cell>
        </row>
        <row r="165">
          <cell r="B165" t="str">
            <v>CITIGROUP</v>
          </cell>
          <cell r="D165">
            <v>200912</v>
          </cell>
          <cell r="G165">
            <v>2</v>
          </cell>
          <cell r="L165">
            <v>-6820</v>
          </cell>
        </row>
        <row r="166">
          <cell r="B166" t="str">
            <v>CITIGROUP</v>
          </cell>
          <cell r="D166">
            <v>201001</v>
          </cell>
          <cell r="G166">
            <v>3</v>
          </cell>
          <cell r="L166">
            <v>-10080</v>
          </cell>
        </row>
        <row r="167">
          <cell r="B167" t="str">
            <v>CITIGROUP</v>
          </cell>
          <cell r="D167">
            <v>201002</v>
          </cell>
          <cell r="G167">
            <v>3</v>
          </cell>
          <cell r="L167">
            <v>-9870</v>
          </cell>
        </row>
        <row r="168">
          <cell r="B168" t="str">
            <v>CITIGROUP</v>
          </cell>
          <cell r="D168">
            <v>201003</v>
          </cell>
          <cell r="G168">
            <v>2</v>
          </cell>
          <cell r="L168">
            <v>-6280</v>
          </cell>
        </row>
        <row r="169">
          <cell r="B169" t="str">
            <v>CITIGROUP</v>
          </cell>
          <cell r="D169">
            <v>201004</v>
          </cell>
          <cell r="G169">
            <v>5</v>
          </cell>
          <cell r="L169">
            <v>-13700</v>
          </cell>
        </row>
        <row r="170">
          <cell r="B170" t="str">
            <v>CITIGROUP</v>
          </cell>
          <cell r="D170">
            <v>200910</v>
          </cell>
          <cell r="G170">
            <v>4</v>
          </cell>
          <cell r="L170">
            <v>-9240</v>
          </cell>
        </row>
        <row r="171">
          <cell r="B171" t="str">
            <v>CITIGROUP</v>
          </cell>
          <cell r="D171">
            <v>200911</v>
          </cell>
          <cell r="G171">
            <v>4</v>
          </cell>
          <cell r="L171">
            <v>-11720</v>
          </cell>
        </row>
        <row r="172">
          <cell r="B172" t="str">
            <v>CITIGROUP</v>
          </cell>
          <cell r="D172">
            <v>200912</v>
          </cell>
          <cell r="G172">
            <v>3</v>
          </cell>
          <cell r="L172">
            <v>-10680</v>
          </cell>
        </row>
        <row r="173">
          <cell r="B173" t="str">
            <v>CITIGROUP</v>
          </cell>
          <cell r="D173">
            <v>201001</v>
          </cell>
          <cell r="G173">
            <v>4</v>
          </cell>
          <cell r="L173">
            <v>-14040</v>
          </cell>
        </row>
        <row r="174">
          <cell r="B174" t="str">
            <v>CITIGROUP</v>
          </cell>
          <cell r="D174">
            <v>201002</v>
          </cell>
          <cell r="G174">
            <v>3</v>
          </cell>
          <cell r="L174">
            <v>-10920</v>
          </cell>
        </row>
        <row r="175">
          <cell r="B175" t="str">
            <v>CITIGROUP</v>
          </cell>
          <cell r="D175">
            <v>201003</v>
          </cell>
          <cell r="G175">
            <v>3</v>
          </cell>
          <cell r="L175">
            <v>-10620</v>
          </cell>
        </row>
        <row r="176">
          <cell r="B176" t="str">
            <v>CITIGROUP</v>
          </cell>
          <cell r="D176">
            <v>201004</v>
          </cell>
          <cell r="G176">
            <v>5</v>
          </cell>
          <cell r="L176">
            <v>-15700</v>
          </cell>
        </row>
        <row r="177">
          <cell r="B177" t="str">
            <v>CITIGROUP</v>
          </cell>
          <cell r="D177">
            <v>200910</v>
          </cell>
          <cell r="G177">
            <v>3</v>
          </cell>
          <cell r="L177">
            <v>-10680</v>
          </cell>
        </row>
        <row r="178">
          <cell r="B178" t="str">
            <v>CITIGROUP</v>
          </cell>
          <cell r="D178">
            <v>200911</v>
          </cell>
          <cell r="G178">
            <v>4</v>
          </cell>
          <cell r="L178">
            <v>-14120</v>
          </cell>
        </row>
        <row r="179">
          <cell r="B179" t="str">
            <v>CITIGROUP</v>
          </cell>
          <cell r="D179">
            <v>200912</v>
          </cell>
          <cell r="G179">
            <v>3</v>
          </cell>
          <cell r="L179">
            <v>-10380</v>
          </cell>
        </row>
        <row r="180">
          <cell r="B180" t="str">
            <v>CITIGROUP</v>
          </cell>
          <cell r="D180">
            <v>201001</v>
          </cell>
          <cell r="G180">
            <v>3</v>
          </cell>
          <cell r="L180">
            <v>-10230</v>
          </cell>
        </row>
        <row r="181">
          <cell r="B181" t="str">
            <v>CITIGROUP</v>
          </cell>
          <cell r="D181">
            <v>201002</v>
          </cell>
          <cell r="G181">
            <v>3</v>
          </cell>
          <cell r="L181">
            <v>-10020</v>
          </cell>
        </row>
        <row r="182">
          <cell r="B182" t="str">
            <v>CITIGROUP</v>
          </cell>
          <cell r="D182">
            <v>201003</v>
          </cell>
          <cell r="G182">
            <v>3</v>
          </cell>
          <cell r="L182">
            <v>-10320</v>
          </cell>
        </row>
        <row r="183">
          <cell r="B183" t="str">
            <v>CITIGROUP</v>
          </cell>
          <cell r="D183">
            <v>201004</v>
          </cell>
          <cell r="G183">
            <v>4</v>
          </cell>
          <cell r="L183">
            <v>-11960</v>
          </cell>
        </row>
        <row r="184">
          <cell r="B184" t="str">
            <v>CITIGROUP</v>
          </cell>
          <cell r="D184">
            <v>200910</v>
          </cell>
          <cell r="G184">
            <v>3</v>
          </cell>
          <cell r="L184">
            <v>-3180</v>
          </cell>
        </row>
        <row r="185">
          <cell r="B185" t="str">
            <v>CITIGROUP</v>
          </cell>
          <cell r="D185">
            <v>200911</v>
          </cell>
          <cell r="G185">
            <v>4</v>
          </cell>
          <cell r="L185">
            <v>-6520</v>
          </cell>
        </row>
        <row r="186">
          <cell r="B186" t="str">
            <v>CITIGROUP</v>
          </cell>
          <cell r="D186">
            <v>200912</v>
          </cell>
          <cell r="G186">
            <v>3</v>
          </cell>
          <cell r="L186">
            <v>-5730</v>
          </cell>
        </row>
        <row r="187">
          <cell r="B187" t="str">
            <v>CITIGROUP</v>
          </cell>
          <cell r="D187">
            <v>201001</v>
          </cell>
          <cell r="G187">
            <v>3</v>
          </cell>
          <cell r="L187">
            <v>-5280</v>
          </cell>
        </row>
        <row r="188">
          <cell r="B188" t="str">
            <v>CITIGROUP</v>
          </cell>
          <cell r="D188">
            <v>201002</v>
          </cell>
          <cell r="G188">
            <v>3</v>
          </cell>
          <cell r="L188">
            <v>-5520</v>
          </cell>
        </row>
        <row r="189">
          <cell r="B189" t="str">
            <v>CITIGROUP</v>
          </cell>
          <cell r="D189">
            <v>201003</v>
          </cell>
          <cell r="G189">
            <v>3</v>
          </cell>
          <cell r="L189">
            <v>-5370</v>
          </cell>
        </row>
        <row r="190">
          <cell r="B190" t="str">
            <v>CITIGROUP</v>
          </cell>
          <cell r="D190">
            <v>201004</v>
          </cell>
          <cell r="G190">
            <v>4</v>
          </cell>
          <cell r="L190">
            <v>-4760</v>
          </cell>
        </row>
        <row r="191">
          <cell r="B191" t="str">
            <v>CITIGROUP</v>
          </cell>
          <cell r="D191">
            <v>200910</v>
          </cell>
          <cell r="G191">
            <v>4</v>
          </cell>
          <cell r="L191">
            <v>12160</v>
          </cell>
        </row>
        <row r="192">
          <cell r="B192" t="str">
            <v>CITIGROUP</v>
          </cell>
          <cell r="D192">
            <v>200911</v>
          </cell>
          <cell r="G192">
            <v>5</v>
          </cell>
          <cell r="L192">
            <v>14100</v>
          </cell>
        </row>
        <row r="193">
          <cell r="B193" t="str">
            <v>CITIGROUP</v>
          </cell>
          <cell r="D193">
            <v>200912</v>
          </cell>
          <cell r="G193">
            <v>3</v>
          </cell>
          <cell r="L193">
            <v>7620</v>
          </cell>
        </row>
        <row r="194">
          <cell r="B194" t="str">
            <v>CITIGROUP</v>
          </cell>
          <cell r="D194">
            <v>201001</v>
          </cell>
          <cell r="G194">
            <v>3</v>
          </cell>
          <cell r="L194">
            <v>7920</v>
          </cell>
        </row>
        <row r="195">
          <cell r="B195" t="str">
            <v>CITIGROUP</v>
          </cell>
          <cell r="D195">
            <v>201002</v>
          </cell>
          <cell r="G195">
            <v>3</v>
          </cell>
          <cell r="L195">
            <v>7680</v>
          </cell>
        </row>
        <row r="196">
          <cell r="B196" t="str">
            <v>CITIGROUP</v>
          </cell>
          <cell r="D196">
            <v>201003</v>
          </cell>
          <cell r="G196">
            <v>3</v>
          </cell>
          <cell r="L196">
            <v>7680</v>
          </cell>
        </row>
        <row r="197">
          <cell r="B197" t="str">
            <v>CITIGROUP</v>
          </cell>
          <cell r="D197">
            <v>201004</v>
          </cell>
          <cell r="G197">
            <v>5</v>
          </cell>
          <cell r="L197">
            <v>13550</v>
          </cell>
        </row>
        <row r="198">
          <cell r="B198" t="str">
            <v>CITIGROUP</v>
          </cell>
          <cell r="D198">
            <v>200910</v>
          </cell>
          <cell r="G198">
            <v>4</v>
          </cell>
          <cell r="L198">
            <v>15960</v>
          </cell>
        </row>
        <row r="199">
          <cell r="B199" t="str">
            <v>CITIGROUP</v>
          </cell>
          <cell r="D199">
            <v>200911</v>
          </cell>
          <cell r="G199">
            <v>5</v>
          </cell>
          <cell r="L199">
            <v>17600</v>
          </cell>
        </row>
        <row r="200">
          <cell r="B200" t="str">
            <v>CITIGROUP</v>
          </cell>
          <cell r="D200">
            <v>200912</v>
          </cell>
          <cell r="G200">
            <v>2</v>
          </cell>
          <cell r="L200">
            <v>6180</v>
          </cell>
        </row>
        <row r="201">
          <cell r="B201" t="str">
            <v>CITIGROUP</v>
          </cell>
          <cell r="D201">
            <v>201001</v>
          </cell>
          <cell r="G201">
            <v>4</v>
          </cell>
          <cell r="L201">
            <v>13160</v>
          </cell>
        </row>
        <row r="202">
          <cell r="B202" t="str">
            <v>CITIGROUP</v>
          </cell>
          <cell r="D202">
            <v>201002</v>
          </cell>
          <cell r="G202">
            <v>3</v>
          </cell>
          <cell r="L202">
            <v>9780</v>
          </cell>
        </row>
        <row r="203">
          <cell r="B203" t="str">
            <v>CITIGROUP</v>
          </cell>
          <cell r="D203">
            <v>201003</v>
          </cell>
          <cell r="G203">
            <v>2</v>
          </cell>
          <cell r="L203">
            <v>6200</v>
          </cell>
        </row>
        <row r="204">
          <cell r="B204" t="str">
            <v>CITIGROUP</v>
          </cell>
          <cell r="D204">
            <v>201004</v>
          </cell>
          <cell r="G204">
            <v>6</v>
          </cell>
          <cell r="L204">
            <v>17760</v>
          </cell>
        </row>
        <row r="205">
          <cell r="B205" t="str">
            <v>CITIGROUP</v>
          </cell>
          <cell r="D205">
            <v>200910</v>
          </cell>
          <cell r="G205">
            <v>3</v>
          </cell>
          <cell r="L205">
            <v>12120</v>
          </cell>
        </row>
        <row r="206">
          <cell r="B206" t="str">
            <v>CITIGROUP</v>
          </cell>
          <cell r="D206">
            <v>200911</v>
          </cell>
          <cell r="G206">
            <v>5</v>
          </cell>
          <cell r="L206">
            <v>20100</v>
          </cell>
        </row>
        <row r="207">
          <cell r="B207" t="str">
            <v>CITIGROUP</v>
          </cell>
          <cell r="D207">
            <v>200912</v>
          </cell>
          <cell r="G207">
            <v>3</v>
          </cell>
          <cell r="L207">
            <v>12720</v>
          </cell>
        </row>
        <row r="208">
          <cell r="B208" t="str">
            <v>CITIGROUP</v>
          </cell>
          <cell r="D208">
            <v>201001</v>
          </cell>
          <cell r="G208">
            <v>4</v>
          </cell>
          <cell r="L208">
            <v>16960</v>
          </cell>
        </row>
        <row r="209">
          <cell r="B209" t="str">
            <v>CITIGROUP</v>
          </cell>
          <cell r="D209">
            <v>201002</v>
          </cell>
          <cell r="G209">
            <v>3</v>
          </cell>
          <cell r="L209">
            <v>12480</v>
          </cell>
        </row>
        <row r="210">
          <cell r="B210" t="str">
            <v>CITIGROUP</v>
          </cell>
          <cell r="D210">
            <v>201003</v>
          </cell>
          <cell r="G210">
            <v>2</v>
          </cell>
          <cell r="L210">
            <v>8420</v>
          </cell>
        </row>
        <row r="211">
          <cell r="B211" t="str">
            <v>CITIGROUP</v>
          </cell>
          <cell r="D211">
            <v>201004</v>
          </cell>
          <cell r="G211">
            <v>5</v>
          </cell>
          <cell r="L211">
            <v>21300</v>
          </cell>
        </row>
        <row r="212">
          <cell r="B212" t="str">
            <v>UBSSEC</v>
          </cell>
          <cell r="D212">
            <v>200904</v>
          </cell>
          <cell r="G212">
            <v>-51</v>
          </cell>
          <cell r="L212">
            <v>2146380.9</v>
          </cell>
        </row>
        <row r="213">
          <cell r="B213" t="str">
            <v>CITIGROUP</v>
          </cell>
          <cell r="D213">
            <v>200910</v>
          </cell>
          <cell r="G213">
            <v>3</v>
          </cell>
          <cell r="L213">
            <v>10470</v>
          </cell>
        </row>
        <row r="214">
          <cell r="B214" t="str">
            <v>CITIGROUP</v>
          </cell>
          <cell r="D214">
            <v>200911</v>
          </cell>
          <cell r="G214">
            <v>5</v>
          </cell>
          <cell r="L214">
            <v>18350</v>
          </cell>
        </row>
        <row r="215">
          <cell r="B215" t="str">
            <v>CITIGROUP</v>
          </cell>
          <cell r="D215">
            <v>200912</v>
          </cell>
          <cell r="G215">
            <v>3</v>
          </cell>
          <cell r="L215">
            <v>11130</v>
          </cell>
        </row>
        <row r="216">
          <cell r="B216" t="str">
            <v>CITIGROUP</v>
          </cell>
          <cell r="D216">
            <v>201001</v>
          </cell>
          <cell r="G216">
            <v>4</v>
          </cell>
          <cell r="L216">
            <v>14760</v>
          </cell>
        </row>
        <row r="217">
          <cell r="B217" t="str">
            <v>CITIGROUP</v>
          </cell>
          <cell r="D217">
            <v>201002</v>
          </cell>
          <cell r="G217">
            <v>3</v>
          </cell>
          <cell r="L217">
            <v>11430</v>
          </cell>
        </row>
        <row r="218">
          <cell r="B218" t="str">
            <v>CITIGROUP</v>
          </cell>
          <cell r="D218">
            <v>201003</v>
          </cell>
          <cell r="G218">
            <v>2</v>
          </cell>
          <cell r="L218">
            <v>7720</v>
          </cell>
        </row>
        <row r="219">
          <cell r="B219" t="str">
            <v>CITIGROUP</v>
          </cell>
          <cell r="D219">
            <v>201004</v>
          </cell>
          <cell r="G219">
            <v>5</v>
          </cell>
          <cell r="L219">
            <v>21300</v>
          </cell>
        </row>
        <row r="220">
          <cell r="B220" t="str">
            <v>CITIGROUP</v>
          </cell>
          <cell r="D220">
            <v>200904</v>
          </cell>
          <cell r="G220">
            <v>51</v>
          </cell>
          <cell r="L220">
            <v>-2146380.9</v>
          </cell>
        </row>
        <row r="221">
          <cell r="B221" t="str">
            <v>CITIGROUP</v>
          </cell>
          <cell r="D221">
            <v>200904</v>
          </cell>
          <cell r="G221">
            <v>-51</v>
          </cell>
          <cell r="L221">
            <v>-269790</v>
          </cell>
        </row>
        <row r="222">
          <cell r="B222" t="str">
            <v>CITIGROUP</v>
          </cell>
          <cell r="D222">
            <v>200904</v>
          </cell>
          <cell r="G222">
            <v>-187</v>
          </cell>
          <cell r="L222">
            <v>-989230</v>
          </cell>
        </row>
      </sheetData>
      <sheetData sheetId="2"/>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Summary"/>
      <sheetName val="Nucleus Trade Detail_Futures"/>
      <sheetName val="Nucleus Trade Detail_Swaps"/>
      <sheetName val="Invest-WorkCap-Cap Calcs"/>
      <sheetName val="Inputs"/>
    </sheetNames>
    <sheetDataSet>
      <sheetData sheetId="0" refreshError="1"/>
      <sheetData sheetId="1">
        <row r="2">
          <cell r="B2" t="str">
            <v>UBSSEC</v>
          </cell>
          <cell r="D2">
            <v>200904</v>
          </cell>
          <cell r="G2">
            <v>3</v>
          </cell>
          <cell r="L2">
            <v>-112830</v>
          </cell>
        </row>
        <row r="3">
          <cell r="B3" t="str">
            <v>CITIGROUP</v>
          </cell>
          <cell r="D3">
            <v>200904</v>
          </cell>
          <cell r="G3">
            <v>3</v>
          </cell>
          <cell r="L3">
            <v>-115530</v>
          </cell>
        </row>
        <row r="4">
          <cell r="B4" t="str">
            <v>UBSSEC</v>
          </cell>
          <cell r="D4">
            <v>200904</v>
          </cell>
          <cell r="G4">
            <v>1</v>
          </cell>
          <cell r="L4">
            <v>-37280</v>
          </cell>
        </row>
        <row r="5">
          <cell r="B5" t="str">
            <v>UBSSEC</v>
          </cell>
          <cell r="D5">
            <v>200904</v>
          </cell>
          <cell r="G5">
            <v>1</v>
          </cell>
          <cell r="L5">
            <v>-37660</v>
          </cell>
        </row>
        <row r="6">
          <cell r="B6" t="str">
            <v>UBSSEC</v>
          </cell>
          <cell r="D6">
            <v>200904</v>
          </cell>
          <cell r="G6">
            <v>1</v>
          </cell>
          <cell r="L6">
            <v>-37710</v>
          </cell>
        </row>
        <row r="7">
          <cell r="B7" t="str">
            <v>CITIGROUP</v>
          </cell>
          <cell r="D7">
            <v>200904</v>
          </cell>
          <cell r="G7">
            <v>2</v>
          </cell>
          <cell r="L7">
            <v>-77220</v>
          </cell>
        </row>
        <row r="8">
          <cell r="B8" t="str">
            <v>UBSSEC</v>
          </cell>
          <cell r="D8">
            <v>200904</v>
          </cell>
          <cell r="G8">
            <v>2</v>
          </cell>
          <cell r="L8">
            <v>-74820</v>
          </cell>
        </row>
        <row r="9">
          <cell r="B9" t="str">
            <v>CITIGROUP</v>
          </cell>
          <cell r="D9">
            <v>200904</v>
          </cell>
          <cell r="G9">
            <v>2</v>
          </cell>
          <cell r="L9">
            <v>-72400</v>
          </cell>
        </row>
        <row r="10">
          <cell r="B10" t="str">
            <v>UBSSEC</v>
          </cell>
          <cell r="D10">
            <v>200904</v>
          </cell>
          <cell r="G10">
            <v>3</v>
          </cell>
          <cell r="L10">
            <v>-111930</v>
          </cell>
        </row>
        <row r="11">
          <cell r="B11" t="str">
            <v>CITIGROUP</v>
          </cell>
          <cell r="D11">
            <v>200904</v>
          </cell>
          <cell r="G11">
            <v>2</v>
          </cell>
          <cell r="L11">
            <v>-76000</v>
          </cell>
        </row>
        <row r="12">
          <cell r="B12" t="str">
            <v>UBSSEC</v>
          </cell>
          <cell r="D12">
            <v>200904</v>
          </cell>
          <cell r="G12">
            <v>5</v>
          </cell>
          <cell r="L12">
            <v>-189050</v>
          </cell>
        </row>
        <row r="13">
          <cell r="B13" t="str">
            <v>UBSSEC</v>
          </cell>
          <cell r="D13">
            <v>200904</v>
          </cell>
          <cell r="G13">
            <v>5</v>
          </cell>
          <cell r="L13">
            <v>-204050</v>
          </cell>
        </row>
        <row r="14">
          <cell r="B14" t="str">
            <v>UBSSEC</v>
          </cell>
          <cell r="D14">
            <v>200904</v>
          </cell>
          <cell r="G14">
            <v>5</v>
          </cell>
          <cell r="L14">
            <v>-205050</v>
          </cell>
        </row>
        <row r="15">
          <cell r="B15" t="str">
            <v>UBSSEC</v>
          </cell>
          <cell r="D15">
            <v>200904</v>
          </cell>
          <cell r="G15">
            <v>5</v>
          </cell>
          <cell r="L15">
            <v>-223550</v>
          </cell>
        </row>
        <row r="16">
          <cell r="B16" t="str">
            <v>UBSSEC</v>
          </cell>
          <cell r="D16">
            <v>200904</v>
          </cell>
          <cell r="G16">
            <v>5</v>
          </cell>
          <cell r="L16">
            <v>-237800</v>
          </cell>
        </row>
        <row r="17">
          <cell r="B17" t="str">
            <v>CITIGROUP</v>
          </cell>
          <cell r="D17">
            <v>200904</v>
          </cell>
          <cell r="G17">
            <v>5</v>
          </cell>
          <cell r="L17">
            <v>-256550</v>
          </cell>
        </row>
        <row r="18">
          <cell r="B18" t="str">
            <v>UBSSEC</v>
          </cell>
          <cell r="D18">
            <v>200904</v>
          </cell>
          <cell r="G18">
            <v>5</v>
          </cell>
          <cell r="L18">
            <v>-204550</v>
          </cell>
        </row>
        <row r="19">
          <cell r="B19" t="str">
            <v>UBSSEC</v>
          </cell>
          <cell r="D19">
            <v>200904</v>
          </cell>
          <cell r="G19">
            <v>5</v>
          </cell>
          <cell r="L19">
            <v>-236050</v>
          </cell>
        </row>
        <row r="20">
          <cell r="B20" t="str">
            <v>UBSSEC</v>
          </cell>
          <cell r="D20">
            <v>200904</v>
          </cell>
          <cell r="G20">
            <v>5</v>
          </cell>
          <cell r="L20">
            <v>-234050</v>
          </cell>
        </row>
        <row r="21">
          <cell r="B21" t="str">
            <v>CITIGROUP</v>
          </cell>
          <cell r="D21">
            <v>200904</v>
          </cell>
          <cell r="G21">
            <v>5</v>
          </cell>
          <cell r="L21">
            <v>-245550</v>
          </cell>
        </row>
        <row r="22">
          <cell r="B22" t="str">
            <v>CITIGROUP</v>
          </cell>
          <cell r="D22">
            <v>200904</v>
          </cell>
          <cell r="G22">
            <v>5</v>
          </cell>
          <cell r="L22">
            <v>-260550</v>
          </cell>
        </row>
        <row r="23">
          <cell r="B23" t="str">
            <v>CITIGROUP</v>
          </cell>
          <cell r="D23">
            <v>200904</v>
          </cell>
          <cell r="G23">
            <v>5</v>
          </cell>
          <cell r="L23">
            <v>-282550</v>
          </cell>
        </row>
        <row r="24">
          <cell r="B24" t="str">
            <v>CITIGROUP</v>
          </cell>
          <cell r="D24">
            <v>200904</v>
          </cell>
          <cell r="G24">
            <v>4</v>
          </cell>
          <cell r="L24">
            <v>-212840</v>
          </cell>
        </row>
        <row r="25">
          <cell r="B25" t="str">
            <v>CITIGROUP</v>
          </cell>
          <cell r="D25">
            <v>200904</v>
          </cell>
          <cell r="G25">
            <v>4</v>
          </cell>
          <cell r="L25">
            <v>-243240</v>
          </cell>
        </row>
        <row r="26">
          <cell r="B26" t="str">
            <v>CITIGROUP</v>
          </cell>
          <cell r="D26">
            <v>200904</v>
          </cell>
          <cell r="G26">
            <v>4</v>
          </cell>
          <cell r="L26">
            <v>-250440</v>
          </cell>
        </row>
        <row r="27">
          <cell r="B27" t="str">
            <v>CITIGROUP</v>
          </cell>
          <cell r="D27">
            <v>200904</v>
          </cell>
          <cell r="G27">
            <v>4</v>
          </cell>
          <cell r="L27">
            <v>-258440</v>
          </cell>
        </row>
        <row r="28">
          <cell r="B28" t="str">
            <v>CITIGROUP</v>
          </cell>
          <cell r="D28">
            <v>200904</v>
          </cell>
          <cell r="G28">
            <v>4</v>
          </cell>
          <cell r="L28">
            <v>-254840</v>
          </cell>
        </row>
        <row r="29">
          <cell r="B29" t="str">
            <v>CITIGROUP</v>
          </cell>
          <cell r="D29">
            <v>200904</v>
          </cell>
          <cell r="G29">
            <v>5</v>
          </cell>
          <cell r="L29">
            <v>-322800</v>
          </cell>
        </row>
        <row r="30">
          <cell r="B30" t="str">
            <v>CITIGROUP</v>
          </cell>
          <cell r="D30">
            <v>200904</v>
          </cell>
          <cell r="G30">
            <v>2</v>
          </cell>
          <cell r="L30">
            <v>-136720</v>
          </cell>
        </row>
        <row r="31">
          <cell r="B31" t="str">
            <v>CITIGROUP</v>
          </cell>
          <cell r="D31">
            <v>200904</v>
          </cell>
          <cell r="G31">
            <v>2</v>
          </cell>
          <cell r="L31">
            <v>-136820</v>
          </cell>
        </row>
        <row r="32">
          <cell r="B32" t="str">
            <v>CITIGROUP</v>
          </cell>
          <cell r="D32">
            <v>200904</v>
          </cell>
          <cell r="G32">
            <v>5</v>
          </cell>
          <cell r="L32">
            <v>-356050</v>
          </cell>
        </row>
        <row r="33">
          <cell r="B33" t="str">
            <v>CITIGROUP</v>
          </cell>
          <cell r="D33">
            <v>200904</v>
          </cell>
          <cell r="G33">
            <v>5</v>
          </cell>
          <cell r="L33">
            <v>-361800</v>
          </cell>
        </row>
        <row r="34">
          <cell r="B34" t="str">
            <v>CITIGROUP</v>
          </cell>
          <cell r="D34">
            <v>200904</v>
          </cell>
          <cell r="G34">
            <v>5</v>
          </cell>
          <cell r="L34">
            <v>-374050</v>
          </cell>
        </row>
        <row r="35">
          <cell r="B35" t="str">
            <v>CITIGROUP</v>
          </cell>
          <cell r="D35">
            <v>200904</v>
          </cell>
          <cell r="G35">
            <v>4</v>
          </cell>
          <cell r="L35">
            <v>-280840</v>
          </cell>
        </row>
        <row r="36">
          <cell r="B36" t="str">
            <v>CITIGROUP</v>
          </cell>
          <cell r="D36">
            <v>200904</v>
          </cell>
          <cell r="G36">
            <v>4</v>
          </cell>
          <cell r="L36">
            <v>-237040</v>
          </cell>
        </row>
        <row r="37">
          <cell r="B37" t="str">
            <v>CITIGROUP</v>
          </cell>
          <cell r="D37">
            <v>200904</v>
          </cell>
          <cell r="G37">
            <v>3</v>
          </cell>
          <cell r="L37">
            <v>-151830</v>
          </cell>
        </row>
        <row r="38">
          <cell r="B38" t="str">
            <v>CITIGROUP</v>
          </cell>
          <cell r="D38">
            <v>200910</v>
          </cell>
          <cell r="G38">
            <v>7</v>
          </cell>
          <cell r="L38">
            <v>-328020</v>
          </cell>
        </row>
        <row r="39">
          <cell r="B39" t="str">
            <v>CITIGROUP</v>
          </cell>
          <cell r="D39">
            <v>200904</v>
          </cell>
          <cell r="G39">
            <v>4</v>
          </cell>
          <cell r="L39">
            <v>-201640</v>
          </cell>
        </row>
        <row r="40">
          <cell r="B40" t="str">
            <v>CITIGROUP</v>
          </cell>
          <cell r="D40">
            <v>200910</v>
          </cell>
          <cell r="G40">
            <v>7</v>
          </cell>
          <cell r="L40">
            <v>-331520</v>
          </cell>
        </row>
        <row r="41">
          <cell r="B41" t="str">
            <v>CITIGROUP</v>
          </cell>
          <cell r="D41">
            <v>200904</v>
          </cell>
          <cell r="G41">
            <v>5</v>
          </cell>
          <cell r="L41">
            <v>-228550</v>
          </cell>
        </row>
        <row r="42">
          <cell r="B42" t="str">
            <v>CITIGROUP</v>
          </cell>
          <cell r="D42">
            <v>200910</v>
          </cell>
          <cell r="G42">
            <v>3</v>
          </cell>
          <cell r="L42">
            <v>-130230</v>
          </cell>
        </row>
        <row r="43">
          <cell r="B43" t="str">
            <v>CITIGROUP</v>
          </cell>
          <cell r="D43">
            <v>200911</v>
          </cell>
          <cell r="G43">
            <v>5</v>
          </cell>
          <cell r="L43">
            <v>-209150</v>
          </cell>
        </row>
        <row r="44">
          <cell r="B44" t="str">
            <v>CITIGROUP</v>
          </cell>
          <cell r="D44">
            <v>200904</v>
          </cell>
          <cell r="G44">
            <v>5</v>
          </cell>
          <cell r="L44">
            <v>-223050</v>
          </cell>
        </row>
        <row r="45">
          <cell r="B45" t="str">
            <v>CITIGROUP</v>
          </cell>
          <cell r="D45">
            <v>200910</v>
          </cell>
          <cell r="G45">
            <v>3</v>
          </cell>
          <cell r="L45">
            <v>-127080</v>
          </cell>
        </row>
        <row r="46">
          <cell r="B46" t="str">
            <v>CITIGROUP</v>
          </cell>
          <cell r="D46">
            <v>200911</v>
          </cell>
          <cell r="G46">
            <v>5</v>
          </cell>
          <cell r="L46">
            <v>-201400</v>
          </cell>
        </row>
        <row r="47">
          <cell r="B47" t="str">
            <v>CITIGROUP</v>
          </cell>
          <cell r="D47">
            <v>200904</v>
          </cell>
          <cell r="G47">
            <v>5</v>
          </cell>
          <cell r="L47">
            <v>-208050</v>
          </cell>
        </row>
        <row r="48">
          <cell r="B48" t="str">
            <v>CITIGROUP</v>
          </cell>
          <cell r="D48">
            <v>200910</v>
          </cell>
          <cell r="G48">
            <v>4</v>
          </cell>
          <cell r="L48">
            <v>-158240</v>
          </cell>
        </row>
        <row r="49">
          <cell r="B49" t="str">
            <v>CITIGROUP</v>
          </cell>
          <cell r="D49">
            <v>200911</v>
          </cell>
          <cell r="G49">
            <v>5</v>
          </cell>
          <cell r="L49">
            <v>-188400</v>
          </cell>
        </row>
        <row r="50">
          <cell r="B50" t="str">
            <v>CITIGROUP</v>
          </cell>
          <cell r="D50">
            <v>200904</v>
          </cell>
          <cell r="G50">
            <v>5</v>
          </cell>
          <cell r="L50">
            <v>-208300</v>
          </cell>
        </row>
        <row r="51">
          <cell r="B51" t="str">
            <v>CITIGROUP</v>
          </cell>
          <cell r="D51">
            <v>200910</v>
          </cell>
          <cell r="G51">
            <v>4</v>
          </cell>
          <cell r="L51">
            <v>-158040</v>
          </cell>
        </row>
        <row r="52">
          <cell r="B52" t="str">
            <v>CITIGROUP</v>
          </cell>
          <cell r="D52">
            <v>200911</v>
          </cell>
          <cell r="G52">
            <v>4</v>
          </cell>
          <cell r="L52">
            <v>-151720</v>
          </cell>
        </row>
        <row r="53">
          <cell r="B53" t="str">
            <v>CITIGROUP</v>
          </cell>
          <cell r="D53">
            <v>200904</v>
          </cell>
          <cell r="G53">
            <v>5</v>
          </cell>
          <cell r="L53">
            <v>-188800</v>
          </cell>
        </row>
        <row r="54">
          <cell r="B54" t="str">
            <v>CITIGROUP</v>
          </cell>
          <cell r="D54">
            <v>200910</v>
          </cell>
          <cell r="G54">
            <v>4</v>
          </cell>
          <cell r="L54">
            <v>-144640</v>
          </cell>
        </row>
        <row r="55">
          <cell r="B55" t="str">
            <v>CITIGROUP</v>
          </cell>
          <cell r="D55">
            <v>200911</v>
          </cell>
          <cell r="G55">
            <v>5</v>
          </cell>
          <cell r="L55">
            <v>-172150</v>
          </cell>
        </row>
        <row r="56">
          <cell r="B56" t="str">
            <v>CITIGROUP</v>
          </cell>
          <cell r="D56">
            <v>200912</v>
          </cell>
          <cell r="G56">
            <v>3</v>
          </cell>
          <cell r="L56">
            <v>-97680</v>
          </cell>
        </row>
        <row r="57">
          <cell r="B57" t="str">
            <v>CITIGROUP</v>
          </cell>
          <cell r="D57">
            <v>200904</v>
          </cell>
          <cell r="G57">
            <v>5</v>
          </cell>
          <cell r="L57">
            <v>-181300</v>
          </cell>
        </row>
        <row r="58">
          <cell r="B58" t="str">
            <v>CITIGROUP</v>
          </cell>
          <cell r="D58">
            <v>200910</v>
          </cell>
          <cell r="G58">
            <v>3</v>
          </cell>
          <cell r="L58">
            <v>-104130</v>
          </cell>
        </row>
        <row r="59">
          <cell r="B59" t="str">
            <v>CITIGROUP</v>
          </cell>
          <cell r="D59">
            <v>200911</v>
          </cell>
          <cell r="G59">
            <v>4</v>
          </cell>
          <cell r="L59">
            <v>-131720</v>
          </cell>
        </row>
        <row r="60">
          <cell r="B60" t="str">
            <v>CITIGROUP</v>
          </cell>
          <cell r="D60">
            <v>200912</v>
          </cell>
          <cell r="G60">
            <v>2</v>
          </cell>
          <cell r="L60">
            <v>-62120</v>
          </cell>
        </row>
        <row r="61">
          <cell r="B61" t="str">
            <v>CITIGROUP</v>
          </cell>
          <cell r="D61">
            <v>200904</v>
          </cell>
          <cell r="G61">
            <v>5</v>
          </cell>
          <cell r="L61">
            <v>-187550</v>
          </cell>
        </row>
        <row r="62">
          <cell r="B62" t="str">
            <v>CITIGROUP</v>
          </cell>
          <cell r="D62">
            <v>200910</v>
          </cell>
          <cell r="G62">
            <v>3</v>
          </cell>
          <cell r="L62">
            <v>-106380</v>
          </cell>
        </row>
        <row r="63">
          <cell r="B63" t="str">
            <v>CITIGROUP</v>
          </cell>
          <cell r="D63">
            <v>200911</v>
          </cell>
          <cell r="G63">
            <v>4</v>
          </cell>
          <cell r="L63">
            <v>-132920</v>
          </cell>
        </row>
        <row r="64">
          <cell r="B64" t="str">
            <v>CITIGROUP</v>
          </cell>
          <cell r="D64">
            <v>200912</v>
          </cell>
          <cell r="G64">
            <v>2</v>
          </cell>
          <cell r="L64">
            <v>-62720</v>
          </cell>
        </row>
        <row r="65">
          <cell r="B65" t="str">
            <v>CITIGROUP</v>
          </cell>
          <cell r="D65">
            <v>200904</v>
          </cell>
          <cell r="G65">
            <v>5</v>
          </cell>
          <cell r="L65">
            <v>-188300</v>
          </cell>
        </row>
        <row r="66">
          <cell r="B66" t="str">
            <v>CITIGROUP</v>
          </cell>
          <cell r="D66">
            <v>200910</v>
          </cell>
          <cell r="G66">
            <v>2</v>
          </cell>
          <cell r="L66">
            <v>-72320</v>
          </cell>
        </row>
        <row r="67">
          <cell r="B67" t="str">
            <v>CITIGROUP</v>
          </cell>
          <cell r="D67">
            <v>200910</v>
          </cell>
          <cell r="G67">
            <v>2</v>
          </cell>
          <cell r="L67">
            <v>-72120</v>
          </cell>
        </row>
        <row r="68">
          <cell r="B68" t="str">
            <v>CITIGROUP</v>
          </cell>
          <cell r="D68">
            <v>200911</v>
          </cell>
          <cell r="G68">
            <v>5</v>
          </cell>
          <cell r="L68">
            <v>-169400</v>
          </cell>
        </row>
        <row r="69">
          <cell r="B69" t="str">
            <v>CITIGROUP</v>
          </cell>
          <cell r="D69">
            <v>200912</v>
          </cell>
          <cell r="G69">
            <v>3</v>
          </cell>
          <cell r="L69">
            <v>-96780</v>
          </cell>
        </row>
        <row r="70">
          <cell r="B70" t="str">
            <v>CITIGROUP</v>
          </cell>
          <cell r="D70">
            <v>200904</v>
          </cell>
          <cell r="G70">
            <v>2</v>
          </cell>
          <cell r="L70">
            <v>-68520</v>
          </cell>
        </row>
        <row r="71">
          <cell r="B71" t="str">
            <v>CITIGROUP</v>
          </cell>
          <cell r="D71">
            <v>200904</v>
          </cell>
          <cell r="G71">
            <v>2</v>
          </cell>
          <cell r="L71">
            <v>-68420</v>
          </cell>
        </row>
        <row r="72">
          <cell r="B72" t="str">
            <v>CITIGROUP</v>
          </cell>
          <cell r="D72">
            <v>200910</v>
          </cell>
          <cell r="G72">
            <v>3</v>
          </cell>
          <cell r="L72">
            <v>-99480</v>
          </cell>
        </row>
        <row r="73">
          <cell r="B73" t="str">
            <v>CITIGROUP</v>
          </cell>
          <cell r="D73">
            <v>200911</v>
          </cell>
          <cell r="G73">
            <v>4</v>
          </cell>
          <cell r="L73">
            <v>-124320</v>
          </cell>
        </row>
        <row r="74">
          <cell r="B74" t="str">
            <v>CITIGROUP</v>
          </cell>
          <cell r="D74">
            <v>200912</v>
          </cell>
          <cell r="G74">
            <v>2</v>
          </cell>
          <cell r="L74">
            <v>-58520</v>
          </cell>
        </row>
        <row r="75">
          <cell r="B75" t="str">
            <v>CITIGROUP</v>
          </cell>
          <cell r="D75">
            <v>201001</v>
          </cell>
          <cell r="G75">
            <v>3</v>
          </cell>
          <cell r="L75">
            <v>-86280</v>
          </cell>
        </row>
        <row r="76">
          <cell r="B76" t="str">
            <v>CITIGROUP</v>
          </cell>
          <cell r="D76">
            <v>200904</v>
          </cell>
          <cell r="G76">
            <v>4</v>
          </cell>
          <cell r="L76">
            <v>-114240</v>
          </cell>
        </row>
        <row r="77">
          <cell r="B77" t="str">
            <v>CITIGROUP</v>
          </cell>
          <cell r="D77">
            <v>200910</v>
          </cell>
          <cell r="G77">
            <v>3</v>
          </cell>
          <cell r="L77">
            <v>-84180</v>
          </cell>
        </row>
        <row r="78">
          <cell r="B78" t="str">
            <v>CITIGROUP</v>
          </cell>
          <cell r="D78">
            <v>200911</v>
          </cell>
          <cell r="G78">
            <v>4</v>
          </cell>
          <cell r="L78">
            <v>-104920</v>
          </cell>
        </row>
        <row r="79">
          <cell r="B79" t="str">
            <v>CITIGROUP</v>
          </cell>
          <cell r="D79">
            <v>200912</v>
          </cell>
          <cell r="G79">
            <v>2</v>
          </cell>
          <cell r="L79">
            <v>-48920</v>
          </cell>
        </row>
        <row r="80">
          <cell r="B80" t="str">
            <v>CITIGROUP</v>
          </cell>
          <cell r="D80">
            <v>201001</v>
          </cell>
          <cell r="G80">
            <v>3</v>
          </cell>
          <cell r="L80">
            <v>-71880</v>
          </cell>
        </row>
        <row r="81">
          <cell r="B81" t="str">
            <v>CITIGROUP</v>
          </cell>
          <cell r="D81">
            <v>200904</v>
          </cell>
          <cell r="G81">
            <v>4</v>
          </cell>
          <cell r="L81">
            <v>-108840</v>
          </cell>
        </row>
        <row r="82">
          <cell r="B82" t="str">
            <v>CITIGROUP</v>
          </cell>
          <cell r="D82">
            <v>200910</v>
          </cell>
          <cell r="G82">
            <v>3</v>
          </cell>
          <cell r="L82">
            <v>-76530</v>
          </cell>
        </row>
        <row r="83">
          <cell r="B83" t="str">
            <v>CITIGROUP</v>
          </cell>
          <cell r="D83">
            <v>200911</v>
          </cell>
          <cell r="G83">
            <v>4</v>
          </cell>
          <cell r="L83">
            <v>-94520</v>
          </cell>
        </row>
        <row r="84">
          <cell r="B84" t="str">
            <v>CITIGROUP</v>
          </cell>
          <cell r="D84">
            <v>200912</v>
          </cell>
          <cell r="G84">
            <v>2</v>
          </cell>
          <cell r="L84">
            <v>-43520</v>
          </cell>
        </row>
        <row r="85">
          <cell r="B85" t="str">
            <v>CITIGROUP</v>
          </cell>
          <cell r="D85">
            <v>201001</v>
          </cell>
          <cell r="G85">
            <v>3</v>
          </cell>
          <cell r="L85">
            <v>-63180</v>
          </cell>
        </row>
        <row r="86">
          <cell r="B86" t="str">
            <v>CITIGROUP</v>
          </cell>
          <cell r="D86">
            <v>200904</v>
          </cell>
          <cell r="G86">
            <v>4</v>
          </cell>
          <cell r="L86">
            <v>-94240</v>
          </cell>
        </row>
        <row r="87">
          <cell r="B87" t="str">
            <v>CITIGROUP</v>
          </cell>
          <cell r="D87">
            <v>200910</v>
          </cell>
          <cell r="G87">
            <v>2</v>
          </cell>
          <cell r="L87">
            <v>-45120</v>
          </cell>
        </row>
        <row r="88">
          <cell r="B88" t="str">
            <v>CITIGROUP</v>
          </cell>
          <cell r="D88">
            <v>200911</v>
          </cell>
          <cell r="G88">
            <v>3</v>
          </cell>
          <cell r="L88">
            <v>-62490</v>
          </cell>
        </row>
        <row r="89">
          <cell r="B89" t="str">
            <v>CITIGROUP</v>
          </cell>
          <cell r="D89">
            <v>200912</v>
          </cell>
          <cell r="G89">
            <v>2</v>
          </cell>
          <cell r="L89">
            <v>-38120</v>
          </cell>
        </row>
        <row r="90">
          <cell r="B90" t="str">
            <v>CITIGROUP</v>
          </cell>
          <cell r="D90">
            <v>201001</v>
          </cell>
          <cell r="G90">
            <v>2</v>
          </cell>
          <cell r="L90">
            <v>-37320</v>
          </cell>
        </row>
        <row r="91">
          <cell r="B91" t="str">
            <v>CITIGROUP</v>
          </cell>
          <cell r="D91">
            <v>200904</v>
          </cell>
          <cell r="G91">
            <v>4</v>
          </cell>
          <cell r="L91">
            <v>-95640</v>
          </cell>
        </row>
        <row r="92">
          <cell r="B92" t="str">
            <v>CITIGROUP</v>
          </cell>
          <cell r="D92">
            <v>200910</v>
          </cell>
          <cell r="G92">
            <v>3</v>
          </cell>
          <cell r="L92">
            <v>-69780</v>
          </cell>
        </row>
        <row r="93">
          <cell r="B93" t="str">
            <v>CITIGROUP</v>
          </cell>
          <cell r="D93">
            <v>200911</v>
          </cell>
          <cell r="G93">
            <v>4</v>
          </cell>
          <cell r="L93">
            <v>-87320</v>
          </cell>
        </row>
        <row r="94">
          <cell r="B94" t="str">
            <v>CITIGROUP</v>
          </cell>
          <cell r="D94">
            <v>200912</v>
          </cell>
          <cell r="G94">
            <v>3</v>
          </cell>
          <cell r="L94">
            <v>-60630</v>
          </cell>
        </row>
        <row r="95">
          <cell r="B95" t="str">
            <v>CITIGROUP</v>
          </cell>
          <cell r="D95">
            <v>201001</v>
          </cell>
          <cell r="G95">
            <v>3</v>
          </cell>
          <cell r="L95">
            <v>-59280</v>
          </cell>
        </row>
        <row r="96">
          <cell r="B96" t="str">
            <v>CITIGROUP</v>
          </cell>
          <cell r="D96">
            <v>200904</v>
          </cell>
          <cell r="G96">
            <v>5</v>
          </cell>
          <cell r="L96">
            <v>-134050</v>
          </cell>
        </row>
        <row r="97">
          <cell r="B97" t="str">
            <v>CITIGROUP</v>
          </cell>
          <cell r="D97">
            <v>200910</v>
          </cell>
          <cell r="G97">
            <v>4</v>
          </cell>
          <cell r="L97">
            <v>-103840</v>
          </cell>
        </row>
        <row r="98">
          <cell r="B98" t="str">
            <v>CITIGROUP</v>
          </cell>
          <cell r="D98">
            <v>200911</v>
          </cell>
          <cell r="G98">
            <v>4</v>
          </cell>
          <cell r="L98">
            <v>-97120</v>
          </cell>
        </row>
        <row r="99">
          <cell r="B99" t="str">
            <v>CITIGROUP</v>
          </cell>
          <cell r="D99">
            <v>200912</v>
          </cell>
          <cell r="G99">
            <v>2</v>
          </cell>
          <cell r="L99">
            <v>-45620</v>
          </cell>
        </row>
        <row r="100">
          <cell r="B100" t="str">
            <v>CITIGROUP</v>
          </cell>
          <cell r="D100">
            <v>201001</v>
          </cell>
          <cell r="G100">
            <v>3</v>
          </cell>
          <cell r="L100">
            <v>-67380</v>
          </cell>
        </row>
        <row r="101">
          <cell r="B101" t="str">
            <v>CITIGROUP</v>
          </cell>
          <cell r="D101">
            <v>201002</v>
          </cell>
          <cell r="G101">
            <v>3</v>
          </cell>
          <cell r="L101">
            <v>-67320</v>
          </cell>
        </row>
        <row r="102">
          <cell r="B102" t="str">
            <v>CITIGROUP</v>
          </cell>
          <cell r="D102">
            <v>200904</v>
          </cell>
          <cell r="G102">
            <v>5</v>
          </cell>
          <cell r="L102">
            <v>-108550</v>
          </cell>
        </row>
        <row r="103">
          <cell r="B103" t="str">
            <v>CITIGROUP</v>
          </cell>
          <cell r="D103">
            <v>200910</v>
          </cell>
          <cell r="G103">
            <v>4</v>
          </cell>
          <cell r="L103">
            <v>-83840</v>
          </cell>
        </row>
        <row r="104">
          <cell r="B104" t="str">
            <v>CITIGROUP</v>
          </cell>
          <cell r="D104">
            <v>200911</v>
          </cell>
          <cell r="G104">
            <v>2</v>
          </cell>
          <cell r="L104">
            <v>-39060</v>
          </cell>
        </row>
        <row r="105">
          <cell r="B105" t="str">
            <v>CITIGROUP</v>
          </cell>
          <cell r="D105">
            <v>200911</v>
          </cell>
          <cell r="G105">
            <v>2</v>
          </cell>
          <cell r="L105">
            <v>-38960</v>
          </cell>
        </row>
        <row r="106">
          <cell r="B106" t="str">
            <v>CITIGROUP</v>
          </cell>
          <cell r="D106">
            <v>200912</v>
          </cell>
          <cell r="G106">
            <v>2</v>
          </cell>
          <cell r="L106">
            <v>-35920</v>
          </cell>
        </row>
        <row r="107">
          <cell r="B107" t="str">
            <v>CITIGROUP</v>
          </cell>
          <cell r="D107">
            <v>201001</v>
          </cell>
          <cell r="G107">
            <v>3</v>
          </cell>
          <cell r="L107">
            <v>-52980</v>
          </cell>
        </row>
        <row r="108">
          <cell r="B108" t="str">
            <v>CITIGROUP</v>
          </cell>
          <cell r="D108">
            <v>201002</v>
          </cell>
          <cell r="G108">
            <v>3</v>
          </cell>
          <cell r="L108">
            <v>-52170</v>
          </cell>
        </row>
        <row r="109">
          <cell r="B109" t="str">
            <v>CITIGROUP</v>
          </cell>
          <cell r="D109">
            <v>200904</v>
          </cell>
          <cell r="G109">
            <v>5</v>
          </cell>
          <cell r="L109">
            <v>-109550</v>
          </cell>
        </row>
        <row r="110">
          <cell r="B110" t="str">
            <v>CITIGROUP</v>
          </cell>
          <cell r="D110">
            <v>200910</v>
          </cell>
          <cell r="G110">
            <v>4</v>
          </cell>
          <cell r="L110">
            <v>-85440</v>
          </cell>
        </row>
        <row r="111">
          <cell r="B111" t="str">
            <v>CITIGROUP</v>
          </cell>
          <cell r="D111">
            <v>200911</v>
          </cell>
          <cell r="G111">
            <v>5</v>
          </cell>
          <cell r="L111">
            <v>-100150</v>
          </cell>
        </row>
        <row r="112">
          <cell r="B112" t="str">
            <v>CITIGROUP</v>
          </cell>
          <cell r="D112">
            <v>200912</v>
          </cell>
          <cell r="G112">
            <v>3</v>
          </cell>
          <cell r="L112">
            <v>-55680</v>
          </cell>
        </row>
        <row r="113">
          <cell r="B113" t="str">
            <v>CITIGROUP</v>
          </cell>
          <cell r="D113">
            <v>201001</v>
          </cell>
          <cell r="G113">
            <v>4</v>
          </cell>
          <cell r="L113">
            <v>-72840</v>
          </cell>
        </row>
        <row r="114">
          <cell r="B114" t="str">
            <v>CITIGROUP</v>
          </cell>
          <cell r="D114">
            <v>201002</v>
          </cell>
          <cell r="G114">
            <v>3</v>
          </cell>
          <cell r="L114">
            <v>-54420</v>
          </cell>
        </row>
        <row r="115">
          <cell r="B115" t="str">
            <v>CITIGROUP</v>
          </cell>
          <cell r="D115">
            <v>200904</v>
          </cell>
          <cell r="G115">
            <v>5</v>
          </cell>
          <cell r="L115">
            <v>-107050</v>
          </cell>
        </row>
        <row r="116">
          <cell r="B116" t="str">
            <v>CITIGROUP</v>
          </cell>
          <cell r="D116">
            <v>200910</v>
          </cell>
          <cell r="G116">
            <v>3</v>
          </cell>
          <cell r="L116">
            <v>-60480</v>
          </cell>
        </row>
        <row r="117">
          <cell r="B117" t="str">
            <v>CITIGROUP</v>
          </cell>
          <cell r="D117">
            <v>200911</v>
          </cell>
          <cell r="G117">
            <v>5</v>
          </cell>
          <cell r="L117">
            <v>-95650</v>
          </cell>
        </row>
        <row r="118">
          <cell r="B118" t="str">
            <v>CITIGROUP</v>
          </cell>
          <cell r="D118">
            <v>200912</v>
          </cell>
          <cell r="G118">
            <v>3</v>
          </cell>
          <cell r="L118">
            <v>-52980</v>
          </cell>
        </row>
        <row r="119">
          <cell r="B119" t="str">
            <v>CITIGROUP</v>
          </cell>
          <cell r="D119">
            <v>201001</v>
          </cell>
          <cell r="G119">
            <v>4</v>
          </cell>
          <cell r="L119">
            <v>-69040</v>
          </cell>
        </row>
        <row r="120">
          <cell r="B120" t="str">
            <v>CITIGROUP</v>
          </cell>
          <cell r="D120">
            <v>201002</v>
          </cell>
          <cell r="G120">
            <v>3</v>
          </cell>
          <cell r="L120">
            <v>-51570</v>
          </cell>
        </row>
        <row r="121">
          <cell r="B121" t="str">
            <v>CITIGROUP</v>
          </cell>
          <cell r="D121">
            <v>200904</v>
          </cell>
          <cell r="G121">
            <v>5</v>
          </cell>
          <cell r="L121">
            <v>-77050</v>
          </cell>
        </row>
        <row r="122">
          <cell r="B122" t="str">
            <v>CITIGROUP</v>
          </cell>
          <cell r="D122">
            <v>200910</v>
          </cell>
          <cell r="G122">
            <v>4</v>
          </cell>
          <cell r="L122">
            <v>-60840</v>
          </cell>
        </row>
        <row r="123">
          <cell r="B123" t="str">
            <v>CITIGROUP</v>
          </cell>
          <cell r="D123">
            <v>200911</v>
          </cell>
          <cell r="G123">
            <v>5</v>
          </cell>
          <cell r="L123">
            <v>-72650</v>
          </cell>
        </row>
        <row r="124">
          <cell r="B124" t="str">
            <v>CITIGROUP</v>
          </cell>
          <cell r="D124">
            <v>200912</v>
          </cell>
          <cell r="G124">
            <v>2</v>
          </cell>
          <cell r="L124">
            <v>-27020</v>
          </cell>
        </row>
        <row r="125">
          <cell r="B125" t="str">
            <v>CITIGROUP</v>
          </cell>
          <cell r="D125">
            <v>201001</v>
          </cell>
          <cell r="G125">
            <v>3</v>
          </cell>
          <cell r="L125">
            <v>-40080</v>
          </cell>
        </row>
        <row r="126">
          <cell r="B126" t="str">
            <v>CITIGROUP</v>
          </cell>
          <cell r="D126">
            <v>201002</v>
          </cell>
          <cell r="G126">
            <v>3</v>
          </cell>
          <cell r="L126">
            <v>-40020</v>
          </cell>
        </row>
        <row r="127">
          <cell r="B127" t="str">
            <v>CITIGROUP</v>
          </cell>
          <cell r="D127">
            <v>201003</v>
          </cell>
          <cell r="G127">
            <v>2</v>
          </cell>
          <cell r="L127">
            <v>-25680</v>
          </cell>
        </row>
        <row r="128">
          <cell r="B128" t="str">
            <v>CITIGROUP</v>
          </cell>
          <cell r="D128">
            <v>200904</v>
          </cell>
          <cell r="G128">
            <v>5</v>
          </cell>
          <cell r="L128">
            <v>-67050</v>
          </cell>
        </row>
        <row r="129">
          <cell r="B129" t="str">
            <v>CITIGROUP</v>
          </cell>
          <cell r="D129">
            <v>200910</v>
          </cell>
          <cell r="G129">
            <v>3</v>
          </cell>
          <cell r="L129">
            <v>-39630</v>
          </cell>
        </row>
        <row r="130">
          <cell r="B130" t="str">
            <v>CITIGROUP</v>
          </cell>
          <cell r="D130">
            <v>200911</v>
          </cell>
          <cell r="G130">
            <v>5</v>
          </cell>
          <cell r="L130">
            <v>-64150</v>
          </cell>
        </row>
        <row r="131">
          <cell r="B131" t="str">
            <v>CITIGROUP</v>
          </cell>
          <cell r="D131">
            <v>200912</v>
          </cell>
          <cell r="G131">
            <v>3</v>
          </cell>
          <cell r="L131">
            <v>-36780</v>
          </cell>
        </row>
        <row r="132">
          <cell r="B132" t="str">
            <v>CITIGROUP</v>
          </cell>
          <cell r="D132">
            <v>201001</v>
          </cell>
          <cell r="G132">
            <v>3</v>
          </cell>
          <cell r="L132">
            <v>-36630</v>
          </cell>
        </row>
        <row r="133">
          <cell r="B133" t="str">
            <v>CITIGROUP</v>
          </cell>
          <cell r="D133">
            <v>201002</v>
          </cell>
          <cell r="G133">
            <v>3</v>
          </cell>
          <cell r="L133">
            <v>-37320</v>
          </cell>
        </row>
        <row r="134">
          <cell r="B134" t="str">
            <v>CITIGROUP</v>
          </cell>
          <cell r="D134">
            <v>201003</v>
          </cell>
          <cell r="G134">
            <v>2</v>
          </cell>
          <cell r="L134">
            <v>-23980</v>
          </cell>
        </row>
        <row r="135">
          <cell r="B135" t="str">
            <v>CITIGROUP</v>
          </cell>
          <cell r="D135">
            <v>200904</v>
          </cell>
          <cell r="G135">
            <v>5</v>
          </cell>
          <cell r="L135">
            <v>-71050</v>
          </cell>
        </row>
        <row r="136">
          <cell r="B136" t="str">
            <v>CITIGROUP</v>
          </cell>
          <cell r="D136">
            <v>200910</v>
          </cell>
          <cell r="G136">
            <v>4</v>
          </cell>
          <cell r="L136">
            <v>-54040</v>
          </cell>
        </row>
        <row r="137">
          <cell r="B137" t="str">
            <v>CITIGROUP</v>
          </cell>
          <cell r="D137">
            <v>200911</v>
          </cell>
          <cell r="G137">
            <v>5</v>
          </cell>
          <cell r="L137">
            <v>-61150</v>
          </cell>
        </row>
        <row r="138">
          <cell r="B138" t="str">
            <v>CITIGROUP</v>
          </cell>
          <cell r="D138">
            <v>200912</v>
          </cell>
          <cell r="G138">
            <v>3</v>
          </cell>
          <cell r="L138">
            <v>-32280</v>
          </cell>
        </row>
        <row r="139">
          <cell r="B139" t="str">
            <v>CITIGROUP</v>
          </cell>
          <cell r="D139">
            <v>201001</v>
          </cell>
          <cell r="G139">
            <v>4</v>
          </cell>
          <cell r="L139">
            <v>-44320</v>
          </cell>
        </row>
        <row r="140">
          <cell r="B140" t="str">
            <v>CITIGROUP</v>
          </cell>
          <cell r="D140">
            <v>201002</v>
          </cell>
          <cell r="G140">
            <v>3</v>
          </cell>
          <cell r="L140">
            <v>-33120</v>
          </cell>
        </row>
        <row r="141">
          <cell r="B141" t="str">
            <v>CITIGROUP</v>
          </cell>
          <cell r="D141">
            <v>201003</v>
          </cell>
          <cell r="G141">
            <v>3</v>
          </cell>
          <cell r="L141">
            <v>-31320</v>
          </cell>
        </row>
        <row r="142">
          <cell r="B142" t="str">
            <v>CITIGROUP</v>
          </cell>
          <cell r="D142">
            <v>200904</v>
          </cell>
          <cell r="G142">
            <v>4</v>
          </cell>
          <cell r="L142">
            <v>-63640</v>
          </cell>
        </row>
        <row r="143">
          <cell r="B143" t="str">
            <v>CITIGROUP</v>
          </cell>
          <cell r="D143">
            <v>200910</v>
          </cell>
          <cell r="G143">
            <v>3</v>
          </cell>
          <cell r="L143">
            <v>-44280</v>
          </cell>
        </row>
        <row r="144">
          <cell r="B144" t="str">
            <v>CITIGROUP</v>
          </cell>
          <cell r="D144">
            <v>200911</v>
          </cell>
          <cell r="G144">
            <v>4</v>
          </cell>
          <cell r="L144">
            <v>-55720</v>
          </cell>
        </row>
        <row r="145">
          <cell r="B145" t="str">
            <v>CITIGROUP</v>
          </cell>
          <cell r="D145">
            <v>200912</v>
          </cell>
          <cell r="G145">
            <v>3</v>
          </cell>
          <cell r="L145">
            <v>-36930</v>
          </cell>
        </row>
        <row r="146">
          <cell r="B146" t="str">
            <v>CITIGROUP</v>
          </cell>
          <cell r="D146">
            <v>201001</v>
          </cell>
          <cell r="G146">
            <v>4</v>
          </cell>
          <cell r="L146">
            <v>-49040</v>
          </cell>
        </row>
        <row r="147">
          <cell r="B147" t="str">
            <v>CITIGROUP</v>
          </cell>
          <cell r="D147">
            <v>201002</v>
          </cell>
          <cell r="G147">
            <v>3</v>
          </cell>
          <cell r="L147">
            <v>-36720</v>
          </cell>
        </row>
        <row r="148">
          <cell r="B148" t="str">
            <v>CITIGROUP</v>
          </cell>
          <cell r="D148">
            <v>201003</v>
          </cell>
          <cell r="G148">
            <v>3</v>
          </cell>
          <cell r="L148">
            <v>-34770</v>
          </cell>
        </row>
        <row r="149">
          <cell r="B149" t="str">
            <v>CITIGROUP</v>
          </cell>
          <cell r="D149">
            <v>200910</v>
          </cell>
          <cell r="G149">
            <v>3</v>
          </cell>
          <cell r="L149">
            <v>-34530</v>
          </cell>
        </row>
        <row r="150">
          <cell r="B150" t="str">
            <v>CITIGROUP</v>
          </cell>
          <cell r="D150">
            <v>200911</v>
          </cell>
          <cell r="G150">
            <v>5</v>
          </cell>
          <cell r="L150">
            <v>-56150</v>
          </cell>
        </row>
        <row r="151">
          <cell r="B151" t="str">
            <v>CITIGROUP</v>
          </cell>
          <cell r="D151">
            <v>200912</v>
          </cell>
          <cell r="G151">
            <v>2</v>
          </cell>
          <cell r="L151">
            <v>-21720</v>
          </cell>
        </row>
        <row r="152">
          <cell r="B152" t="str">
            <v>CITIGROUP</v>
          </cell>
          <cell r="D152">
            <v>201001</v>
          </cell>
          <cell r="G152">
            <v>3</v>
          </cell>
          <cell r="L152">
            <v>-32130</v>
          </cell>
        </row>
        <row r="153">
          <cell r="B153" t="str">
            <v>CITIGROUP</v>
          </cell>
          <cell r="D153">
            <v>201002</v>
          </cell>
          <cell r="G153">
            <v>3</v>
          </cell>
          <cell r="L153">
            <v>-31920</v>
          </cell>
        </row>
        <row r="154">
          <cell r="B154" t="str">
            <v>CITIGROUP</v>
          </cell>
          <cell r="D154">
            <v>201003</v>
          </cell>
          <cell r="G154">
            <v>2</v>
          </cell>
          <cell r="L154">
            <v>-19880</v>
          </cell>
        </row>
        <row r="155">
          <cell r="B155" t="str">
            <v>CITIGROUP</v>
          </cell>
          <cell r="D155">
            <v>201004</v>
          </cell>
          <cell r="G155">
            <v>5</v>
          </cell>
          <cell r="L155">
            <v>-42700</v>
          </cell>
        </row>
        <row r="156">
          <cell r="B156" t="str">
            <v>CITIGROUP</v>
          </cell>
          <cell r="D156">
            <v>200910</v>
          </cell>
          <cell r="G156">
            <v>4</v>
          </cell>
          <cell r="L156">
            <v>-23240</v>
          </cell>
        </row>
        <row r="157">
          <cell r="B157" t="str">
            <v>CITIGROUP</v>
          </cell>
          <cell r="D157">
            <v>200911</v>
          </cell>
          <cell r="G157">
            <v>5</v>
          </cell>
          <cell r="L157">
            <v>-29900</v>
          </cell>
        </row>
        <row r="158">
          <cell r="B158" t="str">
            <v>CITIGROUP</v>
          </cell>
          <cell r="D158">
            <v>200912</v>
          </cell>
          <cell r="G158">
            <v>3</v>
          </cell>
          <cell r="L158">
            <v>-18180</v>
          </cell>
        </row>
        <row r="159">
          <cell r="B159" t="str">
            <v>CITIGROUP</v>
          </cell>
          <cell r="D159">
            <v>201001</v>
          </cell>
          <cell r="G159">
            <v>4</v>
          </cell>
          <cell r="L159">
            <v>-23840</v>
          </cell>
        </row>
        <row r="160">
          <cell r="B160" t="str">
            <v>CITIGROUP</v>
          </cell>
          <cell r="D160">
            <v>201002</v>
          </cell>
          <cell r="G160">
            <v>3</v>
          </cell>
          <cell r="L160">
            <v>-16770</v>
          </cell>
        </row>
        <row r="161">
          <cell r="B161" t="str">
            <v>CITIGROUP</v>
          </cell>
          <cell r="D161">
            <v>201003</v>
          </cell>
          <cell r="G161">
            <v>3</v>
          </cell>
          <cell r="L161">
            <v>-15720</v>
          </cell>
        </row>
        <row r="162">
          <cell r="B162" t="str">
            <v>CITIGROUP</v>
          </cell>
          <cell r="D162">
            <v>201004</v>
          </cell>
          <cell r="G162">
            <v>5</v>
          </cell>
          <cell r="L162">
            <v>-22950</v>
          </cell>
        </row>
        <row r="163">
          <cell r="B163" t="str">
            <v>CITIGROUP</v>
          </cell>
          <cell r="D163">
            <v>200910</v>
          </cell>
          <cell r="G163">
            <v>3</v>
          </cell>
          <cell r="L163">
            <v>-6930</v>
          </cell>
        </row>
        <row r="164">
          <cell r="B164" t="str">
            <v>CITIGROUP</v>
          </cell>
          <cell r="D164">
            <v>200911</v>
          </cell>
          <cell r="G164">
            <v>5</v>
          </cell>
          <cell r="L164">
            <v>-15150</v>
          </cell>
        </row>
        <row r="165">
          <cell r="B165" t="str">
            <v>CITIGROUP</v>
          </cell>
          <cell r="D165">
            <v>200912</v>
          </cell>
          <cell r="G165">
            <v>2</v>
          </cell>
          <cell r="L165">
            <v>-6820</v>
          </cell>
        </row>
        <row r="166">
          <cell r="B166" t="str">
            <v>CITIGROUP</v>
          </cell>
          <cell r="D166">
            <v>201001</v>
          </cell>
          <cell r="G166">
            <v>3</v>
          </cell>
          <cell r="L166">
            <v>-10080</v>
          </cell>
        </row>
        <row r="167">
          <cell r="B167" t="str">
            <v>CITIGROUP</v>
          </cell>
          <cell r="D167">
            <v>201002</v>
          </cell>
          <cell r="G167">
            <v>3</v>
          </cell>
          <cell r="L167">
            <v>-9870</v>
          </cell>
        </row>
        <row r="168">
          <cell r="B168" t="str">
            <v>CITIGROUP</v>
          </cell>
          <cell r="D168">
            <v>201003</v>
          </cell>
          <cell r="G168">
            <v>2</v>
          </cell>
          <cell r="L168">
            <v>-6280</v>
          </cell>
        </row>
        <row r="169">
          <cell r="B169" t="str">
            <v>CITIGROUP</v>
          </cell>
          <cell r="D169">
            <v>201004</v>
          </cell>
          <cell r="G169">
            <v>5</v>
          </cell>
          <cell r="L169">
            <v>-13700</v>
          </cell>
        </row>
        <row r="170">
          <cell r="B170" t="str">
            <v>CITIGROUP</v>
          </cell>
          <cell r="D170">
            <v>200910</v>
          </cell>
          <cell r="G170">
            <v>4</v>
          </cell>
          <cell r="L170">
            <v>-9240</v>
          </cell>
        </row>
        <row r="171">
          <cell r="B171" t="str">
            <v>CITIGROUP</v>
          </cell>
          <cell r="D171">
            <v>200911</v>
          </cell>
          <cell r="G171">
            <v>4</v>
          </cell>
          <cell r="L171">
            <v>-11720</v>
          </cell>
        </row>
        <row r="172">
          <cell r="B172" t="str">
            <v>CITIGROUP</v>
          </cell>
          <cell r="D172">
            <v>200912</v>
          </cell>
          <cell r="G172">
            <v>3</v>
          </cell>
          <cell r="L172">
            <v>-10680</v>
          </cell>
        </row>
        <row r="173">
          <cell r="B173" t="str">
            <v>CITIGROUP</v>
          </cell>
          <cell r="D173">
            <v>201001</v>
          </cell>
          <cell r="G173">
            <v>4</v>
          </cell>
          <cell r="L173">
            <v>-14040</v>
          </cell>
        </row>
        <row r="174">
          <cell r="B174" t="str">
            <v>CITIGROUP</v>
          </cell>
          <cell r="D174">
            <v>201002</v>
          </cell>
          <cell r="G174">
            <v>3</v>
          </cell>
          <cell r="L174">
            <v>-10920</v>
          </cell>
        </row>
        <row r="175">
          <cell r="B175" t="str">
            <v>CITIGROUP</v>
          </cell>
          <cell r="D175">
            <v>201003</v>
          </cell>
          <cell r="G175">
            <v>3</v>
          </cell>
          <cell r="L175">
            <v>-10620</v>
          </cell>
        </row>
        <row r="176">
          <cell r="B176" t="str">
            <v>CITIGROUP</v>
          </cell>
          <cell r="D176">
            <v>201004</v>
          </cell>
          <cell r="G176">
            <v>5</v>
          </cell>
          <cell r="L176">
            <v>-15700</v>
          </cell>
        </row>
        <row r="177">
          <cell r="B177" t="str">
            <v>CITIGROUP</v>
          </cell>
          <cell r="D177">
            <v>200910</v>
          </cell>
          <cell r="G177">
            <v>3</v>
          </cell>
          <cell r="L177">
            <v>-10680</v>
          </cell>
        </row>
        <row r="178">
          <cell r="B178" t="str">
            <v>CITIGROUP</v>
          </cell>
          <cell r="D178">
            <v>200911</v>
          </cell>
          <cell r="G178">
            <v>4</v>
          </cell>
          <cell r="L178">
            <v>-14120</v>
          </cell>
        </row>
        <row r="179">
          <cell r="B179" t="str">
            <v>CITIGROUP</v>
          </cell>
          <cell r="D179">
            <v>200912</v>
          </cell>
          <cell r="G179">
            <v>3</v>
          </cell>
          <cell r="L179">
            <v>-10380</v>
          </cell>
        </row>
        <row r="180">
          <cell r="B180" t="str">
            <v>CITIGROUP</v>
          </cell>
          <cell r="D180">
            <v>201001</v>
          </cell>
          <cell r="G180">
            <v>3</v>
          </cell>
          <cell r="L180">
            <v>-10230</v>
          </cell>
        </row>
        <row r="181">
          <cell r="B181" t="str">
            <v>CITIGROUP</v>
          </cell>
          <cell r="D181">
            <v>201002</v>
          </cell>
          <cell r="G181">
            <v>3</v>
          </cell>
          <cell r="L181">
            <v>-10020</v>
          </cell>
        </row>
        <row r="182">
          <cell r="B182" t="str">
            <v>CITIGROUP</v>
          </cell>
          <cell r="D182">
            <v>201003</v>
          </cell>
          <cell r="G182">
            <v>3</v>
          </cell>
          <cell r="L182">
            <v>-10320</v>
          </cell>
        </row>
        <row r="183">
          <cell r="B183" t="str">
            <v>CITIGROUP</v>
          </cell>
          <cell r="D183">
            <v>201004</v>
          </cell>
          <cell r="G183">
            <v>4</v>
          </cell>
          <cell r="L183">
            <v>-11960</v>
          </cell>
        </row>
        <row r="184">
          <cell r="B184" t="str">
            <v>CITIGROUP</v>
          </cell>
          <cell r="D184">
            <v>200910</v>
          </cell>
          <cell r="G184">
            <v>3</v>
          </cell>
          <cell r="L184">
            <v>-3180</v>
          </cell>
        </row>
        <row r="185">
          <cell r="B185" t="str">
            <v>CITIGROUP</v>
          </cell>
          <cell r="D185">
            <v>200911</v>
          </cell>
          <cell r="G185">
            <v>4</v>
          </cell>
          <cell r="L185">
            <v>-6520</v>
          </cell>
        </row>
        <row r="186">
          <cell r="B186" t="str">
            <v>CITIGROUP</v>
          </cell>
          <cell r="D186">
            <v>200912</v>
          </cell>
          <cell r="G186">
            <v>3</v>
          </cell>
          <cell r="L186">
            <v>-5730</v>
          </cell>
        </row>
        <row r="187">
          <cell r="B187" t="str">
            <v>CITIGROUP</v>
          </cell>
          <cell r="D187">
            <v>201001</v>
          </cell>
          <cell r="G187">
            <v>3</v>
          </cell>
          <cell r="L187">
            <v>-5280</v>
          </cell>
        </row>
        <row r="188">
          <cell r="B188" t="str">
            <v>CITIGROUP</v>
          </cell>
          <cell r="D188">
            <v>201002</v>
          </cell>
          <cell r="G188">
            <v>3</v>
          </cell>
          <cell r="L188">
            <v>-5520</v>
          </cell>
        </row>
        <row r="189">
          <cell r="B189" t="str">
            <v>CITIGROUP</v>
          </cell>
          <cell r="D189">
            <v>201003</v>
          </cell>
          <cell r="G189">
            <v>3</v>
          </cell>
          <cell r="L189">
            <v>-5370</v>
          </cell>
        </row>
        <row r="190">
          <cell r="B190" t="str">
            <v>CITIGROUP</v>
          </cell>
          <cell r="D190">
            <v>201004</v>
          </cell>
          <cell r="G190">
            <v>4</v>
          </cell>
          <cell r="L190">
            <v>-4760</v>
          </cell>
        </row>
        <row r="191">
          <cell r="B191" t="str">
            <v>CITIGROUP</v>
          </cell>
          <cell r="D191">
            <v>200910</v>
          </cell>
          <cell r="G191">
            <v>4</v>
          </cell>
          <cell r="L191">
            <v>12160</v>
          </cell>
        </row>
        <row r="192">
          <cell r="B192" t="str">
            <v>CITIGROUP</v>
          </cell>
          <cell r="D192">
            <v>200911</v>
          </cell>
          <cell r="G192">
            <v>5</v>
          </cell>
          <cell r="L192">
            <v>14100</v>
          </cell>
        </row>
        <row r="193">
          <cell r="B193" t="str">
            <v>CITIGROUP</v>
          </cell>
          <cell r="D193">
            <v>200912</v>
          </cell>
          <cell r="G193">
            <v>3</v>
          </cell>
          <cell r="L193">
            <v>7620</v>
          </cell>
        </row>
        <row r="194">
          <cell r="B194" t="str">
            <v>CITIGROUP</v>
          </cell>
          <cell r="D194">
            <v>201001</v>
          </cell>
          <cell r="G194">
            <v>3</v>
          </cell>
          <cell r="L194">
            <v>7920</v>
          </cell>
        </row>
        <row r="195">
          <cell r="B195" t="str">
            <v>CITIGROUP</v>
          </cell>
          <cell r="D195">
            <v>201002</v>
          </cell>
          <cell r="G195">
            <v>3</v>
          </cell>
          <cell r="L195">
            <v>7680</v>
          </cell>
        </row>
        <row r="196">
          <cell r="B196" t="str">
            <v>CITIGROUP</v>
          </cell>
          <cell r="D196">
            <v>201003</v>
          </cell>
          <cell r="G196">
            <v>3</v>
          </cell>
          <cell r="L196">
            <v>7680</v>
          </cell>
        </row>
        <row r="197">
          <cell r="B197" t="str">
            <v>CITIGROUP</v>
          </cell>
          <cell r="D197">
            <v>201004</v>
          </cell>
          <cell r="G197">
            <v>5</v>
          </cell>
          <cell r="L197">
            <v>13550</v>
          </cell>
        </row>
        <row r="198">
          <cell r="B198" t="str">
            <v>CITIGROUP</v>
          </cell>
          <cell r="D198">
            <v>200910</v>
          </cell>
          <cell r="G198">
            <v>4</v>
          </cell>
          <cell r="L198">
            <v>15960</v>
          </cell>
        </row>
        <row r="199">
          <cell r="B199" t="str">
            <v>CITIGROUP</v>
          </cell>
          <cell r="D199">
            <v>200911</v>
          </cell>
          <cell r="G199">
            <v>5</v>
          </cell>
          <cell r="L199">
            <v>17600</v>
          </cell>
        </row>
        <row r="200">
          <cell r="B200" t="str">
            <v>CITIGROUP</v>
          </cell>
          <cell r="D200">
            <v>200912</v>
          </cell>
          <cell r="G200">
            <v>2</v>
          </cell>
          <cell r="L200">
            <v>6180</v>
          </cell>
        </row>
        <row r="201">
          <cell r="B201" t="str">
            <v>CITIGROUP</v>
          </cell>
          <cell r="D201">
            <v>201001</v>
          </cell>
          <cell r="G201">
            <v>4</v>
          </cell>
          <cell r="L201">
            <v>13160</v>
          </cell>
        </row>
        <row r="202">
          <cell r="B202" t="str">
            <v>CITIGROUP</v>
          </cell>
          <cell r="D202">
            <v>201002</v>
          </cell>
          <cell r="G202">
            <v>3</v>
          </cell>
          <cell r="L202">
            <v>9780</v>
          </cell>
        </row>
        <row r="203">
          <cell r="B203" t="str">
            <v>CITIGROUP</v>
          </cell>
          <cell r="D203">
            <v>201003</v>
          </cell>
          <cell r="G203">
            <v>2</v>
          </cell>
          <cell r="L203">
            <v>6200</v>
          </cell>
        </row>
        <row r="204">
          <cell r="B204" t="str">
            <v>CITIGROUP</v>
          </cell>
          <cell r="D204">
            <v>201004</v>
          </cell>
          <cell r="G204">
            <v>6</v>
          </cell>
          <cell r="L204">
            <v>17760</v>
          </cell>
        </row>
        <row r="205">
          <cell r="B205" t="str">
            <v>CITIGROUP</v>
          </cell>
          <cell r="D205">
            <v>200910</v>
          </cell>
          <cell r="G205">
            <v>3</v>
          </cell>
          <cell r="L205">
            <v>12120</v>
          </cell>
        </row>
        <row r="206">
          <cell r="B206" t="str">
            <v>CITIGROUP</v>
          </cell>
          <cell r="D206">
            <v>200911</v>
          </cell>
          <cell r="G206">
            <v>5</v>
          </cell>
          <cell r="L206">
            <v>20100</v>
          </cell>
        </row>
        <row r="207">
          <cell r="B207" t="str">
            <v>CITIGROUP</v>
          </cell>
          <cell r="D207">
            <v>200912</v>
          </cell>
          <cell r="G207">
            <v>3</v>
          </cell>
          <cell r="L207">
            <v>12720</v>
          </cell>
        </row>
        <row r="208">
          <cell r="B208" t="str">
            <v>CITIGROUP</v>
          </cell>
          <cell r="D208">
            <v>201001</v>
          </cell>
          <cell r="G208">
            <v>4</v>
          </cell>
          <cell r="L208">
            <v>16960</v>
          </cell>
        </row>
        <row r="209">
          <cell r="B209" t="str">
            <v>CITIGROUP</v>
          </cell>
          <cell r="D209">
            <v>201002</v>
          </cell>
          <cell r="G209">
            <v>3</v>
          </cell>
          <cell r="L209">
            <v>12480</v>
          </cell>
        </row>
        <row r="210">
          <cell r="B210" t="str">
            <v>CITIGROUP</v>
          </cell>
          <cell r="D210">
            <v>201003</v>
          </cell>
          <cell r="G210">
            <v>2</v>
          </cell>
          <cell r="L210">
            <v>8420</v>
          </cell>
        </row>
        <row r="211">
          <cell r="B211" t="str">
            <v>CITIGROUP</v>
          </cell>
          <cell r="D211">
            <v>201004</v>
          </cell>
          <cell r="G211">
            <v>5</v>
          </cell>
          <cell r="L211">
            <v>21300</v>
          </cell>
        </row>
        <row r="212">
          <cell r="B212" t="str">
            <v>UBSSEC</v>
          </cell>
          <cell r="D212">
            <v>200904</v>
          </cell>
          <cell r="G212">
            <v>-51</v>
          </cell>
          <cell r="L212">
            <v>2146380.9</v>
          </cell>
        </row>
        <row r="213">
          <cell r="B213" t="str">
            <v>CITIGROUP</v>
          </cell>
          <cell r="D213">
            <v>200910</v>
          </cell>
          <cell r="G213">
            <v>3</v>
          </cell>
          <cell r="L213">
            <v>10470</v>
          </cell>
        </row>
        <row r="214">
          <cell r="B214" t="str">
            <v>CITIGROUP</v>
          </cell>
          <cell r="D214">
            <v>200911</v>
          </cell>
          <cell r="G214">
            <v>5</v>
          </cell>
          <cell r="L214">
            <v>18350</v>
          </cell>
        </row>
        <row r="215">
          <cell r="B215" t="str">
            <v>CITIGROUP</v>
          </cell>
          <cell r="D215">
            <v>200912</v>
          </cell>
          <cell r="G215">
            <v>3</v>
          </cell>
          <cell r="L215">
            <v>11130</v>
          </cell>
        </row>
        <row r="216">
          <cell r="B216" t="str">
            <v>CITIGROUP</v>
          </cell>
          <cell r="D216">
            <v>201001</v>
          </cell>
          <cell r="G216">
            <v>4</v>
          </cell>
          <cell r="L216">
            <v>14760</v>
          </cell>
        </row>
        <row r="217">
          <cell r="B217" t="str">
            <v>CITIGROUP</v>
          </cell>
          <cell r="D217">
            <v>201002</v>
          </cell>
          <cell r="G217">
            <v>3</v>
          </cell>
          <cell r="L217">
            <v>11430</v>
          </cell>
        </row>
        <row r="218">
          <cell r="B218" t="str">
            <v>CITIGROUP</v>
          </cell>
          <cell r="D218">
            <v>201003</v>
          </cell>
          <cell r="G218">
            <v>2</v>
          </cell>
          <cell r="L218">
            <v>7720</v>
          </cell>
        </row>
        <row r="219">
          <cell r="B219" t="str">
            <v>CITIGROUP</v>
          </cell>
          <cell r="D219">
            <v>201004</v>
          </cell>
          <cell r="G219">
            <v>5</v>
          </cell>
          <cell r="L219">
            <v>21300</v>
          </cell>
        </row>
        <row r="220">
          <cell r="B220" t="str">
            <v>CITIGROUP</v>
          </cell>
          <cell r="D220">
            <v>200904</v>
          </cell>
          <cell r="G220">
            <v>51</v>
          </cell>
          <cell r="L220">
            <v>-2146380.9</v>
          </cell>
        </row>
        <row r="221">
          <cell r="B221" t="str">
            <v>CITIGROUP</v>
          </cell>
          <cell r="D221">
            <v>200904</v>
          </cell>
          <cell r="G221">
            <v>-51</v>
          </cell>
          <cell r="L221">
            <v>-269790</v>
          </cell>
        </row>
        <row r="222">
          <cell r="B222" t="str">
            <v>CITIGROUP</v>
          </cell>
          <cell r="D222">
            <v>200904</v>
          </cell>
          <cell r="G222">
            <v>-187</v>
          </cell>
          <cell r="L222">
            <v>-989230</v>
          </cell>
        </row>
      </sheetData>
      <sheetData sheetId="2"/>
      <sheetData sheetId="3" refreshError="1"/>
      <sheetData sheetId="4"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s>
    <sheetDataSet>
      <sheetData sheetId="0"/>
      <sheetData sheetId="1"/>
      <sheetData sheetId="2"/>
      <sheetData sheetId="3"/>
      <sheetData sheetId="4"/>
      <sheetData sheetId="5"/>
      <sheetData sheetId="6"/>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sheetData sheetId="11"/>
      <sheetData sheetId="12"/>
      <sheetData sheetId="13"/>
      <sheetData sheetId="14"/>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 val="GcaSummary"/>
      <sheetName val="MarginSummary"/>
    </sheetNames>
    <sheetDataSet>
      <sheetData sheetId="0"/>
      <sheetData sheetId="1"/>
      <sheetData sheetId="2"/>
      <sheetData sheetId="3"/>
      <sheetData sheetId="4"/>
      <sheetData sheetId="5"/>
      <sheetData sheetId="6"/>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sheetData sheetId="11"/>
      <sheetData sheetId="12"/>
      <sheetData sheetId="13"/>
      <sheetData sheetId="14"/>
      <sheetData sheetId="15" refreshError="1"/>
      <sheetData sheetId="16"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GasE_GE"/>
      <sheetName val="BUG_GE"/>
      <sheetName val="BUG-General Tax"/>
      <sheetName val="Gas &amp; Transp breakdown"/>
      <sheetName val="Distribution List"/>
      <sheetName val="Sheet2"/>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6865 June 2012"/>
      <sheetName val="Sheet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Sheet1"/>
      <sheetName val="Test"/>
      <sheetName val="Business Unit"/>
      <sheetName val="MAP"/>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Sheet1"/>
      <sheetName val="Test"/>
    </sheetNames>
    <sheetDataSet>
      <sheetData sheetId="0" refreshError="1"/>
      <sheetData sheetId="1"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Exhibit 9"/>
      <sheetName val="Chart Data"/>
      <sheetName val="E Chin's Extract"/>
      <sheetName val="Marketing Data"/>
      <sheetName val="2002-03 Chart"/>
      <sheetName val="2003-04 Chart"/>
      <sheetName val="KEDLI Data "/>
      <sheetName val="Cogens"/>
      <sheetName val="Updated Chart"/>
      <sheetName val="7-1-05 on SCADA Cogen data"/>
    </sheetNames>
    <sheetDataSet>
      <sheetData sheetId="0" refreshError="1"/>
      <sheetData sheetId="1"/>
      <sheetData sheetId="2"/>
      <sheetData sheetId="3"/>
      <sheetData sheetId="4" refreshError="1"/>
      <sheetData sheetId="5" refreshError="1"/>
      <sheetData sheetId="6"/>
      <sheetData sheetId="7"/>
      <sheetData sheetId="8" refreshError="1"/>
      <sheetData sheetId="9"/>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Inputs --&gt;"/>
      <sheetName val="Unadjusted TB (BS)"/>
      <sheetName val="Unadjusted TB (IS)"/>
      <sheetName val="Adjustments --&gt;"/>
      <sheetName val="Adjusting Entries"/>
      <sheetName val="Adjusting Entry Impact - FERC"/>
      <sheetName val="Financial Statements --&gt;"/>
      <sheetName val="Balance Sheet - FERC"/>
      <sheetName val="Income Statement - FERC"/>
      <sheetName val="Cash Flow - FERC"/>
      <sheetName val="Retained Earning - FERC"/>
      <sheetName val="Extra Schedules &amp; Analysis --&g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Inputs --&gt;"/>
      <sheetName val="Unadjusted TB (BS)"/>
      <sheetName val="Unadjusted TB (IS)"/>
      <sheetName val="Adjustments --&gt;"/>
      <sheetName val="Adjusting Entries"/>
      <sheetName val="Adjusting Entry Impact - FERC"/>
      <sheetName val="Financial Statements --&gt;"/>
      <sheetName val="Balance Sheet - FERC"/>
      <sheetName val="Income Statement - FERC"/>
      <sheetName val="Cash Flow - FERC"/>
      <sheetName val="Retained Earning - FERC"/>
      <sheetName val="Extra Schedules &amp; Analysis --&g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Pivot"/>
      <sheetName val="Data"/>
      <sheetName val="Bubble Chart"/>
      <sheetName val="Central Charts"/>
      <sheetName val="Central"/>
      <sheetName val="Eastern Charts"/>
      <sheetName val="Eastern"/>
      <sheetName val="Exp type lookup"/>
      <sheetName val="Sheet1"/>
      <sheetName val="Menu in Development"/>
      <sheetName val="Admin"/>
      <sheetName val="Sch 9 - Capex - W Ahead"/>
      <sheetName val="Sch 9 - Capex - Net Str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 val="Liabilities Rec List"/>
    </sheetNames>
    <sheetDataSet>
      <sheetData sheetId="0">
        <row r="13">
          <cell r="C13" t="str">
            <v>GSECO</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Functions"/>
      <sheetName val="Classify"/>
      <sheetName val="Supp Demand"/>
      <sheetName val="Supp Comm"/>
      <sheetName val="Supp Cust"/>
      <sheetName val="Coll Demand"/>
      <sheetName val="Coll Comm"/>
      <sheetName val="Coll Cust"/>
      <sheetName val="Tran Demand"/>
      <sheetName val="Tran Comm"/>
      <sheetName val="Tran Cust"/>
      <sheetName val="Dist Demand"/>
      <sheetName val="Dist Comm"/>
      <sheetName val="Dist Cust"/>
      <sheetName val="BillPay Demand"/>
      <sheetName val="BillPay Comm"/>
      <sheetName val="BillPay Cust"/>
      <sheetName val="EnSvc Demand"/>
      <sheetName val="EnSvc Comm"/>
      <sheetName val="EnSvc Cust"/>
      <sheetName val="Total"/>
      <sheetName val="Quick List"/>
      <sheetName val="SumGas"/>
      <sheetName val="SumDist"/>
      <sheetName val="SumBill"/>
      <sheetName val="SumColl"/>
      <sheetName val="SumTotal"/>
      <sheetName val="MinSys"/>
      <sheetName val="Factors"/>
      <sheetName val="Unit Cost"/>
      <sheetName val="Open"/>
      <sheetName val="Registry"/>
      <sheetName val="Specific Customer"/>
      <sheetName val="BillBack"/>
      <sheetName val="Verify"/>
      <sheetName val="Inputs"/>
      <sheetName val="LOG"/>
      <sheetName val="MSS Report"/>
    </sheetNames>
    <sheetDataSet>
      <sheetData sheetId="0" refreshError="1">
        <row r="1">
          <cell r="B1" t="str">
            <v>Billing =.6536</v>
          </cell>
        </row>
        <row r="2">
          <cell r="B2" t="str">
            <v>Collections =.4152</v>
          </cell>
        </row>
        <row r="4">
          <cell r="B4" t="str">
            <v>Step 1</v>
          </cell>
        </row>
        <row r="8">
          <cell r="B8" t="str">
            <v>Account</v>
          </cell>
        </row>
        <row r="9">
          <cell r="B9" t="str">
            <v>Description</v>
          </cell>
        </row>
        <row r="12">
          <cell r="B12" t="str">
            <v>I. GAS PLANT IN SERVICE</v>
          </cell>
        </row>
        <row r="14">
          <cell r="B14" t="str">
            <v>A. INTANGIBLE PLANT</v>
          </cell>
        </row>
        <row r="16">
          <cell r="B16" t="str">
            <v>Oracle, Maximo, Emporium, Other</v>
          </cell>
        </row>
        <row r="17">
          <cell r="B17" t="str">
            <v>Single Bill, Virtual CustCare</v>
          </cell>
        </row>
        <row r="18">
          <cell r="B18" t="str">
            <v>Field Data Capture, Other</v>
          </cell>
        </row>
        <row r="19">
          <cell r="B19" t="str">
            <v>Subtotal - INTANGIBLE PLANT</v>
          </cell>
        </row>
        <row r="21">
          <cell r="B21" t="str">
            <v>B. PRODUCTION PLANT</v>
          </cell>
        </row>
        <row r="23">
          <cell r="B23" t="str">
            <v>Land and Land Rights</v>
          </cell>
        </row>
        <row r="24">
          <cell r="B24" t="str">
            <v>Structures and improvements</v>
          </cell>
        </row>
        <row r="25">
          <cell r="B25" t="str">
            <v>Boiler plant equipment</v>
          </cell>
        </row>
        <row r="26">
          <cell r="B26" t="str">
            <v>Other power equipment</v>
          </cell>
        </row>
        <row r="27">
          <cell r="B27" t="str">
            <v>Liquefied petroleum gas equipment</v>
          </cell>
        </row>
        <row r="28">
          <cell r="B28" t="str">
            <v>Unsuccessful Exploration &amp; Development</v>
          </cell>
        </row>
        <row r="29">
          <cell r="B29" t="str">
            <v>Subtotal- Plant Accounts 305-317</v>
          </cell>
        </row>
        <row r="30">
          <cell r="B30" t="str">
            <v>Other Equipment</v>
          </cell>
        </row>
        <row r="31">
          <cell r="B31" t="str">
            <v>Subtotal - PRODUCTION PLANT</v>
          </cell>
        </row>
        <row r="33">
          <cell r="B33" t="str">
            <v>C. NATURAL GAS STORAGE PLANT &amp; PROD PLANT</v>
          </cell>
        </row>
        <row r="35">
          <cell r="B35" t="str">
            <v xml:space="preserve">Land and Land Rights </v>
          </cell>
        </row>
        <row r="36">
          <cell r="B36" t="str">
            <v>Structures and Improvements</v>
          </cell>
        </row>
        <row r="37">
          <cell r="B37" t="str">
            <v>Gas Holders</v>
          </cell>
        </row>
        <row r="38">
          <cell r="B38" t="str">
            <v>Purification Equipment</v>
          </cell>
        </row>
        <row r="39">
          <cell r="B39" t="str">
            <v>Liquefaction Equipment</v>
          </cell>
        </row>
        <row r="40">
          <cell r="B40" t="str">
            <v>Vaporizing Equipment</v>
          </cell>
        </row>
        <row r="41">
          <cell r="B41" t="str">
            <v>Compressor Equipment</v>
          </cell>
        </row>
        <row r="42">
          <cell r="B42" t="str">
            <v>Meas &amp; Reg Equipment</v>
          </cell>
        </row>
        <row r="43">
          <cell r="B43" t="str">
            <v>Other Equipment</v>
          </cell>
        </row>
        <row r="44">
          <cell r="B44" t="str">
            <v>Subtotal - Plant Accounts 361-363</v>
          </cell>
        </row>
        <row r="45">
          <cell r="B45" t="str">
            <v>Subtotal - STORAGE PLANT</v>
          </cell>
        </row>
        <row r="47">
          <cell r="B47" t="str">
            <v>D. TRANSMISSION PLANT</v>
          </cell>
        </row>
        <row r="49">
          <cell r="B49" t="str">
            <v>Land and Land Rights</v>
          </cell>
        </row>
        <row r="50">
          <cell r="B50" t="str">
            <v>Structures &amp; Improvements</v>
          </cell>
        </row>
        <row r="51">
          <cell r="B51" t="str">
            <v>Mains Transmission</v>
          </cell>
        </row>
        <row r="52">
          <cell r="B52" t="str">
            <v>Compressor Station Equipment</v>
          </cell>
        </row>
        <row r="53">
          <cell r="B53" t="str">
            <v>Measuring &amp; Reg. Station Equipment</v>
          </cell>
        </row>
        <row r="54">
          <cell r="B54" t="str">
            <v>Subtotal - TRANSMISSION PLANT</v>
          </cell>
        </row>
        <row r="56">
          <cell r="B56" t="str">
            <v>E. DISTRIBUTION PLANT</v>
          </cell>
        </row>
        <row r="58">
          <cell r="B58" t="str">
            <v>Land and Land Rights</v>
          </cell>
        </row>
        <row r="59">
          <cell r="B59" t="str">
            <v>Structures and Improvements</v>
          </cell>
        </row>
        <row r="60">
          <cell r="B60" t="str">
            <v>Mains - Steel</v>
          </cell>
        </row>
        <row r="61">
          <cell r="B61" t="str">
            <v>Mains - Cast Iron</v>
          </cell>
        </row>
        <row r="62">
          <cell r="B62" t="str">
            <v>Mains - Plastic</v>
          </cell>
        </row>
        <row r="63">
          <cell r="B63" t="str">
            <v>Compressor Station Equipment</v>
          </cell>
        </row>
        <row r="64">
          <cell r="B64" t="str">
            <v>Meas. &amp; Reg. Stat.  Equip. - General</v>
          </cell>
        </row>
        <row r="65">
          <cell r="B65" t="str">
            <v>Services</v>
          </cell>
        </row>
        <row r="66">
          <cell r="B66" t="str">
            <v>Meters &amp; House Regulator</v>
          </cell>
        </row>
        <row r="67">
          <cell r="B67" t="str">
            <v>Meter &amp; House Regulator Install.</v>
          </cell>
        </row>
        <row r="68">
          <cell r="B68" t="str">
            <v>House Regulators</v>
          </cell>
        </row>
        <row r="69">
          <cell r="B69" t="str">
            <v>House Regulator Install.</v>
          </cell>
        </row>
        <row r="70">
          <cell r="B70" t="str">
            <v xml:space="preserve">     Subtotal - Plant Accounts 383-384</v>
          </cell>
        </row>
        <row r="71">
          <cell r="B71" t="str">
            <v>Indust. Meas. &amp; Reg. Station Equipment</v>
          </cell>
        </row>
        <row r="72">
          <cell r="B72" t="str">
            <v>Other Property on Customers Premise</v>
          </cell>
        </row>
        <row r="73">
          <cell r="B73" t="str">
            <v>Other Equipment</v>
          </cell>
        </row>
        <row r="74">
          <cell r="B74" t="str">
            <v>Subtotal - DISTRIBUTION PLANT</v>
          </cell>
        </row>
        <row r="76">
          <cell r="B76" t="str">
            <v>F. GENERAL PLANT</v>
          </cell>
        </row>
        <row r="78">
          <cell r="B78" t="str">
            <v>Land and Land Rights</v>
          </cell>
        </row>
        <row r="79">
          <cell r="B79" t="str">
            <v>Structures and Improvements</v>
          </cell>
        </row>
        <row r="80">
          <cell r="B80" t="str">
            <v>Office Furniture and Equipment</v>
          </cell>
        </row>
        <row r="81">
          <cell r="B81" t="str">
            <v>Transportation Equipment</v>
          </cell>
        </row>
        <row r="82">
          <cell r="B82" t="str">
            <v>Stores Equipment</v>
          </cell>
        </row>
        <row r="83">
          <cell r="B83" t="str">
            <v>Tools, Shop and Garage Equipment</v>
          </cell>
        </row>
        <row r="84">
          <cell r="B84" t="str">
            <v>Laboratory Equipment</v>
          </cell>
        </row>
        <row r="85">
          <cell r="B85" t="str">
            <v>Power Operated Equipment</v>
          </cell>
        </row>
        <row r="86">
          <cell r="B86" t="str">
            <v>Communication Equipment</v>
          </cell>
        </row>
        <row r="87">
          <cell r="B87" t="str">
            <v>Miscellaneous Plant</v>
          </cell>
        </row>
        <row r="88">
          <cell r="B88" t="str">
            <v xml:space="preserve">     Subtotal - Plant Accounts 393-398</v>
          </cell>
        </row>
        <row r="89">
          <cell r="B89" t="str">
            <v>Other Tangible Plant</v>
          </cell>
        </row>
        <row r="90">
          <cell r="B90" t="str">
            <v>Subtotal - GENERAL PLANT</v>
          </cell>
        </row>
        <row r="92">
          <cell r="B92" t="str">
            <v>TOTAL PLANT IN SERVICE</v>
          </cell>
        </row>
        <row r="94">
          <cell r="B94" t="str">
            <v>G. ADDITIONS TO UTILITY PLANT</v>
          </cell>
        </row>
        <row r="96">
          <cell r="B96" t="str">
            <v>Common Plant- Commun Equipment</v>
          </cell>
        </row>
        <row r="97">
          <cell r="B97" t="str">
            <v>Subtotal- Additions to Utility Plant</v>
          </cell>
        </row>
        <row r="99">
          <cell r="B99" t="str">
            <v>TOTAL UTILITY PLANT</v>
          </cell>
        </row>
        <row r="101">
          <cell r="B101" t="str">
            <v>II. DEPRECIATION RESERVE</v>
          </cell>
        </row>
        <row r="103">
          <cell r="B103" t="str">
            <v>Unallocated</v>
          </cell>
        </row>
        <row r="104">
          <cell r="B104" t="str">
            <v>Intangible Plant</v>
          </cell>
        </row>
        <row r="105">
          <cell r="B105" t="str">
            <v>Production Plant</v>
          </cell>
        </row>
        <row r="106">
          <cell r="B106" t="str">
            <v>Storage Plant</v>
          </cell>
        </row>
        <row r="107">
          <cell r="B107" t="str">
            <v>Transmission Plant</v>
          </cell>
        </row>
        <row r="108">
          <cell r="B108" t="str">
            <v>Distribution - Mains</v>
          </cell>
        </row>
        <row r="109">
          <cell r="B109" t="str">
            <v>Distribution - Services</v>
          </cell>
        </row>
        <row r="110">
          <cell r="B110" t="str">
            <v>Distribution - Meters</v>
          </cell>
        </row>
        <row r="111">
          <cell r="B111" t="str">
            <v>Distribution - Other</v>
          </cell>
        </row>
        <row r="112">
          <cell r="B112" t="str">
            <v>General Plant</v>
          </cell>
        </row>
        <row r="113">
          <cell r="B113" t="str">
            <v>Other Retirement Overhead-Gas</v>
          </cell>
        </row>
        <row r="114">
          <cell r="B114" t="str">
            <v>Transport Equipment</v>
          </cell>
        </row>
        <row r="115">
          <cell r="B115" t="str">
            <v>Subtotal - DEPRECIATION RESERVE</v>
          </cell>
        </row>
        <row r="117">
          <cell r="B117" t="str">
            <v>Common Plant</v>
          </cell>
        </row>
        <row r="118">
          <cell r="B118" t="str">
            <v>Total-DEP. RESERVE (PLANT IN SERVICE)</v>
          </cell>
        </row>
        <row r="119">
          <cell r="B119" t="str">
            <v>Regulatory Asset- Labor-related</v>
          </cell>
        </row>
        <row r="120">
          <cell r="B120" t="str">
            <v>Retirement Work in Progress</v>
          </cell>
        </row>
        <row r="122">
          <cell r="B122" t="str">
            <v>TOTAL  - DEPRECIATION RESERVE</v>
          </cell>
        </row>
        <row r="124">
          <cell r="B124" t="str">
            <v>III. OTHER RATE BASE ITEMS</v>
          </cell>
        </row>
        <row r="125">
          <cell r="B125" t="str">
            <v>Held for Future Use, net</v>
          </cell>
        </row>
        <row r="126">
          <cell r="B126" t="str">
            <v>CWIP- Mains</v>
          </cell>
        </row>
        <row r="127">
          <cell r="B127" t="str">
            <v>CWIP- Services</v>
          </cell>
        </row>
        <row r="128">
          <cell r="B128" t="str">
            <v>CWIP- Meters</v>
          </cell>
        </row>
        <row r="129">
          <cell r="B129" t="str">
            <v>CWIP- Other</v>
          </cell>
        </row>
        <row r="130">
          <cell r="B130" t="str">
            <v>Retirement Work in Progess</v>
          </cell>
        </row>
        <row r="131">
          <cell r="B131" t="str">
            <v>Regulatory Asset- Labor-related</v>
          </cell>
        </row>
        <row r="132">
          <cell r="B132" t="str">
            <v>Regulatory Asset- Plant-related</v>
          </cell>
        </row>
        <row r="133">
          <cell r="B133" t="str">
            <v>Regulatory Asset- Misc</v>
          </cell>
        </row>
        <row r="134">
          <cell r="B134" t="str">
            <v>Misc Defd Debits- Other</v>
          </cell>
        </row>
        <row r="135">
          <cell r="B135" t="str">
            <v>Insurance- 3rd Party</v>
          </cell>
        </row>
        <row r="136">
          <cell r="B136" t="str">
            <v>Acc Def Income Tax</v>
          </cell>
        </row>
        <row r="137">
          <cell r="B137" t="str">
            <v>Regulatory Liab- Misc</v>
          </cell>
        </row>
        <row r="138">
          <cell r="B138" t="str">
            <v>Regulatory Liab- Labor-related</v>
          </cell>
        </row>
        <row r="139">
          <cell r="B139" t="str">
            <v>Acc Def Income Tax- Plant-related</v>
          </cell>
        </row>
        <row r="140">
          <cell r="B140" t="str">
            <v>Acc Def Income Tax- Gas-related</v>
          </cell>
        </row>
        <row r="141">
          <cell r="B141" t="str">
            <v>Acc Def Income Tax- Labor-related</v>
          </cell>
        </row>
        <row r="142">
          <cell r="B142" t="str">
            <v xml:space="preserve">     Subtotal-Miscellaneous Rate Base</v>
          </cell>
        </row>
        <row r="143">
          <cell r="B143" t="str">
            <v>Contributions in Aid of Construction</v>
          </cell>
        </row>
        <row r="144">
          <cell r="B144" t="str">
            <v>Total - OTHER RATE BASE ITEMS</v>
          </cell>
        </row>
        <row r="146">
          <cell r="B146" t="str">
            <v>IV. TOTAL RATE BASE (Excl. Working Capital)</v>
          </cell>
        </row>
        <row r="148">
          <cell r="B148" t="str">
            <v>Working Capital- WC Report</v>
          </cell>
        </row>
        <row r="150">
          <cell r="B150" t="str">
            <v>V. TOTAL RATE BASE</v>
          </cell>
        </row>
        <row r="152">
          <cell r="B152" t="str">
            <v>I. OPERATION &amp; MAINTENANCE EXPENSE</v>
          </cell>
        </row>
        <row r="154">
          <cell r="B154" t="str">
            <v>A. PRODUCTION EXPENSES</v>
          </cell>
        </row>
        <row r="156">
          <cell r="B156" t="str">
            <v>1. Manufactured Gas Production</v>
          </cell>
        </row>
        <row r="158">
          <cell r="B158" t="str">
            <v>Manufactured Gas Production</v>
          </cell>
        </row>
        <row r="159">
          <cell r="B159" t="str">
            <v xml:space="preserve">     Subtotal</v>
          </cell>
        </row>
        <row r="161">
          <cell r="B161" t="str">
            <v>Subtotal - Manufactured Gas Production</v>
          </cell>
        </row>
        <row r="163">
          <cell r="B163" t="str">
            <v>2. Other Gas Supply  Expenses</v>
          </cell>
        </row>
        <row r="165">
          <cell r="B165" t="str">
            <v>Natural Gas City Gate Purch</v>
          </cell>
        </row>
        <row r="166">
          <cell r="B166" t="str">
            <v>Natural Gas City Gate Purch -OFFSYS</v>
          </cell>
        </row>
        <row r="167">
          <cell r="B167" t="str">
            <v>Natural Gas Exchanges</v>
          </cell>
        </row>
        <row r="168">
          <cell r="B168" t="str">
            <v>Purchased Gas Expense</v>
          </cell>
        </row>
        <row r="169">
          <cell r="B169" t="str">
            <v>Gas Withdrawn from Storage- DR</v>
          </cell>
        </row>
        <row r="170">
          <cell r="B170" t="str">
            <v>Gas Delivered to Storage- CR</v>
          </cell>
        </row>
        <row r="171">
          <cell r="B171" t="str">
            <v>Gas Used for Other Util Opers</v>
          </cell>
        </row>
        <row r="172">
          <cell r="B172" t="str">
            <v>Energy Trading Gas Supply Expenses</v>
          </cell>
        </row>
        <row r="174">
          <cell r="B174" t="str">
            <v>Subtotal - PRODUCTION EXPENSES</v>
          </cell>
        </row>
        <row r="176">
          <cell r="B176" t="str">
            <v>B. NATURAL GAS STORAGE, TERMINALING &amp; PROCESSING EXPENSES</v>
          </cell>
        </row>
        <row r="178">
          <cell r="B178" t="str">
            <v>Operation Supervision &amp; Engineering</v>
          </cell>
        </row>
        <row r="179">
          <cell r="B179" t="str">
            <v>Operation Labor &amp; Expenses</v>
          </cell>
        </row>
        <row r="180">
          <cell r="B180" t="str">
            <v xml:space="preserve">     Subtotal - O&amp;M Accounts </v>
          </cell>
        </row>
        <row r="181">
          <cell r="B181" t="str">
            <v>Fuel &amp; Power</v>
          </cell>
        </row>
        <row r="182">
          <cell r="B182" t="str">
            <v xml:space="preserve">     Subtotal - O&amp;M Accounts</v>
          </cell>
        </row>
        <row r="183">
          <cell r="B183" t="str">
            <v>Maintenance of Liquefaction Equipment</v>
          </cell>
        </row>
        <row r="184">
          <cell r="B184" t="str">
            <v>Maint LNG Equip</v>
          </cell>
        </row>
        <row r="185">
          <cell r="B185" t="str">
            <v xml:space="preserve">     Subtotal - Maint.  Accounts 843-848</v>
          </cell>
        </row>
        <row r="187">
          <cell r="B187" t="str">
            <v>Subtotal - NATURAL GAS STORAGE</v>
          </cell>
        </row>
        <row r="189">
          <cell r="B189" t="str">
            <v>C. TRANSMISSION EXPENSES</v>
          </cell>
        </row>
        <row r="191">
          <cell r="B191" t="str">
            <v>Gas Transmission Expenses</v>
          </cell>
        </row>
        <row r="192">
          <cell r="B192" t="str">
            <v>Compressor Stations- Labor</v>
          </cell>
        </row>
        <row r="193">
          <cell r="B193" t="str">
            <v>Mains Expenses- Trans</v>
          </cell>
        </row>
        <row r="194">
          <cell r="B194" t="str">
            <v>Rents</v>
          </cell>
        </row>
        <row r="195">
          <cell r="B195" t="str">
            <v xml:space="preserve">     Subtotal - Operation Accounts 856-860</v>
          </cell>
        </row>
        <row r="196">
          <cell r="B196" t="str">
            <v>Maint Mains- Trans</v>
          </cell>
        </row>
        <row r="197">
          <cell r="B197" t="str">
            <v>Maint Meas &amp; Reg Equip- Trans</v>
          </cell>
        </row>
        <row r="198">
          <cell r="B198" t="str">
            <v>Maint Other Equip</v>
          </cell>
        </row>
        <row r="200">
          <cell r="B200" t="str">
            <v>Subtotal - TRANSMISSION EXPENSES</v>
          </cell>
        </row>
        <row r="202">
          <cell r="B202" t="str">
            <v>D. DISTRIBUTION EXPENSES</v>
          </cell>
        </row>
        <row r="204">
          <cell r="B204" t="str">
            <v>Operation Supervision &amp; Engineering</v>
          </cell>
        </row>
        <row r="205">
          <cell r="B205" t="str">
            <v>Distribution Load Dispatching</v>
          </cell>
        </row>
        <row r="206">
          <cell r="B206" t="str">
            <v>Mains &amp; Services Expense</v>
          </cell>
        </row>
        <row r="207">
          <cell r="B207" t="str">
            <v>Meas &amp; Reg Stations- General</v>
          </cell>
        </row>
        <row r="208">
          <cell r="B208" t="str">
            <v>Meter &amp; House Regulator Expenses</v>
          </cell>
        </row>
        <row r="209">
          <cell r="B209" t="str">
            <v>Customer Installations Expenses</v>
          </cell>
        </row>
        <row r="210">
          <cell r="B210" t="str">
            <v>Other Expenses</v>
          </cell>
        </row>
        <row r="211">
          <cell r="B211" t="str">
            <v>Maint. of Structures &amp; Improvements</v>
          </cell>
        </row>
        <row r="212">
          <cell r="B212" t="str">
            <v>Maint. of Mains</v>
          </cell>
        </row>
        <row r="213">
          <cell r="B213" t="str">
            <v>Maint Meas &amp; Reg- General</v>
          </cell>
        </row>
        <row r="214">
          <cell r="B214" t="str">
            <v>Maint Meas &amp; Reg- Indu</v>
          </cell>
        </row>
        <row r="215">
          <cell r="B215" t="str">
            <v>Maint. of Services</v>
          </cell>
        </row>
        <row r="216">
          <cell r="B216" t="str">
            <v>Maint. of Meters &amp; House Regulators</v>
          </cell>
        </row>
        <row r="218">
          <cell r="B218" t="str">
            <v>Subtotal - DISTRIBUTION EXPENSES</v>
          </cell>
        </row>
        <row r="220">
          <cell r="B220" t="str">
            <v>Total - OPERATION &amp; MAINTENANCE EXPENSES</v>
          </cell>
        </row>
        <row r="223">
          <cell r="B223" t="str">
            <v>II. CUSTOMER ACCOUNTS EXPENSES</v>
          </cell>
        </row>
        <row r="225">
          <cell r="B225" t="str">
            <v>Supervision</v>
          </cell>
        </row>
        <row r="226">
          <cell r="B226" t="str">
            <v>Meter Reading Expenses</v>
          </cell>
        </row>
        <row r="227">
          <cell r="B227" t="str">
            <v>Customer Records &amp; Collection Expense</v>
          </cell>
        </row>
        <row r="228">
          <cell r="B228" t="str">
            <v>Uncollectible Accounts Expense</v>
          </cell>
        </row>
        <row r="230">
          <cell r="B230" t="str">
            <v>Total - CUSTOMER ACCOUNTS EXPENSES</v>
          </cell>
        </row>
        <row r="232">
          <cell r="B232" t="str">
            <v>III. CUSTOMER SERVICE &amp; INFORMATIONAL EXPENSES</v>
          </cell>
        </row>
        <row r="234">
          <cell r="B234" t="str">
            <v>Supervision</v>
          </cell>
        </row>
        <row r="235">
          <cell r="B235" t="str">
            <v>Customer Assistance Expenses</v>
          </cell>
        </row>
        <row r="236">
          <cell r="B236" t="str">
            <v>OPEN</v>
          </cell>
        </row>
        <row r="238">
          <cell r="B238" t="str">
            <v>Total - CUSTOMER SERVICE &amp; INFORMATIONAL EXP.</v>
          </cell>
        </row>
        <row r="240">
          <cell r="B240" t="str">
            <v>IV. SALES EXPENSES (C-8)</v>
          </cell>
        </row>
        <row r="242">
          <cell r="B242" t="str">
            <v>Demonstrating &amp; Selling Exp</v>
          </cell>
        </row>
        <row r="243">
          <cell r="B243" t="str">
            <v>Promotional Advert Exp</v>
          </cell>
        </row>
        <row r="244">
          <cell r="B244" t="str">
            <v>Misc Sales Promo Expense</v>
          </cell>
        </row>
        <row r="245">
          <cell r="B245" t="str">
            <v xml:space="preserve">     Subtotal - O&amp;M Accounts </v>
          </cell>
        </row>
        <row r="247">
          <cell r="B247" t="str">
            <v>Total - SALES EXPENSES</v>
          </cell>
        </row>
        <row r="249">
          <cell r="B249" t="str">
            <v>Total - CUSTOMER ACCOUNTS, SERVICES &amp; SALES EXPENSES</v>
          </cell>
        </row>
        <row r="251">
          <cell r="B251" t="str">
            <v>V. ADMINISTRATIVE &amp; GENERAL EXPENSES</v>
          </cell>
        </row>
        <row r="253">
          <cell r="B253" t="str">
            <v>A. Labor-Related:</v>
          </cell>
        </row>
        <row r="255">
          <cell r="B255" t="str">
            <v>Administrative &amp; General Salaries</v>
          </cell>
        </row>
        <row r="256">
          <cell r="B256" t="str">
            <v>Office and Supplies Expense</v>
          </cell>
        </row>
        <row r="257">
          <cell r="B257" t="str">
            <v>Admin Expenses- Transfer</v>
          </cell>
        </row>
        <row r="258">
          <cell r="B258" t="str">
            <v>Outside Services Employed</v>
          </cell>
        </row>
        <row r="259">
          <cell r="B259" t="str">
            <v>Employee Pension, Benefits</v>
          </cell>
        </row>
        <row r="260">
          <cell r="B260" t="str">
            <v>Employee Pension, Benefits- Other</v>
          </cell>
        </row>
        <row r="262">
          <cell r="B262" t="str">
            <v>Subtotal - O&amp;M Accounts 920-923, 926</v>
          </cell>
        </row>
        <row r="264">
          <cell r="B264" t="str">
            <v>B. Plant-Related:</v>
          </cell>
        </row>
        <row r="266">
          <cell r="B266" t="str">
            <v>Property Insurance</v>
          </cell>
        </row>
        <row r="267">
          <cell r="B267" t="str">
            <v>Injuries and Damages</v>
          </cell>
        </row>
        <row r="268">
          <cell r="B268" t="str">
            <v>Maintenance Structures, Misc Equip</v>
          </cell>
        </row>
        <row r="270">
          <cell r="B270" t="str">
            <v>Subtotal - O&amp;M Accounts 924-925, 932</v>
          </cell>
        </row>
        <row r="272">
          <cell r="B272" t="str">
            <v>C. Other-Related:</v>
          </cell>
        </row>
        <row r="274">
          <cell r="B274" t="str">
            <v>Franchise Requirements</v>
          </cell>
        </row>
        <row r="275">
          <cell r="B275" t="str">
            <v>Regulatory Commission Expenses</v>
          </cell>
        </row>
        <row r="276">
          <cell r="B276" t="str">
            <v>Misc General Expenses</v>
          </cell>
        </row>
        <row r="277">
          <cell r="B277" t="str">
            <v>Admin &amp; General Expenses- Other</v>
          </cell>
        </row>
        <row r="278">
          <cell r="B278" t="str">
            <v xml:space="preserve">     Subtotal - Franchise+Duplicate Charges</v>
          </cell>
        </row>
        <row r="279">
          <cell r="B279" t="str">
            <v xml:space="preserve">     Subtotal - O&amp;M Accounts 927,929,930</v>
          </cell>
        </row>
        <row r="280">
          <cell r="B280" t="str">
            <v>General Rents, DP Equipment</v>
          </cell>
        </row>
        <row r="282">
          <cell r="B282" t="str">
            <v>Total - ADMINISTRATIVE &amp; GENERAL EXPENSES</v>
          </cell>
        </row>
        <row r="284">
          <cell r="B284" t="str">
            <v>TOTAL - OPERATING EXPENSES (Excl. Depr.,</v>
          </cell>
        </row>
        <row r="285">
          <cell r="B285" t="str">
            <v>Taxes, and Gas Supply Expense)</v>
          </cell>
        </row>
        <row r="287">
          <cell r="B287" t="str">
            <v>VI. DEPRECIATION EXPENSE</v>
          </cell>
        </row>
        <row r="288">
          <cell r="B288" t="str">
            <v>Depreciation Exp - Intangible</v>
          </cell>
        </row>
        <row r="289">
          <cell r="B289" t="str">
            <v>Depreciation Exp-Production</v>
          </cell>
        </row>
        <row r="290">
          <cell r="B290" t="str">
            <v>Depreciation Exp - Storage</v>
          </cell>
        </row>
        <row r="291">
          <cell r="B291" t="str">
            <v>Depreciation Exp- Transmission</v>
          </cell>
        </row>
        <row r="292">
          <cell r="B292" t="str">
            <v>Depreciation Exp - Mains</v>
          </cell>
        </row>
        <row r="293">
          <cell r="B293" t="str">
            <v>Depreciation Exp - Services</v>
          </cell>
        </row>
        <row r="294">
          <cell r="B294" t="str">
            <v>Depreciation Exp - Meters</v>
          </cell>
        </row>
        <row r="295">
          <cell r="B295" t="str">
            <v>Depreciation Exp - Dist Other</v>
          </cell>
        </row>
        <row r="296">
          <cell r="B296" t="str">
            <v>Depreciation Exp-General Plant</v>
          </cell>
        </row>
        <row r="297">
          <cell r="B297" t="str">
            <v>Loss (Gain) on Disposal of Property</v>
          </cell>
        </row>
        <row r="298">
          <cell r="B298" t="str">
            <v>Amort Other Utility Plant</v>
          </cell>
        </row>
        <row r="300">
          <cell r="B300" t="str">
            <v>Total - DEPRECIATION EXPENSE</v>
          </cell>
        </row>
        <row r="302">
          <cell r="B302" t="str">
            <v>VII. TAXES OTHER THAN INCOME TAXES</v>
          </cell>
        </row>
        <row r="304">
          <cell r="B304" t="str">
            <v>A. General Taxes</v>
          </cell>
        </row>
        <row r="306">
          <cell r="B306" t="str">
            <v>Tax Other Than Inc Util Ops- Labor</v>
          </cell>
        </row>
        <row r="307">
          <cell r="B307" t="str">
            <v>Tax Other Than Inc Util Ops- Property</v>
          </cell>
        </row>
        <row r="308">
          <cell r="B308" t="str">
            <v>General Taxes</v>
          </cell>
        </row>
        <row r="309">
          <cell r="B309" t="str">
            <v>Subtotal - Real Estate &amp; Other</v>
          </cell>
        </row>
        <row r="310">
          <cell r="B310" t="str">
            <v>Subtotal - General Taxes</v>
          </cell>
        </row>
        <row r="312">
          <cell r="B312" t="str">
            <v xml:space="preserve">TOTAL EXPENSES (excl. Gross Receipts </v>
          </cell>
        </row>
        <row r="313">
          <cell r="B313" t="str">
            <v>Taxes &amp; Gas Purchases)</v>
          </cell>
        </row>
        <row r="315">
          <cell r="B315" t="str">
            <v>B. Revenue Taxes: (GRT)</v>
          </cell>
        </row>
        <row r="317">
          <cell r="B317" t="str">
            <v>Gross Income Tax</v>
          </cell>
        </row>
        <row r="318">
          <cell r="B318" t="str">
            <v>Other</v>
          </cell>
        </row>
        <row r="319">
          <cell r="B319" t="str">
            <v>Subtotal - Revenue Taxes (GRT)</v>
          </cell>
        </row>
        <row r="321">
          <cell r="B321" t="str">
            <v>C. INCOME TAXES</v>
          </cell>
        </row>
        <row r="322">
          <cell r="B322" t="str">
            <v>Subtotal - Income Taxes</v>
          </cell>
        </row>
        <row r="324">
          <cell r="B324" t="str">
            <v>TOTAL TAXES (Excl. General Taxes)</v>
          </cell>
        </row>
        <row r="326">
          <cell r="B326" t="str">
            <v>TOTAL EXPENSES</v>
          </cell>
        </row>
        <row r="329">
          <cell r="B329" t="str">
            <v>V. OPERATING REVENUES</v>
          </cell>
        </row>
        <row r="331">
          <cell r="B331" t="str">
            <v>Total Sales</v>
          </cell>
        </row>
        <row r="332">
          <cell r="B332" t="str">
            <v>Total Transport</v>
          </cell>
        </row>
        <row r="333">
          <cell r="B333" t="str">
            <v>Off-System Sales</v>
          </cell>
        </row>
        <row r="334">
          <cell r="B334" t="str">
            <v>Interuptbles Sales cred</v>
          </cell>
        </row>
        <row r="335">
          <cell r="B335" t="str">
            <v>Sales for Resale - Marketers</v>
          </cell>
        </row>
        <row r="337">
          <cell r="B337" t="str">
            <v>Rent from Gas Property</v>
          </cell>
        </row>
        <row r="338">
          <cell r="B338" t="str">
            <v>Other Gas Revenues</v>
          </cell>
        </row>
        <row r="339">
          <cell r="B339" t="str">
            <v>Total Operating Revenues</v>
          </cell>
        </row>
        <row r="341">
          <cell r="B341" t="str">
            <v>Other Utility Operating Inc (Exp)</v>
          </cell>
        </row>
        <row r="342">
          <cell r="B342" t="str">
            <v>RTN Revenue Credit/Debt</v>
          </cell>
        </row>
        <row r="343">
          <cell r="B343" t="str">
            <v>Revenue Credits / Expense- OPEN</v>
          </cell>
        </row>
        <row r="345">
          <cell r="B345" t="str">
            <v>NET INCOME</v>
          </cell>
        </row>
        <row r="346">
          <cell r="B346" t="str">
            <v>Return</v>
          </cell>
        </row>
        <row r="354">
          <cell r="B354" t="str">
            <v>SUMMARY</v>
          </cell>
        </row>
        <row r="355">
          <cell r="B355" t="str">
            <v>OPERATING REVENUES</v>
          </cell>
        </row>
        <row r="356">
          <cell r="B356" t="str">
            <v>Utility Revenue</v>
          </cell>
        </row>
        <row r="357">
          <cell r="B357" t="str">
            <v>Interdepartmental Rents</v>
          </cell>
        </row>
        <row r="358">
          <cell r="B358" t="str">
            <v>Other Gas Revenues</v>
          </cell>
        </row>
        <row r="359">
          <cell r="B359" t="str">
            <v>Total Operating Revenues</v>
          </cell>
        </row>
        <row r="361">
          <cell r="B361" t="str">
            <v>OPERATING EXPENSES</v>
          </cell>
        </row>
        <row r="362">
          <cell r="B362" t="str">
            <v>Production Expenses</v>
          </cell>
        </row>
        <row r="363">
          <cell r="B363" t="str">
            <v>Natural Gas Storage, Terminaling &amp; Proc. Exp.</v>
          </cell>
        </row>
        <row r="364">
          <cell r="B364" t="str">
            <v>Transmission Expenses</v>
          </cell>
        </row>
        <row r="365">
          <cell r="B365" t="str">
            <v>Distribution Expenses</v>
          </cell>
        </row>
        <row r="366">
          <cell r="B366" t="str">
            <v>Total Operating Expenses</v>
          </cell>
        </row>
        <row r="368">
          <cell r="B368" t="str">
            <v>CUSTOMER ACCOUNTS, SERVICES, &amp; SALES EXPENSES</v>
          </cell>
        </row>
        <row r="370">
          <cell r="B370" t="str">
            <v>ADMINISTRATIVE &amp; GENERAL EXPENSES</v>
          </cell>
        </row>
        <row r="372">
          <cell r="B372" t="str">
            <v>DEPRECIATION EXPENSE</v>
          </cell>
        </row>
        <row r="374">
          <cell r="B374" t="str">
            <v>TAXES OTHER THAN INCOME TAXES</v>
          </cell>
        </row>
        <row r="375">
          <cell r="B375" t="str">
            <v>Other Revenue / Expense</v>
          </cell>
        </row>
        <row r="376">
          <cell r="B376" t="str">
            <v>INCOME BEFORE INCOME TAXES</v>
          </cell>
        </row>
        <row r="378">
          <cell r="B378" t="str">
            <v>FEDERAL INCOME TAXES</v>
          </cell>
        </row>
        <row r="379">
          <cell r="B379" t="str">
            <v>Subtotal - Income Taxes</v>
          </cell>
        </row>
        <row r="380">
          <cell r="B380" t="str">
            <v>Effective Tax Rate- Actual</v>
          </cell>
        </row>
        <row r="381">
          <cell r="B381" t="str">
            <v>NET OPERATING INCOME</v>
          </cell>
        </row>
        <row r="383">
          <cell r="B383" t="str">
            <v>RATE BASE</v>
          </cell>
        </row>
        <row r="385">
          <cell r="B385" t="str">
            <v>RATE OF RETURN</v>
          </cell>
        </row>
        <row r="386">
          <cell r="B386" t="str">
            <v xml:space="preserve">Unitized </v>
          </cell>
        </row>
        <row r="388">
          <cell r="B388" t="str">
            <v>GAS PLANT IN SERVICE</v>
          </cell>
        </row>
        <row r="389">
          <cell r="B389" t="str">
            <v>Intangible Plant</v>
          </cell>
        </row>
        <row r="390">
          <cell r="B390" t="str">
            <v>Production Plant</v>
          </cell>
        </row>
        <row r="391">
          <cell r="B391" t="str">
            <v>Storage Plant</v>
          </cell>
        </row>
        <row r="392">
          <cell r="B392" t="str">
            <v>Transmission Plant</v>
          </cell>
        </row>
        <row r="393">
          <cell r="B393" t="str">
            <v>Distribution Plant:</v>
          </cell>
        </row>
        <row r="394">
          <cell r="B394" t="str">
            <v xml:space="preserve">     Mains</v>
          </cell>
        </row>
        <row r="395">
          <cell r="B395" t="str">
            <v xml:space="preserve">     Services</v>
          </cell>
        </row>
        <row r="396">
          <cell r="B396" t="str">
            <v xml:space="preserve">     Other Distribution Plant</v>
          </cell>
        </row>
        <row r="397">
          <cell r="B397" t="str">
            <v>General Plant</v>
          </cell>
        </row>
        <row r="398">
          <cell r="B398" t="str">
            <v>TOTAL PLANT IN SERVICE</v>
          </cell>
        </row>
        <row r="400">
          <cell r="B400" t="str">
            <v>COMMON PLANT</v>
          </cell>
        </row>
        <row r="402">
          <cell r="B402" t="str">
            <v>DEPRECIATION RESERVE</v>
          </cell>
        </row>
        <row r="404">
          <cell r="B404" t="str">
            <v>OTHER RATE BASE ITEMS</v>
          </cell>
        </row>
        <row r="405">
          <cell r="B405" t="str">
            <v>Completed Const- Not Classified</v>
          </cell>
        </row>
        <row r="406">
          <cell r="B406" t="str">
            <v>Working Capital Requirement</v>
          </cell>
        </row>
        <row r="407">
          <cell r="B407" t="str">
            <v>Customer Advances for Construction</v>
          </cell>
        </row>
        <row r="408">
          <cell r="B408" t="str">
            <v>All other, net</v>
          </cell>
        </row>
        <row r="411">
          <cell r="B411" t="str">
            <v>RATE BASE</v>
          </cell>
        </row>
        <row r="418">
          <cell r="B418" t="str">
            <v>REVENUE REQUIREMENTS Using System Actual</v>
          </cell>
        </row>
        <row r="420">
          <cell r="B420" t="str">
            <v>System Average Rate of Return</v>
          </cell>
        </row>
        <row r="422">
          <cell r="B422" t="str">
            <v>RATE BASE</v>
          </cell>
        </row>
        <row r="424">
          <cell r="B424" t="str">
            <v>OPERATING EXPENSES</v>
          </cell>
        </row>
        <row r="425">
          <cell r="B425" t="str">
            <v>CUST. ACCTS., SERVICES, &amp; SALES EXP.</v>
          </cell>
        </row>
        <row r="426">
          <cell r="B426" t="str">
            <v>ADMINISTRATIVE &amp; GENERAL EXPENSES</v>
          </cell>
        </row>
        <row r="427">
          <cell r="B427" t="str">
            <v>DEPRECIATION EXPENSE</v>
          </cell>
        </row>
        <row r="428">
          <cell r="B428" t="str">
            <v>GENERAL TAXES</v>
          </cell>
        </row>
        <row r="429">
          <cell r="B429" t="str">
            <v>Other Utility Operating Rev/Exp</v>
          </cell>
        </row>
        <row r="430">
          <cell r="B430" t="str">
            <v>TOTAL</v>
          </cell>
        </row>
        <row r="432">
          <cell r="B432" t="str">
            <v>RETURN ON RATEBASE</v>
          </cell>
        </row>
        <row r="434">
          <cell r="B434" t="str">
            <v>FIT / State Inc tax- Actual</v>
          </cell>
        </row>
        <row r="435">
          <cell r="B435" t="str">
            <v>Statutory FIT/State Tax on Incr in Net Income</v>
          </cell>
        </row>
        <row r="436">
          <cell r="B436" t="str">
            <v>Total FIT/State Tax ON RETURN</v>
          </cell>
        </row>
        <row r="437">
          <cell r="B437" t="str">
            <v>GROSS RECEIPTS TAX</v>
          </cell>
        </row>
        <row r="438">
          <cell r="B438" t="str">
            <v>Other Utility Operating Inc (Exp)</v>
          </cell>
        </row>
        <row r="439">
          <cell r="B439" t="str">
            <v>TOTAL REVENUE REQUIREMENT</v>
          </cell>
        </row>
        <row r="440">
          <cell r="B440" t="str">
            <v>Effective Tax Rate- Revenue Requirements</v>
          </cell>
        </row>
        <row r="441">
          <cell r="B441" t="str">
            <v>Pro Forma RevReq</v>
          </cell>
        </row>
        <row r="443">
          <cell r="B443" t="str">
            <v>Revenue Requirement</v>
          </cell>
        </row>
        <row r="444">
          <cell r="B444" t="str">
            <v>Gross Receipts Tax</v>
          </cell>
        </row>
        <row r="445">
          <cell r="B445" t="str">
            <v>Net Utility Revenue</v>
          </cell>
        </row>
        <row r="446">
          <cell r="B446" t="str">
            <v>Other Utility Operating Inc (Exp)</v>
          </cell>
        </row>
        <row r="447">
          <cell r="B447" t="str">
            <v>Total Expenses</v>
          </cell>
        </row>
        <row r="448">
          <cell r="B448" t="str">
            <v>Pretax income</v>
          </cell>
        </row>
        <row r="449">
          <cell r="B449" t="str">
            <v>Total FIT/State Tax ON RETURN</v>
          </cell>
        </row>
        <row r="451">
          <cell r="B451" t="str">
            <v>Net Income = Return on Rate Base</v>
          </cell>
        </row>
        <row r="453">
          <cell r="B453" t="str">
            <v>Ratio of Target to Proof</v>
          </cell>
        </row>
        <row r="455">
          <cell r="B455" t="str">
            <v>Customers</v>
          </cell>
        </row>
        <row r="456">
          <cell r="B456" t="str">
            <v>Bills</v>
          </cell>
        </row>
        <row r="457">
          <cell r="B457" t="str">
            <v>REVREQ/Customer</v>
          </cell>
        </row>
        <row r="458">
          <cell r="B458" t="str">
            <v>REVREQ/Bill</v>
          </cell>
        </row>
        <row r="459">
          <cell r="B459" t="str">
            <v xml:space="preserve">FIT Subreport </v>
          </cell>
        </row>
        <row r="460">
          <cell r="B460" t="str">
            <v>Income Before Taxes</v>
          </cell>
        </row>
        <row r="461">
          <cell r="B461" t="str">
            <v>Current Tax Provision</v>
          </cell>
        </row>
        <row r="462">
          <cell r="B462" t="str">
            <v>Deferred Tax Provision:</v>
          </cell>
        </row>
        <row r="463">
          <cell r="B463" t="str">
            <v xml:space="preserve">  Fixed Assets / Environmental</v>
          </cell>
        </row>
        <row r="464">
          <cell r="B464" t="str">
            <v xml:space="preserve">  Misc / Merger</v>
          </cell>
        </row>
        <row r="465">
          <cell r="B465" t="str">
            <v xml:space="preserve">  Gas</v>
          </cell>
        </row>
        <row r="466">
          <cell r="B466" t="str">
            <v xml:space="preserve">  Labor</v>
          </cell>
        </row>
        <row r="467">
          <cell r="B467" t="str">
            <v>NYS Tax</v>
          </cell>
        </row>
        <row r="468">
          <cell r="B468" t="str">
            <v>ITC</v>
          </cell>
        </row>
        <row r="469">
          <cell r="B469" t="str">
            <v>Total FIT Taxes</v>
          </cell>
        </row>
        <row r="473">
          <cell r="B473" t="str">
            <v>Working Capital  Subreport</v>
          </cell>
        </row>
        <row r="474">
          <cell r="B474" t="str">
            <v>Cash Operating Expenses</v>
          </cell>
        </row>
        <row r="475">
          <cell r="B475" t="str">
            <v>Gas Operating Expense</v>
          </cell>
        </row>
        <row r="476">
          <cell r="B476" t="str">
            <v>Plant-related items</v>
          </cell>
        </row>
        <row r="477">
          <cell r="B477" t="str">
            <v>Labor-related items</v>
          </cell>
        </row>
        <row r="478">
          <cell r="B478" t="str">
            <v>Commodity / Supply -related items</v>
          </cell>
        </row>
        <row r="479">
          <cell r="B479" t="str">
            <v xml:space="preserve">  TOTAL WORKING CAPITAL REQUIREMENT</v>
          </cell>
        </row>
        <row r="480">
          <cell r="B480" t="str">
            <v>Working Capital Allowance = 1/8</v>
          </cell>
        </row>
        <row r="483">
          <cell r="B483" t="str">
            <v>Cost of Gas Subreport</v>
          </cell>
        </row>
        <row r="485">
          <cell r="B485" t="str">
            <v>DEMAND COSTS:</v>
          </cell>
        </row>
        <row r="487">
          <cell r="B487" t="str">
            <v>Producer Transport Charges</v>
          </cell>
        </row>
        <row r="488">
          <cell r="B488" t="str">
            <v>Demand Charges</v>
          </cell>
        </row>
        <row r="489">
          <cell r="B489" t="str">
            <v>Balancing Assets</v>
          </cell>
        </row>
        <row r="490">
          <cell r="B490" t="str">
            <v>COG RECOVERY FROM MARKETER</v>
          </cell>
        </row>
        <row r="491">
          <cell r="B491" t="str">
            <v>Reservation Charges 4</v>
          </cell>
        </row>
        <row r="492">
          <cell r="B492" t="str">
            <v>Reservation Charges 5</v>
          </cell>
        </row>
        <row r="495">
          <cell r="B495" t="str">
            <v>Storage Contracts</v>
          </cell>
        </row>
        <row r="496">
          <cell r="B496" t="str">
            <v>Injection/Withdrawl Charge 1</v>
          </cell>
        </row>
        <row r="497">
          <cell r="B497" t="str">
            <v>Storage Transporation Charge (Peak)</v>
          </cell>
        </row>
        <row r="498">
          <cell r="B498" t="str">
            <v>Storage Capacity Market Area (Winter)</v>
          </cell>
        </row>
        <row r="499">
          <cell r="B499" t="str">
            <v>Storage Transporation Charge (Force Majeure)</v>
          </cell>
        </row>
        <row r="500">
          <cell r="B500" t="str">
            <v>Storage Capacity Market Area (Force Majeure)</v>
          </cell>
        </row>
        <row r="501">
          <cell r="B501" t="str">
            <v>Storage Held for Balancing 1</v>
          </cell>
        </row>
        <row r="502">
          <cell r="B502" t="str">
            <v>Economic Dispatch</v>
          </cell>
        </row>
        <row r="503">
          <cell r="B503" t="str">
            <v>Subtotal- Storage</v>
          </cell>
        </row>
        <row r="505">
          <cell r="B505" t="str">
            <v>Capacity Release</v>
          </cell>
        </row>
        <row r="506">
          <cell r="B506" t="str">
            <v>Capacity Release 1</v>
          </cell>
        </row>
        <row r="507">
          <cell r="B507" t="str">
            <v>Capacity Release 2</v>
          </cell>
        </row>
        <row r="508">
          <cell r="B508" t="str">
            <v>Subtotal- Transportation</v>
          </cell>
        </row>
        <row r="510">
          <cell r="B510" t="str">
            <v>Contingency Reserve</v>
          </cell>
        </row>
        <row r="512">
          <cell r="B512" t="str">
            <v>Direct Assigned Demand Costs</v>
          </cell>
        </row>
        <row r="514">
          <cell r="B514" t="str">
            <v>TOTAL DEMAND COSTS</v>
          </cell>
        </row>
        <row r="516">
          <cell r="B516" t="str">
            <v>Other Fixed Costs:</v>
          </cell>
        </row>
        <row r="517">
          <cell r="B517" t="str">
            <v>GRI Demand</v>
          </cell>
        </row>
        <row r="518">
          <cell r="B518" t="str">
            <v>Main Tie-ins</v>
          </cell>
        </row>
        <row r="519">
          <cell r="B519" t="str">
            <v>Subtotal</v>
          </cell>
        </row>
        <row r="521">
          <cell r="B521" t="str">
            <v>TOTAL DEMAND &amp; FIXED COSTS</v>
          </cell>
        </row>
        <row r="523">
          <cell r="B523" t="str">
            <v>VARIABLE COSTS:</v>
          </cell>
        </row>
        <row r="524">
          <cell r="B524" t="str">
            <v>Commodity Costs 1</v>
          </cell>
        </row>
        <row r="525">
          <cell r="B525" t="str">
            <v>Commodity Costs 2</v>
          </cell>
        </row>
        <row r="526">
          <cell r="B526" t="str">
            <v>COG HEDGING</v>
          </cell>
        </row>
        <row r="527">
          <cell r="B527" t="str">
            <v>COG SALES MARKETERS</v>
          </cell>
        </row>
        <row r="528">
          <cell r="B528" t="str">
            <v>COG RECOVERY FROM MARKETER</v>
          </cell>
        </row>
        <row r="529">
          <cell r="B529" t="str">
            <v>AMORTIZATION OF GAS COST GAC</v>
          </cell>
        </row>
        <row r="530">
          <cell r="B530" t="str">
            <v>CURRENT YEAR UFG EXP CURR YR</v>
          </cell>
        </row>
        <row r="531">
          <cell r="B531" t="str">
            <v>Directly Assigned commodity costs</v>
          </cell>
        </row>
        <row r="532">
          <cell r="B532" t="str">
            <v>Off System Sales</v>
          </cell>
        </row>
        <row r="533">
          <cell r="B533" t="str">
            <v>Electric Generation</v>
          </cell>
        </row>
        <row r="534">
          <cell r="B534" t="str">
            <v>Miscellaneous</v>
          </cell>
        </row>
        <row r="535">
          <cell r="B535" t="str">
            <v>Subtotal</v>
          </cell>
        </row>
        <row r="537">
          <cell r="B537" t="str">
            <v>TOTAL COST OF GAS</v>
          </cell>
        </row>
        <row r="542">
          <cell r="B542" t="str">
            <v>LABOR SUBREPORT</v>
          </cell>
        </row>
        <row r="545">
          <cell r="B545" t="str">
            <v xml:space="preserve">  2. TRANSMISSION:</v>
          </cell>
        </row>
        <row r="551">
          <cell r="B551" t="str">
            <v>Sub Transmission</v>
          </cell>
        </row>
        <row r="553">
          <cell r="B553" t="str">
            <v xml:space="preserve">  3. STORAGE:</v>
          </cell>
        </row>
        <row r="557">
          <cell r="B557" t="str">
            <v>Sub Balancing</v>
          </cell>
        </row>
        <row r="559">
          <cell r="B559" t="str">
            <v xml:space="preserve">  4. DISTRIBUTION, Customer Accounting &amp; Sales ETC</v>
          </cell>
        </row>
        <row r="573">
          <cell r="B573" t="str">
            <v>Sub Distribution</v>
          </cell>
        </row>
        <row r="581">
          <cell r="B581" t="str">
            <v>Sub General</v>
          </cell>
        </row>
        <row r="583">
          <cell r="B583" t="str">
            <v xml:space="preserve">  5. TOTAL: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3">
          <cell r="E63">
            <v>6.6640439954169604E-3</v>
          </cell>
        </row>
        <row r="66">
          <cell r="B66">
            <v>0.32966053810876517</v>
          </cell>
        </row>
      </sheetData>
      <sheetData sheetId="35" refreshError="1"/>
      <sheetData sheetId="36" refreshError="1"/>
      <sheetData sheetId="3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Sheet1 (2)"/>
      <sheetName val="6865 June 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NE"/>
      <sheetName val="Rich Kunz"/>
      <sheetName val="Mary Brolly"/>
      <sheetName val="Patti Hoeler"/>
      <sheetName val="Rashi Dahl"/>
      <sheetName val="AJ"/>
      <sheetName val="Steve McCauley"/>
      <sheetName val="NYMEX"/>
      <sheetName val="Data"/>
      <sheetName val="Input_Rates.Base.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2">
          <cell r="E92" t="str">
            <v>Comment</v>
          </cell>
        </row>
        <row r="93">
          <cell r="E93" t="str">
            <v>back to back</v>
          </cell>
        </row>
        <row r="94">
          <cell r="E94" t="str">
            <v>baseload</v>
          </cell>
        </row>
        <row r="95">
          <cell r="E95" t="str">
            <v>park &amp; loan</v>
          </cell>
        </row>
        <row r="96">
          <cell r="E96" t="str">
            <v>intraday</v>
          </cell>
        </row>
        <row r="97">
          <cell r="E97" t="str">
            <v>FS Sale</v>
          </cell>
        </row>
        <row r="98">
          <cell r="E98" t="str">
            <v>Tport</v>
          </cell>
        </row>
        <row r="99">
          <cell r="E99" t="str">
            <v>ft spot</v>
          </cell>
        </row>
        <row r="100">
          <cell r="E100" t="str">
            <v xml:space="preserve">e spot </v>
          </cell>
        </row>
        <row r="101">
          <cell r="E101" t="str">
            <v>operation</v>
          </cell>
        </row>
        <row r="102">
          <cell r="E102" t="str">
            <v>igcp</v>
          </cell>
        </row>
        <row r="103">
          <cell r="E103" t="str">
            <v>wss oss</v>
          </cell>
        </row>
        <row r="104">
          <cell r="E104" t="str">
            <v>storage sale</v>
          </cell>
        </row>
      </sheetData>
      <sheetData sheetId="9"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SOx Control"/>
      <sheetName val="Instructions"/>
      <sheetName val="Summary"/>
      <sheetName val="Summary-Cutover"/>
      <sheetName val="Supply-NY"/>
      <sheetName val="Supply-LI"/>
      <sheetName val="EN NG"/>
      <sheetName val="BG NG"/>
      <sheetName val="CG NG Supply"/>
      <sheetName val="EG NG Supply"/>
      <sheetName val="Seneca"/>
      <sheetName val="Electric Retail"/>
      <sheetName val="Fleet "/>
      <sheetName val="Lefrak"/>
      <sheetName val="LIJ"/>
      <sheetName val="Wnthrp"/>
      <sheetName val="NE Refill"/>
      <sheetName val="WSS"/>
      <sheetName val="Hattiesburg"/>
      <sheetName val="Mkt Area Storage"/>
      <sheetName val="Supply-NEC"/>
      <sheetName val="Supply-NIMO"/>
      <sheetName val="NIMO Electric"/>
      <sheetName val="RawData"/>
      <sheetName val="NETTING"/>
      <sheetName val="Short Term Net"/>
      <sheetName val="Long Term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PORTFOLIO</v>
          </cell>
          <cell r="B1" t="str">
            <v>DEAL_TYPE</v>
          </cell>
          <cell r="G1" t="str">
            <v>PROFIT_LOSS</v>
          </cell>
          <cell r="H1" t="str">
            <v>COMMODITY</v>
          </cell>
        </row>
        <row r="2">
          <cell r="B2" t="str">
            <v>SWPS</v>
          </cell>
          <cell r="G2">
            <v>-8133633.3875900004</v>
          </cell>
          <cell r="H2" t="str">
            <v>NG</v>
          </cell>
        </row>
        <row r="3">
          <cell r="B3" t="str">
            <v>SWPS</v>
          </cell>
          <cell r="G3">
            <v>-9031316.6345199998</v>
          </cell>
          <cell r="H3" t="str">
            <v>NG</v>
          </cell>
        </row>
        <row r="4">
          <cell r="B4" t="str">
            <v>SWPS</v>
          </cell>
          <cell r="G4">
            <v>-8823422.7359699998</v>
          </cell>
          <cell r="H4" t="str">
            <v>NG</v>
          </cell>
        </row>
        <row r="5">
          <cell r="B5" t="str">
            <v>SWPS</v>
          </cell>
          <cell r="G5">
            <v>-8070947.3147799997</v>
          </cell>
          <cell r="H5" t="str">
            <v>NG</v>
          </cell>
        </row>
        <row r="6">
          <cell r="B6" t="str">
            <v>SWPS</v>
          </cell>
          <cell r="G6">
            <v>-7849862.3559699999</v>
          </cell>
          <cell r="H6" t="str">
            <v>NG</v>
          </cell>
        </row>
        <row r="7">
          <cell r="B7" t="str">
            <v>SWPS</v>
          </cell>
          <cell r="G7">
            <v>-4836018.03235</v>
          </cell>
          <cell r="H7" t="str">
            <v>NG</v>
          </cell>
        </row>
        <row r="8">
          <cell r="B8" t="str">
            <v>SWPS</v>
          </cell>
          <cell r="G8">
            <v>-2427266.1742799999</v>
          </cell>
          <cell r="H8" t="str">
            <v>NG</v>
          </cell>
        </row>
        <row r="9">
          <cell r="B9" t="str">
            <v>SWPS</v>
          </cell>
          <cell r="G9">
            <v>-2660511.10023</v>
          </cell>
          <cell r="H9" t="str">
            <v>NG</v>
          </cell>
        </row>
        <row r="10">
          <cell r="B10" t="str">
            <v>SWPS</v>
          </cell>
          <cell r="G10">
            <v>-2611402.5763099999</v>
          </cell>
          <cell r="H10" t="str">
            <v>NG</v>
          </cell>
        </row>
        <row r="11">
          <cell r="B11" t="str">
            <v>SWPS</v>
          </cell>
          <cell r="G11">
            <v>-2434039.6631100001</v>
          </cell>
          <cell r="H11" t="str">
            <v>NG</v>
          </cell>
        </row>
        <row r="12">
          <cell r="B12" t="str">
            <v>SWPS</v>
          </cell>
          <cell r="G12">
            <v>-2418668.8386300001</v>
          </cell>
          <cell r="H12" t="str">
            <v>NG</v>
          </cell>
        </row>
        <row r="13">
          <cell r="B13" t="str">
            <v>SWPS</v>
          </cell>
          <cell r="G13">
            <v>-1481184.19716</v>
          </cell>
          <cell r="H13" t="str">
            <v>NG</v>
          </cell>
        </row>
        <row r="14">
          <cell r="B14" t="str">
            <v>SWPS</v>
          </cell>
          <cell r="G14">
            <v>-685126.89809000003</v>
          </cell>
          <cell r="H14" t="str">
            <v>NG</v>
          </cell>
        </row>
        <row r="15">
          <cell r="B15" t="str">
            <v>SWPS</v>
          </cell>
          <cell r="G15">
            <v>-715278.41336000001</v>
          </cell>
          <cell r="H15" t="str">
            <v>NG</v>
          </cell>
        </row>
        <row r="16">
          <cell r="B16" t="str">
            <v>SWPS</v>
          </cell>
          <cell r="G16">
            <v>-723057.27798000001</v>
          </cell>
          <cell r="H16" t="str">
            <v>NG</v>
          </cell>
        </row>
        <row r="17">
          <cell r="B17" t="str">
            <v>SWPS</v>
          </cell>
          <cell r="G17">
            <v>-657902.56160000002</v>
          </cell>
          <cell r="H17" t="str">
            <v>NG</v>
          </cell>
        </row>
        <row r="18">
          <cell r="B18" t="str">
            <v>SWPS</v>
          </cell>
          <cell r="G18">
            <v>-651502.72383000003</v>
          </cell>
          <cell r="H18" t="str">
            <v>NG</v>
          </cell>
        </row>
        <row r="19">
          <cell r="B19" t="str">
            <v>SWPS</v>
          </cell>
          <cell r="G19">
            <v>-411662.88793000003</v>
          </cell>
          <cell r="H19" t="str">
            <v>NG</v>
          </cell>
        </row>
        <row r="20">
          <cell r="B20" t="str">
            <v>SWPS</v>
          </cell>
          <cell r="G20">
            <v>-286059.48881000001</v>
          </cell>
          <cell r="H20" t="str">
            <v>NG</v>
          </cell>
        </row>
        <row r="21">
          <cell r="B21" t="str">
            <v>SWPS</v>
          </cell>
          <cell r="G21">
            <v>-1488452.70481</v>
          </cell>
          <cell r="H21" t="str">
            <v>NG</v>
          </cell>
        </row>
        <row r="22">
          <cell r="B22" t="str">
            <v>SWPS</v>
          </cell>
          <cell r="G22">
            <v>-277728.96580000001</v>
          </cell>
          <cell r="H22" t="str">
            <v>NG</v>
          </cell>
        </row>
        <row r="23">
          <cell r="B23" t="str">
            <v>SWPS</v>
          </cell>
          <cell r="G23">
            <v>-268914.84801999998</v>
          </cell>
          <cell r="H23" t="str">
            <v>NG</v>
          </cell>
        </row>
        <row r="24">
          <cell r="B24" t="str">
            <v>SWPS</v>
          </cell>
          <cell r="G24">
            <v>-262683.22473000002</v>
          </cell>
          <cell r="H24" t="str">
            <v>NG</v>
          </cell>
        </row>
        <row r="25">
          <cell r="B25" t="str">
            <v>SWPS</v>
          </cell>
          <cell r="G25">
            <v>-258814.99635999999</v>
          </cell>
          <cell r="H25" t="str">
            <v>NG</v>
          </cell>
        </row>
        <row r="26">
          <cell r="B26" t="str">
            <v>SWPS</v>
          </cell>
          <cell r="G26">
            <v>-251118.67199999999</v>
          </cell>
          <cell r="H26" t="str">
            <v>NG</v>
          </cell>
        </row>
        <row r="27">
          <cell r="B27" t="str">
            <v>SWPS</v>
          </cell>
          <cell r="G27">
            <v>-933296.70175999997</v>
          </cell>
          <cell r="H27" t="str">
            <v>NG</v>
          </cell>
        </row>
        <row r="28">
          <cell r="B28" t="str">
            <v>SWPS</v>
          </cell>
          <cell r="G28">
            <v>-574762.87688999996</v>
          </cell>
          <cell r="H28" t="str">
            <v>NG</v>
          </cell>
        </row>
        <row r="29">
          <cell r="B29" t="str">
            <v>SWPS</v>
          </cell>
          <cell r="G29">
            <v>-817436.04926999996</v>
          </cell>
          <cell r="H29" t="str">
            <v>NG</v>
          </cell>
        </row>
        <row r="30">
          <cell r="B30" t="str">
            <v>SWPS</v>
          </cell>
          <cell r="G30">
            <v>-908509.14236000006</v>
          </cell>
          <cell r="H30" t="str">
            <v>NG</v>
          </cell>
        </row>
        <row r="31">
          <cell r="B31" t="str">
            <v>SWPS</v>
          </cell>
          <cell r="G31">
            <v>-1229953.28535</v>
          </cell>
          <cell r="H31" t="str">
            <v>NG</v>
          </cell>
        </row>
        <row r="32">
          <cell r="B32" t="str">
            <v>SWPS</v>
          </cell>
          <cell r="G32">
            <v>-1056643.1964400001</v>
          </cell>
          <cell r="H32" t="str">
            <v>NG</v>
          </cell>
        </row>
        <row r="33">
          <cell r="B33" t="str">
            <v>SWPS</v>
          </cell>
          <cell r="G33">
            <v>-1137475.96312</v>
          </cell>
          <cell r="H33" t="str">
            <v>NG</v>
          </cell>
        </row>
        <row r="34">
          <cell r="B34" t="str">
            <v>SWPS</v>
          </cell>
          <cell r="G34">
            <v>-1148031.5541399999</v>
          </cell>
          <cell r="H34" t="str">
            <v>NG</v>
          </cell>
        </row>
        <row r="35">
          <cell r="B35" t="str">
            <v>SWPS</v>
          </cell>
          <cell r="G35">
            <v>-1016342.7678</v>
          </cell>
          <cell r="H35" t="str">
            <v>NG</v>
          </cell>
        </row>
        <row r="36">
          <cell r="B36" t="str">
            <v>SWPS</v>
          </cell>
          <cell r="G36">
            <v>-958825.70975000004</v>
          </cell>
          <cell r="H36" t="str">
            <v>NG</v>
          </cell>
        </row>
        <row r="37">
          <cell r="B37" t="str">
            <v>SWPS</v>
          </cell>
          <cell r="G37">
            <v>-783671.64930000005</v>
          </cell>
          <cell r="H37" t="str">
            <v>NG</v>
          </cell>
        </row>
        <row r="38">
          <cell r="B38" t="str">
            <v>SWPS</v>
          </cell>
          <cell r="G38">
            <v>-406452.90918999998</v>
          </cell>
          <cell r="H38" t="str">
            <v>NG</v>
          </cell>
        </row>
        <row r="39">
          <cell r="B39" t="str">
            <v>SWPS</v>
          </cell>
          <cell r="G39">
            <v>-436880.75484000001</v>
          </cell>
          <cell r="H39" t="str">
            <v>NG</v>
          </cell>
        </row>
        <row r="40">
          <cell r="B40" t="str">
            <v>SWPS</v>
          </cell>
          <cell r="G40">
            <v>-293396.46886999998</v>
          </cell>
          <cell r="H40" t="str">
            <v>NG</v>
          </cell>
        </row>
        <row r="41">
          <cell r="B41" t="str">
            <v>OTCOPT</v>
          </cell>
          <cell r="G41">
            <v>-13698.365</v>
          </cell>
          <cell r="H41" t="str">
            <v>NG</v>
          </cell>
        </row>
        <row r="42">
          <cell r="B42" t="str">
            <v>OTCOPT</v>
          </cell>
          <cell r="G42">
            <v>0</v>
          </cell>
          <cell r="H42" t="str">
            <v>NG</v>
          </cell>
        </row>
        <row r="43">
          <cell r="B43" t="str">
            <v>OTCOPT</v>
          </cell>
          <cell r="G43">
            <v>-12239.941999999999</v>
          </cell>
          <cell r="H43" t="str">
            <v>NG</v>
          </cell>
        </row>
        <row r="44">
          <cell r="B44" t="str">
            <v>OTCOPT</v>
          </cell>
          <cell r="G44">
            <v>-10401.459999999999</v>
          </cell>
          <cell r="H44" t="str">
            <v>NG</v>
          </cell>
        </row>
        <row r="45">
          <cell r="B45" t="str">
            <v>OTCOPT</v>
          </cell>
          <cell r="G45">
            <v>-8857.1049999999996</v>
          </cell>
          <cell r="H45" t="str">
            <v>NG</v>
          </cell>
        </row>
        <row r="46">
          <cell r="B46" t="str">
            <v>OTCOPT</v>
          </cell>
          <cell r="G46">
            <v>-7751.741</v>
          </cell>
          <cell r="H46" t="str">
            <v>NG</v>
          </cell>
        </row>
        <row r="47">
          <cell r="B47" t="str">
            <v>OTCOPT</v>
          </cell>
          <cell r="G47">
            <v>-6226.5420000000004</v>
          </cell>
          <cell r="H47" t="str">
            <v>NG</v>
          </cell>
        </row>
        <row r="48">
          <cell r="B48" t="str">
            <v>SWPS</v>
          </cell>
          <cell r="G48">
            <v>-3171953.4193899999</v>
          </cell>
          <cell r="H48" t="str">
            <v>NG</v>
          </cell>
        </row>
        <row r="49">
          <cell r="B49" t="str">
            <v>SWPS</v>
          </cell>
          <cell r="G49">
            <v>-3079553.5805799998</v>
          </cell>
          <cell r="H49" t="str">
            <v>NG</v>
          </cell>
        </row>
        <row r="50">
          <cell r="B50" t="str">
            <v>SWPS</v>
          </cell>
          <cell r="G50">
            <v>-2981790.1386299999</v>
          </cell>
          <cell r="H50" t="str">
            <v>NG</v>
          </cell>
        </row>
        <row r="51">
          <cell r="B51" t="str">
            <v>SWPS</v>
          </cell>
          <cell r="G51">
            <v>-2912671.6608199999</v>
          </cell>
          <cell r="H51" t="str">
            <v>NG</v>
          </cell>
        </row>
        <row r="52">
          <cell r="B52" t="str">
            <v>SWPS</v>
          </cell>
          <cell r="G52">
            <v>-2869767.6408899999</v>
          </cell>
          <cell r="H52" t="str">
            <v>NG</v>
          </cell>
        </row>
        <row r="53">
          <cell r="B53" t="str">
            <v>SWPS</v>
          </cell>
          <cell r="G53">
            <v>-2784402.7516100002</v>
          </cell>
          <cell r="H53" t="str">
            <v>NG</v>
          </cell>
        </row>
        <row r="54">
          <cell r="B54" t="str">
            <v>SWPS</v>
          </cell>
          <cell r="G54">
            <v>-6968812.4533000002</v>
          </cell>
          <cell r="H54" t="str">
            <v>NG</v>
          </cell>
        </row>
        <row r="55">
          <cell r="B55" t="str">
            <v>SWPS</v>
          </cell>
          <cell r="G55">
            <v>-7641568.6847900003</v>
          </cell>
          <cell r="H55" t="str">
            <v>NG</v>
          </cell>
        </row>
        <row r="56">
          <cell r="B56" t="str">
            <v>SWPS</v>
          </cell>
          <cell r="G56">
            <v>-6844391.1775399996</v>
          </cell>
          <cell r="H56" t="str">
            <v>NG</v>
          </cell>
        </row>
        <row r="57">
          <cell r="B57" t="str">
            <v>SWPS</v>
          </cell>
          <cell r="G57">
            <v>-5863956.3329499997</v>
          </cell>
          <cell r="H57" t="str">
            <v>NG</v>
          </cell>
        </row>
        <row r="58">
          <cell r="B58" t="str">
            <v>SWPS</v>
          </cell>
          <cell r="G58">
            <v>-5204496.3955199998</v>
          </cell>
          <cell r="H58" t="str">
            <v>NG</v>
          </cell>
        </row>
        <row r="59">
          <cell r="B59" t="str">
            <v>SWPS</v>
          </cell>
          <cell r="G59">
            <v>-3758041.05516</v>
          </cell>
          <cell r="H59" t="str">
            <v>NG</v>
          </cell>
        </row>
        <row r="60">
          <cell r="B60" t="str">
            <v>OTCOPT</v>
          </cell>
          <cell r="G60">
            <v>-151800.4</v>
          </cell>
          <cell r="H60" t="str">
            <v>NG</v>
          </cell>
        </row>
        <row r="61">
          <cell r="B61" t="str">
            <v>OTCOPT</v>
          </cell>
          <cell r="G61">
            <v>-135775.20000000001</v>
          </cell>
          <cell r="H61" t="str">
            <v>NG</v>
          </cell>
        </row>
        <row r="62">
          <cell r="B62" t="str">
            <v>OTCOPT</v>
          </cell>
          <cell r="G62">
            <v>-115545.60000000001</v>
          </cell>
          <cell r="H62" t="str">
            <v>NG</v>
          </cell>
        </row>
        <row r="63">
          <cell r="B63" t="str">
            <v>OTCOPT</v>
          </cell>
          <cell r="G63">
            <v>-98590.8</v>
          </cell>
          <cell r="H63" t="str">
            <v>NG</v>
          </cell>
        </row>
        <row r="64">
          <cell r="B64" t="str">
            <v>OTCOPT</v>
          </cell>
          <cell r="G64">
            <v>-86477.2</v>
          </cell>
          <cell r="H64" t="str">
            <v>NG</v>
          </cell>
        </row>
        <row r="65">
          <cell r="B65" t="str">
            <v>OTCOPT</v>
          </cell>
          <cell r="G65">
            <v>-69567.199999999997</v>
          </cell>
          <cell r="H65" t="str">
            <v>NG</v>
          </cell>
        </row>
        <row r="66">
          <cell r="B66" t="str">
            <v>SWPS</v>
          </cell>
          <cell r="G66">
            <v>-3332851.9389999998</v>
          </cell>
          <cell r="H66" t="str">
            <v>NG</v>
          </cell>
        </row>
        <row r="67">
          <cell r="B67" t="str">
            <v>SWPS</v>
          </cell>
          <cell r="G67">
            <v>-3235968.2359699998</v>
          </cell>
          <cell r="H67" t="str">
            <v>NG</v>
          </cell>
        </row>
        <row r="68">
          <cell r="B68" t="str">
            <v>SWPS</v>
          </cell>
          <cell r="G68">
            <v>-3133458.4625599999</v>
          </cell>
          <cell r="H68" t="str">
            <v>NG</v>
          </cell>
        </row>
        <row r="69">
          <cell r="B69" t="str">
            <v>SWPS</v>
          </cell>
          <cell r="G69">
            <v>-3060978.82981</v>
          </cell>
          <cell r="H69" t="str">
            <v>NG</v>
          </cell>
        </row>
        <row r="70">
          <cell r="B70" t="str">
            <v>SWPS</v>
          </cell>
          <cell r="G70">
            <v>-3015983.2291299999</v>
          </cell>
          <cell r="H70" t="str">
            <v>NG</v>
          </cell>
        </row>
        <row r="71">
          <cell r="B71" t="str">
            <v>SWPS</v>
          </cell>
          <cell r="G71">
            <v>-2926471.4400800001</v>
          </cell>
          <cell r="H71" t="str">
            <v>NG</v>
          </cell>
        </row>
        <row r="72">
          <cell r="B72" t="str">
            <v>SWPS</v>
          </cell>
          <cell r="G72">
            <v>-10696437.189750001</v>
          </cell>
          <cell r="H72" t="str">
            <v>NG</v>
          </cell>
        </row>
        <row r="73">
          <cell r="B73" t="str">
            <v>SWPS</v>
          </cell>
          <cell r="G73">
            <v>-12242651.225959999</v>
          </cell>
          <cell r="H73" t="str">
            <v>NG</v>
          </cell>
        </row>
        <row r="74">
          <cell r="B74" t="str">
            <v>SWPS</v>
          </cell>
          <cell r="G74">
            <v>-11092976.541379999</v>
          </cell>
          <cell r="H74" t="str">
            <v>NG</v>
          </cell>
        </row>
        <row r="75">
          <cell r="B75" t="str">
            <v>SWPS</v>
          </cell>
          <cell r="G75">
            <v>-9870826.9434200004</v>
          </cell>
          <cell r="H75" t="str">
            <v>NG</v>
          </cell>
        </row>
        <row r="76">
          <cell r="B76" t="str">
            <v>SWPS</v>
          </cell>
          <cell r="G76">
            <v>-6177146.8257499998</v>
          </cell>
          <cell r="H76" t="str">
            <v>NG</v>
          </cell>
        </row>
        <row r="77">
          <cell r="B77" t="str">
            <v>SWPS</v>
          </cell>
          <cell r="G77">
            <v>-3650966.6712699998</v>
          </cell>
          <cell r="H77" t="str">
            <v>NG</v>
          </cell>
        </row>
        <row r="78">
          <cell r="B78" t="str">
            <v>OTCOPT</v>
          </cell>
          <cell r="G78">
            <v>-158974.59</v>
          </cell>
          <cell r="H78" t="str">
            <v>NG</v>
          </cell>
        </row>
        <row r="79">
          <cell r="B79" t="str">
            <v>OTCOPT</v>
          </cell>
          <cell r="G79">
            <v>-142204.348</v>
          </cell>
          <cell r="H79" t="str">
            <v>NG</v>
          </cell>
        </row>
        <row r="80">
          <cell r="B80" t="str">
            <v>OTCOPT</v>
          </cell>
          <cell r="G80">
            <v>-121031.66</v>
          </cell>
          <cell r="H80" t="str">
            <v>NG</v>
          </cell>
        </row>
        <row r="81">
          <cell r="B81" t="str">
            <v>OTCOPT</v>
          </cell>
          <cell r="G81">
            <v>-103289.93</v>
          </cell>
          <cell r="H81" t="str">
            <v>NG</v>
          </cell>
        </row>
        <row r="82">
          <cell r="B82" t="str">
            <v>OTCOPT</v>
          </cell>
          <cell r="G82">
            <v>-90616.073999999993</v>
          </cell>
          <cell r="H82" t="str">
            <v>NG</v>
          </cell>
        </row>
        <row r="83">
          <cell r="B83" t="str">
            <v>OTCOPT</v>
          </cell>
          <cell r="G83">
            <v>-72906.148000000001</v>
          </cell>
          <cell r="H83" t="str">
            <v>NG</v>
          </cell>
        </row>
        <row r="84">
          <cell r="B84" t="str">
            <v>FUTS</v>
          </cell>
          <cell r="G84">
            <v>-4666080</v>
          </cell>
          <cell r="H84" t="str">
            <v>NG</v>
          </cell>
        </row>
        <row r="85">
          <cell r="B85" t="str">
            <v>FUTS</v>
          </cell>
          <cell r="G85">
            <v>-452430</v>
          </cell>
          <cell r="H85" t="str">
            <v>NG</v>
          </cell>
        </row>
        <row r="86">
          <cell r="B86" t="str">
            <v>FUTS</v>
          </cell>
          <cell r="G86">
            <v>-617500</v>
          </cell>
          <cell r="H86" t="str">
            <v>NG</v>
          </cell>
        </row>
        <row r="87">
          <cell r="B87" t="str">
            <v>FUTS</v>
          </cell>
          <cell r="G87">
            <v>-3744060</v>
          </cell>
          <cell r="H87" t="str">
            <v>NG</v>
          </cell>
        </row>
        <row r="88">
          <cell r="B88" t="str">
            <v>FUTS</v>
          </cell>
          <cell r="G88">
            <v>-440050</v>
          </cell>
          <cell r="H88" t="str">
            <v>NG</v>
          </cell>
        </row>
        <row r="89">
          <cell r="B89" t="str">
            <v>FUTS</v>
          </cell>
          <cell r="G89">
            <v>-553500</v>
          </cell>
          <cell r="H89" t="str">
            <v>NG</v>
          </cell>
        </row>
        <row r="90">
          <cell r="B90" t="str">
            <v>FUTS</v>
          </cell>
          <cell r="G90">
            <v>-3534560</v>
          </cell>
          <cell r="H90" t="str">
            <v>NG</v>
          </cell>
        </row>
        <row r="91">
          <cell r="B91" t="str">
            <v>FUTS</v>
          </cell>
          <cell r="G91">
            <v>-425880</v>
          </cell>
          <cell r="H91" t="str">
            <v>NG</v>
          </cell>
        </row>
        <row r="92">
          <cell r="B92" t="str">
            <v>FUTS</v>
          </cell>
          <cell r="G92">
            <v>-547800</v>
          </cell>
          <cell r="H92" t="str">
            <v>NG</v>
          </cell>
        </row>
        <row r="93">
          <cell r="B93" t="str">
            <v>FUTS</v>
          </cell>
          <cell r="G93">
            <v>-3320340</v>
          </cell>
          <cell r="H93" t="str">
            <v>NG</v>
          </cell>
        </row>
        <row r="94">
          <cell r="B94" t="str">
            <v>FUTS</v>
          </cell>
          <cell r="G94">
            <v>-562790</v>
          </cell>
          <cell r="H94" t="str">
            <v>NG</v>
          </cell>
        </row>
        <row r="95">
          <cell r="B95" t="str">
            <v>FUTS</v>
          </cell>
          <cell r="G95">
            <v>-466200</v>
          </cell>
          <cell r="H95" t="str">
            <v>NG</v>
          </cell>
        </row>
        <row r="96">
          <cell r="B96" t="str">
            <v>FUTS</v>
          </cell>
          <cell r="G96">
            <v>-3432000</v>
          </cell>
          <cell r="H96" t="str">
            <v>NG</v>
          </cell>
        </row>
        <row r="97">
          <cell r="B97" t="str">
            <v>FUTS</v>
          </cell>
          <cell r="G97">
            <v>-705250</v>
          </cell>
          <cell r="H97" t="str">
            <v>NG</v>
          </cell>
        </row>
        <row r="98">
          <cell r="B98" t="str">
            <v>FUTS</v>
          </cell>
          <cell r="G98">
            <v>-462400</v>
          </cell>
          <cell r="H98" t="str">
            <v>NG</v>
          </cell>
        </row>
        <row r="99">
          <cell r="B99" t="str">
            <v>FUTS</v>
          </cell>
          <cell r="G99">
            <v>-3764120</v>
          </cell>
          <cell r="H99" t="str">
            <v>NG</v>
          </cell>
        </row>
        <row r="100">
          <cell r="B100" t="str">
            <v>FUTS</v>
          </cell>
          <cell r="G100">
            <v>-1024580</v>
          </cell>
          <cell r="H100" t="str">
            <v>NG</v>
          </cell>
        </row>
        <row r="101">
          <cell r="B101" t="str">
            <v>FUTS</v>
          </cell>
          <cell r="G101">
            <v>-458750</v>
          </cell>
          <cell r="H101" t="str">
            <v>NG</v>
          </cell>
        </row>
        <row r="102">
          <cell r="B102" t="str">
            <v>FUTS</v>
          </cell>
          <cell r="G102">
            <v>-6962610</v>
          </cell>
          <cell r="H102" t="str">
            <v>NG</v>
          </cell>
        </row>
        <row r="103">
          <cell r="B103" t="str">
            <v>FUTS</v>
          </cell>
          <cell r="G103">
            <v>-637250</v>
          </cell>
          <cell r="H103" t="str">
            <v>NG</v>
          </cell>
        </row>
        <row r="104">
          <cell r="B104" t="str">
            <v>FUTS</v>
          </cell>
          <cell r="G104">
            <v>-8210500</v>
          </cell>
          <cell r="H104" t="str">
            <v>NG</v>
          </cell>
        </row>
        <row r="105">
          <cell r="B105" t="str">
            <v>FUTS</v>
          </cell>
          <cell r="G105">
            <v>-573150</v>
          </cell>
          <cell r="H105" t="str">
            <v>NG</v>
          </cell>
        </row>
        <row r="106">
          <cell r="B106" t="str">
            <v>FUTS</v>
          </cell>
          <cell r="G106">
            <v>-8344240</v>
          </cell>
          <cell r="H106" t="str">
            <v>NG</v>
          </cell>
        </row>
        <row r="107">
          <cell r="B107" t="str">
            <v>FUTS</v>
          </cell>
          <cell r="G107">
            <v>-565800</v>
          </cell>
          <cell r="H107" t="str">
            <v>NG</v>
          </cell>
        </row>
        <row r="108">
          <cell r="B108" t="str">
            <v>FUTS</v>
          </cell>
          <cell r="G108">
            <v>-6689990</v>
          </cell>
          <cell r="H108" t="str">
            <v>NG</v>
          </cell>
        </row>
        <row r="109">
          <cell r="B109" t="str">
            <v>FUTS</v>
          </cell>
          <cell r="G109">
            <v>-569000</v>
          </cell>
          <cell r="H109" t="str">
            <v>NG</v>
          </cell>
        </row>
        <row r="110">
          <cell r="B110" t="str">
            <v>FUTS</v>
          </cell>
          <cell r="G110">
            <v>-5880740</v>
          </cell>
          <cell r="H110" t="str">
            <v>NG</v>
          </cell>
        </row>
        <row r="111">
          <cell r="B111" t="str">
            <v>FUTS</v>
          </cell>
          <cell r="G111">
            <v>-505750</v>
          </cell>
          <cell r="H111" t="str">
            <v>NG</v>
          </cell>
        </row>
        <row r="112">
          <cell r="B112" t="str">
            <v>FUTS</v>
          </cell>
          <cell r="G112">
            <v>-2358600</v>
          </cell>
          <cell r="H112" t="str">
            <v>NG</v>
          </cell>
        </row>
        <row r="113">
          <cell r="B113" t="str">
            <v>FUTS</v>
          </cell>
          <cell r="G113">
            <v>-17400</v>
          </cell>
          <cell r="H113" t="str">
            <v>NG</v>
          </cell>
        </row>
        <row r="114">
          <cell r="B114" t="str">
            <v>FUTS</v>
          </cell>
          <cell r="G114">
            <v>-1419820</v>
          </cell>
          <cell r="H114" t="str">
            <v>NG</v>
          </cell>
        </row>
        <row r="115">
          <cell r="B115" t="str">
            <v>FUTS</v>
          </cell>
          <cell r="G115">
            <v>-7850</v>
          </cell>
          <cell r="H115" t="str">
            <v>NG</v>
          </cell>
        </row>
        <row r="116">
          <cell r="B116" t="str">
            <v>FUTS</v>
          </cell>
          <cell r="G116">
            <v>-955620</v>
          </cell>
          <cell r="H116" t="str">
            <v>NG</v>
          </cell>
        </row>
        <row r="117">
          <cell r="B117" t="str">
            <v>FUTS</v>
          </cell>
          <cell r="G117">
            <v>-7100</v>
          </cell>
          <cell r="H117" t="str">
            <v>NG</v>
          </cell>
        </row>
        <row r="118">
          <cell r="B118" t="str">
            <v>FUTS</v>
          </cell>
          <cell r="G118">
            <v>-703430</v>
          </cell>
          <cell r="H118" t="str">
            <v>NG</v>
          </cell>
        </row>
        <row r="119">
          <cell r="B119" t="str">
            <v>FUTS</v>
          </cell>
          <cell r="G119">
            <v>-6600</v>
          </cell>
          <cell r="H119" t="str">
            <v>NG</v>
          </cell>
        </row>
        <row r="120">
          <cell r="B120" t="str">
            <v>FUTS</v>
          </cell>
          <cell r="G120">
            <v>-497510</v>
          </cell>
          <cell r="H120" t="str">
            <v>NG</v>
          </cell>
        </row>
        <row r="121">
          <cell r="B121" t="str">
            <v>FUTS</v>
          </cell>
          <cell r="G121">
            <v>-369630</v>
          </cell>
          <cell r="H121" t="str">
            <v>NG</v>
          </cell>
        </row>
        <row r="122">
          <cell r="B122" t="str">
            <v>FUTS</v>
          </cell>
          <cell r="G122">
            <v>-306900</v>
          </cell>
          <cell r="H122" t="str">
            <v>NG</v>
          </cell>
        </row>
        <row r="123">
          <cell r="B123" t="str">
            <v>FUTS</v>
          </cell>
          <cell r="G123">
            <v>-304970</v>
          </cell>
          <cell r="H123" t="str">
            <v>NG</v>
          </cell>
        </row>
        <row r="124">
          <cell r="B124" t="str">
            <v>FUTS</v>
          </cell>
          <cell r="G124">
            <v>-201760</v>
          </cell>
          <cell r="H124" t="str">
            <v>NG</v>
          </cell>
        </row>
        <row r="125">
          <cell r="B125" t="str">
            <v>FUTS</v>
          </cell>
          <cell r="G125">
            <v>-83860</v>
          </cell>
          <cell r="H125" t="str">
            <v>NG</v>
          </cell>
        </row>
        <row r="126">
          <cell r="B126" t="str">
            <v>FUTS</v>
          </cell>
          <cell r="G126">
            <v>0</v>
          </cell>
          <cell r="H126" t="str">
            <v>NG</v>
          </cell>
        </row>
        <row r="127">
          <cell r="B127" t="str">
            <v>SWPS</v>
          </cell>
          <cell r="G127">
            <v>-561279.95704999997</v>
          </cell>
          <cell r="H127" t="str">
            <v>NG</v>
          </cell>
        </row>
        <row r="128">
          <cell r="B128" t="str">
            <v>SWPS</v>
          </cell>
          <cell r="G128">
            <v>-200028.69686</v>
          </cell>
          <cell r="H128" t="str">
            <v>NG</v>
          </cell>
        </row>
        <row r="129">
          <cell r="B129" t="str">
            <v>SWPS</v>
          </cell>
          <cell r="G129">
            <v>-18577.102299999999</v>
          </cell>
          <cell r="H129" t="str">
            <v>NG</v>
          </cell>
        </row>
        <row r="130">
          <cell r="B130" t="str">
            <v>SWPS</v>
          </cell>
          <cell r="G130">
            <v>-17698.307049999999</v>
          </cell>
          <cell r="H130" t="str">
            <v>NG</v>
          </cell>
        </row>
        <row r="131">
          <cell r="B131" t="str">
            <v>SWPS</v>
          </cell>
          <cell r="G131">
            <v>-19417.062249999999</v>
          </cell>
          <cell r="H131" t="str">
            <v>NG</v>
          </cell>
        </row>
        <row r="132">
          <cell r="B132" t="str">
            <v>SWPS</v>
          </cell>
          <cell r="G132">
            <v>-17648.667590000001</v>
          </cell>
          <cell r="H132" t="str">
            <v>NG</v>
          </cell>
        </row>
        <row r="133">
          <cell r="B133" t="str">
            <v>SWPS</v>
          </cell>
          <cell r="G133">
            <v>-13616.445830000001</v>
          </cell>
          <cell r="H133" t="str">
            <v>NG</v>
          </cell>
        </row>
        <row r="134">
          <cell r="B134" t="str">
            <v>SWPS</v>
          </cell>
          <cell r="G134">
            <v>-4660.52711</v>
          </cell>
          <cell r="H134" t="str">
            <v>NG</v>
          </cell>
        </row>
        <row r="135">
          <cell r="B135" t="str">
            <v>SWPS</v>
          </cell>
          <cell r="G135">
            <v>0</v>
          </cell>
          <cell r="H135" t="str">
            <v>NG</v>
          </cell>
        </row>
        <row r="136">
          <cell r="B136" t="str">
            <v>SWPS</v>
          </cell>
          <cell r="G136">
            <v>-215.63036</v>
          </cell>
          <cell r="H136" t="str">
            <v>NG</v>
          </cell>
        </row>
        <row r="137">
          <cell r="B137" t="str">
            <v>SWPS</v>
          </cell>
          <cell r="G137">
            <v>0</v>
          </cell>
          <cell r="H137" t="str">
            <v>NG</v>
          </cell>
        </row>
        <row r="138">
          <cell r="B138" t="str">
            <v>SWPS</v>
          </cell>
          <cell r="G138">
            <v>0</v>
          </cell>
          <cell r="H138" t="str">
            <v>NG</v>
          </cell>
        </row>
        <row r="139">
          <cell r="B139" t="str">
            <v>SWPS</v>
          </cell>
          <cell r="G139">
            <v>0</v>
          </cell>
          <cell r="H139" t="str">
            <v>NG</v>
          </cell>
        </row>
        <row r="140">
          <cell r="B140" t="str">
            <v>SWPS</v>
          </cell>
          <cell r="G140">
            <v>0</v>
          </cell>
          <cell r="H140" t="str">
            <v>NG</v>
          </cell>
        </row>
        <row r="141">
          <cell r="B141" t="str">
            <v>SWPS</v>
          </cell>
          <cell r="G141">
            <v>0</v>
          </cell>
          <cell r="H141" t="str">
            <v>NG</v>
          </cell>
        </row>
        <row r="142">
          <cell r="B142" t="str">
            <v>SWPS</v>
          </cell>
          <cell r="G142">
            <v>0</v>
          </cell>
          <cell r="H142" t="str">
            <v>NG</v>
          </cell>
        </row>
        <row r="143">
          <cell r="B143" t="str">
            <v>SWPS</v>
          </cell>
          <cell r="G143">
            <v>0</v>
          </cell>
          <cell r="H143" t="str">
            <v>NG</v>
          </cell>
        </row>
        <row r="144">
          <cell r="B144" t="str">
            <v>SWPS</v>
          </cell>
          <cell r="G144">
            <v>0</v>
          </cell>
          <cell r="H144" t="str">
            <v>NG</v>
          </cell>
        </row>
        <row r="145">
          <cell r="B145" t="str">
            <v>SWPS</v>
          </cell>
          <cell r="G145">
            <v>0</v>
          </cell>
          <cell r="H145" t="str">
            <v>NG</v>
          </cell>
        </row>
        <row r="146">
          <cell r="B146" t="str">
            <v>SWPS</v>
          </cell>
          <cell r="G146">
            <v>-7671.93667</v>
          </cell>
          <cell r="H146" t="str">
            <v>NG</v>
          </cell>
        </row>
        <row r="147">
          <cell r="B147" t="str">
            <v>SWPS</v>
          </cell>
          <cell r="G147">
            <v>0</v>
          </cell>
          <cell r="H147" t="str">
            <v>NG</v>
          </cell>
        </row>
        <row r="148">
          <cell r="B148" t="str">
            <v>SWPS</v>
          </cell>
          <cell r="G148">
            <v>-11462.946319999999</v>
          </cell>
          <cell r="H148" t="str">
            <v>NG</v>
          </cell>
        </row>
        <row r="149">
          <cell r="B149" t="str">
            <v>SWPS</v>
          </cell>
          <cell r="G149">
            <v>-15222.61119</v>
          </cell>
          <cell r="H149" t="str">
            <v>NG</v>
          </cell>
        </row>
        <row r="150">
          <cell r="B150" t="str">
            <v>SWPS</v>
          </cell>
          <cell r="G150">
            <v>-15214.04139</v>
          </cell>
          <cell r="H150" t="str">
            <v>NG</v>
          </cell>
        </row>
        <row r="151">
          <cell r="B151" t="str">
            <v>SWPS</v>
          </cell>
          <cell r="G151">
            <v>-13095.459769999999</v>
          </cell>
          <cell r="H151" t="str">
            <v>NG</v>
          </cell>
        </row>
        <row r="152">
          <cell r="B152" t="str">
            <v>SWPS</v>
          </cell>
          <cell r="G152">
            <v>-122613.76363</v>
          </cell>
          <cell r="H152" t="str">
            <v>NG</v>
          </cell>
        </row>
        <row r="153">
          <cell r="B153" t="str">
            <v>SWPS</v>
          </cell>
          <cell r="G153">
            <v>-5850.0009399999999</v>
          </cell>
          <cell r="H153" t="str">
            <v>NG</v>
          </cell>
        </row>
        <row r="154">
          <cell r="B154" t="str">
            <v>SWPS</v>
          </cell>
          <cell r="G154">
            <v>-46304.816319999998</v>
          </cell>
          <cell r="H154" t="str">
            <v>NG</v>
          </cell>
        </row>
        <row r="155">
          <cell r="B155" t="str">
            <v>SWPS</v>
          </cell>
          <cell r="G155">
            <v>-47020.601629999997</v>
          </cell>
          <cell r="H155" t="str">
            <v>NG</v>
          </cell>
        </row>
        <row r="156">
          <cell r="B156" t="str">
            <v>SWPS</v>
          </cell>
          <cell r="G156">
            <v>0</v>
          </cell>
          <cell r="H156" t="str">
            <v>NG</v>
          </cell>
        </row>
        <row r="157">
          <cell r="B157" t="str">
            <v>SWPS</v>
          </cell>
          <cell r="G157">
            <v>0</v>
          </cell>
          <cell r="H157" t="str">
            <v>NG</v>
          </cell>
        </row>
        <row r="158">
          <cell r="B158" t="str">
            <v>SWPS</v>
          </cell>
          <cell r="G158">
            <v>0</v>
          </cell>
          <cell r="H158" t="str">
            <v>NG</v>
          </cell>
        </row>
        <row r="159">
          <cell r="B159" t="str">
            <v>SWPS</v>
          </cell>
          <cell r="G159">
            <v>-13877.629660000001</v>
          </cell>
          <cell r="H159" t="str">
            <v>NG</v>
          </cell>
        </row>
        <row r="160">
          <cell r="B160" t="str">
            <v>SWPS</v>
          </cell>
          <cell r="G160">
            <v>-95541.827950000006</v>
          </cell>
          <cell r="H160" t="str">
            <v>NG</v>
          </cell>
        </row>
        <row r="161">
          <cell r="B161" t="str">
            <v>SWPS</v>
          </cell>
          <cell r="G161">
            <v>-97018.724780000004</v>
          </cell>
          <cell r="H161" t="str">
            <v>NG</v>
          </cell>
        </row>
        <row r="162">
          <cell r="B162" t="str">
            <v>SWPS</v>
          </cell>
          <cell r="G162">
            <v>0</v>
          </cell>
          <cell r="H162" t="str">
            <v>NG</v>
          </cell>
        </row>
        <row r="163">
          <cell r="B163" t="str">
            <v>SWPS</v>
          </cell>
          <cell r="G163">
            <v>0</v>
          </cell>
          <cell r="H163" t="str">
            <v>NG</v>
          </cell>
        </row>
        <row r="164">
          <cell r="B164" t="str">
            <v>SWPS</v>
          </cell>
          <cell r="G164">
            <v>0</v>
          </cell>
          <cell r="H164" t="str">
            <v>NG</v>
          </cell>
        </row>
        <row r="165">
          <cell r="B165" t="str">
            <v>SWPS</v>
          </cell>
          <cell r="G165">
            <v>0</v>
          </cell>
          <cell r="H165" t="str">
            <v>NG</v>
          </cell>
        </row>
        <row r="166">
          <cell r="B166" t="str">
            <v>FUTS</v>
          </cell>
          <cell r="G166">
            <v>-3375820</v>
          </cell>
          <cell r="H166" t="str">
            <v>NG</v>
          </cell>
        </row>
        <row r="167">
          <cell r="B167" t="str">
            <v>FUTS</v>
          </cell>
          <cell r="G167">
            <v>-3229650</v>
          </cell>
          <cell r="H167" t="str">
            <v>NG</v>
          </cell>
        </row>
        <row r="168">
          <cell r="B168" t="str">
            <v>FUTS</v>
          </cell>
          <cell r="G168">
            <v>-1222710</v>
          </cell>
          <cell r="H168" t="str">
            <v>NG</v>
          </cell>
        </row>
        <row r="169">
          <cell r="B169" t="str">
            <v>FUTS</v>
          </cell>
          <cell r="G169">
            <v>-1120300</v>
          </cell>
          <cell r="H169" t="str">
            <v>NG</v>
          </cell>
        </row>
        <row r="170">
          <cell r="B170" t="str">
            <v>FUTS</v>
          </cell>
          <cell r="G170">
            <v>-637890</v>
          </cell>
          <cell r="H170" t="str">
            <v>NG</v>
          </cell>
        </row>
        <row r="171">
          <cell r="B171" t="str">
            <v>FUTS</v>
          </cell>
          <cell r="G171">
            <v>-287860</v>
          </cell>
          <cell r="H171" t="str">
            <v>NG</v>
          </cell>
        </row>
        <row r="172">
          <cell r="B172" t="str">
            <v>FUTS</v>
          </cell>
          <cell r="G172">
            <v>-205260</v>
          </cell>
          <cell r="H172" t="str">
            <v>NG</v>
          </cell>
        </row>
        <row r="173">
          <cell r="B173" t="str">
            <v>SWPS</v>
          </cell>
          <cell r="G173">
            <v>-23157.177390000001</v>
          </cell>
          <cell r="H173" t="str">
            <v>NG</v>
          </cell>
        </row>
        <row r="174">
          <cell r="B174" t="str">
            <v>SWPS</v>
          </cell>
          <cell r="G174">
            <v>-25376.499899999999</v>
          </cell>
          <cell r="H174" t="str">
            <v>NG</v>
          </cell>
        </row>
        <row r="175">
          <cell r="B175" t="str">
            <v>SWPS</v>
          </cell>
          <cell r="G175">
            <v>-8577.4039699999994</v>
          </cell>
          <cell r="H175" t="str">
            <v>NG</v>
          </cell>
        </row>
        <row r="176">
          <cell r="B176" t="str">
            <v>SWPS</v>
          </cell>
          <cell r="G176">
            <v>-12721.183499999999</v>
          </cell>
          <cell r="H176" t="str">
            <v>NG</v>
          </cell>
        </row>
        <row r="177">
          <cell r="B177" t="str">
            <v>SWPS</v>
          </cell>
          <cell r="G177">
            <v>-12520.4156</v>
          </cell>
          <cell r="H177" t="str">
            <v>NG</v>
          </cell>
        </row>
        <row r="178">
          <cell r="B178" t="str">
            <v>SWPS</v>
          </cell>
          <cell r="G178">
            <v>-10875.472970000001</v>
          </cell>
          <cell r="H178" t="str">
            <v>NG</v>
          </cell>
        </row>
        <row r="179">
          <cell r="B179" t="str">
            <v>SWPS</v>
          </cell>
          <cell r="G179">
            <v>-15943.908530000001</v>
          </cell>
          <cell r="H179" t="str">
            <v>NG</v>
          </cell>
        </row>
        <row r="180">
          <cell r="B180" t="str">
            <v>PSWPS</v>
          </cell>
          <cell r="G180">
            <v>0</v>
          </cell>
          <cell r="H180" t="str">
            <v>NY F RTC11</v>
          </cell>
        </row>
        <row r="181">
          <cell r="B181" t="str">
            <v>PSWPS</v>
          </cell>
          <cell r="G181">
            <v>-3247761.2028299998</v>
          </cell>
          <cell r="H181" t="str">
            <v>NY F RTC11</v>
          </cell>
        </row>
        <row r="182">
          <cell r="B182" t="str">
            <v>PSWPS</v>
          </cell>
          <cell r="G182">
            <v>0</v>
          </cell>
          <cell r="H182" t="str">
            <v>NY F RTC11</v>
          </cell>
        </row>
        <row r="183">
          <cell r="B183" t="str">
            <v>PSWPS</v>
          </cell>
          <cell r="G183">
            <v>-2834381.6323199999</v>
          </cell>
          <cell r="H183" t="str">
            <v>NY F RTC11</v>
          </cell>
        </row>
        <row r="184">
          <cell r="B184" t="str">
            <v>PSWPS</v>
          </cell>
          <cell r="G184">
            <v>0</v>
          </cell>
          <cell r="H184" t="str">
            <v>NY F RTC11</v>
          </cell>
        </row>
        <row r="185">
          <cell r="B185" t="str">
            <v>PSWPS</v>
          </cell>
          <cell r="G185">
            <v>-2786751.5765800001</v>
          </cell>
          <cell r="H185" t="str">
            <v>NY F RTC11</v>
          </cell>
        </row>
        <row r="186">
          <cell r="B186" t="str">
            <v>PSWPS</v>
          </cell>
          <cell r="G186">
            <v>0</v>
          </cell>
          <cell r="H186" t="str">
            <v>NY A ON P1</v>
          </cell>
        </row>
        <row r="187">
          <cell r="B187" t="str">
            <v>PSWPS</v>
          </cell>
          <cell r="G187">
            <v>-56144</v>
          </cell>
          <cell r="H187" t="str">
            <v>NY A ON P1</v>
          </cell>
        </row>
        <row r="188">
          <cell r="B188" t="str">
            <v>PSWPS</v>
          </cell>
          <cell r="G188">
            <v>0</v>
          </cell>
          <cell r="H188" t="str">
            <v>NY F RTC11</v>
          </cell>
        </row>
        <row r="189">
          <cell r="B189" t="str">
            <v>PSWPS</v>
          </cell>
          <cell r="G189">
            <v>-2824675.80106</v>
          </cell>
          <cell r="H189" t="str">
            <v>NY F RTC11</v>
          </cell>
        </row>
        <row r="190">
          <cell r="B190" t="str">
            <v>PSWPS</v>
          </cell>
          <cell r="G190">
            <v>0</v>
          </cell>
          <cell r="H190" t="str">
            <v>NY F RTC11</v>
          </cell>
        </row>
        <row r="191">
          <cell r="B191" t="str">
            <v>PSWPS</v>
          </cell>
          <cell r="G191">
            <v>-908118.25107</v>
          </cell>
          <cell r="H191" t="str">
            <v>NY F RTC11</v>
          </cell>
        </row>
        <row r="192">
          <cell r="B192" t="str">
            <v>PSWPS</v>
          </cell>
          <cell r="G192">
            <v>0</v>
          </cell>
          <cell r="H192" t="str">
            <v>NY F RTC11</v>
          </cell>
        </row>
        <row r="193">
          <cell r="B193" t="str">
            <v>PSWPS</v>
          </cell>
          <cell r="G193">
            <v>-720164.66963999998</v>
          </cell>
          <cell r="H193" t="str">
            <v>NY F RTC11</v>
          </cell>
        </row>
        <row r="194">
          <cell r="B194" t="str">
            <v>PSWPS</v>
          </cell>
          <cell r="G194">
            <v>0</v>
          </cell>
          <cell r="H194" t="str">
            <v>NY F RTC11</v>
          </cell>
        </row>
        <row r="195">
          <cell r="B195" t="str">
            <v>PSWPS</v>
          </cell>
          <cell r="G195">
            <v>-2206129.9523900002</v>
          </cell>
          <cell r="H195" t="str">
            <v>NY F RTC11</v>
          </cell>
        </row>
        <row r="196">
          <cell r="B196" t="str">
            <v>PSWPS</v>
          </cell>
          <cell r="G196">
            <v>0</v>
          </cell>
          <cell r="H196" t="str">
            <v>NY F RTC11</v>
          </cell>
        </row>
        <row r="197">
          <cell r="B197" t="str">
            <v>PSWPS</v>
          </cell>
          <cell r="G197">
            <v>-2145356.5846099998</v>
          </cell>
          <cell r="H197" t="str">
            <v>NY F RTC11</v>
          </cell>
        </row>
        <row r="198">
          <cell r="B198" t="str">
            <v>PSWPS</v>
          </cell>
          <cell r="G198">
            <v>0</v>
          </cell>
          <cell r="H198" t="str">
            <v>NY F RTC11</v>
          </cell>
        </row>
        <row r="199">
          <cell r="B199" t="str">
            <v>PSWPS</v>
          </cell>
          <cell r="G199">
            <v>-2770142.65197</v>
          </cell>
          <cell r="H199" t="str">
            <v>NY F RTC11</v>
          </cell>
        </row>
        <row r="200">
          <cell r="B200" t="str">
            <v>PSWPS</v>
          </cell>
          <cell r="G200">
            <v>0</v>
          </cell>
          <cell r="H200" t="str">
            <v>NY F RTC11</v>
          </cell>
        </row>
        <row r="201">
          <cell r="B201" t="str">
            <v>PSWPS</v>
          </cell>
          <cell r="G201">
            <v>-1727798.7288200001</v>
          </cell>
          <cell r="H201" t="str">
            <v>NY F RTC11</v>
          </cell>
        </row>
        <row r="202">
          <cell r="B202" t="str">
            <v>PSWPS</v>
          </cell>
          <cell r="G202">
            <v>0</v>
          </cell>
          <cell r="H202" t="str">
            <v>NY F RTC11</v>
          </cell>
        </row>
        <row r="203">
          <cell r="B203" t="str">
            <v>PSWPS</v>
          </cell>
          <cell r="G203">
            <v>-780821.80562</v>
          </cell>
          <cell r="H203" t="str">
            <v>NY F RTC11</v>
          </cell>
        </row>
        <row r="204">
          <cell r="B204" t="str">
            <v>PSWPS</v>
          </cell>
          <cell r="G204">
            <v>0</v>
          </cell>
          <cell r="H204" t="str">
            <v>NY F RTC11</v>
          </cell>
        </row>
        <row r="205">
          <cell r="B205" t="str">
            <v>PSWPS</v>
          </cell>
          <cell r="G205">
            <v>-704727.16764</v>
          </cell>
          <cell r="H205" t="str">
            <v>NY F RTC11</v>
          </cell>
        </row>
        <row r="206">
          <cell r="B206" t="str">
            <v>PSWPS</v>
          </cell>
          <cell r="G206">
            <v>0</v>
          </cell>
          <cell r="H206" t="str">
            <v>NY F RTC11</v>
          </cell>
        </row>
        <row r="207">
          <cell r="B207" t="str">
            <v>PSWPS</v>
          </cell>
          <cell r="G207">
            <v>-2167436.16591</v>
          </cell>
          <cell r="H207" t="str">
            <v>NY F RTC11</v>
          </cell>
        </row>
        <row r="208">
          <cell r="B208" t="str">
            <v>PSWPS</v>
          </cell>
          <cell r="G208">
            <v>0</v>
          </cell>
          <cell r="H208" t="str">
            <v>NY F RTC11</v>
          </cell>
        </row>
        <row r="209">
          <cell r="B209" t="str">
            <v>PSWPS</v>
          </cell>
          <cell r="G209">
            <v>-1999184.97309</v>
          </cell>
          <cell r="H209" t="str">
            <v>NY F RTC11</v>
          </cell>
        </row>
        <row r="210">
          <cell r="B210" t="str">
            <v>PSWPS</v>
          </cell>
          <cell r="G210">
            <v>0</v>
          </cell>
          <cell r="H210" t="str">
            <v>NY F RTC11</v>
          </cell>
        </row>
        <row r="211">
          <cell r="B211" t="str">
            <v>PSWPS</v>
          </cell>
          <cell r="G211">
            <v>-1909488.64811</v>
          </cell>
          <cell r="H211" t="str">
            <v>NY F RTC11</v>
          </cell>
        </row>
        <row r="212">
          <cell r="B212" t="str">
            <v>PSWPS</v>
          </cell>
          <cell r="G212">
            <v>0</v>
          </cell>
          <cell r="H212" t="str">
            <v>NY F RTC11</v>
          </cell>
        </row>
        <row r="213">
          <cell r="B213" t="str">
            <v>PSWPS</v>
          </cell>
          <cell r="G213">
            <v>-1917948.3921399999</v>
          </cell>
          <cell r="H213" t="str">
            <v>NY F RTC11</v>
          </cell>
        </row>
        <row r="214">
          <cell r="B214" t="str">
            <v>PSWPS</v>
          </cell>
          <cell r="G214">
            <v>0</v>
          </cell>
          <cell r="H214" t="str">
            <v>NY F RTC11</v>
          </cell>
        </row>
        <row r="215">
          <cell r="B215" t="str">
            <v>PSWPS</v>
          </cell>
          <cell r="G215">
            <v>-969142.10013000004</v>
          </cell>
          <cell r="H215" t="str">
            <v>NY F RTC11</v>
          </cell>
        </row>
        <row r="216">
          <cell r="B216" t="str">
            <v>PSWPS</v>
          </cell>
          <cell r="G216">
            <v>0</v>
          </cell>
          <cell r="H216" t="str">
            <v>NY F RTC11</v>
          </cell>
        </row>
        <row r="217">
          <cell r="B217" t="str">
            <v>PSWPS</v>
          </cell>
          <cell r="G217">
            <v>-819892.84311999998</v>
          </cell>
          <cell r="H217" t="str">
            <v>NY F RTC11</v>
          </cell>
        </row>
        <row r="218">
          <cell r="B218" t="str">
            <v>PSWPS</v>
          </cell>
          <cell r="G218">
            <v>0</v>
          </cell>
          <cell r="H218" t="str">
            <v>NY F RTC11</v>
          </cell>
        </row>
        <row r="219">
          <cell r="B219" t="str">
            <v>PSWPS</v>
          </cell>
          <cell r="G219">
            <v>-860469.51561999996</v>
          </cell>
          <cell r="H219" t="str">
            <v>NY F RTC11</v>
          </cell>
        </row>
        <row r="220">
          <cell r="B220" t="str">
            <v>PSWPS</v>
          </cell>
          <cell r="G220">
            <v>0</v>
          </cell>
          <cell r="H220" t="str">
            <v>NY F RTC11</v>
          </cell>
        </row>
        <row r="221">
          <cell r="B221" t="str">
            <v>PSWPS</v>
          </cell>
          <cell r="G221">
            <v>-899712.83403000003</v>
          </cell>
          <cell r="H221" t="str">
            <v>NY F RTC11</v>
          </cell>
        </row>
        <row r="222">
          <cell r="B222" t="str">
            <v>PSWPS</v>
          </cell>
          <cell r="G222">
            <v>0</v>
          </cell>
          <cell r="H222" t="str">
            <v>NY F RTC11</v>
          </cell>
        </row>
        <row r="223">
          <cell r="B223" t="str">
            <v>PSWPS</v>
          </cell>
          <cell r="G223">
            <v>-965457.69345999998</v>
          </cell>
          <cell r="H223" t="str">
            <v>NY F RTC11</v>
          </cell>
        </row>
        <row r="224">
          <cell r="B224" t="str">
            <v>PSWPS</v>
          </cell>
          <cell r="G224">
            <v>0</v>
          </cell>
          <cell r="H224" t="str">
            <v>NY F RTC11</v>
          </cell>
        </row>
        <row r="225">
          <cell r="B225" t="str">
            <v>PSWPS</v>
          </cell>
          <cell r="G225">
            <v>-843310.90526000003</v>
          </cell>
          <cell r="H225" t="str">
            <v>NY F RTC11</v>
          </cell>
        </row>
        <row r="226">
          <cell r="B226" t="str">
            <v>PSWPS</v>
          </cell>
          <cell r="G226">
            <v>0</v>
          </cell>
          <cell r="H226" t="str">
            <v>NY F RTC11</v>
          </cell>
        </row>
        <row r="227">
          <cell r="B227" t="str">
            <v>PSWPS</v>
          </cell>
          <cell r="G227">
            <v>-962029.06863999995</v>
          </cell>
          <cell r="H227" t="str">
            <v>NY F RTC11</v>
          </cell>
        </row>
        <row r="228">
          <cell r="B228" t="str">
            <v>PSWPS</v>
          </cell>
          <cell r="G228">
            <v>0</v>
          </cell>
          <cell r="H228" t="str">
            <v>NY F RTC11</v>
          </cell>
        </row>
        <row r="229">
          <cell r="B229" t="str">
            <v>PSWPS</v>
          </cell>
          <cell r="G229">
            <v>-854070.40408000001</v>
          </cell>
          <cell r="H229" t="str">
            <v>NY F RTC11</v>
          </cell>
        </row>
        <row r="230">
          <cell r="B230" t="str">
            <v>PSWPS</v>
          </cell>
          <cell r="G230">
            <v>0</v>
          </cell>
          <cell r="H230" t="str">
            <v>NY F RTC11</v>
          </cell>
        </row>
        <row r="231">
          <cell r="B231" t="str">
            <v>PSWPS</v>
          </cell>
          <cell r="G231">
            <v>-891635.54454000003</v>
          </cell>
          <cell r="H231" t="str">
            <v>NY F RTC11</v>
          </cell>
        </row>
        <row r="232">
          <cell r="B232" t="str">
            <v>PSWPS</v>
          </cell>
          <cell r="G232">
            <v>0</v>
          </cell>
          <cell r="H232" t="str">
            <v>NY F RTC11</v>
          </cell>
        </row>
        <row r="233">
          <cell r="B233" t="str">
            <v>PSWPS</v>
          </cell>
          <cell r="G233">
            <v>-956587.32140999998</v>
          </cell>
          <cell r="H233" t="str">
            <v>NY F RTC11</v>
          </cell>
        </row>
        <row r="234">
          <cell r="B234" t="str">
            <v>PSWPS</v>
          </cell>
          <cell r="G234">
            <v>0</v>
          </cell>
          <cell r="H234" t="str">
            <v>NY F RTC11</v>
          </cell>
        </row>
        <row r="235">
          <cell r="B235" t="str">
            <v>PSWPS</v>
          </cell>
          <cell r="G235">
            <v>-889404.28624000004</v>
          </cell>
          <cell r="H235" t="str">
            <v>NY F RTC11</v>
          </cell>
        </row>
        <row r="236">
          <cell r="B236" t="str">
            <v>PSWPS</v>
          </cell>
          <cell r="G236">
            <v>0</v>
          </cell>
          <cell r="H236" t="str">
            <v>NY F RTC11</v>
          </cell>
        </row>
        <row r="237">
          <cell r="B237" t="str">
            <v>PSWPS</v>
          </cell>
          <cell r="G237">
            <v>-900124.07192999998</v>
          </cell>
          <cell r="H237" t="str">
            <v>NY F RTC11</v>
          </cell>
        </row>
        <row r="238">
          <cell r="B238" t="str">
            <v>SWPS</v>
          </cell>
          <cell r="G238">
            <v>0</v>
          </cell>
          <cell r="H238" t="str">
            <v>NG</v>
          </cell>
        </row>
        <row r="239">
          <cell r="B239" t="str">
            <v>SWPS</v>
          </cell>
          <cell r="G239">
            <v>-6069.9989599999999</v>
          </cell>
          <cell r="H239" t="str">
            <v>NG</v>
          </cell>
        </row>
        <row r="240">
          <cell r="B240" t="str">
            <v>SWPS</v>
          </cell>
          <cell r="G240">
            <v>-111297.73802</v>
          </cell>
          <cell r="H240" t="str">
            <v>NG</v>
          </cell>
        </row>
        <row r="241">
          <cell r="B241" t="str">
            <v>SWPS</v>
          </cell>
          <cell r="G241">
            <v>0</v>
          </cell>
          <cell r="H241" t="str">
            <v>NG</v>
          </cell>
        </row>
        <row r="242">
          <cell r="B242" t="str">
            <v>FSWPS</v>
          </cell>
          <cell r="G242">
            <v>0</v>
          </cell>
          <cell r="H242" t="str">
            <v>NG</v>
          </cell>
        </row>
        <row r="243">
          <cell r="B243" t="str">
            <v>FSWPS</v>
          </cell>
          <cell r="G243">
            <v>0</v>
          </cell>
          <cell r="H243" t="str">
            <v>NG</v>
          </cell>
        </row>
        <row r="244">
          <cell r="B244" t="str">
            <v>FSWPS</v>
          </cell>
          <cell r="G244">
            <v>0</v>
          </cell>
          <cell r="H244" t="str">
            <v>NG</v>
          </cell>
        </row>
        <row r="245">
          <cell r="B245" t="str">
            <v>FSWPS</v>
          </cell>
          <cell r="G245">
            <v>0</v>
          </cell>
          <cell r="H245" t="str">
            <v>NG</v>
          </cell>
        </row>
        <row r="246">
          <cell r="B246" t="str">
            <v>FSWPS</v>
          </cell>
          <cell r="G246">
            <v>0</v>
          </cell>
          <cell r="H246" t="str">
            <v>NG</v>
          </cell>
        </row>
        <row r="247">
          <cell r="B247" t="str">
            <v>FSWPS</v>
          </cell>
          <cell r="G247">
            <v>0</v>
          </cell>
          <cell r="H247" t="str">
            <v>NG</v>
          </cell>
        </row>
        <row r="248">
          <cell r="B248" t="str">
            <v>FSWPS</v>
          </cell>
          <cell r="G248">
            <v>0</v>
          </cell>
          <cell r="H248" t="str">
            <v>NG</v>
          </cell>
        </row>
        <row r="249">
          <cell r="B249" t="str">
            <v>FSWPS</v>
          </cell>
          <cell r="G249">
            <v>0</v>
          </cell>
          <cell r="H249" t="str">
            <v>NG</v>
          </cell>
        </row>
        <row r="250">
          <cell r="B250" t="str">
            <v>FSWPS</v>
          </cell>
          <cell r="G250">
            <v>0</v>
          </cell>
          <cell r="H250" t="str">
            <v>NG</v>
          </cell>
        </row>
        <row r="251">
          <cell r="B251" t="str">
            <v>SWPS</v>
          </cell>
          <cell r="G251">
            <v>-399694.89909999998</v>
          </cell>
          <cell r="H251" t="str">
            <v>HO FLEET</v>
          </cell>
        </row>
        <row r="252">
          <cell r="B252" t="str">
            <v>SWPS</v>
          </cell>
          <cell r="G252">
            <v>-119984.89421</v>
          </cell>
          <cell r="H252" t="str">
            <v>NG</v>
          </cell>
        </row>
        <row r="253">
          <cell r="B253" t="str">
            <v>SWPS</v>
          </cell>
          <cell r="G253">
            <v>-65941.93333</v>
          </cell>
          <cell r="H253" t="str">
            <v>NG</v>
          </cell>
        </row>
        <row r="254">
          <cell r="B254" t="str">
            <v>SWPS</v>
          </cell>
          <cell r="G254">
            <v>-56624.245860000003</v>
          </cell>
          <cell r="H254" t="str">
            <v>NG</v>
          </cell>
        </row>
        <row r="255">
          <cell r="B255" t="str">
            <v>SWPS</v>
          </cell>
          <cell r="G255">
            <v>-59529.433559999998</v>
          </cell>
          <cell r="H255" t="str">
            <v>NG</v>
          </cell>
        </row>
        <row r="256">
          <cell r="B256" t="str">
            <v>SWPS</v>
          </cell>
          <cell r="G256">
            <v>-69154.378819999998</v>
          </cell>
          <cell r="H256" t="str">
            <v>NG</v>
          </cell>
        </row>
        <row r="257">
          <cell r="B257" t="str">
            <v>SWPS</v>
          </cell>
          <cell r="G257">
            <v>-151515.35962999999</v>
          </cell>
          <cell r="H257" t="str">
            <v>NG</v>
          </cell>
        </row>
        <row r="258">
          <cell r="B258" t="str">
            <v>SWPS</v>
          </cell>
          <cell r="G258">
            <v>-471029.05015000002</v>
          </cell>
          <cell r="H258" t="str">
            <v>HU FLEET</v>
          </cell>
        </row>
        <row r="259">
          <cell r="B259" t="str">
            <v>SWPS</v>
          </cell>
          <cell r="G259">
            <v>-44218.567210000001</v>
          </cell>
          <cell r="H259" t="str">
            <v>HU FLEET</v>
          </cell>
        </row>
        <row r="260">
          <cell r="B260" t="str">
            <v>SWPS</v>
          </cell>
          <cell r="G260">
            <v>-2739.3763600000002</v>
          </cell>
          <cell r="H260" t="str">
            <v>NG</v>
          </cell>
        </row>
        <row r="261">
          <cell r="B261" t="str">
            <v>SWPS</v>
          </cell>
          <cell r="G261">
            <v>-2739.3763600000002</v>
          </cell>
          <cell r="H261" t="str">
            <v>NG</v>
          </cell>
        </row>
        <row r="262">
          <cell r="B262" t="str">
            <v>BSWPS</v>
          </cell>
          <cell r="G262">
            <v>0</v>
          </cell>
          <cell r="H262" t="str">
            <v>NG</v>
          </cell>
        </row>
        <row r="263">
          <cell r="B263" t="str">
            <v>BSWPS</v>
          </cell>
          <cell r="G263">
            <v>-18072.91259</v>
          </cell>
          <cell r="H263" t="str">
            <v>NG</v>
          </cell>
        </row>
        <row r="264">
          <cell r="B264" t="str">
            <v>BSWPS</v>
          </cell>
          <cell r="G264">
            <v>-22773.698550000001</v>
          </cell>
          <cell r="H264" t="str">
            <v>NG</v>
          </cell>
        </row>
        <row r="265">
          <cell r="B265" t="str">
            <v>BSWPS</v>
          </cell>
          <cell r="G265">
            <v>-27448.98315</v>
          </cell>
          <cell r="H265" t="str">
            <v>NG</v>
          </cell>
        </row>
        <row r="266">
          <cell r="B266" t="str">
            <v>BSWPS</v>
          </cell>
          <cell r="G266">
            <v>-38006.115160000001</v>
          </cell>
          <cell r="H266" t="str">
            <v>NG</v>
          </cell>
        </row>
        <row r="267">
          <cell r="B267" t="str">
            <v>BSWPOF</v>
          </cell>
          <cell r="G267">
            <v>-2672.1215999999999</v>
          </cell>
          <cell r="H267" t="str">
            <v>NG</v>
          </cell>
        </row>
        <row r="268">
          <cell r="B268" t="str">
            <v>BSWPOF</v>
          </cell>
          <cell r="G268">
            <v>0</v>
          </cell>
          <cell r="H268" t="str">
            <v>NG</v>
          </cell>
        </row>
        <row r="269">
          <cell r="B269" t="str">
            <v>BSWPOF</v>
          </cell>
          <cell r="G269">
            <v>0</v>
          </cell>
          <cell r="H269" t="str">
            <v>NG</v>
          </cell>
        </row>
        <row r="270">
          <cell r="B270" t="str">
            <v>BSWPOF</v>
          </cell>
          <cell r="G270">
            <v>0</v>
          </cell>
          <cell r="H270" t="str">
            <v>NG</v>
          </cell>
        </row>
        <row r="271">
          <cell r="B271" t="str">
            <v>BSWPOF</v>
          </cell>
          <cell r="G271">
            <v>0</v>
          </cell>
          <cell r="H271" t="str">
            <v>NG</v>
          </cell>
        </row>
        <row r="272">
          <cell r="B272" t="str">
            <v>BSWPS</v>
          </cell>
          <cell r="G272">
            <v>0</v>
          </cell>
          <cell r="H272" t="str">
            <v>NG</v>
          </cell>
        </row>
        <row r="273">
          <cell r="B273" t="str">
            <v>BSWPS</v>
          </cell>
          <cell r="G273">
            <v>-18991.874250000001</v>
          </cell>
          <cell r="H273" t="str">
            <v>NG</v>
          </cell>
        </row>
        <row r="274">
          <cell r="B274" t="str">
            <v>BSWPS</v>
          </cell>
          <cell r="G274">
            <v>-31332.94096</v>
          </cell>
          <cell r="H274" t="str">
            <v>NG</v>
          </cell>
        </row>
        <row r="275">
          <cell r="B275" t="str">
            <v>BSWPS</v>
          </cell>
          <cell r="G275">
            <v>-50102.66201</v>
          </cell>
          <cell r="H275" t="str">
            <v>NG</v>
          </cell>
        </row>
        <row r="276">
          <cell r="B276" t="str">
            <v>BSWPS</v>
          </cell>
          <cell r="G276">
            <v>-81432.974300000002</v>
          </cell>
          <cell r="H276" t="str">
            <v>NG</v>
          </cell>
        </row>
        <row r="277">
          <cell r="B277" t="str">
            <v>BSWPOF</v>
          </cell>
          <cell r="G277">
            <v>-45426.067199999998</v>
          </cell>
          <cell r="H277" t="str">
            <v>NG</v>
          </cell>
        </row>
        <row r="278">
          <cell r="B278" t="str">
            <v>BSWPOF</v>
          </cell>
          <cell r="G278">
            <v>0</v>
          </cell>
          <cell r="H278" t="str">
            <v>NG</v>
          </cell>
        </row>
        <row r="279">
          <cell r="B279" t="str">
            <v>BSWPOF</v>
          </cell>
          <cell r="G279">
            <v>0</v>
          </cell>
          <cell r="H279" t="str">
            <v>NG</v>
          </cell>
        </row>
        <row r="280">
          <cell r="B280" t="str">
            <v>BSWPOF</v>
          </cell>
          <cell r="G280">
            <v>0</v>
          </cell>
          <cell r="H280" t="str">
            <v>NG</v>
          </cell>
        </row>
        <row r="281">
          <cell r="B281" t="str">
            <v>BSWPOF</v>
          </cell>
          <cell r="G281">
            <v>0</v>
          </cell>
          <cell r="H281" t="str">
            <v>NG</v>
          </cell>
        </row>
      </sheetData>
      <sheetData sheetId="24"/>
      <sheetData sheetId="25"/>
      <sheetData sheetId="26"/>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Enter Industry List &gt;&gt;&gt;"/>
      <sheetName val="Industry List"/>
      <sheetName val="Enter Selections&gt;&gt;&gt;"/>
      <sheetName val="XY Scatter Inputs"/>
      <sheetName val="XY Scatter"/>
      <sheetName val="TRS"/>
      <sheetName val="ROIC Trees"/>
      <sheetName val="Spread Input"/>
      <sheetName val="Spread-Growth"/>
      <sheetName val="SCM Input"/>
      <sheetName val="Strategic Control Map"/>
      <sheetName val="FV"/>
      <sheetName val="Benchmarking"/>
      <sheetName val="Individual Company Graphs"/>
      <sheetName val="Input Individual Co. Sheets&gt;&gt;&gt;"/>
      <sheetName val="MCD"/>
      <sheetName val="CKE"/>
      <sheetName val="AFC"/>
      <sheetName val="Krispy Kreme"/>
      <sheetName val="JBX"/>
      <sheetName val="Starbucks"/>
      <sheetName val="Panera"/>
      <sheetName val="Triarc"/>
      <sheetName val="Wendy's"/>
      <sheetName val="YUM"/>
      <sheetName val="PZZA"/>
      <sheetName val="YUM 12 mos"/>
      <sheetName val="MCD 12 mos"/>
      <sheetName val="CKE 12 mos"/>
      <sheetName val="AFC 12 mos"/>
      <sheetName val="Krispy Kreme 12 mos"/>
      <sheetName val="JBX 12 mos"/>
      <sheetName val="SBUX 12 mos"/>
      <sheetName val="Panera 12 mos"/>
      <sheetName val="Triarc 12 mos"/>
      <sheetName val="Wendy's 12 mos"/>
      <sheetName val="PZZA 12 mos"/>
      <sheetName val="ROIC-WC trees"/>
      <sheetName val="current FV "/>
      <sheetName val="WhatIfScenarios_By%"/>
      <sheetName val="WhatIfScenarios_By$$"/>
      <sheetName val="Unused"/>
      <sheetName val="Unused II"/>
      <sheetName val="Start Balance"/>
    </sheetNames>
    <sheetDataSet>
      <sheetData sheetId="0" refreshError="1"/>
      <sheetData sheetId="1" refreshError="1"/>
      <sheetData sheetId="2" refreshError="1"/>
      <sheetData sheetId="3" refreshError="1"/>
      <sheetData sheetId="4" refreshError="1"/>
      <sheetData sheetId="5" refreshError="1">
        <row r="1">
          <cell r="B1" t="str">
            <v>Date</v>
          </cell>
        </row>
        <row r="2">
          <cell r="B2" t="str">
            <v>MCD</v>
          </cell>
        </row>
        <row r="3">
          <cell r="B3" t="str">
            <v>CKE</v>
          </cell>
        </row>
        <row r="4">
          <cell r="B4" t="str">
            <v>AFC</v>
          </cell>
        </row>
        <row r="5">
          <cell r="B5" t="str">
            <v>Krispy Kreme</v>
          </cell>
        </row>
        <row r="6">
          <cell r="B6" t="str">
            <v>JBX</v>
          </cell>
        </row>
        <row r="7">
          <cell r="B7" t="str">
            <v>Starbucks</v>
          </cell>
        </row>
        <row r="8">
          <cell r="B8" t="str">
            <v>Panera</v>
          </cell>
        </row>
        <row r="9">
          <cell r="B9" t="str">
            <v>Triarc</v>
          </cell>
        </row>
        <row r="10">
          <cell r="B10" t="str">
            <v>Wendy's</v>
          </cell>
        </row>
        <row r="11">
          <cell r="B11" t="str">
            <v>YUM</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6" refreshError="1"/>
      <sheetData sheetId="7" refreshError="1"/>
      <sheetData sheetId="8" refreshError="1"/>
      <sheetData sheetId="9" refreshError="1"/>
      <sheetData sheetId="10" refreshError="1"/>
      <sheetData sheetId="11" refreshError="1">
        <row r="1">
          <cell r="B1" t="str">
            <v>Company</v>
          </cell>
        </row>
        <row r="2">
          <cell r="B2" t="str">
            <v>MCD</v>
          </cell>
        </row>
        <row r="3">
          <cell r="B3" t="str">
            <v>CKE</v>
          </cell>
        </row>
        <row r="4">
          <cell r="B4" t="str">
            <v>AFC</v>
          </cell>
        </row>
        <row r="5">
          <cell r="B5" t="str">
            <v>Krispy Kreme</v>
          </cell>
        </row>
        <row r="6">
          <cell r="B6" t="str">
            <v>JBX</v>
          </cell>
        </row>
        <row r="7">
          <cell r="B7" t="str">
            <v>Starbucks</v>
          </cell>
        </row>
        <row r="8">
          <cell r="B8" t="str">
            <v>Panera</v>
          </cell>
        </row>
        <row r="9">
          <cell r="B9" t="str">
            <v>Triarc</v>
          </cell>
        </row>
        <row r="10">
          <cell r="B10" t="str">
            <v>Wendy's</v>
          </cell>
        </row>
        <row r="11">
          <cell r="B11" t="str">
            <v>YUM</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Index"/>
      <sheetName val="Flash"/>
      <sheetName val="Old_Flash"/>
      <sheetName val="PM"/>
      <sheetName val="Old_PM"/>
      <sheetName val="CHKS"/>
      <sheetName val="Control"/>
      <sheetName val="Recon"/>
      <sheetName val="Printing"/>
      <sheetName val="Conts"/>
      <sheetName val="B1"/>
      <sheetName val="B1a"/>
      <sheetName val="B1b"/>
      <sheetName val="B2"/>
      <sheetName val="B3"/>
      <sheetName val="B4"/>
      <sheetName val="B5"/>
      <sheetName val="B6"/>
      <sheetName val="B6a"/>
      <sheetName val="B7"/>
      <sheetName val="B8"/>
      <sheetName val="B9"/>
      <sheetName val="F1"/>
      <sheetName val="F1a"/>
      <sheetName val="F2"/>
      <sheetName val="F3"/>
      <sheetName val="F4"/>
      <sheetName val="F5"/>
      <sheetName val="F6"/>
      <sheetName val="F7"/>
      <sheetName val="F8"/>
      <sheetName val="Variance"/>
      <sheetName val="Blwtr Pivot"/>
      <sheetName val="2kee"/>
      <sheetName val="&quot;Fudge&quot;"/>
      <sheetName val="Pivot Tbl"/>
      <sheetName val="Hyp"/>
      <sheetName val="Summ"/>
      <sheetName val="Budget"/>
      <sheetName val="LatestFcst"/>
      <sheetName val="Meterworks income"/>
      <sheetName val="SPC Split"/>
      <sheetName val="Vs fcast"/>
      <sheetName val="IS &amp; TMS CAPEX ADDITIONS"/>
      <sheetName val="IDN &amp; RDN budget split"/>
      <sheetName val="FV"/>
      <sheetName val="T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1-T/O</v>
          </cell>
          <cell r="B6" t="str">
            <v>INC-IBC</v>
          </cell>
          <cell r="C6">
            <v>-1760649.93</v>
          </cell>
          <cell r="E6">
            <v>-2124905.61</v>
          </cell>
        </row>
        <row r="7">
          <cell r="B7" t="str">
            <v>INC-MTRRD</v>
          </cell>
          <cell r="D7">
            <v>-245348.53</v>
          </cell>
          <cell r="F7">
            <v>-278671.58</v>
          </cell>
        </row>
        <row r="8">
          <cell r="B8" t="str">
            <v>INC-MTRRENTDCM</v>
          </cell>
          <cell r="D8">
            <v>-81138520.719999999</v>
          </cell>
          <cell r="F8">
            <v>-96859571.709999993</v>
          </cell>
        </row>
        <row r="9">
          <cell r="B9" t="str">
            <v>INC-MTRRENTI&amp;C</v>
          </cell>
          <cell r="D9">
            <v>-24140207.380000003</v>
          </cell>
          <cell r="F9">
            <v>-28893035.160000008</v>
          </cell>
        </row>
        <row r="10">
          <cell r="B10" t="str">
            <v>INC-MTRRENTPPM</v>
          </cell>
          <cell r="D10">
            <v>-24738654.20000001</v>
          </cell>
          <cell r="F10">
            <v>-29485849.619999986</v>
          </cell>
        </row>
        <row r="11">
          <cell r="B11" t="str">
            <v>INC-MTRRENTSUSP</v>
          </cell>
          <cell r="D11">
            <v>-729323.3</v>
          </cell>
          <cell r="F11">
            <v>-890482.95</v>
          </cell>
        </row>
        <row r="12">
          <cell r="B12" t="str">
            <v>INC-Onstream-K020</v>
          </cell>
          <cell r="C12">
            <v>-3232871.06</v>
          </cell>
          <cell r="E12">
            <v>-3838587.95</v>
          </cell>
        </row>
        <row r="13">
          <cell r="B13" t="str">
            <v>INC-SPC-K020</v>
          </cell>
          <cell r="C13">
            <v>-48735676.70000001</v>
          </cell>
          <cell r="E13">
            <v>-57327523.699999996</v>
          </cell>
        </row>
        <row r="14">
          <cell r="B14" t="str">
            <v>INC-SPC-K021</v>
          </cell>
          <cell r="C14">
            <v>-927404.39</v>
          </cell>
          <cell r="E14">
            <v>-1055001.58</v>
          </cell>
        </row>
        <row r="15">
          <cell r="B15" t="str">
            <v>JAMAMORT-INC</v>
          </cell>
          <cell r="D15">
            <v>832689.58</v>
          </cell>
          <cell r="F15">
            <v>999227.49</v>
          </cell>
        </row>
        <row r="16">
          <cell r="B16" t="str">
            <v>INC-BLR</v>
          </cell>
          <cell r="D16">
            <v>-8599.7099999999991</v>
          </cell>
          <cell r="F16">
            <v>-98271.71</v>
          </cell>
        </row>
        <row r="17">
          <cell r="B17" t="str">
            <v>INC-MTRWKS-A606</v>
          </cell>
          <cell r="D17">
            <v>-1293922</v>
          </cell>
          <cell r="F17">
            <v>-1552706.39</v>
          </cell>
        </row>
        <row r="18">
          <cell r="B18" t="str">
            <v>INC-MTRWKS-A605</v>
          </cell>
          <cell r="D18">
            <v>4861368.17</v>
          </cell>
          <cell r="F18">
            <v>5467686.7000000002</v>
          </cell>
        </row>
        <row r="19">
          <cell r="B19" t="str">
            <v>INC-Onstream-K032</v>
          </cell>
          <cell r="C19">
            <v>-130916.69</v>
          </cell>
          <cell r="E19">
            <v>-161276.45000000001</v>
          </cell>
        </row>
        <row r="20">
          <cell r="B20" t="str">
            <v>INC-Onstream-K105</v>
          </cell>
          <cell r="C20">
            <v>-28192.5</v>
          </cell>
          <cell r="E20">
            <v>-36955.33</v>
          </cell>
        </row>
        <row r="21">
          <cell r="B21" t="str">
            <v>INC-Onstream-K031</v>
          </cell>
          <cell r="C21">
            <v>-23680.54</v>
          </cell>
          <cell r="E21">
            <v>-29395.61</v>
          </cell>
        </row>
        <row r="22">
          <cell r="B22" t="str">
            <v>INC-Onstream-K099</v>
          </cell>
          <cell r="C22">
            <v>-22744.799999999999</v>
          </cell>
          <cell r="E22">
            <v>-29883.73</v>
          </cell>
        </row>
        <row r="23">
          <cell r="B23" t="str">
            <v>INC-Onstream-K081</v>
          </cell>
          <cell r="C23">
            <v>-17619.650000000001</v>
          </cell>
          <cell r="E23">
            <v>-20933.78</v>
          </cell>
        </row>
        <row r="24">
          <cell r="B24" t="str">
            <v>INC-Onstream-K096</v>
          </cell>
          <cell r="C24">
            <v>-3851.7</v>
          </cell>
          <cell r="E24">
            <v>-3851.7</v>
          </cell>
        </row>
        <row r="25">
          <cell r="B25" t="str">
            <v>INC-Onstream-K045</v>
          </cell>
          <cell r="C25">
            <v>-2558.39</v>
          </cell>
          <cell r="E25">
            <v>-2558.39</v>
          </cell>
        </row>
        <row r="26">
          <cell r="B26" t="str">
            <v>INC-Onstream-K097</v>
          </cell>
          <cell r="C26">
            <v>80274.539999999994</v>
          </cell>
          <cell r="E26">
            <v>95779.45</v>
          </cell>
        </row>
        <row r="27">
          <cell r="B27" t="str">
            <v>INC-MTRWKS-I&amp;C INSTALLATIONS</v>
          </cell>
          <cell r="D27">
            <v>-1119543.01</v>
          </cell>
          <cell r="F27">
            <v>-1280359.75</v>
          </cell>
        </row>
        <row r="28">
          <cell r="B28" t="str">
            <v>INC-MTRWKS-OTHER</v>
          </cell>
          <cell r="D28">
            <v>-335290.48</v>
          </cell>
          <cell r="E28">
            <v>-16066</v>
          </cell>
          <cell r="F28">
            <v>-596042.11</v>
          </cell>
        </row>
        <row r="29">
          <cell r="B29" t="str">
            <v>INC-MTRWKS-CRE</v>
          </cell>
          <cell r="D29">
            <v>-3572386.47</v>
          </cell>
          <cell r="F29">
            <v>-4227739.8499999996</v>
          </cell>
        </row>
        <row r="30">
          <cell r="B30" t="str">
            <v>INC-MTRWKS-DCM INSTALLATIONS</v>
          </cell>
          <cell r="D30">
            <v>-954484.2</v>
          </cell>
          <cell r="F30">
            <v>-1151847.08</v>
          </cell>
        </row>
        <row r="31">
          <cell r="B31" t="str">
            <v>INC-MTRWKS-TSE HIRE</v>
          </cell>
          <cell r="D31">
            <v>-950528.34</v>
          </cell>
          <cell r="F31">
            <v>-1164088.26</v>
          </cell>
        </row>
        <row r="32">
          <cell r="B32" t="str">
            <v>INC-MTRWKS-REMOVALS/ALTERATIONS</v>
          </cell>
          <cell r="D32">
            <v>-513853.7</v>
          </cell>
          <cell r="F32">
            <v>-623324.47</v>
          </cell>
        </row>
        <row r="33">
          <cell r="B33" t="str">
            <v>INC-MTRWKS-PPM INSTALLATIONS</v>
          </cell>
          <cell r="D33">
            <v>-60641.43</v>
          </cell>
          <cell r="F33">
            <v>-75409.259999999995</v>
          </cell>
        </row>
        <row r="34">
          <cell r="B34" t="str">
            <v>INC-MTRWKS-OFGEM DOMESTIC ACCURACY TEST</v>
          </cell>
          <cell r="D34">
            <v>-25055.51</v>
          </cell>
          <cell r="F34">
            <v>-29192.720000000001</v>
          </cell>
        </row>
        <row r="35">
          <cell r="B35" t="str">
            <v>INC-Onstream-K017</v>
          </cell>
          <cell r="C35">
            <v>-224553.04</v>
          </cell>
          <cell r="E35">
            <v>-279990.18</v>
          </cell>
        </row>
        <row r="36">
          <cell r="B36" t="str">
            <v>INC-SPC-K017</v>
          </cell>
          <cell r="C36">
            <v>-933867.27</v>
          </cell>
          <cell r="E36">
            <v>-1606481.21</v>
          </cell>
        </row>
        <row r="37">
          <cell r="B37" t="str">
            <v>INC-SPC-IDN-K021</v>
          </cell>
          <cell r="C37">
            <v>-220806.51</v>
          </cell>
          <cell r="E37">
            <v>-258907.51</v>
          </cell>
        </row>
        <row r="38">
          <cell r="B38" t="str">
            <v>INC-SPC-IDN-K020</v>
          </cell>
          <cell r="C38">
            <v>-228485.45</v>
          </cell>
          <cell r="E38">
            <v>-270578.96000000002</v>
          </cell>
        </row>
        <row r="39">
          <cell r="B39" t="str">
            <v>INC-SPC-IDN-K017</v>
          </cell>
          <cell r="C39">
            <v>-1053714.01</v>
          </cell>
          <cell r="E39">
            <v>-1326727.3600000001</v>
          </cell>
        </row>
        <row r="40">
          <cell r="B40" t="str">
            <v>INC-Blackwater-K017</v>
          </cell>
          <cell r="C40">
            <v>-53230</v>
          </cell>
          <cell r="E40">
            <v>-53950</v>
          </cell>
        </row>
        <row r="41">
          <cell r="A41" t="str">
            <v>1-T/O Total</v>
          </cell>
          <cell r="C41">
            <v>-57520548.090000011</v>
          </cell>
          <cell r="D41">
            <v>-134132301.23000003</v>
          </cell>
          <cell r="E41">
            <v>-68347795.599999994</v>
          </cell>
          <cell r="F41">
            <v>-160739678.42999998</v>
          </cell>
        </row>
        <row r="42">
          <cell r="A42" t="str">
            <v>2-OPX</v>
          </cell>
          <cell r="B42" t="str">
            <v>Advantica Recharge</v>
          </cell>
          <cell r="C42">
            <v>472829.07</v>
          </cell>
          <cell r="E42">
            <v>602829.06999999995</v>
          </cell>
        </row>
        <row r="43">
          <cell r="B43" t="str">
            <v>Agency</v>
          </cell>
          <cell r="C43">
            <v>2146843.83</v>
          </cell>
          <cell r="E43">
            <v>2599837.1</v>
          </cell>
        </row>
        <row r="44">
          <cell r="B44" t="str">
            <v>Associated Costs - Salaries</v>
          </cell>
          <cell r="C44">
            <v>826302.52</v>
          </cell>
          <cell r="E44">
            <v>1038725.14</v>
          </cell>
        </row>
        <row r="45">
          <cell r="B45" t="str">
            <v>Consultancy</v>
          </cell>
          <cell r="C45">
            <v>191076.99</v>
          </cell>
          <cell r="E45">
            <v>72399.320000000007</v>
          </cell>
        </row>
        <row r="46">
          <cell r="B46" t="str">
            <v>Facilities / P&amp;S</v>
          </cell>
          <cell r="C46">
            <v>1135219.71</v>
          </cell>
          <cell r="E46">
            <v>1379071.77</v>
          </cell>
        </row>
        <row r="47">
          <cell r="B47" t="str">
            <v>FRS17</v>
          </cell>
          <cell r="C47">
            <v>237583.05</v>
          </cell>
          <cell r="E47">
            <v>284673.5</v>
          </cell>
        </row>
        <row r="48">
          <cell r="B48" t="str">
            <v>GSA - ES/NS Opx-K021</v>
          </cell>
          <cell r="C48">
            <v>0.46</v>
          </cell>
          <cell r="E48">
            <v>0.46</v>
          </cell>
        </row>
        <row r="49">
          <cell r="B49" t="str">
            <v>GSA - L&amp;D</v>
          </cell>
          <cell r="C49">
            <v>43531.9</v>
          </cell>
          <cell r="E49">
            <v>43531.9</v>
          </cell>
        </row>
        <row r="50">
          <cell r="B50" t="str">
            <v>Legal &amp; Professional</v>
          </cell>
          <cell r="C50">
            <v>516118.34</v>
          </cell>
          <cell r="E50">
            <v>802707.98</v>
          </cell>
        </row>
        <row r="51">
          <cell r="B51" t="str">
            <v>Liabilities</v>
          </cell>
          <cell r="C51">
            <v>206151.99</v>
          </cell>
          <cell r="E51">
            <v>172243.9</v>
          </cell>
        </row>
        <row r="52">
          <cell r="B52" t="str">
            <v>Meter Reading Agency</v>
          </cell>
          <cell r="C52">
            <v>3208157.8</v>
          </cell>
          <cell r="E52">
            <v>3834927.13</v>
          </cell>
        </row>
        <row r="53">
          <cell r="B53" t="str">
            <v>Opx-materials</v>
          </cell>
          <cell r="C53">
            <v>3214.1</v>
          </cell>
          <cell r="D53">
            <v>293208.56</v>
          </cell>
          <cell r="E53">
            <v>3214.1</v>
          </cell>
          <cell r="F53">
            <v>293077.3</v>
          </cell>
        </row>
        <row r="54">
          <cell r="B54" t="str">
            <v>OPX-SPC-COST</v>
          </cell>
          <cell r="D54">
            <v>36120658.759999998</v>
          </cell>
          <cell r="F54">
            <v>41800564.579999998</v>
          </cell>
        </row>
        <row r="55">
          <cell r="B55" t="str">
            <v>Other Revenue Costs</v>
          </cell>
          <cell r="C55">
            <v>193488.5</v>
          </cell>
          <cell r="D55">
            <v>845.12</v>
          </cell>
          <cell r="E55">
            <v>213916.67</v>
          </cell>
          <cell r="F55">
            <v>1194.78</v>
          </cell>
        </row>
        <row r="56">
          <cell r="B56" t="str">
            <v>Salaries</v>
          </cell>
          <cell r="C56">
            <v>3578200.58</v>
          </cell>
          <cell r="E56">
            <v>4347418.41</v>
          </cell>
        </row>
        <row r="57">
          <cell r="B57" t="str">
            <v>Telephones</v>
          </cell>
          <cell r="C57">
            <v>1195079.56</v>
          </cell>
          <cell r="E57">
            <v>1428089.83</v>
          </cell>
        </row>
        <row r="58">
          <cell r="B58" t="str">
            <v>Total Corporate recharge per SAP</v>
          </cell>
          <cell r="C58">
            <v>117075.27</v>
          </cell>
          <cell r="E58">
            <v>145209.04999999999</v>
          </cell>
        </row>
        <row r="59">
          <cell r="B59" t="str">
            <v>Training</v>
          </cell>
          <cell r="C59">
            <v>110089.64</v>
          </cell>
          <cell r="E59">
            <v>146778.22</v>
          </cell>
        </row>
        <row r="60">
          <cell r="B60" t="str">
            <v>Travel &amp; Subsistence</v>
          </cell>
          <cell r="C60">
            <v>222779.56</v>
          </cell>
          <cell r="E60">
            <v>299311.57</v>
          </cell>
        </row>
        <row r="61">
          <cell r="B61" t="str">
            <v>GSA - Logistics</v>
          </cell>
          <cell r="C61">
            <v>1372335</v>
          </cell>
          <cell r="E61">
            <v>1664002</v>
          </cell>
        </row>
        <row r="62">
          <cell r="B62" t="str">
            <v>Share Save</v>
          </cell>
          <cell r="C62">
            <v>548748.44999999995</v>
          </cell>
          <cell r="E62">
            <v>658498.44999999995</v>
          </cell>
        </row>
        <row r="63">
          <cell r="B63" t="str">
            <v>GSA - Communications</v>
          </cell>
          <cell r="C63">
            <v>5416.65</v>
          </cell>
          <cell r="E63">
            <v>6499.98</v>
          </cell>
        </row>
        <row r="64">
          <cell r="B64" t="str">
            <v>GSA - Insurance</v>
          </cell>
          <cell r="C64">
            <v>174610</v>
          </cell>
          <cell r="E64">
            <v>209532</v>
          </cell>
        </row>
        <row r="65">
          <cell r="B65" t="str">
            <v>GSA - Procurement</v>
          </cell>
          <cell r="C65">
            <v>188439</v>
          </cell>
          <cell r="E65">
            <v>223080</v>
          </cell>
        </row>
        <row r="66">
          <cell r="B66" t="str">
            <v>GSA - Transactions</v>
          </cell>
          <cell r="C66">
            <v>45153.75</v>
          </cell>
          <cell r="E66">
            <v>54184.5</v>
          </cell>
        </row>
        <row r="67">
          <cell r="B67" t="str">
            <v>GSA - Billing</v>
          </cell>
          <cell r="C67">
            <v>87937.600000000006</v>
          </cell>
          <cell r="E67">
            <v>106369.52</v>
          </cell>
        </row>
        <row r="68">
          <cell r="B68" t="str">
            <v>GSA - Call Centre</v>
          </cell>
          <cell r="C68">
            <v>-0.54</v>
          </cell>
          <cell r="E68">
            <v>-0.54</v>
          </cell>
        </row>
        <row r="69">
          <cell r="B69" t="str">
            <v>GSA - HR</v>
          </cell>
          <cell r="C69">
            <v>27260.85</v>
          </cell>
          <cell r="E69">
            <v>32713.02</v>
          </cell>
        </row>
        <row r="70">
          <cell r="B70" t="str">
            <v>LTIS</v>
          </cell>
          <cell r="C70">
            <v>97665.600000000006</v>
          </cell>
          <cell r="E70">
            <v>120382.6</v>
          </cell>
        </row>
        <row r="71">
          <cell r="B71" t="str">
            <v>CCR</v>
          </cell>
          <cell r="D71">
            <v>-212876.51</v>
          </cell>
          <cell r="F71">
            <v>-255451.81</v>
          </cell>
        </row>
        <row r="72">
          <cell r="B72" t="str">
            <v>GSA - IS-K044</v>
          </cell>
          <cell r="C72">
            <v>54391.12</v>
          </cell>
          <cell r="E72">
            <v>54391.12</v>
          </cell>
        </row>
        <row r="73">
          <cell r="B73" t="str">
            <v>GSA - IS-K045</v>
          </cell>
          <cell r="C73">
            <v>588888.67000000004</v>
          </cell>
          <cell r="E73">
            <v>783205.04</v>
          </cell>
        </row>
        <row r="74">
          <cell r="B74" t="str">
            <v>GSA - IS-K020</v>
          </cell>
          <cell r="C74">
            <v>2905723.03</v>
          </cell>
          <cell r="E74">
            <v>3061424.56</v>
          </cell>
        </row>
        <row r="75">
          <cell r="B75" t="str">
            <v>NS (Network Services) - IDN - North of England</v>
          </cell>
          <cell r="C75">
            <v>141043.69</v>
          </cell>
          <cell r="E75">
            <v>158315.44</v>
          </cell>
        </row>
        <row r="76">
          <cell r="B76" t="str">
            <v>NS (Network Services) - IDN - South of England</v>
          </cell>
          <cell r="C76">
            <v>135166.92000000001</v>
          </cell>
          <cell r="E76">
            <v>154222.39999999999</v>
          </cell>
        </row>
        <row r="77">
          <cell r="B77" t="str">
            <v>NS (Network Services) - IDN - Wales &amp; West</v>
          </cell>
          <cell r="C77">
            <v>143252.04999999999</v>
          </cell>
          <cell r="E77">
            <v>159221.69</v>
          </cell>
        </row>
        <row r="78">
          <cell r="B78" t="str">
            <v>NS (Network Services) - IDN - Scotland</v>
          </cell>
          <cell r="C78">
            <v>483508.67</v>
          </cell>
          <cell r="E78">
            <v>496551.36</v>
          </cell>
        </row>
        <row r="79">
          <cell r="B79" t="str">
            <v>ES Meterwork - IDN - Scotland</v>
          </cell>
          <cell r="C79">
            <v>1887343.27</v>
          </cell>
          <cell r="E79">
            <v>2217026.7200000002</v>
          </cell>
        </row>
        <row r="80">
          <cell r="B80" t="str">
            <v>ES Meterwork - IDN - North of England</v>
          </cell>
          <cell r="C80">
            <v>2649890.44</v>
          </cell>
          <cell r="E80">
            <v>3148710.84</v>
          </cell>
        </row>
        <row r="81">
          <cell r="B81" t="str">
            <v>ES Meterwork - IDN - Wales &amp; West</v>
          </cell>
          <cell r="C81">
            <v>2562213.9500000002</v>
          </cell>
          <cell r="E81">
            <v>3162727.36</v>
          </cell>
        </row>
        <row r="82">
          <cell r="B82" t="str">
            <v>ES Meterwork - IDN - South of England</v>
          </cell>
          <cell r="C82">
            <v>3609138.91</v>
          </cell>
          <cell r="E82">
            <v>4381393.05</v>
          </cell>
        </row>
        <row r="83">
          <cell r="B83" t="str">
            <v>ES Meterwork - RDN (Retained)</v>
          </cell>
          <cell r="C83">
            <v>10298502.67</v>
          </cell>
          <cell r="E83">
            <v>12832882.449999999</v>
          </cell>
        </row>
        <row r="84">
          <cell r="B84" t="str">
            <v>Call Centre - Back Office</v>
          </cell>
          <cell r="C84">
            <v>284062.48</v>
          </cell>
          <cell r="E84">
            <v>330501.09999999998</v>
          </cell>
        </row>
        <row r="85">
          <cell r="B85" t="str">
            <v>NS (Network Services) - RDN (Retained)</v>
          </cell>
          <cell r="C85">
            <v>1201487.1200000001</v>
          </cell>
          <cell r="E85">
            <v>1308364.56</v>
          </cell>
        </row>
        <row r="86">
          <cell r="B86" t="str">
            <v>Call Centre - Despatch</v>
          </cell>
          <cell r="C86">
            <v>1668294.65</v>
          </cell>
          <cell r="E86">
            <v>2001984.62</v>
          </cell>
        </row>
        <row r="87">
          <cell r="B87" t="str">
            <v>Call Centre - Call Handling</v>
          </cell>
          <cell r="C87">
            <v>1904464.24</v>
          </cell>
          <cell r="E87">
            <v>2275609.36</v>
          </cell>
        </row>
        <row r="88">
          <cell r="B88" t="str">
            <v>LPG Meter Costs</v>
          </cell>
          <cell r="C88">
            <v>784230.53</v>
          </cell>
          <cell r="D88">
            <v>340218.28</v>
          </cell>
          <cell r="E88">
            <v>1268828.53</v>
          </cell>
          <cell r="F88">
            <v>698174.59</v>
          </cell>
        </row>
        <row r="89">
          <cell r="B89" t="str">
            <v>Contractors</v>
          </cell>
          <cell r="D89">
            <v>-6729.66</v>
          </cell>
          <cell r="F89">
            <v>-6729.66</v>
          </cell>
        </row>
        <row r="90">
          <cell r="B90" t="str">
            <v>GSA - IS-K097</v>
          </cell>
          <cell r="C90">
            <v>-95250</v>
          </cell>
        </row>
        <row r="91">
          <cell r="B91" t="str">
            <v>Profit Share Scheme</v>
          </cell>
          <cell r="E91">
            <v>12627.55</v>
          </cell>
        </row>
        <row r="92">
          <cell r="A92" t="str">
            <v>2-OPX Total</v>
          </cell>
          <cell r="C92">
            <v>48157661.640000008</v>
          </cell>
          <cell r="D92">
            <v>36535324.550000004</v>
          </cell>
          <cell r="E92">
            <v>58298134.399999991</v>
          </cell>
          <cell r="F92">
            <v>42530829.780000001</v>
          </cell>
        </row>
        <row r="93">
          <cell r="A93" t="str">
            <v>3-DEP</v>
          </cell>
          <cell r="B93" t="str">
            <v>#N/A</v>
          </cell>
          <cell r="D93">
            <v>-220313.56</v>
          </cell>
          <cell r="F93">
            <v>-341859.22</v>
          </cell>
        </row>
        <row r="94">
          <cell r="B94" t="str">
            <v>INTEREST</v>
          </cell>
          <cell r="C94">
            <v>-391652.56</v>
          </cell>
          <cell r="D94">
            <v>-3192.87</v>
          </cell>
          <cell r="E94">
            <v>-886244.36</v>
          </cell>
          <cell r="F94">
            <v>-2973.72</v>
          </cell>
        </row>
        <row r="95">
          <cell r="B95" t="str">
            <v>TMSDEPN</v>
          </cell>
          <cell r="C95">
            <v>219755.13</v>
          </cell>
          <cell r="E95">
            <v>262414.46999999997</v>
          </cell>
        </row>
        <row r="96">
          <cell r="B96" t="str">
            <v>GTMDEPN</v>
          </cell>
          <cell r="D96">
            <v>1190.5</v>
          </cell>
          <cell r="F96">
            <v>1356.48</v>
          </cell>
        </row>
        <row r="97">
          <cell r="A97" t="str">
            <v>3-DEP Total</v>
          </cell>
          <cell r="C97">
            <v>-171897.43</v>
          </cell>
          <cell r="D97">
            <v>-222315.93</v>
          </cell>
          <cell r="E97">
            <v>-623829.89</v>
          </cell>
          <cell r="F97">
            <v>-343476.46</v>
          </cell>
        </row>
        <row r="98">
          <cell r="A98" t="str">
            <v>4-CPX</v>
          </cell>
          <cell r="B98" t="str">
            <v>Cpx-Fulcrum-A603</v>
          </cell>
          <cell r="D98">
            <v>22224.02</v>
          </cell>
          <cell r="F98">
            <v>-225500.04</v>
          </cell>
        </row>
        <row r="99">
          <cell r="B99" t="str">
            <v>CPX-MATERIALS</v>
          </cell>
          <cell r="D99">
            <v>12839312.499999998</v>
          </cell>
          <cell r="F99">
            <v>14630392.4</v>
          </cell>
        </row>
        <row r="100">
          <cell r="B100" t="str">
            <v>CPX-PEMS</v>
          </cell>
          <cell r="D100">
            <v>1193285.4099999999</v>
          </cell>
          <cell r="F100">
            <v>395857.45</v>
          </cell>
        </row>
        <row r="101">
          <cell r="B101" t="str">
            <v>CPX-SPC-COST</v>
          </cell>
          <cell r="D101">
            <v>12389041.029999999</v>
          </cell>
          <cell r="F101">
            <v>16290398.059999999</v>
          </cell>
        </row>
        <row r="102">
          <cell r="B102" t="str">
            <v>CPX-SPC-PROFIT</v>
          </cell>
          <cell r="D102">
            <v>868017.95</v>
          </cell>
          <cell r="F102">
            <v>1119729.56</v>
          </cell>
        </row>
        <row r="103">
          <cell r="B103" t="str">
            <v>CPX-SUSP</v>
          </cell>
          <cell r="D103">
            <v>277.39</v>
          </cell>
          <cell r="F103">
            <v>3850.93</v>
          </cell>
        </row>
        <row r="104">
          <cell r="A104" t="str">
            <v>4-CPX Total</v>
          </cell>
          <cell r="D104">
            <v>27312158.299999997</v>
          </cell>
          <cell r="F104">
            <v>32214728.359999996</v>
          </cell>
        </row>
        <row r="105">
          <cell r="A105" t="str">
            <v>Grand Total</v>
          </cell>
          <cell r="C105">
            <v>-9534783.8799999896</v>
          </cell>
          <cell r="D105">
            <v>-70507134.310000032</v>
          </cell>
          <cell r="E105">
            <v>-10673491.09</v>
          </cell>
          <cell r="F105">
            <v>-86337596.74999994</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COS Sum"/>
      <sheetName val="Pivot Tbl"/>
    </sheetNames>
    <sheetDataSet>
      <sheetData sheetId="0" refreshError="1">
        <row r="1">
          <cell r="C1">
            <v>40265.477807060182</v>
          </cell>
          <cell r="H1" t="str">
            <v>Boston Gas</v>
          </cell>
        </row>
        <row r="2">
          <cell r="H2" t="str">
            <v>Essex Gas</v>
          </cell>
        </row>
        <row r="3">
          <cell r="H3" t="str">
            <v xml:space="preserve">d/b/a National Grid </v>
          </cell>
        </row>
        <row r="4">
          <cell r="H4" t="str">
            <v>Docket XXXX</v>
          </cell>
        </row>
        <row r="5">
          <cell r="H5" t="str">
            <v>Exhibit XXXXX</v>
          </cell>
        </row>
        <row r="6">
          <cell r="H6" t="str">
            <v>Page 5 of 54</v>
          </cell>
        </row>
        <row r="8">
          <cell r="A8" t="str">
            <v xml:space="preserve">Boston Gas and Essex Gas d/b/a National Grid </v>
          </cell>
        </row>
        <row r="9">
          <cell r="A9" t="str">
            <v xml:space="preserve">Cost of Service Summary </v>
          </cell>
        </row>
        <row r="10">
          <cell r="A10" t="str">
            <v>Test Year Ended December 31, 2009</v>
          </cell>
        </row>
        <row r="12">
          <cell r="D12" t="str">
            <v>(a)</v>
          </cell>
          <cell r="E12" t="str">
            <v>(b)</v>
          </cell>
          <cell r="F12" t="str">
            <v>(c)</v>
          </cell>
          <cell r="G12" t="str">
            <v>(d)</v>
          </cell>
          <cell r="H12" t="str">
            <v>(e)</v>
          </cell>
        </row>
        <row r="13">
          <cell r="F13" t="str">
            <v>Adjusted</v>
          </cell>
          <cell r="H13" t="str">
            <v>Adjusted</v>
          </cell>
        </row>
        <row r="14">
          <cell r="D14" t="str">
            <v>Test Year</v>
          </cell>
          <cell r="E14" t="str">
            <v>Normalizing</v>
          </cell>
          <cell r="F14" t="str">
            <v>Test Year</v>
          </cell>
          <cell r="G14" t="str">
            <v>Pro Forma</v>
          </cell>
          <cell r="H14" t="str">
            <v>Rate Year</v>
          </cell>
        </row>
        <row r="15">
          <cell r="C15" t="str">
            <v>Description</v>
          </cell>
          <cell r="D15" t="str">
            <v>Books</v>
          </cell>
          <cell r="E15" t="str">
            <v>Adjustments</v>
          </cell>
          <cell r="F15" t="str">
            <v>Books</v>
          </cell>
          <cell r="G15" t="str">
            <v>Adjustments</v>
          </cell>
          <cell r="H15" t="str">
            <v>Books</v>
          </cell>
        </row>
        <row r="17">
          <cell r="A17">
            <v>1</v>
          </cell>
          <cell r="C17" t="str">
            <v>Cost of Gas-Retail</v>
          </cell>
          <cell r="D17">
            <v>681314471</v>
          </cell>
          <cell r="E17">
            <v>0</v>
          </cell>
          <cell r="F17">
            <v>681314471</v>
          </cell>
          <cell r="G17">
            <v>0</v>
          </cell>
          <cell r="H17">
            <v>681314471</v>
          </cell>
        </row>
        <row r="18">
          <cell r="A18">
            <v>2</v>
          </cell>
          <cell r="C18" t="str">
            <v xml:space="preserve">Cost of Gas-Unbilled </v>
          </cell>
          <cell r="D18">
            <v>376282</v>
          </cell>
          <cell r="E18">
            <v>-376282</v>
          </cell>
          <cell r="F18">
            <v>0</v>
          </cell>
          <cell r="G18">
            <v>0</v>
          </cell>
          <cell r="H18">
            <v>0</v>
          </cell>
        </row>
        <row r="19">
          <cell r="A19">
            <v>3</v>
          </cell>
          <cell r="C19" t="str">
            <v xml:space="preserve">                -Optimization &amp; Other Off System Sales</v>
          </cell>
          <cell r="D19">
            <v>87960191</v>
          </cell>
          <cell r="E19">
            <v>-87960191</v>
          </cell>
          <cell r="F19">
            <v>0</v>
          </cell>
          <cell r="G19">
            <v>0</v>
          </cell>
          <cell r="H19">
            <v>0</v>
          </cell>
        </row>
        <row r="20">
          <cell r="A20">
            <v>4</v>
          </cell>
          <cell r="C20" t="str">
            <v xml:space="preserve">                -Broker Revenues</v>
          </cell>
          <cell r="D20">
            <v>3807283</v>
          </cell>
          <cell r="E20">
            <v>-3807283</v>
          </cell>
          <cell r="F20">
            <v>0</v>
          </cell>
          <cell r="G20">
            <v>0</v>
          </cell>
          <cell r="H20">
            <v>0</v>
          </cell>
        </row>
        <row r="21">
          <cell r="A21">
            <v>5</v>
          </cell>
          <cell r="C21" t="str">
            <v xml:space="preserve">                -Other</v>
          </cell>
          <cell r="D21">
            <v>38888</v>
          </cell>
          <cell r="E21">
            <v>0</v>
          </cell>
          <cell r="F21">
            <v>38888</v>
          </cell>
          <cell r="G21">
            <v>0</v>
          </cell>
          <cell r="H21">
            <v>38888</v>
          </cell>
        </row>
        <row r="22">
          <cell r="A22">
            <v>6</v>
          </cell>
          <cell r="C22" t="str">
            <v xml:space="preserve">                -DSM Incentive</v>
          </cell>
          <cell r="D22">
            <v>0</v>
          </cell>
          <cell r="E22">
            <v>0</v>
          </cell>
          <cell r="F22">
            <v>0</v>
          </cell>
          <cell r="G22">
            <v>0</v>
          </cell>
          <cell r="H22">
            <v>0</v>
          </cell>
        </row>
        <row r="23">
          <cell r="A23">
            <v>7</v>
          </cell>
          <cell r="C23" t="str">
            <v xml:space="preserve">                -ECS Costs</v>
          </cell>
          <cell r="D23">
            <v>648827</v>
          </cell>
          <cell r="E23">
            <v>0</v>
          </cell>
          <cell r="F23">
            <v>648827</v>
          </cell>
          <cell r="G23">
            <v>0</v>
          </cell>
          <cell r="H23">
            <v>648827</v>
          </cell>
        </row>
        <row r="24">
          <cell r="A24">
            <v>8</v>
          </cell>
          <cell r="C24" t="str">
            <v>CGA Recoverable Costs</v>
          </cell>
          <cell r="D24">
            <v>0</v>
          </cell>
          <cell r="E24">
            <v>0</v>
          </cell>
          <cell r="F24">
            <v>0</v>
          </cell>
          <cell r="G24">
            <v>0</v>
          </cell>
          <cell r="H24">
            <v>0</v>
          </cell>
        </row>
        <row r="25">
          <cell r="A25">
            <v>9</v>
          </cell>
          <cell r="C25" t="str">
            <v xml:space="preserve">                -Commodity Uncollectible</v>
          </cell>
          <cell r="D25">
            <v>0</v>
          </cell>
          <cell r="E25">
            <v>-18930872</v>
          </cell>
          <cell r="F25">
            <v>-18930872</v>
          </cell>
          <cell r="G25">
            <v>0</v>
          </cell>
          <cell r="H25">
            <v>-18930872</v>
          </cell>
        </row>
        <row r="26">
          <cell r="A26">
            <v>10</v>
          </cell>
          <cell r="C26" t="str">
            <v xml:space="preserve">                -LNG Production and Storage</v>
          </cell>
          <cell r="D26">
            <v>0</v>
          </cell>
          <cell r="E26">
            <v>-13716171</v>
          </cell>
          <cell r="F26">
            <v>-13716171</v>
          </cell>
          <cell r="G26">
            <v>0</v>
          </cell>
          <cell r="H26">
            <v>-13716171</v>
          </cell>
        </row>
        <row r="27">
          <cell r="A27">
            <v>11</v>
          </cell>
          <cell r="C27" t="str">
            <v xml:space="preserve">                -Distrigas</v>
          </cell>
          <cell r="D27">
            <v>0</v>
          </cell>
          <cell r="E27">
            <v>-325476</v>
          </cell>
          <cell r="F27">
            <v>-325476</v>
          </cell>
          <cell r="G27">
            <v>0</v>
          </cell>
          <cell r="H27">
            <v>-325476</v>
          </cell>
        </row>
        <row r="28">
          <cell r="A28">
            <v>12</v>
          </cell>
          <cell r="C28" t="str">
            <v>Pensions Recoverable Costs</v>
          </cell>
          <cell r="D28">
            <v>0</v>
          </cell>
          <cell r="E28">
            <v>0</v>
          </cell>
          <cell r="F28">
            <v>0</v>
          </cell>
          <cell r="G28">
            <v>0</v>
          </cell>
          <cell r="H28">
            <v>0</v>
          </cell>
        </row>
        <row r="29">
          <cell r="A29">
            <v>13</v>
          </cell>
          <cell r="C29" t="str">
            <v xml:space="preserve">                -PBOP Costs</v>
          </cell>
          <cell r="D29">
            <v>-6021759</v>
          </cell>
          <cell r="E29">
            <v>0</v>
          </cell>
          <cell r="F29">
            <v>-6021759</v>
          </cell>
          <cell r="G29">
            <v>0</v>
          </cell>
          <cell r="H29">
            <v>-6021759</v>
          </cell>
        </row>
        <row r="30">
          <cell r="A30">
            <v>14</v>
          </cell>
          <cell r="C30" t="str">
            <v xml:space="preserve">                -PBOP Deferral Amortization</v>
          </cell>
          <cell r="D30">
            <v>-3249032</v>
          </cell>
          <cell r="E30">
            <v>0</v>
          </cell>
          <cell r="F30">
            <v>-3249032</v>
          </cell>
          <cell r="G30">
            <v>0</v>
          </cell>
          <cell r="H30">
            <v>-3249032</v>
          </cell>
        </row>
        <row r="31">
          <cell r="A31">
            <v>15</v>
          </cell>
          <cell r="C31" t="str">
            <v xml:space="preserve">                -Pension Costs</v>
          </cell>
          <cell r="D31">
            <v>-6230016</v>
          </cell>
          <cell r="E31">
            <v>0</v>
          </cell>
          <cell r="F31">
            <v>-6230016</v>
          </cell>
          <cell r="G31">
            <v>0</v>
          </cell>
          <cell r="H31">
            <v>-6230016</v>
          </cell>
        </row>
        <row r="32">
          <cell r="A32">
            <v>16</v>
          </cell>
          <cell r="C32" t="str">
            <v xml:space="preserve">                -Pension Deferral Amortization</v>
          </cell>
          <cell r="D32">
            <v>-4864908</v>
          </cell>
          <cell r="E32">
            <v>0</v>
          </cell>
          <cell r="F32">
            <v>-4864908</v>
          </cell>
          <cell r="G32">
            <v>0</v>
          </cell>
          <cell r="H32">
            <v>-4864908</v>
          </cell>
        </row>
        <row r="33">
          <cell r="A33">
            <v>17</v>
          </cell>
          <cell r="C33" t="str">
            <v xml:space="preserve">                -PAF Carrying Charges</v>
          </cell>
          <cell r="D33">
            <v>-5359186</v>
          </cell>
          <cell r="E33">
            <v>0</v>
          </cell>
          <cell r="F33">
            <v>-5359186</v>
          </cell>
          <cell r="G33">
            <v>0</v>
          </cell>
          <cell r="H33">
            <v>-5359186</v>
          </cell>
        </row>
        <row r="34">
          <cell r="A34">
            <v>13</v>
          </cell>
          <cell r="C34" t="str">
            <v>Low Income</v>
          </cell>
          <cell r="D34">
            <v>-7818537</v>
          </cell>
          <cell r="F34">
            <v>-7818537</v>
          </cell>
          <cell r="H34">
            <v>-7818537</v>
          </cell>
        </row>
        <row r="35">
          <cell r="A35">
            <v>14</v>
          </cell>
          <cell r="C35" t="str">
            <v xml:space="preserve">  Total Cost of Gas</v>
          </cell>
          <cell r="D35">
            <v>740602504</v>
          </cell>
          <cell r="E35">
            <v>-125116275</v>
          </cell>
          <cell r="F35">
            <v>615486229</v>
          </cell>
          <cell r="G35">
            <v>0</v>
          </cell>
          <cell r="H35">
            <v>615486229</v>
          </cell>
        </row>
        <row r="36">
          <cell r="A36">
            <v>15</v>
          </cell>
        </row>
        <row r="37">
          <cell r="A37">
            <v>16</v>
          </cell>
          <cell r="C37" t="str">
            <v>Other Operating and Maintenance Expenses</v>
          </cell>
          <cell r="D37">
            <v>237252026.19999999</v>
          </cell>
          <cell r="E37">
            <v>19965309.180944003</v>
          </cell>
          <cell r="F37">
            <v>257217335.38094398</v>
          </cell>
          <cell r="G37">
            <v>16943727.725579869</v>
          </cell>
          <cell r="H37">
            <v>274161063.10652387</v>
          </cell>
        </row>
        <row r="38">
          <cell r="A38">
            <v>17</v>
          </cell>
          <cell r="C38" t="str">
            <v>Uncollectible on Proposed Rate Increase</v>
          </cell>
          <cell r="D38">
            <v>0</v>
          </cell>
          <cell r="E38">
            <v>0</v>
          </cell>
          <cell r="F38">
            <v>0</v>
          </cell>
          <cell r="G38">
            <v>2071205.7169616409</v>
          </cell>
          <cell r="H38">
            <v>2071205.7169616409</v>
          </cell>
        </row>
        <row r="39">
          <cell r="A39">
            <v>18</v>
          </cell>
        </row>
        <row r="40">
          <cell r="A40">
            <v>19</v>
          </cell>
          <cell r="C40" t="str">
            <v>Total Operating &amp; Maintenance Expenses</v>
          </cell>
          <cell r="D40">
            <v>237252026.19999999</v>
          </cell>
          <cell r="E40">
            <v>19965309.180944003</v>
          </cell>
          <cell r="F40">
            <v>257217335.38094398</v>
          </cell>
          <cell r="G40">
            <v>19014933.44254151</v>
          </cell>
          <cell r="H40">
            <v>276232268.82348549</v>
          </cell>
        </row>
        <row r="41">
          <cell r="A41">
            <v>20</v>
          </cell>
        </row>
        <row r="42">
          <cell r="A42">
            <v>21</v>
          </cell>
        </row>
        <row r="43">
          <cell r="A43">
            <v>22</v>
          </cell>
          <cell r="C43" t="str">
            <v>Depreciation Expense</v>
          </cell>
          <cell r="D43">
            <v>98557438</v>
          </cell>
          <cell r="E43">
            <v>0</v>
          </cell>
          <cell r="F43">
            <v>98557438</v>
          </cell>
          <cell r="G43">
            <v>-8162740.3569680005</v>
          </cell>
          <cell r="H43">
            <v>90394697.643031999</v>
          </cell>
        </row>
        <row r="44">
          <cell r="A44">
            <v>23</v>
          </cell>
          <cell r="C44" t="str">
            <v>Amortization of Utility Plant</v>
          </cell>
          <cell r="D44">
            <v>3373290</v>
          </cell>
          <cell r="E44">
            <v>4272005</v>
          </cell>
          <cell r="F44">
            <v>7645295</v>
          </cell>
          <cell r="G44">
            <v>952705</v>
          </cell>
          <cell r="H44">
            <v>8598000</v>
          </cell>
        </row>
        <row r="45">
          <cell r="A45">
            <v>24</v>
          </cell>
          <cell r="C45" t="str">
            <v>Taxes Other Than Income</v>
          </cell>
          <cell r="D45">
            <v>29582292</v>
          </cell>
          <cell r="E45">
            <v>0</v>
          </cell>
          <cell r="F45">
            <v>29582292</v>
          </cell>
          <cell r="G45">
            <v>4256503.8899999978</v>
          </cell>
          <cell r="H45">
            <v>33838795.890000001</v>
          </cell>
        </row>
        <row r="46">
          <cell r="A46">
            <v>25</v>
          </cell>
          <cell r="C46" t="str">
            <v>Federal Income &amp; Mass Franchise Tax</v>
          </cell>
          <cell r="F46">
            <v>12768929</v>
          </cell>
          <cell r="G46">
            <v>25499219</v>
          </cell>
          <cell r="H46">
            <v>38268148</v>
          </cell>
        </row>
        <row r="47">
          <cell r="A47">
            <v>26</v>
          </cell>
          <cell r="C47" t="str">
            <v>Interest on Customer Deposits</v>
          </cell>
          <cell r="F47">
            <v>0</v>
          </cell>
          <cell r="G47">
            <v>27360</v>
          </cell>
          <cell r="H47">
            <v>27360</v>
          </cell>
        </row>
        <row r="48">
          <cell r="A48">
            <v>27</v>
          </cell>
          <cell r="C48" t="str">
            <v>Operating Income After Taxes</v>
          </cell>
          <cell r="F48">
            <v>55903503.619055986</v>
          </cell>
          <cell r="G48">
            <v>39508353.024426498</v>
          </cell>
          <cell r="H48">
            <v>95411856.643482506</v>
          </cell>
        </row>
        <row r="49">
          <cell r="A49">
            <v>28</v>
          </cell>
        </row>
        <row r="50">
          <cell r="A50">
            <v>29</v>
          </cell>
        </row>
        <row r="51">
          <cell r="A51">
            <v>30</v>
          </cell>
          <cell r="C51" t="str">
            <v xml:space="preserve">  Total Cost of Service</v>
          </cell>
          <cell r="F51">
            <v>1077161022</v>
          </cell>
          <cell r="G51">
            <v>81096334</v>
          </cell>
          <cell r="H51">
            <v>1158257356</v>
          </cell>
        </row>
        <row r="53">
          <cell r="A53" t="str">
            <v>Line Notes</v>
          </cell>
        </row>
        <row r="54">
          <cell r="C54" t="str">
            <v>CGA cost in current year to tie to O &amp; M</v>
          </cell>
        </row>
      </sheetData>
      <sheetData sheetId="1"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Instructions"/>
      <sheetName val="Timing"/>
      <sheetName val="Initiatives and Savings"/>
      <sheetName val="Labor Input"/>
      <sheetName val="Non-Labor Input"/>
      <sheetName val="PositionIDs"/>
      <sheetName val="Cost Centers"/>
      <sheetName val="Support"/>
      <sheetName val="COS Sum"/>
    </sheetNames>
    <sheetDataSet>
      <sheetData sheetId="0" refreshError="1"/>
      <sheetData sheetId="1" refreshError="1"/>
      <sheetData sheetId="2" refreshError="1"/>
      <sheetData sheetId="3" refreshError="1"/>
      <sheetData sheetId="4" refreshError="1"/>
      <sheetData sheetId="5" refreshError="1"/>
      <sheetData sheetId="6" refreshError="1">
        <row r="5">
          <cell r="B5" t="str">
            <v>001</v>
          </cell>
        </row>
        <row r="6">
          <cell r="B6" t="str">
            <v>ON000</v>
          </cell>
        </row>
        <row r="7">
          <cell r="B7" t="str">
            <v>003</v>
          </cell>
        </row>
        <row r="8">
          <cell r="B8" t="str">
            <v>004</v>
          </cell>
        </row>
        <row r="9">
          <cell r="B9" t="str">
            <v>005</v>
          </cell>
        </row>
        <row r="10">
          <cell r="B10" t="str">
            <v>006</v>
          </cell>
        </row>
        <row r="11">
          <cell r="B11" t="str">
            <v>008</v>
          </cell>
        </row>
        <row r="12">
          <cell r="B12" t="str">
            <v>009</v>
          </cell>
        </row>
        <row r="13">
          <cell r="B13" t="str">
            <v>010</v>
          </cell>
        </row>
        <row r="14">
          <cell r="B14" t="str">
            <v>013</v>
          </cell>
        </row>
        <row r="15">
          <cell r="B15" t="str">
            <v>014</v>
          </cell>
        </row>
        <row r="16">
          <cell r="B16" t="str">
            <v>015</v>
          </cell>
        </row>
        <row r="17">
          <cell r="B17" t="str">
            <v>016</v>
          </cell>
        </row>
        <row r="18">
          <cell r="B18" t="str">
            <v>017</v>
          </cell>
        </row>
        <row r="19">
          <cell r="B19" t="str">
            <v>018</v>
          </cell>
        </row>
        <row r="20">
          <cell r="B20" t="str">
            <v>019</v>
          </cell>
        </row>
        <row r="21">
          <cell r="B21" t="str">
            <v>021</v>
          </cell>
        </row>
        <row r="22">
          <cell r="B22" t="str">
            <v>022</v>
          </cell>
        </row>
        <row r="23">
          <cell r="B23" t="str">
            <v>023</v>
          </cell>
        </row>
        <row r="24">
          <cell r="B24" t="str">
            <v>024</v>
          </cell>
        </row>
        <row r="25">
          <cell r="B25" t="str">
            <v>025</v>
          </cell>
        </row>
        <row r="26">
          <cell r="B26" t="str">
            <v>026</v>
          </cell>
        </row>
        <row r="27">
          <cell r="B27" t="str">
            <v>027</v>
          </cell>
        </row>
        <row r="28">
          <cell r="B28" t="str">
            <v>028</v>
          </cell>
        </row>
        <row r="29">
          <cell r="B29" t="str">
            <v>030</v>
          </cell>
        </row>
        <row r="30">
          <cell r="B30" t="str">
            <v>031</v>
          </cell>
        </row>
        <row r="31">
          <cell r="B31" t="str">
            <v>032</v>
          </cell>
        </row>
        <row r="32">
          <cell r="B32" t="str">
            <v>033</v>
          </cell>
        </row>
        <row r="33">
          <cell r="B33" t="str">
            <v>034</v>
          </cell>
        </row>
        <row r="34">
          <cell r="B34" t="str">
            <v>036</v>
          </cell>
        </row>
        <row r="35">
          <cell r="B35" t="str">
            <v>037</v>
          </cell>
        </row>
        <row r="36">
          <cell r="B36" t="str">
            <v>038</v>
          </cell>
        </row>
        <row r="37">
          <cell r="B37" t="str">
            <v>039</v>
          </cell>
        </row>
        <row r="38">
          <cell r="B38" t="str">
            <v>040</v>
          </cell>
        </row>
        <row r="39">
          <cell r="B39" t="str">
            <v>042</v>
          </cell>
        </row>
        <row r="40">
          <cell r="B40" t="str">
            <v>043</v>
          </cell>
        </row>
        <row r="41">
          <cell r="B41" t="str">
            <v>044</v>
          </cell>
        </row>
        <row r="42">
          <cell r="B42" t="str">
            <v>045</v>
          </cell>
        </row>
        <row r="43">
          <cell r="B43" t="str">
            <v>046</v>
          </cell>
        </row>
        <row r="44">
          <cell r="B44" t="str">
            <v>047</v>
          </cell>
        </row>
        <row r="45">
          <cell r="B45" t="str">
            <v>048</v>
          </cell>
        </row>
        <row r="46">
          <cell r="B46" t="str">
            <v>050</v>
          </cell>
        </row>
        <row r="47">
          <cell r="B47" t="str">
            <v>051</v>
          </cell>
        </row>
        <row r="48">
          <cell r="B48" t="str">
            <v>052</v>
          </cell>
        </row>
        <row r="49">
          <cell r="B49" t="str">
            <v>053</v>
          </cell>
        </row>
        <row r="50">
          <cell r="B50" t="str">
            <v>054</v>
          </cell>
        </row>
        <row r="51">
          <cell r="B51" t="str">
            <v>055</v>
          </cell>
        </row>
        <row r="52">
          <cell r="B52" t="str">
            <v>057</v>
          </cell>
        </row>
        <row r="53">
          <cell r="B53" t="str">
            <v>058</v>
          </cell>
        </row>
        <row r="54">
          <cell r="B54" t="str">
            <v>059</v>
          </cell>
        </row>
        <row r="55">
          <cell r="B55" t="str">
            <v>060</v>
          </cell>
        </row>
        <row r="56">
          <cell r="B56" t="str">
            <v>061</v>
          </cell>
        </row>
        <row r="57">
          <cell r="B57" t="str">
            <v>064</v>
          </cell>
        </row>
        <row r="58">
          <cell r="B58" t="str">
            <v>067</v>
          </cell>
        </row>
        <row r="59">
          <cell r="B59" t="str">
            <v>068</v>
          </cell>
        </row>
        <row r="60">
          <cell r="B60" t="str">
            <v>069</v>
          </cell>
        </row>
        <row r="61">
          <cell r="B61" t="str">
            <v>070</v>
          </cell>
        </row>
        <row r="62">
          <cell r="B62" t="str">
            <v>071</v>
          </cell>
        </row>
        <row r="63">
          <cell r="B63" t="str">
            <v>072</v>
          </cell>
        </row>
        <row r="64">
          <cell r="B64" t="str">
            <v>073</v>
          </cell>
        </row>
        <row r="65">
          <cell r="B65" t="str">
            <v>074</v>
          </cell>
        </row>
        <row r="66">
          <cell r="B66" t="str">
            <v>075</v>
          </cell>
        </row>
        <row r="67">
          <cell r="B67" t="str">
            <v>076</v>
          </cell>
        </row>
        <row r="68">
          <cell r="B68" t="str">
            <v>077</v>
          </cell>
        </row>
        <row r="69">
          <cell r="B69" t="str">
            <v>078</v>
          </cell>
        </row>
        <row r="70">
          <cell r="B70" t="str">
            <v>079</v>
          </cell>
        </row>
        <row r="71">
          <cell r="B71" t="str">
            <v>080</v>
          </cell>
        </row>
        <row r="72">
          <cell r="B72" t="str">
            <v>081</v>
          </cell>
        </row>
        <row r="73">
          <cell r="B73" t="str">
            <v>082</v>
          </cell>
        </row>
        <row r="74">
          <cell r="B74" t="str">
            <v>083</v>
          </cell>
        </row>
        <row r="75">
          <cell r="B75" t="str">
            <v>084</v>
          </cell>
        </row>
        <row r="76">
          <cell r="B76" t="str">
            <v>086</v>
          </cell>
        </row>
        <row r="77">
          <cell r="B77" t="str">
            <v>087</v>
          </cell>
        </row>
        <row r="78">
          <cell r="B78" t="str">
            <v>088</v>
          </cell>
        </row>
        <row r="79">
          <cell r="B79" t="str">
            <v>089</v>
          </cell>
        </row>
        <row r="80">
          <cell r="B80" t="str">
            <v>090</v>
          </cell>
        </row>
        <row r="81">
          <cell r="B81" t="str">
            <v>092</v>
          </cell>
        </row>
        <row r="82">
          <cell r="B82" t="str">
            <v>093</v>
          </cell>
        </row>
        <row r="83">
          <cell r="B83" t="str">
            <v>094</v>
          </cell>
        </row>
        <row r="84">
          <cell r="B84" t="str">
            <v>095</v>
          </cell>
        </row>
        <row r="85">
          <cell r="B85" t="str">
            <v>096</v>
          </cell>
        </row>
        <row r="86">
          <cell r="B86" t="str">
            <v>102</v>
          </cell>
        </row>
        <row r="87">
          <cell r="B87" t="str">
            <v>106</v>
          </cell>
        </row>
        <row r="88">
          <cell r="B88" t="str">
            <v>109</v>
          </cell>
        </row>
        <row r="89">
          <cell r="B89" t="str">
            <v>114</v>
          </cell>
        </row>
        <row r="90">
          <cell r="B90" t="str">
            <v>115</v>
          </cell>
        </row>
        <row r="91">
          <cell r="B91" t="str">
            <v>118</v>
          </cell>
        </row>
        <row r="92">
          <cell r="B92" t="str">
            <v>122</v>
          </cell>
        </row>
        <row r="93">
          <cell r="B93" t="str">
            <v>125</v>
          </cell>
        </row>
        <row r="94">
          <cell r="B94" t="str">
            <v>128</v>
          </cell>
        </row>
        <row r="95">
          <cell r="B95" t="str">
            <v>129</v>
          </cell>
        </row>
        <row r="96">
          <cell r="B96" t="str">
            <v>131</v>
          </cell>
        </row>
        <row r="97">
          <cell r="B97" t="str">
            <v>137</v>
          </cell>
        </row>
        <row r="98">
          <cell r="B98" t="str">
            <v>138</v>
          </cell>
        </row>
        <row r="99">
          <cell r="B99" t="str">
            <v>144</v>
          </cell>
        </row>
        <row r="100">
          <cell r="B100" t="str">
            <v>145</v>
          </cell>
        </row>
        <row r="101">
          <cell r="B101" t="str">
            <v>151</v>
          </cell>
        </row>
        <row r="102">
          <cell r="B102" t="str">
            <v>152</v>
          </cell>
        </row>
        <row r="103">
          <cell r="B103" t="str">
            <v>153</v>
          </cell>
        </row>
        <row r="104">
          <cell r="B104" t="str">
            <v>155</v>
          </cell>
        </row>
        <row r="105">
          <cell r="B105" t="str">
            <v>156</v>
          </cell>
        </row>
        <row r="106">
          <cell r="B106" t="str">
            <v>157</v>
          </cell>
        </row>
        <row r="107">
          <cell r="B107" t="str">
            <v>158</v>
          </cell>
        </row>
        <row r="108">
          <cell r="B108" t="str">
            <v>160</v>
          </cell>
        </row>
        <row r="109">
          <cell r="B109" t="str">
            <v>162</v>
          </cell>
        </row>
        <row r="110">
          <cell r="B110" t="str">
            <v>163</v>
          </cell>
        </row>
        <row r="111">
          <cell r="B111" t="str">
            <v>165</v>
          </cell>
        </row>
        <row r="112">
          <cell r="B112" t="str">
            <v>171</v>
          </cell>
        </row>
        <row r="113">
          <cell r="B113" t="str">
            <v>201</v>
          </cell>
        </row>
        <row r="114">
          <cell r="B114" t="str">
            <v>202</v>
          </cell>
        </row>
        <row r="115">
          <cell r="B115" t="str">
            <v>205</v>
          </cell>
        </row>
        <row r="116">
          <cell r="B116" t="str">
            <v>206</v>
          </cell>
        </row>
        <row r="117">
          <cell r="B117" t="str">
            <v>207</v>
          </cell>
        </row>
        <row r="118">
          <cell r="B118" t="str">
            <v>208</v>
          </cell>
        </row>
        <row r="119">
          <cell r="B119" t="str">
            <v>222</v>
          </cell>
        </row>
        <row r="120">
          <cell r="B120" t="str">
            <v>223</v>
          </cell>
        </row>
        <row r="121">
          <cell r="B121" t="str">
            <v>224</v>
          </cell>
        </row>
        <row r="122">
          <cell r="B122" t="str">
            <v>225</v>
          </cell>
        </row>
        <row r="123">
          <cell r="B123" t="str">
            <v>226</v>
          </cell>
        </row>
        <row r="124">
          <cell r="B124" t="str">
            <v>227</v>
          </cell>
        </row>
        <row r="125">
          <cell r="B125" t="str">
            <v>228</v>
          </cell>
        </row>
        <row r="126">
          <cell r="B126" t="str">
            <v>229</v>
          </cell>
        </row>
        <row r="127">
          <cell r="B127" t="str">
            <v>230</v>
          </cell>
        </row>
        <row r="128">
          <cell r="B128" t="str">
            <v>231</v>
          </cell>
        </row>
        <row r="129">
          <cell r="B129" t="str">
            <v>242</v>
          </cell>
        </row>
        <row r="130">
          <cell r="B130" t="str">
            <v>243</v>
          </cell>
        </row>
        <row r="131">
          <cell r="B131" t="str">
            <v>244</v>
          </cell>
        </row>
        <row r="132">
          <cell r="B132" t="str">
            <v>245</v>
          </cell>
        </row>
        <row r="133">
          <cell r="B133" t="str">
            <v>246</v>
          </cell>
        </row>
        <row r="134">
          <cell r="B134" t="str">
            <v>248</v>
          </cell>
        </row>
        <row r="135">
          <cell r="B135" t="str">
            <v>260</v>
          </cell>
        </row>
        <row r="136">
          <cell r="B136" t="str">
            <v>261</v>
          </cell>
        </row>
        <row r="137">
          <cell r="B137" t="str">
            <v>262</v>
          </cell>
        </row>
        <row r="138">
          <cell r="B138" t="str">
            <v>263</v>
          </cell>
        </row>
        <row r="139">
          <cell r="B139" t="str">
            <v>265</v>
          </cell>
        </row>
        <row r="140">
          <cell r="B140" t="str">
            <v>266</v>
          </cell>
        </row>
        <row r="141">
          <cell r="B141" t="str">
            <v>267</v>
          </cell>
        </row>
        <row r="142">
          <cell r="B142" t="str">
            <v>270</v>
          </cell>
        </row>
        <row r="143">
          <cell r="B143" t="str">
            <v>271</v>
          </cell>
        </row>
        <row r="144">
          <cell r="B144" t="str">
            <v>272</v>
          </cell>
        </row>
        <row r="145">
          <cell r="B145" t="str">
            <v>273</v>
          </cell>
        </row>
        <row r="146">
          <cell r="B146" t="str">
            <v>280</v>
          </cell>
        </row>
        <row r="147">
          <cell r="B147" t="str">
            <v>281</v>
          </cell>
        </row>
        <row r="148">
          <cell r="B148" t="str">
            <v>282</v>
          </cell>
        </row>
        <row r="149">
          <cell r="B149" t="str">
            <v>283</v>
          </cell>
        </row>
        <row r="150">
          <cell r="B150" t="str">
            <v>287</v>
          </cell>
        </row>
        <row r="151">
          <cell r="B151" t="str">
            <v>288</v>
          </cell>
        </row>
        <row r="152">
          <cell r="B152" t="str">
            <v>290</v>
          </cell>
        </row>
        <row r="153">
          <cell r="B153" t="str">
            <v>291</v>
          </cell>
        </row>
        <row r="154">
          <cell r="B154" t="str">
            <v>292</v>
          </cell>
        </row>
        <row r="155">
          <cell r="B155" t="str">
            <v>293</v>
          </cell>
        </row>
        <row r="156">
          <cell r="B156" t="str">
            <v>294</v>
          </cell>
        </row>
        <row r="157">
          <cell r="B157" t="str">
            <v>297</v>
          </cell>
        </row>
        <row r="158">
          <cell r="B158" t="str">
            <v>298</v>
          </cell>
        </row>
        <row r="159">
          <cell r="B159" t="str">
            <v>299</v>
          </cell>
        </row>
        <row r="160">
          <cell r="B160" t="str">
            <v>300</v>
          </cell>
        </row>
        <row r="161">
          <cell r="B161" t="str">
            <v>301</v>
          </cell>
        </row>
        <row r="162">
          <cell r="B162" t="str">
            <v>302</v>
          </cell>
        </row>
        <row r="163">
          <cell r="B163" t="str">
            <v>303</v>
          </cell>
        </row>
        <row r="164">
          <cell r="B164" t="str">
            <v>310</v>
          </cell>
        </row>
        <row r="165">
          <cell r="B165" t="str">
            <v>311</v>
          </cell>
        </row>
        <row r="166">
          <cell r="B166" t="str">
            <v>312</v>
          </cell>
        </row>
        <row r="167">
          <cell r="B167" t="str">
            <v>313</v>
          </cell>
        </row>
        <row r="168">
          <cell r="B168" t="str">
            <v>315</v>
          </cell>
        </row>
        <row r="169">
          <cell r="B169" t="str">
            <v>316</v>
          </cell>
        </row>
        <row r="170">
          <cell r="B170" t="str">
            <v>317</v>
          </cell>
        </row>
        <row r="171">
          <cell r="B171" t="str">
            <v>318</v>
          </cell>
        </row>
        <row r="172">
          <cell r="B172" t="str">
            <v>320</v>
          </cell>
        </row>
        <row r="173">
          <cell r="B173" t="str">
            <v>321</v>
          </cell>
        </row>
        <row r="174">
          <cell r="B174" t="str">
            <v>322</v>
          </cell>
        </row>
        <row r="175">
          <cell r="B175" t="str">
            <v>323</v>
          </cell>
        </row>
        <row r="176">
          <cell r="B176" t="str">
            <v>330</v>
          </cell>
        </row>
        <row r="177">
          <cell r="B177" t="str">
            <v>331</v>
          </cell>
        </row>
        <row r="178">
          <cell r="B178" t="str">
            <v>332</v>
          </cell>
        </row>
        <row r="179">
          <cell r="B179" t="str">
            <v>333</v>
          </cell>
        </row>
        <row r="180">
          <cell r="B180" t="str">
            <v>335</v>
          </cell>
        </row>
        <row r="181">
          <cell r="B181" t="str">
            <v>336</v>
          </cell>
        </row>
        <row r="182">
          <cell r="B182" t="str">
            <v>345</v>
          </cell>
        </row>
        <row r="183">
          <cell r="B183" t="str">
            <v>346</v>
          </cell>
        </row>
        <row r="184">
          <cell r="B184" t="str">
            <v>347</v>
          </cell>
        </row>
        <row r="185">
          <cell r="B185" t="str">
            <v>351</v>
          </cell>
        </row>
        <row r="186">
          <cell r="B186" t="str">
            <v>360</v>
          </cell>
        </row>
        <row r="187">
          <cell r="B187" t="str">
            <v>365</v>
          </cell>
        </row>
        <row r="188">
          <cell r="B188" t="str">
            <v>366</v>
          </cell>
        </row>
        <row r="189">
          <cell r="B189" t="str">
            <v>375</v>
          </cell>
        </row>
        <row r="190">
          <cell r="B190" t="str">
            <v>376</v>
          </cell>
        </row>
        <row r="191">
          <cell r="B191" t="str">
            <v>377</v>
          </cell>
        </row>
        <row r="192">
          <cell r="B192" t="str">
            <v>378</v>
          </cell>
        </row>
        <row r="193">
          <cell r="B193" t="str">
            <v>380</v>
          </cell>
        </row>
        <row r="194">
          <cell r="B194" t="str">
            <v>387</v>
          </cell>
        </row>
        <row r="195">
          <cell r="B195" t="str">
            <v>388</v>
          </cell>
        </row>
        <row r="196">
          <cell r="B196" t="str">
            <v>395</v>
          </cell>
        </row>
        <row r="197">
          <cell r="B197" t="str">
            <v>409</v>
          </cell>
        </row>
        <row r="198">
          <cell r="B198" t="str">
            <v>410</v>
          </cell>
        </row>
        <row r="199">
          <cell r="B199" t="str">
            <v>411</v>
          </cell>
        </row>
        <row r="200">
          <cell r="B200" t="str">
            <v>412</v>
          </cell>
        </row>
        <row r="201">
          <cell r="B201" t="str">
            <v>415</v>
          </cell>
        </row>
        <row r="202">
          <cell r="B202" t="str">
            <v>416</v>
          </cell>
        </row>
        <row r="203">
          <cell r="B203" t="str">
            <v>433</v>
          </cell>
        </row>
        <row r="204">
          <cell r="B204" t="str">
            <v>462</v>
          </cell>
        </row>
        <row r="205">
          <cell r="B205" t="str">
            <v>463</v>
          </cell>
        </row>
        <row r="206">
          <cell r="B206" t="str">
            <v>464</v>
          </cell>
        </row>
        <row r="207">
          <cell r="B207" t="str">
            <v>465</v>
          </cell>
        </row>
        <row r="208">
          <cell r="B208" t="str">
            <v>466</v>
          </cell>
        </row>
        <row r="209">
          <cell r="B209" t="str">
            <v>467</v>
          </cell>
        </row>
        <row r="210">
          <cell r="B210" t="str">
            <v>469</v>
          </cell>
        </row>
        <row r="211">
          <cell r="B211" t="str">
            <v>470</v>
          </cell>
        </row>
        <row r="212">
          <cell r="B212" t="str">
            <v>472</v>
          </cell>
        </row>
        <row r="213">
          <cell r="B213" t="str">
            <v>473</v>
          </cell>
        </row>
        <row r="214">
          <cell r="B214" t="str">
            <v>474</v>
          </cell>
        </row>
        <row r="215">
          <cell r="B215" t="str">
            <v>475</v>
          </cell>
        </row>
        <row r="216">
          <cell r="B216" t="str">
            <v>476</v>
          </cell>
        </row>
        <row r="217">
          <cell r="B217" t="str">
            <v>480</v>
          </cell>
        </row>
        <row r="218">
          <cell r="B218" t="str">
            <v>512</v>
          </cell>
        </row>
        <row r="219">
          <cell r="B219" t="str">
            <v>513</v>
          </cell>
        </row>
        <row r="220">
          <cell r="B220" t="str">
            <v>518</v>
          </cell>
        </row>
        <row r="221">
          <cell r="B221" t="str">
            <v>519</v>
          </cell>
        </row>
        <row r="222">
          <cell r="B222" t="str">
            <v>530</v>
          </cell>
        </row>
        <row r="223">
          <cell r="B223" t="str">
            <v>531</v>
          </cell>
        </row>
        <row r="224">
          <cell r="B224" t="str">
            <v>532</v>
          </cell>
        </row>
        <row r="225">
          <cell r="B225" t="str">
            <v>547</v>
          </cell>
        </row>
        <row r="226">
          <cell r="B226" t="str">
            <v>548</v>
          </cell>
        </row>
        <row r="227">
          <cell r="B227" t="str">
            <v>599</v>
          </cell>
        </row>
        <row r="228">
          <cell r="B228" t="str">
            <v>600</v>
          </cell>
        </row>
        <row r="229">
          <cell r="B229" t="str">
            <v>601</v>
          </cell>
        </row>
        <row r="230">
          <cell r="B230" t="str">
            <v>602</v>
          </cell>
        </row>
        <row r="231">
          <cell r="B231" t="str">
            <v>603</v>
          </cell>
        </row>
        <row r="232">
          <cell r="B232" t="str">
            <v>604</v>
          </cell>
        </row>
        <row r="233">
          <cell r="B233" t="str">
            <v>605</v>
          </cell>
        </row>
        <row r="234">
          <cell r="B234" t="str">
            <v>606</v>
          </cell>
        </row>
        <row r="235">
          <cell r="B235" t="str">
            <v>607</v>
          </cell>
        </row>
        <row r="236">
          <cell r="B236" t="str">
            <v>608</v>
          </cell>
        </row>
        <row r="237">
          <cell r="B237" t="str">
            <v>609</v>
          </cell>
        </row>
        <row r="238">
          <cell r="B238" t="str">
            <v>610</v>
          </cell>
        </row>
        <row r="239">
          <cell r="B239" t="str">
            <v>611</v>
          </cell>
        </row>
        <row r="240">
          <cell r="B240" t="str">
            <v>612</v>
          </cell>
        </row>
        <row r="241">
          <cell r="B241" t="str">
            <v>613</v>
          </cell>
        </row>
        <row r="242">
          <cell r="B242" t="str">
            <v>616</v>
          </cell>
        </row>
        <row r="243">
          <cell r="B243" t="str">
            <v>621</v>
          </cell>
        </row>
        <row r="244">
          <cell r="B244" t="str">
            <v>622</v>
          </cell>
        </row>
        <row r="245">
          <cell r="B245" t="str">
            <v>623</v>
          </cell>
        </row>
        <row r="246">
          <cell r="B246" t="str">
            <v>624</v>
          </cell>
        </row>
        <row r="247">
          <cell r="B247" t="str">
            <v>625</v>
          </cell>
        </row>
        <row r="248">
          <cell r="B248" t="str">
            <v>626</v>
          </cell>
        </row>
        <row r="249">
          <cell r="B249" t="str">
            <v>627</v>
          </cell>
        </row>
        <row r="250">
          <cell r="B250" t="str">
            <v>628</v>
          </cell>
        </row>
        <row r="251">
          <cell r="B251" t="str">
            <v>629</v>
          </cell>
        </row>
        <row r="252">
          <cell r="B252" t="str">
            <v>631</v>
          </cell>
        </row>
        <row r="253">
          <cell r="B253" t="str">
            <v>632</v>
          </cell>
        </row>
        <row r="254">
          <cell r="B254" t="str">
            <v>633</v>
          </cell>
        </row>
        <row r="255">
          <cell r="B255" t="str">
            <v>634</v>
          </cell>
        </row>
        <row r="256">
          <cell r="B256" t="str">
            <v>636</v>
          </cell>
        </row>
        <row r="257">
          <cell r="B257" t="str">
            <v>637</v>
          </cell>
        </row>
        <row r="258">
          <cell r="B258" t="str">
            <v>638</v>
          </cell>
        </row>
        <row r="259">
          <cell r="B259" t="str">
            <v>639</v>
          </cell>
        </row>
        <row r="260">
          <cell r="B260" t="str">
            <v>640</v>
          </cell>
        </row>
        <row r="261">
          <cell r="B261" t="str">
            <v>649</v>
          </cell>
        </row>
        <row r="262">
          <cell r="B262" t="str">
            <v>651</v>
          </cell>
        </row>
        <row r="263">
          <cell r="B263" t="str">
            <v>652</v>
          </cell>
        </row>
        <row r="264">
          <cell r="B264" t="str">
            <v>653</v>
          </cell>
        </row>
        <row r="265">
          <cell r="B265" t="str">
            <v>654</v>
          </cell>
        </row>
        <row r="266">
          <cell r="B266" t="str">
            <v>655</v>
          </cell>
        </row>
        <row r="267">
          <cell r="B267" t="str">
            <v>656</v>
          </cell>
        </row>
        <row r="268">
          <cell r="B268" t="str">
            <v>657</v>
          </cell>
        </row>
        <row r="269">
          <cell r="B269" t="str">
            <v>658</v>
          </cell>
        </row>
        <row r="270">
          <cell r="B270" t="str">
            <v>659</v>
          </cell>
        </row>
        <row r="271">
          <cell r="B271" t="str">
            <v>660</v>
          </cell>
        </row>
        <row r="272">
          <cell r="B272" t="str">
            <v>661</v>
          </cell>
        </row>
        <row r="273">
          <cell r="B273" t="str">
            <v>662</v>
          </cell>
        </row>
        <row r="274">
          <cell r="B274" t="str">
            <v>663</v>
          </cell>
        </row>
        <row r="275">
          <cell r="B275" t="str">
            <v>664</v>
          </cell>
        </row>
        <row r="276">
          <cell r="B276" t="str">
            <v>665</v>
          </cell>
        </row>
        <row r="277">
          <cell r="B277" t="str">
            <v>666</v>
          </cell>
        </row>
        <row r="278">
          <cell r="B278" t="str">
            <v>668</v>
          </cell>
        </row>
        <row r="279">
          <cell r="B279" t="str">
            <v>670</v>
          </cell>
        </row>
        <row r="280">
          <cell r="B280" t="str">
            <v>671</v>
          </cell>
        </row>
        <row r="281">
          <cell r="B281" t="str">
            <v>672</v>
          </cell>
        </row>
        <row r="282">
          <cell r="B282" t="str">
            <v>673</v>
          </cell>
        </row>
        <row r="283">
          <cell r="B283" t="str">
            <v>674</v>
          </cell>
        </row>
        <row r="284">
          <cell r="B284" t="str">
            <v>676</v>
          </cell>
        </row>
        <row r="285">
          <cell r="B285" t="str">
            <v>677</v>
          </cell>
        </row>
        <row r="286">
          <cell r="B286" t="str">
            <v>678</v>
          </cell>
        </row>
        <row r="287">
          <cell r="B287" t="str">
            <v>679</v>
          </cell>
        </row>
        <row r="288">
          <cell r="B288" t="str">
            <v>680</v>
          </cell>
        </row>
        <row r="289">
          <cell r="B289" t="str">
            <v>681</v>
          </cell>
        </row>
        <row r="290">
          <cell r="B290" t="str">
            <v>686</v>
          </cell>
        </row>
        <row r="291">
          <cell r="B291" t="str">
            <v>690</v>
          </cell>
        </row>
        <row r="292">
          <cell r="B292" t="str">
            <v>691</v>
          </cell>
        </row>
        <row r="293">
          <cell r="B293" t="str">
            <v>692</v>
          </cell>
        </row>
        <row r="294">
          <cell r="B294" t="str">
            <v>697</v>
          </cell>
        </row>
        <row r="295">
          <cell r="B295" t="str">
            <v>698</v>
          </cell>
        </row>
        <row r="296">
          <cell r="B296" t="str">
            <v>800</v>
          </cell>
        </row>
        <row r="297">
          <cell r="B297" t="str">
            <v>801</v>
          </cell>
        </row>
        <row r="298">
          <cell r="B298" t="str">
            <v>802</v>
          </cell>
        </row>
        <row r="299">
          <cell r="B299" t="str">
            <v>803</v>
          </cell>
        </row>
        <row r="300">
          <cell r="B300" t="str">
            <v>804</v>
          </cell>
        </row>
        <row r="301">
          <cell r="B301" t="str">
            <v>805</v>
          </cell>
        </row>
        <row r="302">
          <cell r="B302" t="str">
            <v>806</v>
          </cell>
        </row>
        <row r="303">
          <cell r="B303" t="str">
            <v>807</v>
          </cell>
        </row>
        <row r="304">
          <cell r="B304" t="str">
            <v>808</v>
          </cell>
        </row>
        <row r="305">
          <cell r="B305" t="str">
            <v>810</v>
          </cell>
        </row>
        <row r="306">
          <cell r="B306" t="str">
            <v>811</v>
          </cell>
        </row>
        <row r="307">
          <cell r="B307" t="str">
            <v>812</v>
          </cell>
        </row>
        <row r="308">
          <cell r="B308" t="str">
            <v>813</v>
          </cell>
        </row>
        <row r="309">
          <cell r="B309" t="str">
            <v>814</v>
          </cell>
        </row>
        <row r="310">
          <cell r="B310" t="str">
            <v>815</v>
          </cell>
        </row>
        <row r="311">
          <cell r="B311" t="str">
            <v>816</v>
          </cell>
        </row>
        <row r="312">
          <cell r="B312" t="str">
            <v>817</v>
          </cell>
        </row>
        <row r="313">
          <cell r="B313" t="str">
            <v>818</v>
          </cell>
        </row>
        <row r="314">
          <cell r="B314" t="str">
            <v>819</v>
          </cell>
        </row>
        <row r="315">
          <cell r="B315" t="str">
            <v>820</v>
          </cell>
        </row>
        <row r="316">
          <cell r="B316" t="str">
            <v>821</v>
          </cell>
        </row>
        <row r="317">
          <cell r="B317" t="str">
            <v>823</v>
          </cell>
        </row>
        <row r="318">
          <cell r="B318" t="str">
            <v>830</v>
          </cell>
        </row>
        <row r="319">
          <cell r="B319" t="str">
            <v>831</v>
          </cell>
        </row>
        <row r="320">
          <cell r="B320" t="str">
            <v>832</v>
          </cell>
        </row>
        <row r="321">
          <cell r="B321" t="str">
            <v>833</v>
          </cell>
        </row>
        <row r="322">
          <cell r="B322" t="str">
            <v>835</v>
          </cell>
        </row>
        <row r="323">
          <cell r="B323" t="str">
            <v>836</v>
          </cell>
        </row>
        <row r="324">
          <cell r="B324" t="str">
            <v>837</v>
          </cell>
        </row>
        <row r="325">
          <cell r="B325" t="str">
            <v>838</v>
          </cell>
        </row>
        <row r="326">
          <cell r="B326" t="str">
            <v>841</v>
          </cell>
        </row>
        <row r="327">
          <cell r="B327" t="str">
            <v>842</v>
          </cell>
        </row>
        <row r="328">
          <cell r="B328" t="str">
            <v>843</v>
          </cell>
        </row>
        <row r="329">
          <cell r="B329" t="str">
            <v>844</v>
          </cell>
        </row>
        <row r="330">
          <cell r="B330" t="str">
            <v>846</v>
          </cell>
        </row>
        <row r="331">
          <cell r="B331" t="str">
            <v>847</v>
          </cell>
        </row>
        <row r="332">
          <cell r="B332" t="str">
            <v>848</v>
          </cell>
        </row>
        <row r="333">
          <cell r="B333" t="str">
            <v>849</v>
          </cell>
        </row>
        <row r="334">
          <cell r="B334" t="str">
            <v>850</v>
          </cell>
        </row>
        <row r="335">
          <cell r="B335" t="str">
            <v>851</v>
          </cell>
        </row>
        <row r="336">
          <cell r="B336" t="str">
            <v>852</v>
          </cell>
        </row>
        <row r="337">
          <cell r="B337" t="str">
            <v>855</v>
          </cell>
        </row>
        <row r="338">
          <cell r="B338" t="str">
            <v>856</v>
          </cell>
        </row>
        <row r="339">
          <cell r="B339" t="str">
            <v>857</v>
          </cell>
        </row>
        <row r="340">
          <cell r="B340" t="str">
            <v>861</v>
          </cell>
        </row>
        <row r="341">
          <cell r="B341" t="str">
            <v>863</v>
          </cell>
        </row>
        <row r="342">
          <cell r="B342" t="str">
            <v>864</v>
          </cell>
        </row>
        <row r="343">
          <cell r="B343" t="str">
            <v>865</v>
          </cell>
        </row>
        <row r="344">
          <cell r="B344" t="str">
            <v>866</v>
          </cell>
        </row>
        <row r="345">
          <cell r="B345" t="str">
            <v>867</v>
          </cell>
        </row>
        <row r="346">
          <cell r="B346" t="str">
            <v>870</v>
          </cell>
        </row>
        <row r="347">
          <cell r="B347" t="str">
            <v>877</v>
          </cell>
        </row>
        <row r="348">
          <cell r="B348" t="str">
            <v>879</v>
          </cell>
        </row>
        <row r="349">
          <cell r="B349" t="str">
            <v>880</v>
          </cell>
        </row>
        <row r="350">
          <cell r="B350" t="str">
            <v>881</v>
          </cell>
        </row>
        <row r="351">
          <cell r="B351" t="str">
            <v>882</v>
          </cell>
        </row>
        <row r="352">
          <cell r="B352" t="str">
            <v>883</v>
          </cell>
        </row>
        <row r="353">
          <cell r="B353" t="str">
            <v>884</v>
          </cell>
        </row>
        <row r="354">
          <cell r="B354" t="str">
            <v>885</v>
          </cell>
        </row>
        <row r="355">
          <cell r="B355" t="str">
            <v>886</v>
          </cell>
        </row>
        <row r="356">
          <cell r="B356" t="str">
            <v>887</v>
          </cell>
        </row>
        <row r="357">
          <cell r="B357" t="str">
            <v>888</v>
          </cell>
        </row>
        <row r="358">
          <cell r="B358" t="str">
            <v>889</v>
          </cell>
        </row>
        <row r="359">
          <cell r="B359" t="str">
            <v>890</v>
          </cell>
        </row>
        <row r="360">
          <cell r="B360" t="str">
            <v>891</v>
          </cell>
        </row>
        <row r="361">
          <cell r="B361" t="str">
            <v>892</v>
          </cell>
        </row>
        <row r="362">
          <cell r="B362" t="str">
            <v>895</v>
          </cell>
        </row>
        <row r="363">
          <cell r="B363" t="str">
            <v>996</v>
          </cell>
        </row>
        <row r="364">
          <cell r="B364" t="str">
            <v>997</v>
          </cell>
        </row>
        <row r="365">
          <cell r="B365" t="str">
            <v>10100</v>
          </cell>
        </row>
        <row r="366">
          <cell r="B366" t="str">
            <v>10101</v>
          </cell>
        </row>
        <row r="367">
          <cell r="B367" t="str">
            <v>10150</v>
          </cell>
        </row>
        <row r="368">
          <cell r="B368" t="str">
            <v>10300</v>
          </cell>
        </row>
        <row r="369">
          <cell r="B369" t="str">
            <v>10310</v>
          </cell>
        </row>
        <row r="370">
          <cell r="B370" t="str">
            <v>10320</v>
          </cell>
        </row>
        <row r="371">
          <cell r="B371" t="str">
            <v>10400</v>
          </cell>
        </row>
        <row r="372">
          <cell r="B372" t="str">
            <v>10450</v>
          </cell>
        </row>
        <row r="373">
          <cell r="B373" t="str">
            <v>10500</v>
          </cell>
        </row>
        <row r="374">
          <cell r="B374" t="str">
            <v>10600</v>
          </cell>
        </row>
        <row r="375">
          <cell r="B375" t="str">
            <v>10700</v>
          </cell>
        </row>
        <row r="376">
          <cell r="B376" t="str">
            <v>10850</v>
          </cell>
        </row>
        <row r="377">
          <cell r="B377" t="str">
            <v>10900</v>
          </cell>
        </row>
        <row r="378">
          <cell r="B378" t="str">
            <v>11000</v>
          </cell>
        </row>
        <row r="379">
          <cell r="B379" t="str">
            <v>11100</v>
          </cell>
        </row>
        <row r="380">
          <cell r="B380" t="str">
            <v>11110</v>
          </cell>
        </row>
        <row r="381">
          <cell r="B381" t="str">
            <v>11150</v>
          </cell>
        </row>
        <row r="382">
          <cell r="B382" t="str">
            <v>11200</v>
          </cell>
        </row>
        <row r="383">
          <cell r="B383" t="str">
            <v>11250</v>
          </cell>
        </row>
        <row r="384">
          <cell r="B384" t="str">
            <v>11400</v>
          </cell>
        </row>
        <row r="385">
          <cell r="B385" t="str">
            <v>11450</v>
          </cell>
        </row>
        <row r="386">
          <cell r="B386" t="str">
            <v>11800</v>
          </cell>
        </row>
        <row r="387">
          <cell r="B387" t="str">
            <v>11850</v>
          </cell>
        </row>
        <row r="388">
          <cell r="B388" t="str">
            <v>11900</v>
          </cell>
        </row>
        <row r="389">
          <cell r="B389" t="str">
            <v>11950</v>
          </cell>
        </row>
        <row r="390">
          <cell r="B390" t="str">
            <v>11990</v>
          </cell>
        </row>
        <row r="391">
          <cell r="B391" t="str">
            <v>11999</v>
          </cell>
        </row>
        <row r="392">
          <cell r="B392" t="str">
            <v>12000</v>
          </cell>
        </row>
        <row r="393">
          <cell r="B393" t="str">
            <v>12100</v>
          </cell>
        </row>
        <row r="394">
          <cell r="B394" t="str">
            <v>12110</v>
          </cell>
        </row>
        <row r="395">
          <cell r="B395" t="str">
            <v>12120</v>
          </cell>
        </row>
        <row r="396">
          <cell r="B396" t="str">
            <v>12200</v>
          </cell>
        </row>
        <row r="397">
          <cell r="B397" t="str">
            <v>12210</v>
          </cell>
        </row>
        <row r="398">
          <cell r="B398" t="str">
            <v>12220</v>
          </cell>
        </row>
        <row r="399">
          <cell r="B399" t="str">
            <v>12230</v>
          </cell>
        </row>
        <row r="400">
          <cell r="B400" t="str">
            <v>12240</v>
          </cell>
        </row>
        <row r="401">
          <cell r="B401" t="str">
            <v>12400</v>
          </cell>
        </row>
        <row r="402">
          <cell r="B402" t="str">
            <v>13000</v>
          </cell>
        </row>
        <row r="403">
          <cell r="B403" t="str">
            <v>13101</v>
          </cell>
        </row>
        <row r="404">
          <cell r="B404" t="str">
            <v>13500</v>
          </cell>
        </row>
        <row r="405">
          <cell r="B405" t="str">
            <v>13510</v>
          </cell>
        </row>
        <row r="406">
          <cell r="B406" t="str">
            <v>14000</v>
          </cell>
        </row>
        <row r="407">
          <cell r="B407" t="str">
            <v>14100</v>
          </cell>
        </row>
        <row r="408">
          <cell r="B408" t="str">
            <v>14101</v>
          </cell>
        </row>
        <row r="409">
          <cell r="B409" t="str">
            <v>14102</v>
          </cell>
        </row>
        <row r="410">
          <cell r="B410" t="str">
            <v>14199</v>
          </cell>
        </row>
        <row r="411">
          <cell r="B411" t="str">
            <v>14200</v>
          </cell>
        </row>
        <row r="412">
          <cell r="B412" t="str">
            <v>14300</v>
          </cell>
        </row>
        <row r="413">
          <cell r="B413" t="str">
            <v>14310</v>
          </cell>
        </row>
        <row r="414">
          <cell r="B414" t="str">
            <v>14320</v>
          </cell>
        </row>
        <row r="415">
          <cell r="B415" t="str">
            <v>14330</v>
          </cell>
        </row>
        <row r="416">
          <cell r="B416" t="str">
            <v>14400</v>
          </cell>
        </row>
        <row r="417">
          <cell r="B417" t="str">
            <v>14500</v>
          </cell>
        </row>
        <row r="418">
          <cell r="B418" t="str">
            <v>14800</v>
          </cell>
        </row>
        <row r="419">
          <cell r="B419" t="str">
            <v>15200</v>
          </cell>
        </row>
        <row r="420">
          <cell r="B420" t="str">
            <v>15300</v>
          </cell>
        </row>
        <row r="421">
          <cell r="B421" t="str">
            <v>15400</v>
          </cell>
        </row>
        <row r="422">
          <cell r="B422" t="str">
            <v>15410</v>
          </cell>
        </row>
        <row r="423">
          <cell r="B423" t="str">
            <v>15420</v>
          </cell>
        </row>
        <row r="424">
          <cell r="B424" t="str">
            <v>15430</v>
          </cell>
        </row>
        <row r="425">
          <cell r="B425" t="str">
            <v>15440</v>
          </cell>
        </row>
        <row r="426">
          <cell r="B426" t="str">
            <v>15450</v>
          </cell>
        </row>
        <row r="427">
          <cell r="B427" t="str">
            <v>15460</v>
          </cell>
        </row>
        <row r="428">
          <cell r="B428" t="str">
            <v>15470</v>
          </cell>
        </row>
        <row r="429">
          <cell r="B429" t="str">
            <v>15510</v>
          </cell>
        </row>
        <row r="430">
          <cell r="B430" t="str">
            <v>15520</v>
          </cell>
        </row>
        <row r="431">
          <cell r="B431" t="str">
            <v>15530</v>
          </cell>
        </row>
        <row r="432">
          <cell r="B432" t="str">
            <v>15540</v>
          </cell>
        </row>
        <row r="433">
          <cell r="B433" t="str">
            <v>15550</v>
          </cell>
        </row>
        <row r="434">
          <cell r="B434" t="str">
            <v>15560</v>
          </cell>
        </row>
        <row r="435">
          <cell r="B435" t="str">
            <v>15570</v>
          </cell>
        </row>
        <row r="436">
          <cell r="B436" t="str">
            <v>15580</v>
          </cell>
        </row>
        <row r="437">
          <cell r="B437" t="str">
            <v>15590</v>
          </cell>
        </row>
        <row r="438">
          <cell r="B438" t="str">
            <v>15610</v>
          </cell>
        </row>
        <row r="439">
          <cell r="B439" t="str">
            <v>15620</v>
          </cell>
        </row>
        <row r="440">
          <cell r="B440" t="str">
            <v>15630</v>
          </cell>
        </row>
        <row r="441">
          <cell r="B441" t="str">
            <v>15640</v>
          </cell>
        </row>
        <row r="442">
          <cell r="B442" t="str">
            <v>15650</v>
          </cell>
        </row>
        <row r="443">
          <cell r="B443" t="str">
            <v>15660</v>
          </cell>
        </row>
        <row r="444">
          <cell r="B444" t="str">
            <v>15670</v>
          </cell>
        </row>
        <row r="445">
          <cell r="B445" t="str">
            <v>15680</v>
          </cell>
        </row>
        <row r="446">
          <cell r="B446" t="str">
            <v>15690</v>
          </cell>
        </row>
        <row r="447">
          <cell r="B447" t="str">
            <v>15720</v>
          </cell>
        </row>
        <row r="448">
          <cell r="B448" t="str">
            <v>15730</v>
          </cell>
        </row>
        <row r="449">
          <cell r="B449" t="str">
            <v>15740</v>
          </cell>
        </row>
        <row r="450">
          <cell r="B450" t="str">
            <v>15750</v>
          </cell>
        </row>
        <row r="451">
          <cell r="B451" t="str">
            <v>15760</v>
          </cell>
        </row>
        <row r="452">
          <cell r="B452" t="str">
            <v>15770</v>
          </cell>
        </row>
        <row r="453">
          <cell r="B453" t="str">
            <v>15790</v>
          </cell>
        </row>
        <row r="454">
          <cell r="B454" t="str">
            <v>15800</v>
          </cell>
        </row>
        <row r="455">
          <cell r="B455" t="str">
            <v>15810</v>
          </cell>
        </row>
        <row r="456">
          <cell r="B456" t="str">
            <v>15820</v>
          </cell>
        </row>
        <row r="457">
          <cell r="B457" t="str">
            <v>15830</v>
          </cell>
        </row>
        <row r="458">
          <cell r="B458" t="str">
            <v>15840</v>
          </cell>
        </row>
        <row r="459">
          <cell r="B459" t="str">
            <v>15850</v>
          </cell>
        </row>
        <row r="460">
          <cell r="B460" t="str">
            <v>15860</v>
          </cell>
        </row>
        <row r="461">
          <cell r="B461" t="str">
            <v>15890</v>
          </cell>
        </row>
        <row r="462">
          <cell r="B462" t="str">
            <v>15900</v>
          </cell>
        </row>
        <row r="463">
          <cell r="B463" t="str">
            <v>15910</v>
          </cell>
        </row>
        <row r="464">
          <cell r="B464" t="str">
            <v>15920</v>
          </cell>
        </row>
        <row r="465">
          <cell r="B465" t="str">
            <v>15930</v>
          </cell>
        </row>
        <row r="466">
          <cell r="B466" t="str">
            <v>15940</v>
          </cell>
        </row>
        <row r="467">
          <cell r="B467" t="str">
            <v>15950</v>
          </cell>
        </row>
        <row r="468">
          <cell r="B468" t="str">
            <v>15960</v>
          </cell>
        </row>
        <row r="469">
          <cell r="B469" t="str">
            <v>16000</v>
          </cell>
        </row>
        <row r="470">
          <cell r="B470" t="str">
            <v>16010</v>
          </cell>
        </row>
        <row r="471">
          <cell r="B471" t="str">
            <v>16100</v>
          </cell>
        </row>
        <row r="472">
          <cell r="B472" t="str">
            <v>16101</v>
          </cell>
        </row>
        <row r="473">
          <cell r="B473" t="str">
            <v>16102</v>
          </cell>
        </row>
        <row r="474">
          <cell r="B474" t="str">
            <v>16110</v>
          </cell>
        </row>
        <row r="475">
          <cell r="B475" t="str">
            <v>16120</v>
          </cell>
        </row>
        <row r="476">
          <cell r="B476" t="str">
            <v>16199</v>
          </cell>
        </row>
        <row r="477">
          <cell r="B477" t="str">
            <v>16200</v>
          </cell>
        </row>
        <row r="478">
          <cell r="B478" t="str">
            <v>16210</v>
          </cell>
        </row>
        <row r="479">
          <cell r="B479" t="str">
            <v>16220</v>
          </cell>
        </row>
        <row r="480">
          <cell r="B480" t="str">
            <v>16230</v>
          </cell>
        </row>
        <row r="481">
          <cell r="B481" t="str">
            <v>16240</v>
          </cell>
        </row>
        <row r="482">
          <cell r="B482" t="str">
            <v>16250</v>
          </cell>
        </row>
        <row r="483">
          <cell r="B483" t="str">
            <v>16260</v>
          </cell>
        </row>
        <row r="484">
          <cell r="B484" t="str">
            <v>16270</v>
          </cell>
        </row>
        <row r="485">
          <cell r="B485" t="str">
            <v>16290</v>
          </cell>
        </row>
        <row r="486">
          <cell r="B486" t="str">
            <v>16300</v>
          </cell>
        </row>
        <row r="487">
          <cell r="B487" t="str">
            <v>16310</v>
          </cell>
        </row>
        <row r="488">
          <cell r="B488" t="str">
            <v>16320</v>
          </cell>
        </row>
        <row r="489">
          <cell r="B489" t="str">
            <v>16350</v>
          </cell>
        </row>
        <row r="490">
          <cell r="B490" t="str">
            <v>16500</v>
          </cell>
        </row>
        <row r="491">
          <cell r="B491" t="str">
            <v>16999</v>
          </cell>
        </row>
        <row r="492">
          <cell r="B492" t="str">
            <v>17000</v>
          </cell>
        </row>
        <row r="493">
          <cell r="B493" t="str">
            <v>17010</v>
          </cell>
        </row>
        <row r="494">
          <cell r="B494" t="str">
            <v>17100</v>
          </cell>
        </row>
        <row r="495">
          <cell r="B495" t="str">
            <v>17101</v>
          </cell>
        </row>
        <row r="496">
          <cell r="B496" t="str">
            <v>17102</v>
          </cell>
        </row>
        <row r="497">
          <cell r="B497" t="str">
            <v>17110</v>
          </cell>
        </row>
        <row r="498">
          <cell r="B498" t="str">
            <v>17130</v>
          </cell>
        </row>
        <row r="499">
          <cell r="B499" t="str">
            <v>17140</v>
          </cell>
        </row>
        <row r="500">
          <cell r="B500" t="str">
            <v>17150</v>
          </cell>
        </row>
        <row r="501">
          <cell r="B501" t="str">
            <v>17151</v>
          </cell>
        </row>
        <row r="502">
          <cell r="B502" t="str">
            <v>17160</v>
          </cell>
        </row>
        <row r="503">
          <cell r="B503" t="str">
            <v>17161</v>
          </cell>
        </row>
        <row r="504">
          <cell r="B504" t="str">
            <v>17170</v>
          </cell>
        </row>
        <row r="505">
          <cell r="B505" t="str">
            <v>17171</v>
          </cell>
        </row>
        <row r="506">
          <cell r="B506" t="str">
            <v>17180</v>
          </cell>
        </row>
        <row r="507">
          <cell r="B507" t="str">
            <v>17181</v>
          </cell>
        </row>
        <row r="508">
          <cell r="B508" t="str">
            <v>17190</v>
          </cell>
        </row>
        <row r="509">
          <cell r="B509" t="str">
            <v>17200</v>
          </cell>
        </row>
        <row r="510">
          <cell r="B510" t="str">
            <v>17210</v>
          </cell>
        </row>
        <row r="511">
          <cell r="B511" t="str">
            <v>17220</v>
          </cell>
        </row>
        <row r="512">
          <cell r="B512" t="str">
            <v>17230</v>
          </cell>
        </row>
        <row r="513">
          <cell r="B513" t="str">
            <v>17240</v>
          </cell>
        </row>
        <row r="514">
          <cell r="B514" t="str">
            <v>17250</v>
          </cell>
        </row>
        <row r="515">
          <cell r="B515" t="str">
            <v>17260</v>
          </cell>
        </row>
        <row r="516">
          <cell r="B516" t="str">
            <v>17270</v>
          </cell>
        </row>
        <row r="517">
          <cell r="B517" t="str">
            <v>17271</v>
          </cell>
        </row>
        <row r="518">
          <cell r="B518" t="str">
            <v>17280</v>
          </cell>
        </row>
        <row r="519">
          <cell r="B519" t="str">
            <v>17300</v>
          </cell>
        </row>
        <row r="520">
          <cell r="B520" t="str">
            <v>17320</v>
          </cell>
        </row>
        <row r="521">
          <cell r="B521" t="str">
            <v>17330</v>
          </cell>
        </row>
        <row r="522">
          <cell r="B522" t="str">
            <v>17340</v>
          </cell>
        </row>
        <row r="523">
          <cell r="B523" t="str">
            <v>17350</v>
          </cell>
        </row>
        <row r="524">
          <cell r="B524" t="str">
            <v>17360</v>
          </cell>
        </row>
        <row r="525">
          <cell r="B525" t="str">
            <v>17370</v>
          </cell>
        </row>
        <row r="526">
          <cell r="B526" t="str">
            <v>17380</v>
          </cell>
        </row>
        <row r="527">
          <cell r="B527" t="str">
            <v>17381</v>
          </cell>
        </row>
        <row r="528">
          <cell r="B528" t="str">
            <v>17400</v>
          </cell>
        </row>
        <row r="529">
          <cell r="B529" t="str">
            <v>17410</v>
          </cell>
        </row>
        <row r="530">
          <cell r="B530" t="str">
            <v>17430</v>
          </cell>
        </row>
        <row r="531">
          <cell r="B531" t="str">
            <v>17450</v>
          </cell>
        </row>
        <row r="532">
          <cell r="B532" t="str">
            <v>17470</v>
          </cell>
        </row>
        <row r="533">
          <cell r="B533" t="str">
            <v>17510</v>
          </cell>
        </row>
        <row r="534">
          <cell r="B534" t="str">
            <v>17520</v>
          </cell>
        </row>
        <row r="535">
          <cell r="B535" t="str">
            <v>17550</v>
          </cell>
        </row>
        <row r="536">
          <cell r="B536" t="str">
            <v>17560</v>
          </cell>
        </row>
        <row r="537">
          <cell r="B537" t="str">
            <v>17570</v>
          </cell>
        </row>
        <row r="538">
          <cell r="B538" t="str">
            <v>17580</v>
          </cell>
        </row>
        <row r="539">
          <cell r="B539" t="str">
            <v>17590</v>
          </cell>
        </row>
        <row r="540">
          <cell r="B540" t="str">
            <v>17700</v>
          </cell>
        </row>
        <row r="541">
          <cell r="B541" t="str">
            <v>17720</v>
          </cell>
        </row>
        <row r="542">
          <cell r="B542" t="str">
            <v>17730</v>
          </cell>
        </row>
        <row r="543">
          <cell r="B543" t="str">
            <v>17760</v>
          </cell>
        </row>
        <row r="544">
          <cell r="B544" t="str">
            <v>17770</v>
          </cell>
        </row>
        <row r="545">
          <cell r="B545" t="str">
            <v>17780</v>
          </cell>
        </row>
        <row r="546">
          <cell r="B546" t="str">
            <v>17800</v>
          </cell>
        </row>
        <row r="547">
          <cell r="B547" t="str">
            <v>17820</v>
          </cell>
        </row>
        <row r="548">
          <cell r="B548" t="str">
            <v>17830</v>
          </cell>
        </row>
        <row r="549">
          <cell r="B549" t="str">
            <v>17840</v>
          </cell>
        </row>
        <row r="550">
          <cell r="B550" t="str">
            <v>17860</v>
          </cell>
        </row>
        <row r="551">
          <cell r="B551" t="str">
            <v>17870</v>
          </cell>
        </row>
        <row r="552">
          <cell r="B552" t="str">
            <v>17900</v>
          </cell>
        </row>
        <row r="553">
          <cell r="B553" t="str">
            <v>17920</v>
          </cell>
        </row>
        <row r="554">
          <cell r="B554" t="str">
            <v>17930</v>
          </cell>
        </row>
        <row r="555">
          <cell r="B555" t="str">
            <v>17940</v>
          </cell>
        </row>
        <row r="556">
          <cell r="B556" t="str">
            <v>17960</v>
          </cell>
        </row>
        <row r="557">
          <cell r="B557" t="str">
            <v>17980</v>
          </cell>
        </row>
        <row r="558">
          <cell r="B558" t="str">
            <v>17990</v>
          </cell>
        </row>
        <row r="559">
          <cell r="B559" t="str">
            <v>18000</v>
          </cell>
        </row>
        <row r="560">
          <cell r="B560" t="str">
            <v>18101</v>
          </cell>
        </row>
        <row r="561">
          <cell r="B561" t="str">
            <v>18102</v>
          </cell>
        </row>
        <row r="562">
          <cell r="B562" t="str">
            <v>18110</v>
          </cell>
        </row>
        <row r="563">
          <cell r="B563" t="str">
            <v>18200</v>
          </cell>
        </row>
        <row r="564">
          <cell r="B564" t="str">
            <v>18300</v>
          </cell>
        </row>
        <row r="565">
          <cell r="B565" t="str">
            <v>18340</v>
          </cell>
        </row>
        <row r="566">
          <cell r="B566" t="str">
            <v>18400</v>
          </cell>
        </row>
        <row r="567">
          <cell r="B567" t="str">
            <v>18420</v>
          </cell>
        </row>
        <row r="568">
          <cell r="B568" t="str">
            <v>18450</v>
          </cell>
        </row>
        <row r="569">
          <cell r="B569" t="str">
            <v>19100</v>
          </cell>
        </row>
        <row r="570">
          <cell r="B570" t="str">
            <v>19120</v>
          </cell>
        </row>
        <row r="571">
          <cell r="B571" t="str">
            <v>19200</v>
          </cell>
        </row>
        <row r="572">
          <cell r="B572" t="str">
            <v>19220</v>
          </cell>
        </row>
        <row r="573">
          <cell r="B573" t="str">
            <v>19270</v>
          </cell>
        </row>
        <row r="574">
          <cell r="B574" t="str">
            <v>19300</v>
          </cell>
        </row>
        <row r="575">
          <cell r="B575" t="str">
            <v>19320</v>
          </cell>
        </row>
        <row r="576">
          <cell r="B576" t="str">
            <v>19400</v>
          </cell>
        </row>
        <row r="577">
          <cell r="B577" t="str">
            <v>19420</v>
          </cell>
        </row>
        <row r="578">
          <cell r="B578" t="str">
            <v>20100</v>
          </cell>
        </row>
        <row r="579">
          <cell r="B579" t="str">
            <v>20110</v>
          </cell>
        </row>
        <row r="580">
          <cell r="B580" t="str">
            <v>20150</v>
          </cell>
        </row>
        <row r="581">
          <cell r="B581" t="str">
            <v>20160</v>
          </cell>
        </row>
        <row r="582">
          <cell r="B582" t="str">
            <v>20170</v>
          </cell>
        </row>
        <row r="583">
          <cell r="B583" t="str">
            <v>20180</v>
          </cell>
        </row>
        <row r="584">
          <cell r="B584" t="str">
            <v>20190</v>
          </cell>
        </row>
        <row r="585">
          <cell r="B585" t="str">
            <v>20200</v>
          </cell>
        </row>
        <row r="586">
          <cell r="B586" t="str">
            <v>20210</v>
          </cell>
        </row>
        <row r="587">
          <cell r="B587" t="str">
            <v>20300</v>
          </cell>
        </row>
        <row r="588">
          <cell r="B588" t="str">
            <v>20400</v>
          </cell>
        </row>
        <row r="589">
          <cell r="B589" t="str">
            <v>20440</v>
          </cell>
        </row>
        <row r="590">
          <cell r="B590" t="str">
            <v>20450</v>
          </cell>
        </row>
        <row r="591">
          <cell r="B591" t="str">
            <v>20480</v>
          </cell>
        </row>
        <row r="592">
          <cell r="B592" t="str">
            <v>20500</v>
          </cell>
        </row>
        <row r="593">
          <cell r="B593" t="str">
            <v>20550</v>
          </cell>
        </row>
        <row r="594">
          <cell r="B594" t="str">
            <v>20560</v>
          </cell>
        </row>
        <row r="595">
          <cell r="B595" t="str">
            <v>20600</v>
          </cell>
        </row>
        <row r="596">
          <cell r="B596" t="str">
            <v>20630</v>
          </cell>
        </row>
        <row r="597">
          <cell r="B597" t="str">
            <v>20640</v>
          </cell>
        </row>
        <row r="598">
          <cell r="B598" t="str">
            <v>20650</v>
          </cell>
        </row>
        <row r="599">
          <cell r="B599" t="str">
            <v>20670</v>
          </cell>
        </row>
        <row r="600">
          <cell r="B600" t="str">
            <v>20700</v>
          </cell>
        </row>
        <row r="601">
          <cell r="B601" t="str">
            <v>20710</v>
          </cell>
        </row>
        <row r="602">
          <cell r="B602" t="str">
            <v>21000</v>
          </cell>
        </row>
        <row r="603">
          <cell r="B603" t="str">
            <v>21030</v>
          </cell>
        </row>
        <row r="604">
          <cell r="B604" t="str">
            <v>21040</v>
          </cell>
        </row>
        <row r="605">
          <cell r="B605" t="str">
            <v>21050</v>
          </cell>
        </row>
        <row r="606">
          <cell r="B606" t="str">
            <v>21100</v>
          </cell>
        </row>
        <row r="607">
          <cell r="B607" t="str">
            <v>21120</v>
          </cell>
        </row>
        <row r="608">
          <cell r="B608" t="str">
            <v>21200</v>
          </cell>
        </row>
        <row r="609">
          <cell r="B609" t="str">
            <v>21220</v>
          </cell>
        </row>
        <row r="610">
          <cell r="B610" t="str">
            <v>21230</v>
          </cell>
        </row>
        <row r="611">
          <cell r="B611" t="str">
            <v>21300</v>
          </cell>
        </row>
        <row r="612">
          <cell r="B612" t="str">
            <v>21320</v>
          </cell>
        </row>
        <row r="613">
          <cell r="B613" t="str">
            <v>21400</v>
          </cell>
        </row>
        <row r="614">
          <cell r="B614" t="str">
            <v>21430</v>
          </cell>
        </row>
        <row r="615">
          <cell r="B615" t="str">
            <v>21440</v>
          </cell>
        </row>
        <row r="616">
          <cell r="B616" t="str">
            <v>21600</v>
          </cell>
        </row>
        <row r="617">
          <cell r="B617" t="str">
            <v>21620</v>
          </cell>
        </row>
        <row r="618">
          <cell r="B618" t="str">
            <v>21700</v>
          </cell>
        </row>
        <row r="619">
          <cell r="B619" t="str">
            <v>21720</v>
          </cell>
        </row>
        <row r="620">
          <cell r="B620" t="str">
            <v>21730</v>
          </cell>
        </row>
        <row r="621">
          <cell r="B621" t="str">
            <v>21800</v>
          </cell>
        </row>
        <row r="622">
          <cell r="B622" t="str">
            <v>21820</v>
          </cell>
        </row>
        <row r="623">
          <cell r="B623" t="str">
            <v>22000</v>
          </cell>
        </row>
        <row r="624">
          <cell r="B624" t="str">
            <v>22010</v>
          </cell>
        </row>
        <row r="625">
          <cell r="B625" t="str">
            <v>22020</v>
          </cell>
        </row>
        <row r="626">
          <cell r="B626" t="str">
            <v>22030</v>
          </cell>
        </row>
        <row r="627">
          <cell r="B627" t="str">
            <v>22040</v>
          </cell>
        </row>
        <row r="628">
          <cell r="B628" t="str">
            <v>22050</v>
          </cell>
        </row>
        <row r="629">
          <cell r="B629" t="str">
            <v>22060</v>
          </cell>
        </row>
        <row r="630">
          <cell r="B630" t="str">
            <v>22070</v>
          </cell>
        </row>
        <row r="631">
          <cell r="B631" t="str">
            <v>22080</v>
          </cell>
        </row>
        <row r="632">
          <cell r="B632" t="str">
            <v>22120</v>
          </cell>
        </row>
        <row r="633">
          <cell r="B633" t="str">
            <v>22140</v>
          </cell>
        </row>
        <row r="634">
          <cell r="B634" t="str">
            <v>22160</v>
          </cell>
        </row>
        <row r="635">
          <cell r="B635" t="str">
            <v>22170</v>
          </cell>
        </row>
        <row r="636">
          <cell r="B636" t="str">
            <v>22180</v>
          </cell>
        </row>
        <row r="637">
          <cell r="B637" t="str">
            <v>22210</v>
          </cell>
        </row>
        <row r="638">
          <cell r="B638" t="str">
            <v>22220</v>
          </cell>
        </row>
        <row r="639">
          <cell r="B639" t="str">
            <v>22230</v>
          </cell>
        </row>
        <row r="640">
          <cell r="B640" t="str">
            <v>22280</v>
          </cell>
        </row>
        <row r="641">
          <cell r="B641" t="str">
            <v>22300</v>
          </cell>
        </row>
        <row r="642">
          <cell r="B642" t="str">
            <v>22310</v>
          </cell>
        </row>
        <row r="643">
          <cell r="B643" t="str">
            <v>22330</v>
          </cell>
        </row>
        <row r="644">
          <cell r="B644" t="str">
            <v>22350</v>
          </cell>
        </row>
        <row r="645">
          <cell r="B645" t="str">
            <v>22440</v>
          </cell>
        </row>
        <row r="646">
          <cell r="B646" t="str">
            <v>22450</v>
          </cell>
        </row>
        <row r="647">
          <cell r="B647" t="str">
            <v>22460</v>
          </cell>
        </row>
        <row r="648">
          <cell r="B648" t="str">
            <v>22500</v>
          </cell>
        </row>
        <row r="649">
          <cell r="B649" t="str">
            <v>22510</v>
          </cell>
        </row>
        <row r="650">
          <cell r="B650" t="str">
            <v>22630</v>
          </cell>
        </row>
        <row r="651">
          <cell r="B651" t="str">
            <v>22640</v>
          </cell>
        </row>
        <row r="652">
          <cell r="B652" t="str">
            <v>22650</v>
          </cell>
        </row>
        <row r="653">
          <cell r="B653" t="str">
            <v>22670</v>
          </cell>
        </row>
        <row r="654">
          <cell r="B654" t="str">
            <v>22700</v>
          </cell>
        </row>
        <row r="655">
          <cell r="B655" t="str">
            <v>22710</v>
          </cell>
        </row>
        <row r="656">
          <cell r="B656" t="str">
            <v>22740</v>
          </cell>
        </row>
        <row r="657">
          <cell r="B657" t="str">
            <v>22770</v>
          </cell>
        </row>
        <row r="658">
          <cell r="B658" t="str">
            <v>22800</v>
          </cell>
        </row>
        <row r="659">
          <cell r="B659" t="str">
            <v>22810</v>
          </cell>
        </row>
        <row r="660">
          <cell r="B660" t="str">
            <v>22820</v>
          </cell>
        </row>
        <row r="661">
          <cell r="B661" t="str">
            <v>22840</v>
          </cell>
        </row>
        <row r="662">
          <cell r="B662" t="str">
            <v>22900</v>
          </cell>
        </row>
        <row r="663">
          <cell r="B663" t="str">
            <v>22910</v>
          </cell>
        </row>
        <row r="664">
          <cell r="B664" t="str">
            <v>22920</v>
          </cell>
        </row>
        <row r="665">
          <cell r="B665" t="str">
            <v>22950</v>
          </cell>
        </row>
        <row r="666">
          <cell r="B666" t="str">
            <v>23010</v>
          </cell>
        </row>
        <row r="667">
          <cell r="B667" t="str">
            <v>23070</v>
          </cell>
        </row>
        <row r="668">
          <cell r="B668" t="str">
            <v>23080</v>
          </cell>
        </row>
        <row r="669">
          <cell r="B669" t="str">
            <v>23090</v>
          </cell>
        </row>
        <row r="670">
          <cell r="B670" t="str">
            <v>23100</v>
          </cell>
        </row>
        <row r="671">
          <cell r="B671" t="str">
            <v>23110</v>
          </cell>
        </row>
        <row r="672">
          <cell r="B672" t="str">
            <v>23130</v>
          </cell>
        </row>
        <row r="673">
          <cell r="B673" t="str">
            <v>23140</v>
          </cell>
        </row>
        <row r="674">
          <cell r="B674" t="str">
            <v>23150</v>
          </cell>
        </row>
        <row r="675">
          <cell r="B675" t="str">
            <v>23160</v>
          </cell>
        </row>
        <row r="676">
          <cell r="B676" t="str">
            <v>23170</v>
          </cell>
        </row>
        <row r="677">
          <cell r="B677" t="str">
            <v>24220</v>
          </cell>
        </row>
        <row r="678">
          <cell r="B678" t="str">
            <v>24250</v>
          </cell>
        </row>
        <row r="679">
          <cell r="B679" t="str">
            <v>24350</v>
          </cell>
        </row>
        <row r="680">
          <cell r="B680" t="str">
            <v>24600</v>
          </cell>
        </row>
        <row r="681">
          <cell r="B681" t="str">
            <v>24700</v>
          </cell>
        </row>
        <row r="682">
          <cell r="B682" t="str">
            <v>25000</v>
          </cell>
        </row>
        <row r="683">
          <cell r="B683" t="str">
            <v>25020</v>
          </cell>
        </row>
        <row r="684">
          <cell r="B684" t="str">
            <v>25050</v>
          </cell>
        </row>
        <row r="685">
          <cell r="B685" t="str">
            <v>25080</v>
          </cell>
        </row>
        <row r="686">
          <cell r="B686" t="str">
            <v>25100</v>
          </cell>
        </row>
        <row r="687">
          <cell r="B687" t="str">
            <v>25200</v>
          </cell>
        </row>
        <row r="688">
          <cell r="B688" t="str">
            <v>25300</v>
          </cell>
        </row>
        <row r="689">
          <cell r="B689" t="str">
            <v>25360</v>
          </cell>
        </row>
        <row r="690">
          <cell r="B690" t="str">
            <v>25370</v>
          </cell>
        </row>
        <row r="691">
          <cell r="B691" t="str">
            <v>25400</v>
          </cell>
        </row>
        <row r="692">
          <cell r="B692" t="str">
            <v>25500</v>
          </cell>
        </row>
        <row r="693">
          <cell r="B693" t="str">
            <v>25550</v>
          </cell>
        </row>
        <row r="694">
          <cell r="B694" t="str">
            <v>25650</v>
          </cell>
        </row>
        <row r="695">
          <cell r="B695" t="str">
            <v>25700</v>
          </cell>
        </row>
        <row r="696">
          <cell r="B696" t="str">
            <v>25750</v>
          </cell>
        </row>
        <row r="697">
          <cell r="B697" t="str">
            <v>25780</v>
          </cell>
        </row>
        <row r="698">
          <cell r="B698" t="str">
            <v>25800</v>
          </cell>
        </row>
        <row r="699">
          <cell r="B699" t="str">
            <v>26000</v>
          </cell>
        </row>
        <row r="700">
          <cell r="B700" t="str">
            <v>26010</v>
          </cell>
        </row>
        <row r="701">
          <cell r="B701" t="str">
            <v>26020</v>
          </cell>
        </row>
        <row r="702">
          <cell r="B702" t="str">
            <v>26030</v>
          </cell>
        </row>
        <row r="703">
          <cell r="B703" t="str">
            <v>26040</v>
          </cell>
        </row>
        <row r="704">
          <cell r="B704" t="str">
            <v>26050</v>
          </cell>
        </row>
        <row r="705">
          <cell r="B705" t="str">
            <v>26060</v>
          </cell>
        </row>
        <row r="706">
          <cell r="B706" t="str">
            <v>26080</v>
          </cell>
        </row>
        <row r="707">
          <cell r="B707" t="str">
            <v>26090</v>
          </cell>
        </row>
        <row r="708">
          <cell r="B708" t="str">
            <v>26200</v>
          </cell>
        </row>
        <row r="709">
          <cell r="B709" t="str">
            <v>26210</v>
          </cell>
        </row>
        <row r="710">
          <cell r="B710" t="str">
            <v>26230</v>
          </cell>
        </row>
        <row r="711">
          <cell r="B711" t="str">
            <v>26250</v>
          </cell>
        </row>
        <row r="712">
          <cell r="B712" t="str">
            <v>26260</v>
          </cell>
        </row>
        <row r="713">
          <cell r="B713" t="str">
            <v>26270</v>
          </cell>
        </row>
        <row r="714">
          <cell r="B714" t="str">
            <v>26290</v>
          </cell>
        </row>
        <row r="715">
          <cell r="B715" t="str">
            <v>26300</v>
          </cell>
        </row>
        <row r="716">
          <cell r="B716" t="str">
            <v>26330</v>
          </cell>
        </row>
        <row r="717">
          <cell r="B717" t="str">
            <v>26340</v>
          </cell>
        </row>
        <row r="718">
          <cell r="B718" t="str">
            <v>26350</v>
          </cell>
        </row>
        <row r="719">
          <cell r="B719" t="str">
            <v>26360</v>
          </cell>
        </row>
        <row r="720">
          <cell r="B720" t="str">
            <v>26370</v>
          </cell>
        </row>
        <row r="721">
          <cell r="B721" t="str">
            <v>26380</v>
          </cell>
        </row>
        <row r="722">
          <cell r="B722" t="str">
            <v>26390</v>
          </cell>
        </row>
        <row r="723">
          <cell r="B723" t="str">
            <v>26400</v>
          </cell>
        </row>
        <row r="724">
          <cell r="B724" t="str">
            <v>26420</v>
          </cell>
        </row>
        <row r="725">
          <cell r="B725" t="str">
            <v>26430</v>
          </cell>
        </row>
        <row r="726">
          <cell r="B726" t="str">
            <v>26440</v>
          </cell>
        </row>
        <row r="727">
          <cell r="B727" t="str">
            <v>26450</v>
          </cell>
        </row>
        <row r="728">
          <cell r="B728" t="str">
            <v>26460</v>
          </cell>
        </row>
        <row r="729">
          <cell r="B729" t="str">
            <v>26480</v>
          </cell>
        </row>
        <row r="730">
          <cell r="B730" t="str">
            <v>26500</v>
          </cell>
        </row>
        <row r="731">
          <cell r="B731" t="str">
            <v>26510</v>
          </cell>
        </row>
        <row r="732">
          <cell r="B732" t="str">
            <v>26520</v>
          </cell>
        </row>
        <row r="733">
          <cell r="B733" t="str">
            <v>26540</v>
          </cell>
        </row>
        <row r="734">
          <cell r="B734" t="str">
            <v>27000</v>
          </cell>
        </row>
        <row r="735">
          <cell r="B735" t="str">
            <v>27010</v>
          </cell>
        </row>
        <row r="736">
          <cell r="B736" t="str">
            <v>27020</v>
          </cell>
        </row>
        <row r="737">
          <cell r="B737" t="str">
            <v>27100</v>
          </cell>
        </row>
        <row r="738">
          <cell r="B738" t="str">
            <v>27150</v>
          </cell>
        </row>
        <row r="739">
          <cell r="B739" t="str">
            <v>27200</v>
          </cell>
        </row>
        <row r="740">
          <cell r="B740" t="str">
            <v>27220</v>
          </cell>
        </row>
        <row r="741">
          <cell r="B741" t="str">
            <v>27240</v>
          </cell>
        </row>
        <row r="742">
          <cell r="B742" t="str">
            <v>27250</v>
          </cell>
        </row>
        <row r="743">
          <cell r="B743" t="str">
            <v>27300</v>
          </cell>
        </row>
        <row r="744">
          <cell r="B744" t="str">
            <v>27320</v>
          </cell>
        </row>
        <row r="745">
          <cell r="B745" t="str">
            <v>27340</v>
          </cell>
        </row>
        <row r="746">
          <cell r="B746" t="str">
            <v>27350</v>
          </cell>
        </row>
        <row r="747">
          <cell r="B747" t="str">
            <v>27380</v>
          </cell>
        </row>
        <row r="748">
          <cell r="B748" t="str">
            <v>27400</v>
          </cell>
        </row>
        <row r="749">
          <cell r="B749" t="str">
            <v>27450</v>
          </cell>
        </row>
        <row r="750">
          <cell r="B750" t="str">
            <v>27500</v>
          </cell>
        </row>
        <row r="751">
          <cell r="B751" t="str">
            <v>27510</v>
          </cell>
        </row>
        <row r="752">
          <cell r="B752" t="str">
            <v>27550</v>
          </cell>
        </row>
        <row r="753">
          <cell r="B753" t="str">
            <v>27560</v>
          </cell>
        </row>
        <row r="754">
          <cell r="B754" t="str">
            <v>27570</v>
          </cell>
        </row>
        <row r="755">
          <cell r="B755" t="str">
            <v>27580</v>
          </cell>
        </row>
        <row r="756">
          <cell r="B756" t="str">
            <v>27590</v>
          </cell>
        </row>
        <row r="757">
          <cell r="B757" t="str">
            <v>27600</v>
          </cell>
        </row>
        <row r="758">
          <cell r="B758" t="str">
            <v>27620</v>
          </cell>
        </row>
        <row r="759">
          <cell r="B759" t="str">
            <v>27640</v>
          </cell>
        </row>
        <row r="760">
          <cell r="B760" t="str">
            <v>28000</v>
          </cell>
        </row>
        <row r="761">
          <cell r="B761" t="str">
            <v>28010</v>
          </cell>
        </row>
        <row r="762">
          <cell r="B762" t="str">
            <v>28100</v>
          </cell>
        </row>
        <row r="763">
          <cell r="B763" t="str">
            <v>28130</v>
          </cell>
        </row>
        <row r="764">
          <cell r="B764" t="str">
            <v>28140</v>
          </cell>
        </row>
        <row r="765">
          <cell r="B765" t="str">
            <v>28150</v>
          </cell>
        </row>
        <row r="766">
          <cell r="B766" t="str">
            <v>28160</v>
          </cell>
        </row>
        <row r="767">
          <cell r="B767" t="str">
            <v>28170</v>
          </cell>
        </row>
        <row r="768">
          <cell r="B768" t="str">
            <v>28400</v>
          </cell>
        </row>
        <row r="769">
          <cell r="B769" t="str">
            <v>28500</v>
          </cell>
        </row>
        <row r="770">
          <cell r="B770" t="str">
            <v>28540</v>
          </cell>
        </row>
        <row r="771">
          <cell r="B771" t="str">
            <v>28550</v>
          </cell>
        </row>
        <row r="772">
          <cell r="B772" t="str">
            <v>28570</v>
          </cell>
        </row>
        <row r="773">
          <cell r="B773" t="str">
            <v>28600</v>
          </cell>
        </row>
        <row r="774">
          <cell r="B774" t="str">
            <v>28620</v>
          </cell>
        </row>
        <row r="775">
          <cell r="B775" t="str">
            <v>28630</v>
          </cell>
        </row>
        <row r="776">
          <cell r="B776" t="str">
            <v>29000</v>
          </cell>
        </row>
        <row r="777">
          <cell r="B777" t="str">
            <v>29010</v>
          </cell>
        </row>
        <row r="778">
          <cell r="B778" t="str">
            <v>29020</v>
          </cell>
        </row>
        <row r="779">
          <cell r="B779" t="str">
            <v>29100</v>
          </cell>
        </row>
        <row r="780">
          <cell r="B780" t="str">
            <v>29120</v>
          </cell>
        </row>
        <row r="781">
          <cell r="B781" t="str">
            <v>29200</v>
          </cell>
        </row>
        <row r="782">
          <cell r="B782" t="str">
            <v>29220</v>
          </cell>
        </row>
        <row r="783">
          <cell r="B783" t="str">
            <v>29240</v>
          </cell>
        </row>
        <row r="784">
          <cell r="B784" t="str">
            <v>29250</v>
          </cell>
        </row>
        <row r="785">
          <cell r="B785" t="str">
            <v>29260</v>
          </cell>
        </row>
        <row r="786">
          <cell r="B786" t="str">
            <v>29300</v>
          </cell>
        </row>
        <row r="787">
          <cell r="B787" t="str">
            <v>29340</v>
          </cell>
        </row>
        <row r="788">
          <cell r="B788" t="str">
            <v>29350</v>
          </cell>
        </row>
        <row r="789">
          <cell r="B789" t="str">
            <v>29370</v>
          </cell>
        </row>
        <row r="790">
          <cell r="B790" t="str">
            <v>29400</v>
          </cell>
        </row>
        <row r="791">
          <cell r="B791" t="str">
            <v>29420</v>
          </cell>
        </row>
        <row r="792">
          <cell r="B792" t="str">
            <v>29430</v>
          </cell>
        </row>
        <row r="793">
          <cell r="B793" t="str">
            <v>29440</v>
          </cell>
        </row>
        <row r="794">
          <cell r="B794" t="str">
            <v>29600</v>
          </cell>
        </row>
        <row r="795">
          <cell r="B795" t="str">
            <v>29620</v>
          </cell>
        </row>
        <row r="796">
          <cell r="B796" t="str">
            <v>29630</v>
          </cell>
        </row>
        <row r="797">
          <cell r="B797" t="str">
            <v>30000</v>
          </cell>
        </row>
        <row r="798">
          <cell r="B798" t="str">
            <v>30010</v>
          </cell>
        </row>
        <row r="799">
          <cell r="B799" t="str">
            <v>30100</v>
          </cell>
        </row>
        <row r="800">
          <cell r="B800" t="str">
            <v>30120</v>
          </cell>
        </row>
        <row r="801">
          <cell r="B801" t="str">
            <v>30130</v>
          </cell>
        </row>
        <row r="802">
          <cell r="B802" t="str">
            <v>30140</v>
          </cell>
        </row>
        <row r="803">
          <cell r="B803" t="str">
            <v>30200</v>
          </cell>
        </row>
        <row r="804">
          <cell r="B804" t="str">
            <v>30220</v>
          </cell>
        </row>
        <row r="805">
          <cell r="B805" t="str">
            <v>30240</v>
          </cell>
        </row>
        <row r="806">
          <cell r="B806" t="str">
            <v>30250</v>
          </cell>
        </row>
        <row r="807">
          <cell r="B807" t="str">
            <v>30260</v>
          </cell>
        </row>
        <row r="808">
          <cell r="B808" t="str">
            <v>30270</v>
          </cell>
        </row>
        <row r="809">
          <cell r="B809" t="str">
            <v>30340</v>
          </cell>
        </row>
        <row r="810">
          <cell r="B810" t="str">
            <v>30360</v>
          </cell>
        </row>
        <row r="811">
          <cell r="B811" t="str">
            <v>30400</v>
          </cell>
        </row>
        <row r="812">
          <cell r="B812" t="str">
            <v>30500</v>
          </cell>
        </row>
        <row r="813">
          <cell r="B813" t="str">
            <v>30550</v>
          </cell>
        </row>
        <row r="814">
          <cell r="B814" t="str">
            <v>30600</v>
          </cell>
        </row>
        <row r="815">
          <cell r="B815" t="str">
            <v>30620</v>
          </cell>
        </row>
        <row r="816">
          <cell r="B816" t="str">
            <v>30630</v>
          </cell>
        </row>
        <row r="817">
          <cell r="B817" t="str">
            <v>31000</v>
          </cell>
        </row>
        <row r="818">
          <cell r="B818" t="str">
            <v>31010</v>
          </cell>
        </row>
        <row r="819">
          <cell r="B819" t="str">
            <v>31100</v>
          </cell>
        </row>
        <row r="820">
          <cell r="B820" t="str">
            <v>31130</v>
          </cell>
        </row>
        <row r="821">
          <cell r="B821" t="str">
            <v>31140</v>
          </cell>
        </row>
        <row r="822">
          <cell r="B822" t="str">
            <v>31150</v>
          </cell>
        </row>
        <row r="823">
          <cell r="B823" t="str">
            <v>31160</v>
          </cell>
        </row>
        <row r="824">
          <cell r="B824" t="str">
            <v>31200</v>
          </cell>
        </row>
        <row r="825">
          <cell r="B825" t="str">
            <v>31230</v>
          </cell>
        </row>
        <row r="826">
          <cell r="B826" t="str">
            <v>31240</v>
          </cell>
        </row>
        <row r="827">
          <cell r="B827" t="str">
            <v>31250</v>
          </cell>
        </row>
        <row r="828">
          <cell r="B828" t="str">
            <v>31300</v>
          </cell>
        </row>
        <row r="829">
          <cell r="B829" t="str">
            <v>31330</v>
          </cell>
        </row>
        <row r="830">
          <cell r="B830" t="str">
            <v>31340</v>
          </cell>
        </row>
        <row r="831">
          <cell r="B831" t="str">
            <v>31350</v>
          </cell>
        </row>
        <row r="832">
          <cell r="B832" t="str">
            <v>31400</v>
          </cell>
        </row>
        <row r="833">
          <cell r="B833" t="str">
            <v>31430</v>
          </cell>
        </row>
        <row r="834">
          <cell r="B834" t="str">
            <v>31440</v>
          </cell>
        </row>
        <row r="835">
          <cell r="B835" t="str">
            <v>31450</v>
          </cell>
        </row>
        <row r="836">
          <cell r="B836" t="str">
            <v>31460</v>
          </cell>
        </row>
        <row r="837">
          <cell r="B837" t="str">
            <v>31500</v>
          </cell>
        </row>
        <row r="838">
          <cell r="B838" t="str">
            <v>31540</v>
          </cell>
        </row>
        <row r="839">
          <cell r="B839" t="str">
            <v>31550</v>
          </cell>
        </row>
        <row r="840">
          <cell r="B840" t="str">
            <v>31570</v>
          </cell>
        </row>
        <row r="841">
          <cell r="B841" t="str">
            <v>31580</v>
          </cell>
        </row>
        <row r="842">
          <cell r="B842" t="str">
            <v>31600</v>
          </cell>
        </row>
        <row r="843">
          <cell r="B843" t="str">
            <v>31620</v>
          </cell>
        </row>
        <row r="844">
          <cell r="B844" t="str">
            <v>31630</v>
          </cell>
        </row>
        <row r="845">
          <cell r="B845" t="str">
            <v>32000</v>
          </cell>
        </row>
        <row r="846">
          <cell r="B846" t="str">
            <v>32010</v>
          </cell>
        </row>
        <row r="847">
          <cell r="B847" t="str">
            <v>32030</v>
          </cell>
        </row>
        <row r="848">
          <cell r="B848" t="str">
            <v>32050</v>
          </cell>
        </row>
        <row r="849">
          <cell r="B849" t="str">
            <v>32060</v>
          </cell>
        </row>
        <row r="850">
          <cell r="B850" t="str">
            <v>32100</v>
          </cell>
        </row>
        <row r="851">
          <cell r="B851" t="str">
            <v>32110</v>
          </cell>
        </row>
        <row r="852">
          <cell r="B852" t="str">
            <v>32120</v>
          </cell>
        </row>
        <row r="853">
          <cell r="B853" t="str">
            <v>32130</v>
          </cell>
        </row>
        <row r="854">
          <cell r="B854" t="str">
            <v>32150</v>
          </cell>
        </row>
        <row r="855">
          <cell r="B855" t="str">
            <v>32160</v>
          </cell>
        </row>
        <row r="856">
          <cell r="B856" t="str">
            <v>32180</v>
          </cell>
        </row>
        <row r="857">
          <cell r="B857" t="str">
            <v>32200</v>
          </cell>
        </row>
        <row r="858">
          <cell r="B858" t="str">
            <v>32220</v>
          </cell>
        </row>
        <row r="859">
          <cell r="B859" t="str">
            <v>32230</v>
          </cell>
        </row>
        <row r="860">
          <cell r="B860" t="str">
            <v>32250</v>
          </cell>
        </row>
        <row r="861">
          <cell r="B861" t="str">
            <v>32500</v>
          </cell>
        </row>
        <row r="862">
          <cell r="B862" t="str">
            <v>32520</v>
          </cell>
        </row>
        <row r="863">
          <cell r="B863" t="str">
            <v>33000</v>
          </cell>
        </row>
        <row r="864">
          <cell r="B864" t="str">
            <v>33010</v>
          </cell>
        </row>
        <row r="865">
          <cell r="B865" t="str">
            <v>33030</v>
          </cell>
        </row>
        <row r="866">
          <cell r="B866" t="str">
            <v>33050</v>
          </cell>
        </row>
        <row r="867">
          <cell r="B867" t="str">
            <v>33060</v>
          </cell>
        </row>
        <row r="868">
          <cell r="B868" t="str">
            <v>33120</v>
          </cell>
        </row>
        <row r="869">
          <cell r="B869" t="str">
            <v>33130</v>
          </cell>
        </row>
        <row r="870">
          <cell r="B870" t="str">
            <v>33150</v>
          </cell>
        </row>
        <row r="871">
          <cell r="B871" t="str">
            <v>33180</v>
          </cell>
        </row>
        <row r="872">
          <cell r="B872" t="str">
            <v>33200</v>
          </cell>
        </row>
        <row r="873">
          <cell r="B873" t="str">
            <v>33220</v>
          </cell>
        </row>
        <row r="874">
          <cell r="B874" t="str">
            <v>33500</v>
          </cell>
        </row>
        <row r="875">
          <cell r="B875" t="str">
            <v>33520</v>
          </cell>
        </row>
        <row r="876">
          <cell r="B876" t="str">
            <v>33600</v>
          </cell>
        </row>
        <row r="877">
          <cell r="B877" t="str">
            <v>33601</v>
          </cell>
        </row>
        <row r="878">
          <cell r="B878" t="str">
            <v>33602</v>
          </cell>
        </row>
        <row r="879">
          <cell r="B879" t="str">
            <v>33603</v>
          </cell>
        </row>
        <row r="880">
          <cell r="B880" t="str">
            <v>33604</v>
          </cell>
        </row>
        <row r="881">
          <cell r="B881" t="str">
            <v>33605</v>
          </cell>
        </row>
        <row r="882">
          <cell r="B882" t="str">
            <v>33606</v>
          </cell>
        </row>
        <row r="883">
          <cell r="B883" t="str">
            <v>33607</v>
          </cell>
        </row>
        <row r="884">
          <cell r="B884" t="str">
            <v>33608</v>
          </cell>
        </row>
        <row r="885">
          <cell r="B885" t="str">
            <v>33609</v>
          </cell>
        </row>
        <row r="886">
          <cell r="B886" t="str">
            <v>33610</v>
          </cell>
        </row>
        <row r="887">
          <cell r="B887" t="str">
            <v>33611</v>
          </cell>
        </row>
        <row r="888">
          <cell r="B888" t="str">
            <v>33612</v>
          </cell>
        </row>
        <row r="889">
          <cell r="B889" t="str">
            <v>33613</v>
          </cell>
        </row>
        <row r="890">
          <cell r="B890" t="str">
            <v>33614</v>
          </cell>
        </row>
        <row r="891">
          <cell r="B891" t="str">
            <v>33615</v>
          </cell>
        </row>
        <row r="892">
          <cell r="B892" t="str">
            <v>33616</v>
          </cell>
        </row>
        <row r="893">
          <cell r="B893" t="str">
            <v>33617</v>
          </cell>
        </row>
        <row r="894">
          <cell r="B894" t="str">
            <v>33618</v>
          </cell>
        </row>
        <row r="895">
          <cell r="B895" t="str">
            <v>33619</v>
          </cell>
        </row>
        <row r="896">
          <cell r="B896" t="str">
            <v>33620</v>
          </cell>
        </row>
        <row r="897">
          <cell r="B897" t="str">
            <v>33621</v>
          </cell>
        </row>
        <row r="898">
          <cell r="B898" t="str">
            <v>33622</v>
          </cell>
        </row>
        <row r="899">
          <cell r="B899" t="str">
            <v>33623</v>
          </cell>
        </row>
        <row r="900">
          <cell r="B900" t="str">
            <v>33624</v>
          </cell>
        </row>
        <row r="901">
          <cell r="B901" t="str">
            <v>33625</v>
          </cell>
        </row>
        <row r="902">
          <cell r="B902" t="str">
            <v>33626</v>
          </cell>
        </row>
        <row r="903">
          <cell r="B903" t="str">
            <v>33627</v>
          </cell>
        </row>
        <row r="904">
          <cell r="B904" t="str">
            <v>34000</v>
          </cell>
        </row>
        <row r="905">
          <cell r="B905" t="str">
            <v>34010</v>
          </cell>
        </row>
        <row r="906">
          <cell r="B906" t="str">
            <v>34050</v>
          </cell>
        </row>
        <row r="907">
          <cell r="B907" t="str">
            <v>34100</v>
          </cell>
        </row>
        <row r="908">
          <cell r="B908" t="str">
            <v>34120</v>
          </cell>
        </row>
        <row r="909">
          <cell r="B909" t="str">
            <v>34130</v>
          </cell>
        </row>
        <row r="910">
          <cell r="B910" t="str">
            <v>34140</v>
          </cell>
        </row>
        <row r="911">
          <cell r="B911" t="str">
            <v>34160</v>
          </cell>
        </row>
        <row r="912">
          <cell r="B912" t="str">
            <v>34180</v>
          </cell>
        </row>
        <row r="913">
          <cell r="B913" t="str">
            <v>34240</v>
          </cell>
        </row>
        <row r="914">
          <cell r="B914" t="str">
            <v>34250</v>
          </cell>
        </row>
        <row r="915">
          <cell r="B915" t="str">
            <v>34270</v>
          </cell>
        </row>
        <row r="916">
          <cell r="B916" t="str">
            <v>34300</v>
          </cell>
        </row>
        <row r="917">
          <cell r="B917" t="str">
            <v>34310</v>
          </cell>
        </row>
        <row r="918">
          <cell r="B918" t="str">
            <v>34350</v>
          </cell>
        </row>
        <row r="919">
          <cell r="B919" t="str">
            <v>34400</v>
          </cell>
        </row>
        <row r="920">
          <cell r="B920" t="str">
            <v>34410</v>
          </cell>
        </row>
        <row r="921">
          <cell r="B921" t="str">
            <v>34500</v>
          </cell>
        </row>
        <row r="922">
          <cell r="B922" t="str">
            <v>34600</v>
          </cell>
        </row>
        <row r="923">
          <cell r="B923" t="str">
            <v>34630</v>
          </cell>
        </row>
        <row r="924">
          <cell r="B924" t="str">
            <v>34640</v>
          </cell>
        </row>
        <row r="925">
          <cell r="B925" t="str">
            <v>34650</v>
          </cell>
        </row>
        <row r="926">
          <cell r="B926" t="str">
            <v>35000</v>
          </cell>
        </row>
        <row r="927">
          <cell r="B927" t="str">
            <v>35030</v>
          </cell>
        </row>
        <row r="928">
          <cell r="B928" t="str">
            <v>35040</v>
          </cell>
        </row>
        <row r="929">
          <cell r="B929" t="str">
            <v>35050</v>
          </cell>
        </row>
        <row r="930">
          <cell r="B930" t="str">
            <v>35070</v>
          </cell>
        </row>
        <row r="931">
          <cell r="B931" t="str">
            <v>35080</v>
          </cell>
        </row>
        <row r="932">
          <cell r="B932" t="str">
            <v>35100</v>
          </cell>
        </row>
        <row r="933">
          <cell r="B933" t="str">
            <v>35150</v>
          </cell>
        </row>
        <row r="934">
          <cell r="B934" t="str">
            <v>35200</v>
          </cell>
        </row>
        <row r="935">
          <cell r="B935" t="str">
            <v>35210</v>
          </cell>
        </row>
        <row r="936">
          <cell r="B936" t="str">
            <v>35220</v>
          </cell>
        </row>
        <row r="937">
          <cell r="B937" t="str">
            <v>35230</v>
          </cell>
        </row>
        <row r="938">
          <cell r="B938" t="str">
            <v>35240</v>
          </cell>
        </row>
        <row r="939">
          <cell r="B939" t="str">
            <v>35250</v>
          </cell>
        </row>
        <row r="940">
          <cell r="B940" t="str">
            <v>35260</v>
          </cell>
        </row>
        <row r="941">
          <cell r="B941" t="str">
            <v>35280</v>
          </cell>
        </row>
        <row r="942">
          <cell r="B942" t="str">
            <v>35290</v>
          </cell>
        </row>
        <row r="943">
          <cell r="B943" t="str">
            <v>35300</v>
          </cell>
        </row>
        <row r="944">
          <cell r="B944" t="str">
            <v>35360</v>
          </cell>
        </row>
        <row r="945">
          <cell r="B945" t="str">
            <v>35380</v>
          </cell>
        </row>
        <row r="946">
          <cell r="B946" t="str">
            <v>35400</v>
          </cell>
        </row>
        <row r="947">
          <cell r="B947" t="str">
            <v>35500</v>
          </cell>
        </row>
        <row r="948">
          <cell r="B948" t="str">
            <v>35510</v>
          </cell>
        </row>
        <row r="949">
          <cell r="B949" t="str">
            <v>35520</v>
          </cell>
        </row>
        <row r="950">
          <cell r="B950" t="str">
            <v>35530</v>
          </cell>
        </row>
        <row r="951">
          <cell r="B951" t="str">
            <v>35540</v>
          </cell>
        </row>
        <row r="952">
          <cell r="B952" t="str">
            <v>35550</v>
          </cell>
        </row>
        <row r="953">
          <cell r="B953" t="str">
            <v>35560</v>
          </cell>
        </row>
        <row r="954">
          <cell r="B954" t="str">
            <v>35570</v>
          </cell>
        </row>
        <row r="955">
          <cell r="B955" t="str">
            <v>35590</v>
          </cell>
        </row>
        <row r="956">
          <cell r="B956" t="str">
            <v>35600</v>
          </cell>
        </row>
        <row r="957">
          <cell r="B957" t="str">
            <v>35620</v>
          </cell>
        </row>
        <row r="958">
          <cell r="B958" t="str">
            <v>35700</v>
          </cell>
        </row>
        <row r="959">
          <cell r="B959" t="str">
            <v>35750</v>
          </cell>
        </row>
        <row r="960">
          <cell r="B960" t="str">
            <v>35800</v>
          </cell>
        </row>
        <row r="961">
          <cell r="B961" t="str">
            <v>35820</v>
          </cell>
        </row>
        <row r="962">
          <cell r="B962" t="str">
            <v>35850</v>
          </cell>
        </row>
        <row r="963">
          <cell r="B963" t="str">
            <v>35900</v>
          </cell>
        </row>
        <row r="964">
          <cell r="B964" t="str">
            <v>36000</v>
          </cell>
        </row>
        <row r="965">
          <cell r="B965" t="str">
            <v>36030</v>
          </cell>
        </row>
        <row r="966">
          <cell r="B966" t="str">
            <v>36070</v>
          </cell>
        </row>
        <row r="967">
          <cell r="B967" t="str">
            <v>36080</v>
          </cell>
        </row>
        <row r="968">
          <cell r="B968" t="str">
            <v>36090</v>
          </cell>
        </row>
        <row r="969">
          <cell r="B969" t="str">
            <v>36620</v>
          </cell>
        </row>
        <row r="970">
          <cell r="B970" t="str">
            <v>36630</v>
          </cell>
        </row>
        <row r="971">
          <cell r="B971" t="str">
            <v>36650</v>
          </cell>
        </row>
        <row r="972">
          <cell r="B972" t="str">
            <v>36700</v>
          </cell>
        </row>
        <row r="973">
          <cell r="B973" t="str">
            <v>36710</v>
          </cell>
        </row>
        <row r="974">
          <cell r="B974" t="str">
            <v>36720</v>
          </cell>
        </row>
        <row r="975">
          <cell r="B975" t="str">
            <v>36730</v>
          </cell>
        </row>
        <row r="976">
          <cell r="B976" t="str">
            <v>36740</v>
          </cell>
        </row>
        <row r="977">
          <cell r="B977" t="str">
            <v>36750</v>
          </cell>
        </row>
        <row r="978">
          <cell r="B978" t="str">
            <v>36760</v>
          </cell>
        </row>
        <row r="979">
          <cell r="B979" t="str">
            <v>36770</v>
          </cell>
        </row>
        <row r="980">
          <cell r="B980" t="str">
            <v>36780</v>
          </cell>
        </row>
        <row r="981">
          <cell r="B981" t="str">
            <v>36790</v>
          </cell>
        </row>
        <row r="982">
          <cell r="B982" t="str">
            <v>37000</v>
          </cell>
        </row>
        <row r="983">
          <cell r="B983" t="str">
            <v>37010</v>
          </cell>
        </row>
        <row r="984">
          <cell r="B984" t="str">
            <v>37020</v>
          </cell>
        </row>
        <row r="985">
          <cell r="B985" t="str">
            <v>37030</v>
          </cell>
        </row>
        <row r="986">
          <cell r="B986" t="str">
            <v>37040</v>
          </cell>
        </row>
        <row r="987">
          <cell r="B987" t="str">
            <v>37050</v>
          </cell>
        </row>
        <row r="988">
          <cell r="B988" t="str">
            <v>37070</v>
          </cell>
        </row>
        <row r="989">
          <cell r="B989" t="str">
            <v>37080</v>
          </cell>
        </row>
        <row r="990">
          <cell r="B990" t="str">
            <v>37090</v>
          </cell>
        </row>
        <row r="991">
          <cell r="B991" t="str">
            <v>37092</v>
          </cell>
        </row>
        <row r="992">
          <cell r="B992" t="str">
            <v>37100</v>
          </cell>
        </row>
        <row r="993">
          <cell r="B993" t="str">
            <v>37110</v>
          </cell>
        </row>
        <row r="994">
          <cell r="B994" t="str">
            <v>37130</v>
          </cell>
        </row>
        <row r="995">
          <cell r="B995" t="str">
            <v>37160</v>
          </cell>
        </row>
        <row r="996">
          <cell r="B996" t="str">
            <v>37170</v>
          </cell>
        </row>
        <row r="997">
          <cell r="B997" t="str">
            <v>37180</v>
          </cell>
        </row>
        <row r="998">
          <cell r="B998" t="str">
            <v>37200</v>
          </cell>
        </row>
        <row r="999">
          <cell r="B999" t="str">
            <v>37220</v>
          </cell>
        </row>
        <row r="1000">
          <cell r="B1000" t="str">
            <v>37230</v>
          </cell>
        </row>
        <row r="1001">
          <cell r="B1001" t="str">
            <v>37250</v>
          </cell>
        </row>
        <row r="1002">
          <cell r="B1002" t="str">
            <v>37260</v>
          </cell>
        </row>
        <row r="1003">
          <cell r="B1003" t="str">
            <v>37270</v>
          </cell>
        </row>
        <row r="1004">
          <cell r="B1004" t="str">
            <v>37290</v>
          </cell>
        </row>
        <row r="1005">
          <cell r="B1005" t="str">
            <v>37300</v>
          </cell>
        </row>
        <row r="1006">
          <cell r="B1006" t="str">
            <v>37310</v>
          </cell>
        </row>
        <row r="1007">
          <cell r="B1007" t="str">
            <v>37320</v>
          </cell>
        </row>
        <row r="1008">
          <cell r="B1008" t="str">
            <v>37330</v>
          </cell>
        </row>
        <row r="1009">
          <cell r="B1009" t="str">
            <v>37350</v>
          </cell>
        </row>
        <row r="1010">
          <cell r="B1010" t="str">
            <v>37360</v>
          </cell>
        </row>
        <row r="1011">
          <cell r="B1011" t="str">
            <v>37370</v>
          </cell>
        </row>
        <row r="1012">
          <cell r="B1012" t="str">
            <v>37380</v>
          </cell>
        </row>
        <row r="1013">
          <cell r="B1013" t="str">
            <v>37390</v>
          </cell>
        </row>
        <row r="1014">
          <cell r="B1014" t="str">
            <v>37400</v>
          </cell>
        </row>
        <row r="1015">
          <cell r="B1015" t="str">
            <v>37410</v>
          </cell>
        </row>
        <row r="1016">
          <cell r="B1016" t="str">
            <v>37420</v>
          </cell>
        </row>
        <row r="1017">
          <cell r="B1017" t="str">
            <v>37450</v>
          </cell>
        </row>
        <row r="1018">
          <cell r="B1018" t="str">
            <v>37460</v>
          </cell>
        </row>
        <row r="1019">
          <cell r="B1019" t="str">
            <v>37470</v>
          </cell>
        </row>
        <row r="1020">
          <cell r="B1020" t="str">
            <v>37480</v>
          </cell>
        </row>
        <row r="1021">
          <cell r="B1021" t="str">
            <v>37520</v>
          </cell>
        </row>
        <row r="1022">
          <cell r="B1022" t="str">
            <v>37530</v>
          </cell>
        </row>
        <row r="1023">
          <cell r="B1023" t="str">
            <v>37540</v>
          </cell>
        </row>
        <row r="1024">
          <cell r="B1024" t="str">
            <v>37580</v>
          </cell>
        </row>
        <row r="1025">
          <cell r="B1025" t="str">
            <v>37590</v>
          </cell>
        </row>
        <row r="1026">
          <cell r="B1026" t="str">
            <v>37600</v>
          </cell>
        </row>
        <row r="1027">
          <cell r="B1027" t="str">
            <v>37620</v>
          </cell>
        </row>
        <row r="1028">
          <cell r="B1028" t="str">
            <v>37640</v>
          </cell>
        </row>
        <row r="1029">
          <cell r="B1029" t="str">
            <v>37650</v>
          </cell>
        </row>
        <row r="1030">
          <cell r="B1030" t="str">
            <v>37660</v>
          </cell>
        </row>
        <row r="1031">
          <cell r="B1031" t="str">
            <v>37670</v>
          </cell>
        </row>
        <row r="1032">
          <cell r="B1032" t="str">
            <v>37680</v>
          </cell>
        </row>
        <row r="1033">
          <cell r="B1033" t="str">
            <v>37690</v>
          </cell>
        </row>
        <row r="1034">
          <cell r="B1034" t="str">
            <v>37700</v>
          </cell>
        </row>
        <row r="1035">
          <cell r="B1035" t="str">
            <v>37710</v>
          </cell>
        </row>
        <row r="1036">
          <cell r="B1036" t="str">
            <v>37720</v>
          </cell>
        </row>
        <row r="1037">
          <cell r="B1037" t="str">
            <v>37800</v>
          </cell>
        </row>
        <row r="1038">
          <cell r="B1038" t="str">
            <v>37810</v>
          </cell>
        </row>
        <row r="1039">
          <cell r="B1039" t="str">
            <v>37820</v>
          </cell>
        </row>
        <row r="1040">
          <cell r="B1040" t="str">
            <v>37830</v>
          </cell>
        </row>
        <row r="1041">
          <cell r="B1041" t="str">
            <v>37840</v>
          </cell>
        </row>
        <row r="1042">
          <cell r="B1042" t="str">
            <v>37850</v>
          </cell>
        </row>
        <row r="1043">
          <cell r="B1043" t="str">
            <v>37900</v>
          </cell>
        </row>
        <row r="1044">
          <cell r="B1044" t="str">
            <v>38000</v>
          </cell>
        </row>
        <row r="1045">
          <cell r="B1045" t="str">
            <v>38020</v>
          </cell>
        </row>
        <row r="1046">
          <cell r="B1046" t="str">
            <v>38050</v>
          </cell>
        </row>
        <row r="1047">
          <cell r="B1047" t="str">
            <v>38051</v>
          </cell>
        </row>
        <row r="1048">
          <cell r="B1048" t="str">
            <v>38055</v>
          </cell>
        </row>
        <row r="1049">
          <cell r="B1049" t="str">
            <v>38100</v>
          </cell>
        </row>
        <row r="1050">
          <cell r="B1050" t="str">
            <v>38150</v>
          </cell>
        </row>
        <row r="1051">
          <cell r="B1051" t="str">
            <v>38151</v>
          </cell>
        </row>
        <row r="1052">
          <cell r="B1052" t="str">
            <v>38180</v>
          </cell>
        </row>
        <row r="1053">
          <cell r="B1053" t="str">
            <v>38200</v>
          </cell>
        </row>
        <row r="1054">
          <cell r="B1054" t="str">
            <v>38220</v>
          </cell>
        </row>
        <row r="1055">
          <cell r="B1055" t="str">
            <v>38230</v>
          </cell>
        </row>
        <row r="1056">
          <cell r="B1056" t="str">
            <v>38250</v>
          </cell>
        </row>
        <row r="1057">
          <cell r="B1057" t="str">
            <v>38260</v>
          </cell>
        </row>
        <row r="1058">
          <cell r="B1058" t="str">
            <v>38290</v>
          </cell>
        </row>
        <row r="1059">
          <cell r="B1059" t="str">
            <v>38300</v>
          </cell>
        </row>
        <row r="1060">
          <cell r="B1060" t="str">
            <v>38320</v>
          </cell>
        </row>
        <row r="1061">
          <cell r="B1061" t="str">
            <v>38340</v>
          </cell>
        </row>
        <row r="1062">
          <cell r="B1062" t="str">
            <v>38360</v>
          </cell>
        </row>
        <row r="1063">
          <cell r="B1063" t="str">
            <v>38400</v>
          </cell>
        </row>
        <row r="1064">
          <cell r="B1064" t="str">
            <v>38410</v>
          </cell>
        </row>
        <row r="1065">
          <cell r="B1065" t="str">
            <v>38420</v>
          </cell>
        </row>
        <row r="1066">
          <cell r="B1066" t="str">
            <v>38450</v>
          </cell>
        </row>
        <row r="1067">
          <cell r="B1067" t="str">
            <v>38500</v>
          </cell>
        </row>
        <row r="1068">
          <cell r="B1068" t="str">
            <v>38510</v>
          </cell>
        </row>
        <row r="1069">
          <cell r="B1069" t="str">
            <v>38520</v>
          </cell>
        </row>
        <row r="1070">
          <cell r="B1070" t="str">
            <v>38530</v>
          </cell>
        </row>
        <row r="1071">
          <cell r="B1071" t="str">
            <v>38540</v>
          </cell>
        </row>
        <row r="1072">
          <cell r="B1072" t="str">
            <v>38550</v>
          </cell>
        </row>
        <row r="1073">
          <cell r="B1073" t="str">
            <v>38560</v>
          </cell>
        </row>
        <row r="1074">
          <cell r="B1074" t="str">
            <v>38570</v>
          </cell>
        </row>
        <row r="1075">
          <cell r="B1075" t="str">
            <v>38580</v>
          </cell>
        </row>
        <row r="1076">
          <cell r="B1076" t="str">
            <v>38590</v>
          </cell>
        </row>
        <row r="1077">
          <cell r="B1077" t="str">
            <v>38650</v>
          </cell>
        </row>
        <row r="1078">
          <cell r="B1078" t="str">
            <v>38700</v>
          </cell>
        </row>
        <row r="1079">
          <cell r="B1079" t="str">
            <v>38710</v>
          </cell>
        </row>
        <row r="1080">
          <cell r="B1080" t="str">
            <v>38720</v>
          </cell>
        </row>
        <row r="1081">
          <cell r="B1081" t="str">
            <v>38730</v>
          </cell>
        </row>
        <row r="1082">
          <cell r="B1082" t="str">
            <v>38750</v>
          </cell>
        </row>
        <row r="1083">
          <cell r="B1083" t="str">
            <v>38760</v>
          </cell>
        </row>
        <row r="1084">
          <cell r="B1084" t="str">
            <v>38770</v>
          </cell>
        </row>
        <row r="1085">
          <cell r="B1085" t="str">
            <v>38900</v>
          </cell>
        </row>
        <row r="1086">
          <cell r="B1086" t="str">
            <v>38950</v>
          </cell>
        </row>
        <row r="1087">
          <cell r="B1087" t="str">
            <v>38990</v>
          </cell>
        </row>
        <row r="1088">
          <cell r="B1088" t="str">
            <v>39000</v>
          </cell>
        </row>
        <row r="1089">
          <cell r="B1089" t="str">
            <v>39010</v>
          </cell>
        </row>
        <row r="1090">
          <cell r="B1090" t="str">
            <v>39020</v>
          </cell>
        </row>
        <row r="1091">
          <cell r="B1091" t="str">
            <v>39030</v>
          </cell>
        </row>
        <row r="1092">
          <cell r="B1092" t="str">
            <v>39050</v>
          </cell>
        </row>
        <row r="1093">
          <cell r="B1093" t="str">
            <v>39060</v>
          </cell>
        </row>
        <row r="1094">
          <cell r="B1094" t="str">
            <v>39100</v>
          </cell>
        </row>
        <row r="1095">
          <cell r="B1095" t="str">
            <v>39110</v>
          </cell>
        </row>
        <row r="1096">
          <cell r="B1096" t="str">
            <v>39120</v>
          </cell>
        </row>
        <row r="1097">
          <cell r="B1097" t="str">
            <v>39130</v>
          </cell>
        </row>
        <row r="1098">
          <cell r="B1098" t="str">
            <v>39140</v>
          </cell>
        </row>
        <row r="1099">
          <cell r="B1099" t="str">
            <v>39150</v>
          </cell>
        </row>
        <row r="1100">
          <cell r="B1100" t="str">
            <v>39160</v>
          </cell>
        </row>
        <row r="1101">
          <cell r="B1101" t="str">
            <v>39170</v>
          </cell>
        </row>
        <row r="1102">
          <cell r="B1102" t="str">
            <v>39180</v>
          </cell>
        </row>
        <row r="1103">
          <cell r="B1103" t="str">
            <v>39190</v>
          </cell>
        </row>
        <row r="1104">
          <cell r="B1104" t="str">
            <v>39210</v>
          </cell>
        </row>
        <row r="1105">
          <cell r="B1105" t="str">
            <v>39220</v>
          </cell>
        </row>
        <row r="1106">
          <cell r="B1106" t="str">
            <v>39250</v>
          </cell>
        </row>
        <row r="1107">
          <cell r="B1107" t="str">
            <v>39260</v>
          </cell>
        </row>
        <row r="1108">
          <cell r="B1108" t="str">
            <v>39270</v>
          </cell>
        </row>
        <row r="1109">
          <cell r="B1109" t="str">
            <v>39280</v>
          </cell>
        </row>
        <row r="1110">
          <cell r="B1110" t="str">
            <v>39290</v>
          </cell>
        </row>
        <row r="1111">
          <cell r="B1111" t="str">
            <v>39300</v>
          </cell>
        </row>
        <row r="1112">
          <cell r="B1112" t="str">
            <v>39310</v>
          </cell>
        </row>
        <row r="1113">
          <cell r="B1113" t="str">
            <v>39320</v>
          </cell>
        </row>
        <row r="1114">
          <cell r="B1114" t="str">
            <v>39330</v>
          </cell>
        </row>
        <row r="1115">
          <cell r="B1115" t="str">
            <v>39340</v>
          </cell>
        </row>
        <row r="1116">
          <cell r="B1116" t="str">
            <v>39370</v>
          </cell>
        </row>
        <row r="1117">
          <cell r="B1117" t="str">
            <v>39400</v>
          </cell>
        </row>
        <row r="1118">
          <cell r="B1118" t="str">
            <v>39430</v>
          </cell>
        </row>
        <row r="1119">
          <cell r="B1119" t="str">
            <v>39440</v>
          </cell>
        </row>
        <row r="1120">
          <cell r="B1120" t="str">
            <v>39450</v>
          </cell>
        </row>
        <row r="1121">
          <cell r="B1121" t="str">
            <v>39460</v>
          </cell>
        </row>
        <row r="1122">
          <cell r="B1122" t="str">
            <v>39470</v>
          </cell>
        </row>
        <row r="1123">
          <cell r="B1123" t="str">
            <v>39480</v>
          </cell>
        </row>
        <row r="1124">
          <cell r="B1124" t="str">
            <v>39490</v>
          </cell>
        </row>
        <row r="1125">
          <cell r="B1125" t="str">
            <v>39500</v>
          </cell>
        </row>
        <row r="1126">
          <cell r="B1126" t="str">
            <v>39520</v>
          </cell>
        </row>
        <row r="1127">
          <cell r="B1127" t="str">
            <v>39530</v>
          </cell>
        </row>
        <row r="1128">
          <cell r="B1128" t="str">
            <v>39540</v>
          </cell>
        </row>
        <row r="1129">
          <cell r="B1129" t="str">
            <v>39550</v>
          </cell>
        </row>
        <row r="1130">
          <cell r="B1130" t="str">
            <v>39560</v>
          </cell>
        </row>
        <row r="1131">
          <cell r="B1131" t="str">
            <v>39570</v>
          </cell>
        </row>
        <row r="1132">
          <cell r="B1132" t="str">
            <v>39580</v>
          </cell>
        </row>
        <row r="1133">
          <cell r="B1133" t="str">
            <v>39590</v>
          </cell>
        </row>
        <row r="1134">
          <cell r="B1134" t="str">
            <v>40510</v>
          </cell>
        </row>
        <row r="1135">
          <cell r="B1135" t="str">
            <v>40520</v>
          </cell>
        </row>
        <row r="1136">
          <cell r="B1136" t="str">
            <v>40550</v>
          </cell>
        </row>
        <row r="1137">
          <cell r="B1137" t="str">
            <v>40570</v>
          </cell>
        </row>
        <row r="1138">
          <cell r="B1138" t="str">
            <v>40590</v>
          </cell>
        </row>
        <row r="1139">
          <cell r="B1139" t="str">
            <v>40610</v>
          </cell>
        </row>
        <row r="1140">
          <cell r="B1140" t="str">
            <v>40700</v>
          </cell>
        </row>
        <row r="1141">
          <cell r="B1141" t="str">
            <v>40740</v>
          </cell>
        </row>
        <row r="1142">
          <cell r="B1142" t="str">
            <v>40750</v>
          </cell>
        </row>
        <row r="1143">
          <cell r="B1143" t="str">
            <v>40790</v>
          </cell>
        </row>
        <row r="1144">
          <cell r="B1144" t="str">
            <v>41500</v>
          </cell>
        </row>
        <row r="1145">
          <cell r="B1145" t="str">
            <v>41510</v>
          </cell>
        </row>
        <row r="1146">
          <cell r="B1146" t="str">
            <v>41520</v>
          </cell>
        </row>
        <row r="1147">
          <cell r="B1147" t="str">
            <v>41540</v>
          </cell>
        </row>
        <row r="1148">
          <cell r="B1148" t="str">
            <v>42000</v>
          </cell>
        </row>
        <row r="1149">
          <cell r="B1149" t="str">
            <v>42010</v>
          </cell>
        </row>
        <row r="1150">
          <cell r="B1150" t="str">
            <v>42020</v>
          </cell>
        </row>
        <row r="1151">
          <cell r="B1151" t="str">
            <v>42030</v>
          </cell>
        </row>
        <row r="1152">
          <cell r="B1152" t="str">
            <v>42100</v>
          </cell>
        </row>
        <row r="1153">
          <cell r="B1153" t="str">
            <v>42110</v>
          </cell>
        </row>
        <row r="1154">
          <cell r="B1154" t="str">
            <v>42120</v>
          </cell>
        </row>
        <row r="1155">
          <cell r="B1155" t="str">
            <v>42130</v>
          </cell>
        </row>
        <row r="1156">
          <cell r="B1156" t="str">
            <v>42140</v>
          </cell>
        </row>
        <row r="1157">
          <cell r="B1157" t="str">
            <v>42150</v>
          </cell>
        </row>
        <row r="1158">
          <cell r="B1158" t="str">
            <v>42160</v>
          </cell>
        </row>
        <row r="1159">
          <cell r="B1159" t="str">
            <v>42200</v>
          </cell>
        </row>
        <row r="1160">
          <cell r="B1160" t="str">
            <v>42210</v>
          </cell>
        </row>
        <row r="1161">
          <cell r="B1161" t="str">
            <v>42220</v>
          </cell>
        </row>
        <row r="1162">
          <cell r="B1162" t="str">
            <v>50000</v>
          </cell>
        </row>
        <row r="1163">
          <cell r="B1163" t="str">
            <v>50100</v>
          </cell>
        </row>
        <row r="1164">
          <cell r="B1164" t="str">
            <v>56000</v>
          </cell>
        </row>
        <row r="1165">
          <cell r="B1165" t="str">
            <v>56200</v>
          </cell>
        </row>
        <row r="1166">
          <cell r="B1166" t="str">
            <v>61000</v>
          </cell>
        </row>
        <row r="1167">
          <cell r="B1167" t="str">
            <v>61100</v>
          </cell>
        </row>
        <row r="1168">
          <cell r="B1168" t="str">
            <v>61110</v>
          </cell>
        </row>
        <row r="1169">
          <cell r="B1169" t="str">
            <v>61200</v>
          </cell>
        </row>
        <row r="1170">
          <cell r="B1170" t="str">
            <v>61210</v>
          </cell>
        </row>
        <row r="1171">
          <cell r="B1171" t="str">
            <v>61230</v>
          </cell>
        </row>
        <row r="1172">
          <cell r="B1172" t="str">
            <v>61250</v>
          </cell>
        </row>
        <row r="1173">
          <cell r="B1173" t="str">
            <v>61500</v>
          </cell>
        </row>
        <row r="1174">
          <cell r="B1174" t="str">
            <v>61510</v>
          </cell>
        </row>
        <row r="1175">
          <cell r="B1175" t="str">
            <v>61700</v>
          </cell>
        </row>
        <row r="1176">
          <cell r="B1176" t="str">
            <v>61720</v>
          </cell>
        </row>
        <row r="1177">
          <cell r="B1177" t="str">
            <v>61750</v>
          </cell>
        </row>
        <row r="1178">
          <cell r="B1178" t="str">
            <v>61800</v>
          </cell>
        </row>
        <row r="1179">
          <cell r="B1179" t="str">
            <v>62000</v>
          </cell>
        </row>
        <row r="1180">
          <cell r="B1180" t="str">
            <v>62010</v>
          </cell>
        </row>
        <row r="1181">
          <cell r="B1181" t="str">
            <v>62100</v>
          </cell>
        </row>
        <row r="1182">
          <cell r="B1182" t="str">
            <v>62110</v>
          </cell>
        </row>
        <row r="1183">
          <cell r="B1183" t="str">
            <v>62120</v>
          </cell>
        </row>
        <row r="1184">
          <cell r="B1184" t="str">
            <v>62130</v>
          </cell>
        </row>
        <row r="1185">
          <cell r="B1185" t="str">
            <v>62140</v>
          </cell>
        </row>
        <row r="1186">
          <cell r="B1186" t="str">
            <v>62200</v>
          </cell>
        </row>
        <row r="1187">
          <cell r="B1187" t="str">
            <v>62210</v>
          </cell>
        </row>
        <row r="1188">
          <cell r="B1188" t="str">
            <v>62250</v>
          </cell>
        </row>
        <row r="1189">
          <cell r="B1189" t="str">
            <v>62290</v>
          </cell>
        </row>
        <row r="1190">
          <cell r="B1190" t="str">
            <v>62300</v>
          </cell>
        </row>
        <row r="1191">
          <cell r="B1191" t="str">
            <v>62310</v>
          </cell>
        </row>
        <row r="1192">
          <cell r="B1192" t="str">
            <v>62320</v>
          </cell>
        </row>
        <row r="1193">
          <cell r="B1193" t="str">
            <v>62350</v>
          </cell>
        </row>
        <row r="1194">
          <cell r="B1194" t="str">
            <v>62360</v>
          </cell>
        </row>
        <row r="1195">
          <cell r="B1195" t="str">
            <v>62370</v>
          </cell>
        </row>
        <row r="1196">
          <cell r="B1196" t="str">
            <v>62380</v>
          </cell>
        </row>
        <row r="1197">
          <cell r="B1197" t="str">
            <v>62390</v>
          </cell>
        </row>
        <row r="1198">
          <cell r="B1198" t="str">
            <v>62400</v>
          </cell>
        </row>
        <row r="1199">
          <cell r="B1199" t="str">
            <v>62410</v>
          </cell>
        </row>
        <row r="1200">
          <cell r="B1200" t="str">
            <v>62420</v>
          </cell>
        </row>
        <row r="1201">
          <cell r="B1201" t="str">
            <v>62430</v>
          </cell>
        </row>
        <row r="1202">
          <cell r="B1202" t="str">
            <v>62440</v>
          </cell>
        </row>
        <row r="1203">
          <cell r="B1203" t="str">
            <v>62450</v>
          </cell>
        </row>
        <row r="1204">
          <cell r="B1204" t="str">
            <v>62500</v>
          </cell>
        </row>
        <row r="1205">
          <cell r="B1205" t="str">
            <v>63000</v>
          </cell>
        </row>
        <row r="1206">
          <cell r="B1206" t="str">
            <v>63050</v>
          </cell>
        </row>
        <row r="1207">
          <cell r="B1207" t="str">
            <v>63100</v>
          </cell>
        </row>
        <row r="1208">
          <cell r="B1208" t="str">
            <v>63150</v>
          </cell>
        </row>
        <row r="1209">
          <cell r="B1209" t="str">
            <v>63200</v>
          </cell>
        </row>
        <row r="1210">
          <cell r="B1210" t="str">
            <v>63300</v>
          </cell>
        </row>
        <row r="1211">
          <cell r="B1211" t="str">
            <v>63500</v>
          </cell>
        </row>
        <row r="1212">
          <cell r="B1212" t="str">
            <v>69640</v>
          </cell>
        </row>
        <row r="1213">
          <cell r="B1213" t="str">
            <v>70050</v>
          </cell>
        </row>
        <row r="1214">
          <cell r="B1214" t="str">
            <v>71150</v>
          </cell>
        </row>
        <row r="1215">
          <cell r="B1215" t="str">
            <v>80000</v>
          </cell>
        </row>
        <row r="1216">
          <cell r="B1216" t="str">
            <v>80200</v>
          </cell>
        </row>
        <row r="1217">
          <cell r="B1217" t="str">
            <v>80210</v>
          </cell>
        </row>
        <row r="1218">
          <cell r="B1218" t="str">
            <v>80230</v>
          </cell>
        </row>
        <row r="1219">
          <cell r="B1219" t="str">
            <v>80240</v>
          </cell>
        </row>
        <row r="1220">
          <cell r="B1220" t="str">
            <v>80241</v>
          </cell>
        </row>
        <row r="1221">
          <cell r="B1221" t="str">
            <v>80250</v>
          </cell>
        </row>
        <row r="1222">
          <cell r="B1222" t="str">
            <v>80400</v>
          </cell>
        </row>
        <row r="1223">
          <cell r="B1223" t="str">
            <v>80500</v>
          </cell>
        </row>
        <row r="1224">
          <cell r="B1224" t="str">
            <v>80510</v>
          </cell>
        </row>
        <row r="1225">
          <cell r="B1225" t="str">
            <v>80520</v>
          </cell>
        </row>
        <row r="1226">
          <cell r="B1226" t="str">
            <v>80530</v>
          </cell>
        </row>
        <row r="1227">
          <cell r="B1227" t="str">
            <v>80531</v>
          </cell>
        </row>
        <row r="1228">
          <cell r="B1228" t="str">
            <v>80540</v>
          </cell>
        </row>
        <row r="1229">
          <cell r="B1229" t="str">
            <v>80560</v>
          </cell>
        </row>
        <row r="1230">
          <cell r="B1230" t="str">
            <v>80570</v>
          </cell>
        </row>
        <row r="1231">
          <cell r="B1231" t="str">
            <v>80580</v>
          </cell>
        </row>
        <row r="1232">
          <cell r="B1232" t="str">
            <v>80590</v>
          </cell>
        </row>
        <row r="1233">
          <cell r="B1233" t="str">
            <v>80600</v>
          </cell>
        </row>
        <row r="1234">
          <cell r="B1234" t="str">
            <v>81000</v>
          </cell>
        </row>
        <row r="1235">
          <cell r="B1235" t="str">
            <v>81001</v>
          </cell>
        </row>
        <row r="1236">
          <cell r="B1236" t="str">
            <v>81300</v>
          </cell>
        </row>
        <row r="1237">
          <cell r="B1237" t="str">
            <v>81301</v>
          </cell>
        </row>
        <row r="1238">
          <cell r="B1238" t="str">
            <v>81310</v>
          </cell>
        </row>
        <row r="1239">
          <cell r="B1239" t="str">
            <v>81320</v>
          </cell>
        </row>
        <row r="1240">
          <cell r="B1240" t="str">
            <v>81400</v>
          </cell>
        </row>
        <row r="1241">
          <cell r="B1241" t="str">
            <v>81401</v>
          </cell>
        </row>
        <row r="1242">
          <cell r="B1242" t="str">
            <v>81410</v>
          </cell>
        </row>
        <row r="1243">
          <cell r="B1243" t="str">
            <v>81420</v>
          </cell>
        </row>
        <row r="1244">
          <cell r="B1244" t="str">
            <v>81430</v>
          </cell>
        </row>
        <row r="1245">
          <cell r="B1245" t="str">
            <v>81440</v>
          </cell>
        </row>
        <row r="1246">
          <cell r="B1246" t="str">
            <v>81500</v>
          </cell>
        </row>
        <row r="1247">
          <cell r="B1247" t="str">
            <v>81501</v>
          </cell>
        </row>
        <row r="1248">
          <cell r="B1248" t="str">
            <v>81510</v>
          </cell>
        </row>
        <row r="1249">
          <cell r="B1249" t="str">
            <v>81511</v>
          </cell>
        </row>
        <row r="1250">
          <cell r="B1250" t="str">
            <v>82000</v>
          </cell>
        </row>
        <row r="1251">
          <cell r="B1251" t="str">
            <v>82100</v>
          </cell>
        </row>
        <row r="1252">
          <cell r="B1252" t="str">
            <v>82110</v>
          </cell>
        </row>
        <row r="1253">
          <cell r="B1253" t="str">
            <v>82120</v>
          </cell>
        </row>
        <row r="1254">
          <cell r="B1254" t="str">
            <v>82130</v>
          </cell>
        </row>
        <row r="1255">
          <cell r="B1255" t="str">
            <v>82140</v>
          </cell>
        </row>
        <row r="1256">
          <cell r="B1256" t="str">
            <v>82200</v>
          </cell>
        </row>
        <row r="1257">
          <cell r="B1257" t="str">
            <v>82240</v>
          </cell>
        </row>
        <row r="1258">
          <cell r="B1258" t="str">
            <v>82250</v>
          </cell>
        </row>
        <row r="1259">
          <cell r="B1259" t="str">
            <v>82270</v>
          </cell>
        </row>
        <row r="1260">
          <cell r="B1260" t="str">
            <v>82300</v>
          </cell>
        </row>
        <row r="1261">
          <cell r="B1261" t="str">
            <v>82310</v>
          </cell>
        </row>
        <row r="1262">
          <cell r="B1262" t="str">
            <v>82311</v>
          </cell>
        </row>
        <row r="1263">
          <cell r="B1263" t="str">
            <v>82320</v>
          </cell>
        </row>
        <row r="1264">
          <cell r="B1264" t="str">
            <v>82400</v>
          </cell>
        </row>
        <row r="1265">
          <cell r="B1265" t="str">
            <v>82410</v>
          </cell>
        </row>
        <row r="1266">
          <cell r="B1266" t="str">
            <v>82420</v>
          </cell>
        </row>
        <row r="1267">
          <cell r="B1267" t="str">
            <v>82430</v>
          </cell>
        </row>
        <row r="1268">
          <cell r="B1268" t="str">
            <v>82440</v>
          </cell>
        </row>
        <row r="1269">
          <cell r="B1269" t="str">
            <v>82500</v>
          </cell>
        </row>
        <row r="1270">
          <cell r="B1270" t="str">
            <v>82510</v>
          </cell>
        </row>
        <row r="1271">
          <cell r="B1271" t="str">
            <v>82520</v>
          </cell>
        </row>
        <row r="1272">
          <cell r="B1272" t="str">
            <v>82530</v>
          </cell>
        </row>
        <row r="1273">
          <cell r="B1273" t="str">
            <v>82540</v>
          </cell>
        </row>
        <row r="1274">
          <cell r="B1274" t="str">
            <v>82550</v>
          </cell>
        </row>
        <row r="1275">
          <cell r="B1275" t="str">
            <v>82560</v>
          </cell>
        </row>
        <row r="1276">
          <cell r="B1276" t="str">
            <v>82570</v>
          </cell>
        </row>
        <row r="1277">
          <cell r="B1277" t="str">
            <v>82580</v>
          </cell>
        </row>
        <row r="1278">
          <cell r="B1278" t="str">
            <v>82600</v>
          </cell>
        </row>
        <row r="1279">
          <cell r="B1279" t="str">
            <v>82610</v>
          </cell>
        </row>
        <row r="1280">
          <cell r="B1280" t="str">
            <v>82620</v>
          </cell>
        </row>
        <row r="1281">
          <cell r="B1281" t="str">
            <v>82630</v>
          </cell>
        </row>
        <row r="1282">
          <cell r="B1282" t="str">
            <v>82640</v>
          </cell>
        </row>
        <row r="1283">
          <cell r="B1283" t="str">
            <v>82650</v>
          </cell>
        </row>
        <row r="1284">
          <cell r="B1284" t="str">
            <v>82660</v>
          </cell>
        </row>
        <row r="1285">
          <cell r="B1285" t="str">
            <v>82700</v>
          </cell>
        </row>
        <row r="1286">
          <cell r="B1286" t="str">
            <v>82710</v>
          </cell>
        </row>
        <row r="1287">
          <cell r="B1287" t="str">
            <v>82720</v>
          </cell>
        </row>
        <row r="1288">
          <cell r="B1288" t="str">
            <v>82730</v>
          </cell>
        </row>
        <row r="1289">
          <cell r="B1289" t="str">
            <v>82740</v>
          </cell>
        </row>
        <row r="1290">
          <cell r="B1290" t="str">
            <v>82750</v>
          </cell>
        </row>
        <row r="1291">
          <cell r="B1291" t="str">
            <v>82790</v>
          </cell>
        </row>
        <row r="1292">
          <cell r="B1292" t="str">
            <v>82800</v>
          </cell>
        </row>
        <row r="1293">
          <cell r="B1293" t="str">
            <v>82810</v>
          </cell>
        </row>
        <row r="1294">
          <cell r="B1294" t="str">
            <v>82820</v>
          </cell>
        </row>
        <row r="1295">
          <cell r="B1295" t="str">
            <v>82830</v>
          </cell>
        </row>
        <row r="1296">
          <cell r="B1296" t="str">
            <v>82840</v>
          </cell>
        </row>
        <row r="1297">
          <cell r="B1297" t="str">
            <v>82850</v>
          </cell>
        </row>
        <row r="1298">
          <cell r="B1298" t="str">
            <v>82860</v>
          </cell>
        </row>
        <row r="1299">
          <cell r="B1299" t="str">
            <v>82870</v>
          </cell>
        </row>
        <row r="1300">
          <cell r="B1300" t="str">
            <v>82900</v>
          </cell>
        </row>
        <row r="1301">
          <cell r="B1301" t="str">
            <v>82910</v>
          </cell>
        </row>
        <row r="1302">
          <cell r="B1302" t="str">
            <v>82920</v>
          </cell>
        </row>
        <row r="1303">
          <cell r="B1303" t="str">
            <v>82930</v>
          </cell>
        </row>
        <row r="1304">
          <cell r="B1304" t="str">
            <v>82940</v>
          </cell>
        </row>
        <row r="1305">
          <cell r="B1305" t="str">
            <v>82950</v>
          </cell>
        </row>
        <row r="1306">
          <cell r="B1306" t="str">
            <v>82960</v>
          </cell>
        </row>
        <row r="1307">
          <cell r="B1307" t="str">
            <v>83000</v>
          </cell>
        </row>
        <row r="1308">
          <cell r="B1308" t="str">
            <v>83010</v>
          </cell>
        </row>
        <row r="1309">
          <cell r="B1309" t="str">
            <v>83020</v>
          </cell>
        </row>
        <row r="1310">
          <cell r="B1310" t="str">
            <v>83030</v>
          </cell>
        </row>
        <row r="1311">
          <cell r="B1311" t="str">
            <v>83040</v>
          </cell>
        </row>
        <row r="1312">
          <cell r="B1312" t="str">
            <v>83100</v>
          </cell>
        </row>
        <row r="1313">
          <cell r="B1313" t="str">
            <v>83110</v>
          </cell>
        </row>
        <row r="1314">
          <cell r="B1314" t="str">
            <v>83120</v>
          </cell>
        </row>
        <row r="1315">
          <cell r="B1315" t="str">
            <v>83130</v>
          </cell>
        </row>
        <row r="1316">
          <cell r="B1316" t="str">
            <v>83140</v>
          </cell>
        </row>
        <row r="1317">
          <cell r="B1317" t="str">
            <v>83150</v>
          </cell>
        </row>
        <row r="1318">
          <cell r="B1318" t="str">
            <v>83160</v>
          </cell>
        </row>
        <row r="1319">
          <cell r="B1319" t="str">
            <v>83170</v>
          </cell>
        </row>
        <row r="1320">
          <cell r="B1320" t="str">
            <v>83200</v>
          </cell>
        </row>
        <row r="1321">
          <cell r="B1321" t="str">
            <v>83210</v>
          </cell>
        </row>
        <row r="1322">
          <cell r="B1322" t="str">
            <v>83220</v>
          </cell>
        </row>
        <row r="1323">
          <cell r="B1323" t="str">
            <v>83230</v>
          </cell>
        </row>
        <row r="1324">
          <cell r="B1324" t="str">
            <v>83240</v>
          </cell>
        </row>
        <row r="1325">
          <cell r="B1325" t="str">
            <v>83400</v>
          </cell>
        </row>
        <row r="1326">
          <cell r="B1326" t="str">
            <v>83410</v>
          </cell>
        </row>
        <row r="1327">
          <cell r="B1327" t="str">
            <v>83420</v>
          </cell>
        </row>
        <row r="1328">
          <cell r="B1328" t="str">
            <v>83430</v>
          </cell>
        </row>
        <row r="1329">
          <cell r="B1329" t="str">
            <v>83440</v>
          </cell>
        </row>
        <row r="1330">
          <cell r="B1330" t="str">
            <v>83450</v>
          </cell>
        </row>
        <row r="1331">
          <cell r="B1331" t="str">
            <v>83460</v>
          </cell>
        </row>
        <row r="1332">
          <cell r="B1332" t="str">
            <v>83470</v>
          </cell>
        </row>
        <row r="1333">
          <cell r="B1333" t="str">
            <v>83480</v>
          </cell>
        </row>
        <row r="1334">
          <cell r="B1334" t="str">
            <v>83490</v>
          </cell>
        </row>
        <row r="1335">
          <cell r="B1335" t="str">
            <v>83500</v>
          </cell>
        </row>
        <row r="1336">
          <cell r="B1336" t="str">
            <v>83510</v>
          </cell>
        </row>
        <row r="1337">
          <cell r="B1337" t="str">
            <v>83520</v>
          </cell>
        </row>
        <row r="1338">
          <cell r="B1338" t="str">
            <v>83530</v>
          </cell>
        </row>
        <row r="1339">
          <cell r="B1339" t="str">
            <v>83540</v>
          </cell>
        </row>
        <row r="1340">
          <cell r="B1340" t="str">
            <v>83600</v>
          </cell>
        </row>
        <row r="1341">
          <cell r="B1341" t="str">
            <v>83610</v>
          </cell>
        </row>
        <row r="1342">
          <cell r="B1342" t="str">
            <v>83620</v>
          </cell>
        </row>
        <row r="1343">
          <cell r="B1343" t="str">
            <v>83630</v>
          </cell>
        </row>
        <row r="1344">
          <cell r="B1344" t="str">
            <v>83640</v>
          </cell>
        </row>
        <row r="1345">
          <cell r="B1345" t="str">
            <v>83650</v>
          </cell>
        </row>
        <row r="1346">
          <cell r="B1346" t="str">
            <v>83660</v>
          </cell>
        </row>
        <row r="1347">
          <cell r="B1347" t="str">
            <v>83670</v>
          </cell>
        </row>
        <row r="1348">
          <cell r="B1348" t="str">
            <v>83680</v>
          </cell>
        </row>
        <row r="1349">
          <cell r="B1349" t="str">
            <v>83950</v>
          </cell>
        </row>
        <row r="1350">
          <cell r="B1350" t="str">
            <v>83960</v>
          </cell>
        </row>
        <row r="1351">
          <cell r="B1351" t="str">
            <v>83970</v>
          </cell>
        </row>
        <row r="1352">
          <cell r="B1352" t="str">
            <v>83980</v>
          </cell>
        </row>
        <row r="1353">
          <cell r="B1353" t="str">
            <v>84000</v>
          </cell>
        </row>
        <row r="1354">
          <cell r="B1354" t="str">
            <v>84010</v>
          </cell>
        </row>
        <row r="1355">
          <cell r="B1355" t="str">
            <v>84020</v>
          </cell>
        </row>
        <row r="1356">
          <cell r="B1356" t="str">
            <v>84030</v>
          </cell>
        </row>
        <row r="1357">
          <cell r="B1357" t="str">
            <v>84040</v>
          </cell>
        </row>
        <row r="1358">
          <cell r="B1358" t="str">
            <v>84050</v>
          </cell>
        </row>
        <row r="1359">
          <cell r="B1359" t="str">
            <v>84100</v>
          </cell>
        </row>
        <row r="1360">
          <cell r="B1360" t="str">
            <v>84110</v>
          </cell>
        </row>
        <row r="1361">
          <cell r="B1361" t="str">
            <v>84120</v>
          </cell>
        </row>
        <row r="1362">
          <cell r="B1362" t="str">
            <v>84130</v>
          </cell>
        </row>
        <row r="1363">
          <cell r="B1363" t="str">
            <v>84140</v>
          </cell>
        </row>
        <row r="1364">
          <cell r="B1364" t="str">
            <v>84150</v>
          </cell>
        </row>
        <row r="1365">
          <cell r="B1365" t="str">
            <v>84160</v>
          </cell>
        </row>
        <row r="1366">
          <cell r="B1366" t="str">
            <v>84170</v>
          </cell>
        </row>
        <row r="1367">
          <cell r="B1367" t="str">
            <v>84180</v>
          </cell>
        </row>
        <row r="1368">
          <cell r="B1368" t="str">
            <v>84190</v>
          </cell>
        </row>
        <row r="1369">
          <cell r="B1369" t="str">
            <v>84200</v>
          </cell>
        </row>
        <row r="1370">
          <cell r="B1370" t="str">
            <v>84210</v>
          </cell>
        </row>
        <row r="1371">
          <cell r="B1371" t="str">
            <v>84220</v>
          </cell>
        </row>
        <row r="1372">
          <cell r="B1372" t="str">
            <v>84230</v>
          </cell>
        </row>
        <row r="1373">
          <cell r="B1373" t="str">
            <v>84240</v>
          </cell>
        </row>
        <row r="1374">
          <cell r="B1374" t="str">
            <v>84250</v>
          </cell>
        </row>
        <row r="1375">
          <cell r="B1375" t="str">
            <v>84260</v>
          </cell>
        </row>
        <row r="1376">
          <cell r="B1376" t="str">
            <v>84300</v>
          </cell>
        </row>
        <row r="1377">
          <cell r="B1377" t="str">
            <v>84310</v>
          </cell>
        </row>
        <row r="1378">
          <cell r="B1378" t="str">
            <v>84320</v>
          </cell>
        </row>
        <row r="1379">
          <cell r="B1379" t="str">
            <v>84330</v>
          </cell>
        </row>
        <row r="1380">
          <cell r="B1380" t="str">
            <v>84340</v>
          </cell>
        </row>
        <row r="1381">
          <cell r="B1381" t="str">
            <v>84350</v>
          </cell>
        </row>
        <row r="1382">
          <cell r="B1382" t="str">
            <v>84360</v>
          </cell>
        </row>
        <row r="1383">
          <cell r="B1383" t="str">
            <v>84370</v>
          </cell>
        </row>
        <row r="1384">
          <cell r="B1384" t="str">
            <v>84380</v>
          </cell>
        </row>
        <row r="1385">
          <cell r="B1385" t="str">
            <v>84390</v>
          </cell>
        </row>
        <row r="1386">
          <cell r="B1386" t="str">
            <v>84400</v>
          </cell>
        </row>
        <row r="1387">
          <cell r="B1387" t="str">
            <v>84410</v>
          </cell>
        </row>
        <row r="1388">
          <cell r="B1388" t="str">
            <v>84420</v>
          </cell>
        </row>
        <row r="1389">
          <cell r="B1389" t="str">
            <v>84430</v>
          </cell>
        </row>
        <row r="1390">
          <cell r="B1390" t="str">
            <v>84440</v>
          </cell>
        </row>
        <row r="1391">
          <cell r="B1391" t="str">
            <v>84450</v>
          </cell>
        </row>
        <row r="1392">
          <cell r="B1392" t="str">
            <v>84460</v>
          </cell>
        </row>
        <row r="1393">
          <cell r="B1393" t="str">
            <v>84470</v>
          </cell>
        </row>
        <row r="1394">
          <cell r="B1394" t="str">
            <v>84480</v>
          </cell>
        </row>
        <row r="1395">
          <cell r="B1395" t="str">
            <v>84500</v>
          </cell>
        </row>
        <row r="1396">
          <cell r="B1396" t="str">
            <v>84510</v>
          </cell>
        </row>
        <row r="1397">
          <cell r="B1397" t="str">
            <v>84520</v>
          </cell>
        </row>
        <row r="1398">
          <cell r="B1398" t="str">
            <v>84530</v>
          </cell>
        </row>
        <row r="1399">
          <cell r="B1399" t="str">
            <v>84540</v>
          </cell>
        </row>
        <row r="1400">
          <cell r="B1400" t="str">
            <v>84550</v>
          </cell>
        </row>
        <row r="1401">
          <cell r="B1401" t="str">
            <v>84560</v>
          </cell>
        </row>
        <row r="1402">
          <cell r="B1402" t="str">
            <v>84570</v>
          </cell>
        </row>
        <row r="1403">
          <cell r="B1403" t="str">
            <v>84600</v>
          </cell>
        </row>
        <row r="1404">
          <cell r="B1404" t="str">
            <v>84610</v>
          </cell>
        </row>
        <row r="1405">
          <cell r="B1405" t="str">
            <v>84620</v>
          </cell>
        </row>
        <row r="1406">
          <cell r="B1406" t="str">
            <v>84630</v>
          </cell>
        </row>
        <row r="1407">
          <cell r="B1407" t="str">
            <v>84640</v>
          </cell>
        </row>
        <row r="1408">
          <cell r="B1408" t="str">
            <v>84650</v>
          </cell>
        </row>
        <row r="1409">
          <cell r="B1409" t="str">
            <v>84660</v>
          </cell>
        </row>
        <row r="1410">
          <cell r="B1410" t="str">
            <v>84670</v>
          </cell>
        </row>
        <row r="1411">
          <cell r="B1411" t="str">
            <v>84680</v>
          </cell>
        </row>
        <row r="1412">
          <cell r="B1412" t="str">
            <v>84690</v>
          </cell>
        </row>
        <row r="1413">
          <cell r="B1413" t="str">
            <v>84700</v>
          </cell>
        </row>
        <row r="1414">
          <cell r="B1414" t="str">
            <v>84710</v>
          </cell>
        </row>
        <row r="1415">
          <cell r="B1415" t="str">
            <v>84720</v>
          </cell>
        </row>
        <row r="1416">
          <cell r="B1416" t="str">
            <v>84730</v>
          </cell>
        </row>
        <row r="1417">
          <cell r="B1417" t="str">
            <v>84740</v>
          </cell>
        </row>
        <row r="1418">
          <cell r="B1418" t="str">
            <v>84800</v>
          </cell>
        </row>
        <row r="1419">
          <cell r="B1419" t="str">
            <v>84810</v>
          </cell>
        </row>
        <row r="1420">
          <cell r="B1420" t="str">
            <v>84820</v>
          </cell>
        </row>
        <row r="1421">
          <cell r="B1421" t="str">
            <v>84830</v>
          </cell>
        </row>
        <row r="1422">
          <cell r="B1422" t="str">
            <v>84840</v>
          </cell>
        </row>
        <row r="1423">
          <cell r="B1423" t="str">
            <v>84850</v>
          </cell>
        </row>
        <row r="1424">
          <cell r="B1424" t="str">
            <v>84860</v>
          </cell>
        </row>
        <row r="1425">
          <cell r="B1425" t="str">
            <v>84870</v>
          </cell>
        </row>
        <row r="1426">
          <cell r="B1426" t="str">
            <v>84880</v>
          </cell>
        </row>
        <row r="1427">
          <cell r="B1427" t="str">
            <v>84900</v>
          </cell>
        </row>
        <row r="1428">
          <cell r="B1428" t="str">
            <v>84910</v>
          </cell>
        </row>
        <row r="1429">
          <cell r="B1429" t="str">
            <v>84920</v>
          </cell>
        </row>
        <row r="1430">
          <cell r="B1430" t="str">
            <v>84930</v>
          </cell>
        </row>
        <row r="1431">
          <cell r="B1431" t="str">
            <v>84950</v>
          </cell>
        </row>
        <row r="1432">
          <cell r="B1432" t="str">
            <v>84960</v>
          </cell>
        </row>
        <row r="1433">
          <cell r="B1433" t="str">
            <v>84970</v>
          </cell>
        </row>
        <row r="1434">
          <cell r="B1434" t="str">
            <v>84980</v>
          </cell>
        </row>
        <row r="1435">
          <cell r="B1435" t="str">
            <v>84990</v>
          </cell>
        </row>
        <row r="1436">
          <cell r="B1436" t="str">
            <v>85000</v>
          </cell>
        </row>
        <row r="1437">
          <cell r="B1437" t="str">
            <v>85010</v>
          </cell>
        </row>
        <row r="1438">
          <cell r="B1438" t="str">
            <v>85020</v>
          </cell>
        </row>
        <row r="1439">
          <cell r="B1439" t="str">
            <v>85030</v>
          </cell>
        </row>
        <row r="1440">
          <cell r="B1440" t="str">
            <v>85100</v>
          </cell>
        </row>
        <row r="1441">
          <cell r="B1441" t="str">
            <v>85110</v>
          </cell>
        </row>
        <row r="1442">
          <cell r="B1442" t="str">
            <v>85120</v>
          </cell>
        </row>
        <row r="1443">
          <cell r="B1443" t="str">
            <v>85130</v>
          </cell>
        </row>
        <row r="1444">
          <cell r="B1444" t="str">
            <v>85140</v>
          </cell>
        </row>
        <row r="1445">
          <cell r="B1445" t="str">
            <v>85150</v>
          </cell>
        </row>
        <row r="1446">
          <cell r="B1446" t="str">
            <v>85160</v>
          </cell>
        </row>
        <row r="1447">
          <cell r="B1447" t="str">
            <v>85170</v>
          </cell>
        </row>
        <row r="1448">
          <cell r="B1448" t="str">
            <v>85180</v>
          </cell>
        </row>
        <row r="1449">
          <cell r="B1449" t="str">
            <v>85200</v>
          </cell>
        </row>
        <row r="1450">
          <cell r="B1450" t="str">
            <v>85210</v>
          </cell>
        </row>
        <row r="1451">
          <cell r="B1451" t="str">
            <v>85220</v>
          </cell>
        </row>
        <row r="1452">
          <cell r="B1452" t="str">
            <v>85300</v>
          </cell>
        </row>
        <row r="1453">
          <cell r="B1453" t="str">
            <v>85310</v>
          </cell>
        </row>
        <row r="1454">
          <cell r="B1454" t="str">
            <v>85320</v>
          </cell>
        </row>
        <row r="1455">
          <cell r="B1455" t="str">
            <v>85330</v>
          </cell>
        </row>
        <row r="1456">
          <cell r="B1456" t="str">
            <v>85340</v>
          </cell>
        </row>
        <row r="1457">
          <cell r="B1457" t="str">
            <v>85350</v>
          </cell>
        </row>
        <row r="1458">
          <cell r="B1458" t="str">
            <v>85360</v>
          </cell>
        </row>
        <row r="1459">
          <cell r="B1459" t="str">
            <v>85370</v>
          </cell>
        </row>
        <row r="1460">
          <cell r="B1460" t="str">
            <v>85400</v>
          </cell>
        </row>
        <row r="1461">
          <cell r="B1461" t="str">
            <v>85410</v>
          </cell>
        </row>
        <row r="1462">
          <cell r="B1462" t="str">
            <v>85420</v>
          </cell>
        </row>
        <row r="1463">
          <cell r="B1463" t="str">
            <v>85430</v>
          </cell>
        </row>
        <row r="1464">
          <cell r="B1464" t="str">
            <v>85440</v>
          </cell>
        </row>
        <row r="1465">
          <cell r="B1465" t="str">
            <v>85450</v>
          </cell>
        </row>
        <row r="1466">
          <cell r="B1466" t="str">
            <v>85460</v>
          </cell>
        </row>
        <row r="1467">
          <cell r="B1467" t="str">
            <v>85500</v>
          </cell>
        </row>
        <row r="1468">
          <cell r="B1468" t="str">
            <v>85510</v>
          </cell>
        </row>
        <row r="1469">
          <cell r="B1469" t="str">
            <v>85520</v>
          </cell>
        </row>
        <row r="1470">
          <cell r="B1470" t="str">
            <v>85530</v>
          </cell>
        </row>
        <row r="1471">
          <cell r="B1471" t="str">
            <v>85540</v>
          </cell>
        </row>
        <row r="1472">
          <cell r="B1472" t="str">
            <v>85550</v>
          </cell>
        </row>
        <row r="1473">
          <cell r="B1473" t="str">
            <v>85560</v>
          </cell>
        </row>
        <row r="1474">
          <cell r="B1474" t="str">
            <v>85570</v>
          </cell>
        </row>
        <row r="1475">
          <cell r="B1475" t="str">
            <v>85580</v>
          </cell>
        </row>
        <row r="1476">
          <cell r="B1476" t="str">
            <v>85590</v>
          </cell>
        </row>
        <row r="1477">
          <cell r="B1477" t="str">
            <v>85600</v>
          </cell>
        </row>
        <row r="1478">
          <cell r="B1478" t="str">
            <v>85610</v>
          </cell>
        </row>
        <row r="1479">
          <cell r="B1479" t="str">
            <v>85620</v>
          </cell>
        </row>
        <row r="1480">
          <cell r="B1480" t="str">
            <v>85630</v>
          </cell>
        </row>
        <row r="1481">
          <cell r="B1481" t="str">
            <v>85640</v>
          </cell>
        </row>
        <row r="1482">
          <cell r="B1482" t="str">
            <v>85650</v>
          </cell>
        </row>
        <row r="1483">
          <cell r="B1483" t="str">
            <v>85660</v>
          </cell>
        </row>
        <row r="1484">
          <cell r="B1484" t="str">
            <v>85670</v>
          </cell>
        </row>
        <row r="1485">
          <cell r="B1485" t="str">
            <v>85680</v>
          </cell>
        </row>
        <row r="1486">
          <cell r="B1486" t="str">
            <v>85690</v>
          </cell>
        </row>
        <row r="1487">
          <cell r="B1487" t="str">
            <v>85700</v>
          </cell>
        </row>
        <row r="1488">
          <cell r="B1488" t="str">
            <v>85710</v>
          </cell>
        </row>
        <row r="1489">
          <cell r="B1489" t="str">
            <v>85720</v>
          </cell>
        </row>
        <row r="1490">
          <cell r="B1490" t="str">
            <v>85730</v>
          </cell>
        </row>
        <row r="1491">
          <cell r="B1491" t="str">
            <v>85740</v>
          </cell>
        </row>
        <row r="1492">
          <cell r="B1492" t="str">
            <v>85750</v>
          </cell>
        </row>
        <row r="1493">
          <cell r="B1493" t="str">
            <v>85760</v>
          </cell>
        </row>
        <row r="1494">
          <cell r="B1494" t="str">
            <v>85950</v>
          </cell>
        </row>
        <row r="1495">
          <cell r="B1495" t="str">
            <v>85960</v>
          </cell>
        </row>
        <row r="1496">
          <cell r="B1496" t="str">
            <v>85970</v>
          </cell>
        </row>
        <row r="1497">
          <cell r="B1497" t="str">
            <v>86000</v>
          </cell>
        </row>
        <row r="1498">
          <cell r="B1498" t="str">
            <v>86020</v>
          </cell>
        </row>
        <row r="1499">
          <cell r="B1499" t="str">
            <v>86810</v>
          </cell>
        </row>
        <row r="1500">
          <cell r="B1500" t="str">
            <v>86820</v>
          </cell>
        </row>
        <row r="1501">
          <cell r="B1501" t="str">
            <v>86830</v>
          </cell>
        </row>
        <row r="1502">
          <cell r="B1502" t="str">
            <v>86840</v>
          </cell>
        </row>
        <row r="1503">
          <cell r="B1503" t="str">
            <v>86850</v>
          </cell>
        </row>
        <row r="1504">
          <cell r="B1504" t="str">
            <v>86860</v>
          </cell>
        </row>
        <row r="1505">
          <cell r="B1505" t="str">
            <v>86870</v>
          </cell>
        </row>
        <row r="1506">
          <cell r="B1506" t="str">
            <v>87000</v>
          </cell>
        </row>
        <row r="1507">
          <cell r="B1507" t="str">
            <v>87300</v>
          </cell>
        </row>
        <row r="1508">
          <cell r="B1508" t="str">
            <v>87400</v>
          </cell>
        </row>
        <row r="1509">
          <cell r="B1509" t="str">
            <v>87410</v>
          </cell>
        </row>
        <row r="1510">
          <cell r="B1510" t="str">
            <v>87500</v>
          </cell>
        </row>
        <row r="1511">
          <cell r="B1511" t="str">
            <v>88000</v>
          </cell>
        </row>
        <row r="1512">
          <cell r="B1512" t="str">
            <v>88100</v>
          </cell>
        </row>
        <row r="1513">
          <cell r="B1513" t="str">
            <v>88110</v>
          </cell>
        </row>
        <row r="1514">
          <cell r="B1514" t="str">
            <v>88200</v>
          </cell>
        </row>
        <row r="1515">
          <cell r="B1515" t="str">
            <v>88300</v>
          </cell>
        </row>
        <row r="1516">
          <cell r="B1516" t="str">
            <v>88400</v>
          </cell>
        </row>
        <row r="1517">
          <cell r="B1517" t="str">
            <v>88500</v>
          </cell>
        </row>
        <row r="1518">
          <cell r="B1518" t="str">
            <v>88550</v>
          </cell>
        </row>
        <row r="1519">
          <cell r="B1519" t="str">
            <v>88560</v>
          </cell>
        </row>
        <row r="1520">
          <cell r="B1520" t="str">
            <v>88600</v>
          </cell>
        </row>
        <row r="1521">
          <cell r="B1521" t="str">
            <v>88700</v>
          </cell>
        </row>
        <row r="1522">
          <cell r="B1522" t="str">
            <v>88800</v>
          </cell>
        </row>
        <row r="1523">
          <cell r="B1523" t="str">
            <v>89998</v>
          </cell>
        </row>
        <row r="1524">
          <cell r="B1524" t="str">
            <v>89999</v>
          </cell>
        </row>
        <row r="1525">
          <cell r="B1525" t="str">
            <v>99999</v>
          </cell>
        </row>
        <row r="1526">
          <cell r="B1526" t="str">
            <v>019A</v>
          </cell>
        </row>
        <row r="1527">
          <cell r="B1527" t="str">
            <v>019B</v>
          </cell>
        </row>
        <row r="1528">
          <cell r="B1528" t="str">
            <v>022A</v>
          </cell>
        </row>
        <row r="1529">
          <cell r="B1529" t="str">
            <v>022B</v>
          </cell>
        </row>
        <row r="1530">
          <cell r="B1530" t="str">
            <v>028A</v>
          </cell>
        </row>
        <row r="1531">
          <cell r="B1531" t="str">
            <v>028B</v>
          </cell>
        </row>
        <row r="1532">
          <cell r="B1532" t="str">
            <v>070A</v>
          </cell>
        </row>
        <row r="1533">
          <cell r="B1533" t="str">
            <v>070B</v>
          </cell>
        </row>
        <row r="1534">
          <cell r="B1534" t="str">
            <v>14500A</v>
          </cell>
        </row>
        <row r="1535">
          <cell r="B1535" t="str">
            <v>14500B</v>
          </cell>
        </row>
        <row r="1536">
          <cell r="B1536" t="str">
            <v>20110A</v>
          </cell>
        </row>
        <row r="1537">
          <cell r="B1537" t="str">
            <v>20110B</v>
          </cell>
        </row>
        <row r="1538">
          <cell r="B1538" t="str">
            <v>22280A</v>
          </cell>
        </row>
        <row r="1539">
          <cell r="B1539" t="str">
            <v>25500A</v>
          </cell>
        </row>
        <row r="1540">
          <cell r="B1540" t="str">
            <v>26000A</v>
          </cell>
        </row>
        <row r="1541">
          <cell r="B1541" t="str">
            <v>63500A</v>
          </cell>
        </row>
        <row r="1542">
          <cell r="B1542" t="str">
            <v>80400A</v>
          </cell>
        </row>
        <row r="1543">
          <cell r="B1543" t="str">
            <v>82790A</v>
          </cell>
        </row>
        <row r="1544">
          <cell r="B1544" t="str">
            <v>842A</v>
          </cell>
        </row>
        <row r="1545">
          <cell r="B1545" t="str">
            <v>842B</v>
          </cell>
        </row>
        <row r="1546">
          <cell r="B1546" t="str">
            <v>888A</v>
          </cell>
        </row>
        <row r="1547">
          <cell r="B1547" t="str">
            <v>888B</v>
          </cell>
        </row>
        <row r="1548">
          <cell r="B1548" t="str">
            <v>889A</v>
          </cell>
        </row>
        <row r="1549">
          <cell r="B1549" t="str">
            <v>889B</v>
          </cell>
        </row>
        <row r="1550">
          <cell r="B1550" t="str">
            <v>BN000</v>
          </cell>
        </row>
        <row r="1551">
          <cell r="B1551" t="str">
            <v>BS000</v>
          </cell>
        </row>
        <row r="1552">
          <cell r="B1552" t="str">
            <v>BW000</v>
          </cell>
        </row>
        <row r="1553">
          <cell r="B1553" t="str">
            <v>CONV</v>
          </cell>
        </row>
        <row r="1554">
          <cell r="B1554" t="str">
            <v>NC000</v>
          </cell>
        </row>
        <row r="1555">
          <cell r="B1555" t="str">
            <v>NE000</v>
          </cell>
        </row>
        <row r="1556">
          <cell r="B1556" t="str">
            <v>NM000</v>
          </cell>
        </row>
        <row r="1557">
          <cell r="B1557" t="str">
            <v>NN000</v>
          </cell>
        </row>
        <row r="1558">
          <cell r="B1558" t="str">
            <v>NW000</v>
          </cell>
        </row>
        <row r="1559">
          <cell r="B1559" t="str">
            <v>OS000</v>
          </cell>
        </row>
      </sheetData>
      <sheetData sheetId="7" refreshError="1"/>
      <sheetData sheetId="8"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Rich Kunz"/>
      <sheetName val="Mark Kulick"/>
      <sheetName val="Patti Hoeler"/>
      <sheetName val="John Metress"/>
      <sheetName val="NYMEX"/>
      <sheetName val="Data"/>
    </sheetNames>
    <sheetDataSet>
      <sheetData sheetId="0" refreshError="1"/>
      <sheetData sheetId="1" refreshError="1"/>
      <sheetData sheetId="2" refreshError="1"/>
      <sheetData sheetId="3" refreshError="1"/>
      <sheetData sheetId="4" refreshError="1"/>
      <sheetData sheetId="5" refreshError="1">
        <row r="70">
          <cell r="F70" t="str">
            <v xml:space="preserve">ACN POWER   </v>
          </cell>
        </row>
        <row r="71">
          <cell r="F71" t="str">
            <v xml:space="preserve">ADAMSRESMKT </v>
          </cell>
        </row>
        <row r="72">
          <cell r="F72" t="str">
            <v xml:space="preserve">AEP         </v>
          </cell>
        </row>
        <row r="73">
          <cell r="F73" t="str">
            <v xml:space="preserve">AGFDIRECT   </v>
          </cell>
        </row>
        <row r="74">
          <cell r="F74" t="str">
            <v xml:space="preserve">ALLAMERCI   </v>
          </cell>
        </row>
        <row r="75">
          <cell r="F75" t="str">
            <v xml:space="preserve">ALLENERGY   </v>
          </cell>
        </row>
        <row r="76">
          <cell r="F76" t="str">
            <v xml:space="preserve">ALLENERGYG  </v>
          </cell>
        </row>
        <row r="77">
          <cell r="F77" t="str">
            <v xml:space="preserve">ALTRAENERGY </v>
          </cell>
        </row>
        <row r="78">
          <cell r="F78" t="str">
            <v>AMERADA HESS</v>
          </cell>
        </row>
        <row r="79">
          <cell r="F79" t="str">
            <v xml:space="preserve">AMERADA TX  </v>
          </cell>
        </row>
        <row r="80">
          <cell r="F80" t="str">
            <v xml:space="preserve">AMOCO       </v>
          </cell>
        </row>
        <row r="81">
          <cell r="F81" t="str">
            <v xml:space="preserve">ANADARKO    </v>
          </cell>
        </row>
        <row r="82">
          <cell r="F82" t="str">
            <v xml:space="preserve">ANE         </v>
          </cell>
        </row>
        <row r="83">
          <cell r="F83" t="str">
            <v xml:space="preserve">APACHE      </v>
          </cell>
        </row>
        <row r="84">
          <cell r="F84" t="str">
            <v xml:space="preserve">AQUILA      </v>
          </cell>
        </row>
        <row r="85">
          <cell r="F85" t="str">
            <v xml:space="preserve">AVISTA      </v>
          </cell>
        </row>
        <row r="86">
          <cell r="F86" t="str">
            <v xml:space="preserve">AXIA        </v>
          </cell>
        </row>
        <row r="87">
          <cell r="F87" t="str">
            <v xml:space="preserve">BG LNG      </v>
          </cell>
        </row>
        <row r="88">
          <cell r="F88" t="str">
            <v xml:space="preserve">BIG APPLE   </v>
          </cell>
        </row>
        <row r="89">
          <cell r="F89" t="str">
            <v>BKLYNAVYYARD</v>
          </cell>
        </row>
        <row r="90">
          <cell r="F90" t="str">
            <v xml:space="preserve">BLACKHILLS  </v>
          </cell>
        </row>
        <row r="91">
          <cell r="F91" t="str">
            <v xml:space="preserve">BOUNDARY    </v>
          </cell>
        </row>
        <row r="92">
          <cell r="F92" t="str">
            <v xml:space="preserve">BP          </v>
          </cell>
        </row>
        <row r="93">
          <cell r="F93" t="str">
            <v xml:space="preserve">BPCANADA    </v>
          </cell>
        </row>
        <row r="94">
          <cell r="F94" t="str">
            <v xml:space="preserve">BUGEAST     </v>
          </cell>
        </row>
        <row r="95">
          <cell r="F95" t="str">
            <v xml:space="preserve">BUGWEST     </v>
          </cell>
        </row>
        <row r="96">
          <cell r="F96" t="str">
            <v xml:space="preserve">BURLINGTON  </v>
          </cell>
        </row>
        <row r="97">
          <cell r="F97" t="str">
            <v xml:space="preserve">C&amp;L         </v>
          </cell>
        </row>
        <row r="98">
          <cell r="F98" t="str">
            <v xml:space="preserve">CARGIL      </v>
          </cell>
        </row>
        <row r="99">
          <cell r="F99" t="str">
            <v xml:space="preserve">CARGILL     </v>
          </cell>
        </row>
        <row r="100">
          <cell r="F100" t="str">
            <v xml:space="preserve">CAROLINAPL  </v>
          </cell>
        </row>
        <row r="101">
          <cell r="F101" t="str">
            <v xml:space="preserve">CASTLE PWR  </v>
          </cell>
        </row>
        <row r="102">
          <cell r="F102" t="str">
            <v xml:space="preserve">CEENERGY    </v>
          </cell>
        </row>
        <row r="103">
          <cell r="F103" t="str">
            <v xml:space="preserve">CESOLUTIONS </v>
          </cell>
        </row>
        <row r="104">
          <cell r="F104" t="str">
            <v xml:space="preserve">CHEVRON     </v>
          </cell>
        </row>
        <row r="105">
          <cell r="F105" t="str">
            <v xml:space="preserve">CIMA        </v>
          </cell>
        </row>
        <row r="106">
          <cell r="F106" t="str">
            <v xml:space="preserve">CIMAREX     </v>
          </cell>
        </row>
        <row r="107">
          <cell r="F107" t="str">
            <v xml:space="preserve">CINERGY     </v>
          </cell>
        </row>
        <row r="108">
          <cell r="F108" t="str">
            <v xml:space="preserve">CMS         </v>
          </cell>
        </row>
        <row r="109">
          <cell r="F109" t="str">
            <v xml:space="preserve">CNG TRANS   </v>
          </cell>
        </row>
        <row r="110">
          <cell r="F110" t="str">
            <v xml:space="preserve">CNE PEAKING  </v>
          </cell>
        </row>
        <row r="111">
          <cell r="F111" t="str">
            <v xml:space="preserve">CNGENERGY   </v>
          </cell>
        </row>
        <row r="112">
          <cell r="F112" t="str">
            <v xml:space="preserve">COENERGY    </v>
          </cell>
        </row>
        <row r="113">
          <cell r="F113" t="str">
            <v xml:space="preserve">COLONIAL    </v>
          </cell>
        </row>
        <row r="114">
          <cell r="F114" t="str">
            <v xml:space="preserve">COLUMBIA    </v>
          </cell>
        </row>
        <row r="115">
          <cell r="F115" t="str">
            <v xml:space="preserve">COLUMBIAUT  </v>
          </cell>
        </row>
        <row r="116">
          <cell r="F116" t="str">
            <v xml:space="preserve">COMFORT     </v>
          </cell>
        </row>
        <row r="117">
          <cell r="F117" t="str">
            <v xml:space="preserve">CONCORD     </v>
          </cell>
        </row>
        <row r="118">
          <cell r="F118" t="str">
            <v xml:space="preserve">CONECTIV    </v>
          </cell>
        </row>
        <row r="119">
          <cell r="F119" t="str">
            <v xml:space="preserve">CONEDISON   </v>
          </cell>
        </row>
        <row r="120">
          <cell r="F120" t="str">
            <v xml:space="preserve">CONNATURAL  </v>
          </cell>
        </row>
        <row r="121">
          <cell r="F121" t="str">
            <v xml:space="preserve">CONOCO      </v>
          </cell>
        </row>
        <row r="122">
          <cell r="F122" t="str">
            <v>CONSTELATION</v>
          </cell>
        </row>
        <row r="123">
          <cell r="F123" t="str">
            <v xml:space="preserve">COOKINLET   </v>
          </cell>
        </row>
        <row r="124">
          <cell r="F124" t="str">
            <v xml:space="preserve">CORAL       </v>
          </cell>
        </row>
        <row r="125">
          <cell r="F125" t="str">
            <v xml:space="preserve">CORALCANADA </v>
          </cell>
        </row>
        <row r="126">
          <cell r="F126" t="str">
            <v xml:space="preserve">CPS         </v>
          </cell>
        </row>
        <row r="127">
          <cell r="F127" t="str">
            <v xml:space="preserve">CRESTAR     </v>
          </cell>
        </row>
        <row r="128">
          <cell r="F128" t="str">
            <v>CROSS TIMBERS</v>
          </cell>
        </row>
        <row r="129">
          <cell r="F129" t="str">
            <v xml:space="preserve">CXY         </v>
          </cell>
        </row>
        <row r="130">
          <cell r="F130" t="str">
            <v xml:space="preserve">DELMARVA    </v>
          </cell>
        </row>
        <row r="131">
          <cell r="F131" t="str">
            <v xml:space="preserve">DEVON       </v>
          </cell>
        </row>
        <row r="132">
          <cell r="F132" t="str">
            <v xml:space="preserve">DOMFLDSVCS  </v>
          </cell>
        </row>
        <row r="133">
          <cell r="F133" t="str">
            <v xml:space="preserve">DREYFUS     </v>
          </cell>
        </row>
        <row r="134">
          <cell r="F134" t="str">
            <v xml:space="preserve">DTE ENERGY  </v>
          </cell>
        </row>
        <row r="135">
          <cell r="F135" t="str">
            <v xml:space="preserve">DUKE        </v>
          </cell>
        </row>
        <row r="136">
          <cell r="F136" t="str">
            <v xml:space="preserve">DUKENERGY   </v>
          </cell>
        </row>
        <row r="137">
          <cell r="F137" t="str">
            <v xml:space="preserve">DYNEGY      </v>
          </cell>
        </row>
        <row r="138">
          <cell r="F138" t="str">
            <v xml:space="preserve">EAGLE       </v>
          </cell>
        </row>
        <row r="139">
          <cell r="F139" t="str">
            <v xml:space="preserve">ECONNERGY   </v>
          </cell>
        </row>
        <row r="140">
          <cell r="F140" t="str">
            <v xml:space="preserve">ECORP       </v>
          </cell>
        </row>
        <row r="141">
          <cell r="F141" t="str">
            <v xml:space="preserve">EFS         </v>
          </cell>
        </row>
        <row r="142">
          <cell r="F142" t="str">
            <v xml:space="preserve">EKT         </v>
          </cell>
        </row>
        <row r="143">
          <cell r="F143" t="str">
            <v xml:space="preserve">EL PASO     </v>
          </cell>
        </row>
        <row r="144">
          <cell r="F144" t="str">
            <v xml:space="preserve">ENBRIDGE    </v>
          </cell>
        </row>
        <row r="145">
          <cell r="F145" t="str">
            <v xml:space="preserve">ENCANA      </v>
          </cell>
        </row>
        <row r="146">
          <cell r="F146" t="str">
            <v xml:space="preserve">ENGAGE      </v>
          </cell>
        </row>
        <row r="147">
          <cell r="F147" t="str">
            <v xml:space="preserve">ENRGYSOURCE </v>
          </cell>
        </row>
        <row r="148">
          <cell r="F148" t="str">
            <v xml:space="preserve">ENSERCH     </v>
          </cell>
        </row>
        <row r="149">
          <cell r="F149" t="str">
            <v xml:space="preserve">EPRIME      </v>
          </cell>
        </row>
        <row r="150">
          <cell r="F150" t="str">
            <v xml:space="preserve">EQUITABLE   </v>
          </cell>
        </row>
        <row r="151">
          <cell r="F151" t="str">
            <v xml:space="preserve">EQUITRANS   </v>
          </cell>
        </row>
        <row r="152">
          <cell r="F152" t="str">
            <v xml:space="preserve">ERI         </v>
          </cell>
        </row>
        <row r="153">
          <cell r="F153" t="str">
            <v xml:space="preserve">EUELL       </v>
          </cell>
        </row>
        <row r="154">
          <cell r="F154" t="str">
            <v xml:space="preserve">EXELON      </v>
          </cell>
        </row>
        <row r="155">
          <cell r="F155" t="str">
            <v xml:space="preserve">EXELONGEN   </v>
          </cell>
        </row>
        <row r="156">
          <cell r="F156" t="str">
            <v xml:space="preserve">EXXONMOBIL  </v>
          </cell>
        </row>
        <row r="157">
          <cell r="F157" t="str">
            <v xml:space="preserve">FINA        </v>
          </cell>
        </row>
        <row r="158">
          <cell r="F158" t="str">
            <v>FIRSTRESERVE</v>
          </cell>
        </row>
        <row r="159">
          <cell r="F159" t="str">
            <v xml:space="preserve">FLORIDAPWR  </v>
          </cell>
        </row>
        <row r="160">
          <cell r="F160" t="str">
            <v xml:space="preserve">FP&amp;L        </v>
          </cell>
        </row>
        <row r="161">
          <cell r="F161" t="str">
            <v xml:space="preserve">FRONTERA    </v>
          </cell>
        </row>
        <row r="162">
          <cell r="F162" t="str">
            <v xml:space="preserve">GRTEASTERN  </v>
          </cell>
        </row>
        <row r="163">
          <cell r="F163" t="str">
            <v xml:space="preserve">GSFENERGY   </v>
          </cell>
        </row>
        <row r="164">
          <cell r="F164" t="str">
            <v xml:space="preserve">H&amp;NGAS      </v>
          </cell>
        </row>
        <row r="165">
          <cell r="F165" t="str">
            <v xml:space="preserve">HATTIESBURG </v>
          </cell>
        </row>
        <row r="166">
          <cell r="F166" t="str">
            <v xml:space="preserve">HESCO       </v>
          </cell>
        </row>
        <row r="167">
          <cell r="F167" t="str">
            <v xml:space="preserve">HESS ENERGY </v>
          </cell>
        </row>
        <row r="168">
          <cell r="F168" t="str">
            <v xml:space="preserve">HONEOYE     </v>
          </cell>
        </row>
        <row r="169">
          <cell r="F169" t="str">
            <v xml:space="preserve">HUBER       </v>
          </cell>
        </row>
        <row r="170">
          <cell r="F170" t="str">
            <v xml:space="preserve">HUDSON      </v>
          </cell>
        </row>
        <row r="171">
          <cell r="F171" t="str">
            <v xml:space="preserve">HUSKY       </v>
          </cell>
        </row>
        <row r="172">
          <cell r="F172" t="str">
            <v xml:space="preserve">HYTECH      </v>
          </cell>
        </row>
        <row r="173">
          <cell r="F173" t="str">
            <v xml:space="preserve">ICCENERGY   </v>
          </cell>
        </row>
        <row r="174">
          <cell r="F174" t="str">
            <v xml:space="preserve">INTELENERG  </v>
          </cell>
        </row>
        <row r="175">
          <cell r="F175" t="str">
            <v xml:space="preserve">IROQUOIS    </v>
          </cell>
        </row>
        <row r="176">
          <cell r="F176" t="str">
            <v xml:space="preserve">JC ENERGY   </v>
          </cell>
        </row>
        <row r="177">
          <cell r="F177" t="str">
            <v xml:space="preserve">KENDALL     </v>
          </cell>
        </row>
        <row r="178">
          <cell r="F178" t="str">
            <v xml:space="preserve">KESCO       </v>
          </cell>
        </row>
        <row r="179">
          <cell r="F179" t="str">
            <v xml:space="preserve">KETS/CORAL  </v>
          </cell>
        </row>
        <row r="180">
          <cell r="F180" t="str">
            <v xml:space="preserve">KEYSPAN     </v>
          </cell>
        </row>
        <row r="181">
          <cell r="F181" t="str">
            <v xml:space="preserve">KNENERGY    </v>
          </cell>
        </row>
        <row r="182">
          <cell r="F182" t="str">
            <v xml:space="preserve">KOCH        </v>
          </cell>
        </row>
        <row r="183">
          <cell r="F183" t="str">
            <v xml:space="preserve">LG&amp;E        </v>
          </cell>
        </row>
        <row r="184">
          <cell r="F184" t="str">
            <v xml:space="preserve">LIPA        </v>
          </cell>
        </row>
        <row r="185">
          <cell r="F185" t="str">
            <v xml:space="preserve">LIPA FTU    </v>
          </cell>
        </row>
        <row r="186">
          <cell r="F186" t="str">
            <v xml:space="preserve">MAGNUS      </v>
          </cell>
        </row>
        <row r="187">
          <cell r="F187" t="str">
            <v xml:space="preserve">MARATHON    </v>
          </cell>
        </row>
        <row r="188">
          <cell r="F188" t="str">
            <v xml:space="preserve">MARKETSPAN  </v>
          </cell>
        </row>
        <row r="189">
          <cell r="F189" t="str">
            <v xml:space="preserve">MEGA        </v>
          </cell>
        </row>
        <row r="190">
          <cell r="F190" t="str">
            <v>MERRILL</v>
          </cell>
        </row>
        <row r="191">
          <cell r="F191" t="str">
            <v xml:space="preserve">METRO       </v>
          </cell>
        </row>
        <row r="192">
          <cell r="F192" t="str">
            <v xml:space="preserve">METROMEDIA  </v>
          </cell>
        </row>
        <row r="193">
          <cell r="F193" t="str">
            <v xml:space="preserve">MIDCON      </v>
          </cell>
        </row>
        <row r="194">
          <cell r="F194" t="str">
            <v xml:space="preserve">MIRANT      </v>
          </cell>
        </row>
        <row r="195">
          <cell r="F195" t="str">
            <v xml:space="preserve">MOOREENERGY </v>
          </cell>
        </row>
        <row r="196">
          <cell r="F196" t="str">
            <v>MSPANTRADING</v>
          </cell>
        </row>
        <row r="197">
          <cell r="F197" t="str">
            <v xml:space="preserve">NAEC        </v>
          </cell>
        </row>
        <row r="198">
          <cell r="F198" t="str">
            <v xml:space="preserve">NATGASCO    </v>
          </cell>
        </row>
        <row r="199">
          <cell r="F199" t="str">
            <v xml:space="preserve">NATIONAL    </v>
          </cell>
        </row>
        <row r="200">
          <cell r="F200" t="str">
            <v xml:space="preserve">NATURALGAS  </v>
          </cell>
        </row>
        <row r="201">
          <cell r="F201" t="str">
            <v xml:space="preserve">NCAROLINA   </v>
          </cell>
        </row>
        <row r="202">
          <cell r="F202" t="str">
            <v xml:space="preserve">NDR         </v>
          </cell>
        </row>
        <row r="203">
          <cell r="F203" t="str">
            <v xml:space="preserve">NET         </v>
          </cell>
        </row>
        <row r="204">
          <cell r="F204" t="str">
            <v xml:space="preserve">NEXEN       </v>
          </cell>
        </row>
        <row r="205">
          <cell r="F205" t="str">
            <v xml:space="preserve">NGC         </v>
          </cell>
        </row>
        <row r="206">
          <cell r="F206" t="str">
            <v xml:space="preserve">NINE        </v>
          </cell>
        </row>
        <row r="207">
          <cell r="F207" t="str">
            <v xml:space="preserve">NJN         </v>
          </cell>
        </row>
        <row r="208">
          <cell r="F208" t="str">
            <v xml:space="preserve">NJRENERGY   </v>
          </cell>
        </row>
        <row r="209">
          <cell r="F209" t="str">
            <v xml:space="preserve">NOBLE       </v>
          </cell>
        </row>
        <row r="210">
          <cell r="F210" t="str">
            <v xml:space="preserve">NORAM       </v>
          </cell>
        </row>
        <row r="211">
          <cell r="F211" t="str">
            <v xml:space="preserve">NRG         </v>
          </cell>
        </row>
        <row r="212">
          <cell r="F212" t="str">
            <v>NRTHAMERICAN</v>
          </cell>
        </row>
        <row r="213">
          <cell r="F213" t="str">
            <v xml:space="preserve">NRTHATLNTIC </v>
          </cell>
        </row>
        <row r="214">
          <cell r="F214" t="str">
            <v xml:space="preserve">NUALLIANCE  </v>
          </cell>
        </row>
        <row r="215">
          <cell r="F215" t="str">
            <v xml:space="preserve">NUI         </v>
          </cell>
        </row>
        <row r="216">
          <cell r="F216" t="str">
            <v xml:space="preserve">NUI EB      </v>
          </cell>
        </row>
        <row r="217">
          <cell r="F217" t="str">
            <v xml:space="preserve">NYSEG       </v>
          </cell>
        </row>
        <row r="218">
          <cell r="F218" t="str">
            <v xml:space="preserve">OGEENERGY   </v>
          </cell>
        </row>
        <row r="219">
          <cell r="F219" t="str">
            <v xml:space="preserve">ONENATION   </v>
          </cell>
        </row>
        <row r="220">
          <cell r="F220" t="str">
            <v xml:space="preserve">OXY         </v>
          </cell>
        </row>
        <row r="221">
          <cell r="F221" t="str">
            <v xml:space="preserve">PANCANADIAN </v>
          </cell>
        </row>
        <row r="222">
          <cell r="F222" t="str">
            <v xml:space="preserve">PENZOIL     </v>
          </cell>
        </row>
        <row r="223">
          <cell r="F223" t="str">
            <v xml:space="preserve">PEPCO       </v>
          </cell>
        </row>
        <row r="224">
          <cell r="F224" t="str">
            <v xml:space="preserve">PEPCOESVC   </v>
          </cell>
        </row>
        <row r="225">
          <cell r="F225" t="str">
            <v xml:space="preserve">PERRY       </v>
          </cell>
        </row>
        <row r="226">
          <cell r="F226" t="str">
            <v xml:space="preserve">PETROCOM    </v>
          </cell>
        </row>
        <row r="227">
          <cell r="F227" t="str">
            <v xml:space="preserve">PG&amp;E        </v>
          </cell>
        </row>
        <row r="228">
          <cell r="F228" t="str">
            <v xml:space="preserve">PHIBRO      </v>
          </cell>
        </row>
        <row r="229">
          <cell r="F229" t="str">
            <v xml:space="preserve">PHOENIX     </v>
          </cell>
        </row>
        <row r="230">
          <cell r="F230" t="str">
            <v xml:space="preserve">PINE        </v>
          </cell>
        </row>
        <row r="231">
          <cell r="F231" t="str">
            <v xml:space="preserve">PP&amp;L        </v>
          </cell>
        </row>
        <row r="232">
          <cell r="F232" t="str">
            <v xml:space="preserve">PPL         </v>
          </cell>
        </row>
        <row r="233">
          <cell r="F233" t="str">
            <v xml:space="preserve">PRIME       </v>
          </cell>
        </row>
        <row r="234">
          <cell r="F234" t="str">
            <v xml:space="preserve">PROGAS      </v>
          </cell>
        </row>
        <row r="235">
          <cell r="F235" t="str">
            <v xml:space="preserve">PROGRESS    </v>
          </cell>
        </row>
        <row r="236">
          <cell r="F236" t="str">
            <v xml:space="preserve">PROVIDENCE  </v>
          </cell>
        </row>
        <row r="237">
          <cell r="F237" t="str">
            <v xml:space="preserve">PSE&amp;G       </v>
          </cell>
        </row>
        <row r="238">
          <cell r="F238" t="str">
            <v xml:space="preserve">PSE&amp;G TECH  </v>
          </cell>
        </row>
        <row r="239">
          <cell r="F239" t="str">
            <v xml:space="preserve">RAVENSWOOD  </v>
          </cell>
        </row>
        <row r="240">
          <cell r="F240" t="str">
            <v xml:space="preserve">RELIANT     </v>
          </cell>
        </row>
        <row r="241">
          <cell r="F241" t="str">
            <v xml:space="preserve">RENAISSANCE </v>
          </cell>
        </row>
        <row r="242">
          <cell r="F242" t="str">
            <v xml:space="preserve">RWE         </v>
          </cell>
        </row>
        <row r="243">
          <cell r="F243" t="str">
            <v xml:space="preserve">SAMSON      </v>
          </cell>
        </row>
        <row r="244">
          <cell r="F244" t="str">
            <v xml:space="preserve">SELECT      </v>
          </cell>
        </row>
        <row r="245">
          <cell r="F245" t="str">
            <v xml:space="preserve">SELECTENE   </v>
          </cell>
        </row>
        <row r="246">
          <cell r="F246" t="str">
            <v>SEMPRA (AIG)</v>
          </cell>
        </row>
        <row r="247">
          <cell r="F247" t="str">
            <v xml:space="preserve">SEQUENT     </v>
          </cell>
        </row>
        <row r="248">
          <cell r="F248" t="str">
            <v xml:space="preserve">SHELLGASTRD </v>
          </cell>
        </row>
        <row r="249">
          <cell r="F249" t="str">
            <v xml:space="preserve">SITHE       </v>
          </cell>
        </row>
        <row r="250">
          <cell r="F250" t="str">
            <v xml:space="preserve">SJERSEY     </v>
          </cell>
        </row>
        <row r="251">
          <cell r="F251" t="str">
            <v xml:space="preserve">SONAT       </v>
          </cell>
        </row>
        <row r="252">
          <cell r="F252" t="str">
            <v xml:space="preserve">SOUTHERN    </v>
          </cell>
        </row>
        <row r="253">
          <cell r="F253" t="str">
            <v xml:space="preserve">SOUTHWEST   </v>
          </cell>
        </row>
        <row r="254">
          <cell r="F254" t="str">
            <v xml:space="preserve">SOWESTERN   </v>
          </cell>
        </row>
        <row r="255">
          <cell r="F255" t="str">
            <v xml:space="preserve">SPRAGUE     </v>
          </cell>
        </row>
        <row r="256">
          <cell r="F256" t="str">
            <v xml:space="preserve">STATOIL     </v>
          </cell>
        </row>
        <row r="257">
          <cell r="F257" t="str">
            <v xml:space="preserve">STERLINGKEP </v>
          </cell>
        </row>
        <row r="258">
          <cell r="F258" t="str">
            <v xml:space="preserve">STERLINGPUB </v>
          </cell>
        </row>
        <row r="259">
          <cell r="F259" t="str">
            <v xml:space="preserve">STRUCTURED  </v>
          </cell>
        </row>
        <row r="260">
          <cell r="F260" t="str">
            <v xml:space="preserve">STUYVESANT  </v>
          </cell>
        </row>
        <row r="261">
          <cell r="F261" t="str">
            <v xml:space="preserve">TCGS        </v>
          </cell>
        </row>
        <row r="262">
          <cell r="F262" t="str">
            <v xml:space="preserve">TECO        </v>
          </cell>
        </row>
        <row r="263">
          <cell r="F263" t="str">
            <v xml:space="preserve">TEJAS       </v>
          </cell>
        </row>
        <row r="264">
          <cell r="F264" t="str">
            <v xml:space="preserve">TENASKA     </v>
          </cell>
        </row>
        <row r="265">
          <cell r="F265" t="str">
            <v xml:space="preserve">TENNESSEE   </v>
          </cell>
        </row>
        <row r="266">
          <cell r="F266" t="str">
            <v xml:space="preserve">TETCO       </v>
          </cell>
        </row>
        <row r="267">
          <cell r="F267" t="str">
            <v xml:space="preserve">TEXACO      </v>
          </cell>
        </row>
        <row r="268">
          <cell r="F268" t="str">
            <v xml:space="preserve">TEXASGAS    </v>
          </cell>
        </row>
        <row r="269">
          <cell r="F269" t="str">
            <v xml:space="preserve">TEXEX       </v>
          </cell>
        </row>
        <row r="270">
          <cell r="F270" t="str">
            <v xml:space="preserve">TEXXENERGY  </v>
          </cell>
        </row>
        <row r="271">
          <cell r="F271" t="str">
            <v xml:space="preserve">TIGER       </v>
          </cell>
        </row>
        <row r="272">
          <cell r="F272" t="str">
            <v xml:space="preserve">TOTAL GAS   </v>
          </cell>
        </row>
        <row r="273">
          <cell r="F273" t="str">
            <v xml:space="preserve">TPCCORP     </v>
          </cell>
        </row>
        <row r="274">
          <cell r="F274" t="str">
            <v xml:space="preserve">TRACTEBEL   </v>
          </cell>
        </row>
        <row r="275">
          <cell r="F275" t="str">
            <v xml:space="preserve">TRANS       </v>
          </cell>
        </row>
        <row r="276">
          <cell r="F276" t="str">
            <v xml:space="preserve">TRANSCANADA </v>
          </cell>
        </row>
        <row r="277">
          <cell r="F277" t="str">
            <v xml:space="preserve">TRANSCO     </v>
          </cell>
        </row>
        <row r="278">
          <cell r="F278" t="str">
            <v xml:space="preserve">TRIGEN      </v>
          </cell>
        </row>
        <row r="279">
          <cell r="F279" t="str">
            <v xml:space="preserve">TRISTAR     </v>
          </cell>
        </row>
        <row r="280">
          <cell r="F280" t="str">
            <v xml:space="preserve">TWINE GAS   </v>
          </cell>
        </row>
        <row r="281">
          <cell r="F281" t="str">
            <v xml:space="preserve">TXU         </v>
          </cell>
        </row>
        <row r="282">
          <cell r="F282" t="str">
            <v xml:space="preserve">TXUPORTMGT  </v>
          </cell>
        </row>
        <row r="283">
          <cell r="F283" t="str">
            <v xml:space="preserve">UBS         </v>
          </cell>
        </row>
        <row r="284">
          <cell r="F284" t="str">
            <v>UNIONPACIFIC</v>
          </cell>
        </row>
        <row r="285">
          <cell r="F285" t="str">
            <v xml:space="preserve">UNOCALE&amp;T   </v>
          </cell>
        </row>
        <row r="286">
          <cell r="F286" t="str">
            <v xml:space="preserve">URS         </v>
          </cell>
        </row>
        <row r="287">
          <cell r="F287" t="str">
            <v xml:space="preserve">UTILIGROUP  </v>
          </cell>
        </row>
        <row r="288">
          <cell r="F288" t="str">
            <v xml:space="preserve">VEPCO       </v>
          </cell>
        </row>
        <row r="289">
          <cell r="F289" t="str">
            <v xml:space="preserve">VICTORIA    </v>
          </cell>
        </row>
        <row r="290">
          <cell r="F290" t="str">
            <v xml:space="preserve">VITOL       </v>
          </cell>
        </row>
        <row r="291">
          <cell r="F291" t="str">
            <v xml:space="preserve">VPEM        </v>
          </cell>
        </row>
        <row r="292">
          <cell r="F292" t="str">
            <v>WALDEN</v>
          </cell>
        </row>
        <row r="293">
          <cell r="F293" t="str">
            <v xml:space="preserve">WESCO       </v>
          </cell>
        </row>
        <row r="294">
          <cell r="F294" t="str">
            <v xml:space="preserve">WESTERN     </v>
          </cell>
        </row>
        <row r="295">
          <cell r="F295" t="str">
            <v xml:space="preserve">WILLIAMS    </v>
          </cell>
        </row>
      </sheetData>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RTP Fed"/>
      <sheetName val="Pivot"/>
      <sheetName val="Data"/>
      <sheetName val="List"/>
      <sheetName val="Ent Map"/>
    </sheetNames>
    <sheetDataSet>
      <sheetData sheetId="0"/>
      <sheetData sheetId="1"/>
      <sheetData sheetId="2"/>
      <sheetData sheetId="3">
        <row r="2">
          <cell r="A2" t="str">
            <v>5010</v>
          </cell>
          <cell r="G2" t="str">
            <v>Current Year</v>
          </cell>
          <cell r="H2" t="str">
            <v>Current Tax</v>
          </cell>
          <cell r="I2" t="str">
            <v>In Period</v>
          </cell>
          <cell r="K2" t="str">
            <v>Provision to Return</v>
          </cell>
          <cell r="L2" t="str">
            <v>Electric T&amp;D Repairs</v>
          </cell>
        </row>
        <row r="3">
          <cell r="A3" t="str">
            <v>5020</v>
          </cell>
          <cell r="G3" t="str">
            <v>Prior Year</v>
          </cell>
          <cell r="H3" t="str">
            <v>Deferred Tax</v>
          </cell>
          <cell r="I3" t="str">
            <v>Out of Period</v>
          </cell>
          <cell r="K3" t="str">
            <v>Parent Loss Allocation</v>
          </cell>
          <cell r="L3" t="str">
            <v>Repairs Study</v>
          </cell>
        </row>
        <row r="4">
          <cell r="A4" t="str">
            <v>5030</v>
          </cell>
          <cell r="G4" t="str">
            <v>Prior Year Transfer</v>
          </cell>
          <cell r="K4" t="str">
            <v>FIN 48 - Tax Uncertainty</v>
          </cell>
          <cell r="L4" t="str">
            <v>Environmental Reserve</v>
          </cell>
        </row>
        <row r="5">
          <cell r="A5" t="str">
            <v>5040</v>
          </cell>
          <cell r="K5" t="str">
            <v>Discrete 1 - Audit Settlement</v>
          </cell>
          <cell r="L5" t="str">
            <v>Unbilled Revenue</v>
          </cell>
        </row>
        <row r="6">
          <cell r="A6" t="str">
            <v>5050</v>
          </cell>
          <cell r="K6" t="str">
            <v>Discrete 2 - FAS 109 Reg. Asset Amortization</v>
          </cell>
          <cell r="L6" t="str">
            <v>Employee Bonus Deduction</v>
          </cell>
        </row>
        <row r="7">
          <cell r="A7" t="str">
            <v>5110</v>
          </cell>
          <cell r="K7" t="str">
            <v>Discrete 3 - TBBS Adjustment</v>
          </cell>
          <cell r="L7" t="str">
            <v>Repairs Study</v>
          </cell>
        </row>
        <row r="8">
          <cell r="A8" t="str">
            <v>5120</v>
          </cell>
          <cell r="K8" t="str">
            <v>Discrete 4 - FY12 Top Sides</v>
          </cell>
          <cell r="L8" t="str">
            <v>Employee Bonus Deduction</v>
          </cell>
        </row>
        <row r="9">
          <cell r="A9" t="str">
            <v>5180</v>
          </cell>
          <cell r="K9" t="str">
            <v>Discrete 5 - Service Co Allocation</v>
          </cell>
          <cell r="L9" t="str">
            <v>Other</v>
          </cell>
        </row>
        <row r="10">
          <cell r="A10" t="str">
            <v>5190</v>
          </cell>
          <cell r="K10" t="str">
            <v>Other Discrete 6 - Unitary State Limitation</v>
          </cell>
          <cell r="L10" t="str">
            <v>Repairs Study</v>
          </cell>
        </row>
        <row r="11">
          <cell r="A11" t="str">
            <v>5210</v>
          </cell>
          <cell r="K11" t="str">
            <v>Other Discrete 7 - FY10 RTP</v>
          </cell>
          <cell r="L11" t="str">
            <v>Unbilled Revenue</v>
          </cell>
        </row>
        <row r="12">
          <cell r="A12" t="str">
            <v>5220</v>
          </cell>
          <cell r="K12" t="str">
            <v>Other Discrete 8 - Valuation Allowance</v>
          </cell>
          <cell r="L12" t="str">
            <v>Employee Bonus Deduction</v>
          </cell>
        </row>
        <row r="13">
          <cell r="A13" t="str">
            <v>5230</v>
          </cell>
          <cell r="K13" t="str">
            <v>Discrete 9</v>
          </cell>
          <cell r="L13" t="str">
            <v>Repairs Study</v>
          </cell>
        </row>
        <row r="14">
          <cell r="A14" t="str">
            <v>5260</v>
          </cell>
          <cell r="K14" t="str">
            <v>Other Discrete 10</v>
          </cell>
          <cell r="L14" t="str">
            <v>KEDLI CAITHNESS CIAC</v>
          </cell>
        </row>
        <row r="15">
          <cell r="A15" t="str">
            <v>5310</v>
          </cell>
          <cell r="K15" t="str">
            <v>Tax Rate Change</v>
          </cell>
          <cell r="L15" t="str">
            <v>KEDLI NYSERDA CIAC</v>
          </cell>
        </row>
        <row r="16">
          <cell r="A16" t="str">
            <v>5320</v>
          </cell>
          <cell r="K16" t="str">
            <v>Discrete 2 - FAS 109 Reg. Asset Amortization</v>
          </cell>
          <cell r="L16" t="str">
            <v>Employee Bonus Deduction</v>
          </cell>
        </row>
        <row r="17">
          <cell r="A17" t="str">
            <v>5330</v>
          </cell>
          <cell r="L17" t="str">
            <v>Electric T&amp;D Repairs</v>
          </cell>
        </row>
        <row r="18">
          <cell r="A18" t="str">
            <v>5340</v>
          </cell>
          <cell r="L18" t="str">
            <v>Repairs Study</v>
          </cell>
        </row>
        <row r="19">
          <cell r="A19" t="str">
            <v>5360</v>
          </cell>
          <cell r="L19" t="str">
            <v>Environmental Reserve</v>
          </cell>
        </row>
        <row r="20">
          <cell r="A20" t="str">
            <v>5380</v>
          </cell>
          <cell r="L20" t="str">
            <v>Unbilled Revenue</v>
          </cell>
        </row>
        <row r="21">
          <cell r="A21" t="str">
            <v>5381</v>
          </cell>
          <cell r="L21" t="str">
            <v>Employee Bonus Deduction</v>
          </cell>
        </row>
        <row r="22">
          <cell r="A22" t="str">
            <v>5390</v>
          </cell>
          <cell r="L22" t="str">
            <v>Repairs Study</v>
          </cell>
        </row>
        <row r="23">
          <cell r="A23" t="str">
            <v>5391</v>
          </cell>
          <cell r="L23" t="str">
            <v>Employee Bonus Deduction</v>
          </cell>
        </row>
        <row r="24">
          <cell r="A24" t="str">
            <v>5410</v>
          </cell>
          <cell r="L24" t="str">
            <v>Repairs Study</v>
          </cell>
        </row>
        <row r="25">
          <cell r="A25" t="str">
            <v>5411</v>
          </cell>
          <cell r="L25" t="str">
            <v>Unbilled Revenue</v>
          </cell>
        </row>
        <row r="26">
          <cell r="A26" t="str">
            <v>5412</v>
          </cell>
          <cell r="L26" t="str">
            <v>Employee Bonus Deduction</v>
          </cell>
        </row>
        <row r="27">
          <cell r="A27" t="str">
            <v>5413</v>
          </cell>
          <cell r="L27" t="str">
            <v>Repairs Study</v>
          </cell>
        </row>
        <row r="28">
          <cell r="A28" t="str">
            <v>5414</v>
          </cell>
          <cell r="L28" t="str">
            <v>KEDLI CAITHNESS CIAC</v>
          </cell>
        </row>
        <row r="29">
          <cell r="A29" t="str">
            <v>5420</v>
          </cell>
          <cell r="L29" t="str">
            <v>KEDLI NYSERDA CIAC</v>
          </cell>
        </row>
        <row r="30">
          <cell r="A30" t="str">
            <v>5421</v>
          </cell>
          <cell r="L30" t="str">
            <v>Employee Bonus Deduction</v>
          </cell>
        </row>
        <row r="31">
          <cell r="A31" t="str">
            <v>5422</v>
          </cell>
          <cell r="L31" t="str">
            <v>Electric T&amp;D Repairs</v>
          </cell>
        </row>
        <row r="32">
          <cell r="A32" t="str">
            <v>5430</v>
          </cell>
          <cell r="L32" t="str">
            <v>Repairs Study</v>
          </cell>
        </row>
        <row r="33">
          <cell r="A33" t="str">
            <v>5431</v>
          </cell>
          <cell r="L33" t="str">
            <v>Electric T&amp;D Repairs</v>
          </cell>
        </row>
        <row r="34">
          <cell r="A34" t="str">
            <v>5432</v>
          </cell>
          <cell r="L34" t="str">
            <v>Repairs Study</v>
          </cell>
        </row>
        <row r="35">
          <cell r="A35" t="str">
            <v>5460</v>
          </cell>
          <cell r="L35" t="str">
            <v>Environmental Reserve</v>
          </cell>
        </row>
        <row r="36">
          <cell r="A36" t="str">
            <v>5470</v>
          </cell>
          <cell r="L36" t="str">
            <v>Unbilled Revenue</v>
          </cell>
        </row>
        <row r="37">
          <cell r="A37" t="str">
            <v>5480</v>
          </cell>
          <cell r="L37" t="str">
            <v>Employee Bonus Deduction</v>
          </cell>
        </row>
        <row r="38">
          <cell r="A38" t="str">
            <v>5801</v>
          </cell>
          <cell r="L38" t="str">
            <v>Repairs Study</v>
          </cell>
        </row>
        <row r="39">
          <cell r="A39" t="str">
            <v>5802</v>
          </cell>
          <cell r="L39" t="str">
            <v>Employee Bonus Deduction</v>
          </cell>
        </row>
        <row r="40">
          <cell r="A40" t="str">
            <v>5803</v>
          </cell>
          <cell r="L40" t="str">
            <v>Repairs Study</v>
          </cell>
        </row>
        <row r="41">
          <cell r="A41" t="str">
            <v>5804</v>
          </cell>
          <cell r="L41" t="str">
            <v>Unbilled Revenue</v>
          </cell>
        </row>
        <row r="42">
          <cell r="A42" t="str">
            <v>5805</v>
          </cell>
          <cell r="L42" t="str">
            <v>Employee Bonus Deduction</v>
          </cell>
        </row>
        <row r="43">
          <cell r="A43" t="str">
            <v>5806</v>
          </cell>
          <cell r="L43" t="str">
            <v>Repairs Study</v>
          </cell>
        </row>
        <row r="44">
          <cell r="A44" t="str">
            <v>5807</v>
          </cell>
          <cell r="L44" t="str">
            <v>KEDLI CAITHNESS CIAC</v>
          </cell>
        </row>
        <row r="45">
          <cell r="A45" t="str">
            <v>5808</v>
          </cell>
          <cell r="L45" t="str">
            <v>KEDLI NYSERDA CIAC</v>
          </cell>
        </row>
        <row r="46">
          <cell r="A46" t="str">
            <v>5809</v>
          </cell>
          <cell r="L46" t="str">
            <v>Employee Bonus Deduction</v>
          </cell>
        </row>
        <row r="47">
          <cell r="A47" t="str">
            <v>5810</v>
          </cell>
          <cell r="L47" t="str">
            <v>Electric T&amp;D Repairs</v>
          </cell>
        </row>
        <row r="48">
          <cell r="A48" t="str">
            <v>5811</v>
          </cell>
          <cell r="L48" t="str">
            <v>Repairs Study</v>
          </cell>
        </row>
        <row r="49">
          <cell r="A49" t="str">
            <v>5815</v>
          </cell>
          <cell r="L49" t="str">
            <v>Environmental Reserve</v>
          </cell>
        </row>
        <row r="50">
          <cell r="A50" t="str">
            <v>5820</v>
          </cell>
          <cell r="L50" t="str">
            <v>Unbilled Revenue</v>
          </cell>
        </row>
        <row r="51">
          <cell r="A51" t="str">
            <v>5822</v>
          </cell>
          <cell r="L51" t="str">
            <v>Employee Bonus Deduction</v>
          </cell>
        </row>
        <row r="52">
          <cell r="A52" t="str">
            <v>5823</v>
          </cell>
          <cell r="L52" t="str">
            <v>Repairs Study</v>
          </cell>
        </row>
        <row r="53">
          <cell r="A53" t="str">
            <v>5824</v>
          </cell>
          <cell r="L53" t="str">
            <v>Employee Bonus Deduction</v>
          </cell>
        </row>
        <row r="54">
          <cell r="A54" t="str">
            <v>5825</v>
          </cell>
          <cell r="L54" t="str">
            <v>Repairs Study</v>
          </cell>
        </row>
        <row r="55">
          <cell r="A55" t="str">
            <v>5830</v>
          </cell>
          <cell r="L55" t="str">
            <v>Unbilled Revenue</v>
          </cell>
        </row>
        <row r="56">
          <cell r="A56" t="str">
            <v>5831</v>
          </cell>
          <cell r="L56" t="str">
            <v>Employee Bonus Deduction</v>
          </cell>
        </row>
        <row r="57">
          <cell r="A57" t="str">
            <v>5832</v>
          </cell>
          <cell r="L57" t="str">
            <v>Repairs Study</v>
          </cell>
        </row>
        <row r="58">
          <cell r="A58" t="str">
            <v>5835</v>
          </cell>
          <cell r="L58" t="str">
            <v>KEDLI CAITHNESS CIAC</v>
          </cell>
        </row>
        <row r="59">
          <cell r="A59" t="str">
            <v>5840</v>
          </cell>
          <cell r="L59" t="str">
            <v>KEDLI NYSERDA CIAC</v>
          </cell>
        </row>
        <row r="60">
          <cell r="A60" t="str">
            <v>5842</v>
          </cell>
          <cell r="L60" t="str">
            <v>Employee Bonus Deduction</v>
          </cell>
        </row>
        <row r="61">
          <cell r="A61" t="str">
            <v>5845</v>
          </cell>
          <cell r="L61" t="str">
            <v>Electric T&amp;D Repairs</v>
          </cell>
        </row>
        <row r="62">
          <cell r="A62" t="str">
            <v>5850</v>
          </cell>
          <cell r="L62" t="str">
            <v>Income Tax - Tax Reserves for Related Party Financings</v>
          </cell>
        </row>
        <row r="63">
          <cell r="A63" t="str">
            <v>5851</v>
          </cell>
          <cell r="L63" t="str">
            <v>Withholding Tax Interest 5% - Tax Reserves for Related Party Financings</v>
          </cell>
        </row>
        <row r="64">
          <cell r="A64" t="str">
            <v>5852</v>
          </cell>
          <cell r="L64" t="str">
            <v>Repairs Study</v>
          </cell>
        </row>
        <row r="65">
          <cell r="A65" t="str">
            <v>5855</v>
          </cell>
          <cell r="L65" t="str">
            <v>Electric T&amp;D Repairs</v>
          </cell>
        </row>
        <row r="66">
          <cell r="A66" t="str">
            <v>5856</v>
          </cell>
          <cell r="L66" t="str">
            <v>Repairs Study</v>
          </cell>
        </row>
        <row r="67">
          <cell r="A67" t="str">
            <v>5857</v>
          </cell>
          <cell r="L67" t="str">
            <v>Environmental Reserve</v>
          </cell>
        </row>
        <row r="68">
          <cell r="A68" t="str">
            <v>5858</v>
          </cell>
          <cell r="L68" t="str">
            <v>Casualty Loss</v>
          </cell>
        </row>
        <row r="69">
          <cell r="A69" t="str">
            <v>5860</v>
          </cell>
          <cell r="L69" t="str">
            <v>MECO Bonus</v>
          </cell>
        </row>
        <row r="70">
          <cell r="A70" t="str">
            <v>5861</v>
          </cell>
          <cell r="L70" t="str">
            <v>MECO Regulatory Asset</v>
          </cell>
        </row>
        <row r="71">
          <cell r="A71" t="str">
            <v>5879</v>
          </cell>
          <cell r="L71" t="str">
            <v>NMPC Capital Lease</v>
          </cell>
        </row>
        <row r="72">
          <cell r="A72" t="str">
            <v>5880</v>
          </cell>
          <cell r="L72" t="str">
            <v>MECO AFUDC</v>
          </cell>
        </row>
        <row r="73">
          <cell r="A73" t="str">
            <v>5881</v>
          </cell>
          <cell r="L73" t="str">
            <v xml:space="preserve">Unamortized bond discount/premium </v>
          </cell>
        </row>
        <row r="74">
          <cell r="A74" t="str">
            <v>5882</v>
          </cell>
          <cell r="L74" t="str">
            <v>Withholding Tax Interest 5% - Tax Reserves for Related Party Financings</v>
          </cell>
        </row>
        <row r="75">
          <cell r="A75" t="str">
            <v>5883</v>
          </cell>
          <cell r="L75" t="str">
            <v>Withholding Tax Interest 15% - Tax Reserves for Related Party Financings</v>
          </cell>
        </row>
        <row r="76">
          <cell r="A76" t="str">
            <v>5884</v>
          </cell>
          <cell r="L76" t="str">
            <v>Income Tax - Tax Reserves for Related Party Financings 80003</v>
          </cell>
        </row>
        <row r="77">
          <cell r="A77" t="str">
            <v>5885</v>
          </cell>
          <cell r="L77" t="str">
            <v>Withholding Tax Interest 5% - Tax Reserves for Related Party Financings 80003</v>
          </cell>
        </row>
        <row r="78">
          <cell r="A78" t="str">
            <v>5886</v>
          </cell>
          <cell r="L78" t="str">
            <v>Income Tax - Tax Reserves for Related Party Financings 80001</v>
          </cell>
        </row>
        <row r="79">
          <cell r="A79" t="str">
            <v>5887</v>
          </cell>
          <cell r="L79" t="str">
            <v>Withholding Tax Interest 5% - Tax Reserves for Related Party Financings 80001</v>
          </cell>
        </row>
        <row r="80">
          <cell r="A80" t="str">
            <v>5888</v>
          </cell>
          <cell r="L80" t="str">
            <v>Income Tax - Tax Reserves for Related Party Financings 80002</v>
          </cell>
        </row>
        <row r="81">
          <cell r="A81" t="str">
            <v>5889</v>
          </cell>
          <cell r="L81" t="str">
            <v>Withholding Tax Interest 5% - Tax Reserves for Related Party Financings 80002</v>
          </cell>
        </row>
        <row r="82">
          <cell r="A82" t="str">
            <v>5893</v>
          </cell>
          <cell r="L82" t="str">
            <v>Withholding Tax Interest 15% - Tax Reserves for Related Party Financings</v>
          </cell>
        </row>
        <row r="83">
          <cell r="A83" t="str">
            <v>5894</v>
          </cell>
        </row>
        <row r="84">
          <cell r="A84" t="str">
            <v>5895</v>
          </cell>
        </row>
        <row r="85">
          <cell r="A85" t="str">
            <v>5896</v>
          </cell>
        </row>
        <row r="86">
          <cell r="A86" t="str">
            <v>5897</v>
          </cell>
        </row>
        <row r="87">
          <cell r="A87" t="str">
            <v>5898</v>
          </cell>
        </row>
        <row r="88">
          <cell r="A88" t="str">
            <v>5970</v>
          </cell>
        </row>
        <row r="89">
          <cell r="A89" t="str">
            <v>5980</v>
          </cell>
        </row>
        <row r="90">
          <cell r="A90" t="str">
            <v>5990</v>
          </cell>
        </row>
        <row r="91">
          <cell r="A91" t="str">
            <v>a</v>
          </cell>
        </row>
        <row r="92">
          <cell r="A92" t="str">
            <v>b</v>
          </cell>
        </row>
        <row r="93">
          <cell r="A93" t="str">
            <v>c</v>
          </cell>
        </row>
        <row r="94">
          <cell r="A94" t="str">
            <v>d</v>
          </cell>
        </row>
        <row r="95">
          <cell r="A95" t="str">
            <v>e</v>
          </cell>
        </row>
        <row r="96">
          <cell r="A96" t="str">
            <v>f</v>
          </cell>
        </row>
        <row r="97">
          <cell r="A97" t="str">
            <v>g</v>
          </cell>
        </row>
        <row r="98">
          <cell r="A98" t="str">
            <v>h</v>
          </cell>
        </row>
        <row r="99">
          <cell r="A99" t="str">
            <v>i</v>
          </cell>
        </row>
        <row r="100">
          <cell r="A100" t="str">
            <v>j</v>
          </cell>
        </row>
        <row r="101">
          <cell r="A101" t="str">
            <v>k</v>
          </cell>
        </row>
        <row r="102">
          <cell r="A102" t="str">
            <v>l</v>
          </cell>
        </row>
        <row r="103">
          <cell r="A103" t="str">
            <v>m</v>
          </cell>
        </row>
        <row r="104">
          <cell r="A104" t="str">
            <v>n</v>
          </cell>
        </row>
        <row r="105">
          <cell r="A105" t="str">
            <v>o</v>
          </cell>
        </row>
        <row r="106">
          <cell r="A106" t="str">
            <v>p</v>
          </cell>
        </row>
        <row r="107">
          <cell r="A107" t="str">
            <v>q</v>
          </cell>
        </row>
        <row r="108">
          <cell r="A108" t="str">
            <v>r</v>
          </cell>
        </row>
        <row r="109">
          <cell r="A109" t="str">
            <v>s</v>
          </cell>
        </row>
        <row r="110">
          <cell r="A110" t="str">
            <v>t</v>
          </cell>
        </row>
        <row r="111">
          <cell r="A111" t="str">
            <v>u</v>
          </cell>
        </row>
        <row r="112">
          <cell r="A112" t="str">
            <v>v</v>
          </cell>
        </row>
        <row r="113">
          <cell r="A113" t="str">
            <v>w</v>
          </cell>
        </row>
        <row r="114">
          <cell r="A114" t="str">
            <v>x</v>
          </cell>
        </row>
        <row r="115">
          <cell r="A115" t="str">
            <v>y</v>
          </cell>
        </row>
      </sheetData>
      <sheetData sheetId="4"/>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QonQ Comparison"/>
      <sheetName val="Sheet1"/>
      <sheetName val="PrevQ_Derivative Inventory"/>
      <sheetName val="CurrentQ_Derivatives Inventory"/>
    </sheetNames>
    <sheetDataSet>
      <sheetData sheetId="0" refreshError="1"/>
      <sheetData sheetId="1" refreshError="1"/>
      <sheetData sheetId="2" refreshError="1"/>
      <sheetData sheetId="3" refreshError="1">
        <row r="2">
          <cell r="AU2" t="str">
            <v>GAS</v>
          </cell>
          <cell r="AV2">
            <v>-51488.161699999997</v>
          </cell>
          <cell r="AW2" t="str">
            <v>OLD DEAL</v>
          </cell>
        </row>
        <row r="3">
          <cell r="AU3" t="str">
            <v>GAS</v>
          </cell>
          <cell r="AV3">
            <v>-48154.740389999999</v>
          </cell>
          <cell r="AW3" t="str">
            <v>OLD DEAL</v>
          </cell>
        </row>
        <row r="4">
          <cell r="AU4" t="str">
            <v>GAS</v>
          </cell>
          <cell r="AV4">
            <v>-47178.488420000001</v>
          </cell>
          <cell r="AW4" t="str">
            <v>OLD DEAL</v>
          </cell>
        </row>
        <row r="5">
          <cell r="AU5" t="str">
            <v>GAS</v>
          </cell>
          <cell r="AV5">
            <v>-46406.361069999999</v>
          </cell>
          <cell r="AW5" t="str">
            <v>OLD DEAL</v>
          </cell>
        </row>
        <row r="6">
          <cell r="AU6" t="str">
            <v>GAS</v>
          </cell>
          <cell r="AV6">
            <v>-44520.84906</v>
          </cell>
          <cell r="AW6" t="str">
            <v>OLD DEAL</v>
          </cell>
        </row>
        <row r="7">
          <cell r="AU7" t="str">
            <v>GAS</v>
          </cell>
          <cell r="AV7">
            <v>-33370.27347</v>
          </cell>
          <cell r="AW7" t="str">
            <v>OLD DEAL</v>
          </cell>
        </row>
        <row r="8">
          <cell r="AU8" t="str">
            <v>GAS</v>
          </cell>
          <cell r="AV8">
            <v>-305699.50510000001</v>
          </cell>
          <cell r="AW8" t="str">
            <v>OLD DEAL</v>
          </cell>
        </row>
        <row r="9">
          <cell r="AU9" t="str">
            <v>GAS</v>
          </cell>
          <cell r="AV9">
            <v>-299637.18</v>
          </cell>
          <cell r="AW9" t="str">
            <v>OLD DEAL</v>
          </cell>
        </row>
        <row r="10">
          <cell r="AU10" t="str">
            <v>GAS</v>
          </cell>
          <cell r="AV10">
            <v>-290479.61453000002</v>
          </cell>
          <cell r="AW10" t="str">
            <v>OLD DEAL</v>
          </cell>
        </row>
        <row r="11">
          <cell r="AU11" t="str">
            <v>GAS</v>
          </cell>
          <cell r="AV11">
            <v>-50491.295059999997</v>
          </cell>
          <cell r="AW11" t="str">
            <v>OLD DEAL</v>
          </cell>
        </row>
        <row r="12">
          <cell r="AU12" t="str">
            <v>GAS</v>
          </cell>
          <cell r="AV12">
            <v>-95114.821100000001</v>
          </cell>
          <cell r="AW12" t="str">
            <v>OLD DEAL</v>
          </cell>
        </row>
        <row r="13">
          <cell r="AU13" t="str">
            <v>GAS</v>
          </cell>
          <cell r="AV13">
            <v>-92905.636910000001</v>
          </cell>
          <cell r="AW13" t="str">
            <v>OLD DEAL</v>
          </cell>
        </row>
        <row r="14">
          <cell r="AU14" t="str">
            <v>GAS</v>
          </cell>
          <cell r="AV14">
            <v>-91661.248789999998</v>
          </cell>
          <cell r="AW14" t="str">
            <v>OLD DEAL</v>
          </cell>
        </row>
        <row r="15">
          <cell r="AU15" t="str">
            <v>GAS</v>
          </cell>
          <cell r="AV15">
            <v>-43807.246850000003</v>
          </cell>
          <cell r="AW15" t="str">
            <v>OLD DEAL</v>
          </cell>
        </row>
        <row r="16">
          <cell r="AU16" t="str">
            <v>GAS</v>
          </cell>
          <cell r="AV16">
            <v>-65793.197910000003</v>
          </cell>
          <cell r="AW16" t="str">
            <v>NEW DEAL</v>
          </cell>
        </row>
        <row r="17">
          <cell r="AU17" t="str">
            <v>GAS</v>
          </cell>
          <cell r="AV17">
            <v>-68882.085739999995</v>
          </cell>
          <cell r="AW17" t="str">
            <v>NEW DEAL</v>
          </cell>
        </row>
        <row r="18">
          <cell r="AU18" t="str">
            <v>GAS</v>
          </cell>
          <cell r="AV18">
            <v>-62507.023849999998</v>
          </cell>
          <cell r="AW18" t="str">
            <v>NEW DEAL</v>
          </cell>
        </row>
        <row r="19">
          <cell r="AU19" t="str">
            <v>GAS</v>
          </cell>
          <cell r="AV19">
            <v>-53781.746370000001</v>
          </cell>
          <cell r="AW19" t="str">
            <v>NEW DEAL</v>
          </cell>
        </row>
        <row r="20">
          <cell r="AU20" t="str">
            <v>GAS</v>
          </cell>
          <cell r="AV20">
            <v>-34750.770900000003</v>
          </cell>
          <cell r="AW20" t="str">
            <v>NEW DEAL</v>
          </cell>
        </row>
        <row r="21">
          <cell r="AU21" t="str">
            <v>GAS</v>
          </cell>
          <cell r="AV21">
            <v>-38503.881309999997</v>
          </cell>
          <cell r="AW21" t="str">
            <v>NEW DEAL</v>
          </cell>
        </row>
        <row r="22">
          <cell r="AU22" t="str">
            <v>GAS</v>
          </cell>
          <cell r="AV22">
            <v>-34951.446539999997</v>
          </cell>
          <cell r="AW22" t="str">
            <v>NEW DEAL</v>
          </cell>
        </row>
        <row r="23">
          <cell r="AU23" t="str">
            <v>GAS</v>
          </cell>
          <cell r="AV23">
            <v>-30249.998869999999</v>
          </cell>
          <cell r="AW23" t="str">
            <v>NEW DEAL</v>
          </cell>
        </row>
        <row r="24">
          <cell r="AU24" t="str">
            <v>GAS</v>
          </cell>
          <cell r="AV24">
            <v>-27878.059720000001</v>
          </cell>
          <cell r="AW24" t="str">
            <v>NEW DEAL</v>
          </cell>
        </row>
        <row r="25">
          <cell r="AU25" t="str">
            <v>GAS</v>
          </cell>
          <cell r="AV25">
            <v>-25137.02663</v>
          </cell>
          <cell r="AW25" t="str">
            <v>NEW DEAL</v>
          </cell>
        </row>
        <row r="26">
          <cell r="AU26" t="str">
            <v>GAS</v>
          </cell>
          <cell r="AV26">
            <v>-232723.49505</v>
          </cell>
          <cell r="AW26" t="str">
            <v>OLD DEAL</v>
          </cell>
        </row>
        <row r="27">
          <cell r="AU27" t="str">
            <v>GAS</v>
          </cell>
          <cell r="AV27">
            <v>-226706.01788999999</v>
          </cell>
          <cell r="AW27" t="str">
            <v>OLD DEAL</v>
          </cell>
        </row>
        <row r="28">
          <cell r="AU28" t="str">
            <v>GAS</v>
          </cell>
          <cell r="AV28">
            <v>-217620.17301</v>
          </cell>
          <cell r="AW28" t="str">
            <v>OLD DEAL</v>
          </cell>
        </row>
        <row r="29">
          <cell r="AU29" t="str">
            <v>GAS</v>
          </cell>
          <cell r="AV29">
            <v>-232723.49505</v>
          </cell>
          <cell r="AW29" t="str">
            <v>OLD DEAL</v>
          </cell>
        </row>
        <row r="30">
          <cell r="AU30" t="str">
            <v>GAS</v>
          </cell>
          <cell r="AV30">
            <v>-226706.01788999999</v>
          </cell>
          <cell r="AW30" t="str">
            <v>OLD DEAL</v>
          </cell>
        </row>
        <row r="31">
          <cell r="AU31" t="str">
            <v>GAS</v>
          </cell>
          <cell r="AV31">
            <v>-217620.17301</v>
          </cell>
          <cell r="AW31" t="str">
            <v>OLD DEAL</v>
          </cell>
        </row>
        <row r="32">
          <cell r="AU32" t="str">
            <v>GAS</v>
          </cell>
          <cell r="AV32">
            <v>-20363.305820000001</v>
          </cell>
          <cell r="AW32" t="str">
            <v>OLD DEAL</v>
          </cell>
        </row>
        <row r="33">
          <cell r="AU33" t="str">
            <v>GAS</v>
          </cell>
          <cell r="AV33">
            <v>-19836.776570000002</v>
          </cell>
          <cell r="AW33" t="str">
            <v>OLD DEAL</v>
          </cell>
        </row>
        <row r="34">
          <cell r="AU34" t="str">
            <v>GAS</v>
          </cell>
          <cell r="AV34">
            <v>-19041.76514</v>
          </cell>
          <cell r="AW34" t="str">
            <v>OLD DEAL</v>
          </cell>
        </row>
        <row r="35">
          <cell r="AU35" t="str">
            <v>GAS</v>
          </cell>
          <cell r="AV35">
            <v>-772322.42547000002</v>
          </cell>
          <cell r="AW35" t="str">
            <v>OLD DEAL</v>
          </cell>
        </row>
        <row r="36">
          <cell r="AU36" t="str">
            <v>GAS</v>
          </cell>
          <cell r="AV36">
            <v>-963094.80773999996</v>
          </cell>
          <cell r="AW36" t="str">
            <v>OLD DEAL</v>
          </cell>
        </row>
        <row r="37">
          <cell r="AU37" t="str">
            <v>GAS</v>
          </cell>
          <cell r="AV37">
            <v>-849212.79154000001</v>
          </cell>
          <cell r="AW37" t="str">
            <v>OLD DEAL</v>
          </cell>
        </row>
        <row r="38">
          <cell r="AU38" t="str">
            <v>GAS</v>
          </cell>
          <cell r="AV38">
            <v>-742501.77708000003</v>
          </cell>
          <cell r="AW38" t="str">
            <v>OLD DEAL</v>
          </cell>
        </row>
        <row r="39">
          <cell r="AU39" t="str">
            <v>GAS</v>
          </cell>
          <cell r="AV39">
            <v>-445208.49063999997</v>
          </cell>
          <cell r="AW39" t="str">
            <v>OLD DEAL</v>
          </cell>
        </row>
        <row r="40">
          <cell r="AU40" t="str">
            <v>GAS</v>
          </cell>
          <cell r="AV40">
            <v>-233591.91425999999</v>
          </cell>
          <cell r="AW40" t="str">
            <v>OLD DEAL</v>
          </cell>
        </row>
        <row r="41">
          <cell r="AU41" t="str">
            <v>GAS</v>
          </cell>
          <cell r="AV41">
            <v>-514881.61697999999</v>
          </cell>
          <cell r="AW41" t="str">
            <v>OLD DEAL</v>
          </cell>
        </row>
        <row r="42">
          <cell r="AU42" t="str">
            <v>GAS</v>
          </cell>
          <cell r="AV42">
            <v>-626011.62503</v>
          </cell>
          <cell r="AW42" t="str">
            <v>OLD DEAL</v>
          </cell>
        </row>
        <row r="43">
          <cell r="AU43" t="str">
            <v>GAS</v>
          </cell>
          <cell r="AV43">
            <v>-566141.86101999995</v>
          </cell>
          <cell r="AW43" t="str">
            <v>OLD DEAL</v>
          </cell>
        </row>
        <row r="44">
          <cell r="AU44" t="str">
            <v>GAS</v>
          </cell>
          <cell r="AV44">
            <v>-464063.61067999998</v>
          </cell>
          <cell r="AW44" t="str">
            <v>OLD DEAL</v>
          </cell>
        </row>
        <row r="45">
          <cell r="AU45" t="str">
            <v>GAS</v>
          </cell>
          <cell r="AV45">
            <v>-400687.64158</v>
          </cell>
          <cell r="AW45" t="str">
            <v>OLD DEAL</v>
          </cell>
        </row>
        <row r="46">
          <cell r="AU46" t="str">
            <v>GAS</v>
          </cell>
          <cell r="AV46">
            <v>-233591.91425999999</v>
          </cell>
          <cell r="AW46" t="str">
            <v>OLD DEAL</v>
          </cell>
        </row>
        <row r="47">
          <cell r="AU47" t="str">
            <v>GAS</v>
          </cell>
          <cell r="AV47">
            <v>-55632.674939999997</v>
          </cell>
          <cell r="AW47" t="str">
            <v>OLD DEAL</v>
          </cell>
        </row>
        <row r="48">
          <cell r="AU48" t="str">
            <v>GAS</v>
          </cell>
          <cell r="AV48">
            <v>-51488.161699999997</v>
          </cell>
          <cell r="AW48" t="str">
            <v>OLD DEAL</v>
          </cell>
        </row>
        <row r="49">
          <cell r="AU49" t="str">
            <v>GAS</v>
          </cell>
          <cell r="AV49">
            <v>-48154.740389999999</v>
          </cell>
          <cell r="AW49" t="str">
            <v>OLD DEAL</v>
          </cell>
        </row>
        <row r="50">
          <cell r="AU50" t="str">
            <v>GAS</v>
          </cell>
          <cell r="AV50">
            <v>-47178.488420000001</v>
          </cell>
          <cell r="AW50" t="str">
            <v>OLD DEAL</v>
          </cell>
        </row>
        <row r="51">
          <cell r="AU51" t="str">
            <v>GAS</v>
          </cell>
          <cell r="AV51">
            <v>-46406.361069999999</v>
          </cell>
          <cell r="AW51" t="str">
            <v>OLD DEAL</v>
          </cell>
        </row>
        <row r="52">
          <cell r="AU52" t="str">
            <v>GAS</v>
          </cell>
          <cell r="AV52">
            <v>-44520.84906</v>
          </cell>
          <cell r="AW52" t="str">
            <v>OLD DEAL</v>
          </cell>
        </row>
        <row r="53">
          <cell r="AU53" t="str">
            <v>GAS</v>
          </cell>
          <cell r="AV53">
            <v>-33370.27347</v>
          </cell>
          <cell r="AW53" t="str">
            <v>OLD DEAL</v>
          </cell>
        </row>
        <row r="54">
          <cell r="AU54" t="str">
            <v>GAS</v>
          </cell>
          <cell r="AV54">
            <v>0</v>
          </cell>
          <cell r="AW54" t="str">
            <v>OLD DEAL</v>
          </cell>
        </row>
        <row r="55">
          <cell r="AU55" t="str">
            <v>GAS</v>
          </cell>
          <cell r="AV55">
            <v>-51488.161699999997</v>
          </cell>
          <cell r="AW55" t="str">
            <v>OLD DEAL</v>
          </cell>
        </row>
        <row r="56">
          <cell r="AU56" t="str">
            <v>GAS</v>
          </cell>
          <cell r="AV56">
            <v>-96309.480769999995</v>
          </cell>
          <cell r="AW56" t="str">
            <v>OLD DEAL</v>
          </cell>
        </row>
        <row r="57">
          <cell r="AU57" t="str">
            <v>GAS</v>
          </cell>
          <cell r="AV57">
            <v>-94356.976840000003</v>
          </cell>
          <cell r="AW57" t="str">
            <v>OLD DEAL</v>
          </cell>
        </row>
        <row r="58">
          <cell r="AU58" t="str">
            <v>GAS</v>
          </cell>
          <cell r="AV58">
            <v>-46406.361069999999</v>
          </cell>
          <cell r="AW58" t="str">
            <v>OLD DEAL</v>
          </cell>
        </row>
        <row r="59">
          <cell r="AU59" t="str">
            <v>GAS</v>
          </cell>
          <cell r="AV59">
            <v>-44520.84906</v>
          </cell>
          <cell r="AW59" t="str">
            <v>OLD DEAL</v>
          </cell>
        </row>
        <row r="60">
          <cell r="AU60" t="str">
            <v>GAS</v>
          </cell>
          <cell r="AV60">
            <v>-33370.27347</v>
          </cell>
          <cell r="AW60" t="str">
            <v>OLD DEAL</v>
          </cell>
        </row>
        <row r="61">
          <cell r="AU61" t="str">
            <v>GAS</v>
          </cell>
          <cell r="AV61">
            <v>-566369.77867999999</v>
          </cell>
          <cell r="AW61" t="str">
            <v>OLD DEAL</v>
          </cell>
        </row>
        <row r="62">
          <cell r="AU62" t="str">
            <v>GAS</v>
          </cell>
          <cell r="AV62">
            <v>-626011.62503</v>
          </cell>
          <cell r="AW62" t="str">
            <v>OLD DEAL</v>
          </cell>
        </row>
        <row r="63">
          <cell r="AU63" t="str">
            <v>GAS</v>
          </cell>
          <cell r="AV63">
            <v>-613320.34944000002</v>
          </cell>
          <cell r="AW63" t="str">
            <v>OLD DEAL</v>
          </cell>
        </row>
        <row r="64">
          <cell r="AU64" t="str">
            <v>GAS</v>
          </cell>
          <cell r="AV64">
            <v>-556876.33281000005</v>
          </cell>
          <cell r="AW64" t="str">
            <v>OLD DEAL</v>
          </cell>
        </row>
        <row r="65">
          <cell r="AU65" t="str">
            <v>GAS</v>
          </cell>
          <cell r="AV65">
            <v>-578771.03784</v>
          </cell>
          <cell r="AW65" t="str">
            <v>OLD DEAL</v>
          </cell>
        </row>
        <row r="66">
          <cell r="AU66" t="str">
            <v>GAS</v>
          </cell>
          <cell r="AV66">
            <v>-333702.73466000002</v>
          </cell>
          <cell r="AW66" t="str">
            <v>OLD DEAL</v>
          </cell>
        </row>
        <row r="67">
          <cell r="AU67" t="str">
            <v>GAS</v>
          </cell>
          <cell r="AV67">
            <v>-154464.48509</v>
          </cell>
          <cell r="AW67" t="str">
            <v>OLD DEAL</v>
          </cell>
        </row>
        <row r="68">
          <cell r="AU68" t="str">
            <v>GAS</v>
          </cell>
          <cell r="AV68">
            <v>-192618.96155000001</v>
          </cell>
          <cell r="AW68" t="str">
            <v>OLD DEAL</v>
          </cell>
        </row>
        <row r="69">
          <cell r="AU69" t="str">
            <v>GAS</v>
          </cell>
          <cell r="AV69">
            <v>-188713.95366999999</v>
          </cell>
          <cell r="AW69" t="str">
            <v>OLD DEAL</v>
          </cell>
        </row>
        <row r="70">
          <cell r="AU70" t="str">
            <v>GAS</v>
          </cell>
          <cell r="AV70">
            <v>-185625.44427000001</v>
          </cell>
          <cell r="AW70" t="str">
            <v>OLD DEAL</v>
          </cell>
        </row>
        <row r="71">
          <cell r="AU71" t="str">
            <v>GAS</v>
          </cell>
          <cell r="AV71">
            <v>-178083.39626000001</v>
          </cell>
          <cell r="AW71" t="str">
            <v>OLD DEAL</v>
          </cell>
        </row>
        <row r="72">
          <cell r="AU72" t="str">
            <v>GAS</v>
          </cell>
          <cell r="AV72">
            <v>-100110.8204</v>
          </cell>
          <cell r="AW72" t="str">
            <v>OLD DEAL</v>
          </cell>
        </row>
        <row r="73">
          <cell r="AU73" t="str">
            <v>GAS</v>
          </cell>
          <cell r="AV73">
            <v>-291229.26201000001</v>
          </cell>
          <cell r="AW73" t="str">
            <v>OLD DEAL</v>
          </cell>
        </row>
        <row r="74">
          <cell r="AU74" t="str">
            <v>GAS</v>
          </cell>
          <cell r="AV74">
            <v>-284735.24556000001</v>
          </cell>
          <cell r="AW74" t="str">
            <v>OLD DEAL</v>
          </cell>
        </row>
        <row r="75">
          <cell r="AU75" t="str">
            <v>GAS</v>
          </cell>
          <cell r="AV75">
            <v>-274927.61702000001</v>
          </cell>
          <cell r="AW75" t="str">
            <v>OLD DEAL</v>
          </cell>
        </row>
        <row r="76">
          <cell r="AU76" t="str">
            <v>GAS</v>
          </cell>
          <cell r="AV76">
            <v>-270910.94141000003</v>
          </cell>
          <cell r="AW76" t="str">
            <v>OLD DEAL</v>
          </cell>
        </row>
        <row r="77">
          <cell r="AU77" t="str">
            <v>GAS</v>
          </cell>
          <cell r="AV77">
            <v>-264869.99586999998</v>
          </cell>
          <cell r="AW77" t="str">
            <v>OLD DEAL</v>
          </cell>
        </row>
        <row r="78">
          <cell r="AU78" t="str">
            <v>GAS</v>
          </cell>
          <cell r="AV78">
            <v>-255746.62049</v>
          </cell>
          <cell r="AW78" t="str">
            <v>OLD DEAL</v>
          </cell>
        </row>
        <row r="79">
          <cell r="AU79" t="str">
            <v>GAS</v>
          </cell>
          <cell r="AV79">
            <v>-24381.98473</v>
          </cell>
          <cell r="AW79" t="str">
            <v>OLD DEAL</v>
          </cell>
        </row>
        <row r="80">
          <cell r="AU80" t="str">
            <v>GAS</v>
          </cell>
          <cell r="AV80">
            <v>-23838.299630000001</v>
          </cell>
          <cell r="AW80" t="str">
            <v>OLD DEAL</v>
          </cell>
        </row>
        <row r="81">
          <cell r="AU81" t="str">
            <v>GAS</v>
          </cell>
          <cell r="AV81">
            <v>-23017.19584</v>
          </cell>
          <cell r="AW81" t="str">
            <v>OLD DEAL</v>
          </cell>
        </row>
        <row r="82">
          <cell r="AU82" t="str">
            <v>GAS</v>
          </cell>
          <cell r="AV82">
            <v>-912731.09100999997</v>
          </cell>
          <cell r="AW82" t="str">
            <v>OLD DEAL</v>
          </cell>
        </row>
        <row r="83">
          <cell r="AU83" t="str">
            <v>GAS</v>
          </cell>
          <cell r="AV83">
            <v>-1153244.80596</v>
          </cell>
          <cell r="AW83" t="str">
            <v>OLD DEAL</v>
          </cell>
        </row>
        <row r="84">
          <cell r="AU84" t="str">
            <v>GAS</v>
          </cell>
          <cell r="AV84">
            <v>-1020272.08962</v>
          </cell>
          <cell r="AW84" t="str">
            <v>OLD DEAL</v>
          </cell>
        </row>
        <row r="85">
          <cell r="AU85" t="str">
            <v>GAS</v>
          </cell>
          <cell r="AV85">
            <v>-891955.07594999997</v>
          </cell>
          <cell r="AW85" t="str">
            <v>OLD DEAL</v>
          </cell>
        </row>
        <row r="86">
          <cell r="AU86" t="str">
            <v>GAS</v>
          </cell>
          <cell r="AV86">
            <v>-537084.77532999997</v>
          </cell>
          <cell r="AW86" t="str">
            <v>OLD DEAL</v>
          </cell>
        </row>
        <row r="87">
          <cell r="AU87" t="str">
            <v>GAS</v>
          </cell>
          <cell r="AV87">
            <v>-286986.33048</v>
          </cell>
          <cell r="AW87" t="str">
            <v>OLD DEAL</v>
          </cell>
        </row>
        <row r="88">
          <cell r="AU88" t="str">
            <v>GAS</v>
          </cell>
          <cell r="AV88">
            <v>-608487.39399999997</v>
          </cell>
          <cell r="AW88" t="str">
            <v>OLD DEAL</v>
          </cell>
        </row>
        <row r="89">
          <cell r="AU89" t="str">
            <v>GAS</v>
          </cell>
          <cell r="AV89">
            <v>-749609.12387000001</v>
          </cell>
          <cell r="AW89" t="str">
            <v>OLD DEAL</v>
          </cell>
        </row>
        <row r="90">
          <cell r="AU90" t="str">
            <v>GAS</v>
          </cell>
          <cell r="AV90">
            <v>-680181.39307999995</v>
          </cell>
          <cell r="AW90" t="str">
            <v>OLD DEAL</v>
          </cell>
        </row>
        <row r="91">
          <cell r="AU91" t="str">
            <v>GAS</v>
          </cell>
          <cell r="AV91">
            <v>-613219.11471999995</v>
          </cell>
          <cell r="AW91" t="str">
            <v>OLD DEAL</v>
          </cell>
        </row>
        <row r="92">
          <cell r="AU92" t="str">
            <v>GAS</v>
          </cell>
          <cell r="AV92">
            <v>-537084.77532999997</v>
          </cell>
          <cell r="AW92" t="str">
            <v>OLD DEAL</v>
          </cell>
        </row>
        <row r="93">
          <cell r="AU93" t="str">
            <v>GAS</v>
          </cell>
          <cell r="AV93">
            <v>-327984.37768999999</v>
          </cell>
          <cell r="AW93" t="str">
            <v>OLD DEAL</v>
          </cell>
        </row>
        <row r="94">
          <cell r="AU94" t="str">
            <v>GAS</v>
          </cell>
          <cell r="AV94">
            <v>-64874.84519</v>
          </cell>
          <cell r="AW94" t="str">
            <v>OLD DEAL</v>
          </cell>
        </row>
        <row r="95">
          <cell r="AU95" t="str">
            <v>GAS</v>
          </cell>
          <cell r="AV95">
            <v>-60848.739399999999</v>
          </cell>
          <cell r="AW95" t="str">
            <v>OLD DEAL</v>
          </cell>
        </row>
        <row r="96">
          <cell r="AU96" t="str">
            <v>GAS</v>
          </cell>
          <cell r="AV96">
            <v>-57662.240299999998</v>
          </cell>
          <cell r="AW96" t="str">
            <v>OLD DEAL</v>
          </cell>
        </row>
        <row r="97">
          <cell r="AU97" t="str">
            <v>GAS</v>
          </cell>
          <cell r="AV97">
            <v>-113363.56551</v>
          </cell>
          <cell r="AW97" t="str">
            <v>OLD DEAL</v>
          </cell>
        </row>
        <row r="98">
          <cell r="AU98" t="str">
            <v>GAS</v>
          </cell>
          <cell r="AV98">
            <v>-111494.38449</v>
          </cell>
          <cell r="AW98" t="str">
            <v>OLD DEAL</v>
          </cell>
        </row>
        <row r="99">
          <cell r="AU99" t="str">
            <v>GAS</v>
          </cell>
          <cell r="AV99">
            <v>-53708.477529999996</v>
          </cell>
          <cell r="AW99" t="str">
            <v>OLD DEAL</v>
          </cell>
        </row>
        <row r="100">
          <cell r="AU100" t="str">
            <v>GAS</v>
          </cell>
          <cell r="AV100">
            <v>-40998.047209999997</v>
          </cell>
          <cell r="AW100" t="str">
            <v>OLD DEAL</v>
          </cell>
        </row>
        <row r="101">
          <cell r="AU101" t="str">
            <v>GAS</v>
          </cell>
          <cell r="AV101">
            <v>-38947.263769999998</v>
          </cell>
          <cell r="AW101" t="str">
            <v>OLD DEAL</v>
          </cell>
        </row>
        <row r="102">
          <cell r="AU102" t="str">
            <v>GAS</v>
          </cell>
          <cell r="AV102">
            <v>-60848.739399999999</v>
          </cell>
          <cell r="AW102" t="str">
            <v>OLD DEAL</v>
          </cell>
        </row>
        <row r="103">
          <cell r="AU103" t="str">
            <v>GAS</v>
          </cell>
          <cell r="AV103">
            <v>-115324.4806</v>
          </cell>
          <cell r="AW103" t="str">
            <v>OLD DEAL</v>
          </cell>
        </row>
        <row r="104">
          <cell r="AU104" t="str">
            <v>GAS</v>
          </cell>
          <cell r="AV104">
            <v>-113363.56551</v>
          </cell>
          <cell r="AW104" t="str">
            <v>OLD DEAL</v>
          </cell>
        </row>
        <row r="105">
          <cell r="AU105" t="str">
            <v>GAS</v>
          </cell>
          <cell r="AV105">
            <v>-111494.38449</v>
          </cell>
          <cell r="AW105" t="str">
            <v>OLD DEAL</v>
          </cell>
        </row>
        <row r="106">
          <cell r="AU106" t="str">
            <v>GAS</v>
          </cell>
          <cell r="AV106">
            <v>-53708.477529999996</v>
          </cell>
          <cell r="AW106" t="str">
            <v>OLD DEAL</v>
          </cell>
        </row>
        <row r="107">
          <cell r="AU107" t="str">
            <v>GAS</v>
          </cell>
          <cell r="AV107">
            <v>-669336.13340000005</v>
          </cell>
          <cell r="AW107" t="str">
            <v>OLD DEAL</v>
          </cell>
        </row>
        <row r="108">
          <cell r="AU108" t="str">
            <v>GAS</v>
          </cell>
          <cell r="AV108">
            <v>-749609.12387000001</v>
          </cell>
          <cell r="AW108" t="str">
            <v>OLD DEAL</v>
          </cell>
        </row>
        <row r="109">
          <cell r="AU109" t="str">
            <v>GAS</v>
          </cell>
          <cell r="AV109">
            <v>-736863.17584000004</v>
          </cell>
          <cell r="AW109" t="str">
            <v>OLD DEAL</v>
          </cell>
        </row>
        <row r="110">
          <cell r="AU110" t="str">
            <v>GAS</v>
          </cell>
          <cell r="AV110">
            <v>-668966.30697000003</v>
          </cell>
          <cell r="AW110" t="str">
            <v>OLD DEAL</v>
          </cell>
        </row>
        <row r="111">
          <cell r="AU111" t="str">
            <v>GAS</v>
          </cell>
          <cell r="AV111">
            <v>-698210.20793000003</v>
          </cell>
          <cell r="AW111" t="str">
            <v>OLD DEAL</v>
          </cell>
        </row>
        <row r="112">
          <cell r="AU112" t="str">
            <v>GAS</v>
          </cell>
          <cell r="AV112">
            <v>-409980.47210999997</v>
          </cell>
          <cell r="AW112" t="str">
            <v>OLD DEAL</v>
          </cell>
        </row>
        <row r="113">
          <cell r="AU113" t="str">
            <v>GAS</v>
          </cell>
          <cell r="AV113">
            <v>-182546.2182</v>
          </cell>
          <cell r="AW113" t="str">
            <v>OLD DEAL</v>
          </cell>
        </row>
        <row r="114">
          <cell r="AU114" t="str">
            <v>GAS</v>
          </cell>
          <cell r="AV114">
            <v>-230648.96119</v>
          </cell>
          <cell r="AW114" t="str">
            <v>OLD DEAL</v>
          </cell>
        </row>
        <row r="115">
          <cell r="AU115" t="str">
            <v>GAS</v>
          </cell>
          <cell r="AV115">
            <v>-226727.13102999999</v>
          </cell>
          <cell r="AW115" t="str">
            <v>OLD DEAL</v>
          </cell>
        </row>
        <row r="116">
          <cell r="AU116" t="str">
            <v>GAS</v>
          </cell>
          <cell r="AV116">
            <v>-222988.76899000001</v>
          </cell>
          <cell r="AW116" t="str">
            <v>OLD DEAL</v>
          </cell>
        </row>
        <row r="117">
          <cell r="AU117" t="str">
            <v>GAS</v>
          </cell>
          <cell r="AV117">
            <v>-214833.91013</v>
          </cell>
          <cell r="AW117" t="str">
            <v>OLD DEAL</v>
          </cell>
        </row>
        <row r="118">
          <cell r="AU118" t="str">
            <v>GAS</v>
          </cell>
          <cell r="AV118">
            <v>-122994.14163</v>
          </cell>
          <cell r="AW118" t="str">
            <v>OLD DEAL</v>
          </cell>
        </row>
        <row r="119">
          <cell r="AU119" t="str">
            <v>GAS</v>
          </cell>
          <cell r="AV119">
            <v>-60848.739399999999</v>
          </cell>
          <cell r="AW119" t="str">
            <v>OLD DEAL</v>
          </cell>
        </row>
        <row r="120">
          <cell r="AU120" t="str">
            <v>GAS</v>
          </cell>
          <cell r="AV120">
            <v>-57662.240299999998</v>
          </cell>
          <cell r="AW120" t="str">
            <v>OLD DEAL</v>
          </cell>
        </row>
        <row r="121">
          <cell r="AU121" t="str">
            <v>GAS</v>
          </cell>
          <cell r="AV121">
            <v>-56681.782760000002</v>
          </cell>
          <cell r="AW121" t="str">
            <v>OLD DEAL</v>
          </cell>
        </row>
        <row r="122">
          <cell r="AU122" t="str">
            <v>GAS</v>
          </cell>
          <cell r="AV122">
            <v>-55747.19225</v>
          </cell>
          <cell r="AW122" t="str">
            <v>OLD DEAL</v>
          </cell>
        </row>
        <row r="123">
          <cell r="AU123" t="str">
            <v>GAS</v>
          </cell>
          <cell r="AV123">
            <v>-53708.477529999996</v>
          </cell>
          <cell r="AW123" t="str">
            <v>OLD DEAL</v>
          </cell>
        </row>
        <row r="124">
          <cell r="AU124" t="str">
            <v>GAS</v>
          </cell>
          <cell r="AV124">
            <v>-40998.047209999997</v>
          </cell>
          <cell r="AW124" t="str">
            <v>OLD DEAL</v>
          </cell>
        </row>
        <row r="125">
          <cell r="AU125" t="str">
            <v>GAS</v>
          </cell>
          <cell r="AV125">
            <v>-297892.07169999997</v>
          </cell>
          <cell r="AW125" t="str">
            <v>OLD DEAL</v>
          </cell>
        </row>
        <row r="126">
          <cell r="AU126" t="str">
            <v>GAS</v>
          </cell>
          <cell r="AV126">
            <v>-291540.82195000001</v>
          </cell>
          <cell r="AW126" t="str">
            <v>OLD DEAL</v>
          </cell>
        </row>
        <row r="127">
          <cell r="AU127" t="str">
            <v>GAS</v>
          </cell>
          <cell r="AV127">
            <v>-281948.07335000002</v>
          </cell>
          <cell r="AW127" t="str">
            <v>OLD DEAL</v>
          </cell>
        </row>
        <row r="128">
          <cell r="AU128" t="str">
            <v>GAS</v>
          </cell>
          <cell r="AV128">
            <v>-283706.73495000001</v>
          </cell>
          <cell r="AW128" t="str">
            <v>OLD DEAL</v>
          </cell>
        </row>
        <row r="129">
          <cell r="AU129" t="str">
            <v>GAS</v>
          </cell>
          <cell r="AV129">
            <v>-277657.92566000001</v>
          </cell>
          <cell r="AW129" t="str">
            <v>OLD DEAL</v>
          </cell>
        </row>
        <row r="130">
          <cell r="AU130" t="str">
            <v>GAS</v>
          </cell>
          <cell r="AV130">
            <v>-268521.97461999999</v>
          </cell>
          <cell r="AW130" t="str">
            <v>OLD DEAL</v>
          </cell>
        </row>
        <row r="131">
          <cell r="AU131" t="str">
            <v>GAS</v>
          </cell>
          <cell r="AV131">
            <v>-24824.339309999999</v>
          </cell>
          <cell r="AW131" t="str">
            <v>OLD DEAL</v>
          </cell>
        </row>
        <row r="132">
          <cell r="AU132" t="str">
            <v>GAS</v>
          </cell>
          <cell r="AV132">
            <v>-24295.068500000001</v>
          </cell>
          <cell r="AW132" t="str">
            <v>OLD DEAL</v>
          </cell>
        </row>
        <row r="133">
          <cell r="AU133" t="str">
            <v>GAS</v>
          </cell>
          <cell r="AV133">
            <v>-23495.672780000001</v>
          </cell>
          <cell r="AW133" t="str">
            <v>OLD DEAL</v>
          </cell>
        </row>
        <row r="134">
          <cell r="AU134" t="str">
            <v>GAS</v>
          </cell>
          <cell r="AV134">
            <v>-954599.48968</v>
          </cell>
          <cell r="AW134" t="str">
            <v>OLD DEAL</v>
          </cell>
        </row>
        <row r="135">
          <cell r="AU135" t="str">
            <v>GAS</v>
          </cell>
          <cell r="AV135">
            <v>-1207004.49132</v>
          </cell>
          <cell r="AW135" t="str">
            <v>OLD DEAL</v>
          </cell>
        </row>
        <row r="136">
          <cell r="AU136" t="str">
            <v>GAS</v>
          </cell>
          <cell r="AV136">
            <v>-1068404.88375</v>
          </cell>
          <cell r="AW136" t="str">
            <v>OLD DEAL</v>
          </cell>
        </row>
        <row r="137">
          <cell r="AU137" t="str">
            <v>GAS</v>
          </cell>
          <cell r="AV137">
            <v>-934678.70762</v>
          </cell>
          <cell r="AW137" t="str">
            <v>OLD DEAL</v>
          </cell>
        </row>
        <row r="138">
          <cell r="AU138" t="str">
            <v>GAS</v>
          </cell>
          <cell r="AV138">
            <v>-563745.74684000004</v>
          </cell>
          <cell r="AW138" t="str">
            <v>OLD DEAL</v>
          </cell>
        </row>
        <row r="139">
          <cell r="AU139" t="str">
            <v>GAS</v>
          </cell>
          <cell r="AV139">
            <v>-285878.27515</v>
          </cell>
          <cell r="AW139" t="str">
            <v>OLD DEAL</v>
          </cell>
        </row>
        <row r="140">
          <cell r="AU140" t="str">
            <v>GAS</v>
          </cell>
          <cell r="AV140">
            <v>-636399.65977999999</v>
          </cell>
          <cell r="AW140" t="str">
            <v>OLD DEAL</v>
          </cell>
        </row>
        <row r="141">
          <cell r="AU141" t="str">
            <v>GAS</v>
          </cell>
          <cell r="AV141">
            <v>-784552.91936000006</v>
          </cell>
          <cell r="AW141" t="str">
            <v>OLD DEAL</v>
          </cell>
        </row>
        <row r="142">
          <cell r="AU142" t="str">
            <v>GAS</v>
          </cell>
          <cell r="AV142">
            <v>-652914.09562000004</v>
          </cell>
          <cell r="AW142" t="str">
            <v>OLD DEAL</v>
          </cell>
        </row>
        <row r="143">
          <cell r="AU143" t="str">
            <v>GAS</v>
          </cell>
          <cell r="AV143">
            <v>-584174.19226000004</v>
          </cell>
          <cell r="AW143" t="str">
            <v>OLD DEAL</v>
          </cell>
        </row>
        <row r="144">
          <cell r="AU144" t="str">
            <v>GAS</v>
          </cell>
          <cell r="AV144">
            <v>-507371.17215</v>
          </cell>
          <cell r="AW144" t="str">
            <v>OLD DEAL</v>
          </cell>
        </row>
        <row r="145">
          <cell r="AU145" t="str">
            <v>GAS</v>
          </cell>
          <cell r="AV145">
            <v>-285878.27515</v>
          </cell>
          <cell r="AW145" t="str">
            <v>OLD DEAL</v>
          </cell>
        </row>
        <row r="146">
          <cell r="AU146" t="str">
            <v>GAS</v>
          </cell>
          <cell r="AV146">
            <v>-67908.991800000003</v>
          </cell>
          <cell r="AW146" t="str">
            <v>OLD DEAL</v>
          </cell>
        </row>
        <row r="147">
          <cell r="AU147" t="str">
            <v>GAS</v>
          </cell>
          <cell r="AV147">
            <v>-63639.965980000001</v>
          </cell>
          <cell r="AW147" t="str">
            <v>OLD DEAL</v>
          </cell>
        </row>
        <row r="148">
          <cell r="AU148" t="str">
            <v>GAS</v>
          </cell>
          <cell r="AV148">
            <v>-60350.224569999998</v>
          </cell>
          <cell r="AW148" t="str">
            <v>OLD DEAL</v>
          </cell>
        </row>
        <row r="149">
          <cell r="AU149" t="str">
            <v>GAS</v>
          </cell>
          <cell r="AV149">
            <v>-118711.65375</v>
          </cell>
          <cell r="AW149" t="str">
            <v>OLD DEAL</v>
          </cell>
        </row>
        <row r="150">
          <cell r="AU150" t="str">
            <v>GAS</v>
          </cell>
          <cell r="AV150">
            <v>-116834.83845</v>
          </cell>
          <cell r="AW150" t="str">
            <v>OLD DEAL</v>
          </cell>
        </row>
        <row r="151">
          <cell r="AU151" t="str">
            <v>GAS</v>
          </cell>
          <cell r="AV151">
            <v>-112749.14937</v>
          </cell>
          <cell r="AW151" t="str">
            <v>OLD DEAL</v>
          </cell>
        </row>
        <row r="152">
          <cell r="AU152" t="str">
            <v>GAS</v>
          </cell>
          <cell r="AV152">
            <v>-40839.75359</v>
          </cell>
          <cell r="AW152" t="str">
            <v>OLD DEAL</v>
          </cell>
        </row>
        <row r="153">
          <cell r="AU153" t="str">
            <v>GAS</v>
          </cell>
          <cell r="AV153">
            <v>-38739.887360000001</v>
          </cell>
          <cell r="AW153" t="str">
            <v>OLD DEAL</v>
          </cell>
        </row>
        <row r="154">
          <cell r="AU154" t="str">
            <v>GAS</v>
          </cell>
          <cell r="AV154">
            <v>-63639.965980000001</v>
          </cell>
          <cell r="AW154" t="str">
            <v>OLD DEAL</v>
          </cell>
        </row>
        <row r="155">
          <cell r="AU155" t="str">
            <v>GAS</v>
          </cell>
          <cell r="AV155">
            <v>-120700.44912999999</v>
          </cell>
          <cell r="AW155" t="str">
            <v>OLD DEAL</v>
          </cell>
        </row>
        <row r="156">
          <cell r="AU156" t="str">
            <v>GAS</v>
          </cell>
          <cell r="AV156">
            <v>-118711.65375</v>
          </cell>
          <cell r="AW156" t="str">
            <v>OLD DEAL</v>
          </cell>
        </row>
        <row r="157">
          <cell r="AU157" t="str">
            <v>GAS</v>
          </cell>
          <cell r="AV157">
            <v>-58417.41923</v>
          </cell>
          <cell r="AW157" t="str">
            <v>OLD DEAL</v>
          </cell>
        </row>
        <row r="158">
          <cell r="AU158" t="str">
            <v>GAS</v>
          </cell>
          <cell r="AV158">
            <v>-56374.574679999998</v>
          </cell>
          <cell r="AW158" t="str">
            <v>OLD DEAL</v>
          </cell>
        </row>
        <row r="159">
          <cell r="AU159" t="str">
            <v>GAS</v>
          </cell>
          <cell r="AV159">
            <v>-40839.75359</v>
          </cell>
          <cell r="AW159" t="str">
            <v>OLD DEAL</v>
          </cell>
        </row>
        <row r="160">
          <cell r="AU160" t="str">
            <v>GAS</v>
          </cell>
          <cell r="AV160">
            <v>-700039.62575999997</v>
          </cell>
          <cell r="AW160" t="str">
            <v>OLD DEAL</v>
          </cell>
        </row>
        <row r="161">
          <cell r="AU161" t="str">
            <v>GAS</v>
          </cell>
          <cell r="AV161">
            <v>-724202.69478999998</v>
          </cell>
          <cell r="AW161" t="str">
            <v>OLD DEAL</v>
          </cell>
        </row>
        <row r="162">
          <cell r="AU162" t="str">
            <v>GAS</v>
          </cell>
          <cell r="AV162">
            <v>-712269.92249999999</v>
          </cell>
          <cell r="AW162" t="str">
            <v>OLD DEAL</v>
          </cell>
        </row>
        <row r="163">
          <cell r="AU163" t="str">
            <v>GAS</v>
          </cell>
          <cell r="AV163">
            <v>-701009.03070999996</v>
          </cell>
          <cell r="AW163" t="str">
            <v>OLD DEAL</v>
          </cell>
        </row>
        <row r="164">
          <cell r="AU164" t="str">
            <v>GAS</v>
          </cell>
          <cell r="AV164">
            <v>-676494.89619999996</v>
          </cell>
          <cell r="AW164" t="str">
            <v>OLD DEAL</v>
          </cell>
        </row>
        <row r="165">
          <cell r="AU165" t="str">
            <v>GAS</v>
          </cell>
          <cell r="AV165">
            <v>-408397.53593000001</v>
          </cell>
          <cell r="AW165" t="str">
            <v>OLD DEAL</v>
          </cell>
        </row>
        <row r="166">
          <cell r="AU166" t="str">
            <v>GAS</v>
          </cell>
          <cell r="AV166">
            <v>-190919.89794</v>
          </cell>
          <cell r="AW166" t="str">
            <v>OLD DEAL</v>
          </cell>
        </row>
        <row r="167">
          <cell r="AU167" t="str">
            <v>GAS</v>
          </cell>
          <cell r="AV167">
            <v>-181050.67370000001</v>
          </cell>
          <cell r="AW167" t="str">
            <v>OLD DEAL</v>
          </cell>
        </row>
        <row r="168">
          <cell r="AU168" t="str">
            <v>GAS</v>
          </cell>
          <cell r="AV168">
            <v>-237423.3075</v>
          </cell>
          <cell r="AW168" t="str">
            <v>OLD DEAL</v>
          </cell>
        </row>
        <row r="169">
          <cell r="AU169" t="str">
            <v>GAS</v>
          </cell>
          <cell r="AV169">
            <v>-233669.67689999999</v>
          </cell>
          <cell r="AW169" t="str">
            <v>OLD DEAL</v>
          </cell>
        </row>
        <row r="170">
          <cell r="AU170" t="str">
            <v>GAS</v>
          </cell>
          <cell r="AV170">
            <v>-225498.29873000001</v>
          </cell>
          <cell r="AW170" t="str">
            <v>OLD DEAL</v>
          </cell>
        </row>
        <row r="171">
          <cell r="AU171" t="str">
            <v>GAS</v>
          </cell>
          <cell r="AV171">
            <v>-122519.26078</v>
          </cell>
          <cell r="AW171" t="str">
            <v>OLD DEAL</v>
          </cell>
        </row>
        <row r="172">
          <cell r="AU172" t="str">
            <v>GAS</v>
          </cell>
          <cell r="AV172">
            <v>-63639.965980000001</v>
          </cell>
          <cell r="AW172" t="str">
            <v>OLD DEAL</v>
          </cell>
        </row>
        <row r="173">
          <cell r="AU173" t="str">
            <v>GAS</v>
          </cell>
          <cell r="AV173">
            <v>-60350.224569999998</v>
          </cell>
          <cell r="AW173" t="str">
            <v>OLD DEAL</v>
          </cell>
        </row>
        <row r="174">
          <cell r="AU174" t="str">
            <v>GAS</v>
          </cell>
          <cell r="AV174">
            <v>-59355.826869999997</v>
          </cell>
          <cell r="AW174" t="str">
            <v>OLD DEAL</v>
          </cell>
        </row>
        <row r="175">
          <cell r="AU175" t="str">
            <v>GAS</v>
          </cell>
          <cell r="AV175">
            <v>-58417.41923</v>
          </cell>
          <cell r="AW175" t="str">
            <v>OLD DEAL</v>
          </cell>
        </row>
        <row r="176">
          <cell r="AU176" t="str">
            <v>GAS</v>
          </cell>
          <cell r="AV176">
            <v>-56374.574679999998</v>
          </cell>
          <cell r="AW176" t="str">
            <v>OLD DEAL</v>
          </cell>
        </row>
        <row r="177">
          <cell r="AU177" t="str">
            <v>GAS</v>
          </cell>
          <cell r="AV177">
            <v>-40839.75359</v>
          </cell>
          <cell r="AW177" t="str">
            <v>OLD DEAL</v>
          </cell>
        </row>
        <row r="178">
          <cell r="AU178" t="str">
            <v>GAS</v>
          </cell>
          <cell r="AV178">
            <v>-329701.61469999998</v>
          </cell>
          <cell r="AW178" t="str">
            <v>OLD DEAL</v>
          </cell>
        </row>
        <row r="179">
          <cell r="AU179" t="str">
            <v>GAS</v>
          </cell>
          <cell r="AV179">
            <v>-323183.95478999999</v>
          </cell>
          <cell r="AW179" t="str">
            <v>OLD DEAL</v>
          </cell>
        </row>
        <row r="180">
          <cell r="AU180" t="str">
            <v>GAS</v>
          </cell>
          <cell r="AV180">
            <v>-313338.51575000002</v>
          </cell>
          <cell r="AW180" t="str">
            <v>OLD DEAL</v>
          </cell>
        </row>
        <row r="181">
          <cell r="AU181" t="str">
            <v>GAS</v>
          </cell>
          <cell r="AV181">
            <v>-306699.17647000001</v>
          </cell>
          <cell r="AW181" t="str">
            <v>OLD DEAL</v>
          </cell>
        </row>
        <row r="182">
          <cell r="AU182" t="str">
            <v>GAS</v>
          </cell>
          <cell r="AV182">
            <v>-300636.23700999998</v>
          </cell>
          <cell r="AW182" t="str">
            <v>OLD DEAL</v>
          </cell>
        </row>
        <row r="183">
          <cell r="AU183" t="str">
            <v>GAS</v>
          </cell>
          <cell r="AV183">
            <v>-291477.68907000002</v>
          </cell>
          <cell r="AW183" t="str">
            <v>OLD DEAL</v>
          </cell>
        </row>
        <row r="184">
          <cell r="AU184" t="str">
            <v>GAS</v>
          </cell>
          <cell r="AV184">
            <v>-26836.177940000001</v>
          </cell>
          <cell r="AW184" t="str">
            <v>OLD DEAL</v>
          </cell>
        </row>
        <row r="185">
          <cell r="AU185" t="str">
            <v>GAS</v>
          </cell>
          <cell r="AV185">
            <v>-26305.670740000001</v>
          </cell>
          <cell r="AW185" t="str">
            <v>OLD DEAL</v>
          </cell>
        </row>
        <row r="186">
          <cell r="AU186" t="str">
            <v>GAS</v>
          </cell>
          <cell r="AV186">
            <v>-25504.297790000001</v>
          </cell>
          <cell r="AW186" t="str">
            <v>OLD DEAL</v>
          </cell>
        </row>
        <row r="187">
          <cell r="AU187" t="str">
            <v>GAS</v>
          </cell>
          <cell r="AV187">
            <v>-1050448.2166299999</v>
          </cell>
          <cell r="AW187" t="str">
            <v>OLD DEAL</v>
          </cell>
        </row>
        <row r="188">
          <cell r="AU188" t="str">
            <v>GAS</v>
          </cell>
          <cell r="AV188">
            <v>-1270550.4305100001</v>
          </cell>
          <cell r="AW188" t="str">
            <v>OLD DEAL</v>
          </cell>
        </row>
        <row r="189">
          <cell r="AU189" t="str">
            <v>GAS</v>
          </cell>
          <cell r="AV189">
            <v>-1165386.2012799999</v>
          </cell>
          <cell r="AW189" t="str">
            <v>OLD DEAL</v>
          </cell>
        </row>
        <row r="190">
          <cell r="AU190" t="str">
            <v>GAS</v>
          </cell>
          <cell r="AV190">
            <v>-1020761.26659</v>
          </cell>
          <cell r="AW190" t="str">
            <v>OLD DEAL</v>
          </cell>
        </row>
        <row r="191">
          <cell r="AU191" t="str">
            <v>GAS</v>
          </cell>
          <cell r="AV191">
            <v>-633321.96242999996</v>
          </cell>
          <cell r="AW191" t="str">
            <v>OLD DEAL</v>
          </cell>
        </row>
        <row r="192">
          <cell r="AU192" t="str">
            <v>GAS</v>
          </cell>
          <cell r="AV192">
            <v>-324798.71862</v>
          </cell>
          <cell r="AW192" t="str">
            <v>OLD DEAL</v>
          </cell>
        </row>
        <row r="193">
          <cell r="AU193" t="str">
            <v>GAS</v>
          </cell>
          <cell r="AV193">
            <v>-630268.92998000002</v>
          </cell>
          <cell r="AW193" t="str">
            <v>OLD DEAL</v>
          </cell>
        </row>
        <row r="194">
          <cell r="AU194" t="str">
            <v>GAS</v>
          </cell>
          <cell r="AV194">
            <v>-802452.90347999998</v>
          </cell>
          <cell r="AW194" t="str">
            <v>OLD DEAL</v>
          </cell>
        </row>
        <row r="195">
          <cell r="AU195" t="str">
            <v>GAS</v>
          </cell>
          <cell r="AV195">
            <v>-712180.45634000003</v>
          </cell>
          <cell r="AW195" t="str">
            <v>OLD DEAL</v>
          </cell>
        </row>
        <row r="196">
          <cell r="AU196" t="str">
            <v>GAS</v>
          </cell>
          <cell r="AV196">
            <v>-637975.79162000003</v>
          </cell>
          <cell r="AW196" t="str">
            <v>OLD DEAL</v>
          </cell>
        </row>
        <row r="197">
          <cell r="AU197" t="str">
            <v>GAS</v>
          </cell>
          <cell r="AV197">
            <v>-569989.76618000004</v>
          </cell>
          <cell r="AW197" t="str">
            <v>OLD DEAL</v>
          </cell>
        </row>
        <row r="198">
          <cell r="AU198" t="str">
            <v>GAS</v>
          </cell>
          <cell r="AV198">
            <v>-324798.71862</v>
          </cell>
          <cell r="AW198" t="str">
            <v>OLD DEAL</v>
          </cell>
        </row>
        <row r="199">
          <cell r="AU199" t="str">
            <v>GAS</v>
          </cell>
          <cell r="AV199">
            <v>-72919.325989999998</v>
          </cell>
          <cell r="AW199" t="str">
            <v>OLD DEAL</v>
          </cell>
        </row>
        <row r="200">
          <cell r="AU200" t="str">
            <v>GAS</v>
          </cell>
          <cell r="AV200">
            <v>-70029.881110000002</v>
          </cell>
          <cell r="AW200" t="str">
            <v>OLD DEAL</v>
          </cell>
        </row>
        <row r="201">
          <cell r="AU201" t="str">
            <v>GAS</v>
          </cell>
          <cell r="AV201">
            <v>-66871.075289999993</v>
          </cell>
          <cell r="AW201" t="str">
            <v>OLD DEAL</v>
          </cell>
        </row>
        <row r="202">
          <cell r="AU202" t="str">
            <v>GAS</v>
          </cell>
          <cell r="AV202">
            <v>-64743.67785</v>
          </cell>
          <cell r="AW202" t="str">
            <v>OLD DEAL</v>
          </cell>
        </row>
        <row r="203">
          <cell r="AU203" t="str">
            <v>GAS</v>
          </cell>
          <cell r="AV203">
            <v>-63797.579160000001</v>
          </cell>
          <cell r="AW203" t="str">
            <v>OLD DEAL</v>
          </cell>
        </row>
        <row r="204">
          <cell r="AU204" t="str">
            <v>GAS</v>
          </cell>
          <cell r="AV204">
            <v>-63332.196239999997</v>
          </cell>
          <cell r="AW204" t="str">
            <v>OLD DEAL</v>
          </cell>
        </row>
        <row r="205">
          <cell r="AU205" t="str">
            <v>GAS</v>
          </cell>
          <cell r="AV205">
            <v>-46399.81695</v>
          </cell>
          <cell r="AW205" t="str">
            <v>OLD DEAL</v>
          </cell>
        </row>
        <row r="206">
          <cell r="AU206" t="str">
            <v>GAS</v>
          </cell>
          <cell r="AV206">
            <v>-42215.910900000003</v>
          </cell>
          <cell r="AW206" t="str">
            <v>OLD DEAL</v>
          </cell>
        </row>
        <row r="207">
          <cell r="AU207" t="str">
            <v>GAS</v>
          </cell>
          <cell r="AV207">
            <v>-70029.881110000002</v>
          </cell>
          <cell r="AW207" t="str">
            <v>OLD DEAL</v>
          </cell>
        </row>
        <row r="208">
          <cell r="AU208" t="str">
            <v>GAS</v>
          </cell>
          <cell r="AV208">
            <v>-66871.075289999993</v>
          </cell>
          <cell r="AW208" t="str">
            <v>OLD DEAL</v>
          </cell>
        </row>
        <row r="209">
          <cell r="AU209" t="str">
            <v>GAS</v>
          </cell>
          <cell r="AV209">
            <v>-64743.67785</v>
          </cell>
          <cell r="AW209" t="str">
            <v>OLD DEAL</v>
          </cell>
        </row>
        <row r="210">
          <cell r="AU210" t="str">
            <v>GAS</v>
          </cell>
          <cell r="AV210">
            <v>-63797.579160000001</v>
          </cell>
          <cell r="AW210" t="str">
            <v>OLD DEAL</v>
          </cell>
        </row>
        <row r="211">
          <cell r="AU211" t="str">
            <v>GAS</v>
          </cell>
          <cell r="AV211">
            <v>-63332.196239999997</v>
          </cell>
          <cell r="AW211" t="str">
            <v>OLD DEAL</v>
          </cell>
        </row>
        <row r="212">
          <cell r="AU212" t="str">
            <v>GAS</v>
          </cell>
          <cell r="AV212">
            <v>-46399.81695</v>
          </cell>
          <cell r="AW212" t="str">
            <v>OLD DEAL</v>
          </cell>
        </row>
        <row r="213">
          <cell r="AU213" t="str">
            <v>GAS</v>
          </cell>
          <cell r="AV213">
            <v>-770328.69220000005</v>
          </cell>
          <cell r="AW213" t="str">
            <v>OLD DEAL</v>
          </cell>
        </row>
        <row r="214">
          <cell r="AU214" t="str">
            <v>GAS</v>
          </cell>
          <cell r="AV214">
            <v>-802452.90347999998</v>
          </cell>
          <cell r="AW214" t="str">
            <v>OLD DEAL</v>
          </cell>
        </row>
        <row r="215">
          <cell r="AU215" t="str">
            <v>GAS</v>
          </cell>
          <cell r="AV215">
            <v>-906411.48988000001</v>
          </cell>
          <cell r="AW215" t="str">
            <v>OLD DEAL</v>
          </cell>
        </row>
        <row r="216">
          <cell r="AU216" t="str">
            <v>GAS</v>
          </cell>
          <cell r="AV216">
            <v>-765570.94993999996</v>
          </cell>
          <cell r="AW216" t="str">
            <v>OLD DEAL</v>
          </cell>
        </row>
        <row r="217">
          <cell r="AU217" t="str">
            <v>GAS</v>
          </cell>
          <cell r="AV217">
            <v>-823318.55114999996</v>
          </cell>
          <cell r="AW217" t="str">
            <v>OLD DEAL</v>
          </cell>
        </row>
        <row r="218">
          <cell r="AU218" t="str">
            <v>GAS</v>
          </cell>
          <cell r="AV218">
            <v>-463998.16944999999</v>
          </cell>
          <cell r="AW218" t="str">
            <v>OLD DEAL</v>
          </cell>
        </row>
        <row r="219">
          <cell r="AU219" t="str">
            <v>GAS</v>
          </cell>
          <cell r="AV219">
            <v>-280119.52444000001</v>
          </cell>
          <cell r="AW219" t="str">
            <v>OLD DEAL</v>
          </cell>
        </row>
        <row r="220">
          <cell r="AU220" t="str">
            <v>GAS</v>
          </cell>
          <cell r="AV220">
            <v>-267484.30115999997</v>
          </cell>
          <cell r="AW220" t="str">
            <v>OLD DEAL</v>
          </cell>
        </row>
        <row r="221">
          <cell r="AU221" t="str">
            <v>GAS</v>
          </cell>
          <cell r="AV221">
            <v>-258974.7114</v>
          </cell>
          <cell r="AW221" t="str">
            <v>OLD DEAL</v>
          </cell>
        </row>
        <row r="222">
          <cell r="AU222" t="str">
            <v>GAS</v>
          </cell>
          <cell r="AV222">
            <v>-255190.31664999999</v>
          </cell>
          <cell r="AW222" t="str">
            <v>OLD DEAL</v>
          </cell>
        </row>
        <row r="223">
          <cell r="AU223" t="str">
            <v>GAS</v>
          </cell>
          <cell r="AV223">
            <v>-253328.78497000001</v>
          </cell>
          <cell r="AW223" t="str">
            <v>OLD DEAL</v>
          </cell>
        </row>
        <row r="224">
          <cell r="AU224" t="str">
            <v>GAS</v>
          </cell>
          <cell r="AV224">
            <v>-139199.45084</v>
          </cell>
          <cell r="AW224" t="str">
            <v>OLD DEAL</v>
          </cell>
        </row>
        <row r="225">
          <cell r="AU225" t="str">
            <v>GAS</v>
          </cell>
          <cell r="AV225">
            <v>-70029.881110000002</v>
          </cell>
          <cell r="AW225" t="str">
            <v>OLD DEAL</v>
          </cell>
        </row>
        <row r="226">
          <cell r="AU226" t="str">
            <v>GAS</v>
          </cell>
          <cell r="AV226">
            <v>-66871.075289999993</v>
          </cell>
          <cell r="AW226" t="str">
            <v>OLD DEAL</v>
          </cell>
        </row>
        <row r="227">
          <cell r="AU227" t="str">
            <v>GAS</v>
          </cell>
          <cell r="AV227">
            <v>-64743.67785</v>
          </cell>
          <cell r="AW227" t="str">
            <v>OLD DEAL</v>
          </cell>
        </row>
        <row r="228">
          <cell r="AU228" t="str">
            <v>GAS</v>
          </cell>
          <cell r="AV228">
            <v>-63797.579160000001</v>
          </cell>
          <cell r="AW228" t="str">
            <v>OLD DEAL</v>
          </cell>
        </row>
        <row r="229">
          <cell r="AU229" t="str">
            <v>GAS</v>
          </cell>
          <cell r="AV229">
            <v>-63332.196239999997</v>
          </cell>
          <cell r="AW229" t="str">
            <v>OLD DEAL</v>
          </cell>
        </row>
        <row r="230">
          <cell r="AU230" t="str">
            <v>GAS</v>
          </cell>
          <cell r="AV230">
            <v>-46399.81695</v>
          </cell>
          <cell r="AW230" t="str">
            <v>OLD DEAL</v>
          </cell>
        </row>
        <row r="231">
          <cell r="AU231" t="str">
            <v>GAS</v>
          </cell>
          <cell r="AV231">
            <v>-328626.96798000002</v>
          </cell>
          <cell r="AW231" t="str">
            <v>OLD DEAL</v>
          </cell>
        </row>
        <row r="232">
          <cell r="AU232" t="str">
            <v>GAS</v>
          </cell>
          <cell r="AV232">
            <v>-322109.96850000002</v>
          </cell>
          <cell r="AW232" t="str">
            <v>OLD DEAL</v>
          </cell>
        </row>
        <row r="233">
          <cell r="AU233" t="str">
            <v>GAS</v>
          </cell>
          <cell r="AV233">
            <v>-312265.58562000003</v>
          </cell>
          <cell r="AW233" t="str">
            <v>OLD DEAL</v>
          </cell>
        </row>
        <row r="234">
          <cell r="AU234" t="str">
            <v>GAS</v>
          </cell>
          <cell r="AV234">
            <v>-30569.950509999999</v>
          </cell>
          <cell r="AW234" t="str">
            <v>OLD DEAL</v>
          </cell>
        </row>
        <row r="235">
          <cell r="AU235" t="str">
            <v>GAS</v>
          </cell>
          <cell r="AV235">
            <v>-29963.718000000001</v>
          </cell>
          <cell r="AW235" t="str">
            <v>OLD DEAL</v>
          </cell>
        </row>
        <row r="236">
          <cell r="AU236" t="str">
            <v>GAS</v>
          </cell>
          <cell r="AV236">
            <v>-29047.961449999999</v>
          </cell>
          <cell r="AW236" t="str">
            <v>OLD DEAL</v>
          </cell>
        </row>
        <row r="237">
          <cell r="AU237" t="str">
            <v>GAS</v>
          </cell>
          <cell r="AV237">
            <v>-1052840.6965600001</v>
          </cell>
          <cell r="AW237" t="str">
            <v>OLD DEAL</v>
          </cell>
        </row>
        <row r="238">
          <cell r="AU238" t="str">
            <v>GAS</v>
          </cell>
          <cell r="AV238">
            <v>-1343394.80418</v>
          </cell>
          <cell r="AW238" t="str">
            <v>OLD DEAL</v>
          </cell>
        </row>
        <row r="239">
          <cell r="AU239" t="str">
            <v>GAS</v>
          </cell>
          <cell r="AV239">
            <v>-1192583.91395</v>
          </cell>
          <cell r="AW239" t="str">
            <v>OLD DEAL</v>
          </cell>
        </row>
        <row r="240">
          <cell r="AU240" t="str">
            <v>GAS</v>
          </cell>
          <cell r="AV240">
            <v>-1109365.15512</v>
          </cell>
          <cell r="AW240" t="str">
            <v>OLD DEAL</v>
          </cell>
        </row>
        <row r="241">
          <cell r="AU241" t="str">
            <v>GAS</v>
          </cell>
          <cell r="AV241">
            <v>-632231.73682999995</v>
          </cell>
          <cell r="AW241" t="str">
            <v>OLD DEAL</v>
          </cell>
        </row>
        <row r="242">
          <cell r="AU242" t="str">
            <v>GAS</v>
          </cell>
          <cell r="AV242">
            <v>-332001.07825999998</v>
          </cell>
          <cell r="AW242" t="str">
            <v>OLD DEAL</v>
          </cell>
        </row>
        <row r="243">
          <cell r="AU243" t="str">
            <v>GAS</v>
          </cell>
          <cell r="AV243">
            <v>-701893.7977</v>
          </cell>
          <cell r="AW243" t="str">
            <v>OLD DEAL</v>
          </cell>
        </row>
        <row r="244">
          <cell r="AU244" t="str">
            <v>GAS</v>
          </cell>
          <cell r="AV244">
            <v>-873206.62271999998</v>
          </cell>
          <cell r="AW244" t="str">
            <v>OLD DEAL</v>
          </cell>
        </row>
        <row r="245">
          <cell r="AU245" t="str">
            <v>GAS</v>
          </cell>
          <cell r="AV245">
            <v>-795055.94262999995</v>
          </cell>
          <cell r="AW245" t="str">
            <v>OLD DEAL</v>
          </cell>
        </row>
        <row r="246">
          <cell r="AU246" t="str">
            <v>GAS</v>
          </cell>
          <cell r="AV246">
            <v>-717824.51214000001</v>
          </cell>
          <cell r="AW246" t="str">
            <v>OLD DEAL</v>
          </cell>
        </row>
        <row r="247">
          <cell r="AU247" t="str">
            <v>GAS</v>
          </cell>
          <cell r="AV247">
            <v>-632231.73682999995</v>
          </cell>
          <cell r="AW247" t="str">
            <v>OLD DEAL</v>
          </cell>
        </row>
        <row r="248">
          <cell r="AU248" t="str">
            <v>GAS</v>
          </cell>
          <cell r="AV248">
            <v>-379429.80372999999</v>
          </cell>
          <cell r="AW248" t="str">
            <v>OLD DEAL</v>
          </cell>
        </row>
        <row r="249">
          <cell r="AU249" t="str">
            <v>GAS</v>
          </cell>
          <cell r="AV249">
            <v>-165041.60617000001</v>
          </cell>
          <cell r="AW249" t="str">
            <v>OLD DEAL</v>
          </cell>
        </row>
        <row r="250">
          <cell r="AU250" t="str">
            <v>GAS</v>
          </cell>
          <cell r="AV250">
            <v>0</v>
          </cell>
          <cell r="AW250" t="str">
            <v>OLD DEAL</v>
          </cell>
        </row>
        <row r="251">
          <cell r="AU251" t="str">
            <v>GAS</v>
          </cell>
          <cell r="AV251">
            <v>-134339.48042000001</v>
          </cell>
          <cell r="AW251" t="str">
            <v>OLD DEAL</v>
          </cell>
        </row>
        <row r="252">
          <cell r="AU252" t="str">
            <v>GAS</v>
          </cell>
          <cell r="AV252">
            <v>-132509.32376999999</v>
          </cell>
          <cell r="AW252" t="str">
            <v>OLD DEAL</v>
          </cell>
        </row>
        <row r="253">
          <cell r="AU253" t="str">
            <v>GAS</v>
          </cell>
          <cell r="AV253">
            <v>-130513.54766</v>
          </cell>
          <cell r="AW253" t="str">
            <v>OLD DEAL</v>
          </cell>
        </row>
        <row r="254">
          <cell r="AU254" t="str">
            <v>GAS</v>
          </cell>
          <cell r="AV254">
            <v>-126446.34737</v>
          </cell>
          <cell r="AW254" t="str">
            <v>OLD DEAL</v>
          </cell>
        </row>
        <row r="255">
          <cell r="AU255" t="str">
            <v>GAS</v>
          </cell>
          <cell r="AV255">
            <v>0</v>
          </cell>
          <cell r="AW255" t="str">
            <v>OLD DEAL</v>
          </cell>
        </row>
        <row r="256">
          <cell r="AU256" t="str">
            <v>GAS</v>
          </cell>
          <cell r="AV256">
            <v>-70189.37977</v>
          </cell>
          <cell r="AW256" t="str">
            <v>OLD DEAL</v>
          </cell>
        </row>
        <row r="257">
          <cell r="AU257" t="str">
            <v>GAS</v>
          </cell>
          <cell r="AV257">
            <v>-134339.48042000001</v>
          </cell>
          <cell r="AW257" t="str">
            <v>OLD DEAL</v>
          </cell>
        </row>
        <row r="258">
          <cell r="AU258" t="str">
            <v>GAS</v>
          </cell>
          <cell r="AV258">
            <v>-132509.32376999999</v>
          </cell>
          <cell r="AW258" t="str">
            <v>OLD DEAL</v>
          </cell>
        </row>
        <row r="259">
          <cell r="AU259" t="str">
            <v>GAS</v>
          </cell>
          <cell r="AV259">
            <v>-130513.54766</v>
          </cell>
          <cell r="AW259" t="str">
            <v>OLD DEAL</v>
          </cell>
        </row>
        <row r="260">
          <cell r="AU260" t="str">
            <v>GAS</v>
          </cell>
          <cell r="AV260">
            <v>-126446.34737</v>
          </cell>
          <cell r="AW260" t="str">
            <v>OLD DEAL</v>
          </cell>
        </row>
        <row r="261">
          <cell r="AU261" t="str">
            <v>GAS</v>
          </cell>
          <cell r="AV261">
            <v>-47428.725469999998</v>
          </cell>
          <cell r="AW261" t="str">
            <v>OLD DEAL</v>
          </cell>
        </row>
        <row r="262">
          <cell r="AU262" t="str">
            <v>GAS</v>
          </cell>
          <cell r="AV262">
            <v>-842272.55723999999</v>
          </cell>
          <cell r="AW262" t="str">
            <v>OLD DEAL</v>
          </cell>
        </row>
        <row r="263">
          <cell r="AU263" t="str">
            <v>GAS</v>
          </cell>
          <cell r="AV263">
            <v>-873206.62271999998</v>
          </cell>
          <cell r="AW263" t="str">
            <v>OLD DEAL</v>
          </cell>
        </row>
        <row r="264">
          <cell r="AU264" t="str">
            <v>GAS</v>
          </cell>
          <cell r="AV264">
            <v>-927565.26639999996</v>
          </cell>
          <cell r="AW264" t="str">
            <v>OLD DEAL</v>
          </cell>
        </row>
        <row r="265">
          <cell r="AU265" t="str">
            <v>GAS</v>
          </cell>
          <cell r="AV265">
            <v>-848338.05980000005</v>
          </cell>
          <cell r="AW265" t="str">
            <v>OLD DEAL</v>
          </cell>
        </row>
        <row r="266">
          <cell r="AU266" t="str">
            <v>GAS</v>
          </cell>
          <cell r="AV266">
            <v>-821901.25786999997</v>
          </cell>
          <cell r="AW266" t="str">
            <v>OLD DEAL</v>
          </cell>
        </row>
        <row r="267">
          <cell r="AU267" t="str">
            <v>GAS</v>
          </cell>
          <cell r="AV267">
            <v>-474287.25465999998</v>
          </cell>
          <cell r="AW267" t="str">
            <v>OLD DEAL</v>
          </cell>
        </row>
        <row r="268">
          <cell r="AU268" t="str">
            <v>GAS</v>
          </cell>
          <cell r="AV268">
            <v>-280757.51908</v>
          </cell>
          <cell r="AW268" t="str">
            <v>OLD DEAL</v>
          </cell>
        </row>
        <row r="269">
          <cell r="AU269" t="str">
            <v>GAS</v>
          </cell>
          <cell r="AV269">
            <v>-268678.96084000001</v>
          </cell>
          <cell r="AW269" t="str">
            <v>OLD DEAL</v>
          </cell>
        </row>
        <row r="270">
          <cell r="AU270" t="str">
            <v>GAS</v>
          </cell>
          <cell r="AV270">
            <v>-265018.64753999998</v>
          </cell>
          <cell r="AW270" t="str">
            <v>OLD DEAL</v>
          </cell>
        </row>
        <row r="271">
          <cell r="AU271" t="str">
            <v>GAS</v>
          </cell>
          <cell r="AV271">
            <v>-261027.09531999999</v>
          </cell>
          <cell r="AW271" t="str">
            <v>OLD DEAL</v>
          </cell>
        </row>
        <row r="272">
          <cell r="AU272" t="str">
            <v>GAS</v>
          </cell>
          <cell r="AV272">
            <v>-252892.69472999999</v>
          </cell>
          <cell r="AW272" t="str">
            <v>OLD DEAL</v>
          </cell>
        </row>
        <row r="273">
          <cell r="AU273" t="str">
            <v>GAS</v>
          </cell>
          <cell r="AV273">
            <v>-189714.90186000001</v>
          </cell>
          <cell r="AW273" t="str">
            <v>OLD DEAL</v>
          </cell>
        </row>
        <row r="274">
          <cell r="AU274" t="str">
            <v>GAS</v>
          </cell>
          <cell r="AV274">
            <v>-70189.37977</v>
          </cell>
          <cell r="AW274" t="str">
            <v>OLD DEAL</v>
          </cell>
        </row>
        <row r="275">
          <cell r="AU275" t="str">
            <v>GAS</v>
          </cell>
          <cell r="AV275">
            <v>-67169.740210000004</v>
          </cell>
          <cell r="AW275" t="str">
            <v>OLD DEAL</v>
          </cell>
        </row>
        <row r="276">
          <cell r="AU276" t="str">
            <v>GAS</v>
          </cell>
          <cell r="AV276">
            <v>-66254.661890000003</v>
          </cell>
          <cell r="AW276" t="str">
            <v>OLD DEAL</v>
          </cell>
        </row>
        <row r="277">
          <cell r="AU277" t="str">
            <v>GAS</v>
          </cell>
          <cell r="AV277">
            <v>-65256.773829999998</v>
          </cell>
          <cell r="AW277" t="str">
            <v>OLD DEAL</v>
          </cell>
        </row>
        <row r="278">
          <cell r="AU278" t="str">
            <v>GAS</v>
          </cell>
          <cell r="AV278">
            <v>-63223.17368</v>
          </cell>
          <cell r="AW278" t="str">
            <v>OLD DEAL</v>
          </cell>
        </row>
        <row r="279">
          <cell r="AU279" t="str">
            <v>GAS</v>
          </cell>
          <cell r="AV279">
            <v>-47428.725469999998</v>
          </cell>
          <cell r="AW279" t="str">
            <v>OLD DEAL</v>
          </cell>
        </row>
        <row r="280">
          <cell r="AU280" t="str">
            <v>GAS</v>
          </cell>
          <cell r="AV280">
            <v>-226125.66401000001</v>
          </cell>
          <cell r="AW280" t="str">
            <v>OLD DEAL</v>
          </cell>
        </row>
        <row r="281">
          <cell r="AU281" t="str">
            <v>GAS</v>
          </cell>
          <cell r="AV281">
            <v>-220112.24158999999</v>
          </cell>
          <cell r="AW281" t="str">
            <v>OLD DEAL</v>
          </cell>
        </row>
        <row r="282">
          <cell r="AU282" t="str">
            <v>GAS</v>
          </cell>
          <cell r="AV282">
            <v>-211032.88102999999</v>
          </cell>
          <cell r="AW282" t="str">
            <v>OLD DEAL</v>
          </cell>
        </row>
        <row r="283">
          <cell r="AU283" t="str">
            <v>GAS</v>
          </cell>
          <cell r="AV283">
            <v>-226125.66401000001</v>
          </cell>
          <cell r="AW283" t="str">
            <v>OLD DEAL</v>
          </cell>
        </row>
        <row r="284">
          <cell r="AU284" t="str">
            <v>GAS</v>
          </cell>
          <cell r="AV284">
            <v>-220112.24158999999</v>
          </cell>
          <cell r="AW284" t="str">
            <v>OLD DEAL</v>
          </cell>
        </row>
        <row r="285">
          <cell r="AU285" t="str">
            <v>GAS</v>
          </cell>
          <cell r="AV285">
            <v>-211032.88102999999</v>
          </cell>
          <cell r="AW285" t="str">
            <v>OLD DEAL</v>
          </cell>
        </row>
        <row r="286">
          <cell r="AU286" t="str">
            <v>GAS</v>
          </cell>
          <cell r="AV286">
            <v>-16959.424800000001</v>
          </cell>
          <cell r="AW286" t="str">
            <v>OLD DEAL</v>
          </cell>
        </row>
        <row r="287">
          <cell r="AU287" t="str">
            <v>GAS</v>
          </cell>
          <cell r="AV287">
            <v>-16508.418119999998</v>
          </cell>
          <cell r="AW287" t="str">
            <v>OLD DEAL</v>
          </cell>
        </row>
        <row r="288">
          <cell r="AU288" t="str">
            <v>GAS</v>
          </cell>
          <cell r="AV288">
            <v>-15827.46608</v>
          </cell>
          <cell r="AW288" t="str">
            <v>OLD DEAL</v>
          </cell>
        </row>
        <row r="289">
          <cell r="AU289" t="str">
            <v>GAS</v>
          </cell>
          <cell r="AV289">
            <v>-706878.13087999995</v>
          </cell>
          <cell r="AW289" t="str">
            <v>OLD DEAL</v>
          </cell>
        </row>
        <row r="290">
          <cell r="AU290" t="str">
            <v>GAS</v>
          </cell>
          <cell r="AV290">
            <v>-856033.38988999999</v>
          </cell>
          <cell r="AW290" t="str">
            <v>OLD DEAL</v>
          </cell>
        </row>
        <row r="291">
          <cell r="AU291" t="str">
            <v>GAS</v>
          </cell>
          <cell r="AV291">
            <v>-789697.91370999999</v>
          </cell>
          <cell r="AW291" t="str">
            <v>OLD DEAL</v>
          </cell>
        </row>
        <row r="292">
          <cell r="AU292" t="str">
            <v>GAS</v>
          </cell>
          <cell r="AV292">
            <v>-687459.36592999997</v>
          </cell>
          <cell r="AW292" t="str">
            <v>OLD DEAL</v>
          </cell>
        </row>
        <row r="293">
          <cell r="AU293" t="str">
            <v>GAS</v>
          </cell>
          <cell r="AV293">
            <v>-394265.22168000002</v>
          </cell>
          <cell r="AW293" t="str">
            <v>OLD DEAL</v>
          </cell>
        </row>
        <row r="294">
          <cell r="AU294" t="str">
            <v>GAS</v>
          </cell>
          <cell r="AV294">
            <v>-222303.60058999999</v>
          </cell>
          <cell r="AW294" t="str">
            <v>OLD DEAL</v>
          </cell>
        </row>
        <row r="295">
          <cell r="AU295" t="str">
            <v>GAS</v>
          </cell>
          <cell r="AV295">
            <v>-504912.95062999998</v>
          </cell>
          <cell r="AW295" t="str">
            <v>OLD DEAL</v>
          </cell>
        </row>
        <row r="296">
          <cell r="AU296" t="str">
            <v>GAS</v>
          </cell>
          <cell r="AV296">
            <v>-523131.51604999998</v>
          </cell>
          <cell r="AW296" t="str">
            <v>OLD DEAL</v>
          </cell>
        </row>
        <row r="297">
          <cell r="AU297" t="str">
            <v>GAS</v>
          </cell>
          <cell r="AV297">
            <v>-464528.18453999999</v>
          </cell>
          <cell r="AW297" t="str">
            <v>OLD DEAL</v>
          </cell>
        </row>
        <row r="298">
          <cell r="AU298" t="str">
            <v>GAS</v>
          </cell>
          <cell r="AV298">
            <v>-504136.86835</v>
          </cell>
          <cell r="AW298" t="str">
            <v>OLD DEAL</v>
          </cell>
        </row>
        <row r="299">
          <cell r="AU299" t="str">
            <v>GAS</v>
          </cell>
          <cell r="AV299">
            <v>-438072.46853000001</v>
          </cell>
          <cell r="AW299" t="str">
            <v>OLD DEAL</v>
          </cell>
        </row>
        <row r="300">
          <cell r="AU300" t="str">
            <v>GAS</v>
          </cell>
          <cell r="AV300">
            <v>-254061.25781000001</v>
          </cell>
          <cell r="AW300" t="str">
            <v>OLD DEAL</v>
          </cell>
        </row>
        <row r="301">
          <cell r="AU301" t="str">
            <v>GAS</v>
          </cell>
          <cell r="AV301">
            <v>-108710.27905</v>
          </cell>
          <cell r="AW301" t="str">
            <v>OLD DEAL</v>
          </cell>
        </row>
        <row r="302">
          <cell r="AU302" t="str">
            <v>GAS</v>
          </cell>
          <cell r="AV302">
            <v>0</v>
          </cell>
          <cell r="AW302" t="str">
            <v>OLD DEAL</v>
          </cell>
        </row>
        <row r="303">
          <cell r="AU303" t="str">
            <v>GAS</v>
          </cell>
          <cell r="AV303">
            <v>-95114.821100000001</v>
          </cell>
          <cell r="AW303" t="str">
            <v>OLD DEAL</v>
          </cell>
        </row>
        <row r="304">
          <cell r="AU304" t="str">
            <v>GAS</v>
          </cell>
          <cell r="AV304">
            <v>-92905.636910000001</v>
          </cell>
          <cell r="AW304" t="str">
            <v>OLD DEAL</v>
          </cell>
        </row>
        <row r="305">
          <cell r="AU305" t="str">
            <v>GAS</v>
          </cell>
          <cell r="AV305">
            <v>-91661.248789999998</v>
          </cell>
          <cell r="AW305" t="str">
            <v>OLD DEAL</v>
          </cell>
        </row>
        <row r="306">
          <cell r="AU306" t="str">
            <v>GAS</v>
          </cell>
          <cell r="AV306">
            <v>-43807.246850000003</v>
          </cell>
          <cell r="AW306" t="str">
            <v>OLD DEAL</v>
          </cell>
        </row>
        <row r="307">
          <cell r="AU307" t="str">
            <v>GAS</v>
          </cell>
          <cell r="AV307">
            <v>0</v>
          </cell>
          <cell r="AW307" t="str">
            <v>OLD DEAL</v>
          </cell>
        </row>
        <row r="308">
          <cell r="AU308" t="str">
            <v>GAS</v>
          </cell>
          <cell r="AV308">
            <v>-30168.329310000001</v>
          </cell>
          <cell r="AW308" t="str">
            <v>OLD DEAL</v>
          </cell>
        </row>
        <row r="309">
          <cell r="AU309" t="str">
            <v>GAS</v>
          </cell>
          <cell r="AV309">
            <v>-504912.95062999998</v>
          </cell>
          <cell r="AW309" t="str">
            <v>OLD DEAL</v>
          </cell>
        </row>
        <row r="310">
          <cell r="AU310" t="str">
            <v>GAS</v>
          </cell>
          <cell r="AV310">
            <v>-475574.10550000001</v>
          </cell>
          <cell r="AW310" t="str">
            <v>OLD DEAL</v>
          </cell>
        </row>
        <row r="311">
          <cell r="AU311" t="str">
            <v>GAS</v>
          </cell>
          <cell r="AV311">
            <v>-510981.00299000001</v>
          </cell>
          <cell r="AW311" t="str">
            <v>OLD DEAL</v>
          </cell>
        </row>
        <row r="312">
          <cell r="AU312" t="str">
            <v>GAS</v>
          </cell>
          <cell r="AV312">
            <v>-458306.24394999997</v>
          </cell>
          <cell r="AW312" t="str">
            <v>OLD DEAL</v>
          </cell>
        </row>
        <row r="313">
          <cell r="AU313" t="str">
            <v>GAS</v>
          </cell>
          <cell r="AV313">
            <v>-438072.46853000001</v>
          </cell>
          <cell r="AW313" t="str">
            <v>OLD DEAL</v>
          </cell>
        </row>
        <row r="314">
          <cell r="AU314" t="str">
            <v>GAS</v>
          </cell>
          <cell r="AV314">
            <v>-285818.91503999999</v>
          </cell>
          <cell r="AW314" t="str">
            <v>OLD DEAL</v>
          </cell>
        </row>
        <row r="315">
          <cell r="AU315" t="str">
            <v>GAS</v>
          </cell>
          <cell r="AV315">
            <v>-151473.88519</v>
          </cell>
          <cell r="AW315" t="str">
            <v>OLD DEAL</v>
          </cell>
        </row>
        <row r="316">
          <cell r="AU316" t="str">
            <v>GAS</v>
          </cell>
          <cell r="AV316">
            <v>-190229.6422</v>
          </cell>
          <cell r="AW316" t="str">
            <v>OLD DEAL</v>
          </cell>
        </row>
        <row r="317">
          <cell r="AU317" t="str">
            <v>GAS</v>
          </cell>
          <cell r="AV317">
            <v>-185811.27381000001</v>
          </cell>
          <cell r="AW317" t="str">
            <v>OLD DEAL</v>
          </cell>
        </row>
        <row r="318">
          <cell r="AU318" t="str">
            <v>GAS</v>
          </cell>
          <cell r="AV318">
            <v>-137491.87319000001</v>
          </cell>
          <cell r="AW318" t="str">
            <v>OLD DEAL</v>
          </cell>
        </row>
        <row r="319">
          <cell r="AU319" t="str">
            <v>GAS</v>
          </cell>
          <cell r="AV319">
            <v>-131421.74056000001</v>
          </cell>
          <cell r="AW319" t="str">
            <v>OLD DEAL</v>
          </cell>
        </row>
        <row r="320">
          <cell r="AU320" t="str">
            <v>GAS</v>
          </cell>
          <cell r="AV320">
            <v>-95272.971680000002</v>
          </cell>
          <cell r="AW320" t="str">
            <v>OLD DEAL</v>
          </cell>
        </row>
        <row r="321">
          <cell r="AU321" t="str">
            <v>GAS</v>
          </cell>
          <cell r="AV321">
            <v>-50491.295059999997</v>
          </cell>
          <cell r="AW321" t="str">
            <v>OLD DEAL</v>
          </cell>
        </row>
        <row r="322">
          <cell r="AU322" t="str">
            <v>GAS</v>
          </cell>
          <cell r="AV322">
            <v>-47557.410550000001</v>
          </cell>
          <cell r="AW322" t="str">
            <v>OLD DEAL</v>
          </cell>
        </row>
        <row r="323">
          <cell r="AU323" t="str">
            <v>GAS</v>
          </cell>
          <cell r="AV323">
            <v>-46452.818449999999</v>
          </cell>
          <cell r="AW323" t="str">
            <v>OLD DEAL</v>
          </cell>
        </row>
        <row r="324">
          <cell r="AU324" t="str">
            <v>GAS</v>
          </cell>
          <cell r="AV324">
            <v>-45830.624400000001</v>
          </cell>
          <cell r="AW324" t="str">
            <v>OLD DEAL</v>
          </cell>
        </row>
        <row r="325">
          <cell r="AU325" t="str">
            <v>GAS</v>
          </cell>
          <cell r="AV325">
            <v>-43807.246850000003</v>
          </cell>
          <cell r="AW325" t="str">
            <v>OLD DEAL</v>
          </cell>
        </row>
        <row r="326">
          <cell r="AU326" t="str">
            <v>GAS</v>
          </cell>
          <cell r="AV326">
            <v>-218583.14352000001</v>
          </cell>
          <cell r="AW326" t="str">
            <v>OLD DEAL</v>
          </cell>
        </row>
        <row r="327">
          <cell r="AU327" t="str">
            <v>GAS</v>
          </cell>
          <cell r="AV327">
            <v>-212133.77226999999</v>
          </cell>
          <cell r="AW327" t="str">
            <v>OLD DEAL</v>
          </cell>
        </row>
        <row r="328">
          <cell r="AU328" t="str">
            <v>GAS</v>
          </cell>
          <cell r="AV328">
            <v>-202397.54010000001</v>
          </cell>
          <cell r="AW328" t="str">
            <v>OLD DEAL</v>
          </cell>
        </row>
        <row r="329">
          <cell r="AU329" t="str">
            <v>GAS</v>
          </cell>
          <cell r="AV329">
            <v>-203333.15676000001</v>
          </cell>
          <cell r="AW329" t="str">
            <v>OLD DEAL</v>
          </cell>
        </row>
        <row r="330">
          <cell r="AU330" t="str">
            <v>GAS</v>
          </cell>
          <cell r="AV330">
            <v>-197333.74163999999</v>
          </cell>
          <cell r="AW330" t="str">
            <v>OLD DEAL</v>
          </cell>
        </row>
        <row r="331">
          <cell r="AU331" t="str">
            <v>GAS</v>
          </cell>
          <cell r="AV331">
            <v>-188276.78148999999</v>
          </cell>
          <cell r="AW331" t="str">
            <v>OLD DEAL</v>
          </cell>
        </row>
        <row r="332">
          <cell r="AU332" t="str">
            <v>GAS</v>
          </cell>
          <cell r="AV332">
            <v>-17791.65122</v>
          </cell>
          <cell r="AW332" t="str">
            <v>OLD DEAL</v>
          </cell>
        </row>
        <row r="333">
          <cell r="AU333" t="str">
            <v>GAS</v>
          </cell>
          <cell r="AV333">
            <v>-17266.702389999999</v>
          </cell>
          <cell r="AW333" t="str">
            <v>OLD DEAL</v>
          </cell>
        </row>
        <row r="334">
          <cell r="AU334" t="str">
            <v>GAS</v>
          </cell>
          <cell r="AV334">
            <v>-16474.218379999998</v>
          </cell>
          <cell r="AW334" t="str">
            <v>OLD DEAL</v>
          </cell>
        </row>
        <row r="335">
          <cell r="AU335" t="str">
            <v>GAS</v>
          </cell>
          <cell r="AV335">
            <v>-703090.03766999999</v>
          </cell>
          <cell r="AW335" t="str">
            <v>OLD DEAL</v>
          </cell>
        </row>
        <row r="336">
          <cell r="AU336" t="str">
            <v>GAS</v>
          </cell>
          <cell r="AV336">
            <v>-892808.99687999999</v>
          </cell>
          <cell r="AW336" t="str">
            <v>OLD DEAL</v>
          </cell>
        </row>
        <row r="337">
          <cell r="AU337" t="str">
            <v>GAS</v>
          </cell>
          <cell r="AV337">
            <v>-831985.58537999995</v>
          </cell>
          <cell r="AW337" t="str">
            <v>OLD DEAL</v>
          </cell>
        </row>
        <row r="338">
          <cell r="AU338" t="str">
            <v>GAS</v>
          </cell>
          <cell r="AV338">
            <v>-722926.73022999999</v>
          </cell>
          <cell r="AW338" t="str">
            <v>OLD DEAL</v>
          </cell>
        </row>
        <row r="339">
          <cell r="AU339" t="str">
            <v>GAS</v>
          </cell>
          <cell r="AV339">
            <v>-408041.70880999998</v>
          </cell>
          <cell r="AW339" t="str">
            <v>OLD DEAL</v>
          </cell>
        </row>
        <row r="340">
          <cell r="AU340" t="str">
            <v>GAS</v>
          </cell>
          <cell r="AV340">
            <v>-215170.4944</v>
          </cell>
          <cell r="AW340" t="str">
            <v>OLD DEAL</v>
          </cell>
        </row>
        <row r="341">
          <cell r="AU341" t="str">
            <v>GAS</v>
          </cell>
          <cell r="AV341">
            <v>-468726.69177999999</v>
          </cell>
          <cell r="AW341" t="str">
            <v>OLD DEAL</v>
          </cell>
        </row>
        <row r="342">
          <cell r="AU342" t="str">
            <v>GAS</v>
          </cell>
          <cell r="AV342">
            <v>-580325.84797</v>
          </cell>
          <cell r="AW342" t="str">
            <v>OLD DEAL</v>
          </cell>
        </row>
        <row r="343">
          <cell r="AU343" t="str">
            <v>GAS</v>
          </cell>
          <cell r="AV343">
            <v>-525464.58024000004</v>
          </cell>
          <cell r="AW343" t="str">
            <v>OLD DEAL</v>
          </cell>
        </row>
        <row r="344">
          <cell r="AU344" t="str">
            <v>GAS</v>
          </cell>
          <cell r="AV344">
            <v>-425251.01777999999</v>
          </cell>
          <cell r="AW344" t="str">
            <v>OLD DEAL</v>
          </cell>
        </row>
        <row r="345">
          <cell r="AU345" t="str">
            <v>GAS</v>
          </cell>
          <cell r="AV345">
            <v>-367237.53792999999</v>
          </cell>
          <cell r="AW345" t="str">
            <v>OLD DEAL</v>
          </cell>
        </row>
        <row r="346">
          <cell r="AU346" t="str">
            <v>GAS</v>
          </cell>
          <cell r="AV346">
            <v>-245909.13646000001</v>
          </cell>
          <cell r="AW346" t="str">
            <v>OLD DEAL</v>
          </cell>
        </row>
        <row r="347">
          <cell r="AU347" t="str">
            <v>GAS</v>
          </cell>
          <cell r="AV347">
            <v>-50133.284209999998</v>
          </cell>
          <cell r="AW347" t="str">
            <v>OLD DEAL</v>
          </cell>
        </row>
        <row r="348">
          <cell r="AU348" t="str">
            <v>GAS</v>
          </cell>
          <cell r="AV348">
            <v>-46872.669179999997</v>
          </cell>
          <cell r="AW348" t="str">
            <v>OLD DEAL</v>
          </cell>
        </row>
        <row r="349">
          <cell r="AU349" t="str">
            <v>GAS</v>
          </cell>
          <cell r="AV349">
            <v>-44640.449840000001</v>
          </cell>
          <cell r="AW349" t="str">
            <v>OLD DEAL</v>
          </cell>
        </row>
        <row r="350">
          <cell r="AU350" t="str">
            <v>GAS</v>
          </cell>
          <cell r="AV350">
            <v>-87577.430040000007</v>
          </cell>
          <cell r="AW350" t="str">
            <v>OLD DEAL</v>
          </cell>
        </row>
        <row r="351">
          <cell r="AU351" t="str">
            <v>GAS</v>
          </cell>
          <cell r="AV351">
            <v>-85050.203559999994</v>
          </cell>
          <cell r="AW351" t="str">
            <v>OLD DEAL</v>
          </cell>
        </row>
        <row r="352">
          <cell r="AU352" t="str">
            <v>GAS</v>
          </cell>
          <cell r="AV352">
            <v>-81608.341759999996</v>
          </cell>
          <cell r="AW352" t="str">
            <v>OLD DEAL</v>
          </cell>
        </row>
        <row r="353">
          <cell r="AU353" t="str">
            <v>GAS</v>
          </cell>
          <cell r="AV353">
            <v>-30738.642059999998</v>
          </cell>
          <cell r="AW353" t="str">
            <v>OLD DEAL</v>
          </cell>
        </row>
        <row r="354">
          <cell r="AU354" t="str">
            <v>GAS</v>
          </cell>
          <cell r="AV354">
            <v>-29052.446759999999</v>
          </cell>
          <cell r="AW354" t="str">
            <v>OLD DEAL</v>
          </cell>
        </row>
        <row r="355">
          <cell r="AU355" t="str">
            <v>GAS</v>
          </cell>
          <cell r="AV355">
            <v>-46872.669179999997</v>
          </cell>
          <cell r="AW355" t="str">
            <v>OLD DEAL</v>
          </cell>
        </row>
        <row r="356">
          <cell r="AU356" t="str">
            <v>GAS</v>
          </cell>
          <cell r="AV356">
            <v>-89280.899690000006</v>
          </cell>
          <cell r="AW356" t="str">
            <v>OLD DEAL</v>
          </cell>
        </row>
        <row r="357">
          <cell r="AU357" t="str">
            <v>GAS</v>
          </cell>
          <cell r="AV357">
            <v>-87577.430040000007</v>
          </cell>
          <cell r="AW357" t="str">
            <v>OLD DEAL</v>
          </cell>
        </row>
        <row r="358">
          <cell r="AU358" t="str">
            <v>GAS</v>
          </cell>
          <cell r="AV358">
            <v>-85050.203559999994</v>
          </cell>
          <cell r="AW358" t="str">
            <v>OLD DEAL</v>
          </cell>
        </row>
        <row r="359">
          <cell r="AU359" t="str">
            <v>GAS</v>
          </cell>
          <cell r="AV359">
            <v>-81608.341759999996</v>
          </cell>
          <cell r="AW359" t="str">
            <v>OLD DEAL</v>
          </cell>
        </row>
        <row r="360">
          <cell r="AU360" t="str">
            <v>GAS</v>
          </cell>
          <cell r="AV360">
            <v>-30738.642059999998</v>
          </cell>
          <cell r="AW360" t="str">
            <v>OLD DEAL</v>
          </cell>
        </row>
        <row r="361">
          <cell r="AU361" t="str">
            <v>GAS</v>
          </cell>
          <cell r="AV361">
            <v>-562472.03012999997</v>
          </cell>
          <cell r="AW361" t="str">
            <v>OLD DEAL</v>
          </cell>
        </row>
        <row r="362">
          <cell r="AU362" t="str">
            <v>GAS</v>
          </cell>
          <cell r="AV362">
            <v>-580325.84797</v>
          </cell>
          <cell r="AW362" t="str">
            <v>OLD DEAL</v>
          </cell>
        </row>
        <row r="363">
          <cell r="AU363" t="str">
            <v>GAS</v>
          </cell>
          <cell r="AV363">
            <v>-613042.01028000005</v>
          </cell>
          <cell r="AW363" t="str">
            <v>OLD DEAL</v>
          </cell>
        </row>
        <row r="364">
          <cell r="AU364" t="str">
            <v>GAS</v>
          </cell>
          <cell r="AV364">
            <v>-552826.32311999996</v>
          </cell>
          <cell r="AW364" t="str">
            <v>OLD DEAL</v>
          </cell>
        </row>
        <row r="365">
          <cell r="AU365" t="str">
            <v>GAS</v>
          </cell>
          <cell r="AV365">
            <v>-530454.22146000003</v>
          </cell>
          <cell r="AW365" t="str">
            <v>OLD DEAL</v>
          </cell>
        </row>
        <row r="366">
          <cell r="AU366" t="str">
            <v>GAS</v>
          </cell>
          <cell r="AV366">
            <v>-307386.42057000002</v>
          </cell>
          <cell r="AW366" t="str">
            <v>OLD DEAL</v>
          </cell>
        </row>
        <row r="367">
          <cell r="AU367" t="str">
            <v>GAS</v>
          </cell>
          <cell r="AV367">
            <v>-187490.67671</v>
          </cell>
          <cell r="AW367" t="str">
            <v>OLD DEAL</v>
          </cell>
        </row>
        <row r="368">
          <cell r="AU368" t="str">
            <v>GAS</v>
          </cell>
          <cell r="AV368">
            <v>-178561.79938000001</v>
          </cell>
          <cell r="AW368" t="str">
            <v>OLD DEAL</v>
          </cell>
        </row>
        <row r="369">
          <cell r="AU369" t="str">
            <v>GAS</v>
          </cell>
          <cell r="AV369">
            <v>-175154.86008000001</v>
          </cell>
          <cell r="AW369" t="str">
            <v>OLD DEAL</v>
          </cell>
        </row>
        <row r="370">
          <cell r="AU370" t="str">
            <v>GAS</v>
          </cell>
          <cell r="AV370">
            <v>-170100.40711</v>
          </cell>
          <cell r="AW370" t="str">
            <v>OLD DEAL</v>
          </cell>
        </row>
        <row r="371">
          <cell r="AU371" t="str">
            <v>GAS</v>
          </cell>
          <cell r="AV371">
            <v>-163216.68351999999</v>
          </cell>
          <cell r="AW371" t="str">
            <v>OLD DEAL</v>
          </cell>
        </row>
        <row r="372">
          <cell r="AU372" t="str">
            <v>GAS</v>
          </cell>
          <cell r="AV372">
            <v>-92215.926170000006</v>
          </cell>
          <cell r="AW372" t="str">
            <v>OLD DEAL</v>
          </cell>
        </row>
        <row r="373">
          <cell r="AU373" t="str">
            <v>GAS</v>
          </cell>
          <cell r="AV373">
            <v>-46872.669179999997</v>
          </cell>
          <cell r="AW373" t="str">
            <v>OLD DEAL</v>
          </cell>
        </row>
        <row r="374">
          <cell r="AU374" t="str">
            <v>GAS</v>
          </cell>
          <cell r="AV374">
            <v>-44640.449840000001</v>
          </cell>
          <cell r="AW374" t="str">
            <v>OLD DEAL</v>
          </cell>
        </row>
        <row r="375">
          <cell r="AU375" t="str">
            <v>GAS</v>
          </cell>
          <cell r="AV375">
            <v>-43788.715020000003</v>
          </cell>
          <cell r="AW375" t="str">
            <v>OLD DEAL</v>
          </cell>
        </row>
        <row r="376">
          <cell r="AU376" t="str">
            <v>GAS</v>
          </cell>
          <cell r="AV376">
            <v>-42525.101779999997</v>
          </cell>
          <cell r="AW376" t="str">
            <v>OLD DEAL</v>
          </cell>
        </row>
        <row r="377">
          <cell r="AU377" t="str">
            <v>GAS</v>
          </cell>
          <cell r="AV377">
            <v>-40804.170879999998</v>
          </cell>
          <cell r="AW377" t="str">
            <v>OLD DEAL</v>
          </cell>
        </row>
        <row r="378">
          <cell r="AU378" t="str">
            <v>GAS</v>
          </cell>
          <cell r="AV378">
            <v>-30738.642059999998</v>
          </cell>
          <cell r="AW378" t="str">
            <v>OLD DEAL</v>
          </cell>
        </row>
        <row r="379">
          <cell r="AU379" t="str">
            <v>GAS</v>
          </cell>
          <cell r="AV379">
            <v>-210415.82842000001</v>
          </cell>
          <cell r="AW379" t="str">
            <v>OLD DEAL</v>
          </cell>
        </row>
        <row r="380">
          <cell r="AU380" t="str">
            <v>GAS</v>
          </cell>
          <cell r="AV380">
            <v>-203971.47644999999</v>
          </cell>
          <cell r="AW380" t="str">
            <v>OLD DEAL</v>
          </cell>
        </row>
        <row r="381">
          <cell r="AU381" t="str">
            <v>GAS</v>
          </cell>
          <cell r="AV381">
            <v>-194243.27110000001</v>
          </cell>
          <cell r="AW381" t="str">
            <v>OLD DEAL</v>
          </cell>
        </row>
        <row r="382">
          <cell r="AU382" t="str">
            <v>GAS</v>
          </cell>
          <cell r="AV382">
            <v>-195735.65434000001</v>
          </cell>
          <cell r="AW382" t="str">
            <v>OLD DEAL</v>
          </cell>
        </row>
        <row r="383">
          <cell r="AU383" t="str">
            <v>GAS</v>
          </cell>
          <cell r="AV383">
            <v>-189740.90833000001</v>
          </cell>
          <cell r="AW383" t="str">
            <v>OLD DEAL</v>
          </cell>
        </row>
        <row r="384">
          <cell r="AU384" t="str">
            <v>GAS</v>
          </cell>
          <cell r="AV384">
            <v>-180691.41498</v>
          </cell>
          <cell r="AW384" t="str">
            <v>OLD DEAL</v>
          </cell>
        </row>
        <row r="385">
          <cell r="AU385" t="str">
            <v>GAS</v>
          </cell>
          <cell r="AV385">
            <v>-19573.565429999999</v>
          </cell>
          <cell r="AW385" t="str">
            <v>OLD DEAL</v>
          </cell>
        </row>
        <row r="386">
          <cell r="AU386" t="str">
            <v>GAS</v>
          </cell>
          <cell r="AV386">
            <v>-18974.090830000001</v>
          </cell>
          <cell r="AW386" t="str">
            <v>OLD DEAL</v>
          </cell>
        </row>
        <row r="387">
          <cell r="AU387" t="str">
            <v>GAS</v>
          </cell>
          <cell r="AV387">
            <v>-18069.141500000002</v>
          </cell>
          <cell r="AW387" t="str">
            <v>OLD DEAL</v>
          </cell>
        </row>
        <row r="388">
          <cell r="AU388" t="str">
            <v>GAS</v>
          </cell>
          <cell r="AV388">
            <v>-642231.32960000006</v>
          </cell>
          <cell r="AW388" t="str">
            <v>OLD DEAL</v>
          </cell>
        </row>
        <row r="389">
          <cell r="AU389" t="str">
            <v>GAS</v>
          </cell>
          <cell r="AV389">
            <v>-797833.55273999996</v>
          </cell>
          <cell r="AW389" t="str">
            <v>OLD DEAL</v>
          </cell>
        </row>
        <row r="390">
          <cell r="AU390" t="str">
            <v>GAS</v>
          </cell>
          <cell r="AV390">
            <v>-701951.49202999996</v>
          </cell>
          <cell r="AW390" t="str">
            <v>OLD DEAL</v>
          </cell>
        </row>
        <row r="391">
          <cell r="AU391" t="str">
            <v>GAS</v>
          </cell>
          <cell r="AV391">
            <v>-662682.83603999997</v>
          </cell>
          <cell r="AW391" t="str">
            <v>OLD DEAL</v>
          </cell>
        </row>
        <row r="392">
          <cell r="AU392" t="str">
            <v>GAS</v>
          </cell>
          <cell r="AV392">
            <v>-370676.70413999999</v>
          </cell>
          <cell r="AW392" t="str">
            <v>OLD DEAL</v>
          </cell>
        </row>
        <row r="393">
          <cell r="AU393" t="str">
            <v>GAS</v>
          </cell>
          <cell r="AV393">
            <v>-199449.95941000001</v>
          </cell>
          <cell r="AW393" t="str">
            <v>OLD DEAL</v>
          </cell>
        </row>
        <row r="394">
          <cell r="AU394" t="str">
            <v>GAS</v>
          </cell>
          <cell r="AV394">
            <v>-428154.21973000001</v>
          </cell>
          <cell r="AW394" t="str">
            <v>OLD DEAL</v>
          </cell>
        </row>
        <row r="395">
          <cell r="AU395" t="str">
            <v>GAS</v>
          </cell>
          <cell r="AV395">
            <v>-518591.80927999999</v>
          </cell>
          <cell r="AW395" t="str">
            <v>OLD DEAL</v>
          </cell>
        </row>
        <row r="396">
          <cell r="AU396" t="str">
            <v>GAS</v>
          </cell>
          <cell r="AV396">
            <v>-467967.66136000003</v>
          </cell>
          <cell r="AW396" t="str">
            <v>OLD DEAL</v>
          </cell>
        </row>
        <row r="397">
          <cell r="AU397" t="str">
            <v>GAS</v>
          </cell>
          <cell r="AV397">
            <v>-389813.43297000002</v>
          </cell>
          <cell r="AW397" t="str">
            <v>OLD DEAL</v>
          </cell>
        </row>
        <row r="398">
          <cell r="AU398" t="str">
            <v>GAS</v>
          </cell>
          <cell r="AV398">
            <v>-333609.03373000002</v>
          </cell>
          <cell r="AW398" t="str">
            <v>OLD DEAL</v>
          </cell>
        </row>
        <row r="399">
          <cell r="AU399" t="str">
            <v>GAS</v>
          </cell>
          <cell r="AV399">
            <v>-227942.81075</v>
          </cell>
          <cell r="AW399" t="str">
            <v>OLD DEAL</v>
          </cell>
        </row>
        <row r="400">
          <cell r="AU400" t="str">
            <v>GAS</v>
          </cell>
          <cell r="AV400">
            <v>-47069.195370000001</v>
          </cell>
          <cell r="AW400" t="str">
            <v>OLD DEAL</v>
          </cell>
        </row>
        <row r="401">
          <cell r="AU401" t="str">
            <v>GAS</v>
          </cell>
          <cell r="AV401">
            <v>-42815.421970000003</v>
          </cell>
          <cell r="AW401" t="str">
            <v>OLD DEAL</v>
          </cell>
        </row>
        <row r="402">
          <cell r="AU402" t="str">
            <v>GAS</v>
          </cell>
          <cell r="AV402">
            <v>-39891.677640000002</v>
          </cell>
          <cell r="AW402" t="str">
            <v>OLD DEAL</v>
          </cell>
        </row>
        <row r="403">
          <cell r="AU403" t="str">
            <v>GAS</v>
          </cell>
          <cell r="AV403">
            <v>-77994.610230000006</v>
          </cell>
          <cell r="AW403" t="str">
            <v>OLD DEAL</v>
          </cell>
        </row>
        <row r="404">
          <cell r="AU404" t="str">
            <v>GAS</v>
          </cell>
          <cell r="AV404">
            <v>-77962.686589999998</v>
          </cell>
          <cell r="AW404" t="str">
            <v>OLD DEAL</v>
          </cell>
        </row>
        <row r="405">
          <cell r="AU405" t="str">
            <v>GAS</v>
          </cell>
          <cell r="AV405">
            <v>-74135.340830000001</v>
          </cell>
          <cell r="AW405" t="str">
            <v>OLD DEAL</v>
          </cell>
        </row>
        <row r="406">
          <cell r="AU406" t="str">
            <v>GAS</v>
          </cell>
          <cell r="AV406">
            <v>-28492.851340000001</v>
          </cell>
          <cell r="AW406" t="str">
            <v>OLD DEAL</v>
          </cell>
        </row>
        <row r="407">
          <cell r="AU407" t="str">
            <v>GAS</v>
          </cell>
          <cell r="AV407">
            <v>-26909.557239999998</v>
          </cell>
          <cell r="AW407" t="str">
            <v>OLD DEAL</v>
          </cell>
        </row>
        <row r="408">
          <cell r="AU408" t="str">
            <v>GAS</v>
          </cell>
          <cell r="AV408">
            <v>-42815.421970000003</v>
          </cell>
          <cell r="AW408" t="str">
            <v>OLD DEAL</v>
          </cell>
        </row>
        <row r="409">
          <cell r="AU409" t="str">
            <v>GAS</v>
          </cell>
          <cell r="AV409">
            <v>-79783.35527</v>
          </cell>
          <cell r="AW409" t="str">
            <v>OLD DEAL</v>
          </cell>
        </row>
        <row r="410">
          <cell r="AU410" t="str">
            <v>GAS</v>
          </cell>
          <cell r="AV410">
            <v>-77994.610230000006</v>
          </cell>
          <cell r="AW410" t="str">
            <v>OLD DEAL</v>
          </cell>
        </row>
        <row r="411">
          <cell r="AU411" t="str">
            <v>GAS</v>
          </cell>
          <cell r="AV411">
            <v>-77962.686589999998</v>
          </cell>
          <cell r="AW411" t="str">
            <v>OLD DEAL</v>
          </cell>
        </row>
        <row r="412">
          <cell r="AU412" t="str">
            <v>GAS</v>
          </cell>
          <cell r="AV412">
            <v>-37067.670409999999</v>
          </cell>
          <cell r="AW412" t="str">
            <v>OLD DEAL</v>
          </cell>
        </row>
        <row r="413">
          <cell r="AU413" t="str">
            <v>GAS</v>
          </cell>
          <cell r="AV413">
            <v>-28492.851340000001</v>
          </cell>
          <cell r="AW413" t="str">
            <v>OLD DEAL</v>
          </cell>
        </row>
        <row r="414">
          <cell r="AU414" t="str">
            <v>GAS</v>
          </cell>
          <cell r="AV414">
            <v>-513785.06368000002</v>
          </cell>
          <cell r="AW414" t="str">
            <v>OLD DEAL</v>
          </cell>
        </row>
        <row r="415">
          <cell r="AU415" t="str">
            <v>GAS</v>
          </cell>
          <cell r="AV415">
            <v>-558483.48692000005</v>
          </cell>
          <cell r="AW415" t="str">
            <v>OLD DEAL</v>
          </cell>
        </row>
        <row r="416">
          <cell r="AU416" t="str">
            <v>GAS</v>
          </cell>
          <cell r="AV416">
            <v>-545962.27157999994</v>
          </cell>
          <cell r="AW416" t="str">
            <v>OLD DEAL</v>
          </cell>
        </row>
        <row r="417">
          <cell r="AU417" t="str">
            <v>GAS</v>
          </cell>
          <cell r="AV417">
            <v>-506757.46286000003</v>
          </cell>
          <cell r="AW417" t="str">
            <v>OLD DEAL</v>
          </cell>
        </row>
        <row r="418">
          <cell r="AU418" t="str">
            <v>GAS</v>
          </cell>
          <cell r="AV418">
            <v>-481879.71539000003</v>
          </cell>
          <cell r="AW418" t="str">
            <v>OLD DEAL</v>
          </cell>
        </row>
        <row r="419">
          <cell r="AU419" t="str">
            <v>GAS</v>
          </cell>
          <cell r="AV419">
            <v>-313421.36478</v>
          </cell>
          <cell r="AW419" t="str">
            <v>OLD DEAL</v>
          </cell>
        </row>
        <row r="420">
          <cell r="AU420" t="str">
            <v>GAS</v>
          </cell>
          <cell r="AV420">
            <v>-171261.68789</v>
          </cell>
          <cell r="AW420" t="str">
            <v>OLD DEAL</v>
          </cell>
        </row>
        <row r="421">
          <cell r="AU421" t="str">
            <v>GAS</v>
          </cell>
          <cell r="AV421">
            <v>-159566.71054999999</v>
          </cell>
          <cell r="AW421" t="str">
            <v>OLD DEAL</v>
          </cell>
        </row>
        <row r="422">
          <cell r="AU422" t="str">
            <v>GAS</v>
          </cell>
          <cell r="AV422">
            <v>-155989.22044999999</v>
          </cell>
          <cell r="AW422" t="str">
            <v>OLD DEAL</v>
          </cell>
        </row>
        <row r="423">
          <cell r="AU423" t="str">
            <v>GAS</v>
          </cell>
          <cell r="AV423">
            <v>-155925.37319000001</v>
          </cell>
          <cell r="AW423" t="str">
            <v>OLD DEAL</v>
          </cell>
        </row>
        <row r="424">
          <cell r="AU424" t="str">
            <v>GAS</v>
          </cell>
          <cell r="AV424">
            <v>-148270.68166</v>
          </cell>
          <cell r="AW424" t="str">
            <v>OLD DEAL</v>
          </cell>
        </row>
        <row r="425">
          <cell r="AU425" t="str">
            <v>GAS</v>
          </cell>
          <cell r="AV425">
            <v>-85478.554029999999</v>
          </cell>
          <cell r="AW425" t="str">
            <v>OLD DEAL</v>
          </cell>
        </row>
        <row r="426">
          <cell r="AU426" t="str">
            <v>GAS</v>
          </cell>
          <cell r="AV426">
            <v>-42815.421970000003</v>
          </cell>
          <cell r="AW426" t="str">
            <v>OLD DEAL</v>
          </cell>
        </row>
        <row r="427">
          <cell r="AU427" t="str">
            <v>GAS</v>
          </cell>
          <cell r="AV427">
            <v>-39891.677640000002</v>
          </cell>
          <cell r="AW427" t="str">
            <v>OLD DEAL</v>
          </cell>
        </row>
        <row r="428">
          <cell r="AU428" t="str">
            <v>GAS</v>
          </cell>
          <cell r="AV428">
            <v>-38997.305110000001</v>
          </cell>
          <cell r="AW428" t="str">
            <v>OLD DEAL</v>
          </cell>
        </row>
        <row r="429">
          <cell r="AU429" t="str">
            <v>GAS</v>
          </cell>
          <cell r="AV429">
            <v>-38981.3433</v>
          </cell>
          <cell r="AW429" t="str">
            <v>OLD DEAL</v>
          </cell>
        </row>
        <row r="430">
          <cell r="AU430" t="str">
            <v>GAS</v>
          </cell>
          <cell r="AV430">
            <v>-37067.670409999999</v>
          </cell>
          <cell r="AW430" t="str">
            <v>OLD DEAL</v>
          </cell>
        </row>
        <row r="431">
          <cell r="AU431" t="str">
            <v>GAS</v>
          </cell>
          <cell r="AV431">
            <v>-28492.851340000001</v>
          </cell>
          <cell r="AW431" t="str">
            <v>OLD DEAL</v>
          </cell>
        </row>
        <row r="432">
          <cell r="AU432" t="str">
            <v>GAS</v>
          </cell>
          <cell r="AV432">
            <v>-199024.57315000001</v>
          </cell>
          <cell r="AW432" t="str">
            <v>OLD DEAL</v>
          </cell>
        </row>
        <row r="433">
          <cell r="AU433" t="str">
            <v>GAS</v>
          </cell>
          <cell r="AV433">
            <v>-192587.22175999999</v>
          </cell>
          <cell r="AW433" t="str">
            <v>OLD DEAL</v>
          </cell>
        </row>
        <row r="434">
          <cell r="AU434" t="str">
            <v>GAS</v>
          </cell>
          <cell r="AV434">
            <v>-182870.21170000001</v>
          </cell>
          <cell r="AW434" t="str">
            <v>OLD DEAL</v>
          </cell>
        </row>
        <row r="435">
          <cell r="AU435" t="str">
            <v>GAS</v>
          </cell>
          <cell r="AV435">
            <v>-185139.13782</v>
          </cell>
          <cell r="AW435" t="str">
            <v>OLD DEAL</v>
          </cell>
        </row>
        <row r="436">
          <cell r="AU436" t="str">
            <v>GAS</v>
          </cell>
          <cell r="AV436">
            <v>-179150.90397000001</v>
          </cell>
          <cell r="AW436" t="str">
            <v>OLD DEAL</v>
          </cell>
        </row>
        <row r="437">
          <cell r="AU437" t="str">
            <v>GAS</v>
          </cell>
          <cell r="AV437">
            <v>-170111.82483999999</v>
          </cell>
          <cell r="AW437" t="str">
            <v>OLD DEAL</v>
          </cell>
        </row>
        <row r="438">
          <cell r="AU438" t="str">
            <v>GAS</v>
          </cell>
          <cell r="AV438">
            <v>-18513.913779999999</v>
          </cell>
          <cell r="AW438" t="str">
            <v>OLD DEAL</v>
          </cell>
        </row>
        <row r="439">
          <cell r="AU439" t="str">
            <v>GAS</v>
          </cell>
          <cell r="AV439">
            <v>-17915.090400000001</v>
          </cell>
          <cell r="AW439" t="str">
            <v>OLD DEAL</v>
          </cell>
        </row>
        <row r="440">
          <cell r="AU440" t="str">
            <v>GAS</v>
          </cell>
          <cell r="AV440">
            <v>-17011.182479999999</v>
          </cell>
          <cell r="AW440" t="str">
            <v>OLD DEAL</v>
          </cell>
        </row>
        <row r="441">
          <cell r="AU441" t="str">
            <v>GAS</v>
          </cell>
          <cell r="AV441">
            <v>-618456.06035000004</v>
          </cell>
          <cell r="AW441" t="str">
            <v>OLD DEAL</v>
          </cell>
        </row>
        <row r="442">
          <cell r="AU442" t="str">
            <v>GAS</v>
          </cell>
          <cell r="AV442">
            <v>-494648.8383</v>
          </cell>
          <cell r="AW442" t="str">
            <v>OLD DEAL</v>
          </cell>
        </row>
        <row r="443">
          <cell r="AU443" t="str">
            <v>GAS</v>
          </cell>
          <cell r="AV443">
            <v>-484996.05382999999</v>
          </cell>
          <cell r="AW443" t="str">
            <v>OLD DEAL</v>
          </cell>
        </row>
        <row r="444">
          <cell r="AU444" t="str">
            <v>GAS</v>
          </cell>
          <cell r="AV444">
            <v>-401496.91681000002</v>
          </cell>
          <cell r="AW444" t="str">
            <v>OLD DEAL</v>
          </cell>
        </row>
        <row r="445">
          <cell r="AU445" t="str">
            <v>GAS</v>
          </cell>
          <cell r="AV445">
            <v>-173494.53758999999</v>
          </cell>
          <cell r="AW445" t="str">
            <v>OLD DEAL</v>
          </cell>
        </row>
        <row r="446">
          <cell r="AU446" t="str">
            <v>GAS</v>
          </cell>
          <cell r="AV446">
            <v>-134796.90956999999</v>
          </cell>
          <cell r="AW446" t="str">
            <v>OLD DEAL</v>
          </cell>
        </row>
        <row r="447">
          <cell r="AU447" t="str">
            <v>GAS</v>
          </cell>
          <cell r="AV447">
            <v>-371073.63621000003</v>
          </cell>
          <cell r="AW447" t="str">
            <v>OLD DEAL</v>
          </cell>
        </row>
        <row r="448">
          <cell r="AU448" t="str">
            <v>GAS</v>
          </cell>
          <cell r="AV448">
            <v>-304399.28511</v>
          </cell>
          <cell r="AW448" t="str">
            <v>OLD DEAL</v>
          </cell>
        </row>
        <row r="449">
          <cell r="AU449" t="str">
            <v>GAS</v>
          </cell>
          <cell r="AV449">
            <v>-261151.72128999999</v>
          </cell>
          <cell r="AW449" t="str">
            <v>OLD DEAL</v>
          </cell>
        </row>
        <row r="450">
          <cell r="AU450" t="str">
            <v>GAS</v>
          </cell>
          <cell r="AV450">
            <v>-182498.59855</v>
          </cell>
          <cell r="AW450" t="str">
            <v>OLD DEAL</v>
          </cell>
        </row>
        <row r="451">
          <cell r="AU451" t="str">
            <v>GAS</v>
          </cell>
          <cell r="AV451">
            <v>-173494.53758999999</v>
          </cell>
          <cell r="AW451" t="str">
            <v>OLD DEAL</v>
          </cell>
        </row>
        <row r="452">
          <cell r="AU452" t="str">
            <v>GAS</v>
          </cell>
          <cell r="AV452">
            <v>-215675.05531</v>
          </cell>
          <cell r="AW452" t="str">
            <v>OLD DEAL</v>
          </cell>
        </row>
        <row r="453">
          <cell r="AU453" t="str">
            <v>GAS</v>
          </cell>
          <cell r="AV453">
            <v>-88748.788220000002</v>
          </cell>
          <cell r="AW453" t="str">
            <v>OLD DEAL</v>
          </cell>
        </row>
        <row r="454">
          <cell r="AU454" t="str">
            <v>GAS</v>
          </cell>
          <cell r="AV454">
            <v>-41230.404020000002</v>
          </cell>
          <cell r="AW454" t="str">
            <v>OLD DEAL</v>
          </cell>
        </row>
        <row r="455">
          <cell r="AU455" t="str">
            <v>GAS</v>
          </cell>
          <cell r="AV455">
            <v>-76099.821280000004</v>
          </cell>
          <cell r="AW455" t="str">
            <v>OLD DEAL</v>
          </cell>
        </row>
        <row r="456">
          <cell r="AU456" t="str">
            <v>GAS</v>
          </cell>
          <cell r="AV456">
            <v>-74614.77751</v>
          </cell>
          <cell r="AW456" t="str">
            <v>OLD DEAL</v>
          </cell>
        </row>
        <row r="457">
          <cell r="AU457" t="str">
            <v>GAS</v>
          </cell>
          <cell r="AV457">
            <v>-72999.439419999995</v>
          </cell>
          <cell r="AW457" t="str">
            <v>OLD DEAL</v>
          </cell>
        </row>
        <row r="458">
          <cell r="AU458" t="str">
            <v>GAS</v>
          </cell>
          <cell r="AV458">
            <v>-69397.815040000001</v>
          </cell>
          <cell r="AW458" t="str">
            <v>OLD DEAL</v>
          </cell>
        </row>
        <row r="459">
          <cell r="AU459" t="str">
            <v>GAS</v>
          </cell>
          <cell r="AV459">
            <v>-26959.38191</v>
          </cell>
          <cell r="AW459" t="str">
            <v>OLD DEAL</v>
          </cell>
        </row>
        <row r="460">
          <cell r="AU460" t="str">
            <v>GAS</v>
          </cell>
          <cell r="AV460">
            <v>-25754.174419999999</v>
          </cell>
          <cell r="AW460" t="str">
            <v>OLD DEAL</v>
          </cell>
        </row>
        <row r="461">
          <cell r="AU461" t="str">
            <v>GAS</v>
          </cell>
          <cell r="AV461">
            <v>-82799.742700000003</v>
          </cell>
          <cell r="AW461" t="str">
            <v>OLD DEAL</v>
          </cell>
        </row>
        <row r="462">
          <cell r="AU462" t="str">
            <v>GAS</v>
          </cell>
          <cell r="AV462">
            <v>-76338.753209999995</v>
          </cell>
          <cell r="AW462" t="str">
            <v>OLD DEAL</v>
          </cell>
        </row>
        <row r="463">
          <cell r="AU463" t="str">
            <v>GAS</v>
          </cell>
          <cell r="AV463">
            <v>-74952.760779999997</v>
          </cell>
          <cell r="AW463" t="str">
            <v>OLD DEAL</v>
          </cell>
        </row>
        <row r="464">
          <cell r="AU464" t="str">
            <v>GAS</v>
          </cell>
          <cell r="AV464">
            <v>-73436.205170000001</v>
          </cell>
          <cell r="AW464" t="str">
            <v>OLD DEAL</v>
          </cell>
        </row>
        <row r="465">
          <cell r="AU465" t="str">
            <v>GAS</v>
          </cell>
          <cell r="AV465">
            <v>-34956.59721</v>
          </cell>
          <cell r="AW465" t="str">
            <v>OLD DEAL</v>
          </cell>
        </row>
        <row r="466">
          <cell r="AU466" t="str">
            <v>GAS</v>
          </cell>
          <cell r="AV466">
            <v>-27078.102129999999</v>
          </cell>
          <cell r="AW466" t="str">
            <v>OLD DEAL</v>
          </cell>
        </row>
        <row r="467">
          <cell r="AU467" t="str">
            <v>GAS</v>
          </cell>
          <cell r="AV467">
            <v>-496798.45621999999</v>
          </cell>
          <cell r="AW467" t="str">
            <v>OLD DEAL</v>
          </cell>
        </row>
        <row r="468">
          <cell r="AU468" t="str">
            <v>GAS</v>
          </cell>
          <cell r="AV468">
            <v>-534371.27248000004</v>
          </cell>
          <cell r="AW468" t="str">
            <v>OLD DEAL</v>
          </cell>
        </row>
        <row r="469">
          <cell r="AU469" t="str">
            <v>GAS</v>
          </cell>
          <cell r="AV469">
            <v>-524669.32548</v>
          </cell>
          <cell r="AW469" t="str">
            <v>OLD DEAL</v>
          </cell>
        </row>
        <row r="470">
          <cell r="AU470" t="str">
            <v>GAS</v>
          </cell>
          <cell r="AV470">
            <v>-514053.4362</v>
          </cell>
          <cell r="AW470" t="str">
            <v>OLD DEAL</v>
          </cell>
        </row>
        <row r="471">
          <cell r="AU471" t="str">
            <v>GAS</v>
          </cell>
          <cell r="AV471">
            <v>-489392.36089000001</v>
          </cell>
          <cell r="AW471" t="str">
            <v>OLD DEAL</v>
          </cell>
        </row>
        <row r="472">
          <cell r="AU472" t="str">
            <v>GAS</v>
          </cell>
          <cell r="AV472">
            <v>-270781.02127999999</v>
          </cell>
          <cell r="AW472" t="str">
            <v>OLD DEAL</v>
          </cell>
        </row>
        <row r="473">
          <cell r="AU473" t="str">
            <v>GAS</v>
          </cell>
          <cell r="AV473">
            <v>-165599.48540999999</v>
          </cell>
          <cell r="AW473" t="str">
            <v>OLD DEAL</v>
          </cell>
        </row>
        <row r="474">
          <cell r="AU474" t="str">
            <v>GAS</v>
          </cell>
          <cell r="AV474">
            <v>-152677.50641999999</v>
          </cell>
          <cell r="AW474" t="str">
            <v>OLD DEAL</v>
          </cell>
        </row>
        <row r="475">
          <cell r="AU475" t="str">
            <v>GAS</v>
          </cell>
          <cell r="AV475">
            <v>-187381.90195999999</v>
          </cell>
          <cell r="AW475" t="str">
            <v>OLD DEAL</v>
          </cell>
        </row>
        <row r="476">
          <cell r="AU476" t="str">
            <v>GAS</v>
          </cell>
          <cell r="AV476">
            <v>-146872.41034</v>
          </cell>
          <cell r="AW476" t="str">
            <v>OLD DEAL</v>
          </cell>
        </row>
        <row r="477">
          <cell r="AU477" t="str">
            <v>GAS</v>
          </cell>
          <cell r="AV477">
            <v>-139826.38881999999</v>
          </cell>
          <cell r="AW477" t="str">
            <v>OLD DEAL</v>
          </cell>
        </row>
        <row r="478">
          <cell r="AU478" t="str">
            <v>GAS</v>
          </cell>
          <cell r="AV478">
            <v>-81234.306379999995</v>
          </cell>
          <cell r="AW478" t="str">
            <v>OLD DEAL</v>
          </cell>
        </row>
        <row r="479">
          <cell r="AU479" t="str">
            <v>GAS</v>
          </cell>
          <cell r="AV479">
            <v>-41399.871350000001</v>
          </cell>
          <cell r="AW479" t="str">
            <v>OLD DEAL</v>
          </cell>
        </row>
        <row r="480">
          <cell r="AU480" t="str">
            <v>GAS</v>
          </cell>
          <cell r="AV480">
            <v>-38169.376609999999</v>
          </cell>
          <cell r="AW480" t="str">
            <v>OLD DEAL</v>
          </cell>
        </row>
        <row r="481">
          <cell r="AU481" t="str">
            <v>GAS</v>
          </cell>
          <cell r="AV481">
            <v>-74952.760779999997</v>
          </cell>
          <cell r="AW481" t="str">
            <v>OLD DEAL</v>
          </cell>
        </row>
        <row r="482">
          <cell r="AU482" t="str">
            <v>GAS</v>
          </cell>
          <cell r="AV482">
            <v>-36718.102590000002</v>
          </cell>
          <cell r="AW482" t="str">
            <v>OLD DEAL</v>
          </cell>
        </row>
        <row r="483">
          <cell r="AU483" t="str">
            <v>GAS</v>
          </cell>
          <cell r="AV483">
            <v>-34956.59721</v>
          </cell>
          <cell r="AW483" t="str">
            <v>OLD DEAL</v>
          </cell>
        </row>
        <row r="484">
          <cell r="AU484" t="str">
            <v>GAS</v>
          </cell>
          <cell r="AV484">
            <v>-27078.102129999999</v>
          </cell>
          <cell r="AW484" t="str">
            <v>OLD DEAL</v>
          </cell>
        </row>
        <row r="485">
          <cell r="AU485" t="str">
            <v>GAS</v>
          </cell>
          <cell r="AV485">
            <v>-195370.77429</v>
          </cell>
          <cell r="AW485" t="str">
            <v>OLD DEAL</v>
          </cell>
        </row>
        <row r="486">
          <cell r="AU486" t="str">
            <v>GAS</v>
          </cell>
          <cell r="AV486">
            <v>-188935.66837</v>
          </cell>
          <cell r="AW486" t="str">
            <v>OLD DEAL</v>
          </cell>
        </row>
        <row r="487">
          <cell r="AU487" t="str">
            <v>GAS</v>
          </cell>
          <cell r="AV487">
            <v>-179222.24924999999</v>
          </cell>
          <cell r="AW487" t="str">
            <v>OLD DEAL</v>
          </cell>
        </row>
        <row r="488">
          <cell r="AU488" t="str">
            <v>GAS</v>
          </cell>
          <cell r="AV488">
            <v>-181740.25516</v>
          </cell>
          <cell r="AW488" t="str">
            <v>OLD DEAL</v>
          </cell>
        </row>
        <row r="489">
          <cell r="AU489" t="str">
            <v>GAS</v>
          </cell>
          <cell r="AV489">
            <v>-175754.11011000001</v>
          </cell>
          <cell r="AW489" t="str">
            <v>OLD DEAL</v>
          </cell>
        </row>
        <row r="490">
          <cell r="AU490" t="str">
            <v>GAS</v>
          </cell>
          <cell r="AV490">
            <v>-166718.3714</v>
          </cell>
          <cell r="AW490" t="str">
            <v>OLD DEAL</v>
          </cell>
        </row>
        <row r="491">
          <cell r="AU491" t="str">
            <v>GAS</v>
          </cell>
          <cell r="AV491">
            <v>-15902.27233</v>
          </cell>
          <cell r="AW491" t="str">
            <v>OLD DEAL</v>
          </cell>
        </row>
        <row r="492">
          <cell r="AU492" t="str">
            <v>GAS</v>
          </cell>
          <cell r="AV492">
            <v>-15378.484630000001</v>
          </cell>
          <cell r="AW492" t="str">
            <v>OLD DEAL</v>
          </cell>
        </row>
        <row r="493">
          <cell r="AU493" t="str">
            <v>GAS</v>
          </cell>
          <cell r="AV493">
            <v>-14587.8575</v>
          </cell>
          <cell r="AW493" t="str">
            <v>OLD DEAL</v>
          </cell>
        </row>
        <row r="494">
          <cell r="AU494" t="str">
            <v>GAS</v>
          </cell>
          <cell r="AV494">
            <v>-558384.87693000003</v>
          </cell>
          <cell r="AW494" t="str">
            <v>OLD DEAL</v>
          </cell>
        </row>
        <row r="495">
          <cell r="AU495" t="str">
            <v>GAS</v>
          </cell>
          <cell r="AV495">
            <v>-475365.04005000001</v>
          </cell>
          <cell r="AW495" t="str">
            <v>OLD DEAL</v>
          </cell>
        </row>
        <row r="496">
          <cell r="AU496" t="str">
            <v>GAS</v>
          </cell>
          <cell r="AV496">
            <v>-428483.26270999998</v>
          </cell>
          <cell r="AW496" t="str">
            <v>OLD DEAL</v>
          </cell>
        </row>
        <row r="497">
          <cell r="AU497" t="str">
            <v>GAS</v>
          </cell>
          <cell r="AV497">
            <v>-392543.21891</v>
          </cell>
          <cell r="AW497" t="str">
            <v>OLD DEAL</v>
          </cell>
        </row>
        <row r="498">
          <cell r="AU498" t="str">
            <v>GAS</v>
          </cell>
          <cell r="AV498">
            <v>-167448.74108000001</v>
          </cell>
          <cell r="AW498" t="str">
            <v>OLD DEAL</v>
          </cell>
        </row>
        <row r="499">
          <cell r="AU499" t="str">
            <v>GAS</v>
          </cell>
          <cell r="AV499">
            <v>-129009.29914</v>
          </cell>
          <cell r="AW499" t="str">
            <v>OLD DEAL</v>
          </cell>
        </row>
        <row r="500">
          <cell r="AU500" t="str">
            <v>GAS</v>
          </cell>
          <cell r="AV500">
            <v>-358961.70659999998</v>
          </cell>
          <cell r="AW500" t="str">
            <v>OLD DEAL</v>
          </cell>
        </row>
        <row r="501">
          <cell r="AU501" t="str">
            <v>GAS</v>
          </cell>
          <cell r="AV501">
            <v>-255965.79079999999</v>
          </cell>
          <cell r="AW501" t="str">
            <v>OLD DEAL</v>
          </cell>
        </row>
        <row r="502">
          <cell r="AU502" t="str">
            <v>GAS</v>
          </cell>
          <cell r="AV502">
            <v>-249948.56990999999</v>
          </cell>
          <cell r="AW502" t="str">
            <v>OLD DEAL</v>
          </cell>
        </row>
        <row r="503">
          <cell r="AU503" t="str">
            <v>GAS</v>
          </cell>
          <cell r="AV503">
            <v>-178428.73587</v>
          </cell>
          <cell r="AW503" t="str">
            <v>OLD DEAL</v>
          </cell>
        </row>
        <row r="504">
          <cell r="AU504" t="str">
            <v>GAS</v>
          </cell>
          <cell r="AV504">
            <v>-167448.74108000001</v>
          </cell>
          <cell r="AW504" t="str">
            <v>OLD DEAL</v>
          </cell>
        </row>
        <row r="505">
          <cell r="AU505" t="str">
            <v>GAS</v>
          </cell>
          <cell r="AV505">
            <v>-180613.01879999999</v>
          </cell>
          <cell r="AW505" t="str">
            <v>OLD DEAL</v>
          </cell>
        </row>
        <row r="506">
          <cell r="AU506" t="str">
            <v>GAS</v>
          </cell>
          <cell r="AV506">
            <v>-43585.915220000003</v>
          </cell>
          <cell r="AW506" t="str">
            <v>OLD DEAL</v>
          </cell>
        </row>
        <row r="507">
          <cell r="AU507" t="str">
            <v>GAS</v>
          </cell>
          <cell r="AV507">
            <v>-39884.63407</v>
          </cell>
          <cell r="AW507" t="str">
            <v>OLD DEAL</v>
          </cell>
        </row>
        <row r="508">
          <cell r="AU508" t="str">
            <v>GAS</v>
          </cell>
          <cell r="AV508">
            <v>-36566.541539999998</v>
          </cell>
          <cell r="AW508" t="str">
            <v>OLD DEAL</v>
          </cell>
        </row>
        <row r="509">
          <cell r="AU509" t="str">
            <v>GAS</v>
          </cell>
          <cell r="AV509">
            <v>-35706.938560000002</v>
          </cell>
          <cell r="AW509" t="str">
            <v>OLD DEAL</v>
          </cell>
        </row>
        <row r="510">
          <cell r="AU510" t="str">
            <v>GAS</v>
          </cell>
          <cell r="AV510">
            <v>-71371.494349999994</v>
          </cell>
          <cell r="AW510" t="str">
            <v>OLD DEAL</v>
          </cell>
        </row>
        <row r="511">
          <cell r="AU511" t="str">
            <v>GAS</v>
          </cell>
          <cell r="AV511">
            <v>-33489.748220000001</v>
          </cell>
          <cell r="AW511" t="str">
            <v>OLD DEAL</v>
          </cell>
        </row>
        <row r="512">
          <cell r="AU512" t="str">
            <v>GAS</v>
          </cell>
          <cell r="AV512">
            <v>-39725.135399999999</v>
          </cell>
          <cell r="AW512" t="str">
            <v>OLD DEAL</v>
          </cell>
        </row>
        <row r="513">
          <cell r="AU513" t="str">
            <v>GAS</v>
          </cell>
          <cell r="AV513">
            <v>-36407.25359</v>
          </cell>
          <cell r="AW513" t="str">
            <v>OLD DEAL</v>
          </cell>
        </row>
        <row r="514">
          <cell r="AU514" t="str">
            <v>GAS</v>
          </cell>
          <cell r="AV514">
            <v>-71135.537949999998</v>
          </cell>
          <cell r="AW514" t="str">
            <v>OLD DEAL</v>
          </cell>
        </row>
        <row r="515">
          <cell r="AU515" t="str">
            <v>GAS</v>
          </cell>
          <cell r="AV515">
            <v>-34712.950729999997</v>
          </cell>
          <cell r="AW515" t="str">
            <v>OLD DEAL</v>
          </cell>
        </row>
        <row r="516">
          <cell r="AU516" t="str">
            <v>GAS</v>
          </cell>
          <cell r="AV516">
            <v>-32766.23486</v>
          </cell>
          <cell r="AW516" t="str">
            <v>OLD DEAL</v>
          </cell>
        </row>
        <row r="517">
          <cell r="AU517" t="str">
            <v>GAS</v>
          </cell>
          <cell r="AV517">
            <v>-436976.48944999999</v>
          </cell>
          <cell r="AW517" t="str">
            <v>OLD DEAL</v>
          </cell>
        </row>
        <row r="518">
          <cell r="AU518" t="str">
            <v>GAS</v>
          </cell>
          <cell r="AV518">
            <v>-473294.29661999998</v>
          </cell>
          <cell r="AW518" t="str">
            <v>OLD DEAL</v>
          </cell>
        </row>
        <row r="519">
          <cell r="AU519" t="str">
            <v>GAS</v>
          </cell>
          <cell r="AV519">
            <v>-497948.76566999999</v>
          </cell>
          <cell r="AW519" t="str">
            <v>OLD DEAL</v>
          </cell>
        </row>
        <row r="520">
          <cell r="AU520" t="str">
            <v>GAS</v>
          </cell>
          <cell r="AV520">
            <v>-416555.40873999998</v>
          </cell>
          <cell r="AW520" t="str">
            <v>OLD DEAL</v>
          </cell>
        </row>
        <row r="521">
          <cell r="AU521" t="str">
            <v>GAS</v>
          </cell>
          <cell r="AV521">
            <v>-425961.05323000002</v>
          </cell>
          <cell r="AW521" t="str">
            <v>OLD DEAL</v>
          </cell>
        </row>
        <row r="522">
          <cell r="AU522" t="str">
            <v>GAS</v>
          </cell>
          <cell r="AV522">
            <v>-278814.42242000002</v>
          </cell>
          <cell r="AW522" t="str">
            <v>OLD DEAL</v>
          </cell>
        </row>
        <row r="523">
          <cell r="AU523" t="str">
            <v>GAS</v>
          </cell>
          <cell r="AV523">
            <v>-119175.40621</v>
          </cell>
          <cell r="AW523" t="str">
            <v>OLD DEAL</v>
          </cell>
        </row>
        <row r="524">
          <cell r="AU524" t="str">
            <v>GAS</v>
          </cell>
          <cell r="AV524">
            <v>-145629.01433999999</v>
          </cell>
          <cell r="AW524" t="str">
            <v>OLD DEAL</v>
          </cell>
        </row>
        <row r="525">
          <cell r="AU525" t="str">
            <v>GAS</v>
          </cell>
          <cell r="AV525">
            <v>-142271.07591000001</v>
          </cell>
          <cell r="AW525" t="str">
            <v>OLD DEAL</v>
          </cell>
        </row>
        <row r="526">
          <cell r="AU526" t="str">
            <v>GAS</v>
          </cell>
          <cell r="AV526">
            <v>-138851.80291</v>
          </cell>
          <cell r="AW526" t="str">
            <v>OLD DEAL</v>
          </cell>
        </row>
        <row r="527">
          <cell r="AU527" t="str">
            <v>GAS</v>
          </cell>
          <cell r="AV527">
            <v>-131064.93945000001</v>
          </cell>
          <cell r="AW527" t="str">
            <v>OLD DEAL</v>
          </cell>
        </row>
        <row r="528">
          <cell r="AU528" t="str">
            <v>GAS</v>
          </cell>
          <cell r="AV528">
            <v>-76040.297019999998</v>
          </cell>
          <cell r="AW528" t="str">
            <v>OLD DEAL</v>
          </cell>
        </row>
        <row r="529">
          <cell r="AU529" t="str">
            <v>GAS</v>
          </cell>
          <cell r="AV529">
            <v>-39725.135399999999</v>
          </cell>
          <cell r="AW529" t="str">
            <v>OLD DEAL</v>
          </cell>
        </row>
        <row r="530">
          <cell r="AU530" t="str">
            <v>GAS</v>
          </cell>
          <cell r="AV530">
            <v>-36407.25359</v>
          </cell>
          <cell r="AW530" t="str">
            <v>OLD DEAL</v>
          </cell>
        </row>
        <row r="531">
          <cell r="AU531" t="str">
            <v>GAS</v>
          </cell>
          <cell r="AV531">
            <v>-35567.768980000001</v>
          </cell>
          <cell r="AW531" t="str">
            <v>OLD DEAL</v>
          </cell>
        </row>
        <row r="532">
          <cell r="AU532" t="str">
            <v>GAS</v>
          </cell>
          <cell r="AV532">
            <v>-34712.950729999997</v>
          </cell>
          <cell r="AW532" t="str">
            <v>OLD DEAL</v>
          </cell>
        </row>
        <row r="533">
          <cell r="AU533" t="str">
            <v>GAS</v>
          </cell>
          <cell r="AV533">
            <v>-32766.23486</v>
          </cell>
          <cell r="AW533" t="str">
            <v>OLD DEAL</v>
          </cell>
        </row>
        <row r="534">
          <cell r="AU534" t="str">
            <v>GAS</v>
          </cell>
          <cell r="AV534">
            <v>-25346.765670000001</v>
          </cell>
          <cell r="AW534" t="str">
            <v>OLD DEAL</v>
          </cell>
        </row>
        <row r="535">
          <cell r="AU535" t="str">
            <v>GAS</v>
          </cell>
          <cell r="AV535">
            <v>-291904.04019000003</v>
          </cell>
          <cell r="AW535" t="str">
            <v>OLD DEAL</v>
          </cell>
        </row>
        <row r="536">
          <cell r="AU536" t="str">
            <v>GAS</v>
          </cell>
          <cell r="AV536">
            <v>-279975.73794000002</v>
          </cell>
          <cell r="AW536" t="str">
            <v>OLD DEAL</v>
          </cell>
        </row>
        <row r="537">
          <cell r="AU537" t="str">
            <v>GAS</v>
          </cell>
          <cell r="AV537">
            <v>-261974.60563000001</v>
          </cell>
          <cell r="AW537" t="str">
            <v>OLD DEAL</v>
          </cell>
        </row>
        <row r="538">
          <cell r="AU538" t="str">
            <v>GAS</v>
          </cell>
          <cell r="AV538">
            <v>-295552.84068999998</v>
          </cell>
          <cell r="AW538" t="str">
            <v>OLD DEAL</v>
          </cell>
        </row>
        <row r="539">
          <cell r="AU539" t="str">
            <v>GAS</v>
          </cell>
          <cell r="AV539">
            <v>-283475.43466000003</v>
          </cell>
          <cell r="AW539" t="str">
            <v>OLD DEAL</v>
          </cell>
        </row>
        <row r="540">
          <cell r="AU540" t="str">
            <v>GAS</v>
          </cell>
          <cell r="AV540">
            <v>-265249.28820000001</v>
          </cell>
          <cell r="AW540" t="str">
            <v>OLD DEAL</v>
          </cell>
        </row>
        <row r="541">
          <cell r="AU541" t="str">
            <v>GAS</v>
          </cell>
          <cell r="AV541">
            <v>-26636.24367</v>
          </cell>
          <cell r="AW541" t="str">
            <v>OLD DEAL</v>
          </cell>
        </row>
        <row r="542">
          <cell r="AU542" t="str">
            <v>GAS</v>
          </cell>
          <cell r="AV542">
            <v>-25547.786090000001</v>
          </cell>
          <cell r="AW542" t="str">
            <v>OLD DEAL</v>
          </cell>
        </row>
        <row r="543">
          <cell r="AU543" t="str">
            <v>GAS</v>
          </cell>
          <cell r="AV543">
            <v>-23905.18276</v>
          </cell>
          <cell r="AW543" t="str">
            <v>OLD DEAL</v>
          </cell>
        </row>
        <row r="544">
          <cell r="AU544" t="str">
            <v>GAS</v>
          </cell>
          <cell r="AV544">
            <v>-903410.38797000004</v>
          </cell>
          <cell r="AW544" t="str">
            <v>OLD DEAL</v>
          </cell>
        </row>
        <row r="545">
          <cell r="AU545" t="str">
            <v>GAS</v>
          </cell>
          <cell r="AV545">
            <v>-718806.81525999994</v>
          </cell>
          <cell r="AW545" t="str">
            <v>OLD DEAL</v>
          </cell>
        </row>
        <row r="546">
          <cell r="AU546" t="str">
            <v>GAS</v>
          </cell>
          <cell r="AV546">
            <v>-668013.99531000003</v>
          </cell>
          <cell r="AW546" t="str">
            <v>OLD DEAL</v>
          </cell>
        </row>
        <row r="547">
          <cell r="AU547" t="str">
            <v>GAS</v>
          </cell>
          <cell r="AV547">
            <v>-600910.26173000003</v>
          </cell>
          <cell r="AW547" t="str">
            <v>OLD DEAL</v>
          </cell>
        </row>
        <row r="548">
          <cell r="AU548" t="str">
            <v>GAS</v>
          </cell>
          <cell r="AV548">
            <v>-560737.48219000001</v>
          </cell>
          <cell r="AW548" t="str">
            <v>OLD DEAL</v>
          </cell>
        </row>
        <row r="549">
          <cell r="AU549" t="str">
            <v>GAS</v>
          </cell>
          <cell r="AV549">
            <v>-359403.40762999997</v>
          </cell>
          <cell r="AW549" t="str">
            <v>OLD DEAL</v>
          </cell>
        </row>
        <row r="550">
          <cell r="AU550" t="str">
            <v>GAS</v>
          </cell>
          <cell r="AV550">
            <v>-320646.71775000001</v>
          </cell>
          <cell r="AW550" t="str">
            <v>OLD DEAL</v>
          </cell>
        </row>
        <row r="551">
          <cell r="AU551" t="str">
            <v>GAS</v>
          </cell>
          <cell r="AV551">
            <v>-209012.26495000001</v>
          </cell>
          <cell r="AW551" t="str">
            <v>OLD DEAL</v>
          </cell>
        </row>
        <row r="552">
          <cell r="AU552" t="str">
            <v>GAS</v>
          </cell>
          <cell r="AV552">
            <v>-196082.02981000001</v>
          </cell>
          <cell r="AW552" t="str">
            <v>OLD DEAL</v>
          </cell>
        </row>
        <row r="553">
          <cell r="AU553" t="str">
            <v>GAS</v>
          </cell>
          <cell r="AV553">
            <v>-269198.08509000001</v>
          </cell>
          <cell r="AW553" t="str">
            <v>OLD DEAL</v>
          </cell>
        </row>
        <row r="554">
          <cell r="AU554" t="str">
            <v>GAS</v>
          </cell>
          <cell r="AV554">
            <v>-104228.92436</v>
          </cell>
          <cell r="AW554" t="str">
            <v>OLD DEAL</v>
          </cell>
        </row>
        <row r="555">
          <cell r="AU555" t="str">
            <v>GAS</v>
          </cell>
          <cell r="AV555">
            <v>-31152.082340000001</v>
          </cell>
          <cell r="AW555" t="str">
            <v>OLD DEAL</v>
          </cell>
        </row>
        <row r="556">
          <cell r="AU556" t="str">
            <v>GAS</v>
          </cell>
          <cell r="AV556">
            <v>-82939.247910000006</v>
          </cell>
          <cell r="AW556" t="str">
            <v>OLD DEAL</v>
          </cell>
        </row>
        <row r="557">
          <cell r="AU557" t="str">
            <v>GAS</v>
          </cell>
          <cell r="AV557">
            <v>-80161.679440000007</v>
          </cell>
          <cell r="AW557" t="str">
            <v>OLD DEAL</v>
          </cell>
        </row>
        <row r="558">
          <cell r="AU558" t="str">
            <v>GAS</v>
          </cell>
          <cell r="AV558">
            <v>-78379.599359999993</v>
          </cell>
          <cell r="AW558" t="str">
            <v>OLD DEAL</v>
          </cell>
        </row>
        <row r="559">
          <cell r="AU559" t="str">
            <v>GAS</v>
          </cell>
          <cell r="AV559">
            <v>-73530.761180000001</v>
          </cell>
          <cell r="AW559" t="str">
            <v>OLD DEAL</v>
          </cell>
        </row>
        <row r="560">
          <cell r="AU560" t="str">
            <v>GAS</v>
          </cell>
          <cell r="AV560">
            <v>-17946.53901</v>
          </cell>
          <cell r="AW560" t="str">
            <v>OLD DEAL</v>
          </cell>
        </row>
        <row r="561">
          <cell r="AU561" t="str">
            <v>GAS</v>
          </cell>
          <cell r="AV561">
            <v>-93456.247029999999</v>
          </cell>
          <cell r="AW561" t="str">
            <v>OLD DEAL</v>
          </cell>
        </row>
        <row r="562">
          <cell r="AU562" t="str">
            <v>GAS</v>
          </cell>
          <cell r="AV562">
            <v>-82954.181159999993</v>
          </cell>
          <cell r="AW562" t="str">
            <v>OLD DEAL</v>
          </cell>
        </row>
        <row r="563">
          <cell r="AU563" t="str">
            <v>GAS</v>
          </cell>
          <cell r="AV563">
            <v>-78819.687040000004</v>
          </cell>
          <cell r="AW563" t="str">
            <v>OLD DEAL</v>
          </cell>
        </row>
        <row r="564">
          <cell r="AU564" t="str">
            <v>GAS</v>
          </cell>
          <cell r="AV564">
            <v>-78826.291599999997</v>
          </cell>
          <cell r="AW564" t="str">
            <v>OLD DEAL</v>
          </cell>
        </row>
        <row r="565">
          <cell r="AU565" t="str">
            <v>GAS</v>
          </cell>
          <cell r="AV565">
            <v>-73961.895850000001</v>
          </cell>
          <cell r="AW565" t="str">
            <v>OLD DEAL</v>
          </cell>
        </row>
        <row r="566">
          <cell r="AU566" t="str">
            <v>GAS</v>
          </cell>
          <cell r="AV566">
            <v>-17981.16574</v>
          </cell>
          <cell r="AW566" t="str">
            <v>OLD DEAL</v>
          </cell>
        </row>
        <row r="567">
          <cell r="AU567" t="str">
            <v>GAS</v>
          </cell>
          <cell r="AV567">
            <v>-716497.89390999998</v>
          </cell>
          <cell r="AW567" t="str">
            <v>OLD DEAL</v>
          </cell>
        </row>
        <row r="568">
          <cell r="AU568" t="str">
            <v>GAS</v>
          </cell>
          <cell r="AV568">
            <v>-718936.23673</v>
          </cell>
          <cell r="AW568" t="str">
            <v>OLD DEAL</v>
          </cell>
        </row>
        <row r="569">
          <cell r="AU569" t="str">
            <v>GAS</v>
          </cell>
          <cell r="AV569">
            <v>-735650.41232999996</v>
          </cell>
          <cell r="AW569" t="str">
            <v>OLD DEAL</v>
          </cell>
        </row>
        <row r="570">
          <cell r="AU570" t="str">
            <v>GAS</v>
          </cell>
          <cell r="AV570">
            <v>-630610.33281000005</v>
          </cell>
          <cell r="AW570" t="str">
            <v>OLD DEAL</v>
          </cell>
        </row>
        <row r="571">
          <cell r="AU571" t="str">
            <v>GAS</v>
          </cell>
          <cell r="AV571">
            <v>-665657.06261999998</v>
          </cell>
          <cell r="AW571" t="str">
            <v>OLD DEAL</v>
          </cell>
        </row>
        <row r="572">
          <cell r="AU572" t="str">
            <v>GAS</v>
          </cell>
          <cell r="AV572">
            <v>-377604.48044000001</v>
          </cell>
          <cell r="AW572" t="str">
            <v>OLD DEAL</v>
          </cell>
        </row>
        <row r="573">
          <cell r="AU573" t="str">
            <v>GAS</v>
          </cell>
          <cell r="AV573">
            <v>-218064.57641000001</v>
          </cell>
          <cell r="AW573" t="str">
            <v>OLD DEAL</v>
          </cell>
        </row>
        <row r="574">
          <cell r="AU574" t="str">
            <v>GAS</v>
          </cell>
          <cell r="AV574">
            <v>-248862.54347999999</v>
          </cell>
          <cell r="AW574" t="str">
            <v>OLD DEAL</v>
          </cell>
        </row>
        <row r="575">
          <cell r="AU575" t="str">
            <v>GAS</v>
          </cell>
          <cell r="AV575">
            <v>-236459.06111000001</v>
          </cell>
          <cell r="AW575" t="str">
            <v>OLD DEAL</v>
          </cell>
        </row>
        <row r="576">
          <cell r="AU576" t="str">
            <v>GAS</v>
          </cell>
          <cell r="AV576">
            <v>-210203.44427000001</v>
          </cell>
          <cell r="AW576" t="str">
            <v>OLD DEAL</v>
          </cell>
        </row>
        <row r="577">
          <cell r="AU577" t="str">
            <v>GAS</v>
          </cell>
          <cell r="AV577">
            <v>-221885.68754000001</v>
          </cell>
          <cell r="AW577" t="str">
            <v>OLD DEAL</v>
          </cell>
        </row>
        <row r="578">
          <cell r="AU578" t="str">
            <v>GAS</v>
          </cell>
          <cell r="AV578">
            <v>-125868.16015</v>
          </cell>
          <cell r="AW578" t="str">
            <v>OLD DEAL</v>
          </cell>
        </row>
        <row r="579">
          <cell r="AU579" t="str">
            <v>GAS</v>
          </cell>
          <cell r="AV579">
            <v>-31152.082340000001</v>
          </cell>
          <cell r="AW579" t="str">
            <v>OLD DEAL</v>
          </cell>
        </row>
        <row r="580">
          <cell r="AU580" t="str">
            <v>GAS</v>
          </cell>
          <cell r="AV580">
            <v>-82954.181159999993</v>
          </cell>
          <cell r="AW580" t="str">
            <v>OLD DEAL</v>
          </cell>
        </row>
        <row r="581">
          <cell r="AU581" t="str">
            <v>GAS</v>
          </cell>
          <cell r="AV581">
            <v>-78819.687040000004</v>
          </cell>
          <cell r="AW581" t="str">
            <v>OLD DEAL</v>
          </cell>
        </row>
        <row r="582">
          <cell r="AU582" t="str">
            <v>GAS</v>
          </cell>
          <cell r="AV582">
            <v>-52550.861069999999</v>
          </cell>
          <cell r="AW582" t="str">
            <v>OLD DEAL</v>
          </cell>
        </row>
        <row r="583">
          <cell r="AU583" t="str">
            <v>GAS</v>
          </cell>
          <cell r="AV583">
            <v>-73961.895850000001</v>
          </cell>
          <cell r="AW583" t="str">
            <v>OLD DEAL</v>
          </cell>
        </row>
        <row r="584">
          <cell r="AU584" t="str">
            <v>GAS</v>
          </cell>
          <cell r="AV584">
            <v>-17981.16574</v>
          </cell>
          <cell r="AW584" t="str">
            <v>OLD DEAL</v>
          </cell>
        </row>
        <row r="585">
          <cell r="AU585" t="str">
            <v>GAS</v>
          </cell>
          <cell r="AV585">
            <v>-65759.625339999999</v>
          </cell>
          <cell r="AW585" t="str">
            <v>OLD DEAL</v>
          </cell>
        </row>
        <row r="586">
          <cell r="AU586" t="str">
            <v>GAS</v>
          </cell>
          <cell r="AV586">
            <v>-74676.326889999997</v>
          </cell>
          <cell r="AW586" t="str">
            <v>OLD DEAL</v>
          </cell>
        </row>
        <row r="587">
          <cell r="AU587" t="str">
            <v>GAS</v>
          </cell>
          <cell r="AV587">
            <v>-159375.78052</v>
          </cell>
          <cell r="AW587" t="str">
            <v>OLD DEAL</v>
          </cell>
        </row>
        <row r="588">
          <cell r="AU588" t="str">
            <v>GAS</v>
          </cell>
          <cell r="AV588">
            <v>14653.95399</v>
          </cell>
          <cell r="AW588" t="str">
            <v>OLD DEAL</v>
          </cell>
        </row>
        <row r="589">
          <cell r="AU589" t="str">
            <v>GAS</v>
          </cell>
          <cell r="AV589">
            <v>-146951.69146</v>
          </cell>
          <cell r="AW589" t="str">
            <v>OLD DEAL</v>
          </cell>
        </row>
        <row r="590">
          <cell r="AU590" t="str">
            <v>GAS</v>
          </cell>
          <cell r="AV590">
            <v>-140693.20322</v>
          </cell>
          <cell r="AW590" t="str">
            <v>OLD DEAL</v>
          </cell>
        </row>
        <row r="591">
          <cell r="AU591" t="str">
            <v>GAS</v>
          </cell>
          <cell r="AV591">
            <v>-131248.79834000001</v>
          </cell>
          <cell r="AW591" t="str">
            <v>OLD DEAL</v>
          </cell>
        </row>
        <row r="592">
          <cell r="AU592" t="str">
            <v>GAS</v>
          </cell>
          <cell r="AV592">
            <v>-139953.99187</v>
          </cell>
          <cell r="AW592" t="str">
            <v>OLD DEAL</v>
          </cell>
        </row>
        <row r="593">
          <cell r="AU593" t="str">
            <v>GAS</v>
          </cell>
          <cell r="AV593">
            <v>-133993.52687999999</v>
          </cell>
          <cell r="AW593" t="str">
            <v>OLD DEAL</v>
          </cell>
        </row>
        <row r="594">
          <cell r="AU594" t="str">
            <v>GAS</v>
          </cell>
          <cell r="AV594">
            <v>-124998.85556</v>
          </cell>
          <cell r="AW594" t="str">
            <v>OLD DEAL</v>
          </cell>
        </row>
        <row r="595">
          <cell r="AU595" t="str">
            <v>GAS</v>
          </cell>
          <cell r="AV595">
            <v>-12945.74425</v>
          </cell>
          <cell r="AW595" t="str">
            <v>OLD DEAL</v>
          </cell>
        </row>
        <row r="596">
          <cell r="AU596" t="str">
            <v>GAS</v>
          </cell>
          <cell r="AV596">
            <v>-12394.401239999999</v>
          </cell>
          <cell r="AW596" t="str">
            <v>OLD DEAL</v>
          </cell>
        </row>
        <row r="597">
          <cell r="AU597" t="str">
            <v>GAS</v>
          </cell>
          <cell r="AV597">
            <v>-11562.39414</v>
          </cell>
          <cell r="AW597" t="str">
            <v>OLD DEAL</v>
          </cell>
        </row>
        <row r="598">
          <cell r="AU598" t="str">
            <v>GAS</v>
          </cell>
          <cell r="AV598">
            <v>-448903.99874000001</v>
          </cell>
          <cell r="AW598" t="str">
            <v>OLD DEAL</v>
          </cell>
        </row>
        <row r="599">
          <cell r="AU599" t="str">
            <v>GAS</v>
          </cell>
          <cell r="AV599">
            <v>-484571.88394999999</v>
          </cell>
          <cell r="AW599" t="str">
            <v>OLD DEAL</v>
          </cell>
        </row>
        <row r="600">
          <cell r="AU600" t="str">
            <v>GAS</v>
          </cell>
          <cell r="AV600">
            <v>-421023.77308999997</v>
          </cell>
          <cell r="AW600" t="str">
            <v>OLD DEAL</v>
          </cell>
        </row>
        <row r="601">
          <cell r="AU601" t="str">
            <v>GAS</v>
          </cell>
          <cell r="AV601">
            <v>-388786.04080000002</v>
          </cell>
          <cell r="AW601" t="str">
            <v>OLD DEAL</v>
          </cell>
        </row>
        <row r="602">
          <cell r="AU602" t="str">
            <v>GAS</v>
          </cell>
          <cell r="AV602">
            <v>-421071.88696999999</v>
          </cell>
          <cell r="AW602" t="str">
            <v>OLD DEAL</v>
          </cell>
        </row>
        <row r="603">
          <cell r="AU603" t="str">
            <v>GAS</v>
          </cell>
          <cell r="AV603">
            <v>-272595.46188000002</v>
          </cell>
          <cell r="AW603" t="str">
            <v>OLD DEAL</v>
          </cell>
        </row>
        <row r="604">
          <cell r="AU604" t="str">
            <v>GAS</v>
          </cell>
          <cell r="AV604">
            <v>-299269.33249</v>
          </cell>
          <cell r="AW604" t="str">
            <v>OLD DEAL</v>
          </cell>
        </row>
        <row r="605">
          <cell r="AU605" t="str">
            <v>GAS</v>
          </cell>
          <cell r="AV605">
            <v>-296127.26241000002</v>
          </cell>
          <cell r="AW605" t="str">
            <v>OLD DEAL</v>
          </cell>
        </row>
        <row r="606">
          <cell r="AU606" t="str">
            <v>GAS</v>
          </cell>
          <cell r="AV606">
            <v>-263139.85817999998</v>
          </cell>
          <cell r="AW606" t="str">
            <v>OLD DEAL</v>
          </cell>
        </row>
        <row r="607">
          <cell r="AU607" t="str">
            <v>GAS</v>
          </cell>
          <cell r="AV607">
            <v>-207352.55509000001</v>
          </cell>
          <cell r="AW607" t="str">
            <v>OLD DEAL</v>
          </cell>
        </row>
        <row r="608">
          <cell r="AU608" t="str">
            <v>GAS</v>
          </cell>
          <cell r="AV608">
            <v>-198151.47622000001</v>
          </cell>
          <cell r="AW608" t="str">
            <v>OLD DEAL</v>
          </cell>
        </row>
        <row r="609">
          <cell r="AU609" t="str">
            <v>GAS</v>
          </cell>
          <cell r="AV609">
            <v>-155768.83536</v>
          </cell>
          <cell r="AW609" t="str">
            <v>OLD DEAL</v>
          </cell>
        </row>
        <row r="610">
          <cell r="AU610" t="str">
            <v>GAS</v>
          </cell>
          <cell r="AV610">
            <v>-33057.226889999998</v>
          </cell>
          <cell r="AW610" t="str">
            <v>OLD DEAL</v>
          </cell>
        </row>
        <row r="611">
          <cell r="AU611" t="str">
            <v>GAS</v>
          </cell>
          <cell r="AV611">
            <v>-29926.933249999998</v>
          </cell>
          <cell r="AW611" t="str">
            <v>OLD DEAL</v>
          </cell>
        </row>
        <row r="612">
          <cell r="AU612" t="str">
            <v>GAS</v>
          </cell>
          <cell r="AV612">
            <v>-53841.320440000003</v>
          </cell>
          <cell r="AW612" t="str">
            <v>OLD DEAL</v>
          </cell>
        </row>
        <row r="613">
          <cell r="AU613" t="str">
            <v>GAS</v>
          </cell>
          <cell r="AV613">
            <v>-26313.985820000002</v>
          </cell>
          <cell r="AW613" t="str">
            <v>OLD DEAL</v>
          </cell>
        </row>
        <row r="614">
          <cell r="AU614" t="str">
            <v>GAS</v>
          </cell>
          <cell r="AV614">
            <v>-51838.138769999998</v>
          </cell>
          <cell r="AW614" t="str">
            <v>OLD DEAL</v>
          </cell>
        </row>
        <row r="615">
          <cell r="AU615" t="str">
            <v>GAS</v>
          </cell>
          <cell r="AV615">
            <v>-49537.869050000001</v>
          </cell>
          <cell r="AW615" t="str">
            <v>OLD DEAL</v>
          </cell>
        </row>
        <row r="616">
          <cell r="AU616" t="str">
            <v>GAS</v>
          </cell>
          <cell r="AV616">
            <v>-38942.208839999999</v>
          </cell>
          <cell r="AW616" t="str">
            <v>OLD DEAL</v>
          </cell>
        </row>
        <row r="617">
          <cell r="AU617" t="str">
            <v>GAS</v>
          </cell>
          <cell r="AV617">
            <v>-18803.114839999998</v>
          </cell>
          <cell r="AW617" t="str">
            <v>OLD DEAL</v>
          </cell>
        </row>
        <row r="618">
          <cell r="AU618" t="str">
            <v>GAS</v>
          </cell>
          <cell r="AV618">
            <v>-29856.155719999999</v>
          </cell>
          <cell r="AW618" t="str">
            <v>OLD DEAL</v>
          </cell>
        </row>
        <row r="619">
          <cell r="AU619" t="str">
            <v>GAS</v>
          </cell>
          <cell r="AV619">
            <v>-53520.753429999997</v>
          </cell>
          <cell r="AW619" t="str">
            <v>OLD DEAL</v>
          </cell>
        </row>
        <row r="620">
          <cell r="AU620" t="str">
            <v>GAS</v>
          </cell>
          <cell r="AV620">
            <v>-26124.118750000001</v>
          </cell>
          <cell r="AW620" t="str">
            <v>OLD DEAL</v>
          </cell>
        </row>
        <row r="621">
          <cell r="AU621" t="str">
            <v>GAS</v>
          </cell>
          <cell r="AV621">
            <v>-51558.211629999998</v>
          </cell>
          <cell r="AW621" t="str">
            <v>OLD DEAL</v>
          </cell>
        </row>
        <row r="622">
          <cell r="AU622" t="str">
            <v>GAS</v>
          </cell>
          <cell r="AV622">
            <v>-24569.720580000001</v>
          </cell>
          <cell r="AW622" t="str">
            <v>OLD DEAL</v>
          </cell>
        </row>
        <row r="623">
          <cell r="AU623" t="str">
            <v>GAS</v>
          </cell>
          <cell r="AV623">
            <v>-39177.670599999998</v>
          </cell>
          <cell r="AW623" t="str">
            <v>OLD DEAL</v>
          </cell>
        </row>
        <row r="624">
          <cell r="AU624" t="str">
            <v>GAS</v>
          </cell>
          <cell r="AV624">
            <v>-328417.71289999998</v>
          </cell>
          <cell r="AW624" t="str">
            <v>OLD DEAL</v>
          </cell>
        </row>
        <row r="625">
          <cell r="AU625" t="str">
            <v>GAS</v>
          </cell>
          <cell r="AV625">
            <v>-454926.40412000002</v>
          </cell>
          <cell r="AW625" t="str">
            <v>OLD DEAL</v>
          </cell>
        </row>
        <row r="626">
          <cell r="AU626" t="str">
            <v>GAS</v>
          </cell>
          <cell r="AV626">
            <v>-339613.54369000002</v>
          </cell>
          <cell r="AW626" t="str">
            <v>OLD DEAL</v>
          </cell>
        </row>
        <row r="627">
          <cell r="AU627" t="str">
            <v>GAS</v>
          </cell>
          <cell r="AV627">
            <v>-335128.37562000001</v>
          </cell>
          <cell r="AW627" t="str">
            <v>OLD DEAL</v>
          </cell>
        </row>
        <row r="628">
          <cell r="AU628" t="str">
            <v>GAS</v>
          </cell>
          <cell r="AV628">
            <v>-270266.92634000001</v>
          </cell>
          <cell r="AW628" t="str">
            <v>OLD DEAL</v>
          </cell>
        </row>
        <row r="629">
          <cell r="AU629" t="str">
            <v>GAS</v>
          </cell>
          <cell r="AV629">
            <v>-156710.68239</v>
          </cell>
          <cell r="AW629" t="str">
            <v>OLD DEAL</v>
          </cell>
        </row>
        <row r="630">
          <cell r="AU630" t="str">
            <v>GAS</v>
          </cell>
          <cell r="AV630">
            <v>-89568.467149999997</v>
          </cell>
          <cell r="AW630" t="str">
            <v>OLD DEAL</v>
          </cell>
        </row>
        <row r="631">
          <cell r="AU631" t="str">
            <v>GAS</v>
          </cell>
          <cell r="AV631">
            <v>-107041.50685000001</v>
          </cell>
          <cell r="AW631" t="str">
            <v>OLD DEAL</v>
          </cell>
        </row>
        <row r="632">
          <cell r="AU632" t="str">
            <v>GAS</v>
          </cell>
          <cell r="AV632">
            <v>-78372.356239999994</v>
          </cell>
          <cell r="AW632" t="str">
            <v>OLD DEAL</v>
          </cell>
        </row>
        <row r="633">
          <cell r="AU633" t="str">
            <v>GAS</v>
          </cell>
          <cell r="AV633">
            <v>-77337.317450000002</v>
          </cell>
          <cell r="AW633" t="str">
            <v>OLD DEAL</v>
          </cell>
        </row>
        <row r="634">
          <cell r="AU634" t="str">
            <v>GAS</v>
          </cell>
          <cell r="AV634">
            <v>-73709.161730000007</v>
          </cell>
          <cell r="AW634" t="str">
            <v>OLD DEAL</v>
          </cell>
        </row>
        <row r="635">
          <cell r="AU635" t="str">
            <v>GAS</v>
          </cell>
          <cell r="AV635">
            <v>-39177.670599999998</v>
          </cell>
          <cell r="AW635" t="str">
            <v>OLD DEAL</v>
          </cell>
        </row>
        <row r="636">
          <cell r="AU636" t="str">
            <v>GAS</v>
          </cell>
          <cell r="AV636">
            <v>-29856.155719999999</v>
          </cell>
          <cell r="AW636" t="str">
            <v>OLD DEAL</v>
          </cell>
        </row>
        <row r="637">
          <cell r="AU637" t="str">
            <v>GAS</v>
          </cell>
          <cell r="AV637">
            <v>-26760.37671</v>
          </cell>
          <cell r="AW637" t="str">
            <v>OLD DEAL</v>
          </cell>
        </row>
        <row r="638">
          <cell r="AU638" t="str">
            <v>GAS</v>
          </cell>
          <cell r="AV638">
            <v>-26124.118750000001</v>
          </cell>
          <cell r="AW638" t="str">
            <v>OLD DEAL</v>
          </cell>
        </row>
        <row r="639">
          <cell r="AU639" t="str">
            <v>GAS</v>
          </cell>
          <cell r="AV639">
            <v>-25779.105820000001</v>
          </cell>
          <cell r="AW639" t="str">
            <v>OLD DEAL</v>
          </cell>
        </row>
        <row r="640">
          <cell r="AU640" t="str">
            <v>GAS</v>
          </cell>
          <cell r="AV640">
            <v>-24569.720580000001</v>
          </cell>
          <cell r="AW640" t="str">
            <v>OLD DEAL</v>
          </cell>
        </row>
        <row r="641">
          <cell r="AU641" t="str">
            <v>GAS</v>
          </cell>
          <cell r="AV641">
            <v>-19588.835299999999</v>
          </cell>
          <cell r="AW641" t="str">
            <v>OLD DEAL</v>
          </cell>
        </row>
        <row r="642">
          <cell r="AU642" t="str">
            <v>GAS</v>
          </cell>
          <cell r="AV642">
            <v>-126168.52367</v>
          </cell>
          <cell r="AW642" t="str">
            <v>OLD DEAL</v>
          </cell>
        </row>
        <row r="643">
          <cell r="AU643" t="str">
            <v>GAS</v>
          </cell>
          <cell r="AV643">
            <v>-119922.80787999999</v>
          </cell>
          <cell r="AW643" t="str">
            <v>OLD DEAL</v>
          </cell>
        </row>
        <row r="644">
          <cell r="AU644" t="str">
            <v>GAS</v>
          </cell>
          <cell r="AV644">
            <v>-110498.82863</v>
          </cell>
          <cell r="AW644" t="str">
            <v>OLD DEAL</v>
          </cell>
        </row>
        <row r="645">
          <cell r="AU645" t="str">
            <v>GAS</v>
          </cell>
          <cell r="AV645">
            <v>-120160.49873000001</v>
          </cell>
          <cell r="AW645" t="str">
            <v>OLD DEAL</v>
          </cell>
        </row>
        <row r="646">
          <cell r="AU646" t="str">
            <v>GAS</v>
          </cell>
          <cell r="AV646">
            <v>-114212.19798</v>
          </cell>
          <cell r="AW646" t="str">
            <v>OLD DEAL</v>
          </cell>
        </row>
        <row r="647">
          <cell r="AU647" t="str">
            <v>GAS</v>
          </cell>
          <cell r="AV647">
            <v>-105236.97964999999</v>
          </cell>
          <cell r="AW647" t="str">
            <v>OLD DEAL</v>
          </cell>
        </row>
        <row r="648">
          <cell r="AU648" t="str">
            <v>GAS</v>
          </cell>
          <cell r="AV648">
            <v>-10814.444890000001</v>
          </cell>
          <cell r="AW648" t="str">
            <v>OLD DEAL</v>
          </cell>
        </row>
        <row r="649">
          <cell r="AU649" t="str">
            <v>GAS</v>
          </cell>
          <cell r="AV649">
            <v>-10279.097820000001</v>
          </cell>
          <cell r="AW649" t="str">
            <v>OLD DEAL</v>
          </cell>
        </row>
        <row r="650">
          <cell r="AU650" t="str">
            <v>GAS</v>
          </cell>
          <cell r="AV650">
            <v>-9471.3281700000007</v>
          </cell>
          <cell r="AW650" t="str">
            <v>OLD DEAL</v>
          </cell>
        </row>
        <row r="651">
          <cell r="AU651" t="str">
            <v>GAS</v>
          </cell>
          <cell r="AV651">
            <v>-382497.72785000002</v>
          </cell>
          <cell r="AW651" t="str">
            <v>OLD DEAL</v>
          </cell>
        </row>
        <row r="652">
          <cell r="AU652" t="str">
            <v>GAS</v>
          </cell>
          <cell r="AV652">
            <v>-384521.12728999997</v>
          </cell>
          <cell r="AW652" t="str">
            <v>OLD DEAL</v>
          </cell>
        </row>
        <row r="653">
          <cell r="AU653" t="str">
            <v>GAS</v>
          </cell>
          <cell r="AV653">
            <v>-354047.41751</v>
          </cell>
          <cell r="AW653" t="str">
            <v>OLD DEAL</v>
          </cell>
        </row>
        <row r="654">
          <cell r="AU654" t="str">
            <v>GAS</v>
          </cell>
          <cell r="AV654">
            <v>-305041.17125000001</v>
          </cell>
          <cell r="AW654" t="str">
            <v>OLD DEAL</v>
          </cell>
        </row>
        <row r="655">
          <cell r="AU655" t="str">
            <v>GAS</v>
          </cell>
          <cell r="AV655">
            <v>-350120.99599999998</v>
          </cell>
          <cell r="AW655" t="str">
            <v>OLD DEAL</v>
          </cell>
        </row>
        <row r="656">
          <cell r="AU656" t="str">
            <v>GAS</v>
          </cell>
          <cell r="AV656">
            <v>-231029.53631</v>
          </cell>
          <cell r="AW656" t="str">
            <v>OLD DEAL</v>
          </cell>
        </row>
        <row r="657">
          <cell r="AU657" t="str">
            <v>GAS</v>
          </cell>
          <cell r="AV657">
            <v>-254998.48522999999</v>
          </cell>
          <cell r="AW657" t="str">
            <v>OLD DEAL</v>
          </cell>
        </row>
        <row r="658">
          <cell r="AU658" t="str">
            <v>GAS</v>
          </cell>
          <cell r="AV658">
            <v>-248807.78825000001</v>
          </cell>
          <cell r="AW658" t="str">
            <v>OLD DEAL</v>
          </cell>
        </row>
        <row r="659">
          <cell r="AU659" t="str">
            <v>GAS</v>
          </cell>
          <cell r="AV659">
            <v>-221279.63595</v>
          </cell>
          <cell r="AW659" t="str">
            <v>OLD DEAL</v>
          </cell>
        </row>
        <row r="660">
          <cell r="AU660" t="str">
            <v>GAS</v>
          </cell>
          <cell r="AV660">
            <v>-174309.24072</v>
          </cell>
          <cell r="AW660" t="str">
            <v>OLD DEAL</v>
          </cell>
        </row>
        <row r="661">
          <cell r="AU661" t="str">
            <v>GAS</v>
          </cell>
          <cell r="AV661">
            <v>-164762.82165</v>
          </cell>
          <cell r="AW661" t="str">
            <v>OLD DEAL</v>
          </cell>
        </row>
        <row r="662">
          <cell r="AU662" t="str">
            <v>GAS</v>
          </cell>
          <cell r="AV662">
            <v>-115514.76816000001</v>
          </cell>
          <cell r="AW662" t="str">
            <v>OLD DEAL</v>
          </cell>
        </row>
        <row r="663">
          <cell r="AU663" t="str">
            <v>GAS</v>
          </cell>
          <cell r="AV663">
            <v>-28534.951140000001</v>
          </cell>
          <cell r="AW663" t="str">
            <v>OLD DEAL</v>
          </cell>
        </row>
        <row r="664">
          <cell r="AU664" t="str">
            <v>GAS</v>
          </cell>
          <cell r="AV664">
            <v>-25499.84852</v>
          </cell>
          <cell r="AW664" t="str">
            <v>OLD DEAL</v>
          </cell>
        </row>
        <row r="665">
          <cell r="AU665" t="str">
            <v>GAS</v>
          </cell>
          <cell r="AV665">
            <v>-22618.88984</v>
          </cell>
          <cell r="AW665" t="str">
            <v>OLD DEAL</v>
          </cell>
        </row>
        <row r="666">
          <cell r="AU666" t="str">
            <v>GAS</v>
          </cell>
          <cell r="AV666">
            <v>-22127.963589999999</v>
          </cell>
          <cell r="AW666" t="str">
            <v>OLD DEAL</v>
          </cell>
        </row>
        <row r="667">
          <cell r="AU667" t="str">
            <v>GAS</v>
          </cell>
          <cell r="AV667">
            <v>-43577.31018</v>
          </cell>
          <cell r="AW667" t="str">
            <v>OLD DEAL</v>
          </cell>
        </row>
        <row r="668">
          <cell r="AU668" t="str">
            <v>GAS</v>
          </cell>
          <cell r="AV668">
            <v>-41190.705410000002</v>
          </cell>
          <cell r="AW668" t="str">
            <v>OLD DEAL</v>
          </cell>
        </row>
        <row r="669">
          <cell r="AU669" t="str">
            <v>GAS</v>
          </cell>
          <cell r="AV669">
            <v>-16502.10974</v>
          </cell>
          <cell r="AW669" t="str">
            <v>OLD DEAL</v>
          </cell>
        </row>
        <row r="670">
          <cell r="AU670" t="str">
            <v>GAS</v>
          </cell>
          <cell r="AV670">
            <v>-15809.98207</v>
          </cell>
          <cell r="AW670" t="str">
            <v>OLD DEAL</v>
          </cell>
        </row>
        <row r="671">
          <cell r="AU671" t="str">
            <v>GAS</v>
          </cell>
          <cell r="AV671">
            <v>-25180.851200000001</v>
          </cell>
          <cell r="AW671" t="str">
            <v>OLD DEAL</v>
          </cell>
        </row>
        <row r="672">
          <cell r="AU672" t="str">
            <v>GAS</v>
          </cell>
          <cell r="AV672">
            <v>-44660.360840000001</v>
          </cell>
          <cell r="AW672" t="str">
            <v>OLD DEAL</v>
          </cell>
        </row>
        <row r="673">
          <cell r="AU673" t="str">
            <v>GAS</v>
          </cell>
          <cell r="AV673">
            <v>-21839.68375</v>
          </cell>
          <cell r="AW673" t="str">
            <v>OLD DEAL</v>
          </cell>
        </row>
        <row r="674">
          <cell r="AU674" t="str">
            <v>GAS</v>
          </cell>
          <cell r="AV674">
            <v>-21500.786749999999</v>
          </cell>
          <cell r="AW674" t="str">
            <v>OLD DEAL</v>
          </cell>
        </row>
        <row r="675">
          <cell r="AU675" t="str">
            <v>GAS</v>
          </cell>
          <cell r="AV675">
            <v>-20307.92959</v>
          </cell>
          <cell r="AW675" t="str">
            <v>OLD DEAL</v>
          </cell>
        </row>
        <row r="676">
          <cell r="AU676" t="str">
            <v>GAS</v>
          </cell>
          <cell r="AV676">
            <v>-32450.19181</v>
          </cell>
          <cell r="AW676" t="str">
            <v>OLD DEAL</v>
          </cell>
        </row>
        <row r="677">
          <cell r="AU677" t="str">
            <v>GAS</v>
          </cell>
          <cell r="AV677">
            <v>-276989.36320000002</v>
          </cell>
          <cell r="AW677" t="str">
            <v>OLD DEAL</v>
          </cell>
        </row>
        <row r="678">
          <cell r="AU678" t="str">
            <v>GAS</v>
          </cell>
          <cell r="AV678">
            <v>-357282.88670999999</v>
          </cell>
          <cell r="AW678" t="str">
            <v>OLD DEAL</v>
          </cell>
        </row>
        <row r="679">
          <cell r="AU679" t="str">
            <v>GAS</v>
          </cell>
          <cell r="AV679">
            <v>-283915.88868999999</v>
          </cell>
          <cell r="AW679" t="str">
            <v>OLD DEAL</v>
          </cell>
        </row>
        <row r="680">
          <cell r="AU680" t="str">
            <v>GAS</v>
          </cell>
          <cell r="AV680">
            <v>-258009.44104000001</v>
          </cell>
          <cell r="AW680" t="str">
            <v>OLD DEAL</v>
          </cell>
        </row>
        <row r="681">
          <cell r="AU681" t="str">
            <v>GAS</v>
          </cell>
          <cell r="AV681">
            <v>-203079.29592999999</v>
          </cell>
          <cell r="AW681" t="str">
            <v>OLD DEAL</v>
          </cell>
        </row>
        <row r="682">
          <cell r="AU682" t="str">
            <v>GAS</v>
          </cell>
          <cell r="AV682">
            <v>-129800.76723</v>
          </cell>
          <cell r="AW682" t="str">
            <v>OLD DEAL</v>
          </cell>
        </row>
        <row r="683">
          <cell r="AU683" t="str">
            <v>GAS</v>
          </cell>
          <cell r="AV683">
            <v>-75542.553599999999</v>
          </cell>
          <cell r="AW683" t="str">
            <v>OLD DEAL</v>
          </cell>
        </row>
        <row r="684">
          <cell r="AU684" t="str">
            <v>GAS</v>
          </cell>
          <cell r="AV684">
            <v>-89320.721680000002</v>
          </cell>
          <cell r="AW684" t="str">
            <v>OLD DEAL</v>
          </cell>
        </row>
        <row r="685">
          <cell r="AU685" t="str">
            <v>GAS</v>
          </cell>
          <cell r="AV685">
            <v>-65519.051240000001</v>
          </cell>
          <cell r="AW685" t="str">
            <v>OLD DEAL</v>
          </cell>
        </row>
        <row r="686">
          <cell r="AU686" t="str">
            <v>GAS</v>
          </cell>
          <cell r="AV686">
            <v>-64502.360260000001</v>
          </cell>
          <cell r="AW686" t="str">
            <v>OLD DEAL</v>
          </cell>
        </row>
        <row r="687">
          <cell r="AU687" t="str">
            <v>GAS</v>
          </cell>
          <cell r="AV687">
            <v>-60923.788780000003</v>
          </cell>
          <cell r="AW687" t="str">
            <v>OLD DEAL</v>
          </cell>
        </row>
        <row r="688">
          <cell r="AU688" t="str">
            <v>GAS</v>
          </cell>
          <cell r="AV688">
            <v>-32450.19181</v>
          </cell>
          <cell r="AW688" t="str">
            <v>OLD DEAL</v>
          </cell>
        </row>
        <row r="689">
          <cell r="AU689" t="str">
            <v>GAS</v>
          </cell>
          <cell r="AV689">
            <v>-25180.851200000001</v>
          </cell>
          <cell r="AW689" t="str">
            <v>OLD DEAL</v>
          </cell>
        </row>
        <row r="690">
          <cell r="AU690" t="str">
            <v>GAS</v>
          </cell>
          <cell r="AV690">
            <v>-22330.180420000001</v>
          </cell>
          <cell r="AW690" t="str">
            <v>OLD DEAL</v>
          </cell>
        </row>
        <row r="691">
          <cell r="AU691" t="str">
            <v>GAS</v>
          </cell>
          <cell r="AV691">
            <v>-21839.68375</v>
          </cell>
          <cell r="AW691" t="str">
            <v>OLD DEAL</v>
          </cell>
        </row>
        <row r="692">
          <cell r="AU692" t="str">
            <v>GAS</v>
          </cell>
          <cell r="AV692">
            <v>-21500.786749999999</v>
          </cell>
          <cell r="AW692" t="str">
            <v>OLD DEAL</v>
          </cell>
        </row>
        <row r="693">
          <cell r="AU693" t="str">
            <v>GAS</v>
          </cell>
          <cell r="AV693">
            <v>-20307.92959</v>
          </cell>
          <cell r="AW693" t="str">
            <v>OLD DEAL</v>
          </cell>
        </row>
        <row r="694">
          <cell r="AU694" t="str">
            <v>GAS</v>
          </cell>
          <cell r="AV694">
            <v>-16225.0959</v>
          </cell>
          <cell r="AW694" t="str">
            <v>OLD DEAL</v>
          </cell>
        </row>
        <row r="695">
          <cell r="AU695" t="str">
            <v>GAS</v>
          </cell>
          <cell r="AV695">
            <v>1365284.8325700001</v>
          </cell>
          <cell r="AW695" t="str">
            <v>OLD DEAL</v>
          </cell>
        </row>
        <row r="696">
          <cell r="AU696" t="str">
            <v>GAS</v>
          </cell>
          <cell r="AV696">
            <v>1232396.35518</v>
          </cell>
          <cell r="AW696" t="str">
            <v>OLD DEAL</v>
          </cell>
        </row>
        <row r="697">
          <cell r="AU697" t="str">
            <v>GAS</v>
          </cell>
          <cell r="AV697">
            <v>881987.22817999998</v>
          </cell>
          <cell r="AW697" t="str">
            <v>OLD DEAL</v>
          </cell>
        </row>
        <row r="698">
          <cell r="AU698" t="str">
            <v>GAS</v>
          </cell>
          <cell r="AV698">
            <v>928386.66813999997</v>
          </cell>
          <cell r="AW698" t="str">
            <v>OLD DEAL</v>
          </cell>
        </row>
        <row r="699">
          <cell r="AU699" t="str">
            <v>GAS</v>
          </cell>
          <cell r="AV699">
            <v>611984.74092999997</v>
          </cell>
          <cell r="AW699" t="str">
            <v>OLD DEAL</v>
          </cell>
        </row>
        <row r="700">
          <cell r="AU700" t="str">
            <v>GAS</v>
          </cell>
          <cell r="AV700">
            <v>145387.60214</v>
          </cell>
          <cell r="AW700" t="str">
            <v>OLD DEAL</v>
          </cell>
        </row>
        <row r="701">
          <cell r="AU701" t="str">
            <v>GAS</v>
          </cell>
          <cell r="AV701">
            <v>118930.56234999999</v>
          </cell>
          <cell r="AW701" t="str">
            <v>OLD DEAL</v>
          </cell>
        </row>
        <row r="702">
          <cell r="AU702" t="str">
            <v>GAS</v>
          </cell>
          <cell r="AV702">
            <v>158237.0134</v>
          </cell>
          <cell r="AW702" t="str">
            <v>OLD DEAL</v>
          </cell>
        </row>
        <row r="703">
          <cell r="AU703" t="str">
            <v>GAS</v>
          </cell>
          <cell r="AV703">
            <v>34598.253980000001</v>
          </cell>
          <cell r="AW703" t="str">
            <v>OLD DEAL</v>
          </cell>
        </row>
        <row r="704">
          <cell r="AU704" t="str">
            <v>GAS</v>
          </cell>
          <cell r="AV704">
            <v>79264.599860000002</v>
          </cell>
          <cell r="AW704" t="str">
            <v>OLD DEAL</v>
          </cell>
        </row>
        <row r="705">
          <cell r="AU705" t="str">
            <v>GAS</v>
          </cell>
          <cell r="AV705">
            <v>38784.735529999998</v>
          </cell>
          <cell r="AW705" t="str">
            <v>OLD DEAL</v>
          </cell>
        </row>
        <row r="706">
          <cell r="AU706" t="str">
            <v>GAS</v>
          </cell>
          <cell r="AV706">
            <v>155299.26483</v>
          </cell>
          <cell r="AW706" t="str">
            <v>OLD DEAL</v>
          </cell>
        </row>
        <row r="707">
          <cell r="AU707" t="str">
            <v>GAS</v>
          </cell>
          <cell r="AV707">
            <v>-199854.30038999999</v>
          </cell>
          <cell r="AW707" t="str">
            <v>OLD DEAL</v>
          </cell>
        </row>
        <row r="708">
          <cell r="AU708" t="str">
            <v>GAS</v>
          </cell>
          <cell r="AV708">
            <v>-187395.12246000001</v>
          </cell>
          <cell r="AW708" t="str">
            <v>OLD DEAL</v>
          </cell>
        </row>
        <row r="709">
          <cell r="AU709" t="str">
            <v>GAS</v>
          </cell>
          <cell r="AV709">
            <v>-168598.74382999999</v>
          </cell>
          <cell r="AW709" t="str">
            <v>OLD DEAL</v>
          </cell>
        </row>
        <row r="710">
          <cell r="AU710" t="str">
            <v>GAS</v>
          </cell>
          <cell r="AV710">
            <v>-187958.21108000001</v>
          </cell>
          <cell r="AW710" t="str">
            <v>OLD DEAL</v>
          </cell>
        </row>
        <row r="711">
          <cell r="AU711" t="str">
            <v>GAS</v>
          </cell>
          <cell r="AV711">
            <v>-176240.65088</v>
          </cell>
          <cell r="AW711" t="str">
            <v>OLD DEAL</v>
          </cell>
        </row>
        <row r="712">
          <cell r="AU712" t="str">
            <v>GAS</v>
          </cell>
          <cell r="AV712">
            <v>-158563.10432000001</v>
          </cell>
          <cell r="AW712" t="str">
            <v>OLD DEAL</v>
          </cell>
        </row>
        <row r="713">
          <cell r="AU713" t="str">
            <v>GAS</v>
          </cell>
          <cell r="AV713">
            <v>-16654.525030000001</v>
          </cell>
          <cell r="AW713" t="str">
            <v>OLD DEAL</v>
          </cell>
        </row>
        <row r="714">
          <cell r="AU714" t="str">
            <v>GAS</v>
          </cell>
          <cell r="AV714">
            <v>-15616.260200000001</v>
          </cell>
          <cell r="AW714" t="str">
            <v>OLD DEAL</v>
          </cell>
        </row>
        <row r="715">
          <cell r="AU715" t="str">
            <v>GAS</v>
          </cell>
          <cell r="AV715">
            <v>-14049.89532</v>
          </cell>
          <cell r="AW715" t="str">
            <v>OLD DEAL</v>
          </cell>
        </row>
        <row r="716">
          <cell r="AU716" t="str">
            <v>GAS</v>
          </cell>
          <cell r="AV716">
            <v>-285402.91759999999</v>
          </cell>
          <cell r="AW716" t="str">
            <v>OLD DEAL</v>
          </cell>
        </row>
        <row r="717">
          <cell r="AU717" t="str">
            <v>GAS</v>
          </cell>
          <cell r="AV717">
            <v>-294822.09671999997</v>
          </cell>
          <cell r="AW717" t="str">
            <v>OLD DEAL</v>
          </cell>
        </row>
        <row r="718">
          <cell r="AU718" t="str">
            <v>GAS</v>
          </cell>
          <cell r="AV718">
            <v>-269273.26049000002</v>
          </cell>
          <cell r="AW718" t="str">
            <v>OLD DEAL</v>
          </cell>
        </row>
        <row r="719">
          <cell r="AU719" t="str">
            <v>GAS</v>
          </cell>
          <cell r="AV719">
            <v>-230274.81584</v>
          </cell>
          <cell r="AW719" t="str">
            <v>OLD DEAL</v>
          </cell>
        </row>
        <row r="720">
          <cell r="AU720" t="str">
            <v>GAS</v>
          </cell>
          <cell r="AV720">
            <v>-258631.24585000001</v>
          </cell>
          <cell r="AW720" t="str">
            <v>OLD DEAL</v>
          </cell>
        </row>
        <row r="721">
          <cell r="AU721" t="str">
            <v>GAS</v>
          </cell>
          <cell r="AV721">
            <v>-141603.53516999999</v>
          </cell>
          <cell r="AW721" t="str">
            <v>OLD DEAL</v>
          </cell>
        </row>
        <row r="722">
          <cell r="AU722" t="str">
            <v>GAS</v>
          </cell>
          <cell r="AV722">
            <v>-183473.30416999999</v>
          </cell>
          <cell r="AW722" t="str">
            <v>OLD DEAL</v>
          </cell>
        </row>
        <row r="723">
          <cell r="AU723" t="str">
            <v>GAS</v>
          </cell>
          <cell r="AV723">
            <v>-173424.76277</v>
          </cell>
          <cell r="AW723" t="str">
            <v>OLD DEAL</v>
          </cell>
        </row>
        <row r="724">
          <cell r="AU724" t="str">
            <v>GAS</v>
          </cell>
          <cell r="AV724">
            <v>-151466.20903</v>
          </cell>
          <cell r="AW724" t="str">
            <v>OLD DEAL</v>
          </cell>
        </row>
        <row r="725">
          <cell r="AU725" t="str">
            <v>GAS</v>
          </cell>
          <cell r="AV725">
            <v>-131585.60905</v>
          </cell>
          <cell r="AW725" t="str">
            <v>OLD DEAL</v>
          </cell>
        </row>
        <row r="726">
          <cell r="AU726" t="str">
            <v>GAS</v>
          </cell>
          <cell r="AV726">
            <v>-106495.21888</v>
          </cell>
          <cell r="AW726" t="str">
            <v>OLD DEAL</v>
          </cell>
        </row>
        <row r="727">
          <cell r="AU727" t="str">
            <v>GAS</v>
          </cell>
          <cell r="AV727">
            <v>-76248.057400000005</v>
          </cell>
          <cell r="AW727" t="str">
            <v>OLD DEAL</v>
          </cell>
        </row>
        <row r="728">
          <cell r="AU728" t="str">
            <v>GAS</v>
          </cell>
          <cell r="AV728">
            <v>-20385.922689999999</v>
          </cell>
          <cell r="AW728" t="str">
            <v>OLD DEAL</v>
          </cell>
        </row>
        <row r="729">
          <cell r="AU729" t="str">
            <v>GAS</v>
          </cell>
          <cell r="AV729">
            <v>-17342.476279999999</v>
          </cell>
          <cell r="AW729" t="str">
            <v>OLD DEAL</v>
          </cell>
        </row>
        <row r="730">
          <cell r="AU730" t="str">
            <v>GAS</v>
          </cell>
          <cell r="AV730">
            <v>-16829.57878</v>
          </cell>
          <cell r="AW730" t="str">
            <v>OLD DEAL</v>
          </cell>
        </row>
        <row r="731">
          <cell r="AU731" t="str">
            <v>GAS</v>
          </cell>
          <cell r="AV731">
            <v>-16448.201130000001</v>
          </cell>
          <cell r="AW731" t="str">
            <v>OLD DEAL</v>
          </cell>
        </row>
        <row r="732">
          <cell r="AU732" t="str">
            <v>GAS</v>
          </cell>
          <cell r="AV732">
            <v>-15213.602699999999</v>
          </cell>
          <cell r="AW732" t="str">
            <v>OLD DEAL</v>
          </cell>
        </row>
        <row r="733">
          <cell r="AU733" t="str">
            <v>GAS</v>
          </cell>
          <cell r="AV733">
            <v>-10892.57963</v>
          </cell>
          <cell r="AW733" t="str">
            <v>OLD DEAL</v>
          </cell>
        </row>
        <row r="734">
          <cell r="AU734" t="str">
            <v>GAS</v>
          </cell>
          <cell r="AV734">
            <v>-20385.922689999999</v>
          </cell>
          <cell r="AW734" t="str">
            <v>OLD DEAL</v>
          </cell>
        </row>
        <row r="735">
          <cell r="AU735" t="str">
            <v>GAS</v>
          </cell>
          <cell r="AV735">
            <v>-34684.952550000002</v>
          </cell>
          <cell r="AW735" t="str">
            <v>OLD DEAL</v>
          </cell>
        </row>
        <row r="736">
          <cell r="AU736" t="str">
            <v>GAS</v>
          </cell>
          <cell r="AV736">
            <v>-16829.57878</v>
          </cell>
          <cell r="AW736" t="str">
            <v>OLD DEAL</v>
          </cell>
        </row>
        <row r="737">
          <cell r="AU737" t="str">
            <v>GAS</v>
          </cell>
          <cell r="AV737">
            <v>-16448.201130000001</v>
          </cell>
          <cell r="AW737" t="str">
            <v>OLD DEAL</v>
          </cell>
        </row>
        <row r="738">
          <cell r="AU738" t="str">
            <v>GAS</v>
          </cell>
          <cell r="AV738">
            <v>-15213.602699999999</v>
          </cell>
          <cell r="AW738" t="str">
            <v>OLD DEAL</v>
          </cell>
        </row>
        <row r="739">
          <cell r="AU739" t="str">
            <v>GAS</v>
          </cell>
          <cell r="AV739">
            <v>-10892.57963</v>
          </cell>
          <cell r="AW739" t="str">
            <v>OLD DEAL</v>
          </cell>
        </row>
        <row r="740">
          <cell r="AU740" t="str">
            <v>GAS</v>
          </cell>
          <cell r="AV740">
            <v>-224245.14954000001</v>
          </cell>
          <cell r="AW740" t="str">
            <v>OLD DEAL</v>
          </cell>
        </row>
        <row r="741">
          <cell r="AU741" t="str">
            <v>GAS</v>
          </cell>
          <cell r="AV741">
            <v>-277479.62044000003</v>
          </cell>
          <cell r="AW741" t="str">
            <v>OLD DEAL</v>
          </cell>
        </row>
        <row r="742">
          <cell r="AU742" t="str">
            <v>GAS</v>
          </cell>
          <cell r="AV742">
            <v>-201954.94537</v>
          </cell>
          <cell r="AW742" t="str">
            <v>OLD DEAL</v>
          </cell>
        </row>
        <row r="743">
          <cell r="AU743" t="str">
            <v>GAS</v>
          </cell>
          <cell r="AV743">
            <v>-197378.41357999999</v>
          </cell>
          <cell r="AW743" t="str">
            <v>OLD DEAL</v>
          </cell>
        </row>
        <row r="744">
          <cell r="AU744" t="str">
            <v>GAS</v>
          </cell>
          <cell r="AV744">
            <v>-152136.02697000001</v>
          </cell>
          <cell r="AW744" t="str">
            <v>OLD DEAL</v>
          </cell>
        </row>
        <row r="745">
          <cell r="AU745" t="str">
            <v>GAS</v>
          </cell>
          <cell r="AV745">
            <v>-87140.637029999998</v>
          </cell>
          <cell r="AW745" t="str">
            <v>OLD DEAL</v>
          </cell>
        </row>
        <row r="746">
          <cell r="AU746" t="str">
            <v>GAS</v>
          </cell>
          <cell r="AV746">
            <v>-40771.845370000003</v>
          </cell>
          <cell r="AW746" t="str">
            <v>OLD DEAL</v>
          </cell>
        </row>
        <row r="747">
          <cell r="AU747" t="str">
            <v>GAS</v>
          </cell>
          <cell r="AV747">
            <v>-52027.428829999997</v>
          </cell>
          <cell r="AW747" t="str">
            <v>OLD DEAL</v>
          </cell>
        </row>
        <row r="748">
          <cell r="AU748" t="str">
            <v>GAS</v>
          </cell>
          <cell r="AV748">
            <v>-50488.736340000003</v>
          </cell>
          <cell r="AW748" t="str">
            <v>OLD DEAL</v>
          </cell>
        </row>
        <row r="749">
          <cell r="AU749" t="str">
            <v>GAS</v>
          </cell>
          <cell r="AV749">
            <v>-32896.402260000003</v>
          </cell>
          <cell r="AW749" t="str">
            <v>OLD DEAL</v>
          </cell>
        </row>
        <row r="750">
          <cell r="AU750" t="str">
            <v>GAS</v>
          </cell>
          <cell r="AV750">
            <v>-45640.808089999999</v>
          </cell>
          <cell r="AW750" t="str">
            <v>OLD DEAL</v>
          </cell>
        </row>
        <row r="751">
          <cell r="AU751" t="str">
            <v>GAS</v>
          </cell>
          <cell r="AV751">
            <v>-21785.15926</v>
          </cell>
          <cell r="AW751" t="str">
            <v>OLD DEAL</v>
          </cell>
        </row>
        <row r="752">
          <cell r="AU752" t="str">
            <v>GAS</v>
          </cell>
          <cell r="AV752">
            <v>-20385.922689999999</v>
          </cell>
          <cell r="AW752" t="str">
            <v>OLD DEAL</v>
          </cell>
        </row>
        <row r="753">
          <cell r="AU753" t="str">
            <v>GAS</v>
          </cell>
          <cell r="AV753">
            <v>-17342.476279999999</v>
          </cell>
          <cell r="AW753" t="str">
            <v>OLD DEAL</v>
          </cell>
        </row>
        <row r="754">
          <cell r="AU754" t="str">
            <v>GAS</v>
          </cell>
          <cell r="AV754">
            <v>-16829.57878</v>
          </cell>
          <cell r="AW754" t="str">
            <v>OLD DEAL</v>
          </cell>
        </row>
        <row r="755">
          <cell r="AU755" t="str">
            <v>GAS</v>
          </cell>
          <cell r="AV755">
            <v>-16448.201130000001</v>
          </cell>
          <cell r="AW755" t="str">
            <v>OLD DEAL</v>
          </cell>
        </row>
        <row r="756">
          <cell r="AU756" t="str">
            <v>GAS</v>
          </cell>
          <cell r="AV756">
            <v>-15213.602699999999</v>
          </cell>
          <cell r="AW756" t="str">
            <v>OLD DEAL</v>
          </cell>
        </row>
        <row r="757">
          <cell r="AU757" t="str">
            <v>GAS</v>
          </cell>
          <cell r="AV757">
            <v>915446.48118999996</v>
          </cell>
          <cell r="AW757" t="str">
            <v>OLD DEAL</v>
          </cell>
        </row>
        <row r="758">
          <cell r="AU758" t="str">
            <v>GAS</v>
          </cell>
          <cell r="AV758">
            <v>713218.61875999998</v>
          </cell>
          <cell r="AW758" t="str">
            <v>OLD DEAL</v>
          </cell>
        </row>
        <row r="759">
          <cell r="AU759" t="str">
            <v>GAS</v>
          </cell>
          <cell r="AV759">
            <v>752924.59614000004</v>
          </cell>
          <cell r="AW759" t="str">
            <v>OLD DEAL</v>
          </cell>
        </row>
        <row r="760">
          <cell r="AU760" t="str">
            <v>GAS</v>
          </cell>
          <cell r="AV760">
            <v>-281216.07773000002</v>
          </cell>
          <cell r="AW760" t="str">
            <v>OLD DEAL</v>
          </cell>
        </row>
        <row r="761">
          <cell r="AU761" t="str">
            <v>GAS</v>
          </cell>
          <cell r="AV761">
            <v>-299053.18306000001</v>
          </cell>
          <cell r="AW761" t="str">
            <v>OLD DEAL</v>
          </cell>
        </row>
        <row r="762">
          <cell r="AU762" t="str">
            <v>GAS</v>
          </cell>
          <cell r="AV762">
            <v>-275635.29853999999</v>
          </cell>
          <cell r="AW762" t="str">
            <v>OLD DEAL</v>
          </cell>
        </row>
        <row r="763">
          <cell r="AU763" t="str">
            <v>GAS</v>
          </cell>
          <cell r="AV763">
            <v>-235833.65267000001</v>
          </cell>
          <cell r="AW763" t="str">
            <v>OLD DEAL</v>
          </cell>
        </row>
        <row r="764">
          <cell r="AU764" t="str">
            <v>GAS</v>
          </cell>
          <cell r="AV764">
            <v>-264865.35405000002</v>
          </cell>
          <cell r="AW764" t="str">
            <v>OLD DEAL</v>
          </cell>
        </row>
        <row r="765">
          <cell r="AU765" t="str">
            <v>GAS</v>
          </cell>
          <cell r="AV765">
            <v>-156394.09515000001</v>
          </cell>
          <cell r="AW765" t="str">
            <v>OLD DEAL</v>
          </cell>
        </row>
        <row r="766">
          <cell r="AU766" t="str">
            <v>GAS</v>
          </cell>
          <cell r="AV766">
            <v>-180781.76426</v>
          </cell>
          <cell r="AW766" t="str">
            <v>OLD DEAL</v>
          </cell>
        </row>
        <row r="767">
          <cell r="AU767" t="str">
            <v>GAS</v>
          </cell>
          <cell r="AV767">
            <v>-175913.63709999999</v>
          </cell>
          <cell r="AW767" t="str">
            <v>OLD DEAL</v>
          </cell>
        </row>
        <row r="768">
          <cell r="AU768" t="str">
            <v>GAS</v>
          </cell>
          <cell r="AV768">
            <v>-155044.85543</v>
          </cell>
          <cell r="AW768" t="str">
            <v>OLD DEAL</v>
          </cell>
        </row>
        <row r="769">
          <cell r="AU769" t="str">
            <v>GAS</v>
          </cell>
          <cell r="AV769">
            <v>-134762.08723999999</v>
          </cell>
          <cell r="AW769" t="str">
            <v>OLD DEAL</v>
          </cell>
        </row>
        <row r="770">
          <cell r="AU770" t="str">
            <v>GAS</v>
          </cell>
          <cell r="AV770">
            <v>-109062.20461</v>
          </cell>
          <cell r="AW770" t="str">
            <v>OLD DEAL</v>
          </cell>
        </row>
        <row r="771">
          <cell r="AU771" t="str">
            <v>GAS</v>
          </cell>
          <cell r="AV771">
            <v>-84212.20508</v>
          </cell>
          <cell r="AW771" t="str">
            <v>OLD DEAL</v>
          </cell>
        </row>
        <row r="772">
          <cell r="AU772" t="str">
            <v>GAS</v>
          </cell>
          <cell r="AV772">
            <v>-20086.862700000001</v>
          </cell>
          <cell r="AW772" t="str">
            <v>OLD DEAL</v>
          </cell>
        </row>
        <row r="773">
          <cell r="AU773" t="str">
            <v>GAS</v>
          </cell>
          <cell r="AV773">
            <v>-17591.363710000001</v>
          </cell>
          <cell r="AW773" t="str">
            <v>OLD DEAL</v>
          </cell>
        </row>
        <row r="774">
          <cell r="AU774" t="str">
            <v>GAS</v>
          </cell>
          <cell r="AV774">
            <v>-17227.206160000002</v>
          </cell>
          <cell r="AW774" t="str">
            <v>OLD DEAL</v>
          </cell>
        </row>
        <row r="775">
          <cell r="AU775" t="str">
            <v>GAS</v>
          </cell>
          <cell r="AV775">
            <v>-16845.260910000001</v>
          </cell>
          <cell r="AW775" t="str">
            <v>OLD DEAL</v>
          </cell>
        </row>
        <row r="776">
          <cell r="AU776" t="str">
            <v>GAS</v>
          </cell>
          <cell r="AV776">
            <v>-15580.31494</v>
          </cell>
          <cell r="AW776" t="str">
            <v>OLD DEAL</v>
          </cell>
        </row>
        <row r="777">
          <cell r="AU777" t="str">
            <v>GAS</v>
          </cell>
          <cell r="AV777">
            <v>-12030.31501</v>
          </cell>
          <cell r="AW777" t="str">
            <v>OLD DEAL</v>
          </cell>
        </row>
        <row r="778">
          <cell r="AU778" t="str">
            <v>GAS</v>
          </cell>
          <cell r="AV778">
            <v>-20086.862700000001</v>
          </cell>
          <cell r="AW778" t="str">
            <v>OLD DEAL</v>
          </cell>
        </row>
        <row r="779">
          <cell r="AU779" t="str">
            <v>GAS</v>
          </cell>
          <cell r="AV779">
            <v>-35182.727420000003</v>
          </cell>
          <cell r="AW779" t="str">
            <v>OLD DEAL</v>
          </cell>
        </row>
        <row r="780">
          <cell r="AU780" t="str">
            <v>GAS</v>
          </cell>
          <cell r="AV780">
            <v>-17227.206160000002</v>
          </cell>
          <cell r="AW780" t="str">
            <v>OLD DEAL</v>
          </cell>
        </row>
        <row r="781">
          <cell r="AU781" t="str">
            <v>GAS</v>
          </cell>
          <cell r="AV781">
            <v>-16845.260910000001</v>
          </cell>
          <cell r="AW781" t="str">
            <v>OLD DEAL</v>
          </cell>
        </row>
        <row r="782">
          <cell r="AU782" t="str">
            <v>GAS</v>
          </cell>
          <cell r="AV782">
            <v>-15580.31494</v>
          </cell>
          <cell r="AW782" t="str">
            <v>OLD DEAL</v>
          </cell>
        </row>
        <row r="783">
          <cell r="AU783" t="str">
            <v>GAS</v>
          </cell>
          <cell r="AV783">
            <v>-12030.31501</v>
          </cell>
          <cell r="AW783" t="str">
            <v>OLD DEAL</v>
          </cell>
        </row>
        <row r="784">
          <cell r="AU784" t="str">
            <v>GAS</v>
          </cell>
          <cell r="AV784">
            <v>-220955.48965</v>
          </cell>
          <cell r="AW784" t="str">
            <v>OLD DEAL</v>
          </cell>
        </row>
        <row r="785">
          <cell r="AU785" t="str">
            <v>GAS</v>
          </cell>
          <cell r="AV785">
            <v>-281461.81935000001</v>
          </cell>
          <cell r="AW785" t="str">
            <v>OLD DEAL</v>
          </cell>
        </row>
        <row r="786">
          <cell r="AU786" t="str">
            <v>GAS</v>
          </cell>
          <cell r="AV786">
            <v>-206726.47391</v>
          </cell>
          <cell r="AW786" t="str">
            <v>OLD DEAL</v>
          </cell>
        </row>
        <row r="787">
          <cell r="AU787" t="str">
            <v>GAS</v>
          </cell>
          <cell r="AV787">
            <v>-202143.13086</v>
          </cell>
          <cell r="AW787" t="str">
            <v>OLD DEAL</v>
          </cell>
        </row>
        <row r="788">
          <cell r="AU788" t="str">
            <v>GAS</v>
          </cell>
          <cell r="AV788">
            <v>-155803.14944000001</v>
          </cell>
          <cell r="AW788" t="str">
            <v>OLD DEAL</v>
          </cell>
        </row>
        <row r="789">
          <cell r="AU789" t="str">
            <v>GAS</v>
          </cell>
          <cell r="AV789">
            <v>-96242.520090000005</v>
          </cell>
          <cell r="AW789" t="str">
            <v>OLD DEAL</v>
          </cell>
        </row>
        <row r="790">
          <cell r="AU790" t="str">
            <v>GAS</v>
          </cell>
          <cell r="AV790">
            <v>-40173.72539</v>
          </cell>
          <cell r="AW790" t="str">
            <v>OLD DEAL</v>
          </cell>
        </row>
        <row r="791">
          <cell r="AU791" t="str">
            <v>GAS</v>
          </cell>
          <cell r="AV791">
            <v>-52774.091130000001</v>
          </cell>
          <cell r="AW791" t="str">
            <v>OLD DEAL</v>
          </cell>
        </row>
        <row r="792">
          <cell r="AU792" t="str">
            <v>GAS</v>
          </cell>
          <cell r="AV792">
            <v>-51681.618479999997</v>
          </cell>
          <cell r="AW792" t="str">
            <v>OLD DEAL</v>
          </cell>
        </row>
        <row r="793">
          <cell r="AU793" t="str">
            <v>GAS</v>
          </cell>
          <cell r="AV793">
            <v>-33690.521809999998</v>
          </cell>
          <cell r="AW793" t="str">
            <v>OLD DEAL</v>
          </cell>
        </row>
        <row r="794">
          <cell r="AU794" t="str">
            <v>GAS</v>
          </cell>
          <cell r="AV794">
            <v>-46740.94483</v>
          </cell>
          <cell r="AW794" t="str">
            <v>OLD DEAL</v>
          </cell>
        </row>
        <row r="795">
          <cell r="AU795" t="str">
            <v>GAS</v>
          </cell>
          <cell r="AV795">
            <v>-24060.630020000001</v>
          </cell>
          <cell r="AW795" t="str">
            <v>OLD DEAL</v>
          </cell>
        </row>
        <row r="796">
          <cell r="AU796" t="str">
            <v>GAS</v>
          </cell>
          <cell r="AV796">
            <v>-20086.862700000001</v>
          </cell>
          <cell r="AW796" t="str">
            <v>OLD DEAL</v>
          </cell>
        </row>
        <row r="797">
          <cell r="AU797" t="str">
            <v>GAS</v>
          </cell>
          <cell r="AV797">
            <v>-17591.363710000001</v>
          </cell>
          <cell r="AW797" t="str">
            <v>OLD DEAL</v>
          </cell>
        </row>
        <row r="798">
          <cell r="AU798" t="str">
            <v>GAS</v>
          </cell>
          <cell r="AV798">
            <v>-17227.206160000002</v>
          </cell>
          <cell r="AW798" t="str">
            <v>OLD DEAL</v>
          </cell>
        </row>
        <row r="799">
          <cell r="AU799" t="str">
            <v>GAS</v>
          </cell>
          <cell r="AV799">
            <v>-16845.260910000001</v>
          </cell>
          <cell r="AW799" t="str">
            <v>OLD DEAL</v>
          </cell>
        </row>
        <row r="800">
          <cell r="AU800" t="str">
            <v>GAS</v>
          </cell>
          <cell r="AV800">
            <v>-15580.31494</v>
          </cell>
          <cell r="AW800" t="str">
            <v>OLD DEAL</v>
          </cell>
        </row>
        <row r="801">
          <cell r="AU801" t="str">
            <v>GAS</v>
          </cell>
          <cell r="AV801">
            <v>849707.91602</v>
          </cell>
          <cell r="AW801" t="str">
            <v>OLD DEAL</v>
          </cell>
        </row>
        <row r="802">
          <cell r="AU802" t="str">
            <v>GAS</v>
          </cell>
          <cell r="AV802">
            <v>896858.76416000002</v>
          </cell>
          <cell r="AW802" t="str">
            <v>OLD DEAL</v>
          </cell>
        </row>
        <row r="803">
          <cell r="AU803" t="str">
            <v>GAS</v>
          </cell>
          <cell r="AV803">
            <v>550189.23077999998</v>
          </cell>
          <cell r="AW803" t="str">
            <v>OLD DEAL</v>
          </cell>
        </row>
        <row r="804">
          <cell r="AU804" t="str">
            <v>GAS</v>
          </cell>
          <cell r="AV804">
            <v>-245752.54719000001</v>
          </cell>
          <cell r="AW804" t="str">
            <v>OLD DEAL</v>
          </cell>
        </row>
        <row r="805">
          <cell r="AU805" t="str">
            <v>GAS</v>
          </cell>
          <cell r="AV805">
            <v>-264587.25144999998</v>
          </cell>
          <cell r="AW805" t="str">
            <v>OLD DEAL</v>
          </cell>
        </row>
        <row r="806">
          <cell r="AU806" t="str">
            <v>GAS</v>
          </cell>
          <cell r="AV806">
            <v>-228158.58958999999</v>
          </cell>
          <cell r="AW806" t="str">
            <v>OLD DEAL</v>
          </cell>
        </row>
        <row r="807">
          <cell r="AU807" t="str">
            <v>GAS</v>
          </cell>
          <cell r="AV807">
            <v>-213444.44467</v>
          </cell>
          <cell r="AW807" t="str">
            <v>OLD DEAL</v>
          </cell>
        </row>
        <row r="808">
          <cell r="AU808" t="str">
            <v>GAS</v>
          </cell>
          <cell r="AV808">
            <v>-232545.12057</v>
          </cell>
          <cell r="AW808" t="str">
            <v>OLD DEAL</v>
          </cell>
        </row>
        <row r="809">
          <cell r="AU809" t="str">
            <v>GAS</v>
          </cell>
          <cell r="AV809">
            <v>-130127.24782</v>
          </cell>
          <cell r="AW809" t="str">
            <v>OLD DEAL</v>
          </cell>
        </row>
        <row r="810">
          <cell r="AU810" t="str">
            <v>GAS</v>
          </cell>
          <cell r="AV810">
            <v>-163835.03146</v>
          </cell>
          <cell r="AW810" t="str">
            <v>OLD DEAL</v>
          </cell>
        </row>
        <row r="811">
          <cell r="AU811" t="str">
            <v>GAS</v>
          </cell>
          <cell r="AV811">
            <v>-161692.20921999999</v>
          </cell>
          <cell r="AW811" t="str">
            <v>OLD DEAL</v>
          </cell>
        </row>
        <row r="812">
          <cell r="AU812" t="str">
            <v>GAS</v>
          </cell>
          <cell r="AV812">
            <v>-142599.11848999999</v>
          </cell>
          <cell r="AW812" t="str">
            <v>OLD DEAL</v>
          </cell>
        </row>
        <row r="813">
          <cell r="AU813" t="str">
            <v>GAS</v>
          </cell>
          <cell r="AV813">
            <v>-128066.66680000001</v>
          </cell>
          <cell r="AW813" t="str">
            <v>OLD DEAL</v>
          </cell>
        </row>
        <row r="814">
          <cell r="AU814" t="str">
            <v>GAS</v>
          </cell>
          <cell r="AV814">
            <v>-103353.38692</v>
          </cell>
          <cell r="AW814" t="str">
            <v>OLD DEAL</v>
          </cell>
        </row>
        <row r="815">
          <cell r="AU815" t="str">
            <v>GAS</v>
          </cell>
          <cell r="AV815">
            <v>-74358.427330000006</v>
          </cell>
          <cell r="AW815" t="str">
            <v>OLD DEAL</v>
          </cell>
        </row>
        <row r="816">
          <cell r="AU816" t="str">
            <v>GAS</v>
          </cell>
          <cell r="AV816">
            <v>-16383.50315</v>
          </cell>
          <cell r="AW816" t="str">
            <v>OLD DEAL</v>
          </cell>
        </row>
        <row r="817">
          <cell r="AU817" t="str">
            <v>GAS</v>
          </cell>
          <cell r="AV817">
            <v>-29398.583490000001</v>
          </cell>
          <cell r="AW817" t="str">
            <v>OLD DEAL</v>
          </cell>
        </row>
        <row r="818">
          <cell r="AU818" t="str">
            <v>GAS</v>
          </cell>
          <cell r="AV818">
            <v>-28519.823700000001</v>
          </cell>
          <cell r="AW818" t="str">
            <v>OLD DEAL</v>
          </cell>
        </row>
        <row r="819">
          <cell r="AU819" t="str">
            <v>GAS</v>
          </cell>
          <cell r="AV819">
            <v>-28459.259290000002</v>
          </cell>
          <cell r="AW819" t="str">
            <v>OLD DEAL</v>
          </cell>
        </row>
        <row r="820">
          <cell r="AU820" t="str">
            <v>GAS</v>
          </cell>
          <cell r="AV820">
            <v>-25838.346730000001</v>
          </cell>
          <cell r="AW820" t="str">
            <v>OLD DEAL</v>
          </cell>
        </row>
        <row r="821">
          <cell r="AU821" t="str">
            <v>GAS</v>
          </cell>
          <cell r="AV821">
            <v>-18589.606830000001</v>
          </cell>
          <cell r="AW821" t="str">
            <v>OLD DEAL</v>
          </cell>
        </row>
        <row r="822">
          <cell r="AU822" t="str">
            <v>GAS</v>
          </cell>
          <cell r="AV822">
            <v>649179.78934000002</v>
          </cell>
          <cell r="AW822" t="str">
            <v>OLD DEAL</v>
          </cell>
        </row>
        <row r="823">
          <cell r="AU823" t="str">
            <v>GAS</v>
          </cell>
          <cell r="AV823">
            <v>-32767.006290000001</v>
          </cell>
          <cell r="AW823" t="str">
            <v>OLD DEAL</v>
          </cell>
        </row>
        <row r="824">
          <cell r="AU824" t="str">
            <v>GAS</v>
          </cell>
          <cell r="AV824">
            <v>-29398.583490000001</v>
          </cell>
          <cell r="AW824" t="str">
            <v>OLD DEAL</v>
          </cell>
        </row>
        <row r="825">
          <cell r="AU825" t="str">
            <v>GAS</v>
          </cell>
          <cell r="AV825">
            <v>-28519.823700000001</v>
          </cell>
          <cell r="AW825" t="str">
            <v>OLD DEAL</v>
          </cell>
        </row>
        <row r="826">
          <cell r="AU826" t="str">
            <v>GAS</v>
          </cell>
          <cell r="AV826">
            <v>-28459.259290000002</v>
          </cell>
          <cell r="AW826" t="str">
            <v>OLD DEAL</v>
          </cell>
        </row>
        <row r="827">
          <cell r="AU827" t="str">
            <v>GAS</v>
          </cell>
          <cell r="AV827">
            <v>-25838.346730000001</v>
          </cell>
          <cell r="AW827" t="str">
            <v>OLD DEAL</v>
          </cell>
        </row>
        <row r="828">
          <cell r="AU828" t="str">
            <v>GAS</v>
          </cell>
          <cell r="AV828">
            <v>-18589.606830000001</v>
          </cell>
          <cell r="AW828" t="str">
            <v>OLD DEAL</v>
          </cell>
        </row>
        <row r="829">
          <cell r="AU829" t="str">
            <v>GAS</v>
          </cell>
          <cell r="AV829">
            <v>-180218.53461</v>
          </cell>
          <cell r="AW829" t="str">
            <v>OLD DEAL</v>
          </cell>
        </row>
        <row r="830">
          <cell r="AU830" t="str">
            <v>GAS</v>
          </cell>
          <cell r="AV830">
            <v>-249887.95970000001</v>
          </cell>
          <cell r="AW830" t="str">
            <v>OLD DEAL</v>
          </cell>
        </row>
        <row r="831">
          <cell r="AU831" t="str">
            <v>GAS</v>
          </cell>
          <cell r="AV831">
            <v>-185378.85404000001</v>
          </cell>
          <cell r="AW831" t="str">
            <v>OLD DEAL</v>
          </cell>
        </row>
        <row r="832">
          <cell r="AU832" t="str">
            <v>GAS</v>
          </cell>
          <cell r="AV832">
            <v>-184985.18538000001</v>
          </cell>
          <cell r="AW832" t="str">
            <v>OLD DEAL</v>
          </cell>
        </row>
        <row r="833">
          <cell r="AU833" t="str">
            <v>GAS</v>
          </cell>
          <cell r="AV833">
            <v>-142110.90701</v>
          </cell>
          <cell r="AW833" t="str">
            <v>OLD DEAL</v>
          </cell>
        </row>
        <row r="834">
          <cell r="AU834" t="str">
            <v>GAS</v>
          </cell>
          <cell r="AV834">
            <v>-74358.427330000006</v>
          </cell>
          <cell r="AW834" t="str">
            <v>OLD DEAL</v>
          </cell>
        </row>
        <row r="835">
          <cell r="AU835" t="str">
            <v>GAS</v>
          </cell>
          <cell r="AV835">
            <v>-49150.509440000002</v>
          </cell>
          <cell r="AW835" t="str">
            <v>OLD DEAL</v>
          </cell>
        </row>
        <row r="836">
          <cell r="AU836" t="str">
            <v>GAS</v>
          </cell>
          <cell r="AV836">
            <v>-58797.166989999998</v>
          </cell>
          <cell r="AW836" t="str">
            <v>OLD DEAL</v>
          </cell>
        </row>
        <row r="837">
          <cell r="AU837" t="str">
            <v>GAS</v>
          </cell>
          <cell r="AV837">
            <v>-42779.735549999998</v>
          </cell>
          <cell r="AW837" t="str">
            <v>OLD DEAL</v>
          </cell>
        </row>
        <row r="838">
          <cell r="AU838" t="str">
            <v>GAS</v>
          </cell>
          <cell r="AV838">
            <v>-42688.888930000001</v>
          </cell>
          <cell r="AW838" t="str">
            <v>OLD DEAL</v>
          </cell>
        </row>
        <row r="839">
          <cell r="AU839" t="str">
            <v>GAS</v>
          </cell>
          <cell r="AV839">
            <v>-38757.520089999998</v>
          </cell>
          <cell r="AW839" t="str">
            <v>OLD DEAL</v>
          </cell>
        </row>
        <row r="840">
          <cell r="AU840" t="str">
            <v>GAS</v>
          </cell>
          <cell r="AV840">
            <v>-18589.606830000001</v>
          </cell>
          <cell r="AW840" t="str">
            <v>OLD DEAL</v>
          </cell>
        </row>
        <row r="841">
          <cell r="AU841" t="str">
            <v>GAS</v>
          </cell>
          <cell r="AV841">
            <v>-16383.50315</v>
          </cell>
          <cell r="AW841" t="str">
            <v>OLD DEAL</v>
          </cell>
        </row>
        <row r="842">
          <cell r="AU842" t="str">
            <v>GAS</v>
          </cell>
          <cell r="AV842">
            <v>-14699.29175</v>
          </cell>
          <cell r="AW842" t="str">
            <v>OLD DEAL</v>
          </cell>
        </row>
        <row r="843">
          <cell r="AU843" t="str">
            <v>GAS</v>
          </cell>
          <cell r="AV843">
            <v>-14259.91185</v>
          </cell>
          <cell r="AW843" t="str">
            <v>OLD DEAL</v>
          </cell>
        </row>
        <row r="844">
          <cell r="AU844" t="str">
            <v>GAS</v>
          </cell>
          <cell r="AV844">
            <v>-14229.629639999999</v>
          </cell>
          <cell r="AW844" t="str">
            <v>OLD DEAL</v>
          </cell>
        </row>
        <row r="845">
          <cell r="AU845" t="str">
            <v>GAS</v>
          </cell>
          <cell r="AV845">
            <v>-12919.173360000001</v>
          </cell>
          <cell r="AW845" t="str">
            <v>OLD DEAL</v>
          </cell>
        </row>
        <row r="846">
          <cell r="AU846" t="str">
            <v>GAS</v>
          </cell>
          <cell r="AV846">
            <v>-9294.8034200000002</v>
          </cell>
          <cell r="AW846" t="str">
            <v>OLD DEAL</v>
          </cell>
        </row>
        <row r="847">
          <cell r="AU847" t="str">
            <v>GAS</v>
          </cell>
          <cell r="AV847">
            <v>664046.50207000005</v>
          </cell>
          <cell r="AW847" t="str">
            <v>OLD DEAL</v>
          </cell>
        </row>
        <row r="848">
          <cell r="AU848" t="str">
            <v>GAS</v>
          </cell>
          <cell r="AV848">
            <v>669323.35256000003</v>
          </cell>
          <cell r="AW848" t="str">
            <v>OLD DEAL</v>
          </cell>
        </row>
        <row r="849">
          <cell r="AU849" t="str">
            <v>GAS</v>
          </cell>
          <cell r="AV849">
            <v>-127534.13295</v>
          </cell>
          <cell r="AW849" t="str">
            <v>OLD DEAL</v>
          </cell>
        </row>
        <row r="850">
          <cell r="AU850" t="str">
            <v>GAS</v>
          </cell>
          <cell r="AV850">
            <v>-145312.42952999999</v>
          </cell>
          <cell r="AW850" t="str">
            <v>OLD DEAL</v>
          </cell>
        </row>
        <row r="851">
          <cell r="AU851" t="str">
            <v>GAS</v>
          </cell>
          <cell r="AV851">
            <v>-118795.15549999999</v>
          </cell>
          <cell r="AW851" t="str">
            <v>OLD DEAL</v>
          </cell>
        </row>
        <row r="852">
          <cell r="AU852" t="str">
            <v>GAS</v>
          </cell>
          <cell r="AV852">
            <v>-111807.06907</v>
          </cell>
          <cell r="AW852" t="str">
            <v>OLD DEAL</v>
          </cell>
        </row>
        <row r="853">
          <cell r="AU853" t="str">
            <v>GAS</v>
          </cell>
          <cell r="AV853">
            <v>-116577.82345</v>
          </cell>
          <cell r="AW853" t="str">
            <v>OLD DEAL</v>
          </cell>
        </row>
        <row r="854">
          <cell r="AU854" t="str">
            <v>GAS</v>
          </cell>
          <cell r="AV854">
            <v>-68131.552110000004</v>
          </cell>
          <cell r="AW854" t="str">
            <v>OLD DEAL</v>
          </cell>
        </row>
        <row r="855">
          <cell r="AU855" t="str">
            <v>GAS</v>
          </cell>
          <cell r="AV855">
            <v>-85022.755300000004</v>
          </cell>
          <cell r="AW855" t="str">
            <v>OLD DEAL</v>
          </cell>
        </row>
        <row r="856">
          <cell r="AU856" t="str">
            <v>GAS</v>
          </cell>
          <cell r="AV856">
            <v>-88802.040269999998</v>
          </cell>
          <cell r="AW856" t="str">
            <v>OLD DEAL</v>
          </cell>
        </row>
        <row r="857">
          <cell r="AU857" t="str">
            <v>GAS</v>
          </cell>
          <cell r="AV857">
            <v>-74246.97219</v>
          </cell>
          <cell r="AW857" t="str">
            <v>OLD DEAL</v>
          </cell>
        </row>
        <row r="858">
          <cell r="AU858" t="str">
            <v>GAS</v>
          </cell>
          <cell r="AV858">
            <v>-67084.241439999998</v>
          </cell>
          <cell r="AW858" t="str">
            <v>OLD DEAL</v>
          </cell>
        </row>
        <row r="859">
          <cell r="AU859" t="str">
            <v>GAS</v>
          </cell>
          <cell r="AV859">
            <v>-54860.15221</v>
          </cell>
          <cell r="AW859" t="str">
            <v>OLD DEAL</v>
          </cell>
        </row>
        <row r="860">
          <cell r="AU860" t="str">
            <v>GAS</v>
          </cell>
          <cell r="AV860">
            <v>-38932.315490000001</v>
          </cell>
          <cell r="AW860" t="str">
            <v>OLD DEAL</v>
          </cell>
        </row>
        <row r="861">
          <cell r="AU861" t="str">
            <v>GAS</v>
          </cell>
          <cell r="AV861">
            <v>-28322.361260000001</v>
          </cell>
          <cell r="AW861" t="str">
            <v>OLD DEAL</v>
          </cell>
        </row>
        <row r="862">
          <cell r="AU862" t="str">
            <v>GAS</v>
          </cell>
          <cell r="AV862">
            <v>-8502.2755300000008</v>
          </cell>
          <cell r="AW862" t="str">
            <v>OLD DEAL</v>
          </cell>
        </row>
        <row r="863">
          <cell r="AU863" t="str">
            <v>GAS</v>
          </cell>
          <cell r="AV863">
            <v>-16145.825500000001</v>
          </cell>
          <cell r="AW863" t="str">
            <v>OLD DEAL</v>
          </cell>
        </row>
        <row r="864">
          <cell r="AU864" t="str">
            <v>GAS</v>
          </cell>
          <cell r="AV864">
            <v>-7424.69722</v>
          </cell>
          <cell r="AW864" t="str">
            <v>OLD DEAL</v>
          </cell>
        </row>
        <row r="865">
          <cell r="AU865" t="str">
            <v>GAS</v>
          </cell>
          <cell r="AV865">
            <v>-14907.609210000001</v>
          </cell>
          <cell r="AW865" t="str">
            <v>OLD DEAL</v>
          </cell>
        </row>
        <row r="866">
          <cell r="AU866" t="str">
            <v>GAS</v>
          </cell>
          <cell r="AV866">
            <v>-13715.038049999999</v>
          </cell>
          <cell r="AW866" t="str">
            <v>OLD DEAL</v>
          </cell>
        </row>
        <row r="867">
          <cell r="AU867" t="str">
            <v>GAS</v>
          </cell>
          <cell r="AV867">
            <v>-9733.0788699999994</v>
          </cell>
          <cell r="AW867" t="str">
            <v>OLD DEAL</v>
          </cell>
        </row>
        <row r="868">
          <cell r="AU868" t="str">
            <v>GAS</v>
          </cell>
          <cell r="AV868">
            <v>-8747.3342400000001</v>
          </cell>
          <cell r="AW868" t="str">
            <v>OLD DEAL</v>
          </cell>
        </row>
        <row r="869">
          <cell r="AU869" t="str">
            <v>GAS</v>
          </cell>
          <cell r="AV869">
            <v>-17004.551060000002</v>
          </cell>
          <cell r="AW869" t="str">
            <v>OLD DEAL</v>
          </cell>
        </row>
        <row r="870">
          <cell r="AU870" t="str">
            <v>GAS</v>
          </cell>
          <cell r="AV870">
            <v>-16145.825500000001</v>
          </cell>
          <cell r="AW870" t="str">
            <v>OLD DEAL</v>
          </cell>
        </row>
        <row r="871">
          <cell r="AU871" t="str">
            <v>GAS</v>
          </cell>
          <cell r="AV871">
            <v>-7424.69722</v>
          </cell>
          <cell r="AW871" t="str">
            <v>OLD DEAL</v>
          </cell>
        </row>
        <row r="872">
          <cell r="AU872" t="str">
            <v>GAS</v>
          </cell>
          <cell r="AV872">
            <v>-14907.609210000001</v>
          </cell>
          <cell r="AW872" t="str">
            <v>OLD DEAL</v>
          </cell>
        </row>
        <row r="873">
          <cell r="AU873" t="str">
            <v>GAS</v>
          </cell>
          <cell r="AV873">
            <v>-13715.038049999999</v>
          </cell>
          <cell r="AW873" t="str">
            <v>OLD DEAL</v>
          </cell>
        </row>
        <row r="874">
          <cell r="AU874" t="str">
            <v>GAS</v>
          </cell>
          <cell r="AV874">
            <v>-14599.61831</v>
          </cell>
          <cell r="AW874" t="str">
            <v>OLD DEAL</v>
          </cell>
        </row>
        <row r="875">
          <cell r="AU875" t="str">
            <v>GAS</v>
          </cell>
          <cell r="AV875">
            <v>-93525.030830000003</v>
          </cell>
          <cell r="AW875" t="str">
            <v>OLD DEAL</v>
          </cell>
        </row>
        <row r="876">
          <cell r="AU876" t="str">
            <v>GAS</v>
          </cell>
          <cell r="AV876">
            <v>-137239.51678000001</v>
          </cell>
          <cell r="AW876" t="str">
            <v>OLD DEAL</v>
          </cell>
        </row>
        <row r="877">
          <cell r="AU877" t="str">
            <v>GAS</v>
          </cell>
          <cell r="AV877">
            <v>-96521.063840000003</v>
          </cell>
          <cell r="AW877" t="str">
            <v>OLD DEAL</v>
          </cell>
        </row>
        <row r="878">
          <cell r="AU878" t="str">
            <v>GAS</v>
          </cell>
          <cell r="AV878">
            <v>-96899.459860000003</v>
          </cell>
          <cell r="AW878" t="str">
            <v>OLD DEAL</v>
          </cell>
        </row>
        <row r="879">
          <cell r="AU879" t="str">
            <v>GAS</v>
          </cell>
          <cell r="AV879">
            <v>-75432.709289999999</v>
          </cell>
          <cell r="AW879" t="str">
            <v>OLD DEAL</v>
          </cell>
        </row>
        <row r="880">
          <cell r="AU880" t="str">
            <v>GAS</v>
          </cell>
          <cell r="AV880">
            <v>-43798.854919999998</v>
          </cell>
          <cell r="AW880" t="str">
            <v>OLD DEAL</v>
          </cell>
        </row>
        <row r="881">
          <cell r="AU881" t="str">
            <v>GAS</v>
          </cell>
          <cell r="AV881">
            <v>-25506.826590000001</v>
          </cell>
          <cell r="AW881" t="str">
            <v>OLD DEAL</v>
          </cell>
        </row>
        <row r="882">
          <cell r="AU882" t="str">
            <v>GAS</v>
          </cell>
          <cell r="AV882">
            <v>-40364.563759999997</v>
          </cell>
          <cell r="AW882" t="str">
            <v>OLD DEAL</v>
          </cell>
        </row>
        <row r="883">
          <cell r="AU883" t="str">
            <v>GAS</v>
          </cell>
          <cell r="AV883">
            <v>-22274.091659999998</v>
          </cell>
          <cell r="AW883" t="str">
            <v>OLD DEAL</v>
          </cell>
        </row>
        <row r="884">
          <cell r="AU884" t="str">
            <v>GAS</v>
          </cell>
          <cell r="AV884">
            <v>-22361.413809999998</v>
          </cell>
          <cell r="AW884" t="str">
            <v>OLD DEAL</v>
          </cell>
        </row>
        <row r="885">
          <cell r="AU885" t="str">
            <v>GAS</v>
          </cell>
          <cell r="AV885">
            <v>-20572.557079999999</v>
          </cell>
          <cell r="AW885" t="str">
            <v>OLD DEAL</v>
          </cell>
        </row>
        <row r="886">
          <cell r="AU886" t="str">
            <v>GAS</v>
          </cell>
          <cell r="AV886">
            <v>-14599.61831</v>
          </cell>
          <cell r="AW886" t="str">
            <v>OLD DEAL</v>
          </cell>
        </row>
        <row r="887">
          <cell r="AU887" t="str">
            <v>GAS</v>
          </cell>
          <cell r="AV887">
            <v>-16145.825500000001</v>
          </cell>
          <cell r="AW887" t="str">
            <v>OLD DEAL</v>
          </cell>
        </row>
        <row r="888">
          <cell r="AU888" t="str">
            <v>GAS</v>
          </cell>
          <cell r="AV888">
            <v>0</v>
          </cell>
          <cell r="AW888" t="str">
            <v>OLD DEAL</v>
          </cell>
        </row>
        <row r="889">
          <cell r="AU889" t="str">
            <v>GAS</v>
          </cell>
          <cell r="AV889">
            <v>-7453.8046000000004</v>
          </cell>
          <cell r="AW889" t="str">
            <v>OLD DEAL</v>
          </cell>
        </row>
        <row r="890">
          <cell r="AU890" t="str">
            <v>GAS</v>
          </cell>
          <cell r="AV890">
            <v>411647.46012</v>
          </cell>
          <cell r="AW890" t="str">
            <v>OLD DEAL</v>
          </cell>
        </row>
        <row r="891">
          <cell r="AU891" t="str">
            <v>GAS</v>
          </cell>
          <cell r="AV891">
            <v>-169163.28362999999</v>
          </cell>
          <cell r="AW891" t="str">
            <v>OLD DEAL</v>
          </cell>
        </row>
        <row r="892">
          <cell r="AU892" t="str">
            <v>GAS</v>
          </cell>
          <cell r="AV892">
            <v>-173339.14550000001</v>
          </cell>
          <cell r="AW892" t="str">
            <v>OLD DEAL</v>
          </cell>
        </row>
        <row r="893">
          <cell r="AU893" t="str">
            <v>GAS</v>
          </cell>
          <cell r="AV893">
            <v>-147169.84520000001</v>
          </cell>
          <cell r="AW893" t="str">
            <v>OLD DEAL</v>
          </cell>
        </row>
        <row r="894">
          <cell r="AU894" t="str">
            <v>GAS</v>
          </cell>
          <cell r="AV894">
            <v>-130776.59976</v>
          </cell>
          <cell r="AW894" t="str">
            <v>OLD DEAL</v>
          </cell>
        </row>
        <row r="895">
          <cell r="AU895" t="str">
            <v>GAS</v>
          </cell>
          <cell r="AV895">
            <v>-89649.251120000001</v>
          </cell>
          <cell r="AW895" t="str">
            <v>OLD DEAL</v>
          </cell>
        </row>
        <row r="896">
          <cell r="AU896" t="str">
            <v>GAS</v>
          </cell>
          <cell r="AV896">
            <v>-43950.2232</v>
          </cell>
          <cell r="AW896" t="str">
            <v>OLD DEAL</v>
          </cell>
        </row>
        <row r="897">
          <cell r="AU897" t="str">
            <v>GAS</v>
          </cell>
          <cell r="AV897">
            <v>-101497.97018</v>
          </cell>
          <cell r="AW897" t="str">
            <v>OLD DEAL</v>
          </cell>
        </row>
        <row r="898">
          <cell r="AU898" t="str">
            <v>GAS</v>
          </cell>
          <cell r="AV898">
            <v>-105929.47779999999</v>
          </cell>
          <cell r="AW898" t="str">
            <v>OLD DEAL</v>
          </cell>
        </row>
        <row r="899">
          <cell r="AU899" t="str">
            <v>GAS</v>
          </cell>
          <cell r="AV899">
            <v>-91981.153250000003</v>
          </cell>
          <cell r="AW899" t="str">
            <v>OLD DEAL</v>
          </cell>
        </row>
        <row r="900">
          <cell r="AU900" t="str">
            <v>GAS</v>
          </cell>
          <cell r="AV900">
            <v>-69747.519870000004</v>
          </cell>
          <cell r="AW900" t="str">
            <v>OLD DEAL</v>
          </cell>
        </row>
        <row r="901">
          <cell r="AU901" t="str">
            <v>GAS</v>
          </cell>
          <cell r="AV901">
            <v>-65199.45536</v>
          </cell>
          <cell r="AW901" t="str">
            <v>OLD DEAL</v>
          </cell>
        </row>
        <row r="902">
          <cell r="AU902" t="str">
            <v>GAS</v>
          </cell>
          <cell r="AV902">
            <v>-43950.2232</v>
          </cell>
          <cell r="AW902" t="str">
            <v>OLD DEAL</v>
          </cell>
        </row>
        <row r="903">
          <cell r="AU903" t="str">
            <v>GAS</v>
          </cell>
          <cell r="AV903">
            <v>-11277.552240000001</v>
          </cell>
          <cell r="AW903" t="str">
            <v>OLD DEAL</v>
          </cell>
        </row>
        <row r="904">
          <cell r="AU904" t="str">
            <v>GAS</v>
          </cell>
          <cell r="AV904">
            <v>-9629.9525300000005</v>
          </cell>
          <cell r="AW904" t="str">
            <v>OLD DEAL</v>
          </cell>
        </row>
        <row r="905">
          <cell r="AU905" t="str">
            <v>GAS</v>
          </cell>
          <cell r="AV905">
            <v>-9198.1153300000005</v>
          </cell>
          <cell r="AW905" t="str">
            <v>OLD DEAL</v>
          </cell>
        </row>
        <row r="906">
          <cell r="AU906" t="str">
            <v>GAS</v>
          </cell>
          <cell r="AV906">
            <v>-17436.879970000002</v>
          </cell>
          <cell r="AW906" t="str">
            <v>OLD DEAL</v>
          </cell>
        </row>
        <row r="907">
          <cell r="AU907" t="str">
            <v>GAS</v>
          </cell>
          <cell r="AV907">
            <v>-8149.93192</v>
          </cell>
          <cell r="AW907" t="str">
            <v>OLD DEAL</v>
          </cell>
        </row>
        <row r="908">
          <cell r="AU908" t="str">
            <v>GAS</v>
          </cell>
          <cell r="AV908">
            <v>-5493.7779</v>
          </cell>
          <cell r="AW908" t="str">
            <v>OLD DEAL</v>
          </cell>
        </row>
        <row r="909">
          <cell r="AU909" t="str">
            <v>GAS</v>
          </cell>
          <cell r="AV909">
            <v>-11277.552240000001</v>
          </cell>
          <cell r="AW909" t="str">
            <v>OLD DEAL</v>
          </cell>
        </row>
        <row r="910">
          <cell r="AU910" t="str">
            <v>GAS</v>
          </cell>
          <cell r="AV910">
            <v>-19259.905060000001</v>
          </cell>
          <cell r="AW910" t="str">
            <v>OLD DEAL</v>
          </cell>
        </row>
        <row r="911">
          <cell r="AU911" t="str">
            <v>GAS</v>
          </cell>
          <cell r="AV911">
            <v>-9198.1153300000005</v>
          </cell>
          <cell r="AW911" t="str">
            <v>OLD DEAL</v>
          </cell>
        </row>
        <row r="912">
          <cell r="AU912" t="str">
            <v>GAS</v>
          </cell>
          <cell r="AV912">
            <v>-8718.4399799999992</v>
          </cell>
          <cell r="AW912" t="str">
            <v>OLD DEAL</v>
          </cell>
        </row>
        <row r="913">
          <cell r="AU913" t="str">
            <v>GAS</v>
          </cell>
          <cell r="AV913">
            <v>-8149.93192</v>
          </cell>
          <cell r="AW913" t="str">
            <v>OLD DEAL</v>
          </cell>
        </row>
        <row r="914">
          <cell r="AU914" t="str">
            <v>GAS</v>
          </cell>
          <cell r="AV914">
            <v>-5493.7779</v>
          </cell>
          <cell r="AW914" t="str">
            <v>OLD DEAL</v>
          </cell>
        </row>
        <row r="915">
          <cell r="AU915" t="str">
            <v>GAS</v>
          </cell>
          <cell r="AV915">
            <v>-124053.07466</v>
          </cell>
          <cell r="AW915" t="str">
            <v>OLD DEAL</v>
          </cell>
        </row>
        <row r="916">
          <cell r="AU916" t="str">
            <v>GAS</v>
          </cell>
          <cell r="AV916">
            <v>-134819.33538999999</v>
          </cell>
          <cell r="AW916" t="str">
            <v>OLD DEAL</v>
          </cell>
        </row>
        <row r="917">
          <cell r="AU917" t="str">
            <v>GAS</v>
          </cell>
          <cell r="AV917">
            <v>-119575.49923</v>
          </cell>
          <cell r="AW917" t="str">
            <v>OLD DEAL</v>
          </cell>
        </row>
        <row r="918">
          <cell r="AU918" t="str">
            <v>GAS</v>
          </cell>
          <cell r="AV918">
            <v>-104621.27981000001</v>
          </cell>
          <cell r="AW918" t="str">
            <v>OLD DEAL</v>
          </cell>
        </row>
        <row r="919">
          <cell r="AU919" t="str">
            <v>GAS</v>
          </cell>
          <cell r="AV919">
            <v>-97799.183040000004</v>
          </cell>
          <cell r="AW919" t="str">
            <v>OLD DEAL</v>
          </cell>
        </row>
        <row r="920">
          <cell r="AU920" t="str">
            <v>GAS</v>
          </cell>
          <cell r="AV920">
            <v>-49444.001100000001</v>
          </cell>
          <cell r="AW920" t="str">
            <v>OLD DEAL</v>
          </cell>
        </row>
        <row r="921">
          <cell r="AU921" t="str">
            <v>GAS</v>
          </cell>
          <cell r="AV921">
            <v>-33832.656730000002</v>
          </cell>
          <cell r="AW921" t="str">
            <v>OLD DEAL</v>
          </cell>
        </row>
        <row r="922">
          <cell r="AU922" t="str">
            <v>GAS</v>
          </cell>
          <cell r="AV922">
            <v>-38519.810109999999</v>
          </cell>
          <cell r="AW922" t="str">
            <v>OLD DEAL</v>
          </cell>
        </row>
        <row r="923">
          <cell r="AU923" t="str">
            <v>GAS</v>
          </cell>
          <cell r="AV923">
            <v>-27594.345979999998</v>
          </cell>
          <cell r="AW923" t="str">
            <v>OLD DEAL</v>
          </cell>
        </row>
        <row r="924">
          <cell r="AU924" t="str">
            <v>GAS</v>
          </cell>
          <cell r="AV924">
            <v>-26155.319950000001</v>
          </cell>
          <cell r="AW924" t="str">
            <v>OLD DEAL</v>
          </cell>
        </row>
        <row r="925">
          <cell r="AU925" t="str">
            <v>GAS</v>
          </cell>
          <cell r="AV925">
            <v>-32599.72768</v>
          </cell>
          <cell r="AW925" t="str">
            <v>OLD DEAL</v>
          </cell>
        </row>
        <row r="926">
          <cell r="AU926" t="str">
            <v>GAS</v>
          </cell>
          <cell r="AV926">
            <v>-16481.333699999999</v>
          </cell>
          <cell r="AW926" t="str">
            <v>OLD DEAL</v>
          </cell>
        </row>
        <row r="927">
          <cell r="AU927" t="str">
            <v>GAS</v>
          </cell>
          <cell r="AV927">
            <v>-11277.552240000001</v>
          </cell>
          <cell r="AW927" t="str">
            <v>OLD DEAL</v>
          </cell>
        </row>
        <row r="928">
          <cell r="AU928" t="str">
            <v>GAS</v>
          </cell>
          <cell r="AV928">
            <v>-9629.9525300000005</v>
          </cell>
          <cell r="AW928" t="str">
            <v>OLD DEAL</v>
          </cell>
        </row>
        <row r="929">
          <cell r="AU929" t="str">
            <v>GAS</v>
          </cell>
          <cell r="AV929">
            <v>-9198.1153300000005</v>
          </cell>
          <cell r="AW929" t="str">
            <v>OLD DEAL</v>
          </cell>
        </row>
        <row r="930">
          <cell r="AU930" t="str">
            <v>GAS</v>
          </cell>
          <cell r="AV930">
            <v>-8718.4399799999992</v>
          </cell>
          <cell r="AW930" t="str">
            <v>OLD DEAL</v>
          </cell>
        </row>
        <row r="931">
          <cell r="AU931" t="str">
            <v>GAS</v>
          </cell>
          <cell r="AV931">
            <v>-8149.93192</v>
          </cell>
          <cell r="AW931" t="str">
            <v>OLD DEAL</v>
          </cell>
        </row>
        <row r="932">
          <cell r="AU932" t="str">
            <v>GAS</v>
          </cell>
          <cell r="AV932">
            <v>-5493.7779</v>
          </cell>
          <cell r="AW932" t="str">
            <v>OLD DEAL</v>
          </cell>
        </row>
        <row r="933">
          <cell r="AU933" t="str">
            <v>GAS</v>
          </cell>
          <cell r="AV933">
            <v>336993.58322999999</v>
          </cell>
          <cell r="AW933" t="str">
            <v>OLD DEAL</v>
          </cell>
        </row>
        <row r="934">
          <cell r="AU934" t="str">
            <v>GAS</v>
          </cell>
          <cell r="AV934">
            <v>-14440.000000601885</v>
          </cell>
          <cell r="AW934" t="str">
            <v>OLD DEAL</v>
          </cell>
        </row>
        <row r="935">
          <cell r="AU935" t="str">
            <v>GAS</v>
          </cell>
          <cell r="AV935">
            <v>-14489.999998231127</v>
          </cell>
          <cell r="AW935" t="str">
            <v>OLD DEAL</v>
          </cell>
        </row>
        <row r="936">
          <cell r="AU936" t="str">
            <v>GAS</v>
          </cell>
          <cell r="AV936">
            <v>-13640.000004772308</v>
          </cell>
          <cell r="AW936" t="str">
            <v>OLD DEAL</v>
          </cell>
        </row>
        <row r="937">
          <cell r="AU937" t="str">
            <v>GAS</v>
          </cell>
          <cell r="AV937">
            <v>-12319.999995696366</v>
          </cell>
          <cell r="AW937" t="str">
            <v>OLD DEAL</v>
          </cell>
        </row>
        <row r="938">
          <cell r="AU938" t="str">
            <v>GAS</v>
          </cell>
          <cell r="AV938">
            <v>-6300.0000021591859</v>
          </cell>
          <cell r="AW938" t="str">
            <v>OLD DEAL</v>
          </cell>
        </row>
        <row r="939">
          <cell r="AU939" t="str">
            <v>GAS</v>
          </cell>
          <cell r="AV939">
            <v>0</v>
          </cell>
          <cell r="AW939" t="str">
            <v>OLD DEAL</v>
          </cell>
        </row>
        <row r="940">
          <cell r="AU940" t="str">
            <v>GAS</v>
          </cell>
          <cell r="AV940">
            <v>0</v>
          </cell>
          <cell r="AW940" t="str">
            <v>OLD DEAL</v>
          </cell>
        </row>
        <row r="941">
          <cell r="AU941" t="str">
            <v>GAS</v>
          </cell>
          <cell r="AV941">
            <v>0</v>
          </cell>
          <cell r="AW941" t="str">
            <v>OLD DEAL</v>
          </cell>
        </row>
        <row r="942">
          <cell r="AU942" t="str">
            <v>GAS</v>
          </cell>
          <cell r="AV942">
            <v>0</v>
          </cell>
          <cell r="AW942" t="str">
            <v>OLD DEAL</v>
          </cell>
        </row>
        <row r="943">
          <cell r="AU943" t="str">
            <v>GAS</v>
          </cell>
          <cell r="AV943">
            <v>0</v>
          </cell>
          <cell r="AW943" t="str">
            <v>OLD DEAL</v>
          </cell>
        </row>
        <row r="944">
          <cell r="AU944" t="str">
            <v>GAS</v>
          </cell>
          <cell r="AV944">
            <v>0</v>
          </cell>
          <cell r="AW944" t="str">
            <v>OLD DEAL</v>
          </cell>
        </row>
        <row r="945">
          <cell r="AU945" t="str">
            <v>GAS</v>
          </cell>
          <cell r="AV945">
            <v>0</v>
          </cell>
          <cell r="AW945" t="str">
            <v>OLD DEAL</v>
          </cell>
        </row>
        <row r="946">
          <cell r="AU946" t="str">
            <v>GAS</v>
          </cell>
          <cell r="AV946">
            <v>71499.999996426093</v>
          </cell>
          <cell r="AW946" t="str">
            <v>OLD DEAL</v>
          </cell>
        </row>
        <row r="947">
          <cell r="AU947" t="str">
            <v>GAS</v>
          </cell>
          <cell r="AV947">
            <v>107300.0000040278</v>
          </cell>
          <cell r="AW947" t="str">
            <v>OLD DEAL</v>
          </cell>
        </row>
        <row r="948">
          <cell r="AU948" t="str">
            <v>GAS</v>
          </cell>
          <cell r="AV948">
            <v>114799.99999897629</v>
          </cell>
          <cell r="AW948" t="str">
            <v>OLD DEAL</v>
          </cell>
        </row>
        <row r="949">
          <cell r="AU949" t="str">
            <v>GAS</v>
          </cell>
          <cell r="AV949">
            <v>102489.99999730755</v>
          </cell>
          <cell r="AW949" t="str">
            <v>OLD DEAL</v>
          </cell>
        </row>
        <row r="950">
          <cell r="AU950" t="str">
            <v>GAS</v>
          </cell>
          <cell r="AV950">
            <v>33750.000001642511</v>
          </cell>
          <cell r="AW950" t="str">
            <v>OLD DEAL</v>
          </cell>
        </row>
        <row r="951">
          <cell r="AU951" t="str">
            <v>GAS</v>
          </cell>
          <cell r="AV951">
            <v>16500.00000131645</v>
          </cell>
          <cell r="AW951" t="str">
            <v>OLD DEAL</v>
          </cell>
        </row>
        <row r="952">
          <cell r="AU952" t="str">
            <v>GAS</v>
          </cell>
          <cell r="AV952">
            <v>14400.000002434943</v>
          </cell>
          <cell r="AW952" t="str">
            <v>OLD DEAL</v>
          </cell>
        </row>
        <row r="953">
          <cell r="AU953" t="str">
            <v>GAS</v>
          </cell>
          <cell r="AV953">
            <v>17599.999998943378</v>
          </cell>
          <cell r="AW953" t="str">
            <v>OLD DEAL</v>
          </cell>
        </row>
        <row r="954">
          <cell r="AU954" t="str">
            <v>GAS</v>
          </cell>
          <cell r="AV954">
            <v>18600.000003885947</v>
          </cell>
          <cell r="AW954" t="str">
            <v>OLD DEAL</v>
          </cell>
        </row>
        <row r="955">
          <cell r="AU955" t="str">
            <v>GAS</v>
          </cell>
          <cell r="AV955">
            <v>24309.99999981259</v>
          </cell>
          <cell r="AW955" t="str">
            <v>OLD DEAL</v>
          </cell>
        </row>
        <row r="956">
          <cell r="AU956" t="str">
            <v>GAS</v>
          </cell>
          <cell r="AV956">
            <v>36749.999995231978</v>
          </cell>
          <cell r="AW956" t="str">
            <v>OLD DEAL</v>
          </cell>
        </row>
        <row r="957">
          <cell r="AU957" t="str">
            <v>GAS</v>
          </cell>
          <cell r="AV957">
            <v>-6209.9999966394707</v>
          </cell>
          <cell r="AW957" t="str">
            <v>OLD DEAL</v>
          </cell>
        </row>
        <row r="958">
          <cell r="AU958" t="str">
            <v>GAS</v>
          </cell>
          <cell r="AV958">
            <v>-4140.0000023645225</v>
          </cell>
          <cell r="AW958" t="str">
            <v>OLD DEAL</v>
          </cell>
        </row>
        <row r="959">
          <cell r="AU959" t="str">
            <v>GAS</v>
          </cell>
          <cell r="AV959">
            <v>-2089.9999991087134</v>
          </cell>
          <cell r="AW959" t="str">
            <v>OLD DEAL</v>
          </cell>
        </row>
        <row r="960">
          <cell r="AU960" t="str">
            <v>GAS</v>
          </cell>
          <cell r="AV960">
            <v>329.99999655668972</v>
          </cell>
          <cell r="AW960" t="str">
            <v>OLD DEAL</v>
          </cell>
        </row>
        <row r="961">
          <cell r="AU961" t="str">
            <v>GAS</v>
          </cell>
          <cell r="AV961">
            <v>8820.0000030228603</v>
          </cell>
          <cell r="AW961" t="str">
            <v>OLD DEAL</v>
          </cell>
        </row>
        <row r="962">
          <cell r="AU962" t="str">
            <v>GAS</v>
          </cell>
          <cell r="AV962">
            <v>0</v>
          </cell>
          <cell r="AW962" t="str">
            <v>OLD DEAL</v>
          </cell>
        </row>
        <row r="963">
          <cell r="AU963" t="str">
            <v>GAS</v>
          </cell>
          <cell r="AV963">
            <v>0</v>
          </cell>
          <cell r="AW963" t="str">
            <v>OLD DEAL</v>
          </cell>
        </row>
        <row r="964">
          <cell r="AU964" t="str">
            <v>GAS</v>
          </cell>
          <cell r="AV964">
            <v>0</v>
          </cell>
          <cell r="AW964" t="str">
            <v>OLD DEAL</v>
          </cell>
        </row>
        <row r="965">
          <cell r="AU965" t="str">
            <v>GAS</v>
          </cell>
          <cell r="AV965">
            <v>0</v>
          </cell>
          <cell r="AW965" t="str">
            <v>OLD DEAL</v>
          </cell>
        </row>
        <row r="966">
          <cell r="AU966" t="str">
            <v>GAS</v>
          </cell>
          <cell r="AV966">
            <v>0</v>
          </cell>
          <cell r="AW966" t="str">
            <v>OLD DEAL</v>
          </cell>
        </row>
        <row r="967">
          <cell r="AU967" t="str">
            <v>GAS</v>
          </cell>
          <cell r="AV967">
            <v>0</v>
          </cell>
          <cell r="AW967" t="str">
            <v>OLD DEAL</v>
          </cell>
        </row>
        <row r="968">
          <cell r="AU968" t="str">
            <v>GAS</v>
          </cell>
          <cell r="AV968">
            <v>0</v>
          </cell>
          <cell r="AW968" t="str">
            <v>OLD DEAL</v>
          </cell>
        </row>
        <row r="969">
          <cell r="AU969" t="str">
            <v>GAS</v>
          </cell>
          <cell r="AV969">
            <v>89249.999996681363</v>
          </cell>
          <cell r="AW969" t="str">
            <v>OLD DEAL</v>
          </cell>
        </row>
        <row r="970">
          <cell r="AU970" t="str">
            <v>GAS</v>
          </cell>
          <cell r="AV970">
            <v>136899.99999879368</v>
          </cell>
          <cell r="AW970" t="str">
            <v>OLD DEAL</v>
          </cell>
        </row>
        <row r="971">
          <cell r="AU971" t="str">
            <v>GAS</v>
          </cell>
          <cell r="AV971">
            <v>153719.99999703126</v>
          </cell>
          <cell r="AW971" t="str">
            <v>OLD DEAL</v>
          </cell>
        </row>
        <row r="972">
          <cell r="AU972" t="str">
            <v>GAS</v>
          </cell>
          <cell r="AV972">
            <v>134309.99999998667</v>
          </cell>
          <cell r="AW972" t="str">
            <v>OLD DEAL</v>
          </cell>
        </row>
        <row r="973">
          <cell r="AU973" t="str">
            <v>GAS</v>
          </cell>
          <cell r="AV973">
            <v>57500.000004295813</v>
          </cell>
          <cell r="AW973" t="str">
            <v>OLD DEAL</v>
          </cell>
        </row>
        <row r="974">
          <cell r="AU974" t="str">
            <v>GAS</v>
          </cell>
          <cell r="AV974">
            <v>27059.999998108371</v>
          </cell>
          <cell r="AW974" t="str">
            <v>OLD DEAL</v>
          </cell>
        </row>
        <row r="975">
          <cell r="AU975" t="str">
            <v>GAS</v>
          </cell>
          <cell r="AV975">
            <v>24900.000004210426</v>
          </cell>
          <cell r="AW975" t="str">
            <v>OLD DEAL</v>
          </cell>
        </row>
        <row r="976">
          <cell r="AU976" t="str">
            <v>GAS</v>
          </cell>
          <cell r="AV976">
            <v>22859.999998431322</v>
          </cell>
          <cell r="AW976" t="str">
            <v>OLD DEAL</v>
          </cell>
        </row>
        <row r="977">
          <cell r="AU977" t="str">
            <v>GAS</v>
          </cell>
          <cell r="AV977">
            <v>27200.000000651049</v>
          </cell>
          <cell r="AW977" t="str">
            <v>OLD DEAL</v>
          </cell>
        </row>
        <row r="978">
          <cell r="AU978" t="str">
            <v>GAS</v>
          </cell>
          <cell r="AV978">
            <v>33880.000002411893</v>
          </cell>
          <cell r="AW978" t="str">
            <v>OLD DEAL</v>
          </cell>
        </row>
        <row r="979">
          <cell r="AU979" t="str">
            <v>GAS</v>
          </cell>
          <cell r="AV979">
            <v>49350.00000088221</v>
          </cell>
          <cell r="AW979" t="str">
            <v>OLD DEAL</v>
          </cell>
        </row>
        <row r="980">
          <cell r="AU980" t="str">
            <v>GAS</v>
          </cell>
          <cell r="AV980">
            <v>-5160.000003410687</v>
          </cell>
          <cell r="AW980" t="str">
            <v>OLD DEAL</v>
          </cell>
        </row>
        <row r="981">
          <cell r="AU981" t="str">
            <v>GAS</v>
          </cell>
          <cell r="AV981">
            <v>1890.0000023896343</v>
          </cell>
          <cell r="AW981" t="str">
            <v>OLD DEAL</v>
          </cell>
        </row>
        <row r="982">
          <cell r="AU982" t="str">
            <v>GAS</v>
          </cell>
          <cell r="AV982">
            <v>5279.9999982777845</v>
          </cell>
          <cell r="AW982" t="str">
            <v>OLD DEAL</v>
          </cell>
        </row>
        <row r="983">
          <cell r="AU983" t="str">
            <v>GAS</v>
          </cell>
          <cell r="AV983">
            <v>7590.0000013962635</v>
          </cell>
          <cell r="AW983" t="str">
            <v>OLD DEAL</v>
          </cell>
        </row>
        <row r="984">
          <cell r="AU984" t="str">
            <v>GAS</v>
          </cell>
          <cell r="AV984">
            <v>18600.000001089684</v>
          </cell>
          <cell r="AW984" t="str">
            <v>OLD DEAL</v>
          </cell>
        </row>
        <row r="985">
          <cell r="AU985" t="str">
            <v>GAS</v>
          </cell>
          <cell r="AV985">
            <v>0</v>
          </cell>
          <cell r="AW985" t="str">
            <v>OLD DEAL</v>
          </cell>
        </row>
        <row r="986">
          <cell r="AU986" t="str">
            <v>GAS</v>
          </cell>
          <cell r="AV986">
            <v>0</v>
          </cell>
          <cell r="AW986" t="str">
            <v>OLD DEAL</v>
          </cell>
        </row>
        <row r="987">
          <cell r="AU987" t="str">
            <v>GAS</v>
          </cell>
          <cell r="AV987">
            <v>0</v>
          </cell>
          <cell r="AW987" t="str">
            <v>OLD DEAL</v>
          </cell>
        </row>
        <row r="988">
          <cell r="AU988" t="str">
            <v>GAS</v>
          </cell>
          <cell r="AV988">
            <v>0</v>
          </cell>
          <cell r="AW988" t="str">
            <v>OLD DEAL</v>
          </cell>
        </row>
        <row r="989">
          <cell r="AU989" t="str">
            <v>GAS</v>
          </cell>
          <cell r="AV989">
            <v>0</v>
          </cell>
          <cell r="AW989" t="str">
            <v>OLD DEAL</v>
          </cell>
        </row>
        <row r="990">
          <cell r="AU990" t="str">
            <v>GAS</v>
          </cell>
          <cell r="AV990">
            <v>0</v>
          </cell>
          <cell r="AW990" t="str">
            <v>OLD DEAL</v>
          </cell>
        </row>
        <row r="991">
          <cell r="AU991" t="str">
            <v>GAS</v>
          </cell>
          <cell r="AV991">
            <v>0</v>
          </cell>
          <cell r="AW991" t="str">
            <v>OLD DEAL</v>
          </cell>
        </row>
        <row r="992">
          <cell r="AU992" t="str">
            <v>GAS</v>
          </cell>
          <cell r="AV992">
            <v>101919.99999787608</v>
          </cell>
          <cell r="AW992" t="str">
            <v>OLD DEAL</v>
          </cell>
        </row>
        <row r="993">
          <cell r="AU993" t="str">
            <v>GAS</v>
          </cell>
          <cell r="AV993">
            <v>149109.99999995707</v>
          </cell>
          <cell r="AW993" t="str">
            <v>OLD DEAL</v>
          </cell>
        </row>
        <row r="994">
          <cell r="AU994" t="str">
            <v>GAS</v>
          </cell>
          <cell r="AV994">
            <v>161539.99999841323</v>
          </cell>
          <cell r="AW994" t="str">
            <v>OLD DEAL</v>
          </cell>
        </row>
        <row r="995">
          <cell r="AU995" t="str">
            <v>GAS</v>
          </cell>
          <cell r="AV995">
            <v>141479.99999569127</v>
          </cell>
          <cell r="AW995" t="str">
            <v>OLD DEAL</v>
          </cell>
        </row>
        <row r="996">
          <cell r="AU996" t="str">
            <v>GAS</v>
          </cell>
          <cell r="AV996">
            <v>65280.000001002692</v>
          </cell>
          <cell r="AW996" t="str">
            <v>OLD DEAL</v>
          </cell>
        </row>
        <row r="997">
          <cell r="AU997" t="str">
            <v>GAS</v>
          </cell>
          <cell r="AV997">
            <v>28800.000001377204</v>
          </cell>
          <cell r="AW997" t="str">
            <v>OLD DEAL</v>
          </cell>
        </row>
        <row r="998">
          <cell r="AU998" t="str">
            <v>GAS</v>
          </cell>
          <cell r="AV998">
            <v>26009.999999325319</v>
          </cell>
          <cell r="AW998" t="str">
            <v>OLD DEAL</v>
          </cell>
        </row>
        <row r="999">
          <cell r="AU999" t="str">
            <v>GAS</v>
          </cell>
          <cell r="AV999">
            <v>29100.000004429676</v>
          </cell>
          <cell r="AW999" t="str">
            <v>OLD DEAL</v>
          </cell>
        </row>
        <row r="1000">
          <cell r="AU1000" t="str">
            <v>GAS</v>
          </cell>
          <cell r="AV1000">
            <v>33989.99999594417</v>
          </cell>
          <cell r="AW1000" t="str">
            <v>OLD DEAL</v>
          </cell>
        </row>
        <row r="1001">
          <cell r="AU1001" t="str">
            <v>GAS</v>
          </cell>
          <cell r="AV1001">
            <v>37950.000000122222</v>
          </cell>
          <cell r="AW1001" t="str">
            <v>OLD DEAL</v>
          </cell>
        </row>
        <row r="1002">
          <cell r="AU1002" t="str">
            <v>GAS</v>
          </cell>
          <cell r="AV1002">
            <v>51240.000003259593</v>
          </cell>
          <cell r="AW1002" t="str">
            <v>OLD DEAL</v>
          </cell>
        </row>
        <row r="1003">
          <cell r="AU1003" t="str">
            <v>GAS</v>
          </cell>
          <cell r="AV1003">
            <v>39820.00000281963</v>
          </cell>
          <cell r="AW1003" t="str">
            <v>OLD DEAL</v>
          </cell>
        </row>
        <row r="1004">
          <cell r="AU1004" t="str">
            <v>GAS</v>
          </cell>
          <cell r="AV1004">
            <v>97739.99999572747</v>
          </cell>
          <cell r="AW1004" t="str">
            <v>OLD DEAL</v>
          </cell>
        </row>
        <row r="1005">
          <cell r="AU1005" t="str">
            <v>GAS</v>
          </cell>
          <cell r="AV1005">
            <v>-80190.000003864159</v>
          </cell>
          <cell r="AW1005" t="str">
            <v>OLD DEAL</v>
          </cell>
        </row>
        <row r="1006">
          <cell r="AU1006" t="str">
            <v>GAS</v>
          </cell>
          <cell r="AV1006">
            <v>-78099.516520000005</v>
          </cell>
          <cell r="AW1006" t="str">
            <v>OLD DEAL</v>
          </cell>
        </row>
        <row r="1007">
          <cell r="AU1007" t="str">
            <v>GAS</v>
          </cell>
          <cell r="AV1007">
            <v>-62594.193650000001</v>
          </cell>
          <cell r="AW1007" t="str">
            <v>OLD DEAL</v>
          </cell>
        </row>
        <row r="1008">
          <cell r="AU1008" t="str">
            <v>GAS</v>
          </cell>
          <cell r="AV1008">
            <v>-50944.019690000001</v>
          </cell>
          <cell r="AW1008" t="str">
            <v>OLD DEAL</v>
          </cell>
        </row>
        <row r="1009">
          <cell r="AU1009" t="str">
            <v>GAS</v>
          </cell>
          <cell r="AV1009">
            <v>-39651.381670000002</v>
          </cell>
          <cell r="AW1009" t="str">
            <v>OLD DEAL</v>
          </cell>
        </row>
        <row r="1010">
          <cell r="AU1010" t="str">
            <v>GAS</v>
          </cell>
          <cell r="AV1010">
            <v>-22818.42182</v>
          </cell>
          <cell r="AW1010" t="str">
            <v>OLD DEAL</v>
          </cell>
        </row>
        <row r="1011">
          <cell r="AU1011" t="str">
            <v>GAS</v>
          </cell>
          <cell r="AV1011">
            <v>-2635.5887499999999</v>
          </cell>
          <cell r="AW1011" t="str">
            <v>OLD DEAL</v>
          </cell>
        </row>
        <row r="1012">
          <cell r="AU1012" t="str">
            <v>GAS</v>
          </cell>
          <cell r="AV1012">
            <v>-46859.709909999998</v>
          </cell>
          <cell r="AW1012" t="str">
            <v>OLD DEAL</v>
          </cell>
        </row>
        <row r="1013">
          <cell r="AU1013" t="str">
            <v>GAS</v>
          </cell>
          <cell r="AV1013">
            <v>-38252.007230000003</v>
          </cell>
          <cell r="AW1013" t="str">
            <v>OLD DEAL</v>
          </cell>
        </row>
        <row r="1014">
          <cell r="AU1014" t="str">
            <v>GAS</v>
          </cell>
          <cell r="AV1014">
            <v>-31840.012309999998</v>
          </cell>
          <cell r="AW1014" t="str">
            <v>OLD DEAL</v>
          </cell>
        </row>
        <row r="1015">
          <cell r="AU1015" t="str">
            <v>GAS</v>
          </cell>
          <cell r="AV1015">
            <v>-21147.403549999999</v>
          </cell>
          <cell r="AW1015" t="str">
            <v>OLD DEAL</v>
          </cell>
        </row>
        <row r="1016">
          <cell r="AU1016" t="str">
            <v>GAS</v>
          </cell>
          <cell r="AV1016">
            <v>-16595.21587</v>
          </cell>
          <cell r="AW1016" t="str">
            <v>OLD DEAL</v>
          </cell>
        </row>
        <row r="1017">
          <cell r="AU1017" t="str">
            <v>GAS</v>
          </cell>
          <cell r="AV1017">
            <v>-2635.5887499999999</v>
          </cell>
          <cell r="AW1017" t="str">
            <v>OLD DEAL</v>
          </cell>
        </row>
        <row r="1018">
          <cell r="AU1018" t="str">
            <v>GAS</v>
          </cell>
          <cell r="AV1018">
            <v>-6969.5545199999997</v>
          </cell>
          <cell r="AW1018" t="str">
            <v>OLD DEAL</v>
          </cell>
        </row>
        <row r="1019">
          <cell r="AU1019" t="str">
            <v>GAS</v>
          </cell>
          <cell r="AV1019">
            <v>-5206.6344300000001</v>
          </cell>
          <cell r="AW1019" t="str">
            <v>OLD DEAL</v>
          </cell>
        </row>
        <row r="1020">
          <cell r="AU1020" t="str">
            <v>GAS</v>
          </cell>
          <cell r="AV1020">
            <v>-3477.4551999999999</v>
          </cell>
          <cell r="AW1020" t="str">
            <v>OLD DEAL</v>
          </cell>
        </row>
        <row r="1021">
          <cell r="AU1021" t="str">
            <v>GAS</v>
          </cell>
          <cell r="AV1021">
            <v>-3184.0012299999999</v>
          </cell>
          <cell r="AW1021" t="str">
            <v>OLD DEAL</v>
          </cell>
        </row>
        <row r="1022">
          <cell r="AU1022" t="str">
            <v>GAS</v>
          </cell>
          <cell r="AV1022">
            <v>-5286.8508899999997</v>
          </cell>
          <cell r="AW1022" t="str">
            <v>OLD DEAL</v>
          </cell>
        </row>
        <row r="1023">
          <cell r="AU1023" t="str">
            <v>GAS</v>
          </cell>
          <cell r="AV1023">
            <v>-2074.4019800000001</v>
          </cell>
          <cell r="AW1023" t="str">
            <v>OLD DEAL</v>
          </cell>
        </row>
        <row r="1024">
          <cell r="AU1024" t="str">
            <v>GAS</v>
          </cell>
          <cell r="AV1024">
            <v>-329.44859000000002</v>
          </cell>
          <cell r="AW1024" t="str">
            <v>OLD DEAL</v>
          </cell>
        </row>
        <row r="1025">
          <cell r="AU1025" t="str">
            <v>GAS</v>
          </cell>
          <cell r="AV1025">
            <v>76.03801</v>
          </cell>
          <cell r="AW1025" t="str">
            <v>OLD DEAL</v>
          </cell>
        </row>
        <row r="1026">
          <cell r="AU1026" t="str">
            <v>GAS</v>
          </cell>
          <cell r="AV1026">
            <v>-5206.6344300000001</v>
          </cell>
          <cell r="AW1026" t="str">
            <v>OLD DEAL</v>
          </cell>
        </row>
        <row r="1027">
          <cell r="AU1027" t="str">
            <v>GAS</v>
          </cell>
          <cell r="AV1027">
            <v>-6954.9104100000004</v>
          </cell>
          <cell r="AW1027" t="str">
            <v>OLD DEAL</v>
          </cell>
        </row>
        <row r="1028">
          <cell r="AU1028" t="str">
            <v>GAS</v>
          </cell>
          <cell r="AV1028">
            <v>-3184.0012299999999</v>
          </cell>
          <cell r="AW1028" t="str">
            <v>OLD DEAL</v>
          </cell>
        </row>
        <row r="1029">
          <cell r="AU1029" t="str">
            <v>GAS</v>
          </cell>
          <cell r="AV1029">
            <v>-2643.42544</v>
          </cell>
          <cell r="AW1029" t="str">
            <v>OLD DEAL</v>
          </cell>
        </row>
        <row r="1030">
          <cell r="AU1030" t="str">
            <v>GAS</v>
          </cell>
          <cell r="AV1030">
            <v>-2074.4019800000001</v>
          </cell>
          <cell r="AW1030" t="str">
            <v>OLD DEAL</v>
          </cell>
        </row>
        <row r="1031">
          <cell r="AU1031" t="str">
            <v>GAS</v>
          </cell>
          <cell r="AV1031">
            <v>-329.44859000000002</v>
          </cell>
          <cell r="AW1031" t="str">
            <v>OLD DEAL</v>
          </cell>
        </row>
        <row r="1032">
          <cell r="AU1032" t="str">
            <v>GAS</v>
          </cell>
          <cell r="AV1032">
            <v>-57272.978779999998</v>
          </cell>
          <cell r="AW1032" t="str">
            <v>OLD DEAL</v>
          </cell>
        </row>
        <row r="1033">
          <cell r="AU1033" t="str">
            <v>GAS</v>
          </cell>
          <cell r="AV1033">
            <v>-48684.372840000004</v>
          </cell>
          <cell r="AW1033" t="str">
            <v>OLD DEAL</v>
          </cell>
        </row>
        <row r="1034">
          <cell r="AU1034" t="str">
            <v>GAS</v>
          </cell>
          <cell r="AV1034">
            <v>-41392.016000000003</v>
          </cell>
          <cell r="AW1034" t="str">
            <v>OLD DEAL</v>
          </cell>
        </row>
        <row r="1035">
          <cell r="AU1035" t="str">
            <v>GAS</v>
          </cell>
          <cell r="AV1035">
            <v>-31721.105329999999</v>
          </cell>
          <cell r="AW1035" t="str">
            <v>OLD DEAL</v>
          </cell>
        </row>
        <row r="1036">
          <cell r="AU1036" t="str">
            <v>GAS</v>
          </cell>
          <cell r="AV1036">
            <v>-24892.823799999998</v>
          </cell>
          <cell r="AW1036" t="str">
            <v>OLD DEAL</v>
          </cell>
        </row>
        <row r="1037">
          <cell r="AU1037" t="str">
            <v>GAS</v>
          </cell>
          <cell r="AV1037">
            <v>-2965.0373399999999</v>
          </cell>
          <cell r="AW1037" t="str">
            <v>OLD DEAL</v>
          </cell>
        </row>
        <row r="1038">
          <cell r="AU1038" t="str">
            <v>GAS</v>
          </cell>
          <cell r="AV1038">
            <v>-15619.9033</v>
          </cell>
          <cell r="AW1038" t="str">
            <v>OLD DEAL</v>
          </cell>
        </row>
        <row r="1039">
          <cell r="AU1039" t="str">
            <v>GAS</v>
          </cell>
          <cell r="AV1039">
            <v>-13909.820809999999</v>
          </cell>
          <cell r="AW1039" t="str">
            <v>OLD DEAL</v>
          </cell>
        </row>
        <row r="1040">
          <cell r="AU1040" t="str">
            <v>GAS</v>
          </cell>
          <cell r="AV1040">
            <v>-9552.0036899999996</v>
          </cell>
          <cell r="AW1040" t="str">
            <v>OLD DEAL</v>
          </cell>
        </row>
        <row r="1041">
          <cell r="AU1041" t="str">
            <v>GAS</v>
          </cell>
          <cell r="AV1041">
            <v>-7930.2763299999997</v>
          </cell>
          <cell r="AW1041" t="str">
            <v>OLD DEAL</v>
          </cell>
        </row>
        <row r="1042">
          <cell r="AU1042" t="str">
            <v>GAS</v>
          </cell>
          <cell r="AV1042">
            <v>-8297.6079300000001</v>
          </cell>
          <cell r="AW1042" t="str">
            <v>OLD DEAL</v>
          </cell>
        </row>
        <row r="1043">
          <cell r="AU1043" t="str">
            <v>GAS</v>
          </cell>
          <cell r="AV1043">
            <v>-988.34577999999999</v>
          </cell>
          <cell r="AW1043" t="str">
            <v>OLD DEAL</v>
          </cell>
        </row>
        <row r="1044">
          <cell r="AU1044" t="str">
            <v>GAS</v>
          </cell>
          <cell r="AV1044">
            <v>-5206.6344300000001</v>
          </cell>
          <cell r="AW1044" t="str">
            <v>OLD DEAL</v>
          </cell>
        </row>
        <row r="1045">
          <cell r="AU1045" t="str">
            <v>GAS</v>
          </cell>
          <cell r="AV1045">
            <v>-3477.4551999999999</v>
          </cell>
          <cell r="AW1045" t="str">
            <v>OLD DEAL</v>
          </cell>
        </row>
        <row r="1046">
          <cell r="AU1046" t="str">
            <v>GAS</v>
          </cell>
          <cell r="AV1046">
            <v>-3184.0012299999999</v>
          </cell>
          <cell r="AW1046" t="str">
            <v>OLD DEAL</v>
          </cell>
        </row>
        <row r="1047">
          <cell r="AU1047" t="str">
            <v>GAS</v>
          </cell>
          <cell r="AV1047">
            <v>-2643.42544</v>
          </cell>
          <cell r="AW1047" t="str">
            <v>OLD DEAL</v>
          </cell>
        </row>
        <row r="1048">
          <cell r="AU1048" t="str">
            <v>GAS</v>
          </cell>
          <cell r="AV1048">
            <v>-2074.4019800000001</v>
          </cell>
          <cell r="AW1048" t="str">
            <v>OLD DEAL</v>
          </cell>
        </row>
        <row r="1049">
          <cell r="AU1049" t="str">
            <v>GAS</v>
          </cell>
          <cell r="AV1049">
            <v>-329.44859000000002</v>
          </cell>
          <cell r="AW1049" t="str">
            <v>OLD DEAL</v>
          </cell>
        </row>
        <row r="1050">
          <cell r="AU1050" t="str">
            <v>GAS</v>
          </cell>
          <cell r="AV1050">
            <v>-2049.9999995404974</v>
          </cell>
          <cell r="AW1050" t="str">
            <v>OLD DEAL</v>
          </cell>
        </row>
        <row r="1051">
          <cell r="AU1051" t="str">
            <v>GAS</v>
          </cell>
          <cell r="AV1051">
            <v>-2029.9999995236149</v>
          </cell>
          <cell r="AW1051" t="str">
            <v>OLD DEAL</v>
          </cell>
        </row>
        <row r="1052">
          <cell r="AU1052" t="str">
            <v>GAS</v>
          </cell>
          <cell r="AV1052">
            <v>-3429.9999992578082</v>
          </cell>
          <cell r="AW1052" t="str">
            <v>OLD DEAL</v>
          </cell>
        </row>
        <row r="1053">
          <cell r="AU1053" t="str">
            <v>GAS</v>
          </cell>
          <cell r="AV1053">
            <v>-3179.9999968084185</v>
          </cell>
          <cell r="AW1053" t="str">
            <v>OLD DEAL</v>
          </cell>
        </row>
        <row r="1054">
          <cell r="AU1054" t="str">
            <v>GAS</v>
          </cell>
          <cell r="AV1054">
            <v>-12539.999996466231</v>
          </cell>
          <cell r="AW1054" t="str">
            <v>OLD DEAL</v>
          </cell>
        </row>
        <row r="1055">
          <cell r="AU1055" t="str">
            <v>GAS</v>
          </cell>
          <cell r="AV1055">
            <v>-2040.0000025660606</v>
          </cell>
          <cell r="AW1055" t="str">
            <v>OLD DEAL</v>
          </cell>
        </row>
        <row r="1056">
          <cell r="AU1056" t="str">
            <v>GAS</v>
          </cell>
          <cell r="AV1056">
            <v>-26879.999997162537</v>
          </cell>
          <cell r="AW1056" t="str">
            <v>OLD DEAL</v>
          </cell>
        </row>
        <row r="1057">
          <cell r="AU1057" t="str">
            <v>GAS</v>
          </cell>
          <cell r="AV1057">
            <v>-27000.000005015718</v>
          </cell>
          <cell r="AW1057" t="str">
            <v>OLD DEAL</v>
          </cell>
        </row>
        <row r="1058">
          <cell r="AU1058" t="str">
            <v>GAS</v>
          </cell>
          <cell r="AV1058">
            <v>-7980.0000033930992</v>
          </cell>
          <cell r="AW1058" t="str">
            <v>OLD DEAL</v>
          </cell>
        </row>
        <row r="1059">
          <cell r="AU1059" t="str">
            <v>GAS</v>
          </cell>
          <cell r="AV1059">
            <v>-11339.999999159012</v>
          </cell>
          <cell r="AW1059" t="str">
            <v>OLD DEAL</v>
          </cell>
        </row>
        <row r="1060">
          <cell r="AU1060" t="str">
            <v>GAS</v>
          </cell>
          <cell r="AV1060">
            <v>-10920.000004198864</v>
          </cell>
          <cell r="AW1060" t="str">
            <v>OLD DEAL</v>
          </cell>
        </row>
        <row r="1061">
          <cell r="AU1061" t="str">
            <v>GAS</v>
          </cell>
          <cell r="AV1061">
            <v>-8700.0000049035716</v>
          </cell>
          <cell r="AW1061" t="str">
            <v>OLD DEAL</v>
          </cell>
        </row>
        <row r="1062">
          <cell r="AU1062" t="str">
            <v>GAS</v>
          </cell>
          <cell r="AV1062">
            <v>-7499.9999992419143</v>
          </cell>
          <cell r="AW1062" t="str">
            <v>OLD DEAL</v>
          </cell>
        </row>
        <row r="1063">
          <cell r="AU1063" t="str">
            <v>GAS</v>
          </cell>
          <cell r="AV1063">
            <v>65359.999997438936</v>
          </cell>
          <cell r="AW1063" t="str">
            <v>OLD DEAL</v>
          </cell>
        </row>
        <row r="1064">
          <cell r="AU1064" t="str">
            <v>GAS</v>
          </cell>
          <cell r="AV1064">
            <v>-77456.537540000005</v>
          </cell>
          <cell r="AW1064" t="str">
            <v>OLD DEAL</v>
          </cell>
        </row>
        <row r="1065">
          <cell r="AU1065" t="str">
            <v>GAS</v>
          </cell>
          <cell r="AV1065">
            <v>-67020.407749999998</v>
          </cell>
          <cell r="AW1065" t="str">
            <v>OLD DEAL</v>
          </cell>
        </row>
        <row r="1066">
          <cell r="AU1066" t="str">
            <v>GAS</v>
          </cell>
          <cell r="AV1066">
            <v>-55667.83294</v>
          </cell>
          <cell r="AW1066" t="str">
            <v>OLD DEAL</v>
          </cell>
        </row>
        <row r="1067">
          <cell r="AU1067" t="str">
            <v>GAS</v>
          </cell>
          <cell r="AV1067">
            <v>-49285.044430000002</v>
          </cell>
          <cell r="AW1067" t="str">
            <v>OLD DEAL</v>
          </cell>
        </row>
        <row r="1068">
          <cell r="AU1068" t="str">
            <v>GAS</v>
          </cell>
          <cell r="AV1068">
            <v>-29545.11377</v>
          </cell>
          <cell r="AW1068" t="str">
            <v>OLD DEAL</v>
          </cell>
        </row>
        <row r="1069">
          <cell r="AU1069" t="str">
            <v>GAS</v>
          </cell>
          <cell r="AV1069">
            <v>-8864.4426399999993</v>
          </cell>
          <cell r="AW1069" t="str">
            <v>OLD DEAL</v>
          </cell>
        </row>
        <row r="1070">
          <cell r="AU1070" t="str">
            <v>GAS</v>
          </cell>
          <cell r="AV1070">
            <v>-46473.92252</v>
          </cell>
          <cell r="AW1070" t="str">
            <v>OLD DEAL</v>
          </cell>
        </row>
        <row r="1071">
          <cell r="AU1071" t="str">
            <v>GAS</v>
          </cell>
          <cell r="AV1071">
            <v>-40956.915849999998</v>
          </cell>
          <cell r="AW1071" t="str">
            <v>OLD DEAL</v>
          </cell>
        </row>
        <row r="1072">
          <cell r="AU1072" t="str">
            <v>GAS</v>
          </cell>
          <cell r="AV1072">
            <v>-34792.39559</v>
          </cell>
          <cell r="AW1072" t="str">
            <v>OLD DEAL</v>
          </cell>
        </row>
        <row r="1073">
          <cell r="AU1073" t="str">
            <v>GAS</v>
          </cell>
          <cell r="AV1073">
            <v>-26285.357029999999</v>
          </cell>
          <cell r="AW1073" t="str">
            <v>OLD DEAL</v>
          </cell>
        </row>
        <row r="1074">
          <cell r="AU1074" t="str">
            <v>GAS</v>
          </cell>
          <cell r="AV1074">
            <v>-21487.355469999999</v>
          </cell>
          <cell r="AW1074" t="str">
            <v>OLD DEAL</v>
          </cell>
        </row>
        <row r="1075">
          <cell r="AU1075" t="str">
            <v>GAS</v>
          </cell>
          <cell r="AV1075">
            <v>-8864.4426399999993</v>
          </cell>
          <cell r="AW1075" t="str">
            <v>OLD DEAL</v>
          </cell>
        </row>
        <row r="1076">
          <cell r="AU1076" t="str">
            <v>GAS</v>
          </cell>
          <cell r="AV1076">
            <v>-6746.9839000000002</v>
          </cell>
          <cell r="AW1076" t="str">
            <v>OLD DEAL</v>
          </cell>
        </row>
        <row r="1077">
          <cell r="AU1077" t="str">
            <v>GAS</v>
          </cell>
          <cell r="AV1077">
            <v>-5163.7691699999996</v>
          </cell>
          <cell r="AW1077" t="str">
            <v>OLD DEAL</v>
          </cell>
        </row>
        <row r="1078">
          <cell r="AU1078" t="str">
            <v>GAS</v>
          </cell>
          <cell r="AV1078">
            <v>-3723.35599</v>
          </cell>
          <cell r="AW1078" t="str">
            <v>OLD DEAL</v>
          </cell>
        </row>
        <row r="1079">
          <cell r="AU1079" t="str">
            <v>GAS</v>
          </cell>
          <cell r="AV1079">
            <v>-3479.23956</v>
          </cell>
          <cell r="AW1079" t="str">
            <v>OLD DEAL</v>
          </cell>
        </row>
        <row r="1080">
          <cell r="AU1080" t="str">
            <v>GAS</v>
          </cell>
          <cell r="AV1080">
            <v>-6571.3392599999997</v>
          </cell>
          <cell r="AW1080" t="str">
            <v>OLD DEAL</v>
          </cell>
        </row>
        <row r="1081">
          <cell r="AU1081" t="str">
            <v>GAS</v>
          </cell>
          <cell r="AV1081">
            <v>-2685.9194299999999</v>
          </cell>
          <cell r="AW1081" t="str">
            <v>OLD DEAL</v>
          </cell>
        </row>
        <row r="1082">
          <cell r="AU1082" t="str">
            <v>GAS</v>
          </cell>
          <cell r="AV1082">
            <v>-1108.0553299999999</v>
          </cell>
          <cell r="AW1082" t="str">
            <v>OLD DEAL</v>
          </cell>
        </row>
        <row r="1083">
          <cell r="AU1083" t="str">
            <v>GAS</v>
          </cell>
          <cell r="AV1083">
            <v>-1017.13189</v>
          </cell>
          <cell r="AW1083" t="str">
            <v>OLD DEAL</v>
          </cell>
        </row>
        <row r="1084">
          <cell r="AU1084" t="str">
            <v>GAS</v>
          </cell>
          <cell r="AV1084">
            <v>-5163.7691699999996</v>
          </cell>
          <cell r="AW1084" t="str">
            <v>OLD DEAL</v>
          </cell>
        </row>
        <row r="1085">
          <cell r="AU1085" t="str">
            <v>GAS</v>
          </cell>
          <cell r="AV1085">
            <v>-7446.7119700000003</v>
          </cell>
          <cell r="AW1085" t="str">
            <v>OLD DEAL</v>
          </cell>
        </row>
        <row r="1086">
          <cell r="AU1086" t="str">
            <v>GAS</v>
          </cell>
          <cell r="AV1086">
            <v>-3479.23956</v>
          </cell>
          <cell r="AW1086" t="str">
            <v>OLD DEAL</v>
          </cell>
        </row>
        <row r="1087">
          <cell r="AU1087" t="str">
            <v>GAS</v>
          </cell>
          <cell r="AV1087">
            <v>-3285.6696299999999</v>
          </cell>
          <cell r="AW1087" t="str">
            <v>OLD DEAL</v>
          </cell>
        </row>
        <row r="1088">
          <cell r="AU1088" t="str">
            <v>GAS</v>
          </cell>
          <cell r="AV1088">
            <v>-2685.9194299999999</v>
          </cell>
          <cell r="AW1088" t="str">
            <v>OLD DEAL</v>
          </cell>
        </row>
        <row r="1089">
          <cell r="AU1089" t="str">
            <v>GAS</v>
          </cell>
          <cell r="AV1089">
            <v>-1108.0553299999999</v>
          </cell>
          <cell r="AW1089" t="str">
            <v>OLD DEAL</v>
          </cell>
        </row>
        <row r="1090">
          <cell r="AU1090" t="str">
            <v>GAS</v>
          </cell>
          <cell r="AV1090">
            <v>-56801.460859999999</v>
          </cell>
          <cell r="AW1090" t="str">
            <v>OLD DEAL</v>
          </cell>
        </row>
        <row r="1091">
          <cell r="AU1091" t="str">
            <v>GAS</v>
          </cell>
          <cell r="AV1091">
            <v>-52126.983809999998</v>
          </cell>
          <cell r="AW1091" t="str">
            <v>OLD DEAL</v>
          </cell>
        </row>
        <row r="1092">
          <cell r="AU1092" t="str">
            <v>GAS</v>
          </cell>
          <cell r="AV1092">
            <v>-45230.114269999998</v>
          </cell>
          <cell r="AW1092" t="str">
            <v>OLD DEAL</v>
          </cell>
        </row>
        <row r="1093">
          <cell r="AU1093" t="str">
            <v>GAS</v>
          </cell>
          <cell r="AV1093">
            <v>-39428.035539999997</v>
          </cell>
          <cell r="AW1093" t="str">
            <v>OLD DEAL</v>
          </cell>
        </row>
        <row r="1094">
          <cell r="AU1094" t="str">
            <v>GAS</v>
          </cell>
          <cell r="AV1094">
            <v>-32231.033210000001</v>
          </cell>
          <cell r="AW1094" t="str">
            <v>OLD DEAL</v>
          </cell>
        </row>
        <row r="1095">
          <cell r="AU1095" t="str">
            <v>GAS</v>
          </cell>
          <cell r="AV1095">
            <v>-9972.4979700000004</v>
          </cell>
          <cell r="AW1095" t="str">
            <v>OLD DEAL</v>
          </cell>
        </row>
        <row r="1096">
          <cell r="AU1096" t="str">
            <v>GAS</v>
          </cell>
          <cell r="AV1096">
            <v>-15491.307510000001</v>
          </cell>
          <cell r="AW1096" t="str">
            <v>OLD DEAL</v>
          </cell>
        </row>
        <row r="1097">
          <cell r="AU1097" t="str">
            <v>GAS</v>
          </cell>
          <cell r="AV1097">
            <v>-14893.423940000001</v>
          </cell>
          <cell r="AW1097" t="str">
            <v>OLD DEAL</v>
          </cell>
        </row>
        <row r="1098">
          <cell r="AU1098" t="str">
            <v>GAS</v>
          </cell>
          <cell r="AV1098">
            <v>-10437.71868</v>
          </cell>
          <cell r="AW1098" t="str">
            <v>OLD DEAL</v>
          </cell>
        </row>
        <row r="1099">
          <cell r="AU1099" t="str">
            <v>GAS</v>
          </cell>
          <cell r="AV1099">
            <v>-9857.0088899999992</v>
          </cell>
          <cell r="AW1099" t="str">
            <v>OLD DEAL</v>
          </cell>
        </row>
        <row r="1100">
          <cell r="AU1100" t="str">
            <v>GAS</v>
          </cell>
          <cell r="AV1100">
            <v>-10743.677739999999</v>
          </cell>
          <cell r="AW1100" t="str">
            <v>OLD DEAL</v>
          </cell>
        </row>
        <row r="1101">
          <cell r="AU1101" t="str">
            <v>GAS</v>
          </cell>
          <cell r="AV1101">
            <v>-3324.16599</v>
          </cell>
          <cell r="AW1101" t="str">
            <v>OLD DEAL</v>
          </cell>
        </row>
        <row r="1102">
          <cell r="AU1102" t="str">
            <v>GAS</v>
          </cell>
          <cell r="AV1102">
            <v>-5163.7691699999996</v>
          </cell>
          <cell r="AW1102" t="str">
            <v>OLD DEAL</v>
          </cell>
        </row>
        <row r="1103">
          <cell r="AU1103" t="str">
            <v>GAS</v>
          </cell>
          <cell r="AV1103">
            <v>-3723.35599</v>
          </cell>
          <cell r="AW1103" t="str">
            <v>OLD DEAL</v>
          </cell>
        </row>
        <row r="1104">
          <cell r="AU1104" t="str">
            <v>GAS</v>
          </cell>
          <cell r="AV1104">
            <v>-3479.23956</v>
          </cell>
          <cell r="AW1104" t="str">
            <v>OLD DEAL</v>
          </cell>
        </row>
        <row r="1105">
          <cell r="AU1105" t="str">
            <v>GAS</v>
          </cell>
          <cell r="AV1105">
            <v>-3285.6696299999999</v>
          </cell>
          <cell r="AW1105" t="str">
            <v>OLD DEAL</v>
          </cell>
        </row>
        <row r="1106">
          <cell r="AU1106" t="str">
            <v>GAS</v>
          </cell>
          <cell r="AV1106">
            <v>-2685.9194299999999</v>
          </cell>
          <cell r="AW1106" t="str">
            <v>OLD DEAL</v>
          </cell>
        </row>
        <row r="1107">
          <cell r="AU1107" t="str">
            <v>GAS</v>
          </cell>
          <cell r="AV1107">
            <v>-1108.0553299999999</v>
          </cell>
          <cell r="AW1107" t="str">
            <v>OLD DEAL</v>
          </cell>
        </row>
        <row r="1108">
          <cell r="AU1108" t="str">
            <v>GAS</v>
          </cell>
          <cell r="AV1108">
            <v>-7920.000002116074</v>
          </cell>
          <cell r="AW1108" t="str">
            <v>OLD DEAL</v>
          </cell>
        </row>
        <row r="1109">
          <cell r="AU1109" t="str">
            <v>GAS</v>
          </cell>
          <cell r="AV1109">
            <v>-4399.9999959874276</v>
          </cell>
          <cell r="AW1109" t="str">
            <v>OLD DEAL</v>
          </cell>
        </row>
        <row r="1110">
          <cell r="AU1110" t="str">
            <v>GAS</v>
          </cell>
          <cell r="AV1110">
            <v>-860.0000031600631</v>
          </cell>
          <cell r="AW1110" t="str">
            <v>OLD DEAL</v>
          </cell>
        </row>
        <row r="1111">
          <cell r="AU1111" t="str">
            <v>GAS</v>
          </cell>
          <cell r="AV1111">
            <v>-479.99999618537333</v>
          </cell>
          <cell r="AW1111" t="str">
            <v>OLD DEAL</v>
          </cell>
        </row>
        <row r="1112">
          <cell r="AU1112" t="str">
            <v>GAS</v>
          </cell>
          <cell r="AV1112">
            <v>-180.00000178512164</v>
          </cell>
          <cell r="AW1112" t="str">
            <v>OLD DEAL</v>
          </cell>
        </row>
        <row r="1113">
          <cell r="AU1113" t="str">
            <v>GAS</v>
          </cell>
          <cell r="AV1113">
            <v>870.00000149932271</v>
          </cell>
          <cell r="AW1113" t="str">
            <v>OLD DEAL</v>
          </cell>
        </row>
        <row r="1114">
          <cell r="AU1114" t="str">
            <v>GAS</v>
          </cell>
          <cell r="AV1114">
            <v>6649.9999979127397</v>
          </cell>
          <cell r="AW1114" t="str">
            <v>OLD DEAL</v>
          </cell>
        </row>
        <row r="1115">
          <cell r="AU1115" t="str">
            <v>GAS</v>
          </cell>
          <cell r="AV1115">
            <v>79040.000004777365</v>
          </cell>
          <cell r="AW1115" t="str">
            <v>OLD DEAL</v>
          </cell>
        </row>
        <row r="1116">
          <cell r="AU1116" t="str">
            <v>GAS</v>
          </cell>
          <cell r="AV1116">
            <v>21376.235540000001</v>
          </cell>
          <cell r="AW1116" t="str">
            <v>OLD DEAL</v>
          </cell>
        </row>
        <row r="1117">
          <cell r="AU1117" t="str">
            <v>GAS</v>
          </cell>
          <cell r="AV1117">
            <v>10360.09758</v>
          </cell>
          <cell r="AW1117" t="str">
            <v>OLD DEAL</v>
          </cell>
        </row>
        <row r="1118">
          <cell r="AU1118" t="str">
            <v>GAS</v>
          </cell>
          <cell r="AV1118">
            <v>-45164.234149999997</v>
          </cell>
          <cell r="AW1118" t="str">
            <v>OLD DEAL</v>
          </cell>
        </row>
        <row r="1119">
          <cell r="AU1119" t="str">
            <v>GAS</v>
          </cell>
          <cell r="AV1119">
            <v>-21889.06798</v>
          </cell>
          <cell r="AW1119" t="str">
            <v>OLD DEAL</v>
          </cell>
        </row>
        <row r="1120">
          <cell r="AU1120" t="str">
            <v>GAS</v>
          </cell>
          <cell r="AV1120">
            <v>-945.75946999999996</v>
          </cell>
          <cell r="AW1120" t="str">
            <v>NEW DEAL</v>
          </cell>
        </row>
        <row r="1121">
          <cell r="AU1121" t="str">
            <v>GAS</v>
          </cell>
          <cell r="AV1121">
            <v>-468.59998999999999</v>
          </cell>
          <cell r="AW1121" t="str">
            <v>NEW DEAL</v>
          </cell>
        </row>
        <row r="1122">
          <cell r="AU1122" t="str">
            <v>GAS</v>
          </cell>
          <cell r="AV1122">
            <v>1023.82191</v>
          </cell>
          <cell r="AW1122" t="str">
            <v>NEW DEAL</v>
          </cell>
        </row>
        <row r="1123">
          <cell r="AU1123" t="str">
            <v>GAS</v>
          </cell>
          <cell r="AV1123">
            <v>2066.3450400000002</v>
          </cell>
          <cell r="AW1123" t="str">
            <v>NEW DEAL</v>
          </cell>
        </row>
        <row r="1124">
          <cell r="AU1124" t="str">
            <v>GAS</v>
          </cell>
          <cell r="AV1124">
            <v>17150.000002320587</v>
          </cell>
          <cell r="AW1124" t="str">
            <v>NEW DEAL</v>
          </cell>
        </row>
        <row r="1125">
          <cell r="AU1125" t="str">
            <v>GAS</v>
          </cell>
          <cell r="AV1125">
            <v>16310.000002738432</v>
          </cell>
          <cell r="AW1125" t="str">
            <v>NEW DEAL</v>
          </cell>
        </row>
        <row r="1126">
          <cell r="AU1126" t="str">
            <v>GAS</v>
          </cell>
          <cell r="AV1126">
            <v>13320.000000168086</v>
          </cell>
          <cell r="AW1126" t="str">
            <v>NEW DEAL</v>
          </cell>
        </row>
        <row r="1127">
          <cell r="AU1127" t="str">
            <v>GAS</v>
          </cell>
          <cell r="AV1127">
            <v>17080.000001961835</v>
          </cell>
          <cell r="AW1127" t="str">
            <v>NEW DEAL</v>
          </cell>
        </row>
        <row r="1128">
          <cell r="AU1128" t="str">
            <v>GAS</v>
          </cell>
          <cell r="AV1128">
            <v>10200.00000289735</v>
          </cell>
          <cell r="AW1128" t="str">
            <v>NEW DEAL</v>
          </cell>
        </row>
        <row r="1129">
          <cell r="AU1129" t="str">
            <v>GAS</v>
          </cell>
          <cell r="AV1129">
            <v>68850.000001577093</v>
          </cell>
          <cell r="AW1129" t="str">
            <v>NEW DEAL</v>
          </cell>
        </row>
        <row r="1130">
          <cell r="AU1130" t="str">
            <v>GAS</v>
          </cell>
          <cell r="AV1130">
            <v>68039.999999141073</v>
          </cell>
          <cell r="AW1130" t="str">
            <v>NEW DEAL</v>
          </cell>
        </row>
        <row r="1131">
          <cell r="AU1131" t="str">
            <v>GAS</v>
          </cell>
          <cell r="AV1131">
            <v>-3840.0000010259755</v>
          </cell>
          <cell r="AW1131" t="str">
            <v>NEW DEAL</v>
          </cell>
        </row>
        <row r="1132">
          <cell r="AU1132" t="str">
            <v>GAS</v>
          </cell>
          <cell r="AV1132">
            <v>-1799.9999969905705</v>
          </cell>
          <cell r="AW1132" t="str">
            <v>NEW DEAL</v>
          </cell>
        </row>
        <row r="1133">
          <cell r="AU1133" t="str">
            <v>GAS</v>
          </cell>
          <cell r="AV1133">
            <v>460.00000472703658</v>
          </cell>
          <cell r="AW1133" t="str">
            <v>NEW DEAL</v>
          </cell>
        </row>
        <row r="1134">
          <cell r="AU1134" t="str">
            <v>GAS</v>
          </cell>
          <cell r="AV1134">
            <v>2280.0000045147799</v>
          </cell>
          <cell r="AW1134" t="str">
            <v>NEW DEAL</v>
          </cell>
        </row>
        <row r="1135">
          <cell r="AU1135" t="str">
            <v>GAS</v>
          </cell>
          <cell r="AV1135">
            <v>1889.9999985956774</v>
          </cell>
          <cell r="AW1135" t="str">
            <v>NEW DEAL</v>
          </cell>
        </row>
        <row r="1136">
          <cell r="AU1136" t="str">
            <v>GAS</v>
          </cell>
          <cell r="AV1136">
            <v>1999.999995560552</v>
          </cell>
          <cell r="AW1136" t="str">
            <v>NEW DEAL</v>
          </cell>
        </row>
        <row r="1137">
          <cell r="AU1137" t="str">
            <v>GAS</v>
          </cell>
          <cell r="AV1137">
            <v>8500.0000031839572</v>
          </cell>
          <cell r="AW1137" t="str">
            <v>NEW DEAL</v>
          </cell>
        </row>
        <row r="1138">
          <cell r="AU1138" t="str">
            <v>GAS</v>
          </cell>
          <cell r="AV1138">
            <v>63559.999998352003</v>
          </cell>
          <cell r="AW1138" t="str">
            <v>NEW DEAL</v>
          </cell>
        </row>
        <row r="1139">
          <cell r="AU1139" t="str">
            <v>GAS</v>
          </cell>
          <cell r="AV1139">
            <v>-480.00000012824694</v>
          </cell>
          <cell r="AW1139" t="str">
            <v>NEW DEAL</v>
          </cell>
        </row>
        <row r="1140">
          <cell r="AU1140" t="str">
            <v>GAS</v>
          </cell>
          <cell r="AV1140">
            <v>1400.0000010031433</v>
          </cell>
          <cell r="AW1140" t="str">
            <v>NEW DEAL</v>
          </cell>
        </row>
        <row r="1141">
          <cell r="AU1141" t="str">
            <v>GAS</v>
          </cell>
          <cell r="AV1141">
            <v>2489.9999950168235</v>
          </cell>
          <cell r="AW1141" t="str">
            <v>NEW DEAL</v>
          </cell>
        </row>
        <row r="1142">
          <cell r="AU1142" t="str">
            <v>GAS</v>
          </cell>
          <cell r="AV1142">
            <v>3810.000003044056</v>
          </cell>
          <cell r="AW1142" t="str">
            <v>NEW DEAL</v>
          </cell>
        </row>
        <row r="1143">
          <cell r="AU1143" t="str">
            <v>GAS</v>
          </cell>
          <cell r="AV1143">
            <v>3989.9999959159804</v>
          </cell>
          <cell r="AW1143" t="str">
            <v>NEW DEAL</v>
          </cell>
        </row>
        <row r="1144">
          <cell r="AU1144" t="str">
            <v>GAS</v>
          </cell>
          <cell r="AV1144">
            <v>4799.9999953991173</v>
          </cell>
          <cell r="AW1144" t="str">
            <v>NEW DEAL</v>
          </cell>
        </row>
        <row r="1145">
          <cell r="AU1145" t="str">
            <v>GAS</v>
          </cell>
          <cell r="AV1145">
            <v>9499.9999970181998</v>
          </cell>
          <cell r="AW1145" t="str">
            <v>NEW DEAL</v>
          </cell>
        </row>
        <row r="1146">
          <cell r="AU1146" t="str">
            <v>GAS</v>
          </cell>
          <cell r="AV1146">
            <v>-769.99999829439162</v>
          </cell>
          <cell r="AW1146" t="str">
            <v>NEW DEAL</v>
          </cell>
        </row>
        <row r="1147">
          <cell r="AU1147" t="str">
            <v>GAS</v>
          </cell>
          <cell r="AV1147">
            <v>-160.00000338251292</v>
          </cell>
          <cell r="AW1147" t="str">
            <v>NEW DEAL</v>
          </cell>
        </row>
        <row r="1148">
          <cell r="AU1148" t="str">
            <v>GAS</v>
          </cell>
          <cell r="AV1148">
            <v>0</v>
          </cell>
          <cell r="AW1148" t="str">
            <v>NEW DEAL</v>
          </cell>
        </row>
        <row r="1149">
          <cell r="AU1149" t="str">
            <v>GAS</v>
          </cell>
          <cell r="AV1149">
            <v>0</v>
          </cell>
          <cell r="AW1149" t="str">
            <v>NEW DEAL</v>
          </cell>
        </row>
        <row r="1150">
          <cell r="AU1150" t="str">
            <v>GAS</v>
          </cell>
          <cell r="AV1150">
            <v>0</v>
          </cell>
          <cell r="AW1150" t="str">
            <v>NEW DEAL</v>
          </cell>
        </row>
        <row r="1151">
          <cell r="AU1151" t="str">
            <v>GAS</v>
          </cell>
          <cell r="AV1151">
            <v>0</v>
          </cell>
          <cell r="AW1151" t="str">
            <v>NEW DEAL</v>
          </cell>
        </row>
        <row r="1152">
          <cell r="AU1152" t="str">
            <v>GAS</v>
          </cell>
          <cell r="AV1152">
            <v>0</v>
          </cell>
          <cell r="AW1152" t="str">
            <v>NEW DEAL</v>
          </cell>
        </row>
        <row r="1153">
          <cell r="AU1153" t="str">
            <v>GAS</v>
          </cell>
          <cell r="AV1153">
            <v>0</v>
          </cell>
          <cell r="AW1153" t="str">
            <v>NEW DEAL</v>
          </cell>
        </row>
        <row r="1154">
          <cell r="AU1154" t="str">
            <v>GAS</v>
          </cell>
          <cell r="AV1154">
            <v>5550.0000027442857</v>
          </cell>
          <cell r="AW1154" t="str">
            <v>NEW DEAL</v>
          </cell>
        </row>
        <row r="1155">
          <cell r="AU1155" t="str">
            <v>GAS</v>
          </cell>
          <cell r="AV1155">
            <v>4349.9999956627571</v>
          </cell>
          <cell r="AW1155" t="str">
            <v>NEW DEAL</v>
          </cell>
        </row>
        <row r="1156">
          <cell r="AU1156" t="str">
            <v>GAS</v>
          </cell>
          <cell r="AV1156">
            <v>9420.3896999999997</v>
          </cell>
          <cell r="AW1156" t="str">
            <v>NEW DEAL</v>
          </cell>
        </row>
        <row r="1157">
          <cell r="AU1157" t="str">
            <v>GAS</v>
          </cell>
          <cell r="AV1157">
            <v>22897.643759999999</v>
          </cell>
          <cell r="AW1157" t="str">
            <v>NEW DEAL</v>
          </cell>
        </row>
        <row r="1158">
          <cell r="AU1158" t="str">
            <v>GAS</v>
          </cell>
          <cell r="AV1158">
            <v>32684.97048</v>
          </cell>
          <cell r="AW1158" t="str">
            <v>NEW DEAL</v>
          </cell>
        </row>
        <row r="1159">
          <cell r="AU1159" t="str">
            <v>GAS</v>
          </cell>
          <cell r="AV1159">
            <v>29809.26252</v>
          </cell>
          <cell r="AW1159" t="str">
            <v>NEW DEAL</v>
          </cell>
        </row>
        <row r="1160">
          <cell r="AU1160" t="str">
            <v>GAS</v>
          </cell>
          <cell r="AV1160">
            <v>22300.069100000001</v>
          </cell>
          <cell r="AW1160" t="str">
            <v>NEW DEAL</v>
          </cell>
        </row>
        <row r="1161">
          <cell r="AU1161" t="str">
            <v>GAS</v>
          </cell>
          <cell r="AV1161">
            <v>29581.11997</v>
          </cell>
          <cell r="AW1161" t="str">
            <v>NEW DEAL</v>
          </cell>
        </row>
        <row r="1162">
          <cell r="AU1162" t="str">
            <v>GAS</v>
          </cell>
          <cell r="AV1162">
            <v>6728.8497900000002</v>
          </cell>
          <cell r="AW1162" t="str">
            <v>NEW DEAL</v>
          </cell>
        </row>
        <row r="1163">
          <cell r="AU1163" t="str">
            <v>GAS</v>
          </cell>
          <cell r="AV1163">
            <v>14654.49201</v>
          </cell>
          <cell r="AW1163" t="str">
            <v>NEW DEAL</v>
          </cell>
        </row>
        <row r="1164">
          <cell r="AU1164" t="str">
            <v>GAS</v>
          </cell>
          <cell r="AV1164">
            <v>19066.232779999998</v>
          </cell>
          <cell r="AW1164" t="str">
            <v>NEW DEAL</v>
          </cell>
        </row>
        <row r="1165">
          <cell r="AU1165" t="str">
            <v>GAS</v>
          </cell>
          <cell r="AV1165">
            <v>18453.352989999999</v>
          </cell>
          <cell r="AW1165" t="str">
            <v>NEW DEAL</v>
          </cell>
        </row>
        <row r="1166">
          <cell r="AU1166" t="str">
            <v>GAS</v>
          </cell>
          <cell r="AV1166">
            <v>16353.38401</v>
          </cell>
          <cell r="AW1166" t="str">
            <v>NEW DEAL</v>
          </cell>
        </row>
        <row r="1167">
          <cell r="AU1167" t="str">
            <v>GAS</v>
          </cell>
          <cell r="AV1167">
            <v>25030.17844</v>
          </cell>
          <cell r="AW1167" t="str">
            <v>NEW DEAL</v>
          </cell>
        </row>
        <row r="1168">
          <cell r="AU1168" t="str">
            <v>GAS</v>
          </cell>
          <cell r="AV1168">
            <v>239.53789</v>
          </cell>
          <cell r="AW1168" t="str">
            <v>NEW DEAL</v>
          </cell>
        </row>
        <row r="1169">
          <cell r="AU1169" t="str">
            <v>GAS</v>
          </cell>
          <cell r="AV1169">
            <v>448.58999</v>
          </cell>
          <cell r="AW1169" t="str">
            <v>NEW DEAL</v>
          </cell>
        </row>
        <row r="1170">
          <cell r="AU1170" t="str">
            <v>GAS</v>
          </cell>
          <cell r="AV1170">
            <v>1831.8115</v>
          </cell>
          <cell r="AW1170" t="str">
            <v>NEW DEAL</v>
          </cell>
        </row>
        <row r="1171">
          <cell r="AU1171" t="str">
            <v>GAS</v>
          </cell>
          <cell r="AV1171">
            <v>4085.62131</v>
          </cell>
          <cell r="AW1171" t="str">
            <v>NEW DEAL</v>
          </cell>
        </row>
        <row r="1172">
          <cell r="AU1172" t="str">
            <v>GAS</v>
          </cell>
          <cell r="AV1172">
            <v>2838.9773799999998</v>
          </cell>
          <cell r="AW1172" t="str">
            <v>NEW DEAL</v>
          </cell>
        </row>
        <row r="1173">
          <cell r="AU1173" t="str">
            <v>GAS</v>
          </cell>
          <cell r="AV1173">
            <v>4460.0138200000001</v>
          </cell>
          <cell r="AW1173" t="str">
            <v>NEW DEAL</v>
          </cell>
        </row>
        <row r="1174">
          <cell r="AU1174" t="str">
            <v>GAS</v>
          </cell>
          <cell r="AV1174">
            <v>2275.4707699999999</v>
          </cell>
          <cell r="AW1174" t="str">
            <v>NEW DEAL</v>
          </cell>
        </row>
        <row r="1175">
          <cell r="AU1175" t="str">
            <v>GAS</v>
          </cell>
          <cell r="AV1175">
            <v>2221.89005</v>
          </cell>
          <cell r="AW1175" t="str">
            <v>NEW DEAL</v>
          </cell>
        </row>
        <row r="1176">
          <cell r="AU1176" t="str">
            <v>GAS</v>
          </cell>
          <cell r="AV1176">
            <v>897.17997000000003</v>
          </cell>
          <cell r="AW1176" t="str">
            <v>NEW DEAL</v>
          </cell>
        </row>
        <row r="1177">
          <cell r="AU1177" t="str">
            <v>GAS</v>
          </cell>
          <cell r="AV1177">
            <v>1831.8115</v>
          </cell>
          <cell r="AW1177" t="str">
            <v>NEW DEAL</v>
          </cell>
        </row>
        <row r="1178">
          <cell r="AU1178" t="str">
            <v>GAS</v>
          </cell>
          <cell r="AV1178">
            <v>4085.62131</v>
          </cell>
          <cell r="AW1178" t="str">
            <v>NEW DEAL</v>
          </cell>
        </row>
        <row r="1179">
          <cell r="AU1179" t="str">
            <v>GAS</v>
          </cell>
          <cell r="AV1179">
            <v>4258.4660700000004</v>
          </cell>
          <cell r="AW1179" t="str">
            <v>NEW DEAL</v>
          </cell>
        </row>
        <row r="1180">
          <cell r="AU1180" t="str">
            <v>GAS</v>
          </cell>
          <cell r="AV1180">
            <v>2973.3425499999998</v>
          </cell>
          <cell r="AW1180" t="str">
            <v>NEW DEAL</v>
          </cell>
        </row>
        <row r="1181">
          <cell r="AU1181" t="str">
            <v>GAS</v>
          </cell>
          <cell r="AV1181">
            <v>2275.4707699999999</v>
          </cell>
          <cell r="AW1181" t="str">
            <v>NEW DEAL</v>
          </cell>
        </row>
        <row r="1182">
          <cell r="AU1182" t="str">
            <v>GAS</v>
          </cell>
          <cell r="AV1182">
            <v>7626.0297600000004</v>
          </cell>
          <cell r="AW1182" t="str">
            <v>NEW DEAL</v>
          </cell>
        </row>
        <row r="1183">
          <cell r="AU1183" t="str">
            <v>GAS</v>
          </cell>
          <cell r="AV1183">
            <v>19234.020759999999</v>
          </cell>
          <cell r="AW1183" t="str">
            <v>NEW DEAL</v>
          </cell>
        </row>
        <row r="1184">
          <cell r="AU1184" t="str">
            <v>GAS</v>
          </cell>
          <cell r="AV1184">
            <v>27237.475399999999</v>
          </cell>
          <cell r="AW1184" t="str">
            <v>NEW DEAL</v>
          </cell>
        </row>
        <row r="1185">
          <cell r="AU1185" t="str">
            <v>GAS</v>
          </cell>
          <cell r="AV1185">
            <v>26970.28514</v>
          </cell>
          <cell r="AW1185" t="str">
            <v>NEW DEAL</v>
          </cell>
        </row>
        <row r="1186">
          <cell r="AU1186" t="str">
            <v>GAS</v>
          </cell>
          <cell r="AV1186">
            <v>26760.082920000001</v>
          </cell>
          <cell r="AW1186" t="str">
            <v>NEW DEAL</v>
          </cell>
        </row>
        <row r="1187">
          <cell r="AU1187" t="str">
            <v>GAS</v>
          </cell>
          <cell r="AV1187">
            <v>34132.06151</v>
          </cell>
          <cell r="AW1187" t="str">
            <v>NEW DEAL</v>
          </cell>
        </row>
        <row r="1188">
          <cell r="AU1188" t="str">
            <v>GAS</v>
          </cell>
          <cell r="AV1188">
            <v>2242.9499300000002</v>
          </cell>
          <cell r="AW1188" t="str">
            <v>NEW DEAL</v>
          </cell>
        </row>
        <row r="1189">
          <cell r="AU1189" t="str">
            <v>GAS</v>
          </cell>
          <cell r="AV1189">
            <v>5495.4345000000003</v>
          </cell>
          <cell r="AW1189" t="str">
            <v>NEW DEAL</v>
          </cell>
        </row>
        <row r="1190">
          <cell r="AU1190" t="str">
            <v>GAS</v>
          </cell>
          <cell r="AV1190">
            <v>8171.24262</v>
          </cell>
          <cell r="AW1190" t="str">
            <v>NEW DEAL</v>
          </cell>
        </row>
        <row r="1191">
          <cell r="AU1191" t="str">
            <v>GAS</v>
          </cell>
          <cell r="AV1191">
            <v>8516.9321500000005</v>
          </cell>
          <cell r="AW1191" t="str">
            <v>NEW DEAL</v>
          </cell>
        </row>
        <row r="1192">
          <cell r="AU1192" t="str">
            <v>GAS</v>
          </cell>
          <cell r="AV1192">
            <v>7433.3563700000004</v>
          </cell>
          <cell r="AW1192" t="str">
            <v>NEW DEAL</v>
          </cell>
        </row>
        <row r="1193">
          <cell r="AU1193" t="str">
            <v>GAS</v>
          </cell>
          <cell r="AV1193">
            <v>9101.8830699999999</v>
          </cell>
          <cell r="AW1193" t="str">
            <v>NEW DEAL</v>
          </cell>
        </row>
        <row r="1194">
          <cell r="AU1194" t="str">
            <v>GAS</v>
          </cell>
          <cell r="AV1194">
            <v>448.58999</v>
          </cell>
          <cell r="AW1194" t="str">
            <v>NEW DEAL</v>
          </cell>
        </row>
        <row r="1195">
          <cell r="AU1195" t="str">
            <v>GAS</v>
          </cell>
          <cell r="AV1195">
            <v>1831.8115</v>
          </cell>
          <cell r="AW1195" t="str">
            <v>NEW DEAL</v>
          </cell>
        </row>
        <row r="1196">
          <cell r="AU1196" t="str">
            <v>GAS</v>
          </cell>
          <cell r="AV1196">
            <v>1361.8737699999999</v>
          </cell>
          <cell r="AW1196" t="str">
            <v>NEW DEAL</v>
          </cell>
        </row>
        <row r="1197">
          <cell r="AU1197" t="str">
            <v>GAS</v>
          </cell>
          <cell r="AV1197">
            <v>1419.4886899999999</v>
          </cell>
          <cell r="AW1197" t="str">
            <v>NEW DEAL</v>
          </cell>
        </row>
        <row r="1198">
          <cell r="AU1198" t="str">
            <v>GAS</v>
          </cell>
          <cell r="AV1198">
            <v>1486.67127</v>
          </cell>
          <cell r="AW1198" t="str">
            <v>NEW DEAL</v>
          </cell>
        </row>
        <row r="1199">
          <cell r="AU1199" t="str">
            <v>GAS</v>
          </cell>
          <cell r="AV1199">
            <v>2275.4707699999999</v>
          </cell>
          <cell r="AW1199" t="str">
            <v>NEW DEAL</v>
          </cell>
        </row>
        <row r="1200">
          <cell r="AU1200" t="str">
            <v>GAS</v>
          </cell>
          <cell r="AV1200">
            <v>799.99999764292397</v>
          </cell>
          <cell r="AW1200" t="str">
            <v>NEW DEAL</v>
          </cell>
        </row>
        <row r="1201">
          <cell r="AU1201" t="str">
            <v>GAS</v>
          </cell>
          <cell r="AV1201">
            <v>1200.0000045166473</v>
          </cell>
          <cell r="AW1201" t="str">
            <v>NEW DEAL</v>
          </cell>
        </row>
        <row r="1202">
          <cell r="AU1202" t="str">
            <v>GAS</v>
          </cell>
          <cell r="AV1202">
            <v>1759.9999970829051</v>
          </cell>
          <cell r="AW1202" t="str">
            <v>NEW DEAL</v>
          </cell>
        </row>
        <row r="1203">
          <cell r="AU1203" t="str">
            <v>GAS</v>
          </cell>
          <cell r="AV1203">
            <v>2999.9999960326745</v>
          </cell>
          <cell r="AW1203" t="str">
            <v>NEW DEAL</v>
          </cell>
        </row>
        <row r="1204">
          <cell r="AU1204" t="str">
            <v>GAS</v>
          </cell>
          <cell r="AV1204">
            <v>11359.999999695414</v>
          </cell>
          <cell r="AW1204" t="str">
            <v>NEW DEAL</v>
          </cell>
        </row>
        <row r="1205">
          <cell r="AU1205" t="str">
            <v>GAS</v>
          </cell>
          <cell r="AV1205">
            <v>11749.999998746072</v>
          </cell>
          <cell r="AW1205" t="str">
            <v>NEW DEAL</v>
          </cell>
        </row>
        <row r="1206">
          <cell r="AU1206" t="str">
            <v>GAS</v>
          </cell>
          <cell r="AV1206">
            <v>3660.0000022359504</v>
          </cell>
          <cell r="AW1206" t="str">
            <v>NEW DEAL</v>
          </cell>
        </row>
        <row r="1207">
          <cell r="AU1207" t="str">
            <v>GAS</v>
          </cell>
          <cell r="AV1207">
            <v>4710.0000021789247</v>
          </cell>
          <cell r="AW1207" t="str">
            <v>NEW DEAL</v>
          </cell>
        </row>
        <row r="1208">
          <cell r="AU1208" t="str">
            <v>GAS</v>
          </cell>
          <cell r="AV1208">
            <v>4589.9999951503523</v>
          </cell>
          <cell r="AW1208" t="str">
            <v>NEW DEAL</v>
          </cell>
        </row>
        <row r="1209">
          <cell r="AU1209" t="str">
            <v>GAS</v>
          </cell>
          <cell r="AV1209">
            <v>2799.9999998385656</v>
          </cell>
          <cell r="AW1209" t="str">
            <v>NEW DEAL</v>
          </cell>
        </row>
        <row r="1210">
          <cell r="AU1210" t="str">
            <v>GAS</v>
          </cell>
          <cell r="AV1210">
            <v>9999.9999989892203</v>
          </cell>
          <cell r="AW1210" t="str">
            <v>NEW DEAL</v>
          </cell>
        </row>
        <row r="1211">
          <cell r="AU1211" t="str">
            <v>GAS</v>
          </cell>
          <cell r="AV1211">
            <v>12444.241110000001</v>
          </cell>
          <cell r="AW1211" t="str">
            <v>NEW DEAL</v>
          </cell>
        </row>
        <row r="1212">
          <cell r="AU1212" t="str">
            <v>GAS</v>
          </cell>
          <cell r="AV1212">
            <v>16334.630150000001</v>
          </cell>
          <cell r="AW1212" t="str">
            <v>NEW DEAL</v>
          </cell>
        </row>
        <row r="1213">
          <cell r="AU1213" t="str">
            <v>GAS</v>
          </cell>
          <cell r="AV1213">
            <v>21016.335849999999</v>
          </cell>
          <cell r="AW1213" t="str">
            <v>NEW DEAL</v>
          </cell>
        </row>
        <row r="1214">
          <cell r="AU1214" t="str">
            <v>GAS</v>
          </cell>
          <cell r="AV1214">
            <v>-31499.999999249754</v>
          </cell>
          <cell r="AW1214" t="str">
            <v>NEW DEAL</v>
          </cell>
        </row>
        <row r="1215">
          <cell r="AU1215" t="str">
            <v>GAS</v>
          </cell>
          <cell r="AV1215">
            <v>-40319.999997133295</v>
          </cell>
          <cell r="AW1215" t="str">
            <v>NEW DEAL</v>
          </cell>
        </row>
        <row r="1216">
          <cell r="AU1216" t="str">
            <v>GAS</v>
          </cell>
          <cell r="AV1216">
            <v>-41044.692949999997</v>
          </cell>
          <cell r="AW1216" t="str">
            <v>NEW DEAL</v>
          </cell>
        </row>
        <row r="1217">
          <cell r="AU1217" t="str">
            <v>GAS</v>
          </cell>
          <cell r="AV1217">
            <v>40261.397279999997</v>
          </cell>
          <cell r="AW1217" t="str">
            <v>NEW DEAL</v>
          </cell>
        </row>
        <row r="1218">
          <cell r="AU1218" t="str">
            <v>GAS</v>
          </cell>
          <cell r="AV1218">
            <v>84281.086519999997</v>
          </cell>
          <cell r="AW1218" t="str">
            <v>NEW DEAL</v>
          </cell>
        </row>
        <row r="1219">
          <cell r="AU1219" t="str">
            <v>GAS</v>
          </cell>
          <cell r="AV1219">
            <v>88343.091839999994</v>
          </cell>
          <cell r="AW1219" t="str">
            <v>NEW DEAL</v>
          </cell>
        </row>
        <row r="1220">
          <cell r="AU1220" t="str">
            <v>GAS</v>
          </cell>
          <cell r="AV1220">
            <v>83327.78744</v>
          </cell>
          <cell r="AW1220" t="str">
            <v>NEW DEAL</v>
          </cell>
        </row>
        <row r="1221">
          <cell r="AU1221" t="str">
            <v>GAS</v>
          </cell>
          <cell r="AV1221">
            <v>69729.652180000005</v>
          </cell>
          <cell r="AW1221" t="str">
            <v>NEW DEAL</v>
          </cell>
        </row>
        <row r="1222">
          <cell r="AU1222" t="str">
            <v>GAS</v>
          </cell>
          <cell r="AV1222">
            <v>49523.993459999998</v>
          </cell>
          <cell r="AW1222" t="str">
            <v>NEW DEAL</v>
          </cell>
        </row>
        <row r="1223">
          <cell r="AU1223" t="str">
            <v>GAS</v>
          </cell>
          <cell r="AV1223">
            <v>44410.264029999998</v>
          </cell>
          <cell r="AW1223" t="str">
            <v>NEW DEAL</v>
          </cell>
        </row>
        <row r="1224">
          <cell r="AU1224" t="str">
            <v>GAS</v>
          </cell>
          <cell r="AV1224">
            <v>57464.37717</v>
          </cell>
          <cell r="AW1224" t="str">
            <v>NEW DEAL</v>
          </cell>
        </row>
        <row r="1225">
          <cell r="AU1225" t="str">
            <v>GAS</v>
          </cell>
          <cell r="AV1225">
            <v>54364.979599999999</v>
          </cell>
          <cell r="AW1225" t="str">
            <v>NEW DEAL</v>
          </cell>
        </row>
        <row r="1226">
          <cell r="AU1226" t="str">
            <v>GAS</v>
          </cell>
          <cell r="AV1226">
            <v>49996.672460000002</v>
          </cell>
          <cell r="AW1226" t="str">
            <v>NEW DEAL</v>
          </cell>
        </row>
        <row r="1227">
          <cell r="AU1227" t="str">
            <v>GAS</v>
          </cell>
          <cell r="AV1227">
            <v>41203.88538</v>
          </cell>
          <cell r="AW1227" t="str">
            <v>NEW DEAL</v>
          </cell>
        </row>
        <row r="1228">
          <cell r="AU1228" t="str">
            <v>GAS</v>
          </cell>
          <cell r="AV1228">
            <v>37142.995089999997</v>
          </cell>
          <cell r="AW1228" t="str">
            <v>NEW DEAL</v>
          </cell>
        </row>
        <row r="1229">
          <cell r="AU1229" t="str">
            <v>GAS</v>
          </cell>
          <cell r="AV1229">
            <v>37577.915710000001</v>
          </cell>
          <cell r="AW1229" t="str">
            <v>NEW DEAL</v>
          </cell>
        </row>
        <row r="1230">
          <cell r="AU1230" t="str">
            <v>GAS</v>
          </cell>
          <cell r="AV1230">
            <v>12614.664129999999</v>
          </cell>
          <cell r="AW1230" t="str">
            <v>NEW DEAL</v>
          </cell>
        </row>
        <row r="1231">
          <cell r="AU1231" t="str">
            <v>GAS</v>
          </cell>
          <cell r="AV1231">
            <v>0</v>
          </cell>
          <cell r="AW1231" t="str">
            <v>NEW DEAL</v>
          </cell>
        </row>
        <row r="1232">
          <cell r="AU1232" t="str">
            <v>GAS</v>
          </cell>
          <cell r="AV1232">
            <v>10193.43367</v>
          </cell>
          <cell r="AW1232" t="str">
            <v>NEW DEAL</v>
          </cell>
        </row>
        <row r="1233">
          <cell r="AU1233" t="str">
            <v>GAS</v>
          </cell>
          <cell r="AV1233">
            <v>9999.3344899999993</v>
          </cell>
          <cell r="AW1233" t="str">
            <v>NEW DEAL</v>
          </cell>
        </row>
        <row r="1234">
          <cell r="AU1234" t="str">
            <v>GAS</v>
          </cell>
          <cell r="AV1234">
            <v>6339.0592900000001</v>
          </cell>
          <cell r="AW1234" t="str">
            <v>NEW DEAL</v>
          </cell>
        </row>
        <row r="1235">
          <cell r="AU1235" t="str">
            <v>GAS</v>
          </cell>
          <cell r="AV1235">
            <v>9285.7487700000001</v>
          </cell>
          <cell r="AW1235" t="str">
            <v>NEW DEAL</v>
          </cell>
        </row>
        <row r="1236">
          <cell r="AU1236" t="str">
            <v>GAS</v>
          </cell>
          <cell r="AV1236">
            <v>6832.3483100000003</v>
          </cell>
          <cell r="AW1236" t="str">
            <v>NEW DEAL</v>
          </cell>
        </row>
        <row r="1237">
          <cell r="AU1237" t="str">
            <v>GAS</v>
          </cell>
          <cell r="AV1237">
            <v>3370.36033</v>
          </cell>
          <cell r="AW1237" t="str">
            <v>NEW DEAL</v>
          </cell>
        </row>
        <row r="1238">
          <cell r="AU1238" t="str">
            <v>GAS</v>
          </cell>
          <cell r="AV1238">
            <v>7661.9169599999996</v>
          </cell>
          <cell r="AW1238" t="str">
            <v>NEW DEAL</v>
          </cell>
        </row>
        <row r="1239">
          <cell r="AU1239" t="str">
            <v>GAS</v>
          </cell>
          <cell r="AV1239">
            <v>10193.43367</v>
          </cell>
          <cell r="AW1239" t="str">
            <v>NEW DEAL</v>
          </cell>
        </row>
        <row r="1240">
          <cell r="AU1240" t="str">
            <v>GAS</v>
          </cell>
          <cell r="AV1240">
            <v>9999.3344899999993</v>
          </cell>
          <cell r="AW1240" t="str">
            <v>NEW DEAL</v>
          </cell>
        </row>
        <row r="1241">
          <cell r="AU1241" t="str">
            <v>GAS</v>
          </cell>
          <cell r="AV1241">
            <v>9508.5889299999999</v>
          </cell>
          <cell r="AW1241" t="str">
            <v>NEW DEAL</v>
          </cell>
        </row>
        <row r="1242">
          <cell r="AU1242" t="str">
            <v>GAS</v>
          </cell>
          <cell r="AV1242">
            <v>9285.7487700000001</v>
          </cell>
          <cell r="AW1242" t="str">
            <v>NEW DEAL</v>
          </cell>
        </row>
        <row r="1243">
          <cell r="AU1243" t="str">
            <v>GAS</v>
          </cell>
          <cell r="AV1243">
            <v>6832.3483100000003</v>
          </cell>
          <cell r="AW1243" t="str">
            <v>NEW DEAL</v>
          </cell>
        </row>
        <row r="1244">
          <cell r="AU1244" t="str">
            <v>GAS</v>
          </cell>
          <cell r="AV1244">
            <v>65126.294130000002</v>
          </cell>
          <cell r="AW1244" t="str">
            <v>NEW DEAL</v>
          </cell>
        </row>
        <row r="1245">
          <cell r="AU1245" t="str">
            <v>GAS</v>
          </cell>
          <cell r="AV1245">
            <v>71354.03572</v>
          </cell>
          <cell r="AW1245" t="str">
            <v>NEW DEAL</v>
          </cell>
        </row>
        <row r="1246">
          <cell r="AU1246" t="str">
            <v>GAS</v>
          </cell>
          <cell r="AV1246">
            <v>66662.229949999994</v>
          </cell>
          <cell r="AW1246" t="str">
            <v>NEW DEAL</v>
          </cell>
        </row>
        <row r="1247">
          <cell r="AU1247" t="str">
            <v>GAS</v>
          </cell>
          <cell r="AV1247">
            <v>60221.063249999999</v>
          </cell>
          <cell r="AW1247" t="str">
            <v>NEW DEAL</v>
          </cell>
        </row>
        <row r="1248">
          <cell r="AU1248" t="str">
            <v>GAS</v>
          </cell>
          <cell r="AV1248">
            <v>58809.742230000003</v>
          </cell>
          <cell r="AW1248" t="str">
            <v>NEW DEAL</v>
          </cell>
        </row>
        <row r="1249">
          <cell r="AU1249" t="str">
            <v>GAS</v>
          </cell>
          <cell r="AV1249">
            <v>51242.61234</v>
          </cell>
          <cell r="AW1249" t="str">
            <v>NEW DEAL</v>
          </cell>
        </row>
        <row r="1250">
          <cell r="AU1250" t="str">
            <v>GAS</v>
          </cell>
          <cell r="AV1250">
            <v>19154.792389999999</v>
          </cell>
          <cell r="AW1250" t="str">
            <v>NEW DEAL</v>
          </cell>
        </row>
        <row r="1251">
          <cell r="AU1251" t="str">
            <v>GAS</v>
          </cell>
          <cell r="AV1251">
            <v>20386.86735</v>
          </cell>
          <cell r="AW1251" t="str">
            <v>NEW DEAL</v>
          </cell>
        </row>
        <row r="1252">
          <cell r="AU1252" t="str">
            <v>GAS</v>
          </cell>
          <cell r="AV1252">
            <v>23331.780480000001</v>
          </cell>
          <cell r="AW1252" t="str">
            <v>NEW DEAL</v>
          </cell>
        </row>
        <row r="1253">
          <cell r="AU1253" t="str">
            <v>GAS</v>
          </cell>
          <cell r="AV1253">
            <v>19017.17787</v>
          </cell>
          <cell r="AW1253" t="str">
            <v>NEW DEAL</v>
          </cell>
        </row>
        <row r="1254">
          <cell r="AU1254" t="str">
            <v>GAS</v>
          </cell>
          <cell r="AV1254">
            <v>15476.247960000001</v>
          </cell>
          <cell r="AW1254" t="str">
            <v>NEW DEAL</v>
          </cell>
        </row>
        <row r="1255">
          <cell r="AU1255" t="str">
            <v>GAS</v>
          </cell>
          <cell r="AV1255">
            <v>13664.696620000001</v>
          </cell>
          <cell r="AW1255" t="str">
            <v>NEW DEAL</v>
          </cell>
        </row>
        <row r="1256">
          <cell r="AU1256" t="str">
            <v>GAS</v>
          </cell>
          <cell r="AV1256">
            <v>3830.9584799999998</v>
          </cell>
          <cell r="AW1256" t="str">
            <v>NEW DEAL</v>
          </cell>
        </row>
        <row r="1257">
          <cell r="AU1257" t="str">
            <v>GAS</v>
          </cell>
          <cell r="AV1257">
            <v>6795.6224499999998</v>
          </cell>
          <cell r="AW1257" t="str">
            <v>NEW DEAL</v>
          </cell>
        </row>
        <row r="1258">
          <cell r="AU1258" t="str">
            <v>GAS</v>
          </cell>
          <cell r="AV1258">
            <v>6666.2229900000002</v>
          </cell>
          <cell r="AW1258" t="str">
            <v>NEW DEAL</v>
          </cell>
        </row>
        <row r="1259">
          <cell r="AU1259" t="str">
            <v>GAS</v>
          </cell>
          <cell r="AV1259">
            <v>6339.0592900000001</v>
          </cell>
          <cell r="AW1259" t="str">
            <v>NEW DEAL</v>
          </cell>
        </row>
        <row r="1260">
          <cell r="AU1260" t="str">
            <v>GAS</v>
          </cell>
          <cell r="AV1260">
            <v>6190.4991799999998</v>
          </cell>
          <cell r="AW1260" t="str">
            <v>NEW DEAL</v>
          </cell>
        </row>
        <row r="1261">
          <cell r="AU1261" t="str">
            <v>GAS</v>
          </cell>
          <cell r="AV1261">
            <v>-11580.000000589134</v>
          </cell>
          <cell r="AW1261" t="str">
            <v>NEW DEAL</v>
          </cell>
        </row>
        <row r="1262">
          <cell r="AU1262" t="str">
            <v>GAS</v>
          </cell>
          <cell r="AV1262">
            <v>-20750.00000376179</v>
          </cell>
          <cell r="AW1262" t="str">
            <v>NEW DEAL</v>
          </cell>
        </row>
        <row r="1263">
          <cell r="AU1263" t="str">
            <v>GAS</v>
          </cell>
          <cell r="AV1263">
            <v>-13709.99999676661</v>
          </cell>
          <cell r="AW1263" t="str">
            <v>NEW DEAL</v>
          </cell>
        </row>
        <row r="1264">
          <cell r="AU1264" t="str">
            <v>GAS</v>
          </cell>
          <cell r="AV1264">
            <v>-13589.999996996185</v>
          </cell>
          <cell r="AW1264" t="str">
            <v>NEW DEAL</v>
          </cell>
        </row>
        <row r="1265">
          <cell r="AU1265" t="str">
            <v>GAS</v>
          </cell>
          <cell r="AV1265">
            <v>-13410.000002028914</v>
          </cell>
          <cell r="AW1265" t="str">
            <v>NEW DEAL</v>
          </cell>
        </row>
        <row r="1266">
          <cell r="AU1266" t="str">
            <v>GAS</v>
          </cell>
          <cell r="AV1266">
            <v>-9200.0000037937098</v>
          </cell>
          <cell r="AW1266" t="str">
            <v>NEW DEAL</v>
          </cell>
        </row>
        <row r="1267">
          <cell r="AU1267" t="str">
            <v>GAS</v>
          </cell>
          <cell r="AV1267">
            <v>-19499.999996007416</v>
          </cell>
          <cell r="AW1267" t="str">
            <v>NEW DEAL</v>
          </cell>
        </row>
        <row r="1268">
          <cell r="AU1268" t="str">
            <v>GAS</v>
          </cell>
          <cell r="AV1268">
            <v>-22750.000004478745</v>
          </cell>
          <cell r="AW1268" t="str">
            <v>NEW DEAL</v>
          </cell>
        </row>
        <row r="1269">
          <cell r="AU1269" t="str">
            <v>GAS</v>
          </cell>
          <cell r="AV1269">
            <v>-19680.00000403406</v>
          </cell>
          <cell r="AW1269" t="str">
            <v>NEW DEAL</v>
          </cell>
        </row>
        <row r="1270">
          <cell r="AU1270" t="str">
            <v>GAS</v>
          </cell>
          <cell r="AV1270">
            <v>-16400.000003037152</v>
          </cell>
          <cell r="AW1270" t="str">
            <v>NEW DEAL</v>
          </cell>
        </row>
        <row r="1271">
          <cell r="AU1271" t="str">
            <v>GAS</v>
          </cell>
          <cell r="AV1271">
            <v>-43862.131939999999</v>
          </cell>
          <cell r="AW1271" t="str">
            <v>NEW DEAL</v>
          </cell>
        </row>
        <row r="1272">
          <cell r="AU1272" t="str">
            <v>GAS</v>
          </cell>
          <cell r="AV1272">
            <v>-44570.761359999997</v>
          </cell>
          <cell r="AW1272" t="str">
            <v>NEW DEAL</v>
          </cell>
        </row>
        <row r="1273">
          <cell r="AU1273" t="str">
            <v>GAS</v>
          </cell>
          <cell r="AV1273">
            <v>-39066.889900000002</v>
          </cell>
          <cell r="AW1273" t="str">
            <v>NEW DEAL</v>
          </cell>
        </row>
        <row r="1274">
          <cell r="AU1274" t="str">
            <v>GAS</v>
          </cell>
          <cell r="AV1274">
            <v>-30732.426500000001</v>
          </cell>
          <cell r="AW1274" t="str">
            <v>NEW DEAL</v>
          </cell>
        </row>
        <row r="1275">
          <cell r="AU1275" t="str">
            <v>GAS</v>
          </cell>
          <cell r="AV1275">
            <v>-30922.762480000001</v>
          </cell>
          <cell r="AW1275" t="str">
            <v>NEW DEAL</v>
          </cell>
        </row>
        <row r="1276">
          <cell r="AU1276" t="str">
            <v>GAS</v>
          </cell>
          <cell r="AV1276">
            <v>-20776.03744</v>
          </cell>
          <cell r="AW1276" t="str">
            <v>NEW DEAL</v>
          </cell>
        </row>
        <row r="1277">
          <cell r="AU1277" t="str">
            <v>GAS</v>
          </cell>
          <cell r="AV1277">
            <v>-4151.9900900000002</v>
          </cell>
          <cell r="AW1277" t="str">
            <v>NEW DEAL</v>
          </cell>
        </row>
        <row r="1278">
          <cell r="AU1278" t="str">
            <v>GAS</v>
          </cell>
          <cell r="AV1278">
            <v>-4386.2131900000004</v>
          </cell>
          <cell r="AW1278" t="str">
            <v>NEW DEAL</v>
          </cell>
        </row>
        <row r="1279">
          <cell r="AU1279" t="str">
            <v>GAS</v>
          </cell>
          <cell r="AV1279">
            <v>-4051.8874000000001</v>
          </cell>
          <cell r="AW1279" t="str">
            <v>NEW DEAL</v>
          </cell>
        </row>
        <row r="1280">
          <cell r="AU1280" t="str">
            <v>GAS</v>
          </cell>
          <cell r="AV1280">
            <v>-3906.6889900000001</v>
          </cell>
          <cell r="AW1280" t="str">
            <v>NEW DEAL</v>
          </cell>
        </row>
        <row r="1281">
          <cell r="AU1281" t="str">
            <v>GAS</v>
          </cell>
          <cell r="AV1281">
            <v>-7683.1066199999996</v>
          </cell>
          <cell r="AW1281" t="str">
            <v>NEW DEAL</v>
          </cell>
        </row>
        <row r="1282">
          <cell r="AU1282" t="str">
            <v>GAS</v>
          </cell>
          <cell r="AV1282">
            <v>-7730.6906200000003</v>
          </cell>
          <cell r="AW1282" t="str">
            <v>NEW DEAL</v>
          </cell>
        </row>
        <row r="1283">
          <cell r="AU1283" t="str">
            <v>GAS</v>
          </cell>
          <cell r="AV1283">
            <v>-2968.0053499999999</v>
          </cell>
          <cell r="AW1283" t="str">
            <v>NEW DEAL</v>
          </cell>
        </row>
        <row r="1284">
          <cell r="AU1284" t="str">
            <v>GAS</v>
          </cell>
          <cell r="AV1284">
            <v>-4386.2131900000004</v>
          </cell>
          <cell r="AW1284" t="str">
            <v>NEW DEAL</v>
          </cell>
        </row>
        <row r="1285">
          <cell r="AU1285" t="str">
            <v>GAS</v>
          </cell>
          <cell r="AV1285">
            <v>-8103.7747900000004</v>
          </cell>
          <cell r="AW1285" t="str">
            <v>NEW DEAL</v>
          </cell>
        </row>
        <row r="1286">
          <cell r="AU1286" t="str">
            <v>GAS</v>
          </cell>
          <cell r="AV1286">
            <v>-7813.3779800000002</v>
          </cell>
          <cell r="AW1286" t="str">
            <v>NEW DEAL</v>
          </cell>
        </row>
        <row r="1287">
          <cell r="AU1287" t="str">
            <v>GAS</v>
          </cell>
          <cell r="AV1287">
            <v>-3841.5533099999998</v>
          </cell>
          <cell r="AW1287" t="str">
            <v>NEW DEAL</v>
          </cell>
        </row>
        <row r="1288">
          <cell r="AU1288" t="str">
            <v>GAS</v>
          </cell>
          <cell r="AV1288">
            <v>-3865.3453100000002</v>
          </cell>
          <cell r="AW1288" t="str">
            <v>NEW DEAL</v>
          </cell>
        </row>
        <row r="1289">
          <cell r="AU1289" t="str">
            <v>GAS</v>
          </cell>
          <cell r="AV1289">
            <v>-2968.0053499999999</v>
          </cell>
          <cell r="AW1289" t="str">
            <v>NEW DEAL</v>
          </cell>
        </row>
        <row r="1290">
          <cell r="AU1290" t="str">
            <v>GAS</v>
          </cell>
          <cell r="AV1290">
            <v>-48248.345130000002</v>
          </cell>
          <cell r="AW1290" t="str">
            <v>NEW DEAL</v>
          </cell>
        </row>
        <row r="1291">
          <cell r="AU1291" t="str">
            <v>GAS</v>
          </cell>
          <cell r="AV1291">
            <v>-56726.42355</v>
          </cell>
          <cell r="AW1291" t="str">
            <v>NEW DEAL</v>
          </cell>
        </row>
        <row r="1292">
          <cell r="AU1292" t="str">
            <v>GAS</v>
          </cell>
          <cell r="AV1292">
            <v>-50786.956879999998</v>
          </cell>
          <cell r="AW1292" t="str">
            <v>NEW DEAL</v>
          </cell>
        </row>
        <row r="1293">
          <cell r="AU1293" t="str">
            <v>GAS</v>
          </cell>
          <cell r="AV1293">
            <v>-46098.639739999999</v>
          </cell>
          <cell r="AW1293" t="str">
            <v>NEW DEAL</v>
          </cell>
        </row>
        <row r="1294">
          <cell r="AU1294" t="str">
            <v>GAS</v>
          </cell>
          <cell r="AV1294">
            <v>-46384.143730000003</v>
          </cell>
          <cell r="AW1294" t="str">
            <v>NEW DEAL</v>
          </cell>
        </row>
        <row r="1295">
          <cell r="AU1295" t="str">
            <v>GAS</v>
          </cell>
          <cell r="AV1295">
            <v>-26712.048129999999</v>
          </cell>
          <cell r="AW1295" t="str">
            <v>NEW DEAL</v>
          </cell>
        </row>
        <row r="1296">
          <cell r="AU1296" t="str">
            <v>GAS</v>
          </cell>
          <cell r="AV1296">
            <v>-13158.639579999999</v>
          </cell>
          <cell r="AW1296" t="str">
            <v>NEW DEAL</v>
          </cell>
        </row>
        <row r="1297">
          <cell r="AU1297" t="str">
            <v>GAS</v>
          </cell>
          <cell r="AV1297">
            <v>-16207.549590000001</v>
          </cell>
          <cell r="AW1297" t="str">
            <v>NEW DEAL</v>
          </cell>
        </row>
        <row r="1298">
          <cell r="AU1298" t="str">
            <v>GAS</v>
          </cell>
          <cell r="AV1298">
            <v>-15626.75596</v>
          </cell>
          <cell r="AW1298" t="str">
            <v>NEW DEAL</v>
          </cell>
        </row>
        <row r="1299">
          <cell r="AU1299" t="str">
            <v>GAS</v>
          </cell>
          <cell r="AV1299">
            <v>-11524.65994</v>
          </cell>
          <cell r="AW1299" t="str">
            <v>NEW DEAL</v>
          </cell>
        </row>
        <row r="1300">
          <cell r="AU1300" t="str">
            <v>GAS</v>
          </cell>
          <cell r="AV1300">
            <v>-15461.381240000001</v>
          </cell>
          <cell r="AW1300" t="str">
            <v>NEW DEAL</v>
          </cell>
        </row>
        <row r="1301">
          <cell r="AU1301" t="str">
            <v>GAS</v>
          </cell>
          <cell r="AV1301">
            <v>-8904.0160400000004</v>
          </cell>
          <cell r="AW1301" t="str">
            <v>NEW DEAL</v>
          </cell>
        </row>
        <row r="1302">
          <cell r="AU1302" t="str">
            <v>GAS</v>
          </cell>
          <cell r="AV1302">
            <v>-4386.2131900000004</v>
          </cell>
          <cell r="AW1302" t="str">
            <v>NEW DEAL</v>
          </cell>
        </row>
        <row r="1303">
          <cell r="AU1303" t="str">
            <v>GAS</v>
          </cell>
          <cell r="AV1303">
            <v>-4051.8874000000001</v>
          </cell>
          <cell r="AW1303" t="str">
            <v>NEW DEAL</v>
          </cell>
        </row>
        <row r="1304">
          <cell r="AU1304" t="str">
            <v>GAS</v>
          </cell>
          <cell r="AV1304">
            <v>-3906.6889900000001</v>
          </cell>
          <cell r="AW1304" t="str">
            <v>NEW DEAL</v>
          </cell>
        </row>
        <row r="1305">
          <cell r="AU1305" t="str">
            <v>GAS</v>
          </cell>
          <cell r="AV1305">
            <v>-3841.5533099999998</v>
          </cell>
          <cell r="AW1305" t="str">
            <v>NEW DEAL</v>
          </cell>
        </row>
        <row r="1306">
          <cell r="AU1306" t="str">
            <v>GAS</v>
          </cell>
          <cell r="AV1306">
            <v>-3865.3453100000002</v>
          </cell>
          <cell r="AW1306" t="str">
            <v>NEW DEAL</v>
          </cell>
        </row>
        <row r="1307">
          <cell r="AU1307" t="str">
            <v>GAS</v>
          </cell>
          <cell r="AV1307">
            <v>-2968.0053499999999</v>
          </cell>
          <cell r="AW1307" t="str">
            <v>NEW DEAL</v>
          </cell>
        </row>
        <row r="1308">
          <cell r="AU1308" t="str">
            <v>GAS</v>
          </cell>
          <cell r="AV1308">
            <v>-2277.68136</v>
          </cell>
          <cell r="AW1308" t="str">
            <v>NEW DEAL</v>
          </cell>
        </row>
        <row r="1309">
          <cell r="AU1309" t="str">
            <v>GAS</v>
          </cell>
          <cell r="AV1309">
            <v>-2177.02936</v>
          </cell>
          <cell r="AW1309" t="str">
            <v>NEW DEAL</v>
          </cell>
        </row>
        <row r="1310">
          <cell r="AU1310" t="str">
            <v>GAS</v>
          </cell>
          <cell r="AV1310">
            <v>-2047.37302</v>
          </cell>
          <cell r="AW1310" t="str">
            <v>NEW DEAL</v>
          </cell>
        </row>
        <row r="1311">
          <cell r="AU1311" t="str">
            <v>GAS</v>
          </cell>
          <cell r="AV1311">
            <v>-3366.1786000000002</v>
          </cell>
          <cell r="AW1311" t="str">
            <v>NEW DEAL</v>
          </cell>
        </row>
        <row r="1312">
          <cell r="AU1312" t="str">
            <v>GAS</v>
          </cell>
          <cell r="AV1312">
            <v>-4259.8704500000003</v>
          </cell>
          <cell r="AW1312" t="str">
            <v>NEW DEAL</v>
          </cell>
        </row>
        <row r="1313">
          <cell r="AU1313" t="str">
            <v>GAS</v>
          </cell>
          <cell r="AV1313">
            <v>-4157.6314400000001</v>
          </cell>
          <cell r="AW1313" t="str">
            <v>NEW DEAL</v>
          </cell>
        </row>
        <row r="1314">
          <cell r="AU1314" t="str">
            <v>GAS</v>
          </cell>
          <cell r="AV1314">
            <v>-1492.0742499999999</v>
          </cell>
          <cell r="AW1314" t="str">
            <v>NEW DEAL</v>
          </cell>
        </row>
        <row r="1315">
          <cell r="AU1315" t="str">
            <v>GAS</v>
          </cell>
          <cell r="AV1315">
            <v>-1636.1866199999999</v>
          </cell>
          <cell r="AW1315" t="str">
            <v>NEW DEAL</v>
          </cell>
        </row>
        <row r="1316">
          <cell r="AU1316" t="str">
            <v>GAS</v>
          </cell>
          <cell r="AV1316">
            <v>-2177.02936</v>
          </cell>
          <cell r="AW1316" t="str">
            <v>NEW DEAL</v>
          </cell>
        </row>
        <row r="1317">
          <cell r="AU1317" t="str">
            <v>GAS</v>
          </cell>
          <cell r="AV1317">
            <v>-4094.7460500000002</v>
          </cell>
          <cell r="AW1317" t="str">
            <v>NEW DEAL</v>
          </cell>
        </row>
        <row r="1318">
          <cell r="AU1318" t="str">
            <v>GAS</v>
          </cell>
          <cell r="AV1318">
            <v>-3366.1786000000002</v>
          </cell>
          <cell r="AW1318" t="str">
            <v>NEW DEAL</v>
          </cell>
        </row>
        <row r="1319">
          <cell r="AU1319" t="str">
            <v>GAS</v>
          </cell>
          <cell r="AV1319">
            <v>-4259.8704500000003</v>
          </cell>
          <cell r="AW1319" t="str">
            <v>NEW DEAL</v>
          </cell>
        </row>
        <row r="1320">
          <cell r="AU1320" t="str">
            <v>GAS</v>
          </cell>
          <cell r="AV1320">
            <v>-2078.8157200000001</v>
          </cell>
          <cell r="AW1320" t="str">
            <v>NEW DEAL</v>
          </cell>
        </row>
        <row r="1321">
          <cell r="AU1321" t="str">
            <v>GAS</v>
          </cell>
          <cell r="AV1321">
            <v>-1492.0742499999999</v>
          </cell>
          <cell r="AW1321" t="str">
            <v>NEW DEAL</v>
          </cell>
        </row>
        <row r="1322">
          <cell r="AU1322" t="str">
            <v>GAS</v>
          </cell>
          <cell r="AV1322">
            <v>-23947.322939999998</v>
          </cell>
          <cell r="AW1322" t="str">
            <v>NEW DEAL</v>
          </cell>
        </row>
        <row r="1323">
          <cell r="AU1323" t="str">
            <v>GAS</v>
          </cell>
          <cell r="AV1323">
            <v>-28663.222320000001</v>
          </cell>
          <cell r="AW1323" t="str">
            <v>NEW DEAL</v>
          </cell>
        </row>
        <row r="1324">
          <cell r="AU1324" t="str">
            <v>GAS</v>
          </cell>
          <cell r="AV1324">
            <v>-21880.160929999998</v>
          </cell>
          <cell r="AW1324" t="str">
            <v>NEW DEAL</v>
          </cell>
        </row>
        <row r="1325">
          <cell r="AU1325" t="str">
            <v>GAS</v>
          </cell>
          <cell r="AV1325">
            <v>-25559.222720000002</v>
          </cell>
          <cell r="AW1325" t="str">
            <v>NEW DEAL</v>
          </cell>
        </row>
        <row r="1326">
          <cell r="AU1326" t="str">
            <v>GAS</v>
          </cell>
          <cell r="AV1326">
            <v>-24945.788619999999</v>
          </cell>
          <cell r="AW1326" t="str">
            <v>NEW DEAL</v>
          </cell>
        </row>
        <row r="1327">
          <cell r="AU1327" t="str">
            <v>GAS</v>
          </cell>
          <cell r="AV1327">
            <v>-14920.74252</v>
          </cell>
          <cell r="AW1327" t="str">
            <v>NEW DEAL</v>
          </cell>
        </row>
        <row r="1328">
          <cell r="AU1328" t="str">
            <v>GAS</v>
          </cell>
          <cell r="AV1328">
            <v>-6531.0880699999998</v>
          </cell>
          <cell r="AW1328" t="str">
            <v>NEW DEAL</v>
          </cell>
        </row>
        <row r="1329">
          <cell r="AU1329" t="str">
            <v>GAS</v>
          </cell>
          <cell r="AV1329">
            <v>-8189.4920899999997</v>
          </cell>
          <cell r="AW1329" t="str">
            <v>NEW DEAL</v>
          </cell>
        </row>
        <row r="1330">
          <cell r="AU1330" t="str">
            <v>GAS</v>
          </cell>
          <cell r="AV1330">
            <v>-6732.3572100000001</v>
          </cell>
          <cell r="AW1330" t="str">
            <v>NEW DEAL</v>
          </cell>
        </row>
        <row r="1331">
          <cell r="AU1331" t="str">
            <v>GAS</v>
          </cell>
          <cell r="AV1331">
            <v>-8519.7409100000004</v>
          </cell>
          <cell r="AW1331" t="str">
            <v>NEW DEAL</v>
          </cell>
        </row>
        <row r="1332">
          <cell r="AU1332" t="str">
            <v>GAS</v>
          </cell>
          <cell r="AV1332">
            <v>-8315.2628700000005</v>
          </cell>
          <cell r="AW1332" t="str">
            <v>NEW DEAL</v>
          </cell>
        </row>
        <row r="1333">
          <cell r="AU1333" t="str">
            <v>GAS</v>
          </cell>
          <cell r="AV1333">
            <v>-4476.2227499999999</v>
          </cell>
          <cell r="AW1333" t="str">
            <v>NEW DEAL</v>
          </cell>
        </row>
        <row r="1334">
          <cell r="AU1334" t="str">
            <v>GAS</v>
          </cell>
          <cell r="AV1334">
            <v>-2177.02936</v>
          </cell>
          <cell r="AW1334" t="str">
            <v>NEW DEAL</v>
          </cell>
        </row>
        <row r="1335">
          <cell r="AU1335" t="str">
            <v>GAS</v>
          </cell>
          <cell r="AV1335">
            <v>-2047.37302</v>
          </cell>
          <cell r="AW1335" t="str">
            <v>NEW DEAL</v>
          </cell>
        </row>
        <row r="1336">
          <cell r="AU1336" t="str">
            <v>GAS</v>
          </cell>
          <cell r="AV1336">
            <v>-1683.0893000000001</v>
          </cell>
          <cell r="AW1336" t="str">
            <v>NEW DEAL</v>
          </cell>
        </row>
        <row r="1337">
          <cell r="AU1337" t="str">
            <v>GAS</v>
          </cell>
          <cell r="AV1337">
            <v>-2129.93523</v>
          </cell>
          <cell r="AW1337" t="str">
            <v>NEW DEAL</v>
          </cell>
        </row>
        <row r="1338">
          <cell r="AU1338" t="str">
            <v>GAS</v>
          </cell>
          <cell r="AV1338">
            <v>-2078.8157200000001</v>
          </cell>
          <cell r="AW1338" t="str">
            <v>NEW DEAL</v>
          </cell>
        </row>
        <row r="1339">
          <cell r="AU1339" t="str">
            <v>GAS</v>
          </cell>
          <cell r="AV1339">
            <v>-1492.0742499999999</v>
          </cell>
          <cell r="AW1339" t="str">
            <v>NEW DEAL</v>
          </cell>
        </row>
        <row r="1340">
          <cell r="AU1340" t="str">
            <v>GAS</v>
          </cell>
          <cell r="AV1340">
            <v>-12749.999997144501</v>
          </cell>
          <cell r="AW1340" t="str">
            <v>NEW DEAL</v>
          </cell>
        </row>
        <row r="1341">
          <cell r="AU1341" t="str">
            <v>GAS</v>
          </cell>
          <cell r="AV1341">
            <v>-18850.000000250788</v>
          </cell>
          <cell r="AW1341" t="str">
            <v>NEW DEAL</v>
          </cell>
        </row>
        <row r="1342">
          <cell r="AU1342" t="str">
            <v>GAS</v>
          </cell>
          <cell r="AV1342">
            <v>-10560.000002828587</v>
          </cell>
          <cell r="AW1342" t="str">
            <v>NEW DEAL</v>
          </cell>
        </row>
        <row r="1343">
          <cell r="AU1343" t="str">
            <v>GAS</v>
          </cell>
          <cell r="AV1343">
            <v>-10559.999996555569</v>
          </cell>
          <cell r="AW1343" t="str">
            <v>NEW DEAL</v>
          </cell>
        </row>
        <row r="1344">
          <cell r="AU1344" t="str">
            <v>GAS</v>
          </cell>
          <cell r="AV1344">
            <v>-10379.999998843499</v>
          </cell>
          <cell r="AW1344" t="str">
            <v>NEW DEAL</v>
          </cell>
        </row>
        <row r="1345">
          <cell r="AU1345" t="str">
            <v>GAS</v>
          </cell>
          <cell r="AV1345">
            <v>-6939.9999954919422</v>
          </cell>
          <cell r="AW1345" t="str">
            <v>NEW DEAL</v>
          </cell>
        </row>
        <row r="1346">
          <cell r="AU1346" t="str">
            <v>GAS</v>
          </cell>
          <cell r="AV1346">
            <v>-13600.00000105121</v>
          </cell>
          <cell r="AW1346" t="str">
            <v>NEW DEAL</v>
          </cell>
        </row>
        <row r="1347">
          <cell r="AU1347" t="str">
            <v>GAS</v>
          </cell>
          <cell r="AV1347">
            <v>-9550.0000020932875</v>
          </cell>
          <cell r="AW1347" t="str">
            <v>NEW DEAL</v>
          </cell>
        </row>
        <row r="1348">
          <cell r="AU1348" t="str">
            <v>GAS</v>
          </cell>
          <cell r="AV1348">
            <v>-13090.000003273357</v>
          </cell>
          <cell r="AW1348" t="str">
            <v>NEW DEAL</v>
          </cell>
        </row>
        <row r="1349">
          <cell r="AU1349" t="str">
            <v>GAS</v>
          </cell>
          <cell r="AV1349">
            <v>0</v>
          </cell>
          <cell r="AW1349" t="str">
            <v>NEW DEAL</v>
          </cell>
        </row>
        <row r="1350">
          <cell r="AU1350" t="str">
            <v>GAS</v>
          </cell>
          <cell r="AV1350">
            <v>0</v>
          </cell>
          <cell r="AW1350" t="str">
            <v>NEW DEAL</v>
          </cell>
        </row>
        <row r="1351">
          <cell r="AU1351" t="str">
            <v>GAS</v>
          </cell>
          <cell r="AV1351">
            <v>0</v>
          </cell>
          <cell r="AW1351" t="str">
            <v>NEW DEAL</v>
          </cell>
        </row>
        <row r="1352">
          <cell r="AU1352" t="str">
            <v>GAS</v>
          </cell>
          <cell r="AV1352">
            <v>0</v>
          </cell>
          <cell r="AW1352" t="str">
            <v>NEW DEAL</v>
          </cell>
        </row>
        <row r="1353">
          <cell r="AU1353" t="str">
            <v>GAS</v>
          </cell>
          <cell r="AV1353">
            <v>0</v>
          </cell>
          <cell r="AW1353" t="str">
            <v>NEW DEAL</v>
          </cell>
        </row>
        <row r="1354">
          <cell r="AU1354" t="str">
            <v>GAS</v>
          </cell>
          <cell r="AV1354">
            <v>0</v>
          </cell>
          <cell r="AW1354" t="str">
            <v>NEW DEAL</v>
          </cell>
        </row>
        <row r="1355">
          <cell r="AU1355" t="str">
            <v>GAS</v>
          </cell>
          <cell r="AV1355">
            <v>0</v>
          </cell>
          <cell r="AW1355" t="str">
            <v>NEW DEAL</v>
          </cell>
        </row>
        <row r="1356">
          <cell r="AU1356" t="str">
            <v>GAS</v>
          </cell>
          <cell r="AV1356">
            <v>0</v>
          </cell>
          <cell r="AW1356" t="str">
            <v>NEW DEAL</v>
          </cell>
        </row>
        <row r="1357">
          <cell r="AU1357" t="str">
            <v>GAS</v>
          </cell>
          <cell r="AV1357">
            <v>-13500.000002678566</v>
          </cell>
          <cell r="AW1357" t="str">
            <v>NEW DEAL</v>
          </cell>
        </row>
        <row r="1358">
          <cell r="AU1358" t="str">
            <v>GAS</v>
          </cell>
          <cell r="AV1358">
            <v>0</v>
          </cell>
          <cell r="AW1358" t="str">
            <v>NEW DEAL</v>
          </cell>
        </row>
        <row r="1359">
          <cell r="AU1359" t="str">
            <v>GAS</v>
          </cell>
          <cell r="AV1359">
            <v>0</v>
          </cell>
          <cell r="AW1359" t="str">
            <v>NEW DEAL</v>
          </cell>
        </row>
        <row r="1360">
          <cell r="AU1360" t="str">
            <v>GAS</v>
          </cell>
          <cell r="AV1360">
            <v>0</v>
          </cell>
          <cell r="AW1360" t="str">
            <v>NEW DEAL</v>
          </cell>
        </row>
        <row r="1361">
          <cell r="AU1361" t="str">
            <v>GAS</v>
          </cell>
          <cell r="AV1361">
            <v>0</v>
          </cell>
          <cell r="AW1361" t="str">
            <v>NEW DEAL</v>
          </cell>
        </row>
        <row r="1362">
          <cell r="AU1362" t="str">
            <v>GAS</v>
          </cell>
          <cell r="AV1362">
            <v>0</v>
          </cell>
          <cell r="AW1362" t="str">
            <v>NEW DEAL</v>
          </cell>
        </row>
        <row r="1363">
          <cell r="AU1363" t="str">
            <v>GAS</v>
          </cell>
          <cell r="AV1363">
            <v>-4499.9999954614586</v>
          </cell>
          <cell r="AW1363" t="str">
            <v>NEW DEAL</v>
          </cell>
        </row>
        <row r="1364">
          <cell r="AU1364" t="str">
            <v>GAS</v>
          </cell>
          <cell r="AV1364">
            <v>45162.873</v>
          </cell>
          <cell r="AW1364" t="str">
            <v>NEW DEAL</v>
          </cell>
        </row>
        <row r="1365">
          <cell r="AU1365" t="str">
            <v>GAS</v>
          </cell>
          <cell r="AV1365">
            <v>-1350.0000014885975</v>
          </cell>
          <cell r="AW1365" t="str">
            <v>NEW DEAL</v>
          </cell>
        </row>
        <row r="1366">
          <cell r="AU1366" t="str">
            <v>GAS</v>
          </cell>
          <cell r="AV1366">
            <v>-1999.9999969563207</v>
          </cell>
          <cell r="AW1366" t="str">
            <v>NEW DEAL</v>
          </cell>
        </row>
        <row r="1367">
          <cell r="AU1367" t="str">
            <v>GAS</v>
          </cell>
          <cell r="AV1367">
            <v>-2080.0000019994504</v>
          </cell>
          <cell r="AW1367" t="str">
            <v>NEW DEAL</v>
          </cell>
        </row>
        <row r="1368">
          <cell r="AU1368" t="str">
            <v>GAS</v>
          </cell>
          <cell r="AV1368">
            <v>-19199.99999564801</v>
          </cell>
          <cell r="AW1368" t="str">
            <v>NEW DEAL</v>
          </cell>
        </row>
        <row r="1369">
          <cell r="AU1369" t="str">
            <v>GAS</v>
          </cell>
          <cell r="AV1369">
            <v>-19499.999997073999</v>
          </cell>
          <cell r="AW1369" t="str">
            <v>NEW DEAL</v>
          </cell>
        </row>
        <row r="1370">
          <cell r="AU1370" t="str">
            <v>GAS</v>
          </cell>
          <cell r="AV1370">
            <v>-53396.987959999999</v>
          </cell>
          <cell r="AW1370" t="str">
            <v>NEW DEAL</v>
          </cell>
        </row>
        <row r="1371">
          <cell r="AU1371" t="str">
            <v>GAS</v>
          </cell>
          <cell r="AV1371">
            <v>6760.0000001362632</v>
          </cell>
          <cell r="AW1371" t="str">
            <v>NEW DEAL</v>
          </cell>
        </row>
        <row r="1372">
          <cell r="AU1372" t="str">
            <v>GAS</v>
          </cell>
          <cell r="AV1372">
            <v>5199.9999979937138</v>
          </cell>
          <cell r="AW1372" t="str">
            <v>NEW DEAL</v>
          </cell>
        </row>
        <row r="1373">
          <cell r="AU1373" t="str">
            <v>GAS</v>
          </cell>
          <cell r="AV1373">
            <v>1260.0000015930896</v>
          </cell>
          <cell r="AW1373" t="str">
            <v>NEW DEAL</v>
          </cell>
        </row>
        <row r="1374">
          <cell r="AU1374" t="str">
            <v>GAS</v>
          </cell>
          <cell r="AV1374">
            <v>2280.0000045147799</v>
          </cell>
          <cell r="AW1374" t="str">
            <v>NEW DEAL</v>
          </cell>
        </row>
        <row r="1375">
          <cell r="AU1375" t="str">
            <v>GAS</v>
          </cell>
          <cell r="AV1375">
            <v>759.99999970180818</v>
          </cell>
          <cell r="AW1375" t="str">
            <v>NEW DEAL</v>
          </cell>
        </row>
        <row r="1376">
          <cell r="AU1376" t="str">
            <v>GAS</v>
          </cell>
          <cell r="AV1376">
            <v>-2699.9999980426073</v>
          </cell>
          <cell r="AW1376" t="str">
            <v>NEW DEAL</v>
          </cell>
        </row>
        <row r="1377">
          <cell r="AU1377" t="str">
            <v>GAS</v>
          </cell>
          <cell r="AV1377">
            <v>2499.9999997473051</v>
          </cell>
          <cell r="AW1377" t="str">
            <v>NEW DEAL</v>
          </cell>
        </row>
        <row r="1378">
          <cell r="AU1378" t="str">
            <v>GAS</v>
          </cell>
          <cell r="AV1378">
            <v>-79116.391470000002</v>
          </cell>
          <cell r="AW1378" t="str">
            <v>NEW DEAL</v>
          </cell>
        </row>
        <row r="1379">
          <cell r="AU1379" t="str">
            <v>GAS</v>
          </cell>
          <cell r="AV1379">
            <v>-42437.500004407695</v>
          </cell>
          <cell r="AW1379" t="str">
            <v>NEW DEAL</v>
          </cell>
        </row>
        <row r="1380">
          <cell r="AU1380" t="str">
            <v>GAS</v>
          </cell>
          <cell r="AV1380">
            <v>-65232.499998120882</v>
          </cell>
          <cell r="AW1380" t="str">
            <v>NEW DEAL</v>
          </cell>
        </row>
        <row r="1381">
          <cell r="AU1381" t="str">
            <v>GAS</v>
          </cell>
          <cell r="AV1381">
            <v>-338909.00388999999</v>
          </cell>
          <cell r="AW1381" t="str">
            <v>NEW DEAL</v>
          </cell>
        </row>
        <row r="1382">
          <cell r="AU1382" t="str">
            <v>GAS</v>
          </cell>
          <cell r="AV1382">
            <v>-101436.14872</v>
          </cell>
          <cell r="AW1382" t="str">
            <v>NEW DEAL</v>
          </cell>
        </row>
        <row r="1383">
          <cell r="AU1383" t="str">
            <v>GAS</v>
          </cell>
          <cell r="AV1383">
            <v>-6659.999998178464</v>
          </cell>
          <cell r="AW1383" t="str">
            <v>NEW DEAL</v>
          </cell>
        </row>
        <row r="1384">
          <cell r="AU1384" t="str">
            <v>GAS</v>
          </cell>
          <cell r="AV1384">
            <v>-11719.999996560169</v>
          </cell>
          <cell r="AW1384" t="str">
            <v>NEW DEAL</v>
          </cell>
        </row>
        <row r="1385">
          <cell r="AU1385" t="str">
            <v>GAS</v>
          </cell>
          <cell r="AV1385">
            <v>-8239.9999988618092</v>
          </cell>
          <cell r="AW1385" t="str">
            <v>NEW DEAL</v>
          </cell>
        </row>
        <row r="1386">
          <cell r="AU1386" t="str">
            <v>GAS</v>
          </cell>
          <cell r="AV1386">
            <v>-9749.9999987460706</v>
          </cell>
          <cell r="AW1386" t="str">
            <v>NEW DEAL</v>
          </cell>
        </row>
        <row r="1387">
          <cell r="AU1387" t="str">
            <v>GAS</v>
          </cell>
          <cell r="AV1387">
            <v>-6809.9999961739732</v>
          </cell>
          <cell r="AW1387" t="str">
            <v>NEW DEAL</v>
          </cell>
        </row>
        <row r="1388">
          <cell r="AU1388" t="str">
            <v>GAS</v>
          </cell>
          <cell r="AV1388">
            <v>-9319.9999988652689</v>
          </cell>
          <cell r="AW1388" t="str">
            <v>NEW DEAL</v>
          </cell>
        </row>
        <row r="1389">
          <cell r="AU1389" t="str">
            <v>GAS</v>
          </cell>
          <cell r="AV1389">
            <v>-7409.999999611141</v>
          </cell>
          <cell r="AW1389" t="str">
            <v>NEW DEAL</v>
          </cell>
        </row>
        <row r="1390">
          <cell r="AU1390" t="str">
            <v>GAS</v>
          </cell>
          <cell r="AV1390">
            <v>-7799.9999988296004</v>
          </cell>
          <cell r="AW1390" t="str">
            <v>NEW DEAL</v>
          </cell>
        </row>
        <row r="1391">
          <cell r="AU1391" t="str">
            <v>GAS</v>
          </cell>
          <cell r="AV1391">
            <v>-11999.999996765504</v>
          </cell>
          <cell r="AW1391" t="str">
            <v>NEW DEAL</v>
          </cell>
        </row>
        <row r="1392">
          <cell r="AU1392" t="str">
            <v>GAS</v>
          </cell>
          <cell r="AV1392">
            <v>-4119.9999994309046</v>
          </cell>
          <cell r="AW1392" t="str">
            <v>NEW DEAL</v>
          </cell>
        </row>
        <row r="1393">
          <cell r="AU1393" t="str">
            <v>GAS</v>
          </cell>
          <cell r="AV1393">
            <v>-5580.0000011657839</v>
          </cell>
          <cell r="AW1393" t="str">
            <v>NEW DEAL</v>
          </cell>
        </row>
        <row r="1394">
          <cell r="AU1394" t="str">
            <v>GAS</v>
          </cell>
          <cell r="AV1394">
            <v>-7179.9999951599029</v>
          </cell>
          <cell r="AW1394" t="str">
            <v>NEW DEAL</v>
          </cell>
        </row>
        <row r="1395">
          <cell r="AU1395" t="str">
            <v>GAS</v>
          </cell>
          <cell r="AV1395">
            <v>-2595.1675799999998</v>
          </cell>
          <cell r="AW1395" t="str">
            <v>NEW DEAL</v>
          </cell>
        </row>
        <row r="1396">
          <cell r="AU1396" t="str">
            <v>GAS</v>
          </cell>
          <cell r="AV1396">
            <v>-1906.73831</v>
          </cell>
          <cell r="AW1396" t="str">
            <v>NEW DEAL</v>
          </cell>
        </row>
        <row r="1397">
          <cell r="AU1397" t="str">
            <v>GAS</v>
          </cell>
          <cell r="AV1397">
            <v>-1070.59085</v>
          </cell>
          <cell r="AW1397" t="str">
            <v>NEW DEAL</v>
          </cell>
        </row>
        <row r="1398">
          <cell r="AU1398" t="str">
            <v>GAS</v>
          </cell>
          <cell r="AV1398">
            <v>-423.39103</v>
          </cell>
          <cell r="AW1398" t="str">
            <v>NEW DEAL</v>
          </cell>
        </row>
        <row r="1399">
          <cell r="AU1399" t="str">
            <v>GAS</v>
          </cell>
          <cell r="AV1399">
            <v>43.002780000000001</v>
          </cell>
          <cell r="AW1399" t="str">
            <v>NEW DEAL</v>
          </cell>
        </row>
        <row r="1400">
          <cell r="AU1400" t="str">
            <v>GAS</v>
          </cell>
          <cell r="AV1400">
            <v>858.91040999999996</v>
          </cell>
          <cell r="AW1400" t="str">
            <v>NEW DEAL</v>
          </cell>
        </row>
        <row r="1401">
          <cell r="AU1401" t="str">
            <v>GAS</v>
          </cell>
          <cell r="AV1401">
            <v>-2392.4799200000002</v>
          </cell>
          <cell r="AW1401" t="str">
            <v>NEW DEAL</v>
          </cell>
        </row>
        <row r="1402">
          <cell r="AU1402" t="str">
            <v>GAS</v>
          </cell>
          <cell r="AV1402">
            <v>-12524.015590000001</v>
          </cell>
          <cell r="AW1402" t="str">
            <v>NEW DEAL</v>
          </cell>
        </row>
        <row r="1403">
          <cell r="AU1403" t="str">
            <v>GAS</v>
          </cell>
          <cell r="AV1403">
            <v>-13360.279909999999</v>
          </cell>
          <cell r="AW1403" t="str">
            <v>NEW DEAL</v>
          </cell>
        </row>
        <row r="1404">
          <cell r="AU1404" t="str">
            <v>GAS</v>
          </cell>
          <cell r="AV1404">
            <v>-12924.29564</v>
          </cell>
          <cell r="AW1404" t="str">
            <v>NEW DEAL</v>
          </cell>
        </row>
        <row r="1405">
          <cell r="AU1405" t="str">
            <v>GAS</v>
          </cell>
          <cell r="AV1405">
            <v>-1594.9866199999999</v>
          </cell>
          <cell r="AW1405" t="str">
            <v>NEW DEAL</v>
          </cell>
        </row>
        <row r="1406">
          <cell r="AU1406" t="str">
            <v>GAS</v>
          </cell>
          <cell r="AV1406">
            <v>-8103.7747900000004</v>
          </cell>
          <cell r="AW1406" t="str">
            <v>NEW DEAL</v>
          </cell>
        </row>
        <row r="1407">
          <cell r="AU1407" t="str">
            <v>GAS</v>
          </cell>
          <cell r="AV1407">
            <v>-8350.1749400000008</v>
          </cell>
          <cell r="AW1407" t="str">
            <v>NEW DEAL</v>
          </cell>
        </row>
        <row r="1408">
          <cell r="AU1408" t="str">
            <v>GAS</v>
          </cell>
          <cell r="AV1408">
            <v>-7385.3117899999997</v>
          </cell>
          <cell r="AW1408" t="str">
            <v>NEW DEAL</v>
          </cell>
        </row>
        <row r="1409">
          <cell r="AU1409" t="str">
            <v>GAS</v>
          </cell>
          <cell r="AV1409">
            <v>-9197.5396099999998</v>
          </cell>
          <cell r="AW1409" t="str">
            <v>NEW DEAL</v>
          </cell>
        </row>
        <row r="1410">
          <cell r="AU1410" t="str">
            <v>GAS</v>
          </cell>
          <cell r="AV1410">
            <v>-5609.5301099999997</v>
          </cell>
          <cell r="AW1410" t="str">
            <v>NEW DEAL</v>
          </cell>
        </row>
        <row r="1411">
          <cell r="AU1411" t="str">
            <v>GAS</v>
          </cell>
          <cell r="AV1411">
            <v>-9.9807500000000005</v>
          </cell>
          <cell r="AW1411" t="str">
            <v>NEW DEAL</v>
          </cell>
        </row>
        <row r="1412">
          <cell r="AU1412" t="str">
            <v>GAS</v>
          </cell>
          <cell r="AV1412">
            <v>-159.49866</v>
          </cell>
          <cell r="AW1412" t="str">
            <v>NEW DEAL</v>
          </cell>
        </row>
        <row r="1413">
          <cell r="AU1413" t="str">
            <v>GAS</v>
          </cell>
          <cell r="AV1413">
            <v>-736.70680000000004</v>
          </cell>
          <cell r="AW1413" t="str">
            <v>NEW DEAL</v>
          </cell>
        </row>
        <row r="1414">
          <cell r="AU1414" t="str">
            <v>GAS</v>
          </cell>
          <cell r="AV1414">
            <v>-835.01748999999995</v>
          </cell>
          <cell r="AW1414" t="str">
            <v>NEW DEAL</v>
          </cell>
        </row>
        <row r="1415">
          <cell r="AU1415" t="str">
            <v>GAS</v>
          </cell>
          <cell r="AV1415">
            <v>-1846.3279500000001</v>
          </cell>
          <cell r="AW1415" t="str">
            <v>NEW DEAL</v>
          </cell>
        </row>
        <row r="1416">
          <cell r="AU1416" t="str">
            <v>GAS</v>
          </cell>
          <cell r="AV1416">
            <v>-2299.3849</v>
          </cell>
          <cell r="AW1416" t="str">
            <v>NEW DEAL</v>
          </cell>
        </row>
        <row r="1417">
          <cell r="AU1417" t="str">
            <v>GAS</v>
          </cell>
          <cell r="AV1417">
            <v>-801.36144000000002</v>
          </cell>
          <cell r="AW1417" t="str">
            <v>NEW DEAL</v>
          </cell>
        </row>
        <row r="1418">
          <cell r="AU1418" t="str">
            <v>GAS</v>
          </cell>
          <cell r="AV1418">
            <v>-159.49866</v>
          </cell>
          <cell r="AW1418" t="str">
            <v>NEW DEAL</v>
          </cell>
        </row>
        <row r="1419">
          <cell r="AU1419" t="str">
            <v>GAS</v>
          </cell>
          <cell r="AV1419">
            <v>-1473.4136000000001</v>
          </cell>
          <cell r="AW1419" t="str">
            <v>NEW DEAL</v>
          </cell>
        </row>
        <row r="1420">
          <cell r="AU1420" t="str">
            <v>GAS</v>
          </cell>
          <cell r="AV1420">
            <v>-1670.0349900000001</v>
          </cell>
          <cell r="AW1420" t="str">
            <v>NEW DEAL</v>
          </cell>
        </row>
        <row r="1421">
          <cell r="AU1421" t="str">
            <v>GAS</v>
          </cell>
          <cell r="AV1421">
            <v>-923.16396999999995</v>
          </cell>
          <cell r="AW1421" t="str">
            <v>NEW DEAL</v>
          </cell>
        </row>
        <row r="1422">
          <cell r="AU1422" t="str">
            <v>GAS</v>
          </cell>
          <cell r="AV1422">
            <v>-1149.69245</v>
          </cell>
          <cell r="AW1422" t="str">
            <v>NEW DEAL</v>
          </cell>
        </row>
        <row r="1423">
          <cell r="AU1423" t="str">
            <v>GAS</v>
          </cell>
          <cell r="AV1423">
            <v>-801.36144000000002</v>
          </cell>
          <cell r="AW1423" t="str">
            <v>NEW DEAL</v>
          </cell>
        </row>
        <row r="1424">
          <cell r="AU1424" t="str">
            <v>GAS</v>
          </cell>
          <cell r="AV1424">
            <v>-1754.4852800000001</v>
          </cell>
          <cell r="AW1424" t="str">
            <v>NEW DEAL</v>
          </cell>
        </row>
        <row r="1425">
          <cell r="AU1425" t="str">
            <v>GAS</v>
          </cell>
          <cell r="AV1425">
            <v>-10313.895189999999</v>
          </cell>
          <cell r="AW1425" t="str">
            <v>NEW DEAL</v>
          </cell>
        </row>
        <row r="1426">
          <cell r="AU1426" t="str">
            <v>GAS</v>
          </cell>
          <cell r="AV1426">
            <v>-10855.227419999999</v>
          </cell>
          <cell r="AW1426" t="str">
            <v>NEW DEAL</v>
          </cell>
        </row>
        <row r="1427">
          <cell r="AU1427" t="str">
            <v>GAS</v>
          </cell>
          <cell r="AV1427">
            <v>-11077.967689999999</v>
          </cell>
          <cell r="AW1427" t="str">
            <v>NEW DEAL</v>
          </cell>
        </row>
        <row r="1428">
          <cell r="AU1428" t="str">
            <v>GAS</v>
          </cell>
          <cell r="AV1428">
            <v>-13796.30942</v>
          </cell>
          <cell r="AW1428" t="str">
            <v>NEW DEAL</v>
          </cell>
        </row>
        <row r="1429">
          <cell r="AU1429" t="str">
            <v>GAS</v>
          </cell>
          <cell r="AV1429">
            <v>-7212.2529999999997</v>
          </cell>
          <cell r="AW1429" t="str">
            <v>NEW DEAL</v>
          </cell>
        </row>
        <row r="1430">
          <cell r="AU1430" t="str">
            <v>GAS</v>
          </cell>
          <cell r="AV1430">
            <v>-478.49597999999997</v>
          </cell>
          <cell r="AW1430" t="str">
            <v>NEW DEAL</v>
          </cell>
        </row>
        <row r="1431">
          <cell r="AU1431" t="str">
            <v>GAS</v>
          </cell>
          <cell r="AV1431">
            <v>-2946.8272000000002</v>
          </cell>
          <cell r="AW1431" t="str">
            <v>NEW DEAL</v>
          </cell>
        </row>
        <row r="1432">
          <cell r="AU1432" t="str">
            <v>GAS</v>
          </cell>
          <cell r="AV1432">
            <v>-3340.0699800000002</v>
          </cell>
          <cell r="AW1432" t="str">
            <v>NEW DEAL</v>
          </cell>
        </row>
        <row r="1433">
          <cell r="AU1433" t="str">
            <v>GAS</v>
          </cell>
          <cell r="AV1433">
            <v>-2769.4919199999999</v>
          </cell>
          <cell r="AW1433" t="str">
            <v>NEW DEAL</v>
          </cell>
        </row>
        <row r="1434">
          <cell r="AU1434" t="str">
            <v>GAS</v>
          </cell>
          <cell r="AV1434">
            <v>-4598.7698099999998</v>
          </cell>
          <cell r="AW1434" t="str">
            <v>NEW DEAL</v>
          </cell>
        </row>
        <row r="1435">
          <cell r="AU1435" t="str">
            <v>GAS</v>
          </cell>
          <cell r="AV1435">
            <v>-2404.0843300000001</v>
          </cell>
          <cell r="AW1435" t="str">
            <v>NEW DEAL</v>
          </cell>
        </row>
        <row r="1436">
          <cell r="AU1436" t="str">
            <v>GAS</v>
          </cell>
          <cell r="AV1436">
            <v>-159.49866</v>
          </cell>
          <cell r="AW1436" t="str">
            <v>NEW DEAL</v>
          </cell>
        </row>
        <row r="1437">
          <cell r="AU1437" t="str">
            <v>GAS</v>
          </cell>
          <cell r="AV1437">
            <v>-736.70680000000004</v>
          </cell>
          <cell r="AW1437" t="str">
            <v>NEW DEAL</v>
          </cell>
        </row>
        <row r="1438">
          <cell r="AU1438" t="str">
            <v>GAS</v>
          </cell>
          <cell r="AV1438">
            <v>-835.01748999999995</v>
          </cell>
          <cell r="AW1438" t="str">
            <v>NEW DEAL</v>
          </cell>
        </row>
        <row r="1439">
          <cell r="AU1439" t="str">
            <v>GAS</v>
          </cell>
          <cell r="AV1439">
            <v>-923.16396999999995</v>
          </cell>
          <cell r="AW1439" t="str">
            <v>NEW DEAL</v>
          </cell>
        </row>
        <row r="1440">
          <cell r="AU1440" t="str">
            <v>GAS</v>
          </cell>
          <cell r="AV1440">
            <v>-1149.69245</v>
          </cell>
          <cell r="AW1440" t="str">
            <v>NEW DEAL</v>
          </cell>
        </row>
        <row r="1441">
          <cell r="AU1441" t="str">
            <v>GAS</v>
          </cell>
          <cell r="AV1441">
            <v>-801.36144000000002</v>
          </cell>
          <cell r="AW1441" t="str">
            <v>NEW DEAL</v>
          </cell>
        </row>
        <row r="1442">
          <cell r="AU1442" t="str">
            <v>GAS</v>
          </cell>
          <cell r="AV1442">
            <v>-1058.93064</v>
          </cell>
          <cell r="AW1442" t="str">
            <v>NEW DEAL</v>
          </cell>
        </row>
        <row r="1443">
          <cell r="AU1443" t="str">
            <v>GAS</v>
          </cell>
          <cell r="AV1443">
            <v>-1008.70006</v>
          </cell>
          <cell r="AW1443" t="str">
            <v>NEW DEAL</v>
          </cell>
        </row>
        <row r="1444">
          <cell r="AU1444" t="str">
            <v>GAS</v>
          </cell>
          <cell r="AV1444">
            <v>-1115.14823</v>
          </cell>
          <cell r="AW1444" t="str">
            <v>NEW DEAL</v>
          </cell>
        </row>
        <row r="1445">
          <cell r="AU1445" t="str">
            <v>GAS</v>
          </cell>
          <cell r="AV1445">
            <v>-2363.9443500000002</v>
          </cell>
          <cell r="AW1445" t="str">
            <v>NEW DEAL</v>
          </cell>
        </row>
        <row r="1446">
          <cell r="AU1446" t="str">
            <v>GAS</v>
          </cell>
          <cell r="AV1446">
            <v>-2283.1188400000001</v>
          </cell>
          <cell r="AW1446" t="str">
            <v>NEW DEAL</v>
          </cell>
        </row>
        <row r="1447">
          <cell r="AU1447" t="str">
            <v>GAS</v>
          </cell>
          <cell r="AV1447">
            <v>-2241.5734400000001</v>
          </cell>
          <cell r="AW1447" t="str">
            <v>NEW DEAL</v>
          </cell>
        </row>
        <row r="1448">
          <cell r="AU1448" t="str">
            <v>GAS</v>
          </cell>
          <cell r="AV1448">
            <v>-1070.63384</v>
          </cell>
          <cell r="AW1448" t="str">
            <v>NEW DEAL</v>
          </cell>
        </row>
        <row r="1449">
          <cell r="AU1449" t="str">
            <v>GAS</v>
          </cell>
          <cell r="AV1449">
            <v>-1263.8399300000001</v>
          </cell>
          <cell r="AW1449" t="str">
            <v>NEW DEAL</v>
          </cell>
        </row>
        <row r="1450">
          <cell r="AU1450" t="str">
            <v>GAS</v>
          </cell>
          <cell r="AV1450">
            <v>-1008.70006</v>
          </cell>
          <cell r="AW1450" t="str">
            <v>NEW DEAL</v>
          </cell>
        </row>
        <row r="1451">
          <cell r="AU1451" t="str">
            <v>GAS</v>
          </cell>
          <cell r="AV1451">
            <v>-2230.29646</v>
          </cell>
          <cell r="AW1451" t="str">
            <v>NEW DEAL</v>
          </cell>
        </row>
        <row r="1452">
          <cell r="AU1452" t="str">
            <v>GAS</v>
          </cell>
          <cell r="AV1452">
            <v>-2363.9443500000002</v>
          </cell>
          <cell r="AW1452" t="str">
            <v>NEW DEAL</v>
          </cell>
        </row>
        <row r="1453">
          <cell r="AU1453" t="str">
            <v>GAS</v>
          </cell>
          <cell r="AV1453">
            <v>-2283.1188400000001</v>
          </cell>
          <cell r="AW1453" t="str">
            <v>NEW DEAL</v>
          </cell>
        </row>
        <row r="1454">
          <cell r="AU1454" t="str">
            <v>GAS</v>
          </cell>
          <cell r="AV1454">
            <v>-1120.7867200000001</v>
          </cell>
          <cell r="AW1454" t="str">
            <v>NEW DEAL</v>
          </cell>
        </row>
        <row r="1455">
          <cell r="AU1455" t="str">
            <v>GAS</v>
          </cell>
          <cell r="AV1455">
            <v>-1070.63384</v>
          </cell>
          <cell r="AW1455" t="str">
            <v>NEW DEAL</v>
          </cell>
        </row>
        <row r="1456">
          <cell r="AU1456" t="str">
            <v>GAS</v>
          </cell>
          <cell r="AV1456">
            <v>-11095.70069</v>
          </cell>
          <cell r="AW1456" t="str">
            <v>NEW DEAL</v>
          </cell>
        </row>
        <row r="1457">
          <cell r="AU1457" t="str">
            <v>GAS</v>
          </cell>
          <cell r="AV1457">
            <v>-15612.07523</v>
          </cell>
          <cell r="AW1457" t="str">
            <v>NEW DEAL</v>
          </cell>
        </row>
        <row r="1458">
          <cell r="AU1458" t="str">
            <v>GAS</v>
          </cell>
          <cell r="AV1458">
            <v>-15365.63826</v>
          </cell>
          <cell r="AW1458" t="str">
            <v>NEW DEAL</v>
          </cell>
        </row>
        <row r="1459">
          <cell r="AU1459" t="str">
            <v>GAS</v>
          </cell>
          <cell r="AV1459">
            <v>-13698.713040000001</v>
          </cell>
          <cell r="AW1459" t="str">
            <v>NEW DEAL</v>
          </cell>
        </row>
        <row r="1460">
          <cell r="AU1460" t="str">
            <v>GAS</v>
          </cell>
          <cell r="AV1460">
            <v>-13449.44065</v>
          </cell>
          <cell r="AW1460" t="str">
            <v>NEW DEAL</v>
          </cell>
        </row>
        <row r="1461">
          <cell r="AU1461" t="str">
            <v>GAS</v>
          </cell>
          <cell r="AV1461">
            <v>-10706.338400000001</v>
          </cell>
          <cell r="AW1461" t="str">
            <v>NEW DEAL</v>
          </cell>
        </row>
        <row r="1462">
          <cell r="AU1462" t="str">
            <v>GAS</v>
          </cell>
          <cell r="AV1462">
            <v>-3026.1001900000001</v>
          </cell>
          <cell r="AW1462" t="str">
            <v>NEW DEAL</v>
          </cell>
        </row>
        <row r="1463">
          <cell r="AU1463" t="str">
            <v>GAS</v>
          </cell>
          <cell r="AV1463">
            <v>-4460.59292</v>
          </cell>
          <cell r="AW1463" t="str">
            <v>NEW DEAL</v>
          </cell>
        </row>
        <row r="1464">
          <cell r="AU1464" t="str">
            <v>GAS</v>
          </cell>
          <cell r="AV1464">
            <v>-4727.8887000000004</v>
          </cell>
          <cell r="AW1464" t="str">
            <v>NEW DEAL</v>
          </cell>
        </row>
        <row r="1465">
          <cell r="AU1465" t="str">
            <v>GAS</v>
          </cell>
          <cell r="AV1465">
            <v>-4566.2376800000002</v>
          </cell>
          <cell r="AW1465" t="str">
            <v>NEW DEAL</v>
          </cell>
        </row>
        <row r="1466">
          <cell r="AU1466" t="str">
            <v>GAS</v>
          </cell>
          <cell r="AV1466">
            <v>-4483.1468800000002</v>
          </cell>
          <cell r="AW1466" t="str">
            <v>NEW DEAL</v>
          </cell>
        </row>
        <row r="1467">
          <cell r="AU1467" t="str">
            <v>GAS</v>
          </cell>
          <cell r="AV1467">
            <v>-3211.9015199999999</v>
          </cell>
          <cell r="AW1467" t="str">
            <v>NEW DEAL</v>
          </cell>
        </row>
        <row r="1468">
          <cell r="AU1468" t="str">
            <v>GAS</v>
          </cell>
          <cell r="AV1468">
            <v>-1008.70006</v>
          </cell>
          <cell r="AW1468" t="str">
            <v>NEW DEAL</v>
          </cell>
        </row>
        <row r="1469">
          <cell r="AU1469" t="str">
            <v>GAS</v>
          </cell>
          <cell r="AV1469">
            <v>-1115.14823</v>
          </cell>
          <cell r="AW1469" t="str">
            <v>NEW DEAL</v>
          </cell>
        </row>
        <row r="1470">
          <cell r="AU1470" t="str">
            <v>GAS</v>
          </cell>
          <cell r="AV1470">
            <v>-1181.97217</v>
          </cell>
          <cell r="AW1470" t="str">
            <v>NEW DEAL</v>
          </cell>
        </row>
        <row r="1471">
          <cell r="AU1471" t="str">
            <v>GAS</v>
          </cell>
          <cell r="AV1471">
            <v>-1141.55942</v>
          </cell>
          <cell r="AW1471" t="str">
            <v>NEW DEAL</v>
          </cell>
        </row>
        <row r="1472">
          <cell r="AU1472" t="str">
            <v>GAS</v>
          </cell>
          <cell r="AV1472">
            <v>-1120.7867200000001</v>
          </cell>
          <cell r="AW1472" t="str">
            <v>NEW DEAL</v>
          </cell>
        </row>
        <row r="1473">
          <cell r="AU1473" t="str">
            <v>GAS</v>
          </cell>
          <cell r="AV1473">
            <v>-1070.63384</v>
          </cell>
          <cell r="AW1473" t="str">
            <v>NEW DEAL</v>
          </cell>
        </row>
        <row r="1474">
          <cell r="AU1474" t="str">
            <v>GAS</v>
          </cell>
          <cell r="AV1474">
            <v>-4980.0000038353846</v>
          </cell>
          <cell r="AW1474" t="str">
            <v>NEW DEAL</v>
          </cell>
        </row>
        <row r="1475">
          <cell r="AU1475" t="str">
            <v>GAS</v>
          </cell>
          <cell r="AV1475">
            <v>-9400.0000010031436</v>
          </cell>
          <cell r="AW1475" t="str">
            <v>NEW DEAL</v>
          </cell>
        </row>
        <row r="1476">
          <cell r="AU1476" t="str">
            <v>GAS</v>
          </cell>
          <cell r="AV1476">
            <v>-5880.0000040861842</v>
          </cell>
          <cell r="AW1476" t="str">
            <v>NEW DEAL</v>
          </cell>
        </row>
        <row r="1477">
          <cell r="AU1477" t="str">
            <v>GAS</v>
          </cell>
          <cell r="AV1477">
            <v>-9990.0000004567082</v>
          </cell>
          <cell r="AW1477" t="str">
            <v>NEW DEAL</v>
          </cell>
        </row>
        <row r="1478">
          <cell r="AU1478" t="str">
            <v>GAS</v>
          </cell>
          <cell r="AV1478">
            <v>-10109.999996165816</v>
          </cell>
          <cell r="AW1478" t="str">
            <v>NEW DEAL</v>
          </cell>
        </row>
        <row r="1479">
          <cell r="AU1479" t="str">
            <v>GAS</v>
          </cell>
          <cell r="AV1479">
            <v>-10200.000001573984</v>
          </cell>
          <cell r="AW1479" t="str">
            <v>NEW DEAL</v>
          </cell>
        </row>
        <row r="1480">
          <cell r="AU1480" t="str">
            <v>GAS</v>
          </cell>
          <cell r="AV1480">
            <v>-12800.000003962257</v>
          </cell>
          <cell r="AW1480" t="str">
            <v>NEW DEAL</v>
          </cell>
        </row>
        <row r="1481">
          <cell r="AU1481" t="str">
            <v>GAS</v>
          </cell>
          <cell r="AV1481">
            <v>-17150.000001549361</v>
          </cell>
          <cell r="AW1481" t="str">
            <v>NEW DEAL</v>
          </cell>
        </row>
        <row r="1482">
          <cell r="AU1482" t="str">
            <v>GAS</v>
          </cell>
          <cell r="AV1482">
            <v>-12520.00000403985</v>
          </cell>
          <cell r="AW1482" t="str">
            <v>NEW DEAL</v>
          </cell>
        </row>
        <row r="1483">
          <cell r="AU1483" t="str">
            <v>GAS</v>
          </cell>
          <cell r="AV1483">
            <v>-22610.000000320924</v>
          </cell>
          <cell r="AW1483" t="str">
            <v>NEW DEAL</v>
          </cell>
        </row>
        <row r="1484">
          <cell r="AU1484" t="str">
            <v>GAS</v>
          </cell>
          <cell r="AV1484">
            <v>-16149.999997960935</v>
          </cell>
          <cell r="AW1484" t="str">
            <v>NEW DEAL</v>
          </cell>
        </row>
        <row r="1485">
          <cell r="AU1485" t="str">
            <v>GAS</v>
          </cell>
          <cell r="AV1485">
            <v>-52126.156340000001</v>
          </cell>
          <cell r="AW1485" t="str">
            <v>NEW DEAL</v>
          </cell>
        </row>
        <row r="1486">
          <cell r="AU1486" t="str">
            <v>GAS</v>
          </cell>
          <cell r="AV1486">
            <v>-63006.351240000004</v>
          </cell>
          <cell r="AW1486" t="str">
            <v>NEW DEAL</v>
          </cell>
        </row>
        <row r="1487">
          <cell r="AU1487" t="str">
            <v>GAS</v>
          </cell>
          <cell r="AV1487">
            <v>-55922.314460000001</v>
          </cell>
          <cell r="AW1487" t="str">
            <v>NEW DEAL</v>
          </cell>
        </row>
        <row r="1488">
          <cell r="AU1488" t="str">
            <v>GAS</v>
          </cell>
          <cell r="AV1488">
            <v>-50416.664779999999</v>
          </cell>
          <cell r="AW1488" t="str">
            <v>NEW DEAL</v>
          </cell>
        </row>
        <row r="1489">
          <cell r="AU1489" t="str">
            <v>GAS</v>
          </cell>
          <cell r="AV1489">
            <v>-3484.7574599999998</v>
          </cell>
          <cell r="AW1489" t="str">
            <v>NEW DEAL</v>
          </cell>
        </row>
        <row r="1490">
          <cell r="AU1490" t="str">
            <v>GAS</v>
          </cell>
          <cell r="AV1490">
            <v>-3419.4033800000002</v>
          </cell>
          <cell r="AW1490" t="str">
            <v>NEW DEAL</v>
          </cell>
        </row>
        <row r="1491">
          <cell r="AU1491" t="str">
            <v>GAS</v>
          </cell>
          <cell r="AV1491">
            <v>-3475.0770900000002</v>
          </cell>
          <cell r="AW1491" t="str">
            <v>NEW DEAL</v>
          </cell>
        </row>
        <row r="1492">
          <cell r="AU1492" t="str">
            <v>GAS</v>
          </cell>
          <cell r="AV1492">
            <v>-7000.7056899999998</v>
          </cell>
          <cell r="AW1492" t="str">
            <v>NEW DEAL</v>
          </cell>
        </row>
        <row r="1493">
          <cell r="AU1493" t="str">
            <v>GAS</v>
          </cell>
          <cell r="AV1493">
            <v>-6990.2893100000001</v>
          </cell>
          <cell r="AW1493" t="str">
            <v>NEW DEAL</v>
          </cell>
        </row>
        <row r="1494">
          <cell r="AU1494" t="str">
            <v>GAS</v>
          </cell>
          <cell r="AV1494">
            <v>-6722.2219699999996</v>
          </cell>
          <cell r="AW1494" t="str">
            <v>NEW DEAL</v>
          </cell>
        </row>
        <row r="1495">
          <cell r="AU1495" t="str">
            <v>GAS</v>
          </cell>
          <cell r="AV1495">
            <v>-3484.7574599999998</v>
          </cell>
          <cell r="AW1495" t="str">
            <v>NEW DEAL</v>
          </cell>
        </row>
        <row r="1496">
          <cell r="AU1496" t="str">
            <v>GAS</v>
          </cell>
          <cell r="AV1496">
            <v>-3142.12833</v>
          </cell>
          <cell r="AW1496" t="str">
            <v>NEW DEAL</v>
          </cell>
        </row>
        <row r="1497">
          <cell r="AU1497" t="str">
            <v>GAS</v>
          </cell>
          <cell r="AV1497">
            <v>-2583.3175000000001</v>
          </cell>
          <cell r="AW1497" t="str">
            <v>NEW DEAL</v>
          </cell>
        </row>
        <row r="1498">
          <cell r="AU1498" t="str">
            <v>GAS</v>
          </cell>
          <cell r="AV1498">
            <v>-3475.0770900000002</v>
          </cell>
          <cell r="AW1498" t="str">
            <v>NEW DEAL</v>
          </cell>
        </row>
        <row r="1499">
          <cell r="AU1499" t="str">
            <v>GAS</v>
          </cell>
          <cell r="AV1499">
            <v>-7000.7056899999998</v>
          </cell>
          <cell r="AW1499" t="str">
            <v>NEW DEAL</v>
          </cell>
        </row>
        <row r="1500">
          <cell r="AU1500" t="str">
            <v>GAS</v>
          </cell>
          <cell r="AV1500">
            <v>-6990.2893100000001</v>
          </cell>
          <cell r="AW1500" t="str">
            <v>NEW DEAL</v>
          </cell>
        </row>
        <row r="1501">
          <cell r="AU1501" t="str">
            <v>GAS</v>
          </cell>
          <cell r="AV1501">
            <v>-6722.2219699999996</v>
          </cell>
          <cell r="AW1501" t="str">
            <v>NEW DEAL</v>
          </cell>
        </row>
        <row r="1502">
          <cell r="AU1502" t="str">
            <v>GAS</v>
          </cell>
          <cell r="AV1502">
            <v>-6969.5149300000003</v>
          </cell>
          <cell r="AW1502" t="str">
            <v>NEW DEAL</v>
          </cell>
        </row>
        <row r="1503">
          <cell r="AU1503" t="str">
            <v>GAS</v>
          </cell>
          <cell r="AV1503">
            <v>-3142.12833</v>
          </cell>
          <cell r="AW1503" t="str">
            <v>NEW DEAL</v>
          </cell>
        </row>
        <row r="1504">
          <cell r="AU1504" t="str">
            <v>GAS</v>
          </cell>
          <cell r="AV1504">
            <v>-38225.847990000002</v>
          </cell>
          <cell r="AW1504" t="str">
            <v>NEW DEAL</v>
          </cell>
        </row>
        <row r="1505">
          <cell r="AU1505" t="str">
            <v>GAS</v>
          </cell>
          <cell r="AV1505">
            <v>-49004.939859999999</v>
          </cell>
          <cell r="AW1505" t="str">
            <v>NEW DEAL</v>
          </cell>
        </row>
        <row r="1506">
          <cell r="AU1506" t="str">
            <v>GAS</v>
          </cell>
          <cell r="AV1506">
            <v>-45436.880499999999</v>
          </cell>
          <cell r="AW1506" t="str">
            <v>NEW DEAL</v>
          </cell>
        </row>
        <row r="1507">
          <cell r="AU1507" t="str">
            <v>GAS</v>
          </cell>
          <cell r="AV1507">
            <v>-43694.44281</v>
          </cell>
          <cell r="AW1507" t="str">
            <v>NEW DEAL</v>
          </cell>
        </row>
        <row r="1508">
          <cell r="AU1508" t="str">
            <v>GAS</v>
          </cell>
          <cell r="AV1508">
            <v>-41817.08958</v>
          </cell>
          <cell r="AW1508" t="str">
            <v>NEW DEAL</v>
          </cell>
        </row>
        <row r="1509">
          <cell r="AU1509" t="str">
            <v>GAS</v>
          </cell>
          <cell r="AV1509">
            <v>-31421.283289999999</v>
          </cell>
          <cell r="AW1509" t="str">
            <v>NEW DEAL</v>
          </cell>
        </row>
        <row r="1510">
          <cell r="AU1510" t="str">
            <v>GAS</v>
          </cell>
          <cell r="AV1510">
            <v>-10425.23127</v>
          </cell>
          <cell r="AW1510" t="str">
            <v>NEW DEAL</v>
          </cell>
        </row>
        <row r="1511">
          <cell r="AU1511" t="str">
            <v>GAS</v>
          </cell>
          <cell r="AV1511">
            <v>-14001.411389999999</v>
          </cell>
          <cell r="AW1511" t="str">
            <v>NEW DEAL</v>
          </cell>
        </row>
        <row r="1512">
          <cell r="AU1512" t="str">
            <v>GAS</v>
          </cell>
          <cell r="AV1512">
            <v>-13980.57862</v>
          </cell>
          <cell r="AW1512" t="str">
            <v>NEW DEAL</v>
          </cell>
        </row>
        <row r="1513">
          <cell r="AU1513" t="str">
            <v>GAS</v>
          </cell>
          <cell r="AV1513">
            <v>-13444.443939999999</v>
          </cell>
          <cell r="AW1513" t="str">
            <v>NEW DEAL</v>
          </cell>
        </row>
        <row r="1514">
          <cell r="AU1514" t="str">
            <v>GAS</v>
          </cell>
          <cell r="AV1514">
            <v>-13939.029860000001</v>
          </cell>
          <cell r="AW1514" t="str">
            <v>NEW DEAL</v>
          </cell>
        </row>
        <row r="1515">
          <cell r="AU1515" t="str">
            <v>GAS</v>
          </cell>
          <cell r="AV1515">
            <v>-9426.3849900000005</v>
          </cell>
          <cell r="AW1515" t="str">
            <v>NEW DEAL</v>
          </cell>
        </row>
        <row r="1516">
          <cell r="AU1516" t="str">
            <v>GAS</v>
          </cell>
          <cell r="AV1516">
            <v>-3475.0770900000002</v>
          </cell>
          <cell r="AW1516" t="str">
            <v>NEW DEAL</v>
          </cell>
        </row>
        <row r="1517">
          <cell r="AU1517" t="str">
            <v>GAS</v>
          </cell>
          <cell r="AV1517">
            <v>-3500.3528500000002</v>
          </cell>
          <cell r="AW1517" t="str">
            <v>NEW DEAL</v>
          </cell>
        </row>
        <row r="1518">
          <cell r="AU1518" t="str">
            <v>GAS</v>
          </cell>
          <cell r="AV1518">
            <v>-3495.1446500000002</v>
          </cell>
          <cell r="AW1518" t="str">
            <v>NEW DEAL</v>
          </cell>
        </row>
        <row r="1519">
          <cell r="AU1519" t="str">
            <v>GAS</v>
          </cell>
          <cell r="AV1519">
            <v>-3361.1109900000001</v>
          </cell>
          <cell r="AW1519" t="str">
            <v>NEW DEAL</v>
          </cell>
        </row>
        <row r="1520">
          <cell r="AU1520" t="str">
            <v>GAS</v>
          </cell>
          <cell r="AV1520">
            <v>-3484.7574599999998</v>
          </cell>
          <cell r="AW1520" t="str">
            <v>NEW DEAL</v>
          </cell>
        </row>
        <row r="1521">
          <cell r="AU1521" t="str">
            <v>GAS</v>
          </cell>
          <cell r="AV1521">
            <v>-3142.12833</v>
          </cell>
          <cell r="AW1521" t="str">
            <v>NEW DEAL</v>
          </cell>
        </row>
        <row r="1522">
          <cell r="AU1522" t="str">
            <v>GAS</v>
          </cell>
          <cell r="AV1522">
            <v>-66143.30313</v>
          </cell>
          <cell r="AW1522" t="str">
            <v>NEW DEAL</v>
          </cell>
        </row>
        <row r="1523">
          <cell r="AU1523" t="str">
            <v>GAS</v>
          </cell>
          <cell r="AV1523">
            <v>-80877.592720000001</v>
          </cell>
          <cell r="AW1523" t="str">
            <v>NEW DEAL</v>
          </cell>
        </row>
        <row r="1524">
          <cell r="AU1524" t="str">
            <v>GAS</v>
          </cell>
          <cell r="AV1524">
            <v>-75489.925300000003</v>
          </cell>
          <cell r="AW1524" t="str">
            <v>NEW DEAL</v>
          </cell>
        </row>
        <row r="1525">
          <cell r="AU1525" t="str">
            <v>GAS</v>
          </cell>
          <cell r="AV1525">
            <v>-69332.660180000006</v>
          </cell>
          <cell r="AW1525" t="str">
            <v>NEW DEAL</v>
          </cell>
        </row>
        <row r="1526">
          <cell r="AU1526" t="str">
            <v>GAS</v>
          </cell>
          <cell r="AV1526">
            <v>-49899.37401</v>
          </cell>
          <cell r="AW1526" t="str">
            <v>NEW DEAL</v>
          </cell>
        </row>
        <row r="1527">
          <cell r="AU1527" t="str">
            <v>GAS</v>
          </cell>
          <cell r="AV1527">
            <v>-33870.961479999998</v>
          </cell>
          <cell r="AW1527" t="str">
            <v>NEW DEAL</v>
          </cell>
        </row>
        <row r="1528">
          <cell r="AU1528" t="str">
            <v>GAS</v>
          </cell>
          <cell r="AV1528">
            <v>-45097.706680000003</v>
          </cell>
          <cell r="AW1528" t="str">
            <v>NEW DEAL</v>
          </cell>
        </row>
        <row r="1529">
          <cell r="AU1529" t="str">
            <v>GAS</v>
          </cell>
          <cell r="AV1529">
            <v>-49770.826289999997</v>
          </cell>
          <cell r="AW1529" t="str">
            <v>NEW DEAL</v>
          </cell>
        </row>
        <row r="1530">
          <cell r="AU1530" t="str">
            <v>GAS</v>
          </cell>
          <cell r="AV1530">
            <v>-47181.203309999997</v>
          </cell>
          <cell r="AW1530" t="str">
            <v>NEW DEAL</v>
          </cell>
        </row>
        <row r="1531">
          <cell r="AU1531" t="str">
            <v>GAS</v>
          </cell>
          <cell r="AV1531">
            <v>-40969.299200000001</v>
          </cell>
          <cell r="AW1531" t="str">
            <v>NEW DEAL</v>
          </cell>
        </row>
        <row r="1532">
          <cell r="AU1532" t="str">
            <v>GAS</v>
          </cell>
          <cell r="AV1532">
            <v>-37424.530509999997</v>
          </cell>
          <cell r="AW1532" t="str">
            <v>NEW DEAL</v>
          </cell>
        </row>
        <row r="1533">
          <cell r="AU1533" t="str">
            <v>GAS</v>
          </cell>
          <cell r="AV1533">
            <v>-31048.381359999999</v>
          </cell>
          <cell r="AW1533" t="str">
            <v>NEW DEAL</v>
          </cell>
        </row>
        <row r="1534">
          <cell r="AU1534" t="str">
            <v>GAS</v>
          </cell>
          <cell r="AV1534">
            <v>-3068.9378700000002</v>
          </cell>
          <cell r="AW1534" t="str">
            <v>NEW DEAL</v>
          </cell>
        </row>
        <row r="1535">
          <cell r="AU1535" t="str">
            <v>GAS</v>
          </cell>
          <cell r="AV1535">
            <v>0</v>
          </cell>
          <cell r="AW1535" t="str">
            <v>NEW DEAL</v>
          </cell>
        </row>
        <row r="1536">
          <cell r="AU1536" t="str">
            <v>GAS</v>
          </cell>
          <cell r="AV1536">
            <v>-3110.6766400000001</v>
          </cell>
          <cell r="AW1536" t="str">
            <v>NEW DEAL</v>
          </cell>
        </row>
        <row r="1537">
          <cell r="AU1537" t="str">
            <v>GAS</v>
          </cell>
          <cell r="AV1537">
            <v>-3145.4135500000002</v>
          </cell>
          <cell r="AW1537" t="str">
            <v>NEW DEAL</v>
          </cell>
        </row>
        <row r="1538">
          <cell r="AU1538" t="str">
            <v>GAS</v>
          </cell>
          <cell r="AV1538">
            <v>-3151.4845500000001</v>
          </cell>
          <cell r="AW1538" t="str">
            <v>NEW DEAL</v>
          </cell>
        </row>
        <row r="1539">
          <cell r="AU1539" t="str">
            <v>GAS</v>
          </cell>
          <cell r="AV1539">
            <v>-3118.7108800000001</v>
          </cell>
          <cell r="AW1539" t="str">
            <v>NEW DEAL</v>
          </cell>
        </row>
        <row r="1540">
          <cell r="AU1540" t="str">
            <v>GAS</v>
          </cell>
          <cell r="AV1540">
            <v>-2822.5801200000001</v>
          </cell>
          <cell r="AW1540" t="str">
            <v>NEW DEAL</v>
          </cell>
        </row>
        <row r="1541">
          <cell r="AU1541" t="str">
            <v>GAS</v>
          </cell>
          <cell r="AV1541">
            <v>-2935.99737</v>
          </cell>
          <cell r="AW1541" t="str">
            <v>NEW DEAL</v>
          </cell>
        </row>
        <row r="1542">
          <cell r="AU1542" t="str">
            <v>GAS</v>
          </cell>
          <cell r="AV1542">
            <v>-3006.5137800000002</v>
          </cell>
          <cell r="AW1542" t="str">
            <v>NEW DEAL</v>
          </cell>
        </row>
        <row r="1543">
          <cell r="AU1543" t="str">
            <v>GAS</v>
          </cell>
          <cell r="AV1543">
            <v>-6221.35329</v>
          </cell>
          <cell r="AW1543" t="str">
            <v>NEW DEAL</v>
          </cell>
        </row>
        <row r="1544">
          <cell r="AU1544" t="str">
            <v>GAS</v>
          </cell>
          <cell r="AV1544">
            <v>-3145.4135500000002</v>
          </cell>
          <cell r="AW1544" t="str">
            <v>NEW DEAL</v>
          </cell>
        </row>
        <row r="1545">
          <cell r="AU1545" t="str">
            <v>GAS</v>
          </cell>
          <cell r="AV1545">
            <v>-3151.4845500000001</v>
          </cell>
          <cell r="AW1545" t="str">
            <v>NEW DEAL</v>
          </cell>
        </row>
        <row r="1546">
          <cell r="AU1546" t="str">
            <v>GAS</v>
          </cell>
          <cell r="AV1546">
            <v>-3118.7108800000001</v>
          </cell>
          <cell r="AW1546" t="str">
            <v>NEW DEAL</v>
          </cell>
        </row>
        <row r="1547">
          <cell r="AU1547" t="str">
            <v>GAS</v>
          </cell>
          <cell r="AV1547">
            <v>-2822.5801200000001</v>
          </cell>
          <cell r="AW1547" t="str">
            <v>NEW DEAL</v>
          </cell>
        </row>
        <row r="1548">
          <cell r="AU1548" t="str">
            <v>GAS</v>
          </cell>
          <cell r="AV1548">
            <v>-36078.16534</v>
          </cell>
          <cell r="AW1548" t="str">
            <v>NEW DEAL</v>
          </cell>
        </row>
        <row r="1549">
          <cell r="AU1549" t="str">
            <v>GAS</v>
          </cell>
          <cell r="AV1549">
            <v>-43549.472999999998</v>
          </cell>
          <cell r="AW1549" t="str">
            <v>NEW DEAL</v>
          </cell>
        </row>
        <row r="1550">
          <cell r="AU1550" t="str">
            <v>GAS</v>
          </cell>
          <cell r="AV1550">
            <v>-44035.78976</v>
          </cell>
          <cell r="AW1550" t="str">
            <v>NEW DEAL</v>
          </cell>
        </row>
        <row r="1551">
          <cell r="AU1551" t="str">
            <v>GAS</v>
          </cell>
          <cell r="AV1551">
            <v>-40969.299200000001</v>
          </cell>
          <cell r="AW1551" t="str">
            <v>NEW DEAL</v>
          </cell>
        </row>
        <row r="1552">
          <cell r="AU1552" t="str">
            <v>GAS</v>
          </cell>
          <cell r="AV1552">
            <v>-40543.241379999999</v>
          </cell>
          <cell r="AW1552" t="str">
            <v>NEW DEAL</v>
          </cell>
        </row>
        <row r="1553">
          <cell r="AU1553" t="str">
            <v>GAS</v>
          </cell>
          <cell r="AV1553">
            <v>-28225.801240000001</v>
          </cell>
          <cell r="AW1553" t="str">
            <v>NEW DEAL</v>
          </cell>
        </row>
        <row r="1554">
          <cell r="AU1554" t="str">
            <v>GAS</v>
          </cell>
          <cell r="AV1554">
            <v>-9019.5413399999998</v>
          </cell>
          <cell r="AW1554" t="str">
            <v>NEW DEAL</v>
          </cell>
        </row>
        <row r="1555">
          <cell r="AU1555" t="str">
            <v>GAS</v>
          </cell>
          <cell r="AV1555">
            <v>-12442.70657</v>
          </cell>
          <cell r="AW1555" t="str">
            <v>NEW DEAL</v>
          </cell>
        </row>
        <row r="1556">
          <cell r="AU1556" t="str">
            <v>GAS</v>
          </cell>
          <cell r="AV1556">
            <v>-12581.65422</v>
          </cell>
          <cell r="AW1556" t="str">
            <v>NEW DEAL</v>
          </cell>
        </row>
        <row r="1557">
          <cell r="AU1557" t="str">
            <v>GAS</v>
          </cell>
          <cell r="AV1557">
            <v>-9454.4536599999992</v>
          </cell>
          <cell r="AW1557" t="str">
            <v>NEW DEAL</v>
          </cell>
        </row>
        <row r="1558">
          <cell r="AU1558" t="str">
            <v>GAS</v>
          </cell>
          <cell r="AV1558">
            <v>-12474.843500000001</v>
          </cell>
          <cell r="AW1558" t="str">
            <v>NEW DEAL</v>
          </cell>
        </row>
        <row r="1559">
          <cell r="AU1559" t="str">
            <v>GAS</v>
          </cell>
          <cell r="AV1559">
            <v>-8467.7403699999995</v>
          </cell>
          <cell r="AW1559" t="str">
            <v>NEW DEAL</v>
          </cell>
        </row>
        <row r="1560">
          <cell r="AU1560" t="str">
            <v>GAS</v>
          </cell>
          <cell r="AV1560">
            <v>-3006.5137800000002</v>
          </cell>
          <cell r="AW1560" t="str">
            <v>NEW DEAL</v>
          </cell>
        </row>
        <row r="1561">
          <cell r="AU1561" t="str">
            <v>GAS</v>
          </cell>
          <cell r="AV1561">
            <v>-3110.6766400000001</v>
          </cell>
          <cell r="AW1561" t="str">
            <v>NEW DEAL</v>
          </cell>
        </row>
        <row r="1562">
          <cell r="AU1562" t="str">
            <v>GAS</v>
          </cell>
          <cell r="AV1562">
            <v>-3145.4135500000002</v>
          </cell>
          <cell r="AW1562" t="str">
            <v>NEW DEAL</v>
          </cell>
        </row>
        <row r="1563">
          <cell r="AU1563" t="str">
            <v>GAS</v>
          </cell>
          <cell r="AV1563">
            <v>-3151.4845500000001</v>
          </cell>
          <cell r="AW1563" t="str">
            <v>NEW DEAL</v>
          </cell>
        </row>
        <row r="1564">
          <cell r="AU1564" t="str">
            <v>GAS</v>
          </cell>
          <cell r="AV1564">
            <v>-3118.7108800000001</v>
          </cell>
          <cell r="AW1564" t="str">
            <v>NEW DEAL</v>
          </cell>
        </row>
        <row r="1565">
          <cell r="AU1565" t="str">
            <v>GAS</v>
          </cell>
          <cell r="AV1565">
            <v>-2822.5801200000001</v>
          </cell>
          <cell r="AW1565" t="str">
            <v>NEW DEAL</v>
          </cell>
        </row>
        <row r="1566">
          <cell r="AU1566" t="str">
            <v>GAS</v>
          </cell>
          <cell r="AV1566">
            <v>-25440.000001403379</v>
          </cell>
          <cell r="AW1566" t="str">
            <v>NEW DEAL</v>
          </cell>
        </row>
        <row r="1567">
          <cell r="AU1567" t="str">
            <v>GAS</v>
          </cell>
          <cell r="AV1567">
            <v>-37559.999995466242</v>
          </cell>
          <cell r="AW1567" t="str">
            <v>NEW DEAL</v>
          </cell>
        </row>
        <row r="1568">
          <cell r="AU1568" t="str">
            <v>GAS</v>
          </cell>
          <cell r="AV1568">
            <v>-46620.00000351257</v>
          </cell>
          <cell r="AW1568" t="str">
            <v>NEW DEAL</v>
          </cell>
        </row>
        <row r="1569">
          <cell r="AU1569" t="str">
            <v>GAS</v>
          </cell>
          <cell r="AV1569">
            <v>-59400.000004606714</v>
          </cell>
          <cell r="AW1569" t="str">
            <v>NEW DEAL</v>
          </cell>
        </row>
        <row r="1570">
          <cell r="AU1570" t="str">
            <v>GAS</v>
          </cell>
          <cell r="AV1570">
            <v>-49949.999995505757</v>
          </cell>
          <cell r="AW1570" t="str">
            <v>NEW DEAL</v>
          </cell>
        </row>
        <row r="1571">
          <cell r="AU1571" t="str">
            <v>GAS</v>
          </cell>
          <cell r="AV1571">
            <v>-43289.999997030565</v>
          </cell>
          <cell r="AW1571" t="str">
            <v>NEW DEAL</v>
          </cell>
        </row>
        <row r="1572">
          <cell r="AU1572" t="str">
            <v>GAS</v>
          </cell>
          <cell r="AV1572">
            <v>-33109.999996199542</v>
          </cell>
          <cell r="AW1572" t="str">
            <v>NEW DEAL</v>
          </cell>
        </row>
        <row r="1573">
          <cell r="AU1573" t="str">
            <v>GAS</v>
          </cell>
          <cell r="AV1573">
            <v>-15999.999995915534</v>
          </cell>
          <cell r="AW1573" t="str">
            <v>NEW DEAL</v>
          </cell>
        </row>
        <row r="1574">
          <cell r="AU1574" t="str">
            <v>GAS</v>
          </cell>
          <cell r="AV1574">
            <v>-19499.999997035371</v>
          </cell>
          <cell r="AW1574" t="str">
            <v>NEW DEAL</v>
          </cell>
        </row>
        <row r="1575">
          <cell r="AU1575" t="str">
            <v>GAS</v>
          </cell>
          <cell r="AV1575">
            <v>-19949.999995265327</v>
          </cell>
          <cell r="AW1575" t="str">
            <v>NEW DEAL</v>
          </cell>
        </row>
        <row r="1576">
          <cell r="AU1576" t="str">
            <v>GAS</v>
          </cell>
          <cell r="AV1576">
            <v>-19080.000001348784</v>
          </cell>
          <cell r="AW1576" t="str">
            <v>NEW DEAL</v>
          </cell>
        </row>
        <row r="1577">
          <cell r="AU1577" t="str">
            <v>GAS</v>
          </cell>
          <cell r="AV1577">
            <v>-178560.00000365361</v>
          </cell>
          <cell r="AW1577" t="str">
            <v>NEW DEAL</v>
          </cell>
        </row>
        <row r="1578">
          <cell r="AU1578" t="str">
            <v>GAS</v>
          </cell>
          <cell r="AV1578">
            <v>-9660.0000000761465</v>
          </cell>
          <cell r="AW1578" t="str">
            <v>NEW DEAL</v>
          </cell>
        </row>
        <row r="1579">
          <cell r="AU1579" t="str">
            <v>GAS</v>
          </cell>
          <cell r="AV1579">
            <v>-14200.000003009429</v>
          </cell>
          <cell r="AW1579" t="str">
            <v>NEW DEAL</v>
          </cell>
        </row>
        <row r="1580">
          <cell r="AU1580" t="str">
            <v>GAS</v>
          </cell>
          <cell r="AV1580">
            <v>-11010.000004832506</v>
          </cell>
          <cell r="AW1580" t="str">
            <v>NEW DEAL</v>
          </cell>
        </row>
        <row r="1581">
          <cell r="AU1581" t="str">
            <v>GAS</v>
          </cell>
          <cell r="AV1581">
            <v>-14520.000002808662</v>
          </cell>
          <cell r="AW1581" t="str">
            <v>NEW DEAL</v>
          </cell>
        </row>
        <row r="1582">
          <cell r="AU1582" t="str">
            <v>GAS</v>
          </cell>
          <cell r="AV1582">
            <v>-10409.999995783004</v>
          </cell>
          <cell r="AW1582" t="str">
            <v>NEW DEAL</v>
          </cell>
        </row>
        <row r="1583">
          <cell r="AU1583" t="str">
            <v>GAS</v>
          </cell>
          <cell r="AV1583">
            <v>-10800.000002260083</v>
          </cell>
          <cell r="AW1583" t="str">
            <v>NEW DEAL</v>
          </cell>
        </row>
        <row r="1584">
          <cell r="AU1584" t="str">
            <v>GAS</v>
          </cell>
          <cell r="AV1584">
            <v>-16000.000002425872</v>
          </cell>
          <cell r="AW1584" t="str">
            <v>NEW DEAL</v>
          </cell>
        </row>
        <row r="1585">
          <cell r="AU1585" t="str">
            <v>GAS</v>
          </cell>
          <cell r="AV1585">
            <v>-17199.999997915987</v>
          </cell>
          <cell r="AW1585" t="str">
            <v>NEW DEAL</v>
          </cell>
        </row>
        <row r="1586">
          <cell r="AU1586" t="str">
            <v>GAS</v>
          </cell>
          <cell r="AV1586">
            <v>-20750.00000376179</v>
          </cell>
          <cell r="AW1586" t="str">
            <v>NEW DEAL</v>
          </cell>
        </row>
        <row r="1587">
          <cell r="AU1587" t="str">
            <v>GAS</v>
          </cell>
          <cell r="AV1587">
            <v>-8139.9999967394897</v>
          </cell>
          <cell r="AW1587" t="str">
            <v>NEW DEAL</v>
          </cell>
        </row>
        <row r="1588">
          <cell r="AU1588" t="str">
            <v>GAS</v>
          </cell>
          <cell r="AV1588">
            <v>-12089.999995084847</v>
          </cell>
          <cell r="AW1588" t="str">
            <v>NEW DEAL</v>
          </cell>
        </row>
        <row r="1589">
          <cell r="AU1589" t="str">
            <v>GAS</v>
          </cell>
          <cell r="AV1589">
            <v>-11610.000004325797</v>
          </cell>
          <cell r="AW1589" t="str">
            <v>NEW DEAL</v>
          </cell>
        </row>
        <row r="1590">
          <cell r="AU1590" t="str">
            <v>GAS</v>
          </cell>
          <cell r="AV1590">
            <v>-7599.9999952376829</v>
          </cell>
          <cell r="AW1590" t="str">
            <v>NEW DEAL</v>
          </cell>
        </row>
        <row r="1591">
          <cell r="AU1591" t="str">
            <v>GAS</v>
          </cell>
          <cell r="AV1591">
            <v>-17499.999998231135</v>
          </cell>
          <cell r="AW1591" t="str">
            <v>NEW DEAL</v>
          </cell>
        </row>
        <row r="1592">
          <cell r="AU1592" t="str">
            <v>GAS</v>
          </cell>
          <cell r="AV1592">
            <v>-6579.9999998433423</v>
          </cell>
          <cell r="AW1592" t="str">
            <v>NEW DEAL</v>
          </cell>
        </row>
        <row r="1593">
          <cell r="AU1593" t="str">
            <v>GAS</v>
          </cell>
          <cell r="AV1593">
            <v>-6379.9999983377447</v>
          </cell>
          <cell r="AW1593" t="str">
            <v>NEW DEAL</v>
          </cell>
        </row>
        <row r="1594">
          <cell r="AU1594" t="str">
            <v>GAS</v>
          </cell>
          <cell r="AV1594">
            <v>-9450.0000016879294</v>
          </cell>
          <cell r="AW1594" t="str">
            <v>NEW DEAL</v>
          </cell>
        </row>
        <row r="1595">
          <cell r="AU1595" t="str">
            <v>GAS</v>
          </cell>
          <cell r="AV1595">
            <v>163333.65609999999</v>
          </cell>
          <cell r="AW1595" t="str">
            <v>NEW DEAL</v>
          </cell>
        </row>
        <row r="1596">
          <cell r="AU1596" t="str">
            <v>GAS</v>
          </cell>
          <cell r="AV1596">
            <v>140242.56880000001</v>
          </cell>
          <cell r="AW1596" t="str">
            <v>NEW DEAL</v>
          </cell>
        </row>
        <row r="1597">
          <cell r="AU1597" t="str">
            <v>GAS</v>
          </cell>
          <cell r="AV1597">
            <v>71637.902780000004</v>
          </cell>
          <cell r="AW1597" t="str">
            <v>NEW DEAL</v>
          </cell>
        </row>
        <row r="1598">
          <cell r="AU1598" t="str">
            <v>GAS</v>
          </cell>
          <cell r="AV1598">
            <v>64112.510869999998</v>
          </cell>
          <cell r="AW1598" t="str">
            <v>NEW DEAL</v>
          </cell>
        </row>
        <row r="1599">
          <cell r="AU1599" t="str">
            <v>GAS</v>
          </cell>
          <cell r="AV1599">
            <v>-2549.9999960607861</v>
          </cell>
          <cell r="AW1599" t="str">
            <v>NEW DEAL</v>
          </cell>
        </row>
        <row r="1600">
          <cell r="AU1600" t="str">
            <v>GAS</v>
          </cell>
          <cell r="AV1600">
            <v>-2849.9999954091172</v>
          </cell>
          <cell r="AW1600" t="str">
            <v>NEW DEAL</v>
          </cell>
        </row>
        <row r="1601">
          <cell r="AU1601" t="str">
            <v>GAS</v>
          </cell>
          <cell r="AV1601">
            <v>-2520.0000022270306</v>
          </cell>
          <cell r="AW1601" t="str">
            <v>NEW DEAL</v>
          </cell>
        </row>
        <row r="1602">
          <cell r="AU1602" t="str">
            <v>GAS</v>
          </cell>
          <cell r="AV1602">
            <v>-750.00000420250319</v>
          </cell>
          <cell r="AW1602" t="str">
            <v>NEW DEAL</v>
          </cell>
        </row>
        <row r="1603">
          <cell r="AU1603" t="str">
            <v>GAS</v>
          </cell>
          <cell r="AV1603">
            <v>-1000.0000035509593</v>
          </cell>
          <cell r="AW1603" t="str">
            <v>NEW DEAL</v>
          </cell>
        </row>
        <row r="1604">
          <cell r="AU1604" t="str">
            <v>GAS</v>
          </cell>
          <cell r="AV1604">
            <v>-1700.0000013410947</v>
          </cell>
          <cell r="AW1604" t="str">
            <v>NEW DEAL</v>
          </cell>
        </row>
        <row r="1605">
          <cell r="AU1605" t="str">
            <v>GAS</v>
          </cell>
          <cell r="AV1605">
            <v>-1200.0000045166473</v>
          </cell>
          <cell r="AW1605" t="str">
            <v>NEW DEAL</v>
          </cell>
        </row>
        <row r="1606">
          <cell r="AU1606" t="str">
            <v>GAS</v>
          </cell>
          <cell r="AV1606">
            <v>-1450.0000037889642</v>
          </cell>
          <cell r="AW1606" t="str">
            <v>NEW DEAL</v>
          </cell>
        </row>
        <row r="1607">
          <cell r="AU1607" t="str">
            <v>GAS</v>
          </cell>
          <cell r="AV1607">
            <v>-750.00000094340464</v>
          </cell>
          <cell r="AW1607" t="str">
            <v>NEW DEAL</v>
          </cell>
        </row>
        <row r="1608">
          <cell r="AU1608" t="str">
            <v>GAS</v>
          </cell>
          <cell r="AV1608">
            <v>-15207.20052</v>
          </cell>
          <cell r="AW1608" t="str">
            <v>NEW DEAL</v>
          </cell>
        </row>
        <row r="1609">
          <cell r="AU1609" t="str">
            <v>GAS</v>
          </cell>
          <cell r="AV1609">
            <v>-15715.748020000001</v>
          </cell>
          <cell r="AW1609" t="str">
            <v>NEW DEAL</v>
          </cell>
        </row>
        <row r="1610">
          <cell r="AU1610" t="str">
            <v>GAS</v>
          </cell>
          <cell r="AV1610">
            <v>-14425.92128</v>
          </cell>
          <cell r="AW1610" t="str">
            <v>NEW DEAL</v>
          </cell>
        </row>
        <row r="1611">
          <cell r="AU1611" t="str">
            <v>GAS</v>
          </cell>
          <cell r="AV1611">
            <v>-13802.79039</v>
          </cell>
          <cell r="AW1611" t="str">
            <v>NEW DEAL</v>
          </cell>
        </row>
        <row r="1612">
          <cell r="AU1612" t="str">
            <v>GAS</v>
          </cell>
          <cell r="AV1612">
            <v>-819.65143</v>
          </cell>
          <cell r="AW1612" t="str">
            <v>NEW DEAL</v>
          </cell>
        </row>
        <row r="1613">
          <cell r="AU1613" t="str">
            <v>GAS</v>
          </cell>
          <cell r="AV1613">
            <v>-9124.3203099999992</v>
          </cell>
          <cell r="AW1613" t="str">
            <v>NEW DEAL</v>
          </cell>
        </row>
        <row r="1614">
          <cell r="AU1614" t="str">
            <v>GAS</v>
          </cell>
          <cell r="AV1614">
            <v>-8730.9711200000002</v>
          </cell>
          <cell r="AW1614" t="str">
            <v>NEW DEAL</v>
          </cell>
        </row>
        <row r="1615">
          <cell r="AU1615" t="str">
            <v>GAS</v>
          </cell>
          <cell r="AV1615">
            <v>-9016.2008000000005</v>
          </cell>
          <cell r="AW1615" t="str">
            <v>NEW DEAL</v>
          </cell>
        </row>
        <row r="1616">
          <cell r="AU1616" t="str">
            <v>GAS</v>
          </cell>
          <cell r="AV1616">
            <v>-8281.6742300000005</v>
          </cell>
          <cell r="AW1616" t="str">
            <v>NEW DEAL</v>
          </cell>
        </row>
        <row r="1617">
          <cell r="AU1617" t="str">
            <v>GAS</v>
          </cell>
          <cell r="AV1617">
            <v>-5737.56</v>
          </cell>
          <cell r="AW1617" t="str">
            <v>NEW DEAL</v>
          </cell>
        </row>
        <row r="1618">
          <cell r="AU1618" t="str">
            <v>GAS</v>
          </cell>
          <cell r="AV1618">
            <v>-5674.8262299999997</v>
          </cell>
          <cell r="AW1618" t="str">
            <v>NEW DEAL</v>
          </cell>
        </row>
        <row r="1619">
          <cell r="AU1619" t="str">
            <v>GAS</v>
          </cell>
          <cell r="AV1619">
            <v>-1244.5989500000001</v>
          </cell>
          <cell r="AW1619" t="str">
            <v>NEW DEAL</v>
          </cell>
        </row>
        <row r="1620">
          <cell r="AU1620" t="str">
            <v>GAS</v>
          </cell>
          <cell r="AV1620">
            <v>-1013.81337</v>
          </cell>
          <cell r="AW1620" t="str">
            <v>NEW DEAL</v>
          </cell>
        </row>
        <row r="1621">
          <cell r="AU1621" t="str">
            <v>GAS</v>
          </cell>
          <cell r="AV1621">
            <v>-873.09711000000004</v>
          </cell>
          <cell r="AW1621" t="str">
            <v>NEW DEAL</v>
          </cell>
        </row>
        <row r="1622">
          <cell r="AU1622" t="str">
            <v>GAS</v>
          </cell>
          <cell r="AV1622">
            <v>-901.62008000000003</v>
          </cell>
          <cell r="AW1622" t="str">
            <v>NEW DEAL</v>
          </cell>
        </row>
        <row r="1623">
          <cell r="AU1623" t="str">
            <v>GAS</v>
          </cell>
          <cell r="AV1623">
            <v>-1840.3720499999999</v>
          </cell>
          <cell r="AW1623" t="str">
            <v>NEW DEAL</v>
          </cell>
        </row>
        <row r="1624">
          <cell r="AU1624" t="str">
            <v>GAS</v>
          </cell>
          <cell r="AV1624">
            <v>-1639.30286</v>
          </cell>
          <cell r="AW1624" t="str">
            <v>NEW DEAL</v>
          </cell>
        </row>
        <row r="1625">
          <cell r="AU1625" t="str">
            <v>GAS</v>
          </cell>
          <cell r="AV1625">
            <v>-709.35328000000004</v>
          </cell>
          <cell r="AW1625" t="str">
            <v>NEW DEAL</v>
          </cell>
        </row>
        <row r="1626">
          <cell r="AU1626" t="str">
            <v>GAS</v>
          </cell>
          <cell r="AV1626">
            <v>-816.66803000000004</v>
          </cell>
          <cell r="AW1626" t="str">
            <v>NEW DEAL</v>
          </cell>
        </row>
        <row r="1627">
          <cell r="AU1627" t="str">
            <v>GAS</v>
          </cell>
          <cell r="AV1627">
            <v>-2027.6267399999999</v>
          </cell>
          <cell r="AW1627" t="str">
            <v>NEW DEAL</v>
          </cell>
        </row>
        <row r="1628">
          <cell r="AU1628" t="str">
            <v>GAS</v>
          </cell>
          <cell r="AV1628">
            <v>-1746.1942200000001</v>
          </cell>
          <cell r="AW1628" t="str">
            <v>NEW DEAL</v>
          </cell>
        </row>
        <row r="1629">
          <cell r="AU1629" t="str">
            <v>GAS</v>
          </cell>
          <cell r="AV1629">
            <v>-901.62008000000003</v>
          </cell>
          <cell r="AW1629" t="str">
            <v>NEW DEAL</v>
          </cell>
        </row>
        <row r="1630">
          <cell r="AU1630" t="str">
            <v>GAS</v>
          </cell>
          <cell r="AV1630">
            <v>-1840.3720499999999</v>
          </cell>
          <cell r="AW1630" t="str">
            <v>NEW DEAL</v>
          </cell>
        </row>
        <row r="1631">
          <cell r="AU1631" t="str">
            <v>GAS</v>
          </cell>
          <cell r="AV1631">
            <v>-819.65143</v>
          </cell>
          <cell r="AW1631" t="str">
            <v>NEW DEAL</v>
          </cell>
        </row>
        <row r="1632">
          <cell r="AU1632" t="str">
            <v>GAS</v>
          </cell>
          <cell r="AV1632">
            <v>-709.35328000000004</v>
          </cell>
          <cell r="AW1632" t="str">
            <v>NEW DEAL</v>
          </cell>
        </row>
        <row r="1633">
          <cell r="AU1633" t="str">
            <v>GAS</v>
          </cell>
          <cell r="AV1633">
            <v>-11151.947050000001</v>
          </cell>
          <cell r="AW1633" t="str">
            <v>NEW DEAL</v>
          </cell>
        </row>
        <row r="1634">
          <cell r="AU1634" t="str">
            <v>GAS</v>
          </cell>
          <cell r="AV1634">
            <v>-12223.359570000001</v>
          </cell>
          <cell r="AW1634" t="str">
            <v>NEW DEAL</v>
          </cell>
        </row>
        <row r="1635">
          <cell r="AU1635" t="str">
            <v>GAS</v>
          </cell>
          <cell r="AV1635">
            <v>-11721.061040000001</v>
          </cell>
          <cell r="AW1635" t="str">
            <v>NEW DEAL</v>
          </cell>
        </row>
        <row r="1636">
          <cell r="AU1636" t="str">
            <v>GAS</v>
          </cell>
          <cell r="AV1636">
            <v>-11042.232309999999</v>
          </cell>
          <cell r="AW1636" t="str">
            <v>NEW DEAL</v>
          </cell>
        </row>
        <row r="1637">
          <cell r="AU1637" t="str">
            <v>GAS</v>
          </cell>
          <cell r="AV1637">
            <v>-9835.8171399999992</v>
          </cell>
          <cell r="AW1637" t="str">
            <v>NEW DEAL</v>
          </cell>
        </row>
        <row r="1638">
          <cell r="AU1638" t="str">
            <v>GAS</v>
          </cell>
          <cell r="AV1638">
            <v>-7093.5327799999995</v>
          </cell>
          <cell r="AW1638" t="str">
            <v>NEW DEAL</v>
          </cell>
        </row>
        <row r="1639">
          <cell r="AU1639" t="str">
            <v>GAS</v>
          </cell>
          <cell r="AV1639">
            <v>-3041.4400999999998</v>
          </cell>
          <cell r="AW1639" t="str">
            <v>NEW DEAL</v>
          </cell>
        </row>
        <row r="1640">
          <cell r="AU1640" t="str">
            <v>GAS</v>
          </cell>
          <cell r="AV1640">
            <v>-3492.3884499999999</v>
          </cell>
          <cell r="AW1640" t="str">
            <v>NEW DEAL</v>
          </cell>
        </row>
        <row r="1641">
          <cell r="AU1641" t="str">
            <v>GAS</v>
          </cell>
          <cell r="AV1641">
            <v>-3606.4803200000001</v>
          </cell>
          <cell r="AW1641" t="str">
            <v>NEW DEAL</v>
          </cell>
        </row>
        <row r="1642">
          <cell r="AU1642" t="str">
            <v>GAS</v>
          </cell>
          <cell r="AV1642">
            <v>-3680.7440999999999</v>
          </cell>
          <cell r="AW1642" t="str">
            <v>NEW DEAL</v>
          </cell>
        </row>
        <row r="1643">
          <cell r="AU1643" t="str">
            <v>GAS</v>
          </cell>
          <cell r="AV1643">
            <v>-2458.9542900000001</v>
          </cell>
          <cell r="AW1643" t="str">
            <v>NEW DEAL</v>
          </cell>
        </row>
        <row r="1644">
          <cell r="AU1644" t="str">
            <v>GAS</v>
          </cell>
          <cell r="AV1644">
            <v>-2128.0598300000001</v>
          </cell>
          <cell r="AW1644" t="str">
            <v>NEW DEAL</v>
          </cell>
        </row>
        <row r="1645">
          <cell r="AU1645" t="str">
            <v>GAS</v>
          </cell>
          <cell r="AV1645">
            <v>-1013.81337</v>
          </cell>
          <cell r="AW1645" t="str">
            <v>NEW DEAL</v>
          </cell>
        </row>
        <row r="1646">
          <cell r="AU1646" t="str">
            <v>GAS</v>
          </cell>
          <cell r="AV1646">
            <v>-873.09711000000004</v>
          </cell>
          <cell r="AW1646" t="str">
            <v>NEW DEAL</v>
          </cell>
        </row>
        <row r="1647">
          <cell r="AU1647" t="str">
            <v>GAS</v>
          </cell>
          <cell r="AV1647">
            <v>-901.62008000000003</v>
          </cell>
          <cell r="AW1647" t="str">
            <v>NEW DEAL</v>
          </cell>
        </row>
        <row r="1648">
          <cell r="AU1648" t="str">
            <v>GAS</v>
          </cell>
          <cell r="AV1648">
            <v>-920.18602999999996</v>
          </cell>
          <cell r="AW1648" t="str">
            <v>NEW DEAL</v>
          </cell>
        </row>
        <row r="1649">
          <cell r="AU1649" t="str">
            <v>GAS</v>
          </cell>
          <cell r="AV1649">
            <v>-819.65143</v>
          </cell>
          <cell r="AW1649" t="str">
            <v>NEW DEAL</v>
          </cell>
        </row>
        <row r="1650">
          <cell r="AU1650" t="str">
            <v>GAS</v>
          </cell>
          <cell r="AV1650">
            <v>-709.35328000000004</v>
          </cell>
          <cell r="AW1650" t="str">
            <v>NEW DEAL</v>
          </cell>
        </row>
        <row r="1651">
          <cell r="AU1651" t="str">
            <v>GAS</v>
          </cell>
          <cell r="AV1651">
            <v>-11849.77743</v>
          </cell>
          <cell r="AW1651" t="str">
            <v>NEW DEAL</v>
          </cell>
        </row>
        <row r="1652">
          <cell r="AU1652" t="str">
            <v>GAS</v>
          </cell>
          <cell r="AV1652">
            <v>-8901.6218399999998</v>
          </cell>
          <cell r="AW1652" t="str">
            <v>NEW DEAL</v>
          </cell>
        </row>
        <row r="1653">
          <cell r="AU1653" t="str">
            <v>GAS</v>
          </cell>
          <cell r="AV1653">
            <v>-15238.649520000001</v>
          </cell>
          <cell r="AW1653" t="str">
            <v>NEW DEAL</v>
          </cell>
        </row>
        <row r="1654">
          <cell r="AU1654" t="str">
            <v>GAS</v>
          </cell>
          <cell r="AV1654">
            <v>-12449.827520000001</v>
          </cell>
          <cell r="AW1654" t="str">
            <v>NEW DEAL</v>
          </cell>
        </row>
        <row r="1655">
          <cell r="AU1655" t="str">
            <v>GAS</v>
          </cell>
          <cell r="AV1655">
            <v>-1247.4843499999999</v>
          </cell>
          <cell r="AW1655" t="str">
            <v>NEW DEAL</v>
          </cell>
        </row>
        <row r="1656">
          <cell r="AU1656" t="str">
            <v>GAS</v>
          </cell>
          <cell r="AV1656">
            <v>3153.5033100000001</v>
          </cell>
          <cell r="AW1656" t="str">
            <v>NEW DEAL</v>
          </cell>
        </row>
        <row r="1657">
          <cell r="AU1657" t="str">
            <v>GAS</v>
          </cell>
          <cell r="AV1657">
            <v>-7540.76746</v>
          </cell>
          <cell r="AW1657" t="str">
            <v>NEW DEAL</v>
          </cell>
        </row>
        <row r="1658">
          <cell r="AU1658" t="str">
            <v>GAS</v>
          </cell>
          <cell r="AV1658">
            <v>-5477.9211299999997</v>
          </cell>
          <cell r="AW1658" t="str">
            <v>NEW DEAL</v>
          </cell>
        </row>
        <row r="1659">
          <cell r="AU1659" t="str">
            <v>GAS</v>
          </cell>
          <cell r="AV1659">
            <v>-9524.1559500000003</v>
          </cell>
          <cell r="AW1659" t="str">
            <v>NEW DEAL</v>
          </cell>
        </row>
        <row r="1660">
          <cell r="AU1660" t="str">
            <v>GAS</v>
          </cell>
          <cell r="AV1660">
            <v>-6790.8150100000003</v>
          </cell>
          <cell r="AW1660" t="str">
            <v>NEW DEAL</v>
          </cell>
        </row>
        <row r="1661">
          <cell r="AU1661" t="str">
            <v>GAS</v>
          </cell>
          <cell r="AV1661">
            <v>-857.64549</v>
          </cell>
          <cell r="AW1661" t="str">
            <v>NEW DEAL</v>
          </cell>
        </row>
        <row r="1662">
          <cell r="AU1662" t="str">
            <v>GAS</v>
          </cell>
          <cell r="AV1662">
            <v>2890.71137</v>
          </cell>
          <cell r="AW1662" t="str">
            <v>NEW DEAL</v>
          </cell>
        </row>
        <row r="1663">
          <cell r="AU1663" t="str">
            <v>GAS</v>
          </cell>
          <cell r="AV1663">
            <v>245.12282999999999</v>
          </cell>
          <cell r="AW1663" t="str">
            <v>NEW DEAL</v>
          </cell>
        </row>
        <row r="1664">
          <cell r="AU1664" t="str">
            <v>GAS</v>
          </cell>
          <cell r="AV1664">
            <v>0</v>
          </cell>
          <cell r="AW1664" t="str">
            <v>NEW DEAL</v>
          </cell>
        </row>
        <row r="1665">
          <cell r="AU1665" t="str">
            <v>GAS</v>
          </cell>
          <cell r="AV1665">
            <v>-342.37007</v>
          </cell>
          <cell r="AW1665" t="str">
            <v>NEW DEAL</v>
          </cell>
        </row>
        <row r="1666">
          <cell r="AU1666" t="str">
            <v>GAS</v>
          </cell>
          <cell r="AV1666">
            <v>-634.94372999999996</v>
          </cell>
          <cell r="AW1666" t="str">
            <v>NEW DEAL</v>
          </cell>
        </row>
        <row r="1667">
          <cell r="AU1667" t="str">
            <v>GAS</v>
          </cell>
          <cell r="AV1667">
            <v>-565.90125</v>
          </cell>
          <cell r="AW1667" t="str">
            <v>NEW DEAL</v>
          </cell>
        </row>
        <row r="1668">
          <cell r="AU1668" t="str">
            <v>GAS</v>
          </cell>
          <cell r="AV1668">
            <v>-77.967770000000002</v>
          </cell>
          <cell r="AW1668" t="str">
            <v>NEW DEAL</v>
          </cell>
        </row>
        <row r="1669">
          <cell r="AU1669" t="str">
            <v>GAS</v>
          </cell>
          <cell r="AV1669">
            <v>262.79194000000001</v>
          </cell>
          <cell r="AW1669" t="str">
            <v>NEW DEAL</v>
          </cell>
        </row>
        <row r="1670">
          <cell r="AU1670" t="str">
            <v>GAS</v>
          </cell>
          <cell r="AV1670">
            <v>165.27137999999999</v>
          </cell>
          <cell r="AW1670" t="str">
            <v>NEW DEAL</v>
          </cell>
        </row>
        <row r="1671">
          <cell r="AU1671" t="str">
            <v>GAS</v>
          </cell>
          <cell r="AV1671">
            <v>-342.37007</v>
          </cell>
          <cell r="AW1671" t="str">
            <v>NEW DEAL</v>
          </cell>
        </row>
        <row r="1672">
          <cell r="AU1672" t="str">
            <v>GAS</v>
          </cell>
          <cell r="AV1672">
            <v>-634.94372999999996</v>
          </cell>
          <cell r="AW1672" t="str">
            <v>NEW DEAL</v>
          </cell>
        </row>
        <row r="1673">
          <cell r="AU1673" t="str">
            <v>GAS</v>
          </cell>
          <cell r="AV1673">
            <v>-565.90125</v>
          </cell>
          <cell r="AW1673" t="str">
            <v>NEW DEAL</v>
          </cell>
        </row>
        <row r="1674">
          <cell r="AU1674" t="str">
            <v>GAS</v>
          </cell>
          <cell r="AV1674">
            <v>-77.967770000000002</v>
          </cell>
          <cell r="AW1674" t="str">
            <v>NEW DEAL</v>
          </cell>
        </row>
        <row r="1675">
          <cell r="AU1675" t="str">
            <v>GAS</v>
          </cell>
          <cell r="AV1675">
            <v>-5924.8887199999999</v>
          </cell>
          <cell r="AW1675" t="str">
            <v>NEW DEAL</v>
          </cell>
        </row>
        <row r="1676">
          <cell r="AU1676" t="str">
            <v>GAS</v>
          </cell>
          <cell r="AV1676">
            <v>-4793.1809899999998</v>
          </cell>
          <cell r="AW1676" t="str">
            <v>NEW DEAL</v>
          </cell>
        </row>
        <row r="1677">
          <cell r="AU1677" t="str">
            <v>GAS</v>
          </cell>
          <cell r="AV1677">
            <v>-8254.2684900000004</v>
          </cell>
          <cell r="AW1677" t="str">
            <v>NEW DEAL</v>
          </cell>
        </row>
        <row r="1678">
          <cell r="AU1678" t="str">
            <v>GAS</v>
          </cell>
          <cell r="AV1678">
            <v>-7356.7162600000001</v>
          </cell>
          <cell r="AW1678" t="str">
            <v>NEW DEAL</v>
          </cell>
        </row>
        <row r="1679">
          <cell r="AU1679" t="str">
            <v>GAS</v>
          </cell>
          <cell r="AV1679">
            <v>-935.61325999999997</v>
          </cell>
          <cell r="AW1679" t="str">
            <v>NEW DEAL</v>
          </cell>
        </row>
        <row r="1680">
          <cell r="AU1680" t="str">
            <v>GAS</v>
          </cell>
          <cell r="AV1680">
            <v>2365.1274800000001</v>
          </cell>
          <cell r="AW1680" t="str">
            <v>NEW DEAL</v>
          </cell>
        </row>
        <row r="1681">
          <cell r="AU1681" t="str">
            <v>GAS</v>
          </cell>
          <cell r="AV1681">
            <v>-1615.8787400000001</v>
          </cell>
          <cell r="AW1681" t="str">
            <v>NEW DEAL</v>
          </cell>
        </row>
        <row r="1682">
          <cell r="AU1682" t="str">
            <v>GAS</v>
          </cell>
          <cell r="AV1682">
            <v>-1369.48028</v>
          </cell>
          <cell r="AW1682" t="str">
            <v>NEW DEAL</v>
          </cell>
        </row>
        <row r="1683">
          <cell r="AU1683" t="str">
            <v>GAS</v>
          </cell>
          <cell r="AV1683">
            <v>-2539.7749199999998</v>
          </cell>
          <cell r="AW1683" t="str">
            <v>NEW DEAL</v>
          </cell>
        </row>
        <row r="1684">
          <cell r="AU1684" t="str">
            <v>GAS</v>
          </cell>
          <cell r="AV1684">
            <v>-1697.7037499999999</v>
          </cell>
          <cell r="AW1684" t="str">
            <v>NEW DEAL</v>
          </cell>
        </row>
        <row r="1685">
          <cell r="AU1685" t="str">
            <v>GAS</v>
          </cell>
          <cell r="AV1685">
            <v>-233.90332000000001</v>
          </cell>
          <cell r="AW1685" t="str">
            <v>NEW DEAL</v>
          </cell>
        </row>
        <row r="1686">
          <cell r="AU1686" t="str">
            <v>GAS</v>
          </cell>
          <cell r="AV1686">
            <v>788.37582999999995</v>
          </cell>
          <cell r="AW1686" t="str">
            <v>NEW DEAL</v>
          </cell>
        </row>
        <row r="1687">
          <cell r="AU1687" t="str">
            <v>GAS</v>
          </cell>
          <cell r="AV1687">
            <v>-538.62625000000003</v>
          </cell>
          <cell r="AW1687" t="str">
            <v>NEW DEAL</v>
          </cell>
        </row>
        <row r="1688">
          <cell r="AU1688" t="str">
            <v>GAS</v>
          </cell>
          <cell r="AV1688">
            <v>-342.37007</v>
          </cell>
          <cell r="AW1688" t="str">
            <v>NEW DEAL</v>
          </cell>
        </row>
        <row r="1689">
          <cell r="AU1689" t="str">
            <v>GAS</v>
          </cell>
          <cell r="AV1689">
            <v>-634.94372999999996</v>
          </cell>
          <cell r="AW1689" t="str">
            <v>NEW DEAL</v>
          </cell>
        </row>
        <row r="1690">
          <cell r="AU1690" t="str">
            <v>GAS</v>
          </cell>
          <cell r="AV1690">
            <v>-565.90125</v>
          </cell>
          <cell r="AW1690" t="str">
            <v>NEW DEAL</v>
          </cell>
        </row>
        <row r="1691">
          <cell r="AU1691" t="str">
            <v>GAS</v>
          </cell>
          <cell r="AV1691">
            <v>-77.967770000000002</v>
          </cell>
          <cell r="AW1691" t="str">
            <v>NEW DEAL</v>
          </cell>
        </row>
        <row r="1692">
          <cell r="AU1692" t="str">
            <v>GAS</v>
          </cell>
          <cell r="AV1692">
            <v>262.79194000000001</v>
          </cell>
          <cell r="AW1692" t="str">
            <v>NEW DEAL</v>
          </cell>
        </row>
        <row r="1693">
          <cell r="AU1693" t="str">
            <v>GAS</v>
          </cell>
          <cell r="AV1693">
            <v>-4639.9999978999567</v>
          </cell>
          <cell r="AW1693" t="str">
            <v>NEW DEAL</v>
          </cell>
        </row>
        <row r="1694">
          <cell r="AU1694" t="str">
            <v>GAS</v>
          </cell>
          <cell r="AV1694">
            <v>-4599.9999989968564</v>
          </cell>
          <cell r="AW1694" t="str">
            <v>NEW DEAL</v>
          </cell>
        </row>
        <row r="1695">
          <cell r="AU1695" t="str">
            <v>GAS</v>
          </cell>
          <cell r="AV1695">
            <v>-2340.0000043935524</v>
          </cell>
          <cell r="AW1695" t="str">
            <v>NEW DEAL</v>
          </cell>
        </row>
        <row r="1696">
          <cell r="AU1696" t="str">
            <v>GAS</v>
          </cell>
          <cell r="AV1696">
            <v>-3360.0000034766222</v>
          </cell>
          <cell r="AW1696" t="str">
            <v>NEW DEAL</v>
          </cell>
        </row>
        <row r="1697">
          <cell r="AU1697" t="str">
            <v>GAS</v>
          </cell>
          <cell r="AV1697">
            <v>-2489.9999978300498</v>
          </cell>
          <cell r="AW1697" t="str">
            <v>NEW DEAL</v>
          </cell>
        </row>
        <row r="1698">
          <cell r="AU1698" t="str">
            <v>GAS</v>
          </cell>
          <cell r="AV1698">
            <v>-2280.0000046250975</v>
          </cell>
          <cell r="AW1698" t="str">
            <v>NEW DEAL</v>
          </cell>
        </row>
        <row r="1699">
          <cell r="AU1699" t="str">
            <v>GAS</v>
          </cell>
          <cell r="AV1699">
            <v>-3199.9999984636147</v>
          </cell>
          <cell r="AW1699" t="str">
            <v>NEW DEAL</v>
          </cell>
        </row>
        <row r="1700">
          <cell r="AU1700" t="str">
            <v>GAS</v>
          </cell>
          <cell r="AV1700">
            <v>-5999.9999973482682</v>
          </cell>
          <cell r="AW1700" t="str">
            <v>NEW DEAL</v>
          </cell>
        </row>
        <row r="1701">
          <cell r="AU1701" t="str">
            <v>GAS</v>
          </cell>
          <cell r="AV1701">
            <v>-8399.9999983662128</v>
          </cell>
          <cell r="AW1701" t="str">
            <v>NEW DEAL</v>
          </cell>
        </row>
        <row r="1702">
          <cell r="AU1702" t="str">
            <v>GAS</v>
          </cell>
          <cell r="AV1702">
            <v>-10499.999996830913</v>
          </cell>
          <cell r="AW1702" t="str">
            <v>NEW DEAL</v>
          </cell>
        </row>
        <row r="1703">
          <cell r="AU1703" t="str">
            <v>GAS</v>
          </cell>
          <cell r="AV1703">
            <v>-12749.99999936018</v>
          </cell>
          <cell r="AW1703" t="str">
            <v>NEW DEAL</v>
          </cell>
        </row>
        <row r="1704">
          <cell r="AU1704" t="str">
            <v>GAS</v>
          </cell>
          <cell r="AV1704">
            <v>-10799.999997089244</v>
          </cell>
          <cell r="AW1704" t="str">
            <v>NEW DEAL</v>
          </cell>
        </row>
        <row r="1705">
          <cell r="AU1705" t="str">
            <v>GAS</v>
          </cell>
          <cell r="AV1705">
            <v>-9489.9999997804207</v>
          </cell>
          <cell r="AW1705" t="str">
            <v>NEW DEAL</v>
          </cell>
        </row>
        <row r="1706">
          <cell r="AU1706" t="str">
            <v>GAS</v>
          </cell>
          <cell r="AV1706">
            <v>-3079.9999979739105</v>
          </cell>
          <cell r="AW1706" t="str">
            <v>NEW DEAL</v>
          </cell>
        </row>
        <row r="1707">
          <cell r="AU1707" t="str">
            <v>GAS</v>
          </cell>
          <cell r="AV1707">
            <v>-1580.0107</v>
          </cell>
          <cell r="AW1707" t="str">
            <v>NEW DEAL</v>
          </cell>
        </row>
        <row r="1708">
          <cell r="AU1708" t="str">
            <v>GAS</v>
          </cell>
          <cell r="AV1708">
            <v>-1108.8553099999999</v>
          </cell>
          <cell r="AW1708" t="str">
            <v>NEW DEAL</v>
          </cell>
        </row>
        <row r="1709">
          <cell r="AU1709" t="str">
            <v>GAS</v>
          </cell>
          <cell r="AV1709">
            <v>-536.42733999999996</v>
          </cell>
          <cell r="AW1709" t="str">
            <v>NEW DEAL</v>
          </cell>
        </row>
        <row r="1710">
          <cell r="AU1710" t="str">
            <v>GAS</v>
          </cell>
          <cell r="AV1710">
            <v>-93.38785</v>
          </cell>
          <cell r="AW1710" t="str">
            <v>NEW DEAL</v>
          </cell>
        </row>
        <row r="1711">
          <cell r="AU1711" t="str">
            <v>GAS</v>
          </cell>
          <cell r="AV1711">
            <v>225.81369000000001</v>
          </cell>
          <cell r="AW1711" t="str">
            <v>NEW DEAL</v>
          </cell>
        </row>
        <row r="1712">
          <cell r="AU1712" t="str">
            <v>GAS</v>
          </cell>
          <cell r="AV1712">
            <v>784.39306999999997</v>
          </cell>
          <cell r="AW1712" t="str">
            <v>NEW DEAL</v>
          </cell>
        </row>
        <row r="1713">
          <cell r="AU1713" t="str">
            <v>GAS</v>
          </cell>
          <cell r="AV1713">
            <v>1800.92797</v>
          </cell>
          <cell r="AW1713" t="str">
            <v>NEW DEAL</v>
          </cell>
        </row>
        <row r="1714">
          <cell r="AU1714" t="str">
            <v>GAS</v>
          </cell>
          <cell r="AV1714">
            <v>71731.847550000006</v>
          </cell>
          <cell r="AW1714" t="str">
            <v>NEW DEAL</v>
          </cell>
        </row>
        <row r="1715">
          <cell r="AU1715" t="str">
            <v>GAS</v>
          </cell>
          <cell r="AV1715">
            <v>12399.999995798618</v>
          </cell>
          <cell r="AW1715" t="str">
            <v>NEW DEAL</v>
          </cell>
        </row>
        <row r="1716">
          <cell r="AU1716" t="str">
            <v>GAS</v>
          </cell>
          <cell r="AV1716">
            <v>0</v>
          </cell>
          <cell r="AW1716" t="str">
            <v>NEW DEAL</v>
          </cell>
        </row>
        <row r="1717">
          <cell r="AU1717" t="str">
            <v>GAS</v>
          </cell>
          <cell r="AV1717">
            <v>12099.999999058187</v>
          </cell>
          <cell r="AW1717" t="str">
            <v>NEW DEAL</v>
          </cell>
        </row>
        <row r="1718">
          <cell r="AU1718" t="str">
            <v>GAS</v>
          </cell>
          <cell r="AV1718">
            <v>24228.25949</v>
          </cell>
          <cell r="AW1718" t="str">
            <v>NEW DEAL</v>
          </cell>
        </row>
        <row r="1719">
          <cell r="AU1719" t="str">
            <v>GAS</v>
          </cell>
          <cell r="AV1719">
            <v>15083.94644</v>
          </cell>
          <cell r="AW1719" t="str">
            <v>NEW DEAL</v>
          </cell>
        </row>
        <row r="1720">
          <cell r="AU1720" t="str">
            <v>GAS</v>
          </cell>
          <cell r="AV1720">
            <v>2039.3296</v>
          </cell>
          <cell r="AW1720" t="str">
            <v>NEW DEAL</v>
          </cell>
        </row>
        <row r="1721">
          <cell r="AU1721" t="str">
            <v>GAS</v>
          </cell>
          <cell r="AV1721">
            <v>1857.1544799999999</v>
          </cell>
          <cell r="AW1721" t="str">
            <v>NEW DEAL</v>
          </cell>
        </row>
        <row r="1722">
          <cell r="AU1722" t="str">
            <v>GAS</v>
          </cell>
          <cell r="AV1722">
            <v>-8740.0000038639264</v>
          </cell>
          <cell r="AW1722" t="str">
            <v>NEW DEAL</v>
          </cell>
        </row>
        <row r="1723">
          <cell r="AU1723" t="str">
            <v>GAS</v>
          </cell>
          <cell r="AV1723">
            <v>-43.095829999999999</v>
          </cell>
          <cell r="AW1723" t="str">
            <v>NEW DEAL</v>
          </cell>
        </row>
        <row r="1724">
          <cell r="AU1724" t="str">
            <v>GAS</v>
          </cell>
          <cell r="AV1724">
            <v>-19.99343</v>
          </cell>
          <cell r="AW1724" t="str">
            <v>NEW DEAL</v>
          </cell>
        </row>
        <row r="1725">
          <cell r="AU1725" t="str">
            <v>GAS</v>
          </cell>
          <cell r="AV1725">
            <v>73387.402390000003</v>
          </cell>
          <cell r="AW1725" t="str">
            <v>OLD DEAL</v>
          </cell>
        </row>
        <row r="1726">
          <cell r="AU1726" t="str">
            <v>GAS</v>
          </cell>
          <cell r="AV1726">
            <v>-10616.22019</v>
          </cell>
          <cell r="AW1726" t="str">
            <v>OLD DEAL</v>
          </cell>
        </row>
        <row r="1727">
          <cell r="AU1727" t="str">
            <v>GAS</v>
          </cell>
          <cell r="AV1727">
            <v>-30322.072670000001</v>
          </cell>
          <cell r="AW1727" t="str">
            <v>OLD DEAL</v>
          </cell>
        </row>
        <row r="1728">
          <cell r="AU1728" t="str">
            <v>GAS</v>
          </cell>
          <cell r="AV1728">
            <v>-46748.183169999997</v>
          </cell>
          <cell r="AW1728" t="str">
            <v>OLD DEAL</v>
          </cell>
        </row>
        <row r="1729">
          <cell r="AU1729" t="str">
            <v>GAS</v>
          </cell>
          <cell r="AV1729">
            <v>-87684.561489999993</v>
          </cell>
          <cell r="AW1729" t="str">
            <v>OLD DEAL</v>
          </cell>
        </row>
        <row r="1730">
          <cell r="AU1730" t="str">
            <v>GAS</v>
          </cell>
          <cell r="AV1730">
            <v>17105.784090000001</v>
          </cell>
          <cell r="AW1730" t="str">
            <v>OLD DEAL</v>
          </cell>
        </row>
        <row r="1731">
          <cell r="AU1731" t="str">
            <v>GAS</v>
          </cell>
          <cell r="AV1731">
            <v>-23053.245589999999</v>
          </cell>
          <cell r="AW1731" t="str">
            <v>OLD DEAL</v>
          </cell>
        </row>
        <row r="1732">
          <cell r="AU1732" t="str">
            <v>GAS</v>
          </cell>
          <cell r="AV1732">
            <v>-33804.180610000003</v>
          </cell>
          <cell r="AW1732" t="str">
            <v>OLD DEAL</v>
          </cell>
        </row>
        <row r="1733">
          <cell r="AU1733" t="str">
            <v>GAS</v>
          </cell>
          <cell r="AV1733">
            <v>-39633.12081</v>
          </cell>
          <cell r="AW1733" t="str">
            <v>OLD DEAL</v>
          </cell>
        </row>
        <row r="1734">
          <cell r="AU1734" t="str">
            <v>GAS</v>
          </cell>
          <cell r="AV1734">
            <v>-60279.295599999998</v>
          </cell>
          <cell r="AW1734" t="str">
            <v>OLD DEAL</v>
          </cell>
        </row>
        <row r="1735">
          <cell r="AU1735" t="str">
            <v>GAS</v>
          </cell>
          <cell r="AV1735">
            <v>17105.784090000001</v>
          </cell>
          <cell r="AW1735" t="str">
            <v>OLD DEAL</v>
          </cell>
        </row>
        <row r="1736">
          <cell r="AU1736" t="str">
            <v>GAS</v>
          </cell>
          <cell r="AV1736">
            <v>-23053.245589999999</v>
          </cell>
          <cell r="AW1736" t="str">
            <v>OLD DEAL</v>
          </cell>
        </row>
        <row r="1737">
          <cell r="AU1737" t="str">
            <v>GAS</v>
          </cell>
          <cell r="AV1737">
            <v>-33804.180610000003</v>
          </cell>
          <cell r="AW1737" t="str">
            <v>OLD DEAL</v>
          </cell>
        </row>
        <row r="1738">
          <cell r="AU1738" t="str">
            <v>GAS</v>
          </cell>
          <cell r="AV1738">
            <v>-39633.12081</v>
          </cell>
          <cell r="AW1738" t="str">
            <v>OLD DEAL</v>
          </cell>
        </row>
        <row r="1739">
          <cell r="AU1739" t="str">
            <v>GAS</v>
          </cell>
          <cell r="AV1739">
            <v>-60279.295599999998</v>
          </cell>
          <cell r="AW1739" t="str">
            <v>OLD DEAL</v>
          </cell>
        </row>
        <row r="1740">
          <cell r="AU1740" t="str">
            <v>GAS</v>
          </cell>
          <cell r="AV1740">
            <v>-81342.184800000003</v>
          </cell>
          <cell r="AW1740" t="str">
            <v>OLD DEAL</v>
          </cell>
        </row>
        <row r="1741">
          <cell r="AU1741" t="str">
            <v>GAS</v>
          </cell>
          <cell r="AV1741">
            <v>7406.6652000000004</v>
          </cell>
          <cell r="AW1741" t="str">
            <v>OLD DEAL</v>
          </cell>
        </row>
        <row r="1742">
          <cell r="AU1742" t="str">
            <v>GAS</v>
          </cell>
          <cell r="AV1742">
            <v>22186.882799999999</v>
          </cell>
          <cell r="AW1742" t="str">
            <v>OLD DEAL</v>
          </cell>
        </row>
        <row r="1743">
          <cell r="AU1743" t="str">
            <v>GAS</v>
          </cell>
          <cell r="AV1743">
            <v>37242.901400000002</v>
          </cell>
          <cell r="AW1743" t="str">
            <v>OLD DEAL</v>
          </cell>
        </row>
        <row r="1744">
          <cell r="AU1744" t="str">
            <v>GAS</v>
          </cell>
          <cell r="AV1744">
            <v>79266.3462</v>
          </cell>
          <cell r="AW1744" t="str">
            <v>OLD DEAL</v>
          </cell>
        </row>
        <row r="1745">
          <cell r="AU1745" t="str">
            <v>GAS</v>
          </cell>
          <cell r="AV1745">
            <v>-21830.810600000001</v>
          </cell>
          <cell r="AW1745" t="str">
            <v>OLD DEAL</v>
          </cell>
        </row>
        <row r="1746">
          <cell r="AU1746" t="str">
            <v>GAS</v>
          </cell>
          <cell r="AV1746">
            <v>20676.9437</v>
          </cell>
          <cell r="AW1746" t="str">
            <v>OLD DEAL</v>
          </cell>
        </row>
        <row r="1747">
          <cell r="AU1747" t="str">
            <v>GAS</v>
          </cell>
          <cell r="AV1747">
            <v>28966.203399999999</v>
          </cell>
          <cell r="AW1747" t="str">
            <v>OLD DEAL</v>
          </cell>
        </row>
        <row r="1748">
          <cell r="AU1748" t="str">
            <v>GAS</v>
          </cell>
          <cell r="AV1748">
            <v>34185.648300000001</v>
          </cell>
          <cell r="AW1748" t="str">
            <v>OLD DEAL</v>
          </cell>
        </row>
        <row r="1749">
          <cell r="AU1749" t="str">
            <v>GAS</v>
          </cell>
          <cell r="AV1749">
            <v>55302.101999999999</v>
          </cell>
          <cell r="AW1749" t="str">
            <v>OLD DEAL</v>
          </cell>
        </row>
        <row r="1750">
          <cell r="AU1750" t="str">
            <v>GAS</v>
          </cell>
          <cell r="AV1750">
            <v>-21830.810600000001</v>
          </cell>
          <cell r="AW1750" t="str">
            <v>OLD DEAL</v>
          </cell>
        </row>
        <row r="1751">
          <cell r="AU1751" t="str">
            <v>GAS</v>
          </cell>
          <cell r="AV1751">
            <v>20676.9437</v>
          </cell>
          <cell r="AW1751" t="str">
            <v>OLD DEAL</v>
          </cell>
        </row>
        <row r="1752">
          <cell r="AU1752" t="str">
            <v>GAS</v>
          </cell>
          <cell r="AV1752">
            <v>28966.203399999999</v>
          </cell>
          <cell r="AW1752" t="str">
            <v>OLD DEAL</v>
          </cell>
        </row>
        <row r="1753">
          <cell r="AU1753" t="str">
            <v>GAS</v>
          </cell>
          <cell r="AV1753">
            <v>34185.648300000001</v>
          </cell>
          <cell r="AW1753" t="str">
            <v>OLD DEAL</v>
          </cell>
        </row>
        <row r="1754">
          <cell r="AU1754" t="str">
            <v>GAS</v>
          </cell>
          <cell r="AV1754">
            <v>55302.101999999999</v>
          </cell>
          <cell r="AW1754" t="str">
            <v>OLD DEAL</v>
          </cell>
        </row>
        <row r="1755">
          <cell r="AU1755" t="str">
            <v>GAS</v>
          </cell>
          <cell r="AV1755">
            <v>123771.79661</v>
          </cell>
          <cell r="AW1755" t="str">
            <v>OLD DEAL</v>
          </cell>
        </row>
        <row r="1756">
          <cell r="AU1756" t="str">
            <v>GAS</v>
          </cell>
          <cell r="AV1756">
            <v>115661</v>
          </cell>
          <cell r="AW1756" t="str">
            <v>OLD DEAL</v>
          </cell>
        </row>
        <row r="1757">
          <cell r="AU1757" t="str">
            <v>GAS</v>
          </cell>
          <cell r="AV1757">
            <v>125119.79586</v>
          </cell>
          <cell r="AW1757" t="str">
            <v>OLD DEAL</v>
          </cell>
        </row>
        <row r="1758">
          <cell r="AU1758" t="str">
            <v>GAS</v>
          </cell>
          <cell r="AV1758">
            <v>119792.82896</v>
          </cell>
          <cell r="AW1758" t="str">
            <v>OLD DEAL</v>
          </cell>
        </row>
        <row r="1759">
          <cell r="AU1759" t="str">
            <v>GAS</v>
          </cell>
          <cell r="AV1759">
            <v>122242.75401999999</v>
          </cell>
          <cell r="AW1759" t="str">
            <v>OLD DEAL</v>
          </cell>
        </row>
        <row r="1760">
          <cell r="AU1760" t="str">
            <v>GAS</v>
          </cell>
          <cell r="AV1760">
            <v>128480.98315</v>
          </cell>
          <cell r="AW1760" t="str">
            <v>OLD DEAL</v>
          </cell>
        </row>
        <row r="1761">
          <cell r="AU1761" t="str">
            <v>GAS</v>
          </cell>
          <cell r="AV1761">
            <v>344890.5</v>
          </cell>
          <cell r="AW1761" t="str">
            <v>OLD DEAL</v>
          </cell>
        </row>
        <row r="1762">
          <cell r="AU1762" t="str">
            <v>GAS</v>
          </cell>
          <cell r="AV1762">
            <v>369316.84061000001</v>
          </cell>
          <cell r="AW1762" t="str">
            <v>OLD DEAL</v>
          </cell>
        </row>
        <row r="1763">
          <cell r="AU1763" t="str">
            <v>GAS</v>
          </cell>
          <cell r="AV1763">
            <v>373083.24634000001</v>
          </cell>
          <cell r="AW1763" t="str">
            <v>OLD DEAL</v>
          </cell>
        </row>
        <row r="1764">
          <cell r="AU1764" t="str">
            <v>GAS</v>
          </cell>
          <cell r="AV1764">
            <v>366727.83960000001</v>
          </cell>
          <cell r="AW1764" t="str">
            <v>OLD DEAL</v>
          </cell>
        </row>
        <row r="1765">
          <cell r="AU1765" t="str">
            <v>GAS</v>
          </cell>
          <cell r="AV1765">
            <v>376349.84317000001</v>
          </cell>
          <cell r="AW1765" t="str">
            <v>OLD DEAL</v>
          </cell>
        </row>
        <row r="1766">
          <cell r="AU1766" t="str">
            <v>GAS</v>
          </cell>
          <cell r="AV1766">
            <v>386609.49683999998</v>
          </cell>
          <cell r="AW1766" t="str">
            <v>OLD DEAL</v>
          </cell>
        </row>
        <row r="1767">
          <cell r="AU1767" t="str">
            <v>GAS</v>
          </cell>
          <cell r="AV1767">
            <v>-416910</v>
          </cell>
          <cell r="AW1767" t="str">
            <v>OLD DEAL</v>
          </cell>
        </row>
        <row r="1768">
          <cell r="AU1768" t="str">
            <v>GAS</v>
          </cell>
          <cell r="AV1768">
            <v>-465600</v>
          </cell>
          <cell r="AW1768" t="str">
            <v>OLD DEAL</v>
          </cell>
        </row>
        <row r="1769">
          <cell r="AU1769" t="str">
            <v>GAS</v>
          </cell>
          <cell r="AV1769">
            <v>-296760</v>
          </cell>
          <cell r="AW1769" t="str">
            <v>OLD DEAL</v>
          </cell>
        </row>
        <row r="1770">
          <cell r="AU1770" t="str">
            <v>GAS</v>
          </cell>
          <cell r="AV1770">
            <v>-193000</v>
          </cell>
          <cell r="AW1770" t="str">
            <v>OLD DEAL</v>
          </cell>
        </row>
        <row r="1771">
          <cell r="AU1771" t="str">
            <v>GAS</v>
          </cell>
          <cell r="AV1771">
            <v>-389550</v>
          </cell>
          <cell r="AW1771" t="str">
            <v>OLD DEAL</v>
          </cell>
        </row>
        <row r="1772">
          <cell r="AU1772" t="str">
            <v>GAS</v>
          </cell>
          <cell r="AV1772">
            <v>-133040</v>
          </cell>
          <cell r="AW1772" t="str">
            <v>OLD DEAL</v>
          </cell>
        </row>
        <row r="1773">
          <cell r="AU1773" t="str">
            <v>GAS</v>
          </cell>
          <cell r="AV1773">
            <v>-109150</v>
          </cell>
          <cell r="AW1773" t="str">
            <v>OLD DEAL</v>
          </cell>
        </row>
        <row r="1774">
          <cell r="AU1774" t="str">
            <v>GAS</v>
          </cell>
          <cell r="AV1774">
            <v>13000</v>
          </cell>
          <cell r="AW1774" t="str">
            <v>OLD DEAL</v>
          </cell>
        </row>
        <row r="1775">
          <cell r="AU1775" t="str">
            <v>GAS</v>
          </cell>
          <cell r="AV1775">
            <v>-197250</v>
          </cell>
          <cell r="AW1775" t="str">
            <v>OLD DEAL</v>
          </cell>
        </row>
        <row r="1776">
          <cell r="AU1776" t="str">
            <v>GAS</v>
          </cell>
          <cell r="AV1776">
            <v>-202750</v>
          </cell>
          <cell r="AW1776" t="str">
            <v>OLD DEAL</v>
          </cell>
        </row>
        <row r="1777">
          <cell r="AU1777" t="str">
            <v>GAS</v>
          </cell>
          <cell r="AV1777">
            <v>-196900</v>
          </cell>
          <cell r="AW1777" t="str">
            <v>OLD DEAL</v>
          </cell>
        </row>
        <row r="1778">
          <cell r="AU1778" t="str">
            <v>GAS</v>
          </cell>
          <cell r="AV1778">
            <v>-210400</v>
          </cell>
          <cell r="AW1778" t="str">
            <v>OLD DEAL</v>
          </cell>
        </row>
        <row r="1779">
          <cell r="AU1779" t="str">
            <v>GAS</v>
          </cell>
          <cell r="AV1779">
            <v>-283220</v>
          </cell>
          <cell r="AW1779" t="str">
            <v>OLD DEAL</v>
          </cell>
        </row>
        <row r="1780">
          <cell r="AU1780" t="str">
            <v>GAS</v>
          </cell>
          <cell r="AV1780">
            <v>-222750</v>
          </cell>
          <cell r="AW1780" t="str">
            <v>OLD DEAL</v>
          </cell>
        </row>
        <row r="1781">
          <cell r="AU1781" t="str">
            <v>GAS</v>
          </cell>
          <cell r="AV1781">
            <v>-219250</v>
          </cell>
          <cell r="AW1781" t="str">
            <v>OLD DEAL</v>
          </cell>
        </row>
        <row r="1782">
          <cell r="AU1782" t="str">
            <v>GAS</v>
          </cell>
          <cell r="AV1782">
            <v>-212900</v>
          </cell>
          <cell r="AW1782" t="str">
            <v>OLD DEAL</v>
          </cell>
        </row>
        <row r="1783">
          <cell r="AU1783" t="str">
            <v>GAS</v>
          </cell>
          <cell r="AV1783">
            <v>-208400</v>
          </cell>
          <cell r="AW1783" t="str">
            <v>OLD DEAL</v>
          </cell>
        </row>
        <row r="1784">
          <cell r="AU1784" t="str">
            <v>GAS</v>
          </cell>
          <cell r="AV1784">
            <v>-281120</v>
          </cell>
          <cell r="AW1784" t="str">
            <v>OLD DEAL</v>
          </cell>
        </row>
        <row r="1785">
          <cell r="AU1785" t="str">
            <v>GAS</v>
          </cell>
          <cell r="AV1785">
            <v>-405350</v>
          </cell>
          <cell r="AW1785" t="str">
            <v>OLD DEAL</v>
          </cell>
        </row>
        <row r="1786">
          <cell r="AU1786" t="str">
            <v>GAS</v>
          </cell>
          <cell r="AV1786">
            <v>-213250</v>
          </cell>
          <cell r="AW1786" t="str">
            <v>OLD DEAL</v>
          </cell>
        </row>
        <row r="1787">
          <cell r="AU1787" t="str">
            <v>GAS</v>
          </cell>
          <cell r="AV1787">
            <v>-205900</v>
          </cell>
          <cell r="AW1787" t="str">
            <v>OLD DEAL</v>
          </cell>
        </row>
        <row r="1788">
          <cell r="AU1788" t="str">
            <v>GAS</v>
          </cell>
          <cell r="AV1788">
            <v>-235560</v>
          </cell>
          <cell r="AW1788" t="str">
            <v>OLD DEAL</v>
          </cell>
        </row>
        <row r="1789">
          <cell r="AU1789" t="str">
            <v>GAS</v>
          </cell>
          <cell r="AV1789">
            <v>-353500</v>
          </cell>
          <cell r="AW1789" t="str">
            <v>OLD DEAL</v>
          </cell>
        </row>
        <row r="1790">
          <cell r="AU1790" t="str">
            <v>GAS</v>
          </cell>
          <cell r="AV1790">
            <v>-439180</v>
          </cell>
          <cell r="AW1790" t="str">
            <v>OLD DEAL</v>
          </cell>
        </row>
        <row r="1791">
          <cell r="AU1791" t="str">
            <v>GAS</v>
          </cell>
          <cell r="AV1791">
            <v>-247560</v>
          </cell>
          <cell r="AW1791" t="str">
            <v>OLD DEAL</v>
          </cell>
        </row>
        <row r="1792">
          <cell r="AU1792" t="str">
            <v>GAS</v>
          </cell>
          <cell r="AV1792">
            <v>-462450</v>
          </cell>
          <cell r="AW1792" t="str">
            <v>OLD DEAL</v>
          </cell>
        </row>
        <row r="1793">
          <cell r="AU1793" t="str">
            <v>GAS</v>
          </cell>
          <cell r="AV1793">
            <v>210400</v>
          </cell>
          <cell r="AW1793" t="str">
            <v>OLD DEAL</v>
          </cell>
        </row>
        <row r="1794">
          <cell r="AU1794" t="str">
            <v>GAS</v>
          </cell>
          <cell r="AV1794">
            <v>-364500</v>
          </cell>
          <cell r="AW1794" t="str">
            <v>OLD DEAL</v>
          </cell>
        </row>
        <row r="1795">
          <cell r="AU1795" t="str">
            <v>GAS</v>
          </cell>
          <cell r="AV1795">
            <v>-177800</v>
          </cell>
          <cell r="AW1795" t="str">
            <v>OLD DEAL</v>
          </cell>
        </row>
        <row r="1796">
          <cell r="AU1796" t="str">
            <v>GAS</v>
          </cell>
          <cell r="AV1796">
            <v>-215900</v>
          </cell>
          <cell r="AW1796" t="str">
            <v>OLD DEAL</v>
          </cell>
        </row>
        <row r="1797">
          <cell r="AU1797" t="str">
            <v>GAS</v>
          </cell>
          <cell r="AV1797">
            <v>-434040</v>
          </cell>
          <cell r="AW1797" t="str">
            <v>OLD DEAL</v>
          </cell>
        </row>
        <row r="1798">
          <cell r="AU1798" t="str">
            <v>GAS</v>
          </cell>
          <cell r="AV1798">
            <v>-459290</v>
          </cell>
          <cell r="AW1798" t="str">
            <v>OLD DEAL</v>
          </cell>
        </row>
        <row r="1799">
          <cell r="AU1799" t="str">
            <v>GAS</v>
          </cell>
          <cell r="AV1799">
            <v>-419640</v>
          </cell>
          <cell r="AW1799" t="str">
            <v>OLD DEAL</v>
          </cell>
        </row>
        <row r="1800">
          <cell r="AU1800" t="str">
            <v>GAS</v>
          </cell>
          <cell r="AV1800">
            <v>-186600</v>
          </cell>
          <cell r="AW1800" t="str">
            <v>OLD DEAL</v>
          </cell>
        </row>
        <row r="1801">
          <cell r="AU1801" t="str">
            <v>GAS</v>
          </cell>
          <cell r="AV1801">
            <v>-181920</v>
          </cell>
          <cell r="AW1801" t="str">
            <v>OLD DEAL</v>
          </cell>
        </row>
        <row r="1802">
          <cell r="AU1802" t="str">
            <v>GAS</v>
          </cell>
          <cell r="AV1802">
            <v>-219800</v>
          </cell>
          <cell r="AW1802" t="str">
            <v>OLD DEAL</v>
          </cell>
        </row>
        <row r="1803">
          <cell r="AU1803" t="str">
            <v>GAS</v>
          </cell>
          <cell r="AV1803">
            <v>-362700</v>
          </cell>
          <cell r="AW1803" t="str">
            <v>OLD DEAL</v>
          </cell>
        </row>
        <row r="1804">
          <cell r="AU1804" t="str">
            <v>GAS</v>
          </cell>
          <cell r="AV1804">
            <v>-590380</v>
          </cell>
          <cell r="AW1804" t="str">
            <v>OLD DEAL</v>
          </cell>
        </row>
        <row r="1805">
          <cell r="AU1805" t="str">
            <v>GAS</v>
          </cell>
          <cell r="AV1805">
            <v>-575820</v>
          </cell>
          <cell r="AW1805" t="str">
            <v>OLD DEAL</v>
          </cell>
        </row>
        <row r="1806">
          <cell r="AU1806" t="str">
            <v>GAS</v>
          </cell>
          <cell r="AV1806">
            <v>-488040</v>
          </cell>
          <cell r="AW1806" t="str">
            <v>OLD DEAL</v>
          </cell>
        </row>
        <row r="1807">
          <cell r="AU1807" t="str">
            <v>GAS</v>
          </cell>
          <cell r="AV1807">
            <v>-230200</v>
          </cell>
          <cell r="AW1807" t="str">
            <v>OLD DEAL</v>
          </cell>
        </row>
        <row r="1808">
          <cell r="AU1808" t="str">
            <v>GAS</v>
          </cell>
          <cell r="AV1808">
            <v>-279900</v>
          </cell>
          <cell r="AW1808" t="str">
            <v>OLD DEAL</v>
          </cell>
        </row>
        <row r="1809">
          <cell r="AU1809" t="str">
            <v>GAS</v>
          </cell>
          <cell r="AV1809">
            <v>-327960</v>
          </cell>
          <cell r="AW1809" t="str">
            <v>OLD DEAL</v>
          </cell>
        </row>
        <row r="1810">
          <cell r="AU1810" t="str">
            <v>GAS</v>
          </cell>
          <cell r="AV1810">
            <v>-501500</v>
          </cell>
          <cell r="AW1810" t="str">
            <v>OLD DEAL</v>
          </cell>
        </row>
        <row r="1811">
          <cell r="AU1811" t="str">
            <v>GAS</v>
          </cell>
          <cell r="AV1811">
            <v>-513110</v>
          </cell>
          <cell r="AW1811" t="str">
            <v>OLD DEAL</v>
          </cell>
        </row>
        <row r="1812">
          <cell r="AU1812" t="str">
            <v>GAS</v>
          </cell>
          <cell r="AV1812">
            <v>-542220</v>
          </cell>
          <cell r="AW1812" t="str">
            <v>OLD DEAL</v>
          </cell>
        </row>
        <row r="1813">
          <cell r="AU1813" t="str">
            <v>GAS</v>
          </cell>
          <cell r="AV1813">
            <v>-419870</v>
          </cell>
          <cell r="AW1813" t="str">
            <v>OLD DEAL</v>
          </cell>
        </row>
        <row r="1814">
          <cell r="AU1814" t="str">
            <v>GAS</v>
          </cell>
          <cell r="AV1814">
            <v>-363000</v>
          </cell>
          <cell r="AW1814" t="str">
            <v>OLD DEAL</v>
          </cell>
        </row>
        <row r="1815">
          <cell r="AU1815" t="str">
            <v>GAS</v>
          </cell>
          <cell r="AV1815">
            <v>-232200</v>
          </cell>
          <cell r="AW1815" t="str">
            <v>OLD DEAL</v>
          </cell>
        </row>
        <row r="1816">
          <cell r="AU1816" t="str">
            <v>GAS</v>
          </cell>
          <cell r="AV1816">
            <v>-264250</v>
          </cell>
          <cell r="AW1816" t="str">
            <v>OLD DEAL</v>
          </cell>
        </row>
        <row r="1817">
          <cell r="AU1817" t="str">
            <v>GAS</v>
          </cell>
          <cell r="AV1817">
            <v>-205120</v>
          </cell>
          <cell r="AW1817" t="str">
            <v>OLD DEAL</v>
          </cell>
        </row>
        <row r="1818">
          <cell r="AU1818" t="str">
            <v>GAS</v>
          </cell>
          <cell r="AV1818">
            <v>-296760</v>
          </cell>
          <cell r="AW1818" t="str">
            <v>OLD DEAL</v>
          </cell>
        </row>
        <row r="1819">
          <cell r="AU1819" t="str">
            <v>GAS</v>
          </cell>
          <cell r="AV1819">
            <v>-452000</v>
          </cell>
          <cell r="AW1819" t="str">
            <v>OLD DEAL</v>
          </cell>
        </row>
        <row r="1820">
          <cell r="AU1820" t="str">
            <v>GAS</v>
          </cell>
          <cell r="AV1820">
            <v>-521400</v>
          </cell>
          <cell r="AW1820" t="str">
            <v>OLD DEAL</v>
          </cell>
        </row>
        <row r="1821">
          <cell r="AU1821" t="str">
            <v>GAS</v>
          </cell>
          <cell r="AV1821">
            <v>-321300</v>
          </cell>
          <cell r="AW1821" t="str">
            <v>OLD DEAL</v>
          </cell>
        </row>
        <row r="1822">
          <cell r="AU1822" t="str">
            <v>GAS</v>
          </cell>
          <cell r="AV1822">
            <v>-202500</v>
          </cell>
          <cell r="AW1822" t="str">
            <v>OLD DEAL</v>
          </cell>
        </row>
        <row r="1823">
          <cell r="AU1823" t="str">
            <v>GAS</v>
          </cell>
          <cell r="AV1823">
            <v>-622310</v>
          </cell>
          <cell r="AW1823" t="str">
            <v>OLD DEAL</v>
          </cell>
        </row>
        <row r="1824">
          <cell r="AU1824" t="str">
            <v>GAS</v>
          </cell>
          <cell r="AV1824">
            <v>-658420</v>
          </cell>
          <cell r="AW1824" t="str">
            <v>OLD DEAL</v>
          </cell>
        </row>
        <row r="1825">
          <cell r="AU1825" t="str">
            <v>GAS</v>
          </cell>
          <cell r="AV1825">
            <v>-554040</v>
          </cell>
          <cell r="AW1825" t="str">
            <v>OLD DEAL</v>
          </cell>
        </row>
        <row r="1826">
          <cell r="AU1826" t="str">
            <v>GAS</v>
          </cell>
          <cell r="AV1826">
            <v>-263800</v>
          </cell>
          <cell r="AW1826" t="str">
            <v>OLD DEAL</v>
          </cell>
        </row>
        <row r="1827">
          <cell r="AU1827" t="str">
            <v>GAS</v>
          </cell>
          <cell r="AV1827">
            <v>-323900</v>
          </cell>
          <cell r="AW1827" t="str">
            <v>OLD DEAL</v>
          </cell>
        </row>
        <row r="1828">
          <cell r="AU1828" t="str">
            <v>GAS</v>
          </cell>
          <cell r="AV1828">
            <v>-377760</v>
          </cell>
          <cell r="AW1828" t="str">
            <v>OLD DEAL</v>
          </cell>
        </row>
        <row r="1829">
          <cell r="AU1829" t="str">
            <v>GAS</v>
          </cell>
          <cell r="AV1829">
            <v>-590500</v>
          </cell>
          <cell r="AW1829" t="str">
            <v>OLD DEAL</v>
          </cell>
        </row>
        <row r="1830">
          <cell r="AU1830" t="str">
            <v>GAS</v>
          </cell>
          <cell r="AV1830">
            <v>-708840</v>
          </cell>
          <cell r="AW1830" t="str">
            <v>OLD DEAL</v>
          </cell>
        </row>
        <row r="1831">
          <cell r="AU1831" t="str">
            <v>GAS</v>
          </cell>
          <cell r="AV1831">
            <v>-629200</v>
          </cell>
          <cell r="AW1831" t="str">
            <v>OLD DEAL</v>
          </cell>
        </row>
        <row r="1832">
          <cell r="AU1832" t="str">
            <v>GAS</v>
          </cell>
          <cell r="AV1832">
            <v>-372600</v>
          </cell>
          <cell r="AW1832" t="str">
            <v>OLD DEAL</v>
          </cell>
        </row>
        <row r="1833">
          <cell r="AU1833" t="str">
            <v>GAS</v>
          </cell>
          <cell r="AV1833">
            <v>-236100</v>
          </cell>
          <cell r="AW1833" t="str">
            <v>OLD DEAL</v>
          </cell>
        </row>
        <row r="1834">
          <cell r="AU1834" t="str">
            <v>GAS</v>
          </cell>
          <cell r="AV1834">
            <v>-195250</v>
          </cell>
          <cell r="AW1834" t="str">
            <v>OLD DEAL</v>
          </cell>
        </row>
        <row r="1835">
          <cell r="AU1835" t="str">
            <v>GAS</v>
          </cell>
          <cell r="AV1835">
            <v>-362900</v>
          </cell>
          <cell r="AW1835" t="str">
            <v>OLD DEAL</v>
          </cell>
        </row>
        <row r="1836">
          <cell r="AU1836" t="str">
            <v>GAS</v>
          </cell>
          <cell r="AV1836">
            <v>-426360</v>
          </cell>
          <cell r="AW1836" t="str">
            <v>OLD DEAL</v>
          </cell>
        </row>
        <row r="1837">
          <cell r="AU1837" t="str">
            <v>GAS</v>
          </cell>
          <cell r="AV1837">
            <v>-669000</v>
          </cell>
          <cell r="AW1837" t="str">
            <v>OLD DEAL</v>
          </cell>
        </row>
        <row r="1838">
          <cell r="AU1838" t="str">
            <v>GAS</v>
          </cell>
          <cell r="AV1838">
            <v>-830310</v>
          </cell>
          <cell r="AW1838" t="str">
            <v>OLD DEAL</v>
          </cell>
        </row>
        <row r="1839">
          <cell r="AU1839" t="str">
            <v>GAS</v>
          </cell>
          <cell r="AV1839">
            <v>-883820</v>
          </cell>
          <cell r="AW1839" t="str">
            <v>OLD DEAL</v>
          </cell>
        </row>
        <row r="1840">
          <cell r="AU1840" t="str">
            <v>GAS</v>
          </cell>
          <cell r="AV1840">
            <v>-390750</v>
          </cell>
          <cell r="AW1840" t="str">
            <v>OLD DEAL</v>
          </cell>
        </row>
        <row r="1841">
          <cell r="AU1841" t="str">
            <v>GAS</v>
          </cell>
          <cell r="AV1841">
            <v>-438300</v>
          </cell>
          <cell r="AW1841" t="str">
            <v>OLD DEAL</v>
          </cell>
        </row>
        <row r="1842">
          <cell r="AU1842" t="str">
            <v>GAS</v>
          </cell>
          <cell r="AV1842">
            <v>-278100</v>
          </cell>
          <cell r="AW1842" t="str">
            <v>OLD DEAL</v>
          </cell>
        </row>
        <row r="1843">
          <cell r="AU1843" t="str">
            <v>GAS</v>
          </cell>
          <cell r="AV1843">
            <v>-231000</v>
          </cell>
          <cell r="AW1843" t="str">
            <v>OLD DEAL</v>
          </cell>
        </row>
        <row r="1844">
          <cell r="AU1844" t="str">
            <v>GAS</v>
          </cell>
          <cell r="AV1844">
            <v>-184160</v>
          </cell>
          <cell r="AW1844" t="str">
            <v>OLD DEAL</v>
          </cell>
        </row>
        <row r="1845">
          <cell r="AU1845" t="str">
            <v>GAS</v>
          </cell>
          <cell r="AV1845">
            <v>-857610</v>
          </cell>
          <cell r="AW1845" t="str">
            <v>OLD DEAL</v>
          </cell>
        </row>
        <row r="1846">
          <cell r="AU1846" t="str">
            <v>GAS</v>
          </cell>
          <cell r="AV1846">
            <v>-909020</v>
          </cell>
          <cell r="AW1846" t="str">
            <v>OLD DEAL</v>
          </cell>
        </row>
        <row r="1847">
          <cell r="AU1847" t="str">
            <v>GAS</v>
          </cell>
          <cell r="AV1847">
            <v>-704770</v>
          </cell>
          <cell r="AW1847" t="str">
            <v>OLD DEAL</v>
          </cell>
        </row>
        <row r="1848">
          <cell r="AU1848" t="str">
            <v>GAS</v>
          </cell>
          <cell r="AV1848">
            <v>-683100</v>
          </cell>
          <cell r="AW1848" t="str">
            <v>OLD DEAL</v>
          </cell>
        </row>
        <row r="1849">
          <cell r="AU1849" t="str">
            <v>GAS</v>
          </cell>
          <cell r="AV1849">
            <v>-261000</v>
          </cell>
          <cell r="AW1849" t="str">
            <v>OLD DEAL</v>
          </cell>
        </row>
        <row r="1850">
          <cell r="AU1850" t="str">
            <v>GAS</v>
          </cell>
          <cell r="AV1850">
            <v>-320400</v>
          </cell>
          <cell r="AW1850" t="str">
            <v>OLD DEAL</v>
          </cell>
        </row>
        <row r="1851">
          <cell r="AU1851" t="str">
            <v>GAS</v>
          </cell>
          <cell r="AV1851">
            <v>-375360</v>
          </cell>
          <cell r="AW1851" t="str">
            <v>OLD DEAL</v>
          </cell>
        </row>
        <row r="1852">
          <cell r="AU1852" t="str">
            <v>GAS</v>
          </cell>
          <cell r="AV1852">
            <v>-591000</v>
          </cell>
          <cell r="AW1852" t="str">
            <v>OLD DEAL</v>
          </cell>
        </row>
        <row r="1853">
          <cell r="AU1853" t="str">
            <v>GAS</v>
          </cell>
          <cell r="AV1853">
            <v>-379120</v>
          </cell>
          <cell r="AW1853" t="str">
            <v>OLD DEAL</v>
          </cell>
        </row>
        <row r="1854">
          <cell r="AU1854" t="str">
            <v>GAS</v>
          </cell>
          <cell r="AV1854">
            <v>-382620</v>
          </cell>
          <cell r="AW1854" t="str">
            <v>OLD DEAL</v>
          </cell>
        </row>
        <row r="1855">
          <cell r="AU1855" t="str">
            <v>GAS</v>
          </cell>
          <cell r="AV1855">
            <v>-152130</v>
          </cell>
          <cell r="AW1855" t="str">
            <v>OLD DEAL</v>
          </cell>
        </row>
        <row r="1856">
          <cell r="AU1856" t="str">
            <v>GAS</v>
          </cell>
          <cell r="AV1856">
            <v>-237750</v>
          </cell>
          <cell r="AW1856" t="str">
            <v>OLD DEAL</v>
          </cell>
        </row>
        <row r="1857">
          <cell r="AU1857" t="str">
            <v>GAS</v>
          </cell>
          <cell r="AV1857">
            <v>-148980</v>
          </cell>
          <cell r="AW1857" t="str">
            <v>OLD DEAL</v>
          </cell>
        </row>
        <row r="1858">
          <cell r="AU1858" t="str">
            <v>GAS</v>
          </cell>
          <cell r="AV1858">
            <v>-230000</v>
          </cell>
          <cell r="AW1858" t="str">
            <v>OLD DEAL</v>
          </cell>
        </row>
        <row r="1859">
          <cell r="AU1859" t="str">
            <v>GAS</v>
          </cell>
          <cell r="AV1859">
            <v>-259750</v>
          </cell>
          <cell r="AW1859" t="str">
            <v>OLD DEAL</v>
          </cell>
        </row>
        <row r="1860">
          <cell r="AU1860" t="str">
            <v>GAS</v>
          </cell>
          <cell r="AV1860">
            <v>-253900</v>
          </cell>
          <cell r="AW1860" t="str">
            <v>OLD DEAL</v>
          </cell>
        </row>
        <row r="1861">
          <cell r="AU1861" t="str">
            <v>GAS</v>
          </cell>
          <cell r="AV1861">
            <v>-187440</v>
          </cell>
          <cell r="AW1861" t="str">
            <v>OLD DEAL</v>
          </cell>
        </row>
        <row r="1862">
          <cell r="AU1862" t="str">
            <v>GAS</v>
          </cell>
          <cell r="AV1862">
            <v>-217000</v>
          </cell>
          <cell r="AW1862" t="str">
            <v>OLD DEAL</v>
          </cell>
        </row>
        <row r="1863">
          <cell r="AU1863" t="str">
            <v>GAS</v>
          </cell>
          <cell r="AV1863">
            <v>-434500</v>
          </cell>
          <cell r="AW1863" t="str">
            <v>OLD DEAL</v>
          </cell>
        </row>
        <row r="1864">
          <cell r="AU1864" t="str">
            <v>GAS</v>
          </cell>
          <cell r="AV1864">
            <v>-400200</v>
          </cell>
          <cell r="AW1864" t="str">
            <v>OLD DEAL</v>
          </cell>
        </row>
        <row r="1865">
          <cell r="AU1865" t="str">
            <v>GAS</v>
          </cell>
          <cell r="AV1865">
            <v>-120210</v>
          </cell>
          <cell r="AW1865" t="str">
            <v>OLD DEAL</v>
          </cell>
        </row>
        <row r="1866">
          <cell r="AU1866" t="str">
            <v>GAS</v>
          </cell>
          <cell r="AV1866">
            <v>-553420</v>
          </cell>
          <cell r="AW1866" t="str">
            <v>OLD DEAL</v>
          </cell>
        </row>
        <row r="1867">
          <cell r="AU1867" t="str">
            <v>GAS</v>
          </cell>
          <cell r="AV1867">
            <v>-466440</v>
          </cell>
          <cell r="AW1867" t="str">
            <v>OLD DEAL</v>
          </cell>
        </row>
        <row r="1868">
          <cell r="AU1868" t="str">
            <v>GAS</v>
          </cell>
          <cell r="AV1868">
            <v>-409200</v>
          </cell>
          <cell r="AW1868" t="str">
            <v>OLD DEAL</v>
          </cell>
        </row>
        <row r="1869">
          <cell r="AU1869" t="str">
            <v>GAS</v>
          </cell>
          <cell r="AV1869">
            <v>-258300</v>
          </cell>
          <cell r="AW1869" t="str">
            <v>OLD DEAL</v>
          </cell>
        </row>
        <row r="1870">
          <cell r="AU1870" t="str">
            <v>GAS</v>
          </cell>
          <cell r="AV1870">
            <v>-187240</v>
          </cell>
          <cell r="AW1870" t="str">
            <v>OLD DEAL</v>
          </cell>
        </row>
        <row r="1871">
          <cell r="AU1871" t="str">
            <v>GAS</v>
          </cell>
          <cell r="AV1871">
            <v>-174600</v>
          </cell>
          <cell r="AW1871" t="str">
            <v>OLD DEAL</v>
          </cell>
        </row>
        <row r="1872">
          <cell r="AU1872" t="str">
            <v>GAS</v>
          </cell>
          <cell r="AV1872">
            <v>-162300</v>
          </cell>
          <cell r="AW1872" t="str">
            <v>OLD DEAL</v>
          </cell>
        </row>
        <row r="1873">
          <cell r="AU1873" t="str">
            <v>GAS</v>
          </cell>
          <cell r="AV1873">
            <v>-108000</v>
          </cell>
          <cell r="AW1873" t="str">
            <v>OLD DEAL</v>
          </cell>
        </row>
        <row r="1874">
          <cell r="AU1874" t="str">
            <v>GAS</v>
          </cell>
          <cell r="AV1874">
            <v>-134200</v>
          </cell>
          <cell r="AW1874" t="str">
            <v>OLD DEAL</v>
          </cell>
        </row>
        <row r="1875">
          <cell r="AU1875" t="str">
            <v>GAS</v>
          </cell>
          <cell r="AV1875">
            <v>-134200</v>
          </cell>
          <cell r="AW1875" t="str">
            <v>OLD DEAL</v>
          </cell>
        </row>
        <row r="1876">
          <cell r="AU1876" t="str">
            <v>GAS</v>
          </cell>
          <cell r="AV1876">
            <v>-173840</v>
          </cell>
          <cell r="AW1876" t="str">
            <v>OLD DEAL</v>
          </cell>
        </row>
        <row r="1877">
          <cell r="AU1877" t="str">
            <v>GAS</v>
          </cell>
          <cell r="AV1877">
            <v>-200750</v>
          </cell>
          <cell r="AW1877" t="str">
            <v>OLD DEAL</v>
          </cell>
        </row>
        <row r="1878">
          <cell r="AU1878" t="str">
            <v>GAS</v>
          </cell>
          <cell r="AV1878">
            <v>-110610</v>
          </cell>
          <cell r="AW1878" t="str">
            <v>OLD DEAL</v>
          </cell>
        </row>
        <row r="1879">
          <cell r="AU1879" t="str">
            <v>GAS</v>
          </cell>
          <cell r="AV1879">
            <v>-126030</v>
          </cell>
          <cell r="AW1879" t="str">
            <v>OLD DEAL</v>
          </cell>
        </row>
        <row r="1880">
          <cell r="AU1880" t="str">
            <v>GAS</v>
          </cell>
          <cell r="AV1880">
            <v>-154600</v>
          </cell>
          <cell r="AW1880" t="str">
            <v>OLD DEAL</v>
          </cell>
        </row>
        <row r="1881">
          <cell r="AU1881" t="str">
            <v>GAS</v>
          </cell>
          <cell r="AV1881">
            <v>-70740</v>
          </cell>
          <cell r="AW1881" t="str">
            <v>OLD DEAL</v>
          </cell>
        </row>
        <row r="1882">
          <cell r="AU1882" t="str">
            <v>GAS</v>
          </cell>
          <cell r="AV1882">
            <v>-223000</v>
          </cell>
          <cell r="AW1882" t="str">
            <v>OLD DEAL</v>
          </cell>
        </row>
        <row r="1883">
          <cell r="AU1883" t="str">
            <v>GAS</v>
          </cell>
          <cell r="AV1883">
            <v>-173920</v>
          </cell>
          <cell r="AW1883" t="str">
            <v>OLD DEAL</v>
          </cell>
        </row>
        <row r="1884">
          <cell r="AU1884" t="str">
            <v>GAS</v>
          </cell>
          <cell r="AV1884">
            <v>-251160</v>
          </cell>
          <cell r="AW1884" t="str">
            <v>OLD DEAL</v>
          </cell>
        </row>
        <row r="1885">
          <cell r="AU1885" t="str">
            <v>GAS</v>
          </cell>
          <cell r="AV1885">
            <v>-387000</v>
          </cell>
          <cell r="AW1885" t="str">
            <v>OLD DEAL</v>
          </cell>
        </row>
        <row r="1886">
          <cell r="AU1886" t="str">
            <v>GAS</v>
          </cell>
          <cell r="AV1886">
            <v>-128280</v>
          </cell>
          <cell r="AW1886" t="str">
            <v>OLD DEAL</v>
          </cell>
        </row>
        <row r="1887">
          <cell r="AU1887" t="str">
            <v>GAS</v>
          </cell>
          <cell r="AV1887">
            <v>-155800</v>
          </cell>
          <cell r="AW1887" t="str">
            <v>OLD DEAL</v>
          </cell>
        </row>
        <row r="1888">
          <cell r="AU1888" t="str">
            <v>GAS</v>
          </cell>
          <cell r="AV1888">
            <v>-71340</v>
          </cell>
          <cell r="AW1888" t="str">
            <v>OLD DEAL</v>
          </cell>
        </row>
        <row r="1889">
          <cell r="AU1889" t="str">
            <v>GAS</v>
          </cell>
          <cell r="AV1889">
            <v>-463710</v>
          </cell>
          <cell r="AW1889" t="str">
            <v>OLD DEAL</v>
          </cell>
        </row>
        <row r="1890">
          <cell r="AU1890" t="str">
            <v>GAS</v>
          </cell>
          <cell r="AV1890">
            <v>-489020</v>
          </cell>
          <cell r="AW1890" t="str">
            <v>OLD DEAL</v>
          </cell>
        </row>
        <row r="1891">
          <cell r="AU1891" t="str">
            <v>GAS</v>
          </cell>
          <cell r="AV1891">
            <v>-414840</v>
          </cell>
          <cell r="AW1891" t="str">
            <v>OLD DEAL</v>
          </cell>
        </row>
        <row r="1892">
          <cell r="AU1892" t="str">
            <v>GAS</v>
          </cell>
          <cell r="AV1892">
            <v>-361900</v>
          </cell>
          <cell r="AW1892" t="str">
            <v>OLD DEAL</v>
          </cell>
        </row>
        <row r="1893">
          <cell r="AU1893" t="str">
            <v>GAS</v>
          </cell>
          <cell r="AV1893">
            <v>-228150</v>
          </cell>
          <cell r="AW1893" t="str">
            <v>OLD DEAL</v>
          </cell>
        </row>
        <row r="1894">
          <cell r="AU1894" t="str">
            <v>GAS</v>
          </cell>
          <cell r="AV1894">
            <v>-86920</v>
          </cell>
          <cell r="AW1894" t="str">
            <v>OLD DEAL</v>
          </cell>
        </row>
        <row r="1895">
          <cell r="AU1895" t="str">
            <v>GAS</v>
          </cell>
          <cell r="AV1895">
            <v>-86720</v>
          </cell>
          <cell r="AW1895" t="str">
            <v>OLD DEAL</v>
          </cell>
        </row>
        <row r="1896">
          <cell r="AU1896" t="str">
            <v>GAS</v>
          </cell>
          <cell r="AV1896">
            <v>-198000</v>
          </cell>
          <cell r="AW1896" t="str">
            <v>OLD DEAL</v>
          </cell>
        </row>
        <row r="1897">
          <cell r="AU1897" t="str">
            <v>GAS</v>
          </cell>
          <cell r="AV1897">
            <v>-109710</v>
          </cell>
          <cell r="AW1897" t="str">
            <v>OLD DEAL</v>
          </cell>
        </row>
        <row r="1898">
          <cell r="AU1898" t="str">
            <v>GAS</v>
          </cell>
          <cell r="AV1898">
            <v>-155100</v>
          </cell>
          <cell r="AW1898" t="str">
            <v>OLD DEAL</v>
          </cell>
        </row>
        <row r="1899">
          <cell r="AU1899" t="str">
            <v>GAS</v>
          </cell>
          <cell r="AV1899">
            <v>-128000</v>
          </cell>
          <cell r="AW1899" t="str">
            <v>OLD DEAL</v>
          </cell>
        </row>
        <row r="1900">
          <cell r="AU1900" t="str">
            <v>GAS</v>
          </cell>
          <cell r="AV1900">
            <v>-101360</v>
          </cell>
          <cell r="AW1900" t="str">
            <v>OLD DEAL</v>
          </cell>
        </row>
        <row r="1901">
          <cell r="AU1901" t="str">
            <v>GAS</v>
          </cell>
          <cell r="AV1901">
            <v>-100960</v>
          </cell>
          <cell r="AW1901" t="str">
            <v>OLD DEAL</v>
          </cell>
        </row>
        <row r="1902">
          <cell r="AU1902" t="str">
            <v>GAS</v>
          </cell>
          <cell r="AV1902">
            <v>-124450</v>
          </cell>
          <cell r="AW1902" t="str">
            <v>OLD DEAL</v>
          </cell>
        </row>
        <row r="1903">
          <cell r="AU1903" t="str">
            <v>GAS</v>
          </cell>
          <cell r="AV1903">
            <v>-177350</v>
          </cell>
          <cell r="AW1903" t="str">
            <v>OLD DEAL</v>
          </cell>
        </row>
        <row r="1904">
          <cell r="AU1904" t="str">
            <v>GAS</v>
          </cell>
          <cell r="AV1904">
            <v>-173400</v>
          </cell>
          <cell r="AW1904" t="str">
            <v>OLD DEAL</v>
          </cell>
        </row>
        <row r="1905">
          <cell r="AU1905" t="str">
            <v>GAS</v>
          </cell>
          <cell r="AV1905">
            <v>-170850</v>
          </cell>
          <cell r="AW1905" t="str">
            <v>OLD DEAL</v>
          </cell>
        </row>
        <row r="1906">
          <cell r="AU1906" t="str">
            <v>GAS</v>
          </cell>
          <cell r="AV1906">
            <v>-162500</v>
          </cell>
          <cell r="AW1906" t="str">
            <v>OLD DEAL</v>
          </cell>
        </row>
        <row r="1907">
          <cell r="AU1907" t="str">
            <v>GAS</v>
          </cell>
          <cell r="AV1907">
            <v>-121380</v>
          </cell>
          <cell r="AW1907" t="str">
            <v>OLD DEAL</v>
          </cell>
        </row>
        <row r="1908">
          <cell r="AU1908" t="str">
            <v>GAS</v>
          </cell>
          <cell r="AV1908">
            <v>-147200</v>
          </cell>
          <cell r="AW1908" t="str">
            <v>OLD DEAL</v>
          </cell>
        </row>
        <row r="1909">
          <cell r="AU1909" t="str">
            <v>GAS</v>
          </cell>
          <cell r="AV1909">
            <v>-67140</v>
          </cell>
          <cell r="AW1909" t="str">
            <v>OLD DEAL</v>
          </cell>
        </row>
        <row r="1910">
          <cell r="AU1910" t="str">
            <v>GAS</v>
          </cell>
          <cell r="AV1910">
            <v>-98490</v>
          </cell>
          <cell r="AW1910" t="str">
            <v>OLD DEAL</v>
          </cell>
        </row>
        <row r="1911">
          <cell r="AU1911" t="str">
            <v>GAS</v>
          </cell>
          <cell r="AV1911">
            <v>-154800</v>
          </cell>
          <cell r="AW1911" t="str">
            <v>OLD DEAL</v>
          </cell>
        </row>
        <row r="1912">
          <cell r="AU1912" t="str">
            <v>GAS</v>
          </cell>
          <cell r="AV1912">
            <v>-106080</v>
          </cell>
          <cell r="AW1912" t="str">
            <v>OLD DEAL</v>
          </cell>
        </row>
        <row r="1913">
          <cell r="AU1913" t="str">
            <v>GAS</v>
          </cell>
          <cell r="AV1913">
            <v>-127800</v>
          </cell>
          <cell r="AW1913" t="str">
            <v>OLD DEAL</v>
          </cell>
        </row>
        <row r="1914">
          <cell r="AU1914" t="str">
            <v>GAS</v>
          </cell>
          <cell r="AV1914">
            <v>-57540</v>
          </cell>
          <cell r="AW1914" t="str">
            <v>OLD DEAL</v>
          </cell>
        </row>
        <row r="1915">
          <cell r="AU1915" t="str">
            <v>GAS</v>
          </cell>
          <cell r="AV1915">
            <v>-84090</v>
          </cell>
          <cell r="AW1915" t="str">
            <v>OLD DEAL</v>
          </cell>
        </row>
        <row r="1916">
          <cell r="AU1916" t="str">
            <v>GAS</v>
          </cell>
          <cell r="AV1916">
            <v>-310000</v>
          </cell>
          <cell r="AW1916" t="str">
            <v>OLD DEAL</v>
          </cell>
        </row>
        <row r="1917">
          <cell r="AU1917" t="str">
            <v>GAS</v>
          </cell>
          <cell r="AV1917">
            <v>-333240</v>
          </cell>
          <cell r="AW1917" t="str">
            <v>OLD DEAL</v>
          </cell>
        </row>
        <row r="1918">
          <cell r="AU1918" t="str">
            <v>GAS</v>
          </cell>
          <cell r="AV1918">
            <v>-323160</v>
          </cell>
          <cell r="AW1918" t="str">
            <v>OLD DEAL</v>
          </cell>
        </row>
        <row r="1919">
          <cell r="AU1919" t="str">
            <v>GAS</v>
          </cell>
          <cell r="AV1919">
            <v>-318840</v>
          </cell>
          <cell r="AW1919" t="str">
            <v>OLD DEAL</v>
          </cell>
        </row>
        <row r="1920">
          <cell r="AU1920" t="str">
            <v>GAS</v>
          </cell>
          <cell r="AV1920">
            <v>-303600</v>
          </cell>
          <cell r="AW1920" t="str">
            <v>OLD DEAL</v>
          </cell>
        </row>
        <row r="1921">
          <cell r="AU1921" t="str">
            <v>GAS</v>
          </cell>
          <cell r="AV1921">
            <v>-294500</v>
          </cell>
          <cell r="AW1921" t="str">
            <v>OLD DEAL</v>
          </cell>
        </row>
        <row r="1922">
          <cell r="AU1922" t="str">
            <v>GAS</v>
          </cell>
          <cell r="AV1922">
            <v>-314040</v>
          </cell>
          <cell r="AW1922" t="str">
            <v>OLD DEAL</v>
          </cell>
        </row>
        <row r="1923">
          <cell r="AU1923" t="str">
            <v>GAS</v>
          </cell>
          <cell r="AV1923">
            <v>-303960</v>
          </cell>
          <cell r="AW1923" t="str">
            <v>OLD DEAL</v>
          </cell>
        </row>
        <row r="1924">
          <cell r="AU1924" t="str">
            <v>GAS</v>
          </cell>
          <cell r="AV1924">
            <v>-299640</v>
          </cell>
          <cell r="AW1924" t="str">
            <v>OLD DEAL</v>
          </cell>
        </row>
        <row r="1925">
          <cell r="AU1925" t="str">
            <v>GAS</v>
          </cell>
          <cell r="AV1925">
            <v>-282600</v>
          </cell>
          <cell r="AW1925" t="str">
            <v>OLD DEAL</v>
          </cell>
        </row>
        <row r="1926">
          <cell r="AU1926" t="str">
            <v>GAS</v>
          </cell>
          <cell r="AV1926">
            <v>-168150</v>
          </cell>
          <cell r="AW1926" t="str">
            <v>OLD DEAL</v>
          </cell>
        </row>
        <row r="1927">
          <cell r="AU1927" t="str">
            <v>GAS</v>
          </cell>
          <cell r="AV1927">
            <v>-258480</v>
          </cell>
          <cell r="AW1927" t="str">
            <v>OLD DEAL</v>
          </cell>
        </row>
        <row r="1928">
          <cell r="AU1928" t="str">
            <v>GAS</v>
          </cell>
          <cell r="AV1928">
            <v>-230400</v>
          </cell>
          <cell r="AW1928" t="str">
            <v>OLD DEAL</v>
          </cell>
        </row>
        <row r="1929">
          <cell r="AU1929" t="str">
            <v>GAS</v>
          </cell>
          <cell r="AV1929">
            <v>-358680</v>
          </cell>
          <cell r="AW1929" t="str">
            <v>OLD DEAL</v>
          </cell>
        </row>
        <row r="1930">
          <cell r="AU1930" t="str">
            <v>GAS</v>
          </cell>
          <cell r="AV1930">
            <v>-447840</v>
          </cell>
          <cell r="AW1930" t="str">
            <v>OLD DEAL</v>
          </cell>
        </row>
        <row r="1931">
          <cell r="AU1931" t="str">
            <v>GAS</v>
          </cell>
          <cell r="AV1931">
            <v>-368550</v>
          </cell>
          <cell r="AW1931" t="str">
            <v>OLD DEAL</v>
          </cell>
        </row>
        <row r="1932">
          <cell r="AU1932" t="str">
            <v>GAS</v>
          </cell>
          <cell r="AV1932">
            <v>-372800</v>
          </cell>
          <cell r="AW1932" t="str">
            <v>OLD DEAL</v>
          </cell>
        </row>
        <row r="1933">
          <cell r="AU1933" t="str">
            <v>GAS</v>
          </cell>
          <cell r="AV1933">
            <v>-176250</v>
          </cell>
          <cell r="AW1933" t="str">
            <v>OLD DEAL</v>
          </cell>
        </row>
        <row r="1934">
          <cell r="AU1934" t="str">
            <v>GAS</v>
          </cell>
          <cell r="AV1934">
            <v>-205080</v>
          </cell>
          <cell r="AW1934" t="str">
            <v>OLD DEAL</v>
          </cell>
        </row>
        <row r="1935">
          <cell r="AU1935" t="str">
            <v>GAS</v>
          </cell>
          <cell r="AV1935">
            <v>-261280</v>
          </cell>
          <cell r="AW1935" t="str">
            <v>OLD DEAL</v>
          </cell>
        </row>
        <row r="1936">
          <cell r="AU1936" t="str">
            <v>GAS</v>
          </cell>
          <cell r="AV1936">
            <v>-261900</v>
          </cell>
          <cell r="AW1936" t="str">
            <v>OLD DEAL</v>
          </cell>
        </row>
        <row r="1937">
          <cell r="AU1937" t="str">
            <v>GAS</v>
          </cell>
          <cell r="AV1937">
            <v>-360080</v>
          </cell>
          <cell r="AW1937" t="str">
            <v>OLD DEAL</v>
          </cell>
        </row>
        <row r="1938">
          <cell r="AU1938" t="str">
            <v>GAS</v>
          </cell>
          <cell r="AV1938">
            <v>-451440</v>
          </cell>
          <cell r="AW1938" t="str">
            <v>OLD DEAL</v>
          </cell>
        </row>
        <row r="1939">
          <cell r="AU1939" t="str">
            <v>GAS</v>
          </cell>
          <cell r="AV1939">
            <v>-396320</v>
          </cell>
          <cell r="AW1939" t="str">
            <v>OLD DEAL</v>
          </cell>
        </row>
        <row r="1940">
          <cell r="AU1940" t="str">
            <v>GAS</v>
          </cell>
          <cell r="AV1940">
            <v>-376000</v>
          </cell>
          <cell r="AW1940" t="str">
            <v>OLD DEAL</v>
          </cell>
        </row>
        <row r="1941">
          <cell r="AU1941" t="str">
            <v>GAS</v>
          </cell>
          <cell r="AV1941">
            <v>-215700</v>
          </cell>
          <cell r="AW1941" t="str">
            <v>OLD DEAL</v>
          </cell>
        </row>
        <row r="1942">
          <cell r="AU1942" t="str">
            <v>GAS</v>
          </cell>
          <cell r="AV1942">
            <v>-208080</v>
          </cell>
          <cell r="AW1942" t="str">
            <v>OLD DEAL</v>
          </cell>
        </row>
        <row r="1943">
          <cell r="AU1943" t="str">
            <v>GAS</v>
          </cell>
          <cell r="AV1943">
            <v>-297990</v>
          </cell>
          <cell r="AW1943" t="str">
            <v>OLD DEAL</v>
          </cell>
        </row>
        <row r="1944">
          <cell r="AU1944" t="str">
            <v>GAS</v>
          </cell>
          <cell r="AV1944">
            <v>-265050</v>
          </cell>
          <cell r="AW1944" t="str">
            <v>OLD DEAL</v>
          </cell>
        </row>
        <row r="1945">
          <cell r="AU1945" t="str">
            <v>GAS</v>
          </cell>
          <cell r="AV1945">
            <v>-454140</v>
          </cell>
          <cell r="AW1945" t="str">
            <v>OLD DEAL</v>
          </cell>
        </row>
        <row r="1946">
          <cell r="AU1946" t="str">
            <v>GAS</v>
          </cell>
          <cell r="AV1946">
            <v>-398720</v>
          </cell>
          <cell r="AW1946" t="str">
            <v>OLD DEAL</v>
          </cell>
        </row>
        <row r="1947">
          <cell r="AU1947" t="str">
            <v>GAS</v>
          </cell>
          <cell r="AV1947">
            <v>-401200</v>
          </cell>
          <cell r="AW1947" t="str">
            <v>OLD DEAL</v>
          </cell>
        </row>
        <row r="1948">
          <cell r="AU1948" t="str">
            <v>GAS</v>
          </cell>
          <cell r="AV1948">
            <v>-98430</v>
          </cell>
          <cell r="AW1948" t="str">
            <v>OLD DEAL</v>
          </cell>
        </row>
        <row r="1949">
          <cell r="AU1949" t="str">
            <v>GAS</v>
          </cell>
          <cell r="AV1949">
            <v>-117400</v>
          </cell>
          <cell r="AW1949" t="str">
            <v>OLD DEAL</v>
          </cell>
        </row>
        <row r="1950">
          <cell r="AU1950" t="str">
            <v>GAS</v>
          </cell>
          <cell r="AV1950">
            <v>-52140</v>
          </cell>
          <cell r="AW1950" t="str">
            <v>OLD DEAL</v>
          </cell>
        </row>
        <row r="1951">
          <cell r="AU1951" t="str">
            <v>GAS</v>
          </cell>
          <cell r="AV1951">
            <v>-75390</v>
          </cell>
          <cell r="AW1951" t="str">
            <v>OLD DEAL</v>
          </cell>
        </row>
        <row r="1952">
          <cell r="AU1952" t="str">
            <v>GAS</v>
          </cell>
          <cell r="AV1952">
            <v>-171900</v>
          </cell>
          <cell r="AW1952" t="str">
            <v>OLD DEAL</v>
          </cell>
        </row>
        <row r="1953">
          <cell r="AU1953" t="str">
            <v>GAS</v>
          </cell>
          <cell r="AV1953">
            <v>-229320</v>
          </cell>
          <cell r="AW1953" t="str">
            <v>OLD DEAL</v>
          </cell>
        </row>
        <row r="1954">
          <cell r="AU1954" t="str">
            <v>GAS</v>
          </cell>
          <cell r="AV1954">
            <v>-293500</v>
          </cell>
          <cell r="AW1954" t="str">
            <v>OLD DEAL</v>
          </cell>
        </row>
        <row r="1955">
          <cell r="AU1955" t="str">
            <v>GAS</v>
          </cell>
          <cell r="AV1955">
            <v>-337610</v>
          </cell>
          <cell r="AW1955" t="str">
            <v>OLD DEAL</v>
          </cell>
        </row>
        <row r="1956">
          <cell r="AU1956" t="str">
            <v>GAS</v>
          </cell>
          <cell r="AV1956">
            <v>-125400</v>
          </cell>
          <cell r="AW1956" t="str">
            <v>OLD DEAL</v>
          </cell>
        </row>
        <row r="1957">
          <cell r="AU1957" t="str">
            <v>GAS</v>
          </cell>
          <cell r="AV1957">
            <v>-226170</v>
          </cell>
          <cell r="AW1957" t="str">
            <v>OLD DEAL</v>
          </cell>
        </row>
        <row r="1958">
          <cell r="AU1958" t="str">
            <v>GAS</v>
          </cell>
          <cell r="AV1958">
            <v>-297240</v>
          </cell>
          <cell r="AW1958" t="str">
            <v>OLD DEAL</v>
          </cell>
        </row>
        <row r="1959">
          <cell r="AU1959" t="str">
            <v>GAS</v>
          </cell>
          <cell r="AV1959">
            <v>-258500</v>
          </cell>
          <cell r="AW1959" t="str">
            <v>OLD DEAL</v>
          </cell>
        </row>
        <row r="1960">
          <cell r="AU1960" t="str">
            <v>GAS</v>
          </cell>
          <cell r="AV1960">
            <v>-59720</v>
          </cell>
          <cell r="AW1960" t="str">
            <v>OLD DEAL</v>
          </cell>
        </row>
        <row r="1961">
          <cell r="AU1961" t="str">
            <v>GAS</v>
          </cell>
          <cell r="AV1961">
            <v>-79650</v>
          </cell>
          <cell r="AW1961" t="str">
            <v>OLD DEAL</v>
          </cell>
        </row>
        <row r="1962">
          <cell r="AU1962" t="str">
            <v>GAS</v>
          </cell>
          <cell r="AV1962">
            <v>-46740</v>
          </cell>
          <cell r="AW1962" t="str">
            <v>OLD DEAL</v>
          </cell>
        </row>
        <row r="1963">
          <cell r="AU1963" t="str">
            <v>GAS</v>
          </cell>
          <cell r="AV1963">
            <v>-45460</v>
          </cell>
          <cell r="AW1963" t="str">
            <v>OLD DEAL</v>
          </cell>
        </row>
        <row r="1964">
          <cell r="AU1964" t="str">
            <v>GAS</v>
          </cell>
          <cell r="AV1964">
            <v>-156500</v>
          </cell>
          <cell r="AW1964" t="str">
            <v>OLD DEAL</v>
          </cell>
        </row>
        <row r="1965">
          <cell r="AU1965" t="str">
            <v>GAS</v>
          </cell>
          <cell r="AV1965">
            <v>-88500</v>
          </cell>
          <cell r="AW1965" t="str">
            <v>OLD DEAL</v>
          </cell>
        </row>
        <row r="1966">
          <cell r="AU1966" t="str">
            <v>GAS</v>
          </cell>
          <cell r="AV1966">
            <v>-73500</v>
          </cell>
          <cell r="AW1966" t="str">
            <v>OLD DEAL</v>
          </cell>
        </row>
        <row r="1967">
          <cell r="AU1967" t="str">
            <v>GAS</v>
          </cell>
          <cell r="AV1967">
            <v>-91680</v>
          </cell>
          <cell r="AW1967" t="str">
            <v>OLD DEAL</v>
          </cell>
        </row>
        <row r="1968">
          <cell r="AU1968" t="str">
            <v>GAS</v>
          </cell>
          <cell r="AV1968">
            <v>-110200</v>
          </cell>
          <cell r="AW1968" t="str">
            <v>OLD DEAL</v>
          </cell>
        </row>
        <row r="1969">
          <cell r="AU1969" t="str">
            <v>GAS</v>
          </cell>
          <cell r="AV1969">
            <v>-73560</v>
          </cell>
          <cell r="AW1969" t="str">
            <v>OLD DEAL</v>
          </cell>
        </row>
        <row r="1970">
          <cell r="AU1970" t="str">
            <v>GAS</v>
          </cell>
          <cell r="AV1970">
            <v>-71490</v>
          </cell>
          <cell r="AW1970" t="str">
            <v>OLD DEAL</v>
          </cell>
        </row>
        <row r="1971">
          <cell r="AU1971" t="str">
            <v>GAS</v>
          </cell>
          <cell r="AV1971">
            <v>-83200</v>
          </cell>
          <cell r="AW1971" t="str">
            <v>OLD DEAL</v>
          </cell>
        </row>
        <row r="1972">
          <cell r="AU1972" t="str">
            <v>GAS</v>
          </cell>
          <cell r="AV1972">
            <v>-83200</v>
          </cell>
          <cell r="AW1972" t="str">
            <v>OLD DEAL</v>
          </cell>
        </row>
        <row r="1973">
          <cell r="AU1973" t="str">
            <v>GAS</v>
          </cell>
          <cell r="AV1973">
            <v>-80950</v>
          </cell>
          <cell r="AW1973" t="str">
            <v>OLD DEAL</v>
          </cell>
        </row>
        <row r="1974">
          <cell r="AU1974" t="str">
            <v>GAS</v>
          </cell>
          <cell r="AV1974">
            <v>-93900</v>
          </cell>
          <cell r="AW1974" t="str">
            <v>OLD DEAL</v>
          </cell>
        </row>
        <row r="1975">
          <cell r="AU1975" t="str">
            <v>GAS</v>
          </cell>
          <cell r="AV1975">
            <v>-120000</v>
          </cell>
          <cell r="AW1975" t="str">
            <v>OLD DEAL</v>
          </cell>
        </row>
        <row r="1976">
          <cell r="AU1976" t="str">
            <v>GAS</v>
          </cell>
          <cell r="AV1976">
            <v>-54240</v>
          </cell>
          <cell r="AW1976" t="str">
            <v>OLD DEAL</v>
          </cell>
        </row>
        <row r="1977">
          <cell r="AU1977" t="str">
            <v>GAS</v>
          </cell>
          <cell r="AV1977">
            <v>-79590</v>
          </cell>
          <cell r="AW1977" t="str">
            <v>OLD DEAL</v>
          </cell>
        </row>
        <row r="1978">
          <cell r="AU1978" t="str">
            <v>GAS</v>
          </cell>
          <cell r="AV1978">
            <v>-78810</v>
          </cell>
          <cell r="AW1978" t="str">
            <v>OLD DEAL</v>
          </cell>
        </row>
        <row r="1979">
          <cell r="AU1979" t="str">
            <v>GAS</v>
          </cell>
          <cell r="AV1979">
            <v>-179250</v>
          </cell>
          <cell r="AW1979" t="str">
            <v>OLD DEAL</v>
          </cell>
        </row>
        <row r="1980">
          <cell r="AU1980" t="str">
            <v>GAS</v>
          </cell>
          <cell r="AV1980">
            <v>-173400</v>
          </cell>
          <cell r="AW1980" t="str">
            <v>OLD DEAL</v>
          </cell>
        </row>
        <row r="1981">
          <cell r="AU1981" t="str">
            <v>GAS</v>
          </cell>
          <cell r="AV1981">
            <v>-199560</v>
          </cell>
          <cell r="AW1981" t="str">
            <v>OLD DEAL</v>
          </cell>
        </row>
        <row r="1982">
          <cell r="AU1982" t="str">
            <v>GAS</v>
          </cell>
          <cell r="AV1982">
            <v>-113040</v>
          </cell>
          <cell r="AW1982" t="str">
            <v>OLD DEAL</v>
          </cell>
        </row>
        <row r="1983">
          <cell r="AU1983" t="str">
            <v>GAS</v>
          </cell>
          <cell r="AV1983">
            <v>-50500</v>
          </cell>
          <cell r="AW1983" t="str">
            <v>OLD DEAL</v>
          </cell>
        </row>
        <row r="1984">
          <cell r="AU1984" t="str">
            <v>GAS</v>
          </cell>
          <cell r="AV1984">
            <v>-50400</v>
          </cell>
          <cell r="AW1984" t="str">
            <v>OLD DEAL</v>
          </cell>
        </row>
        <row r="1985">
          <cell r="AU1985" t="str">
            <v>GAS</v>
          </cell>
          <cell r="AV1985">
            <v>-44540</v>
          </cell>
          <cell r="AW1985" t="str">
            <v>OLD DEAL</v>
          </cell>
        </row>
        <row r="1986">
          <cell r="AU1986" t="str">
            <v>GAS</v>
          </cell>
          <cell r="AV1986">
            <v>-65190</v>
          </cell>
          <cell r="AW1986" t="str">
            <v>OLD DEAL</v>
          </cell>
        </row>
        <row r="1987">
          <cell r="AU1987" t="str">
            <v>GAS</v>
          </cell>
          <cell r="AV1987">
            <v>-63660</v>
          </cell>
          <cell r="AW1987" t="str">
            <v>OLD DEAL</v>
          </cell>
        </row>
        <row r="1988">
          <cell r="AU1988" t="str">
            <v>GAS</v>
          </cell>
          <cell r="AV1988">
            <v>-75600</v>
          </cell>
          <cell r="AW1988" t="str">
            <v>OLD DEAL</v>
          </cell>
        </row>
        <row r="1989">
          <cell r="AU1989" t="str">
            <v>GAS</v>
          </cell>
          <cell r="AV1989">
            <v>-75750</v>
          </cell>
          <cell r="AW1989" t="str">
            <v>OLD DEAL</v>
          </cell>
        </row>
        <row r="1990">
          <cell r="AU1990" t="str">
            <v>GAS</v>
          </cell>
          <cell r="AV1990">
            <v>-200430</v>
          </cell>
          <cell r="AW1990" t="str">
            <v>OLD DEAL</v>
          </cell>
        </row>
        <row r="1991">
          <cell r="AU1991" t="str">
            <v>GAS</v>
          </cell>
          <cell r="AV1991">
            <v>-239030</v>
          </cell>
          <cell r="AW1991" t="str">
            <v>OLD DEAL</v>
          </cell>
        </row>
        <row r="1992">
          <cell r="AU1992" t="str">
            <v>GAS</v>
          </cell>
          <cell r="AV1992">
            <v>-212200</v>
          </cell>
          <cell r="AW1992" t="str">
            <v>OLD DEAL</v>
          </cell>
        </row>
        <row r="1993">
          <cell r="AU1993" t="str">
            <v>GAS</v>
          </cell>
          <cell r="AV1993">
            <v>-201000</v>
          </cell>
          <cell r="AW1993" t="str">
            <v>OLD DEAL</v>
          </cell>
        </row>
        <row r="1994">
          <cell r="AU1994" t="str">
            <v>GAS</v>
          </cell>
          <cell r="AV1994">
            <v>-114640</v>
          </cell>
          <cell r="AW1994" t="str">
            <v>OLD DEAL</v>
          </cell>
        </row>
        <row r="1995">
          <cell r="AU1995" t="str">
            <v>GAS</v>
          </cell>
          <cell r="AV1995">
            <v>-128750</v>
          </cell>
          <cell r="AW1995" t="str">
            <v>OLD DEAL</v>
          </cell>
        </row>
        <row r="1996">
          <cell r="AU1996" t="str">
            <v>GAS</v>
          </cell>
          <cell r="AV1996">
            <v>-68610</v>
          </cell>
          <cell r="AW1996" t="str">
            <v>OLD DEAL</v>
          </cell>
        </row>
        <row r="1997">
          <cell r="AU1997" t="str">
            <v>GAS</v>
          </cell>
          <cell r="AV1997">
            <v>-89120</v>
          </cell>
          <cell r="AW1997" t="str">
            <v>OLD DEAL</v>
          </cell>
        </row>
        <row r="1998">
          <cell r="AU1998" t="str">
            <v>GAS</v>
          </cell>
          <cell r="AV1998">
            <v>-65910</v>
          </cell>
          <cell r="AW1998" t="str">
            <v>OLD DEAL</v>
          </cell>
        </row>
        <row r="1999">
          <cell r="AU1999" t="str">
            <v>GAS</v>
          </cell>
          <cell r="AV1999">
            <v>-150300</v>
          </cell>
          <cell r="AW1999" t="str">
            <v>OLD DEAL</v>
          </cell>
        </row>
        <row r="2000">
          <cell r="AU2000" t="str">
            <v>GAS</v>
          </cell>
          <cell r="AV2000">
            <v>-96000</v>
          </cell>
          <cell r="AW2000" t="str">
            <v>OLD DEAL</v>
          </cell>
        </row>
        <row r="2001">
          <cell r="AU2001" t="str">
            <v>GAS</v>
          </cell>
          <cell r="AV2001">
            <v>-80000</v>
          </cell>
          <cell r="AW2001" t="str">
            <v>OLD DEAL</v>
          </cell>
        </row>
        <row r="2002">
          <cell r="AU2002" t="str">
            <v>GAS</v>
          </cell>
          <cell r="AV2002">
            <v>-79200</v>
          </cell>
          <cell r="AW2002" t="str">
            <v>OLD DEAL</v>
          </cell>
        </row>
        <row r="2003">
          <cell r="AU2003" t="str">
            <v>GAS</v>
          </cell>
          <cell r="AV2003">
            <v>-150750</v>
          </cell>
          <cell r="AW2003" t="str">
            <v>OLD DEAL</v>
          </cell>
        </row>
        <row r="2004">
          <cell r="AU2004" t="str">
            <v>GAS</v>
          </cell>
          <cell r="AV2004">
            <v>-144900</v>
          </cell>
          <cell r="AW2004" t="str">
            <v>OLD DEAL</v>
          </cell>
        </row>
        <row r="2005">
          <cell r="AU2005" t="str">
            <v>GAS</v>
          </cell>
          <cell r="AV2005">
            <v>-138550</v>
          </cell>
          <cell r="AW2005" t="str">
            <v>OLD DEAL</v>
          </cell>
        </row>
        <row r="2006">
          <cell r="AU2006" t="str">
            <v>GAS</v>
          </cell>
          <cell r="AV2006">
            <v>-123750</v>
          </cell>
          <cell r="AW2006" t="str">
            <v>OLD DEAL</v>
          </cell>
        </row>
        <row r="2007">
          <cell r="AU2007" t="str">
            <v>GAS</v>
          </cell>
          <cell r="AV2007">
            <v>-109600</v>
          </cell>
          <cell r="AW2007" t="str">
            <v>OLD DEAL</v>
          </cell>
        </row>
        <row r="2008">
          <cell r="AU2008" t="str">
            <v>GAS</v>
          </cell>
          <cell r="AV2008">
            <v>-106650</v>
          </cell>
          <cell r="AW2008" t="str">
            <v>OLD DEAL</v>
          </cell>
        </row>
        <row r="2009">
          <cell r="AU2009" t="str">
            <v>GAS</v>
          </cell>
          <cell r="AV2009">
            <v>-105850</v>
          </cell>
          <cell r="AW2009" t="str">
            <v>OLD DEAL</v>
          </cell>
        </row>
        <row r="2010">
          <cell r="AU2010" t="str">
            <v>GAS</v>
          </cell>
          <cell r="AV2010">
            <v>-101000</v>
          </cell>
          <cell r="AW2010" t="str">
            <v>OLD DEAL</v>
          </cell>
        </row>
        <row r="2011">
          <cell r="AU2011" t="str">
            <v>GAS</v>
          </cell>
          <cell r="AV2011">
            <v>-82380</v>
          </cell>
          <cell r="AW2011" t="str">
            <v>OLD DEAL</v>
          </cell>
        </row>
        <row r="2012">
          <cell r="AU2012" t="str">
            <v>GAS</v>
          </cell>
          <cell r="AV2012">
            <v>-124250</v>
          </cell>
          <cell r="AW2012" t="str">
            <v>OLD DEAL</v>
          </cell>
        </row>
        <row r="2013">
          <cell r="AU2013" t="str">
            <v>GAS</v>
          </cell>
          <cell r="AV2013">
            <v>-65910</v>
          </cell>
          <cell r="AW2013" t="str">
            <v>OLD DEAL</v>
          </cell>
        </row>
        <row r="2014">
          <cell r="AU2014" t="str">
            <v>GAS</v>
          </cell>
          <cell r="AV2014">
            <v>-85320</v>
          </cell>
          <cell r="AW2014" t="str">
            <v>OLD DEAL</v>
          </cell>
        </row>
        <row r="2015">
          <cell r="AU2015" t="str">
            <v>GAS</v>
          </cell>
          <cell r="AV2015">
            <v>-63060</v>
          </cell>
          <cell r="AW2015" t="str">
            <v>OLD DEAL</v>
          </cell>
        </row>
        <row r="2016">
          <cell r="AU2016" t="str">
            <v>GAS</v>
          </cell>
          <cell r="AV2016">
            <v>-74700</v>
          </cell>
          <cell r="AW2016" t="str">
            <v>OLD DEAL</v>
          </cell>
        </row>
        <row r="2017">
          <cell r="AU2017" t="str">
            <v>GAS</v>
          </cell>
          <cell r="AV2017">
            <v>-57960</v>
          </cell>
          <cell r="AW2017" t="str">
            <v>OLD DEAL</v>
          </cell>
        </row>
        <row r="2018">
          <cell r="AU2018" t="str">
            <v>GAS</v>
          </cell>
          <cell r="AV2018">
            <v>-84900</v>
          </cell>
          <cell r="AW2018" t="str">
            <v>OLD DEAL</v>
          </cell>
        </row>
        <row r="2019">
          <cell r="AU2019" t="str">
            <v>GAS</v>
          </cell>
          <cell r="AV2019">
            <v>-133000</v>
          </cell>
          <cell r="AW2019" t="str">
            <v>OLD DEAL</v>
          </cell>
        </row>
        <row r="2020">
          <cell r="AU2020" t="str">
            <v>GAS</v>
          </cell>
          <cell r="AV2020">
            <v>-88950</v>
          </cell>
          <cell r="AW2020" t="str">
            <v>OLD DEAL</v>
          </cell>
        </row>
        <row r="2021">
          <cell r="AU2021" t="str">
            <v>GAS</v>
          </cell>
          <cell r="AV2021">
            <v>-86040</v>
          </cell>
          <cell r="AW2021" t="str">
            <v>OLD DEAL</v>
          </cell>
        </row>
        <row r="2022">
          <cell r="AU2022" t="str">
            <v>GAS</v>
          </cell>
          <cell r="AV2022">
            <v>-82680</v>
          </cell>
          <cell r="AW2022" t="str">
            <v>OLD DEAL</v>
          </cell>
        </row>
        <row r="2023">
          <cell r="AU2023" t="str">
            <v>GAS</v>
          </cell>
          <cell r="AV2023">
            <v>-49700</v>
          </cell>
          <cell r="AW2023" t="str">
            <v>OLD DEAL</v>
          </cell>
        </row>
        <row r="2024">
          <cell r="AU2024" t="str">
            <v>GAS</v>
          </cell>
          <cell r="AV2024">
            <v>-111850</v>
          </cell>
          <cell r="AW2024" t="str">
            <v>OLD DEAL</v>
          </cell>
        </row>
        <row r="2025">
          <cell r="AU2025" t="str">
            <v>GAS</v>
          </cell>
          <cell r="AV2025">
            <v>-21570</v>
          </cell>
          <cell r="AW2025" t="str">
            <v>OLD DEAL</v>
          </cell>
        </row>
        <row r="2026">
          <cell r="AU2026" t="str">
            <v>GAS</v>
          </cell>
          <cell r="AV2026">
            <v>-102750</v>
          </cell>
          <cell r="AW2026" t="str">
            <v>OLD DEAL</v>
          </cell>
        </row>
        <row r="2027">
          <cell r="AU2027" t="str">
            <v>GAS</v>
          </cell>
          <cell r="AV2027">
            <v>-90040</v>
          </cell>
          <cell r="AW2027" t="str">
            <v>OLD DEAL</v>
          </cell>
        </row>
        <row r="2028">
          <cell r="AU2028" t="str">
            <v>GAS</v>
          </cell>
          <cell r="AV2028">
            <v>-101250</v>
          </cell>
          <cell r="AW2028" t="str">
            <v>OLD DEAL</v>
          </cell>
        </row>
        <row r="2029">
          <cell r="AU2029" t="str">
            <v>GAS</v>
          </cell>
          <cell r="AV2029">
            <v>-35640</v>
          </cell>
          <cell r="AW2029" t="str">
            <v>OLD DEAL</v>
          </cell>
        </row>
        <row r="2030">
          <cell r="AU2030" t="str">
            <v>GAS</v>
          </cell>
          <cell r="AV2030">
            <v>-52290</v>
          </cell>
          <cell r="AW2030" t="str">
            <v>OLD DEAL</v>
          </cell>
        </row>
        <row r="2031">
          <cell r="AU2031" t="str">
            <v>GAS</v>
          </cell>
          <cell r="AV2031">
            <v>-51510</v>
          </cell>
          <cell r="AW2031" t="str">
            <v>OLD DEAL</v>
          </cell>
        </row>
        <row r="2032">
          <cell r="AU2032" t="str">
            <v>GAS</v>
          </cell>
          <cell r="AV2032">
            <v>-32200</v>
          </cell>
          <cell r="AW2032" t="str">
            <v>OLD DEAL</v>
          </cell>
        </row>
        <row r="2033">
          <cell r="AU2033" t="str">
            <v>GAS</v>
          </cell>
          <cell r="AV2033">
            <v>-49200</v>
          </cell>
          <cell r="AW2033" t="str">
            <v>OLD DEAL</v>
          </cell>
        </row>
        <row r="2034">
          <cell r="AU2034" t="str">
            <v>GAS</v>
          </cell>
          <cell r="AV2034">
            <v>-47260</v>
          </cell>
          <cell r="AW2034" t="str">
            <v>OLD DEAL</v>
          </cell>
        </row>
        <row r="2035">
          <cell r="AU2035" t="str">
            <v>GAS</v>
          </cell>
          <cell r="AV2035">
            <v>-45020</v>
          </cell>
          <cell r="AW2035" t="str">
            <v>OLD DEAL</v>
          </cell>
        </row>
        <row r="2036">
          <cell r="AU2036" t="str">
            <v>GAS</v>
          </cell>
          <cell r="AV2036">
            <v>-60750</v>
          </cell>
          <cell r="AW2036" t="str">
            <v>OLD DEAL</v>
          </cell>
        </row>
        <row r="2037">
          <cell r="AU2037" t="str">
            <v>GAS</v>
          </cell>
          <cell r="AV2037">
            <v>-61530</v>
          </cell>
          <cell r="AW2037" t="str">
            <v>OLD DEAL</v>
          </cell>
        </row>
        <row r="2038">
          <cell r="AU2038" t="str">
            <v>GAS</v>
          </cell>
          <cell r="AV2038">
            <v>-92750</v>
          </cell>
          <cell r="AW2038" t="str">
            <v>OLD DEAL</v>
          </cell>
        </row>
        <row r="2039">
          <cell r="AU2039" t="str">
            <v>GAS</v>
          </cell>
          <cell r="AV2039">
            <v>-49710</v>
          </cell>
          <cell r="AW2039" t="str">
            <v>OLD DEAL</v>
          </cell>
        </row>
        <row r="2040">
          <cell r="AU2040" t="str">
            <v>GAS</v>
          </cell>
          <cell r="AV2040">
            <v>-48840</v>
          </cell>
          <cell r="AW2040" t="str">
            <v>OLD DEAL</v>
          </cell>
        </row>
        <row r="2041">
          <cell r="AU2041" t="str">
            <v>GAS</v>
          </cell>
          <cell r="AV2041">
            <v>-48810</v>
          </cell>
          <cell r="AW2041" t="str">
            <v>OLD DEAL</v>
          </cell>
        </row>
        <row r="2042">
          <cell r="AU2042" t="str">
            <v>GAS</v>
          </cell>
          <cell r="AV2042">
            <v>-30500</v>
          </cell>
          <cell r="AW2042" t="str">
            <v>OLD DEAL</v>
          </cell>
        </row>
        <row r="2043">
          <cell r="AU2043" t="str">
            <v>GAS</v>
          </cell>
          <cell r="AV2043">
            <v>-82850</v>
          </cell>
          <cell r="AW2043" t="str">
            <v>OLD DEAL</v>
          </cell>
        </row>
        <row r="2044">
          <cell r="AU2044" t="str">
            <v>GAS</v>
          </cell>
          <cell r="AV2044">
            <v>-81400</v>
          </cell>
          <cell r="AW2044" t="str">
            <v>OLD DEAL</v>
          </cell>
        </row>
        <row r="2045">
          <cell r="AU2045" t="str">
            <v>GAS</v>
          </cell>
          <cell r="AV2045">
            <v>-65080</v>
          </cell>
          <cell r="AW2045" t="str">
            <v>OLD DEAL</v>
          </cell>
        </row>
        <row r="2046">
          <cell r="AU2046" t="str">
            <v>GAS</v>
          </cell>
          <cell r="AV2046">
            <v>-76250</v>
          </cell>
          <cell r="AW2046" t="str">
            <v>OLD DEAL</v>
          </cell>
        </row>
        <row r="2047">
          <cell r="AU2047" t="str">
            <v>GAS</v>
          </cell>
          <cell r="AV2047">
            <v>-23400</v>
          </cell>
          <cell r="AW2047" t="str">
            <v>OLD DEAL</v>
          </cell>
        </row>
        <row r="2048">
          <cell r="AU2048" t="str">
            <v>GAS</v>
          </cell>
          <cell r="AV2048">
            <v>-185500</v>
          </cell>
          <cell r="AW2048" t="str">
            <v>OLD DEAL</v>
          </cell>
        </row>
        <row r="2049">
          <cell r="AU2049" t="str">
            <v>GAS</v>
          </cell>
          <cell r="AV2049">
            <v>-165700</v>
          </cell>
          <cell r="AW2049" t="str">
            <v>OLD DEAL</v>
          </cell>
        </row>
        <row r="2050">
          <cell r="AU2050" t="str">
            <v>GAS</v>
          </cell>
          <cell r="AV2050">
            <v>-162800</v>
          </cell>
          <cell r="AW2050" t="str">
            <v>OLD DEAL</v>
          </cell>
        </row>
        <row r="2051">
          <cell r="AU2051" t="str">
            <v>GAS</v>
          </cell>
          <cell r="AV2051">
            <v>-162700</v>
          </cell>
          <cell r="AW2051" t="str">
            <v>OLD DEAL</v>
          </cell>
        </row>
        <row r="2052">
          <cell r="AU2052" t="str">
            <v>GAS</v>
          </cell>
          <cell r="AV2052">
            <v>-152500</v>
          </cell>
          <cell r="AW2052" t="str">
            <v>OLD DEAL</v>
          </cell>
        </row>
        <row r="2053">
          <cell r="AU2053" t="str">
            <v>GAS</v>
          </cell>
          <cell r="AV2053">
            <v>-242500</v>
          </cell>
          <cell r="AW2053" t="str">
            <v>OLD DEAL</v>
          </cell>
        </row>
        <row r="2054">
          <cell r="AU2054" t="str">
            <v>GAS</v>
          </cell>
          <cell r="AV2054">
            <v>-231800</v>
          </cell>
          <cell r="AW2054" t="str">
            <v>OLD DEAL</v>
          </cell>
        </row>
        <row r="2055">
          <cell r="AU2055" t="str">
            <v>GAS</v>
          </cell>
          <cell r="AV2055">
            <v>-221100</v>
          </cell>
          <cell r="AW2055" t="str">
            <v>OLD DEAL</v>
          </cell>
        </row>
        <row r="2056">
          <cell r="AU2056" t="str">
            <v>GAS</v>
          </cell>
          <cell r="AV2056">
            <v>-83240</v>
          </cell>
          <cell r="AW2056" t="str">
            <v>OLD DEAL</v>
          </cell>
        </row>
        <row r="2057">
          <cell r="AU2057" t="str">
            <v>GAS</v>
          </cell>
          <cell r="AV2057">
            <v>-89750</v>
          </cell>
          <cell r="AW2057" t="str">
            <v>OLD DEAL</v>
          </cell>
        </row>
        <row r="2058">
          <cell r="AU2058" t="str">
            <v>GAS</v>
          </cell>
          <cell r="AV2058">
            <v>-45210</v>
          </cell>
          <cell r="AW2058" t="str">
            <v>OLD DEAL</v>
          </cell>
        </row>
        <row r="2059">
          <cell r="AU2059" t="str">
            <v>GAS</v>
          </cell>
          <cell r="AV2059">
            <v>-60600</v>
          </cell>
          <cell r="AW2059" t="str">
            <v>OLD DEAL</v>
          </cell>
        </row>
        <row r="2060">
          <cell r="AU2060" t="str">
            <v>GAS</v>
          </cell>
          <cell r="AV2060">
            <v>-44610</v>
          </cell>
          <cell r="AW2060" t="str">
            <v>OLD DEAL</v>
          </cell>
        </row>
        <row r="2061">
          <cell r="AU2061" t="str">
            <v>GAS</v>
          </cell>
          <cell r="AV2061">
            <v>-41100</v>
          </cell>
          <cell r="AW2061" t="str">
            <v>OLD DEAL</v>
          </cell>
        </row>
        <row r="2062">
          <cell r="AU2062" t="str">
            <v>GAS</v>
          </cell>
          <cell r="AV2062">
            <v>-73200</v>
          </cell>
          <cell r="AW2062" t="str">
            <v>OLD DEAL</v>
          </cell>
        </row>
        <row r="2063">
          <cell r="AU2063" t="str">
            <v>GAS</v>
          </cell>
          <cell r="AV2063">
            <v>-64400</v>
          </cell>
          <cell r="AW2063" t="str">
            <v>OLD DEAL</v>
          </cell>
        </row>
        <row r="2064">
          <cell r="AU2064" t="str">
            <v>GAS</v>
          </cell>
          <cell r="AV2064">
            <v>-55740</v>
          </cell>
          <cell r="AW2064" t="str">
            <v>OLD DEAL</v>
          </cell>
        </row>
        <row r="2065">
          <cell r="AU2065" t="str">
            <v>GAS</v>
          </cell>
          <cell r="AV2065">
            <v>-46200</v>
          </cell>
          <cell r="AW2065" t="str">
            <v>OLD DEAL</v>
          </cell>
        </row>
        <row r="2066">
          <cell r="AU2066" t="str">
            <v>GAS</v>
          </cell>
          <cell r="AV2066">
            <v>-44450</v>
          </cell>
          <cell r="AW2066" t="str">
            <v>OLD DEAL</v>
          </cell>
        </row>
        <row r="2067">
          <cell r="AU2067" t="str">
            <v>GAS</v>
          </cell>
          <cell r="AV2067">
            <v>-66180</v>
          </cell>
          <cell r="AW2067" t="str">
            <v>OLD DEAL</v>
          </cell>
        </row>
        <row r="2068">
          <cell r="AU2068" t="str">
            <v>GAS</v>
          </cell>
          <cell r="AV2068">
            <v>-78600</v>
          </cell>
          <cell r="AW2068" t="str">
            <v>OLD DEAL</v>
          </cell>
        </row>
        <row r="2069">
          <cell r="AU2069" t="str">
            <v>GAS</v>
          </cell>
          <cell r="AV2069">
            <v>-49860</v>
          </cell>
          <cell r="AW2069" t="str">
            <v>OLD DEAL</v>
          </cell>
        </row>
        <row r="2070">
          <cell r="AU2070" t="str">
            <v>GAS</v>
          </cell>
          <cell r="AV2070">
            <v>-65320</v>
          </cell>
          <cell r="AW2070" t="str">
            <v>OLD DEAL</v>
          </cell>
        </row>
        <row r="2071">
          <cell r="AU2071" t="str">
            <v>GAS</v>
          </cell>
          <cell r="AV2071">
            <v>-48210</v>
          </cell>
          <cell r="AW2071" t="str">
            <v>OLD DEAL</v>
          </cell>
        </row>
        <row r="2072">
          <cell r="AU2072" t="str">
            <v>GAS</v>
          </cell>
          <cell r="AV2072">
            <v>-44550</v>
          </cell>
          <cell r="AW2072" t="str">
            <v>OLD DEAL</v>
          </cell>
        </row>
        <row r="2073">
          <cell r="AU2073" t="str">
            <v>GAS</v>
          </cell>
          <cell r="AV2073">
            <v>-52500</v>
          </cell>
          <cell r="AW2073" t="str">
            <v>OLD DEAL</v>
          </cell>
        </row>
        <row r="2074">
          <cell r="AU2074" t="str">
            <v>GAS</v>
          </cell>
          <cell r="AV2074">
            <v>-72000</v>
          </cell>
          <cell r="AW2074" t="str">
            <v>OLD DEAL</v>
          </cell>
        </row>
        <row r="2075">
          <cell r="AU2075" t="str">
            <v>GAS</v>
          </cell>
          <cell r="AV2075">
            <v>-96850</v>
          </cell>
          <cell r="AW2075" t="str">
            <v>OLD DEAL</v>
          </cell>
        </row>
        <row r="2076">
          <cell r="AU2076" t="str">
            <v>GAS</v>
          </cell>
          <cell r="AV2076">
            <v>-47400</v>
          </cell>
          <cell r="AW2076" t="str">
            <v>OLD DEAL</v>
          </cell>
        </row>
        <row r="2077">
          <cell r="AU2077" t="str">
            <v>GAS</v>
          </cell>
          <cell r="AV2077">
            <v>-22780</v>
          </cell>
          <cell r="AW2077" t="str">
            <v>OLD DEAL</v>
          </cell>
        </row>
        <row r="2078">
          <cell r="AU2078" t="str">
            <v>GAS</v>
          </cell>
          <cell r="AV2078">
            <v>-21760</v>
          </cell>
          <cell r="AW2078" t="str">
            <v>OLD DEAL</v>
          </cell>
        </row>
        <row r="2079">
          <cell r="AU2079" t="str">
            <v>GAS</v>
          </cell>
          <cell r="AV2079">
            <v>-58800</v>
          </cell>
          <cell r="AW2079" t="str">
            <v>OLD DEAL</v>
          </cell>
        </row>
        <row r="2080">
          <cell r="AU2080" t="str">
            <v>GAS</v>
          </cell>
          <cell r="AV2080">
            <v>-87350</v>
          </cell>
          <cell r="AW2080" t="str">
            <v>OLD DEAL</v>
          </cell>
        </row>
        <row r="2081">
          <cell r="AU2081" t="str">
            <v>GAS</v>
          </cell>
          <cell r="AV2081">
            <v>-56430</v>
          </cell>
          <cell r="AW2081" t="str">
            <v>OLD DEAL</v>
          </cell>
        </row>
        <row r="2082">
          <cell r="AU2082" t="str">
            <v>GAS</v>
          </cell>
          <cell r="AV2082">
            <v>-84750</v>
          </cell>
          <cell r="AW2082" t="str">
            <v>OLD DEAL</v>
          </cell>
        </row>
        <row r="2083">
          <cell r="AU2083" t="str">
            <v>GAS</v>
          </cell>
          <cell r="AV2083">
            <v>-30340</v>
          </cell>
          <cell r="AW2083" t="str">
            <v>OLD DEAL</v>
          </cell>
        </row>
        <row r="2084">
          <cell r="AU2084" t="str">
            <v>GAS</v>
          </cell>
          <cell r="AV2084">
            <v>-44340</v>
          </cell>
          <cell r="AW2084" t="str">
            <v>OLD DEAL</v>
          </cell>
        </row>
        <row r="2085">
          <cell r="AU2085" t="str">
            <v>GAS</v>
          </cell>
          <cell r="AV2085">
            <v>-43410</v>
          </cell>
          <cell r="AW2085" t="str">
            <v>OLD DEAL</v>
          </cell>
        </row>
        <row r="2086">
          <cell r="AU2086" t="str">
            <v>GAS</v>
          </cell>
          <cell r="AV2086">
            <v>-26400</v>
          </cell>
          <cell r="AW2086" t="str">
            <v>OLD DEAL</v>
          </cell>
        </row>
        <row r="2087">
          <cell r="AU2087" t="str">
            <v>GAS</v>
          </cell>
          <cell r="AV2087">
            <v>-51000</v>
          </cell>
          <cell r="AW2087" t="str">
            <v>OLD DEAL</v>
          </cell>
        </row>
        <row r="2088">
          <cell r="AU2088" t="str">
            <v>GAS</v>
          </cell>
          <cell r="AV2088">
            <v>-52440</v>
          </cell>
          <cell r="AW2088" t="str">
            <v>OLD DEAL</v>
          </cell>
        </row>
        <row r="2089">
          <cell r="AU2089" t="str">
            <v>GAS</v>
          </cell>
          <cell r="AV2089">
            <v>-58500</v>
          </cell>
          <cell r="AW2089" t="str">
            <v>OLD DEAL</v>
          </cell>
        </row>
        <row r="2090">
          <cell r="AU2090" t="str">
            <v>GAS</v>
          </cell>
          <cell r="AV2090">
            <v>-31110</v>
          </cell>
          <cell r="AW2090" t="str">
            <v>OLD DEAL</v>
          </cell>
        </row>
        <row r="2091">
          <cell r="AU2091" t="str">
            <v>GAS</v>
          </cell>
          <cell r="AV2091">
            <v>-40120</v>
          </cell>
          <cell r="AW2091" t="str">
            <v>OLD DEAL</v>
          </cell>
        </row>
        <row r="2092">
          <cell r="AU2092" t="str">
            <v>GAS</v>
          </cell>
          <cell r="AV2092">
            <v>-28260</v>
          </cell>
          <cell r="AW2092" t="str">
            <v>OLD DEAL</v>
          </cell>
        </row>
        <row r="2093">
          <cell r="AU2093" t="str">
            <v>GAS</v>
          </cell>
          <cell r="AV2093">
            <v>-25500</v>
          </cell>
          <cell r="AW2093" t="str">
            <v>OLD DEAL</v>
          </cell>
        </row>
        <row r="2094">
          <cell r="AU2094" t="str">
            <v>GAS</v>
          </cell>
          <cell r="AV2094">
            <v>-31250</v>
          </cell>
          <cell r="AW2094" t="str">
            <v>OLD DEAL</v>
          </cell>
        </row>
        <row r="2095">
          <cell r="AU2095" t="str">
            <v>GAS</v>
          </cell>
          <cell r="AV2095">
            <v>-50150</v>
          </cell>
          <cell r="AW2095" t="str">
            <v>OLD DEAL</v>
          </cell>
        </row>
        <row r="2096">
          <cell r="AU2096" t="str">
            <v>GAS</v>
          </cell>
          <cell r="AV2096">
            <v>-47100</v>
          </cell>
          <cell r="AW2096" t="str">
            <v>OLD DEAL</v>
          </cell>
        </row>
        <row r="2097">
          <cell r="AU2097" t="str">
            <v>GAS</v>
          </cell>
          <cell r="AV2097">
            <v>-42500</v>
          </cell>
          <cell r="AW2097" t="str">
            <v>OLD DEAL</v>
          </cell>
        </row>
        <row r="2098">
          <cell r="AU2098" t="str">
            <v>GAS</v>
          </cell>
          <cell r="AV2098">
            <v>-43750</v>
          </cell>
          <cell r="AW2098" t="str">
            <v>OLD DEAL</v>
          </cell>
        </row>
        <row r="2099">
          <cell r="AU2099" t="str">
            <v>GAS</v>
          </cell>
          <cell r="AV2099">
            <v>-18750</v>
          </cell>
          <cell r="AW2099" t="str">
            <v>OLD DEAL</v>
          </cell>
        </row>
        <row r="2100">
          <cell r="AU2100" t="str">
            <v>GAS</v>
          </cell>
          <cell r="AV2100">
            <v>-28830</v>
          </cell>
          <cell r="AW2100" t="str">
            <v>OLD DEAL</v>
          </cell>
        </row>
        <row r="2101">
          <cell r="AU2101" t="str">
            <v>GAS</v>
          </cell>
          <cell r="AV2101">
            <v>-43750</v>
          </cell>
          <cell r="AW2101" t="str">
            <v>OLD DEAL</v>
          </cell>
        </row>
        <row r="2102">
          <cell r="AU2102" t="str">
            <v>GAS</v>
          </cell>
          <cell r="AV2102">
            <v>-15440</v>
          </cell>
          <cell r="AW2102" t="str">
            <v>OLD DEAL</v>
          </cell>
        </row>
        <row r="2103">
          <cell r="AU2103" t="str">
            <v>GAS</v>
          </cell>
          <cell r="AV2103">
            <v>-22290</v>
          </cell>
          <cell r="AW2103" t="str">
            <v>OLD DEAL</v>
          </cell>
        </row>
        <row r="2104">
          <cell r="AU2104" t="str">
            <v>GAS</v>
          </cell>
          <cell r="AV2104">
            <v>-21360</v>
          </cell>
          <cell r="AW2104" t="str">
            <v>OLD DEAL</v>
          </cell>
        </row>
        <row r="2105">
          <cell r="AU2105" t="str">
            <v>GAS</v>
          </cell>
          <cell r="AV2105">
            <v>-12800</v>
          </cell>
          <cell r="AW2105" t="str">
            <v>OLD DEAL</v>
          </cell>
        </row>
        <row r="2106">
          <cell r="AU2106" t="str">
            <v>GAS</v>
          </cell>
          <cell r="AV2106">
            <v>-22000</v>
          </cell>
          <cell r="AW2106" t="str">
            <v>OLD DEAL</v>
          </cell>
        </row>
        <row r="2107">
          <cell r="AU2107" t="str">
            <v>GAS</v>
          </cell>
          <cell r="AV2107">
            <v>-14200</v>
          </cell>
          <cell r="AW2107" t="str">
            <v>OLD DEAL</v>
          </cell>
        </row>
        <row r="2108">
          <cell r="AU2108" t="str">
            <v>GAS</v>
          </cell>
          <cell r="AV2108">
            <v>-18500</v>
          </cell>
          <cell r="AW2108" t="str">
            <v>OLD DEAL</v>
          </cell>
        </row>
        <row r="2109">
          <cell r="AU2109" t="str">
            <v>GAS</v>
          </cell>
          <cell r="AV2109">
            <v>-19700</v>
          </cell>
          <cell r="AW2109" t="str">
            <v>OLD DEAL</v>
          </cell>
        </row>
        <row r="2110">
          <cell r="AU2110" t="str">
            <v>GAS</v>
          </cell>
          <cell r="AV2110">
            <v>-15360</v>
          </cell>
          <cell r="AW2110" t="str">
            <v>OLD DEAL</v>
          </cell>
        </row>
        <row r="2111">
          <cell r="AU2111" t="str">
            <v>GAS</v>
          </cell>
          <cell r="AV2111">
            <v>-18450</v>
          </cell>
          <cell r="AW2111" t="str">
            <v>OLD DEAL</v>
          </cell>
        </row>
        <row r="2112">
          <cell r="AU2112" t="str">
            <v>GAS</v>
          </cell>
          <cell r="AV2112">
            <v>-38440</v>
          </cell>
          <cell r="AW2112" t="str">
            <v>OLD DEAL</v>
          </cell>
        </row>
        <row r="2113">
          <cell r="AU2113" t="str">
            <v>GAS</v>
          </cell>
          <cell r="AV2113">
            <v>-34600</v>
          </cell>
          <cell r="AW2113" t="str">
            <v>OLD DEAL</v>
          </cell>
        </row>
        <row r="2114">
          <cell r="AU2114" t="str">
            <v>GAS</v>
          </cell>
          <cell r="AV2114">
            <v>-23610</v>
          </cell>
          <cell r="AW2114" t="str">
            <v>OLD DEAL</v>
          </cell>
        </row>
        <row r="2115">
          <cell r="AU2115" t="str">
            <v>GAS</v>
          </cell>
          <cell r="AV2115">
            <v>-30320</v>
          </cell>
          <cell r="AW2115" t="str">
            <v>OLD DEAL</v>
          </cell>
        </row>
        <row r="2116">
          <cell r="AU2116" t="str">
            <v>GAS</v>
          </cell>
          <cell r="AV2116">
            <v>-22410</v>
          </cell>
          <cell r="AW2116" t="str">
            <v>OLD DEAL</v>
          </cell>
        </row>
        <row r="2117">
          <cell r="AU2117" t="str">
            <v>GAS</v>
          </cell>
          <cell r="AV2117">
            <v>-20400</v>
          </cell>
          <cell r="AW2117" t="str">
            <v>OLD DEAL</v>
          </cell>
        </row>
        <row r="2118">
          <cell r="AU2118" t="str">
            <v>GAS</v>
          </cell>
          <cell r="AV2118">
            <v>-24000</v>
          </cell>
          <cell r="AW2118" t="str">
            <v>OLD DEAL</v>
          </cell>
        </row>
        <row r="2119">
          <cell r="AU2119" t="str">
            <v>GAS</v>
          </cell>
          <cell r="AV2119">
            <v>-26100</v>
          </cell>
          <cell r="AW2119" t="str">
            <v>OLD DEAL</v>
          </cell>
        </row>
        <row r="2120">
          <cell r="AU2120" t="str">
            <v>GAS</v>
          </cell>
          <cell r="AV2120">
            <v>-42000</v>
          </cell>
          <cell r="AW2120" t="str">
            <v>OLD DEAL</v>
          </cell>
        </row>
        <row r="2121">
          <cell r="AU2121" t="str">
            <v>GAS</v>
          </cell>
          <cell r="AV2121">
            <v>-52650</v>
          </cell>
          <cell r="AW2121" t="str">
            <v>OLD DEAL</v>
          </cell>
        </row>
        <row r="2122">
          <cell r="AU2122" t="str">
            <v>GAS</v>
          </cell>
          <cell r="AV2122">
            <v>-59500</v>
          </cell>
          <cell r="AW2122" t="str">
            <v>OLD DEAL</v>
          </cell>
        </row>
        <row r="2123">
          <cell r="AU2123" t="str">
            <v>GAS</v>
          </cell>
          <cell r="AV2123">
            <v>-59300</v>
          </cell>
          <cell r="AW2123" t="str">
            <v>OLD DEAL</v>
          </cell>
        </row>
        <row r="2124">
          <cell r="AU2124" t="str">
            <v>GAS</v>
          </cell>
          <cell r="AV2124">
            <v>-57360</v>
          </cell>
          <cell r="AW2124" t="str">
            <v>OLD DEAL</v>
          </cell>
        </row>
        <row r="2125">
          <cell r="AU2125" t="str">
            <v>GAS</v>
          </cell>
          <cell r="AV2125">
            <v>-55120</v>
          </cell>
          <cell r="AW2125" t="str">
            <v>OLD DEAL</v>
          </cell>
        </row>
        <row r="2126">
          <cell r="AU2126" t="str">
            <v>GAS</v>
          </cell>
          <cell r="AV2126">
            <v>-74550</v>
          </cell>
          <cell r="AW2126" t="str">
            <v>OLD DEAL</v>
          </cell>
        </row>
        <row r="2127">
          <cell r="AU2127" t="str">
            <v>GAS</v>
          </cell>
          <cell r="AV2127">
            <v>-86280</v>
          </cell>
          <cell r="AW2127" t="str">
            <v>OLD DEAL</v>
          </cell>
        </row>
        <row r="2128">
          <cell r="AU2128" t="str">
            <v>GAS</v>
          </cell>
          <cell r="AV2128">
            <v>-32580</v>
          </cell>
          <cell r="AW2128" t="str">
            <v>OLD DEAL</v>
          </cell>
        </row>
        <row r="2129">
          <cell r="AU2129" t="str">
            <v>GAS</v>
          </cell>
          <cell r="AV2129">
            <v>-37000</v>
          </cell>
          <cell r="AW2129" t="str">
            <v>OLD DEAL</v>
          </cell>
        </row>
        <row r="2130">
          <cell r="AU2130" t="str">
            <v>GAS</v>
          </cell>
          <cell r="AV2130">
            <v>-23310</v>
          </cell>
          <cell r="AW2130" t="str">
            <v>OLD DEAL</v>
          </cell>
        </row>
        <row r="2131">
          <cell r="AU2131" t="str">
            <v>GAS</v>
          </cell>
          <cell r="AV2131">
            <v>-22440</v>
          </cell>
          <cell r="AW2131" t="str">
            <v>OLD DEAL</v>
          </cell>
        </row>
        <row r="2132">
          <cell r="AU2132" t="str">
            <v>GAS</v>
          </cell>
          <cell r="AV2132">
            <v>-21510</v>
          </cell>
          <cell r="AW2132" t="str">
            <v>OLD DEAL</v>
          </cell>
        </row>
        <row r="2133">
          <cell r="AU2133" t="str">
            <v>GAS</v>
          </cell>
          <cell r="AV2133">
            <v>-20100</v>
          </cell>
          <cell r="AW2133" t="str">
            <v>OLD DEAL</v>
          </cell>
        </row>
        <row r="2134">
          <cell r="AU2134" t="str">
            <v>GAS</v>
          </cell>
          <cell r="AV2134">
            <v>-18600</v>
          </cell>
          <cell r="AW2134" t="str">
            <v>OLD DEAL</v>
          </cell>
        </row>
        <row r="2135">
          <cell r="AU2135" t="str">
            <v>GAS</v>
          </cell>
          <cell r="AV2135">
            <v>-37950</v>
          </cell>
          <cell r="AW2135" t="str">
            <v>OLD DEAL</v>
          </cell>
        </row>
        <row r="2136">
          <cell r="AU2136" t="str">
            <v>GAS</v>
          </cell>
          <cell r="AV2136">
            <v>-11380</v>
          </cell>
          <cell r="AW2136" t="str">
            <v>OLD DEAL</v>
          </cell>
        </row>
        <row r="2137">
          <cell r="AU2137" t="str">
            <v>GAS</v>
          </cell>
          <cell r="AV2137">
            <v>-10260</v>
          </cell>
          <cell r="AW2137" t="str">
            <v>OLD DEAL</v>
          </cell>
        </row>
        <row r="2138">
          <cell r="AU2138" t="str">
            <v>GAS</v>
          </cell>
          <cell r="AV2138">
            <v>-26850</v>
          </cell>
          <cell r="AW2138" t="str">
            <v>OLD DEAL</v>
          </cell>
        </row>
        <row r="2139">
          <cell r="AU2139" t="str">
            <v>GAS</v>
          </cell>
          <cell r="AV2139">
            <v>-39100</v>
          </cell>
          <cell r="AW2139" t="str">
            <v>OLD DEAL</v>
          </cell>
        </row>
        <row r="2140">
          <cell r="AU2140" t="str">
            <v>GAS</v>
          </cell>
          <cell r="AV2140">
            <v>-36400</v>
          </cell>
          <cell r="AW2140" t="str">
            <v>OLD DEAL</v>
          </cell>
        </row>
        <row r="2141">
          <cell r="AU2141" t="str">
            <v>GAS</v>
          </cell>
          <cell r="AV2141">
            <v>-34350</v>
          </cell>
          <cell r="AW2141" t="str">
            <v>OLD DEAL</v>
          </cell>
        </row>
        <row r="2142">
          <cell r="AU2142" t="str">
            <v>GAS</v>
          </cell>
          <cell r="AV2142">
            <v>-43750</v>
          </cell>
          <cell r="AW2142" t="str">
            <v>OLD DEAL</v>
          </cell>
        </row>
        <row r="2143">
          <cell r="AU2143" t="str">
            <v>GAS</v>
          </cell>
          <cell r="AV2143">
            <v>-38850</v>
          </cell>
          <cell r="AW2143" t="str">
            <v>OLD DEAL</v>
          </cell>
        </row>
        <row r="2144">
          <cell r="AU2144" t="str">
            <v>GAS</v>
          </cell>
          <cell r="AV2144">
            <v>-36150</v>
          </cell>
          <cell r="AW2144" t="str">
            <v>OLD DEAL</v>
          </cell>
        </row>
        <row r="2145">
          <cell r="AU2145" t="str">
            <v>GAS</v>
          </cell>
          <cell r="AV2145">
            <v>-34850</v>
          </cell>
          <cell r="AW2145" t="str">
            <v>OLD DEAL</v>
          </cell>
        </row>
        <row r="2146">
          <cell r="AU2146" t="str">
            <v>GAS</v>
          </cell>
          <cell r="AV2146">
            <v>-25080</v>
          </cell>
          <cell r="AW2146" t="str">
            <v>OLD DEAL</v>
          </cell>
        </row>
        <row r="2147">
          <cell r="AU2147" t="str">
            <v>GAS</v>
          </cell>
          <cell r="AV2147">
            <v>-29400</v>
          </cell>
          <cell r="AW2147" t="str">
            <v>OLD DEAL</v>
          </cell>
        </row>
        <row r="2148">
          <cell r="AU2148" t="str">
            <v>GAS</v>
          </cell>
          <cell r="AV2148">
            <v>-18660</v>
          </cell>
          <cell r="AW2148" t="str">
            <v>OLD DEAL</v>
          </cell>
        </row>
        <row r="2149">
          <cell r="AU2149" t="str">
            <v>GAS</v>
          </cell>
          <cell r="AV2149">
            <v>-17490</v>
          </cell>
          <cell r="AW2149" t="str">
            <v>OLD DEAL</v>
          </cell>
        </row>
        <row r="2150">
          <cell r="AU2150" t="str">
            <v>GAS</v>
          </cell>
          <cell r="AV2150">
            <v>-17010</v>
          </cell>
          <cell r="AW2150" t="str">
            <v>OLD DEAL</v>
          </cell>
        </row>
        <row r="2151">
          <cell r="AU2151" t="str">
            <v>GAS</v>
          </cell>
          <cell r="AV2151">
            <v>-15150</v>
          </cell>
          <cell r="AW2151" t="str">
            <v>OLD DEAL</v>
          </cell>
        </row>
        <row r="2152">
          <cell r="AU2152" t="str">
            <v>GAS</v>
          </cell>
          <cell r="AV2152">
            <v>-11400</v>
          </cell>
          <cell r="AW2152" t="str">
            <v>OLD DEAL</v>
          </cell>
        </row>
        <row r="2153">
          <cell r="AU2153" t="str">
            <v>GAS</v>
          </cell>
          <cell r="AV2153">
            <v>-17040</v>
          </cell>
          <cell r="AW2153" t="str">
            <v>OLD DEAL</v>
          </cell>
        </row>
        <row r="2154">
          <cell r="AU2154" t="str">
            <v>GAS</v>
          </cell>
          <cell r="AV2154">
            <v>-14500</v>
          </cell>
          <cell r="AW2154" t="str">
            <v>OLD DEAL</v>
          </cell>
        </row>
        <row r="2155">
          <cell r="AU2155" t="str">
            <v>GAS</v>
          </cell>
          <cell r="AV2155">
            <v>-5310</v>
          </cell>
          <cell r="AW2155" t="str">
            <v>OLD DEAL</v>
          </cell>
        </row>
        <row r="2156">
          <cell r="AU2156" t="str">
            <v>GAS</v>
          </cell>
          <cell r="AV2156">
            <v>-4290</v>
          </cell>
          <cell r="AW2156" t="str">
            <v>OLD DEAL</v>
          </cell>
        </row>
        <row r="2157">
          <cell r="AU2157" t="str">
            <v>GAS</v>
          </cell>
          <cell r="AV2157">
            <v>-3810</v>
          </cell>
          <cell r="AW2157" t="str">
            <v>OLD DEAL</v>
          </cell>
        </row>
        <row r="2158">
          <cell r="AU2158" t="str">
            <v>GAS</v>
          </cell>
          <cell r="AV2158">
            <v>-2100</v>
          </cell>
          <cell r="AW2158" t="str">
            <v>OLD DEAL</v>
          </cell>
        </row>
        <row r="2159">
          <cell r="AU2159" t="str">
            <v>GAS</v>
          </cell>
          <cell r="AV2159">
            <v>5250</v>
          </cell>
          <cell r="AW2159" t="str">
            <v>OLD DEAL</v>
          </cell>
        </row>
        <row r="2160">
          <cell r="AU2160" t="str">
            <v>GAS</v>
          </cell>
          <cell r="AV2160">
            <v>-1150</v>
          </cell>
          <cell r="AW2160" t="str">
            <v>OLD DEAL</v>
          </cell>
        </row>
        <row r="2161">
          <cell r="AU2161" t="str">
            <v>GAS</v>
          </cell>
          <cell r="AV2161">
            <v>-4800</v>
          </cell>
          <cell r="AW2161" t="str">
            <v>OLD DEAL</v>
          </cell>
        </row>
        <row r="2162">
          <cell r="AU2162" t="str">
            <v>GAS</v>
          </cell>
          <cell r="AV2162">
            <v>4800</v>
          </cell>
          <cell r="AW2162" t="str">
            <v>OLD DEAL</v>
          </cell>
        </row>
        <row r="2163">
          <cell r="AU2163" t="str">
            <v>GAS</v>
          </cell>
          <cell r="AV2163">
            <v>5250</v>
          </cell>
          <cell r="AW2163" t="str">
            <v>OLD DEAL</v>
          </cell>
        </row>
        <row r="2164">
          <cell r="AU2164" t="str">
            <v>GAS</v>
          </cell>
          <cell r="AV2164">
            <v>3750</v>
          </cell>
          <cell r="AW2164" t="str">
            <v>OLD DEAL</v>
          </cell>
        </row>
        <row r="2165">
          <cell r="AU2165" t="str">
            <v>GAS</v>
          </cell>
          <cell r="AV2165">
            <v>4050</v>
          </cell>
          <cell r="AW2165" t="str">
            <v>OLD DEAL</v>
          </cell>
        </row>
        <row r="2166">
          <cell r="AU2166" t="str">
            <v>GAS</v>
          </cell>
          <cell r="AV2166">
            <v>4300</v>
          </cell>
          <cell r="AW2166" t="str">
            <v>OLD DEAL</v>
          </cell>
        </row>
        <row r="2167">
          <cell r="AU2167" t="str">
            <v>GAS</v>
          </cell>
          <cell r="AV2167">
            <v>6800</v>
          </cell>
          <cell r="AW2167" t="str">
            <v>OLD DEAL</v>
          </cell>
        </row>
        <row r="2168">
          <cell r="AU2168" t="str">
            <v>GAS</v>
          </cell>
          <cell r="AV2168">
            <v>8700</v>
          </cell>
          <cell r="AW2168" t="str">
            <v>OLD DEAL</v>
          </cell>
        </row>
        <row r="2169">
          <cell r="AU2169" t="str">
            <v>GAS</v>
          </cell>
          <cell r="AV2169">
            <v>15750</v>
          </cell>
          <cell r="AW2169" t="str">
            <v>OLD DEAL</v>
          </cell>
        </row>
        <row r="2170">
          <cell r="AU2170" t="str">
            <v>GAS</v>
          </cell>
          <cell r="AV2170">
            <v>23400</v>
          </cell>
          <cell r="AW2170" t="str">
            <v>OLD DEAL</v>
          </cell>
        </row>
        <row r="2171">
          <cell r="AU2171" t="str">
            <v>GAS</v>
          </cell>
          <cell r="AV2171">
            <v>25200</v>
          </cell>
          <cell r="AW2171" t="str">
            <v>OLD DEAL</v>
          </cell>
        </row>
        <row r="2172">
          <cell r="AU2172" t="str">
            <v>GAS</v>
          </cell>
          <cell r="AV2172">
            <v>24080</v>
          </cell>
          <cell r="AW2172" t="str">
            <v>OLD DEAL</v>
          </cell>
        </row>
        <row r="2173">
          <cell r="AU2173" t="str">
            <v>GAS</v>
          </cell>
          <cell r="AV2173">
            <v>-13240</v>
          </cell>
          <cell r="AW2173" t="str">
            <v>OLD DEAL</v>
          </cell>
        </row>
        <row r="2174">
          <cell r="AU2174" t="str">
            <v>GAS</v>
          </cell>
          <cell r="AV2174">
            <v>-11000</v>
          </cell>
          <cell r="AW2174" t="str">
            <v>OLD DEAL</v>
          </cell>
        </row>
        <row r="2175">
          <cell r="AU2175" t="str">
            <v>GAS</v>
          </cell>
          <cell r="AV2175">
            <v>-2440</v>
          </cell>
          <cell r="AW2175" t="str">
            <v>OLD DEAL</v>
          </cell>
        </row>
        <row r="2176">
          <cell r="AU2176" t="str">
            <v>GAS</v>
          </cell>
          <cell r="AV2176">
            <v>-3120</v>
          </cell>
          <cell r="AW2176" t="str">
            <v>OLD DEAL</v>
          </cell>
        </row>
        <row r="2177">
          <cell r="AU2177" t="str">
            <v>GAS</v>
          </cell>
          <cell r="AV2177">
            <v>-1710</v>
          </cell>
          <cell r="AW2177" t="str">
            <v>OLD DEAL</v>
          </cell>
        </row>
        <row r="2178">
          <cell r="AU2178" t="str">
            <v>GAS</v>
          </cell>
          <cell r="AV2178">
            <v>-320</v>
          </cell>
          <cell r="AW2178" t="str">
            <v>OLD DEAL</v>
          </cell>
        </row>
        <row r="2179">
          <cell r="AU2179" t="str">
            <v>GAS</v>
          </cell>
          <cell r="AV2179">
            <v>7800</v>
          </cell>
          <cell r="AW2179" t="str">
            <v>OLD DEAL</v>
          </cell>
        </row>
        <row r="2180">
          <cell r="AU2180" t="str">
            <v>GAS</v>
          </cell>
          <cell r="AV2180">
            <v>-2000</v>
          </cell>
          <cell r="AW2180" t="str">
            <v>OLD DEAL</v>
          </cell>
        </row>
        <row r="2181">
          <cell r="AU2181" t="str">
            <v>GAS</v>
          </cell>
          <cell r="AV2181">
            <v>-250</v>
          </cell>
          <cell r="AW2181" t="str">
            <v>OLD DEAL</v>
          </cell>
        </row>
        <row r="2182">
          <cell r="AU2182" t="str">
            <v>GAS</v>
          </cell>
          <cell r="AV2182">
            <v>-500</v>
          </cell>
          <cell r="AW2182" t="str">
            <v>OLD DEAL</v>
          </cell>
        </row>
        <row r="2183">
          <cell r="AU2183" t="str">
            <v>GAS</v>
          </cell>
          <cell r="AV2183">
            <v>-200</v>
          </cell>
          <cell r="AW2183" t="str">
            <v>OLD DEAL</v>
          </cell>
        </row>
        <row r="2184">
          <cell r="AU2184" t="str">
            <v>GAS</v>
          </cell>
          <cell r="AV2184">
            <v>-9780</v>
          </cell>
          <cell r="AW2184" t="str">
            <v>OLD DEAL</v>
          </cell>
        </row>
        <row r="2185">
          <cell r="AU2185" t="str">
            <v>GAS</v>
          </cell>
          <cell r="AV2185">
            <v>-8500</v>
          </cell>
          <cell r="AW2185" t="str">
            <v>OLD DEAL</v>
          </cell>
        </row>
        <row r="2186">
          <cell r="AU2186" t="str">
            <v>GAS</v>
          </cell>
          <cell r="AV2186">
            <v>-210</v>
          </cell>
          <cell r="AW2186" t="str">
            <v>OLD DEAL</v>
          </cell>
        </row>
        <row r="2187">
          <cell r="AU2187" t="str">
            <v>GAS</v>
          </cell>
          <cell r="AV2187">
            <v>680</v>
          </cell>
          <cell r="AW2187" t="str">
            <v>OLD DEAL</v>
          </cell>
        </row>
        <row r="2188">
          <cell r="AU2188" t="str">
            <v>GAS</v>
          </cell>
          <cell r="AV2188">
            <v>990</v>
          </cell>
          <cell r="AW2188" t="str">
            <v>OLD DEAL</v>
          </cell>
        </row>
        <row r="2189">
          <cell r="AU2189" t="str">
            <v>GAS</v>
          </cell>
          <cell r="AV2189">
            <v>1900</v>
          </cell>
          <cell r="AW2189" t="str">
            <v>OLD DEAL</v>
          </cell>
        </row>
        <row r="2190">
          <cell r="AU2190" t="str">
            <v>GAS</v>
          </cell>
          <cell r="AV2190">
            <v>-11430</v>
          </cell>
          <cell r="AW2190" t="str">
            <v>OLD DEAL</v>
          </cell>
        </row>
        <row r="2191">
          <cell r="AU2191" t="str">
            <v>GAS</v>
          </cell>
          <cell r="AV2191">
            <v>-10250</v>
          </cell>
          <cell r="AW2191" t="str">
            <v>OLD DEAL</v>
          </cell>
        </row>
        <row r="2192">
          <cell r="AU2192" t="str">
            <v>GAS</v>
          </cell>
          <cell r="AV2192">
            <v>-1800</v>
          </cell>
          <cell r="AW2192" t="str">
            <v>OLD DEAL</v>
          </cell>
        </row>
        <row r="2193">
          <cell r="AU2193" t="str">
            <v>GAS</v>
          </cell>
          <cell r="AV2193">
            <v>-1520</v>
          </cell>
          <cell r="AW2193" t="str">
            <v>OLD DEAL</v>
          </cell>
        </row>
        <row r="2194">
          <cell r="AU2194" t="str">
            <v>GAS</v>
          </cell>
          <cell r="AV2194">
            <v>-60</v>
          </cell>
          <cell r="AW2194" t="str">
            <v>OLD DEAL</v>
          </cell>
        </row>
        <row r="2195">
          <cell r="AU2195" t="str">
            <v>GAS</v>
          </cell>
          <cell r="AV2195">
            <v>1200</v>
          </cell>
          <cell r="AW2195" t="str">
            <v>OLD DEAL</v>
          </cell>
        </row>
        <row r="2196">
          <cell r="AU2196" t="str">
            <v>GAS</v>
          </cell>
          <cell r="AV2196">
            <v>13000</v>
          </cell>
          <cell r="AW2196" t="str">
            <v>OLD DEAL</v>
          </cell>
        </row>
        <row r="2197">
          <cell r="AU2197" t="str">
            <v>GAS</v>
          </cell>
          <cell r="AV2197">
            <v>2500</v>
          </cell>
          <cell r="AW2197" t="str">
            <v>OLD DEAL</v>
          </cell>
        </row>
        <row r="2198">
          <cell r="AU2198" t="str">
            <v>GAS</v>
          </cell>
          <cell r="AV2198">
            <v>9400</v>
          </cell>
          <cell r="AW2198" t="str">
            <v>OLD DEAL</v>
          </cell>
        </row>
        <row r="2199">
          <cell r="AU2199" t="str">
            <v>GAS</v>
          </cell>
          <cell r="AV2199">
            <v>-5300</v>
          </cell>
          <cell r="AW2199" t="str">
            <v>OLD DEAL</v>
          </cell>
        </row>
        <row r="2200">
          <cell r="AU2200" t="str">
            <v>GAS</v>
          </cell>
          <cell r="AV2200">
            <v>-1830</v>
          </cell>
          <cell r="AW2200" t="str">
            <v>OLD DEAL</v>
          </cell>
        </row>
        <row r="2201">
          <cell r="AU2201" t="str">
            <v>GAS</v>
          </cell>
          <cell r="AV2201">
            <v>-760</v>
          </cell>
          <cell r="AW2201" t="str">
            <v>OLD DEAL</v>
          </cell>
        </row>
        <row r="2202">
          <cell r="AU2202" t="str">
            <v>GAS</v>
          </cell>
          <cell r="AV2202">
            <v>14400</v>
          </cell>
          <cell r="AW2202" t="str">
            <v>OLD DEAL</v>
          </cell>
        </row>
        <row r="2203">
          <cell r="AU2203" t="str">
            <v>GAS</v>
          </cell>
          <cell r="AV2203">
            <v>14250</v>
          </cell>
          <cell r="AW2203" t="str">
            <v>OLD DEAL</v>
          </cell>
        </row>
        <row r="2204">
          <cell r="AU2204" t="str">
            <v>GAS</v>
          </cell>
          <cell r="AV2204">
            <v>9320</v>
          </cell>
          <cell r="AW2204" t="str">
            <v>OLD DEAL</v>
          </cell>
        </row>
        <row r="2205">
          <cell r="AU2205" t="str">
            <v>GAS</v>
          </cell>
          <cell r="AV2205">
            <v>9820</v>
          </cell>
          <cell r="AW2205" t="str">
            <v>OLD DEAL</v>
          </cell>
        </row>
        <row r="2206">
          <cell r="AU2206" t="str">
            <v>GAS</v>
          </cell>
          <cell r="AV2206">
            <v>10620</v>
          </cell>
          <cell r="AW2206" t="str">
            <v>OLD DEAL</v>
          </cell>
        </row>
        <row r="2207">
          <cell r="AU2207" t="str">
            <v>GAS</v>
          </cell>
          <cell r="AV2207">
            <v>-1380</v>
          </cell>
          <cell r="AW2207" t="str">
            <v>NEW DEAL</v>
          </cell>
        </row>
        <row r="2208">
          <cell r="AU2208" t="str">
            <v>GAS</v>
          </cell>
          <cell r="AV2208">
            <v>4230</v>
          </cell>
          <cell r="AW2208" t="str">
            <v>NEW DEAL</v>
          </cell>
        </row>
        <row r="2209">
          <cell r="AU2209" t="str">
            <v>GAS</v>
          </cell>
          <cell r="AV2209">
            <v>6500</v>
          </cell>
          <cell r="AW2209" t="str">
            <v>NEW DEAL</v>
          </cell>
        </row>
        <row r="2210">
          <cell r="AU2210" t="str">
            <v>GAS</v>
          </cell>
          <cell r="AV2210">
            <v>-2250</v>
          </cell>
          <cell r="AW2210" t="str">
            <v>NEW DEAL</v>
          </cell>
        </row>
        <row r="2211">
          <cell r="AU2211" t="str">
            <v>GAS</v>
          </cell>
          <cell r="AV2211">
            <v>-1110</v>
          </cell>
          <cell r="AW2211" t="str">
            <v>NEW DEAL</v>
          </cell>
        </row>
        <row r="2212">
          <cell r="AU2212" t="str">
            <v>GAS</v>
          </cell>
          <cell r="AV2212">
            <v>-320</v>
          </cell>
          <cell r="AW2212" t="str">
            <v>NEW DEAL</v>
          </cell>
        </row>
        <row r="2213">
          <cell r="AU2213" t="str">
            <v>GAS</v>
          </cell>
          <cell r="AV2213">
            <v>-210</v>
          </cell>
          <cell r="AW2213" t="str">
            <v>NEW DEAL</v>
          </cell>
        </row>
        <row r="2214">
          <cell r="AU2214" t="str">
            <v>GAS</v>
          </cell>
          <cell r="AV2214">
            <v>-450</v>
          </cell>
          <cell r="AW2214" t="str">
            <v>NEW DEAL</v>
          </cell>
        </row>
        <row r="2215">
          <cell r="AU2215" t="str">
            <v>GAS</v>
          </cell>
          <cell r="AV2215">
            <v>2500</v>
          </cell>
          <cell r="AW2215" t="str">
            <v>NEW DEAL</v>
          </cell>
        </row>
        <row r="2216">
          <cell r="AU2216" t="str">
            <v>GAS</v>
          </cell>
          <cell r="AV2216">
            <v>-500</v>
          </cell>
          <cell r="AW2216" t="str">
            <v>NEW DEAL</v>
          </cell>
        </row>
        <row r="2217">
          <cell r="AU2217" t="str">
            <v>GAS</v>
          </cell>
          <cell r="AV2217">
            <v>150</v>
          </cell>
          <cell r="AW2217" t="str">
            <v>NEW DEAL</v>
          </cell>
        </row>
        <row r="2218">
          <cell r="AU2218" t="str">
            <v>GAS</v>
          </cell>
          <cell r="AV2218">
            <v>-2300</v>
          </cell>
          <cell r="AW2218" t="str">
            <v>NEW DEAL</v>
          </cell>
        </row>
        <row r="2219">
          <cell r="AU2219" t="str">
            <v>GAS</v>
          </cell>
          <cell r="AV2219">
            <v>-250</v>
          </cell>
          <cell r="AW2219" t="str">
            <v>NEW DEAL</v>
          </cell>
        </row>
        <row r="2220">
          <cell r="AU2220" t="str">
            <v>GAS</v>
          </cell>
          <cell r="AV2220">
            <v>-18836</v>
          </cell>
          <cell r="AW2220" t="str">
            <v>OLD DEAL</v>
          </cell>
        </row>
        <row r="2221">
          <cell r="AU2221" t="str">
            <v>GAS</v>
          </cell>
          <cell r="AV2221">
            <v>-20274.400000000001</v>
          </cell>
          <cell r="AW2221" t="str">
            <v>OLD DEAL</v>
          </cell>
        </row>
        <row r="2222">
          <cell r="AU2222" t="str">
            <v>GAS</v>
          </cell>
          <cell r="AV2222">
            <v>-20514.400000000001</v>
          </cell>
          <cell r="AW2222" t="str">
            <v>OLD DEAL</v>
          </cell>
        </row>
        <row r="2223">
          <cell r="AU2223" t="str">
            <v>GAS</v>
          </cell>
          <cell r="AV2223">
            <v>-45223.92</v>
          </cell>
          <cell r="AW2223" t="str">
            <v>OLD DEAL</v>
          </cell>
        </row>
        <row r="2224">
          <cell r="AU2224" t="str">
            <v>GAS</v>
          </cell>
          <cell r="AV2224">
            <v>-37823.519999999997</v>
          </cell>
          <cell r="AW2224" t="str">
            <v>OLD DEAL</v>
          </cell>
        </row>
        <row r="2225">
          <cell r="AU2225" t="str">
            <v>GAS</v>
          </cell>
          <cell r="AV2225">
            <v>-24827.040000000001</v>
          </cell>
          <cell r="AW2225" t="str">
            <v>OLD DEAL</v>
          </cell>
        </row>
        <row r="2226">
          <cell r="AU2226" t="str">
            <v>GAS</v>
          </cell>
          <cell r="AV2226">
            <v>-43070.400000000001</v>
          </cell>
          <cell r="AW2226" t="str">
            <v>OLD DEAL</v>
          </cell>
        </row>
        <row r="2227">
          <cell r="AU2227" t="str">
            <v>GAS</v>
          </cell>
          <cell r="AV2227">
            <v>-36022.400000000001</v>
          </cell>
          <cell r="AW2227" t="str">
            <v>OLD DEAL</v>
          </cell>
        </row>
        <row r="2228">
          <cell r="AU2228" t="str">
            <v>GAS</v>
          </cell>
          <cell r="AV2228">
            <v>-23644.799999999999</v>
          </cell>
          <cell r="AW2228" t="str">
            <v>OLD DEAL</v>
          </cell>
        </row>
        <row r="2229">
          <cell r="AU2229" t="str">
            <v>GAS</v>
          </cell>
          <cell r="AV2229">
            <v>-3768.66</v>
          </cell>
          <cell r="AW2229" t="str">
            <v>OLD DEAL</v>
          </cell>
        </row>
        <row r="2230">
          <cell r="AU2230" t="str">
            <v>GAS</v>
          </cell>
          <cell r="AV2230">
            <v>-3151.96</v>
          </cell>
          <cell r="AW2230" t="str">
            <v>OLD DEAL</v>
          </cell>
        </row>
        <row r="2231">
          <cell r="AU2231" t="str">
            <v>GAS</v>
          </cell>
          <cell r="AV2231">
            <v>-2068.92</v>
          </cell>
          <cell r="AW2231" t="str">
            <v>OLD DEAL</v>
          </cell>
        </row>
        <row r="2232">
          <cell r="AU2232" t="str">
            <v>GAS</v>
          </cell>
          <cell r="AV2232">
            <v>-2064.3000000000002</v>
          </cell>
          <cell r="AW2232" t="str">
            <v>OLD DEAL</v>
          </cell>
        </row>
        <row r="2233">
          <cell r="AU2233" t="str">
            <v>GAS</v>
          </cell>
          <cell r="AV2233">
            <v>-2316.02</v>
          </cell>
          <cell r="AW2233" t="str">
            <v>OLD DEAL</v>
          </cell>
        </row>
        <row r="2234">
          <cell r="AU2234" t="str">
            <v>GAS</v>
          </cell>
          <cell r="AV2234">
            <v>-2358.02</v>
          </cell>
          <cell r="AW2234" t="str">
            <v>OLD DEAL</v>
          </cell>
        </row>
        <row r="2235">
          <cell r="AU2235" t="str">
            <v>GAS</v>
          </cell>
          <cell r="AV2235">
            <v>-23592</v>
          </cell>
          <cell r="AW2235" t="str">
            <v>OLD DEAL</v>
          </cell>
        </row>
        <row r="2236">
          <cell r="AU2236" t="str">
            <v>GAS</v>
          </cell>
          <cell r="AV2236">
            <v>-26468.799999999999</v>
          </cell>
          <cell r="AW2236" t="str">
            <v>OLD DEAL</v>
          </cell>
        </row>
        <row r="2237">
          <cell r="AU2237" t="str">
            <v>GAS</v>
          </cell>
          <cell r="AV2237">
            <v>-26948.799999999999</v>
          </cell>
          <cell r="AW2237" t="str">
            <v>OLD DEAL</v>
          </cell>
        </row>
        <row r="2238">
          <cell r="AU2238" t="str">
            <v>GAS</v>
          </cell>
          <cell r="AV2238">
            <v>-24771.599999999999</v>
          </cell>
          <cell r="AW2238" t="str">
            <v>OLD DEAL</v>
          </cell>
        </row>
        <row r="2239">
          <cell r="AU2239" t="str">
            <v>GAS</v>
          </cell>
          <cell r="AV2239">
            <v>-27792.240000000002</v>
          </cell>
          <cell r="AW2239" t="str">
            <v>OLD DEAL</v>
          </cell>
        </row>
        <row r="2240">
          <cell r="AU2240" t="str">
            <v>GAS</v>
          </cell>
          <cell r="AV2240">
            <v>-28296.240000000002</v>
          </cell>
          <cell r="AW2240" t="str">
            <v>OLD DEAL</v>
          </cell>
        </row>
        <row r="2241">
          <cell r="AU2241" t="str">
            <v>GAS</v>
          </cell>
          <cell r="AV2241">
            <v>-22504.284</v>
          </cell>
          <cell r="AW2241" t="str">
            <v>OLD DEAL</v>
          </cell>
        </row>
        <row r="2242">
          <cell r="AU2242" t="str">
            <v>GAS</v>
          </cell>
          <cell r="AV2242">
            <v>-18821.704000000002</v>
          </cell>
          <cell r="AW2242" t="str">
            <v>OLD DEAL</v>
          </cell>
        </row>
        <row r="2243">
          <cell r="AU2243" t="str">
            <v>GAS</v>
          </cell>
          <cell r="AV2243">
            <v>-12354.407999999999</v>
          </cell>
          <cell r="AW2243" t="str">
            <v>OLD DEAL</v>
          </cell>
        </row>
        <row r="2244">
          <cell r="AU2244" t="str">
            <v>GAS</v>
          </cell>
          <cell r="AV2244">
            <v>-21535.200000000001</v>
          </cell>
          <cell r="AW2244" t="str">
            <v>OLD DEAL</v>
          </cell>
        </row>
        <row r="2245">
          <cell r="AU2245" t="str">
            <v>GAS</v>
          </cell>
          <cell r="AV2245">
            <v>-18011.2</v>
          </cell>
          <cell r="AW2245" t="str">
            <v>OLD DEAL</v>
          </cell>
        </row>
        <row r="2246">
          <cell r="AU2246" t="str">
            <v>GAS</v>
          </cell>
          <cell r="AV2246">
            <v>-11822.4</v>
          </cell>
          <cell r="AW2246" t="str">
            <v>OLD DEAL</v>
          </cell>
        </row>
        <row r="2247">
          <cell r="AU2247" t="str">
            <v>GAS</v>
          </cell>
          <cell r="AV2247">
            <v>-1992.0060000000001</v>
          </cell>
          <cell r="AW2247" t="str">
            <v>OLD DEAL</v>
          </cell>
        </row>
        <row r="2248">
          <cell r="AU2248" t="str">
            <v>GAS</v>
          </cell>
          <cell r="AV2248">
            <v>-1666.0360000000001</v>
          </cell>
          <cell r="AW2248" t="str">
            <v>OLD DEAL</v>
          </cell>
        </row>
        <row r="2249">
          <cell r="AU2249" t="str">
            <v>GAS</v>
          </cell>
          <cell r="AV2249">
            <v>-1093.5719999999999</v>
          </cell>
          <cell r="AW2249" t="str">
            <v>OLD DEAL</v>
          </cell>
        </row>
        <row r="2250">
          <cell r="AU2250" t="str">
            <v>GAS</v>
          </cell>
          <cell r="AV2250">
            <v>-19683.62</v>
          </cell>
          <cell r="AW2250" t="str">
            <v>OLD DEAL</v>
          </cell>
        </row>
        <row r="2251">
          <cell r="AU2251" t="str">
            <v>GAS</v>
          </cell>
          <cell r="AV2251">
            <v>-21186.748</v>
          </cell>
          <cell r="AW2251" t="str">
            <v>OLD DEAL</v>
          </cell>
        </row>
        <row r="2252">
          <cell r="AU2252" t="str">
            <v>GAS</v>
          </cell>
          <cell r="AV2252">
            <v>-21437.547999999999</v>
          </cell>
          <cell r="AW2252" t="str">
            <v>OLD DEAL</v>
          </cell>
        </row>
        <row r="2253">
          <cell r="AU2253" t="str">
            <v>GAS</v>
          </cell>
          <cell r="AV2253">
            <v>-1742.33</v>
          </cell>
          <cell r="AW2253" t="str">
            <v>OLD DEAL</v>
          </cell>
        </row>
        <row r="2254">
          <cell r="AU2254" t="str">
            <v>GAS</v>
          </cell>
          <cell r="AV2254">
            <v>-1875.3820000000001</v>
          </cell>
          <cell r="AW2254" t="str">
            <v>OLD DEAL</v>
          </cell>
        </row>
        <row r="2255">
          <cell r="AU2255" t="str">
            <v>GAS</v>
          </cell>
          <cell r="AV2255">
            <v>-1897.5820000000001</v>
          </cell>
          <cell r="AW2255" t="str">
            <v>OLD DEAL</v>
          </cell>
        </row>
        <row r="2256">
          <cell r="AU2256" t="str">
            <v>GAS</v>
          </cell>
          <cell r="AV2256">
            <v>-21685.84</v>
          </cell>
          <cell r="AW2256" t="str">
            <v>OLD DEAL</v>
          </cell>
        </row>
        <row r="2257">
          <cell r="AU2257" t="str">
            <v>GAS</v>
          </cell>
          <cell r="AV2257">
            <v>-15075.17</v>
          </cell>
          <cell r="AW2257" t="str">
            <v>OLD DEAL</v>
          </cell>
        </row>
        <row r="2258">
          <cell r="AU2258" t="str">
            <v>GAS</v>
          </cell>
          <cell r="AV2258">
            <v>-6265.82</v>
          </cell>
          <cell r="AW2258" t="str">
            <v>OLD DEAL</v>
          </cell>
        </row>
        <row r="2259">
          <cell r="AU2259" t="str">
            <v>GAS</v>
          </cell>
          <cell r="AV2259">
            <v>-20752</v>
          </cell>
          <cell r="AW2259" t="str">
            <v>OLD DEAL</v>
          </cell>
        </row>
        <row r="2260">
          <cell r="AU2260" t="str">
            <v>GAS</v>
          </cell>
          <cell r="AV2260">
            <v>-14426</v>
          </cell>
          <cell r="AW2260" t="str">
            <v>OLD DEAL</v>
          </cell>
        </row>
        <row r="2261">
          <cell r="AU2261" t="str">
            <v>GAS</v>
          </cell>
          <cell r="AV2261">
            <v>-5996</v>
          </cell>
          <cell r="AW2261" t="str">
            <v>OLD DEAL</v>
          </cell>
        </row>
        <row r="2262">
          <cell r="AU2262" t="str">
            <v>GAS</v>
          </cell>
          <cell r="AV2262">
            <v>-1919.56</v>
          </cell>
          <cell r="AW2262" t="str">
            <v>OLD DEAL</v>
          </cell>
        </row>
        <row r="2263">
          <cell r="AU2263" t="str">
            <v>GAS</v>
          </cell>
          <cell r="AV2263">
            <v>-1334.405</v>
          </cell>
          <cell r="AW2263" t="str">
            <v>OLD DEAL</v>
          </cell>
        </row>
        <row r="2264">
          <cell r="AU2264" t="str">
            <v>GAS</v>
          </cell>
          <cell r="AV2264">
            <v>-554.63</v>
          </cell>
          <cell r="AW2264" t="str">
            <v>OLD DEAL</v>
          </cell>
        </row>
        <row r="2265">
          <cell r="AU2265" t="str">
            <v>GAS</v>
          </cell>
          <cell r="AV2265">
            <v>-18522.416000000001</v>
          </cell>
          <cell r="AW2265" t="str">
            <v>OLD DEAL</v>
          </cell>
        </row>
        <row r="2266">
          <cell r="AU2266" t="str">
            <v>GAS</v>
          </cell>
          <cell r="AV2266">
            <v>-10467.556</v>
          </cell>
          <cell r="AW2266" t="str">
            <v>OLD DEAL</v>
          </cell>
        </row>
        <row r="2267">
          <cell r="AU2267" t="str">
            <v>GAS</v>
          </cell>
          <cell r="AV2267">
            <v>-666.29200000000003</v>
          </cell>
          <cell r="AW2267" t="str">
            <v>OLD DEAL</v>
          </cell>
        </row>
        <row r="2268">
          <cell r="AU2268" t="str">
            <v>GAS</v>
          </cell>
          <cell r="AV2268">
            <v>-17724.8</v>
          </cell>
          <cell r="AW2268" t="str">
            <v>OLD DEAL</v>
          </cell>
        </row>
        <row r="2269">
          <cell r="AU2269" t="str">
            <v>GAS</v>
          </cell>
          <cell r="AV2269">
            <v>-10016.799999999999</v>
          </cell>
          <cell r="AW2269" t="str">
            <v>OLD DEAL</v>
          </cell>
        </row>
        <row r="2270">
          <cell r="AU2270" t="str">
            <v>GAS</v>
          </cell>
          <cell r="AV2270">
            <v>-637.6</v>
          </cell>
          <cell r="AW2270" t="str">
            <v>OLD DEAL</v>
          </cell>
        </row>
        <row r="2271">
          <cell r="AU2271" t="str">
            <v>GAS</v>
          </cell>
          <cell r="AV2271">
            <v>-1639.5440000000001</v>
          </cell>
          <cell r="AW2271" t="str">
            <v>OLD DEAL</v>
          </cell>
        </row>
        <row r="2272">
          <cell r="AU2272" t="str">
            <v>GAS</v>
          </cell>
          <cell r="AV2272">
            <v>-926.55399999999997</v>
          </cell>
          <cell r="AW2272" t="str">
            <v>OLD DEAL</v>
          </cell>
        </row>
        <row r="2273">
          <cell r="AU2273" t="str">
            <v>GAS</v>
          </cell>
          <cell r="AV2273">
            <v>-58.978000000000002</v>
          </cell>
          <cell r="AW2273" t="str">
            <v>OLD DEAL</v>
          </cell>
        </row>
        <row r="2274">
          <cell r="AU2274" t="str">
            <v>GAS</v>
          </cell>
          <cell r="AV2274">
            <v>-16333.38</v>
          </cell>
          <cell r="AW2274" t="str">
            <v>NEW DEAL</v>
          </cell>
        </row>
        <row r="2275">
          <cell r="AU2275" t="str">
            <v>GAS</v>
          </cell>
          <cell r="AV2275">
            <v>-2298.87</v>
          </cell>
          <cell r="AW2275" t="str">
            <v>NEW DEAL</v>
          </cell>
        </row>
        <row r="2276">
          <cell r="AU2276" t="str">
            <v>GAS</v>
          </cell>
          <cell r="AV2276">
            <v>13794.48</v>
          </cell>
          <cell r="AW2276" t="str">
            <v>NEW DEAL</v>
          </cell>
        </row>
        <row r="2277">
          <cell r="AU2277" t="str">
            <v>GAS</v>
          </cell>
          <cell r="AV2277">
            <v>-15555.6</v>
          </cell>
          <cell r="AW2277" t="str">
            <v>NEW DEAL</v>
          </cell>
        </row>
        <row r="2278">
          <cell r="AU2278" t="str">
            <v>GAS</v>
          </cell>
          <cell r="AV2278">
            <v>-2189.4</v>
          </cell>
          <cell r="AW2278" t="str">
            <v>NEW DEAL</v>
          </cell>
        </row>
        <row r="2279">
          <cell r="AU2279" t="str">
            <v>GAS</v>
          </cell>
          <cell r="AV2279">
            <v>13137.6</v>
          </cell>
          <cell r="AW2279" t="str">
            <v>NEW DEAL</v>
          </cell>
        </row>
        <row r="2280">
          <cell r="AU2280" t="str">
            <v>GAS</v>
          </cell>
          <cell r="AV2280">
            <v>-1425.93</v>
          </cell>
          <cell r="AW2280" t="str">
            <v>NEW DEAL</v>
          </cell>
        </row>
        <row r="2281">
          <cell r="AU2281" t="str">
            <v>GAS</v>
          </cell>
          <cell r="AV2281">
            <v>-200.69499999999999</v>
          </cell>
          <cell r="AW2281" t="str">
            <v>NEW DEAL</v>
          </cell>
        </row>
        <row r="2282">
          <cell r="AU2282" t="str">
            <v>GAS</v>
          </cell>
          <cell r="AV2282">
            <v>1204.28</v>
          </cell>
          <cell r="AW2282" t="str">
            <v>NEW DEAL</v>
          </cell>
        </row>
        <row r="2283">
          <cell r="AU2283" t="str">
            <v>GAS</v>
          </cell>
          <cell r="AV2283">
            <v>-187.2</v>
          </cell>
          <cell r="AW2283" t="str">
            <v>NEW DEAL</v>
          </cell>
        </row>
        <row r="2284">
          <cell r="AU2284" t="str">
            <v>GAS</v>
          </cell>
          <cell r="AV2284">
            <v>11897.08</v>
          </cell>
          <cell r="AW2284" t="str">
            <v>NEW DEAL</v>
          </cell>
        </row>
        <row r="2285">
          <cell r="AU2285" t="str">
            <v>GAS</v>
          </cell>
          <cell r="AV2285">
            <v>25750.92</v>
          </cell>
          <cell r="AW2285" t="str">
            <v>NEW DEAL</v>
          </cell>
        </row>
        <row r="2286">
          <cell r="AU2286" t="str">
            <v>GAS</v>
          </cell>
          <cell r="AV2286">
            <v>-180</v>
          </cell>
          <cell r="AW2286" t="str">
            <v>NEW DEAL</v>
          </cell>
        </row>
        <row r="2287">
          <cell r="AU2287" t="str">
            <v>GAS</v>
          </cell>
          <cell r="AV2287">
            <v>11439.5</v>
          </cell>
          <cell r="AW2287" t="str">
            <v>NEW DEAL</v>
          </cell>
        </row>
        <row r="2288">
          <cell r="AU2288" t="str">
            <v>GAS</v>
          </cell>
          <cell r="AV2288">
            <v>24760.5</v>
          </cell>
          <cell r="AW2288" t="str">
            <v>NEW DEAL</v>
          </cell>
        </row>
        <row r="2289">
          <cell r="AU2289" t="str">
            <v>GAS</v>
          </cell>
          <cell r="AV2289">
            <v>-16.559999999999999</v>
          </cell>
          <cell r="AW2289" t="str">
            <v>OLD DEAL</v>
          </cell>
        </row>
        <row r="2290">
          <cell r="AU2290" t="str">
            <v>GAS</v>
          </cell>
          <cell r="AV2290">
            <v>1052.434</v>
          </cell>
          <cell r="AW2290" t="str">
            <v>OLD DEAL</v>
          </cell>
        </row>
        <row r="2291">
          <cell r="AU2291" t="str">
            <v>GAS</v>
          </cell>
          <cell r="AV2291">
            <v>2277.9659999999999</v>
          </cell>
          <cell r="AW2291" t="str">
            <v>OLD DEAL</v>
          </cell>
        </row>
        <row r="2292">
          <cell r="AU2292" t="str">
            <v>POWER</v>
          </cell>
          <cell r="AV2292">
            <v>-47040</v>
          </cell>
          <cell r="AW2292" t="str">
            <v>NEW DEAL</v>
          </cell>
        </row>
        <row r="2293">
          <cell r="AU2293" t="str">
            <v>POWER</v>
          </cell>
          <cell r="AV2293">
            <v>-4349789.3175299997</v>
          </cell>
          <cell r="AW2293" t="str">
            <v>OLD DEAL</v>
          </cell>
        </row>
        <row r="2294">
          <cell r="AU2294" t="str">
            <v>POWER</v>
          </cell>
          <cell r="AV2294">
            <v>-3470297.0084299999</v>
          </cell>
          <cell r="AW2294" t="str">
            <v>OLD DEAL</v>
          </cell>
        </row>
        <row r="2295">
          <cell r="AU2295" t="str">
            <v>POWER</v>
          </cell>
          <cell r="AV2295">
            <v>-3415695.42771</v>
          </cell>
          <cell r="AW2295" t="str">
            <v>OLD DEAL</v>
          </cell>
        </row>
        <row r="2296">
          <cell r="AU2296" t="str">
            <v>POWER</v>
          </cell>
          <cell r="AV2296">
            <v>-3460047.8350200001</v>
          </cell>
          <cell r="AW2296" t="str">
            <v>OLD DEAL</v>
          </cell>
        </row>
        <row r="2297">
          <cell r="AU2297" t="str">
            <v>POWER</v>
          </cell>
          <cell r="AV2297">
            <v>-738750.63369000005</v>
          </cell>
          <cell r="AW2297" t="str">
            <v>OLD DEAL</v>
          </cell>
        </row>
        <row r="2298">
          <cell r="AU2298" t="str">
            <v>POWER</v>
          </cell>
          <cell r="AV2298">
            <v>-579446.77821999998</v>
          </cell>
          <cell r="AW2298" t="str">
            <v>OLD DEAL</v>
          </cell>
        </row>
        <row r="2299">
          <cell r="AU2299" t="str">
            <v>POWER</v>
          </cell>
          <cell r="AV2299">
            <v>-1952730.0999799999</v>
          </cell>
          <cell r="AW2299" t="str">
            <v>OLD DEAL</v>
          </cell>
        </row>
        <row r="2300">
          <cell r="AU2300" t="str">
            <v>POWER</v>
          </cell>
          <cell r="AV2300">
            <v>-1904390.89001</v>
          </cell>
          <cell r="AW2300" t="str">
            <v>OLD DEAL</v>
          </cell>
        </row>
        <row r="2301">
          <cell r="AU2301" t="str">
            <v>POWER</v>
          </cell>
          <cell r="AV2301">
            <v>-2512042.40699</v>
          </cell>
          <cell r="AW2301" t="str">
            <v>OLD DEAL</v>
          </cell>
        </row>
        <row r="2302">
          <cell r="AU2302" t="str">
            <v>POWER</v>
          </cell>
          <cell r="AV2302">
            <v>-1779110.39756</v>
          </cell>
          <cell r="AW2302" t="str">
            <v>OLD DEAL</v>
          </cell>
        </row>
        <row r="2303">
          <cell r="AU2303" t="str">
            <v>POWER</v>
          </cell>
          <cell r="AV2303">
            <v>-886724.31339000002</v>
          </cell>
          <cell r="AW2303" t="str">
            <v>OLD DEAL</v>
          </cell>
        </row>
        <row r="2304">
          <cell r="AU2304" t="str">
            <v>POWER</v>
          </cell>
          <cell r="AV2304">
            <v>-800058.64216000005</v>
          </cell>
          <cell r="AW2304" t="str">
            <v>OLD DEAL</v>
          </cell>
        </row>
        <row r="2305">
          <cell r="AU2305" t="str">
            <v>POWER</v>
          </cell>
          <cell r="AV2305">
            <v>-2120090.00483</v>
          </cell>
          <cell r="AW2305" t="str">
            <v>OLD DEAL</v>
          </cell>
        </row>
        <row r="2306">
          <cell r="AU2306" t="str">
            <v>POWER</v>
          </cell>
          <cell r="AV2306">
            <v>-1597175.28813</v>
          </cell>
          <cell r="AW2306" t="str">
            <v>OLD DEAL</v>
          </cell>
        </row>
        <row r="2307">
          <cell r="AU2307" t="str">
            <v>POWER</v>
          </cell>
          <cell r="AV2307">
            <v>-1509822.73126</v>
          </cell>
          <cell r="AW2307" t="str">
            <v>OLD DEAL</v>
          </cell>
        </row>
        <row r="2308">
          <cell r="AU2308" t="str">
            <v>POWER</v>
          </cell>
          <cell r="AV2308">
            <v>-1486983.7978399999</v>
          </cell>
          <cell r="AW2308" t="str">
            <v>OLD DEAL</v>
          </cell>
        </row>
        <row r="2309">
          <cell r="AU2309" t="str">
            <v>POWER</v>
          </cell>
          <cell r="AV2309">
            <v>-657665.06113000005</v>
          </cell>
          <cell r="AW2309" t="str">
            <v>OLD DEAL</v>
          </cell>
        </row>
        <row r="2310">
          <cell r="AU2310" t="str">
            <v>POWER</v>
          </cell>
          <cell r="AV2310">
            <v>-529085.47829999996</v>
          </cell>
          <cell r="AW2310" t="str">
            <v>OLD DEAL</v>
          </cell>
        </row>
        <row r="2311">
          <cell r="AU2311" t="str">
            <v>POWER</v>
          </cell>
          <cell r="AV2311">
            <v>-531045.68896000006</v>
          </cell>
          <cell r="AW2311" t="str">
            <v>OLD DEAL</v>
          </cell>
        </row>
        <row r="2312">
          <cell r="AU2312" t="str">
            <v>POWER</v>
          </cell>
          <cell r="AV2312">
            <v>-592113.59450000001</v>
          </cell>
          <cell r="AW2312" t="str">
            <v>OLD DEAL</v>
          </cell>
        </row>
        <row r="2313">
          <cell r="AU2313" t="str">
            <v>POWER</v>
          </cell>
          <cell r="AV2313">
            <v>-654516.83875999996</v>
          </cell>
          <cell r="AW2313" t="str">
            <v>OLD DEAL</v>
          </cell>
        </row>
        <row r="2314">
          <cell r="AU2314" t="str">
            <v>POWER</v>
          </cell>
          <cell r="AV2314">
            <v>-528739.74632000003</v>
          </cell>
          <cell r="AW2314" t="str">
            <v>OLD DEAL</v>
          </cell>
        </row>
        <row r="2315">
          <cell r="AU2315" t="str">
            <v>POWER</v>
          </cell>
          <cell r="AV2315">
            <v>-652200.47242000001</v>
          </cell>
          <cell r="AW2315" t="str">
            <v>OLD DEAL</v>
          </cell>
        </row>
        <row r="2316">
          <cell r="AU2316" t="str">
            <v>POWER</v>
          </cell>
          <cell r="AV2316">
            <v>-527300.66512999998</v>
          </cell>
          <cell r="AW2316" t="str">
            <v>OLD DEAL</v>
          </cell>
        </row>
        <row r="2317">
          <cell r="AU2317" t="str">
            <v>POWER</v>
          </cell>
          <cell r="AV2317">
            <v>-586388.98747000005</v>
          </cell>
          <cell r="AW2317" t="str">
            <v>OLD DEAL</v>
          </cell>
        </row>
        <row r="2318">
          <cell r="AU2318" t="str">
            <v>POWER</v>
          </cell>
          <cell r="AV2318">
            <v>-647289.50289999996</v>
          </cell>
          <cell r="AW2318" t="str">
            <v>OLD DEAL</v>
          </cell>
        </row>
        <row r="2319">
          <cell r="AU2319" t="str">
            <v>POWER</v>
          </cell>
          <cell r="AV2319">
            <v>-584114.12768999999</v>
          </cell>
          <cell r="AW2319" t="str">
            <v>OLD DEAL</v>
          </cell>
        </row>
        <row r="2320">
          <cell r="AU2320" t="str">
            <v>POWER</v>
          </cell>
          <cell r="AV2320">
            <v>-582770.34787000006</v>
          </cell>
          <cell r="AW2320" t="str">
            <v>OLD DEAL</v>
          </cell>
        </row>
        <row r="2321">
          <cell r="AU2321" t="str">
            <v>POWER</v>
          </cell>
          <cell r="AV2321">
            <v>-134288</v>
          </cell>
          <cell r="AW2321" t="str">
            <v>OLD DEAL</v>
          </cell>
        </row>
        <row r="2322">
          <cell r="AU2322" t="str">
            <v>POWER</v>
          </cell>
          <cell r="AV2322">
            <v>-43040</v>
          </cell>
          <cell r="AW2322" t="str">
            <v>NEW DEAL</v>
          </cell>
        </row>
        <row r="2323">
          <cell r="AU2323" t="str">
            <v>POWER</v>
          </cell>
          <cell r="AV2323">
            <v>-137808</v>
          </cell>
          <cell r="AW2323" t="str">
            <v>NEW DEAL</v>
          </cell>
        </row>
        <row r="2324">
          <cell r="AU2324" t="str">
            <v>POWER</v>
          </cell>
          <cell r="AV2324">
            <v>-83040</v>
          </cell>
          <cell r="AW2324" t="str">
            <v>NEW DEAL</v>
          </cell>
        </row>
        <row r="2325">
          <cell r="AU2325" t="str">
            <v>POWER</v>
          </cell>
          <cell r="AV2325">
            <v>-209088</v>
          </cell>
          <cell r="AW2325" t="str">
            <v>NEW DEAL</v>
          </cell>
        </row>
        <row r="2326">
          <cell r="AU2326" t="str">
            <v>POWER</v>
          </cell>
          <cell r="AV2326">
            <v>-134288</v>
          </cell>
          <cell r="AW2326" t="str">
            <v>NEW DEAL</v>
          </cell>
        </row>
        <row r="2327">
          <cell r="AU2327" t="str">
            <v>POWER</v>
          </cell>
          <cell r="AV2327">
            <v>-33440</v>
          </cell>
          <cell r="AW2327" t="str">
            <v>NEW DEAL</v>
          </cell>
        </row>
        <row r="2328">
          <cell r="AU2328" t="str">
            <v>POWER</v>
          </cell>
          <cell r="AV2328">
            <v>-43040</v>
          </cell>
          <cell r="AW2328" t="str">
            <v>NEW DEAL</v>
          </cell>
        </row>
      </sheetData>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QonQ Comparison"/>
      <sheetName val="Sheet1"/>
      <sheetName val="PrevQ_Derivative Inventory"/>
      <sheetName val="CurrentQ_Derivatives Inventory"/>
      <sheetName val="Cost Centers"/>
    </sheetNames>
    <sheetDataSet>
      <sheetData sheetId="0" refreshError="1"/>
      <sheetData sheetId="1" refreshError="1"/>
      <sheetData sheetId="2" refreshError="1"/>
      <sheetData sheetId="3" refreshError="1">
        <row r="2">
          <cell r="AU2" t="str">
            <v>GAS</v>
          </cell>
          <cell r="AV2">
            <v>-51488.161699999997</v>
          </cell>
          <cell r="AW2" t="str">
            <v>OLD DEAL</v>
          </cell>
        </row>
        <row r="3">
          <cell r="AU3" t="str">
            <v>GAS</v>
          </cell>
          <cell r="AV3">
            <v>-48154.740389999999</v>
          </cell>
          <cell r="AW3" t="str">
            <v>OLD DEAL</v>
          </cell>
        </row>
        <row r="4">
          <cell r="AU4" t="str">
            <v>GAS</v>
          </cell>
          <cell r="AV4">
            <v>-47178.488420000001</v>
          </cell>
          <cell r="AW4" t="str">
            <v>OLD DEAL</v>
          </cell>
        </row>
        <row r="5">
          <cell r="AU5" t="str">
            <v>GAS</v>
          </cell>
          <cell r="AV5">
            <v>-46406.361069999999</v>
          </cell>
          <cell r="AW5" t="str">
            <v>OLD DEAL</v>
          </cell>
        </row>
        <row r="6">
          <cell r="AU6" t="str">
            <v>GAS</v>
          </cell>
          <cell r="AV6">
            <v>-44520.84906</v>
          </cell>
          <cell r="AW6" t="str">
            <v>OLD DEAL</v>
          </cell>
        </row>
        <row r="7">
          <cell r="AU7" t="str">
            <v>GAS</v>
          </cell>
          <cell r="AV7">
            <v>-33370.27347</v>
          </cell>
          <cell r="AW7" t="str">
            <v>OLD DEAL</v>
          </cell>
        </row>
        <row r="8">
          <cell r="AU8" t="str">
            <v>GAS</v>
          </cell>
          <cell r="AV8">
            <v>-305699.50510000001</v>
          </cell>
          <cell r="AW8" t="str">
            <v>OLD DEAL</v>
          </cell>
        </row>
        <row r="9">
          <cell r="AU9" t="str">
            <v>GAS</v>
          </cell>
          <cell r="AV9">
            <v>-299637.18</v>
          </cell>
          <cell r="AW9" t="str">
            <v>OLD DEAL</v>
          </cell>
        </row>
        <row r="10">
          <cell r="AU10" t="str">
            <v>GAS</v>
          </cell>
          <cell r="AV10">
            <v>-290479.61453000002</v>
          </cell>
          <cell r="AW10" t="str">
            <v>OLD DEAL</v>
          </cell>
        </row>
        <row r="11">
          <cell r="AU11" t="str">
            <v>GAS</v>
          </cell>
          <cell r="AV11">
            <v>-50491.295059999997</v>
          </cell>
          <cell r="AW11" t="str">
            <v>OLD DEAL</v>
          </cell>
        </row>
        <row r="12">
          <cell r="AU12" t="str">
            <v>GAS</v>
          </cell>
          <cell r="AV12">
            <v>-95114.821100000001</v>
          </cell>
          <cell r="AW12" t="str">
            <v>OLD DEAL</v>
          </cell>
        </row>
        <row r="13">
          <cell r="AU13" t="str">
            <v>GAS</v>
          </cell>
          <cell r="AV13">
            <v>-92905.636910000001</v>
          </cell>
          <cell r="AW13" t="str">
            <v>OLD DEAL</v>
          </cell>
        </row>
        <row r="14">
          <cell r="AU14" t="str">
            <v>GAS</v>
          </cell>
          <cell r="AV14">
            <v>-91661.248789999998</v>
          </cell>
          <cell r="AW14" t="str">
            <v>OLD DEAL</v>
          </cell>
        </row>
        <row r="15">
          <cell r="AU15" t="str">
            <v>GAS</v>
          </cell>
          <cell r="AV15">
            <v>-43807.246850000003</v>
          </cell>
          <cell r="AW15" t="str">
            <v>OLD DEAL</v>
          </cell>
        </row>
        <row r="16">
          <cell r="AU16" t="str">
            <v>GAS</v>
          </cell>
          <cell r="AV16">
            <v>-65793.197910000003</v>
          </cell>
          <cell r="AW16" t="str">
            <v>NEW DEAL</v>
          </cell>
        </row>
        <row r="17">
          <cell r="AU17" t="str">
            <v>GAS</v>
          </cell>
          <cell r="AV17">
            <v>-68882.085739999995</v>
          </cell>
          <cell r="AW17" t="str">
            <v>NEW DEAL</v>
          </cell>
        </row>
        <row r="18">
          <cell r="AU18" t="str">
            <v>GAS</v>
          </cell>
          <cell r="AV18">
            <v>-62507.023849999998</v>
          </cell>
          <cell r="AW18" t="str">
            <v>NEW DEAL</v>
          </cell>
        </row>
        <row r="19">
          <cell r="AU19" t="str">
            <v>GAS</v>
          </cell>
          <cell r="AV19">
            <v>-53781.746370000001</v>
          </cell>
          <cell r="AW19" t="str">
            <v>NEW DEAL</v>
          </cell>
        </row>
        <row r="20">
          <cell r="AU20" t="str">
            <v>GAS</v>
          </cell>
          <cell r="AV20">
            <v>-34750.770900000003</v>
          </cell>
          <cell r="AW20" t="str">
            <v>NEW DEAL</v>
          </cell>
        </row>
        <row r="21">
          <cell r="AU21" t="str">
            <v>GAS</v>
          </cell>
          <cell r="AV21">
            <v>-38503.881309999997</v>
          </cell>
          <cell r="AW21" t="str">
            <v>NEW DEAL</v>
          </cell>
        </row>
        <row r="22">
          <cell r="AU22" t="str">
            <v>GAS</v>
          </cell>
          <cell r="AV22">
            <v>-34951.446539999997</v>
          </cell>
          <cell r="AW22" t="str">
            <v>NEW DEAL</v>
          </cell>
        </row>
        <row r="23">
          <cell r="AU23" t="str">
            <v>GAS</v>
          </cell>
          <cell r="AV23">
            <v>-30249.998869999999</v>
          </cell>
          <cell r="AW23" t="str">
            <v>NEW DEAL</v>
          </cell>
        </row>
        <row r="24">
          <cell r="AU24" t="str">
            <v>GAS</v>
          </cell>
          <cell r="AV24">
            <v>-27878.059720000001</v>
          </cell>
          <cell r="AW24" t="str">
            <v>NEW DEAL</v>
          </cell>
        </row>
        <row r="25">
          <cell r="AU25" t="str">
            <v>GAS</v>
          </cell>
          <cell r="AV25">
            <v>-25137.02663</v>
          </cell>
          <cell r="AW25" t="str">
            <v>NEW DEAL</v>
          </cell>
        </row>
        <row r="26">
          <cell r="AU26" t="str">
            <v>GAS</v>
          </cell>
          <cell r="AV26">
            <v>-232723.49505</v>
          </cell>
          <cell r="AW26" t="str">
            <v>OLD DEAL</v>
          </cell>
        </row>
        <row r="27">
          <cell r="AU27" t="str">
            <v>GAS</v>
          </cell>
          <cell r="AV27">
            <v>-226706.01788999999</v>
          </cell>
          <cell r="AW27" t="str">
            <v>OLD DEAL</v>
          </cell>
        </row>
        <row r="28">
          <cell r="AU28" t="str">
            <v>GAS</v>
          </cell>
          <cell r="AV28">
            <v>-217620.17301</v>
          </cell>
          <cell r="AW28" t="str">
            <v>OLD DEAL</v>
          </cell>
        </row>
        <row r="29">
          <cell r="AU29" t="str">
            <v>GAS</v>
          </cell>
          <cell r="AV29">
            <v>-232723.49505</v>
          </cell>
          <cell r="AW29" t="str">
            <v>OLD DEAL</v>
          </cell>
        </row>
        <row r="30">
          <cell r="AU30" t="str">
            <v>GAS</v>
          </cell>
          <cell r="AV30">
            <v>-226706.01788999999</v>
          </cell>
          <cell r="AW30" t="str">
            <v>OLD DEAL</v>
          </cell>
        </row>
        <row r="31">
          <cell r="AU31" t="str">
            <v>GAS</v>
          </cell>
          <cell r="AV31">
            <v>-217620.17301</v>
          </cell>
          <cell r="AW31" t="str">
            <v>OLD DEAL</v>
          </cell>
        </row>
        <row r="32">
          <cell r="AU32" t="str">
            <v>GAS</v>
          </cell>
          <cell r="AV32">
            <v>-20363.305820000001</v>
          </cell>
          <cell r="AW32" t="str">
            <v>OLD DEAL</v>
          </cell>
        </row>
        <row r="33">
          <cell r="AU33" t="str">
            <v>GAS</v>
          </cell>
          <cell r="AV33">
            <v>-19836.776570000002</v>
          </cell>
          <cell r="AW33" t="str">
            <v>OLD DEAL</v>
          </cell>
        </row>
        <row r="34">
          <cell r="AU34" t="str">
            <v>GAS</v>
          </cell>
          <cell r="AV34">
            <v>-19041.76514</v>
          </cell>
          <cell r="AW34" t="str">
            <v>OLD DEAL</v>
          </cell>
        </row>
        <row r="35">
          <cell r="AU35" t="str">
            <v>GAS</v>
          </cell>
          <cell r="AV35">
            <v>-772322.42547000002</v>
          </cell>
          <cell r="AW35" t="str">
            <v>OLD DEAL</v>
          </cell>
        </row>
        <row r="36">
          <cell r="AU36" t="str">
            <v>GAS</v>
          </cell>
          <cell r="AV36">
            <v>-963094.80773999996</v>
          </cell>
          <cell r="AW36" t="str">
            <v>OLD DEAL</v>
          </cell>
        </row>
        <row r="37">
          <cell r="AU37" t="str">
            <v>GAS</v>
          </cell>
          <cell r="AV37">
            <v>-849212.79154000001</v>
          </cell>
          <cell r="AW37" t="str">
            <v>OLD DEAL</v>
          </cell>
        </row>
        <row r="38">
          <cell r="AU38" t="str">
            <v>GAS</v>
          </cell>
          <cell r="AV38">
            <v>-742501.77708000003</v>
          </cell>
          <cell r="AW38" t="str">
            <v>OLD DEAL</v>
          </cell>
        </row>
        <row r="39">
          <cell r="AU39" t="str">
            <v>GAS</v>
          </cell>
          <cell r="AV39">
            <v>-445208.49063999997</v>
          </cell>
          <cell r="AW39" t="str">
            <v>OLD DEAL</v>
          </cell>
        </row>
        <row r="40">
          <cell r="AU40" t="str">
            <v>GAS</v>
          </cell>
          <cell r="AV40">
            <v>-233591.91425999999</v>
          </cell>
          <cell r="AW40" t="str">
            <v>OLD DEAL</v>
          </cell>
        </row>
        <row r="41">
          <cell r="AU41" t="str">
            <v>GAS</v>
          </cell>
          <cell r="AV41">
            <v>-514881.61697999999</v>
          </cell>
          <cell r="AW41" t="str">
            <v>OLD DEAL</v>
          </cell>
        </row>
        <row r="42">
          <cell r="AU42" t="str">
            <v>GAS</v>
          </cell>
          <cell r="AV42">
            <v>-626011.62503</v>
          </cell>
          <cell r="AW42" t="str">
            <v>OLD DEAL</v>
          </cell>
        </row>
        <row r="43">
          <cell r="AU43" t="str">
            <v>GAS</v>
          </cell>
          <cell r="AV43">
            <v>-566141.86101999995</v>
          </cell>
          <cell r="AW43" t="str">
            <v>OLD DEAL</v>
          </cell>
        </row>
        <row r="44">
          <cell r="AU44" t="str">
            <v>GAS</v>
          </cell>
          <cell r="AV44">
            <v>-464063.61067999998</v>
          </cell>
          <cell r="AW44" t="str">
            <v>OLD DEAL</v>
          </cell>
        </row>
        <row r="45">
          <cell r="AU45" t="str">
            <v>GAS</v>
          </cell>
          <cell r="AV45">
            <v>-400687.64158</v>
          </cell>
          <cell r="AW45" t="str">
            <v>OLD DEAL</v>
          </cell>
        </row>
        <row r="46">
          <cell r="AU46" t="str">
            <v>GAS</v>
          </cell>
          <cell r="AV46">
            <v>-233591.91425999999</v>
          </cell>
          <cell r="AW46" t="str">
            <v>OLD DEAL</v>
          </cell>
        </row>
        <row r="47">
          <cell r="AU47" t="str">
            <v>GAS</v>
          </cell>
          <cell r="AV47">
            <v>-55632.674939999997</v>
          </cell>
          <cell r="AW47" t="str">
            <v>OLD DEAL</v>
          </cell>
        </row>
        <row r="48">
          <cell r="AU48" t="str">
            <v>GAS</v>
          </cell>
          <cell r="AV48">
            <v>-51488.161699999997</v>
          </cell>
          <cell r="AW48" t="str">
            <v>OLD DEAL</v>
          </cell>
        </row>
        <row r="49">
          <cell r="AU49" t="str">
            <v>GAS</v>
          </cell>
          <cell r="AV49">
            <v>-48154.740389999999</v>
          </cell>
          <cell r="AW49" t="str">
            <v>OLD DEAL</v>
          </cell>
        </row>
        <row r="50">
          <cell r="AU50" t="str">
            <v>GAS</v>
          </cell>
          <cell r="AV50">
            <v>-47178.488420000001</v>
          </cell>
          <cell r="AW50" t="str">
            <v>OLD DEAL</v>
          </cell>
        </row>
        <row r="51">
          <cell r="AU51" t="str">
            <v>GAS</v>
          </cell>
          <cell r="AV51">
            <v>-46406.361069999999</v>
          </cell>
          <cell r="AW51" t="str">
            <v>OLD DEAL</v>
          </cell>
        </row>
        <row r="52">
          <cell r="AU52" t="str">
            <v>GAS</v>
          </cell>
          <cell r="AV52">
            <v>-44520.84906</v>
          </cell>
          <cell r="AW52" t="str">
            <v>OLD DEAL</v>
          </cell>
        </row>
        <row r="53">
          <cell r="AU53" t="str">
            <v>GAS</v>
          </cell>
          <cell r="AV53">
            <v>-33370.27347</v>
          </cell>
          <cell r="AW53" t="str">
            <v>OLD DEAL</v>
          </cell>
        </row>
        <row r="54">
          <cell r="AU54" t="str">
            <v>GAS</v>
          </cell>
          <cell r="AV54">
            <v>0</v>
          </cell>
          <cell r="AW54" t="str">
            <v>OLD DEAL</v>
          </cell>
        </row>
        <row r="55">
          <cell r="AU55" t="str">
            <v>GAS</v>
          </cell>
          <cell r="AV55">
            <v>-51488.161699999997</v>
          </cell>
          <cell r="AW55" t="str">
            <v>OLD DEAL</v>
          </cell>
        </row>
        <row r="56">
          <cell r="AU56" t="str">
            <v>GAS</v>
          </cell>
          <cell r="AV56">
            <v>-96309.480769999995</v>
          </cell>
          <cell r="AW56" t="str">
            <v>OLD DEAL</v>
          </cell>
        </row>
        <row r="57">
          <cell r="AU57" t="str">
            <v>GAS</v>
          </cell>
          <cell r="AV57">
            <v>-94356.976840000003</v>
          </cell>
          <cell r="AW57" t="str">
            <v>OLD DEAL</v>
          </cell>
        </row>
        <row r="58">
          <cell r="AU58" t="str">
            <v>GAS</v>
          </cell>
          <cell r="AV58">
            <v>-46406.361069999999</v>
          </cell>
          <cell r="AW58" t="str">
            <v>OLD DEAL</v>
          </cell>
        </row>
        <row r="59">
          <cell r="AU59" t="str">
            <v>GAS</v>
          </cell>
          <cell r="AV59">
            <v>-44520.84906</v>
          </cell>
          <cell r="AW59" t="str">
            <v>OLD DEAL</v>
          </cell>
        </row>
        <row r="60">
          <cell r="AU60" t="str">
            <v>GAS</v>
          </cell>
          <cell r="AV60">
            <v>-33370.27347</v>
          </cell>
          <cell r="AW60" t="str">
            <v>OLD DEAL</v>
          </cell>
        </row>
        <row r="61">
          <cell r="AU61" t="str">
            <v>GAS</v>
          </cell>
          <cell r="AV61">
            <v>-566369.77867999999</v>
          </cell>
          <cell r="AW61" t="str">
            <v>OLD DEAL</v>
          </cell>
        </row>
        <row r="62">
          <cell r="AU62" t="str">
            <v>GAS</v>
          </cell>
          <cell r="AV62">
            <v>-626011.62503</v>
          </cell>
          <cell r="AW62" t="str">
            <v>OLD DEAL</v>
          </cell>
        </row>
        <row r="63">
          <cell r="AU63" t="str">
            <v>GAS</v>
          </cell>
          <cell r="AV63">
            <v>-613320.34944000002</v>
          </cell>
          <cell r="AW63" t="str">
            <v>OLD DEAL</v>
          </cell>
        </row>
        <row r="64">
          <cell r="AU64" t="str">
            <v>GAS</v>
          </cell>
          <cell r="AV64">
            <v>-556876.33281000005</v>
          </cell>
          <cell r="AW64" t="str">
            <v>OLD DEAL</v>
          </cell>
        </row>
        <row r="65">
          <cell r="AU65" t="str">
            <v>GAS</v>
          </cell>
          <cell r="AV65">
            <v>-578771.03784</v>
          </cell>
          <cell r="AW65" t="str">
            <v>OLD DEAL</v>
          </cell>
        </row>
        <row r="66">
          <cell r="AU66" t="str">
            <v>GAS</v>
          </cell>
          <cell r="AV66">
            <v>-333702.73466000002</v>
          </cell>
          <cell r="AW66" t="str">
            <v>OLD DEAL</v>
          </cell>
        </row>
        <row r="67">
          <cell r="AU67" t="str">
            <v>GAS</v>
          </cell>
          <cell r="AV67">
            <v>-154464.48509</v>
          </cell>
          <cell r="AW67" t="str">
            <v>OLD DEAL</v>
          </cell>
        </row>
        <row r="68">
          <cell r="AU68" t="str">
            <v>GAS</v>
          </cell>
          <cell r="AV68">
            <v>-192618.96155000001</v>
          </cell>
          <cell r="AW68" t="str">
            <v>OLD DEAL</v>
          </cell>
        </row>
        <row r="69">
          <cell r="AU69" t="str">
            <v>GAS</v>
          </cell>
          <cell r="AV69">
            <v>-188713.95366999999</v>
          </cell>
          <cell r="AW69" t="str">
            <v>OLD DEAL</v>
          </cell>
        </row>
        <row r="70">
          <cell r="AU70" t="str">
            <v>GAS</v>
          </cell>
          <cell r="AV70">
            <v>-185625.44427000001</v>
          </cell>
          <cell r="AW70" t="str">
            <v>OLD DEAL</v>
          </cell>
        </row>
        <row r="71">
          <cell r="AU71" t="str">
            <v>GAS</v>
          </cell>
          <cell r="AV71">
            <v>-178083.39626000001</v>
          </cell>
          <cell r="AW71" t="str">
            <v>OLD DEAL</v>
          </cell>
        </row>
        <row r="72">
          <cell r="AU72" t="str">
            <v>GAS</v>
          </cell>
          <cell r="AV72">
            <v>-100110.8204</v>
          </cell>
          <cell r="AW72" t="str">
            <v>OLD DEAL</v>
          </cell>
        </row>
        <row r="73">
          <cell r="AU73" t="str">
            <v>GAS</v>
          </cell>
          <cell r="AV73">
            <v>-291229.26201000001</v>
          </cell>
          <cell r="AW73" t="str">
            <v>OLD DEAL</v>
          </cell>
        </row>
        <row r="74">
          <cell r="AU74" t="str">
            <v>GAS</v>
          </cell>
          <cell r="AV74">
            <v>-284735.24556000001</v>
          </cell>
          <cell r="AW74" t="str">
            <v>OLD DEAL</v>
          </cell>
        </row>
        <row r="75">
          <cell r="AU75" t="str">
            <v>GAS</v>
          </cell>
          <cell r="AV75">
            <v>-274927.61702000001</v>
          </cell>
          <cell r="AW75" t="str">
            <v>OLD DEAL</v>
          </cell>
        </row>
        <row r="76">
          <cell r="AU76" t="str">
            <v>GAS</v>
          </cell>
          <cell r="AV76">
            <v>-270910.94141000003</v>
          </cell>
          <cell r="AW76" t="str">
            <v>OLD DEAL</v>
          </cell>
        </row>
        <row r="77">
          <cell r="AU77" t="str">
            <v>GAS</v>
          </cell>
          <cell r="AV77">
            <v>-264869.99586999998</v>
          </cell>
          <cell r="AW77" t="str">
            <v>OLD DEAL</v>
          </cell>
        </row>
        <row r="78">
          <cell r="AU78" t="str">
            <v>GAS</v>
          </cell>
          <cell r="AV78">
            <v>-255746.62049</v>
          </cell>
          <cell r="AW78" t="str">
            <v>OLD DEAL</v>
          </cell>
        </row>
        <row r="79">
          <cell r="AU79" t="str">
            <v>GAS</v>
          </cell>
          <cell r="AV79">
            <v>-24381.98473</v>
          </cell>
          <cell r="AW79" t="str">
            <v>OLD DEAL</v>
          </cell>
        </row>
        <row r="80">
          <cell r="AU80" t="str">
            <v>GAS</v>
          </cell>
          <cell r="AV80">
            <v>-23838.299630000001</v>
          </cell>
          <cell r="AW80" t="str">
            <v>OLD DEAL</v>
          </cell>
        </row>
        <row r="81">
          <cell r="AU81" t="str">
            <v>GAS</v>
          </cell>
          <cell r="AV81">
            <v>-23017.19584</v>
          </cell>
          <cell r="AW81" t="str">
            <v>OLD DEAL</v>
          </cell>
        </row>
        <row r="82">
          <cell r="AU82" t="str">
            <v>GAS</v>
          </cell>
          <cell r="AV82">
            <v>-912731.09100999997</v>
          </cell>
          <cell r="AW82" t="str">
            <v>OLD DEAL</v>
          </cell>
        </row>
        <row r="83">
          <cell r="AU83" t="str">
            <v>GAS</v>
          </cell>
          <cell r="AV83">
            <v>-1153244.80596</v>
          </cell>
          <cell r="AW83" t="str">
            <v>OLD DEAL</v>
          </cell>
        </row>
        <row r="84">
          <cell r="AU84" t="str">
            <v>GAS</v>
          </cell>
          <cell r="AV84">
            <v>-1020272.08962</v>
          </cell>
          <cell r="AW84" t="str">
            <v>OLD DEAL</v>
          </cell>
        </row>
        <row r="85">
          <cell r="AU85" t="str">
            <v>GAS</v>
          </cell>
          <cell r="AV85">
            <v>-891955.07594999997</v>
          </cell>
          <cell r="AW85" t="str">
            <v>OLD DEAL</v>
          </cell>
        </row>
        <row r="86">
          <cell r="AU86" t="str">
            <v>GAS</v>
          </cell>
          <cell r="AV86">
            <v>-537084.77532999997</v>
          </cell>
          <cell r="AW86" t="str">
            <v>OLD DEAL</v>
          </cell>
        </row>
        <row r="87">
          <cell r="AU87" t="str">
            <v>GAS</v>
          </cell>
          <cell r="AV87">
            <v>-286986.33048</v>
          </cell>
          <cell r="AW87" t="str">
            <v>OLD DEAL</v>
          </cell>
        </row>
        <row r="88">
          <cell r="AU88" t="str">
            <v>GAS</v>
          </cell>
          <cell r="AV88">
            <v>-608487.39399999997</v>
          </cell>
          <cell r="AW88" t="str">
            <v>OLD DEAL</v>
          </cell>
        </row>
        <row r="89">
          <cell r="AU89" t="str">
            <v>GAS</v>
          </cell>
          <cell r="AV89">
            <v>-749609.12387000001</v>
          </cell>
          <cell r="AW89" t="str">
            <v>OLD DEAL</v>
          </cell>
        </row>
        <row r="90">
          <cell r="AU90" t="str">
            <v>GAS</v>
          </cell>
          <cell r="AV90">
            <v>-680181.39307999995</v>
          </cell>
          <cell r="AW90" t="str">
            <v>OLD DEAL</v>
          </cell>
        </row>
        <row r="91">
          <cell r="AU91" t="str">
            <v>GAS</v>
          </cell>
          <cell r="AV91">
            <v>-613219.11471999995</v>
          </cell>
          <cell r="AW91" t="str">
            <v>OLD DEAL</v>
          </cell>
        </row>
        <row r="92">
          <cell r="AU92" t="str">
            <v>GAS</v>
          </cell>
          <cell r="AV92">
            <v>-537084.77532999997</v>
          </cell>
          <cell r="AW92" t="str">
            <v>OLD DEAL</v>
          </cell>
        </row>
        <row r="93">
          <cell r="AU93" t="str">
            <v>GAS</v>
          </cell>
          <cell r="AV93">
            <v>-327984.37768999999</v>
          </cell>
          <cell r="AW93" t="str">
            <v>OLD DEAL</v>
          </cell>
        </row>
        <row r="94">
          <cell r="AU94" t="str">
            <v>GAS</v>
          </cell>
          <cell r="AV94">
            <v>-64874.84519</v>
          </cell>
          <cell r="AW94" t="str">
            <v>OLD DEAL</v>
          </cell>
        </row>
        <row r="95">
          <cell r="AU95" t="str">
            <v>GAS</v>
          </cell>
          <cell r="AV95">
            <v>-60848.739399999999</v>
          </cell>
          <cell r="AW95" t="str">
            <v>OLD DEAL</v>
          </cell>
        </row>
        <row r="96">
          <cell r="AU96" t="str">
            <v>GAS</v>
          </cell>
          <cell r="AV96">
            <v>-57662.240299999998</v>
          </cell>
          <cell r="AW96" t="str">
            <v>OLD DEAL</v>
          </cell>
        </row>
        <row r="97">
          <cell r="AU97" t="str">
            <v>GAS</v>
          </cell>
          <cell r="AV97">
            <v>-113363.56551</v>
          </cell>
          <cell r="AW97" t="str">
            <v>OLD DEAL</v>
          </cell>
        </row>
        <row r="98">
          <cell r="AU98" t="str">
            <v>GAS</v>
          </cell>
          <cell r="AV98">
            <v>-111494.38449</v>
          </cell>
          <cell r="AW98" t="str">
            <v>OLD DEAL</v>
          </cell>
        </row>
        <row r="99">
          <cell r="AU99" t="str">
            <v>GAS</v>
          </cell>
          <cell r="AV99">
            <v>-53708.477529999996</v>
          </cell>
          <cell r="AW99" t="str">
            <v>OLD DEAL</v>
          </cell>
        </row>
        <row r="100">
          <cell r="AU100" t="str">
            <v>GAS</v>
          </cell>
          <cell r="AV100">
            <v>-40998.047209999997</v>
          </cell>
          <cell r="AW100" t="str">
            <v>OLD DEAL</v>
          </cell>
        </row>
        <row r="101">
          <cell r="AU101" t="str">
            <v>GAS</v>
          </cell>
          <cell r="AV101">
            <v>-38947.263769999998</v>
          </cell>
          <cell r="AW101" t="str">
            <v>OLD DEAL</v>
          </cell>
        </row>
        <row r="102">
          <cell r="AU102" t="str">
            <v>GAS</v>
          </cell>
          <cell r="AV102">
            <v>-60848.739399999999</v>
          </cell>
          <cell r="AW102" t="str">
            <v>OLD DEAL</v>
          </cell>
        </row>
        <row r="103">
          <cell r="AU103" t="str">
            <v>GAS</v>
          </cell>
          <cell r="AV103">
            <v>-115324.4806</v>
          </cell>
          <cell r="AW103" t="str">
            <v>OLD DEAL</v>
          </cell>
        </row>
        <row r="104">
          <cell r="AU104" t="str">
            <v>GAS</v>
          </cell>
          <cell r="AV104">
            <v>-113363.56551</v>
          </cell>
          <cell r="AW104" t="str">
            <v>OLD DEAL</v>
          </cell>
        </row>
        <row r="105">
          <cell r="AU105" t="str">
            <v>GAS</v>
          </cell>
          <cell r="AV105">
            <v>-111494.38449</v>
          </cell>
          <cell r="AW105" t="str">
            <v>OLD DEAL</v>
          </cell>
        </row>
        <row r="106">
          <cell r="AU106" t="str">
            <v>GAS</v>
          </cell>
          <cell r="AV106">
            <v>-53708.477529999996</v>
          </cell>
          <cell r="AW106" t="str">
            <v>OLD DEAL</v>
          </cell>
        </row>
        <row r="107">
          <cell r="AU107" t="str">
            <v>GAS</v>
          </cell>
          <cell r="AV107">
            <v>-669336.13340000005</v>
          </cell>
          <cell r="AW107" t="str">
            <v>OLD DEAL</v>
          </cell>
        </row>
        <row r="108">
          <cell r="AU108" t="str">
            <v>GAS</v>
          </cell>
          <cell r="AV108">
            <v>-749609.12387000001</v>
          </cell>
          <cell r="AW108" t="str">
            <v>OLD DEAL</v>
          </cell>
        </row>
        <row r="109">
          <cell r="AU109" t="str">
            <v>GAS</v>
          </cell>
          <cell r="AV109">
            <v>-736863.17584000004</v>
          </cell>
          <cell r="AW109" t="str">
            <v>OLD DEAL</v>
          </cell>
        </row>
        <row r="110">
          <cell r="AU110" t="str">
            <v>GAS</v>
          </cell>
          <cell r="AV110">
            <v>-668966.30697000003</v>
          </cell>
          <cell r="AW110" t="str">
            <v>OLD DEAL</v>
          </cell>
        </row>
        <row r="111">
          <cell r="AU111" t="str">
            <v>GAS</v>
          </cell>
          <cell r="AV111">
            <v>-698210.20793000003</v>
          </cell>
          <cell r="AW111" t="str">
            <v>OLD DEAL</v>
          </cell>
        </row>
        <row r="112">
          <cell r="AU112" t="str">
            <v>GAS</v>
          </cell>
          <cell r="AV112">
            <v>-409980.47210999997</v>
          </cell>
          <cell r="AW112" t="str">
            <v>OLD DEAL</v>
          </cell>
        </row>
        <row r="113">
          <cell r="AU113" t="str">
            <v>GAS</v>
          </cell>
          <cell r="AV113">
            <v>-182546.2182</v>
          </cell>
          <cell r="AW113" t="str">
            <v>OLD DEAL</v>
          </cell>
        </row>
        <row r="114">
          <cell r="AU114" t="str">
            <v>GAS</v>
          </cell>
          <cell r="AV114">
            <v>-230648.96119</v>
          </cell>
          <cell r="AW114" t="str">
            <v>OLD DEAL</v>
          </cell>
        </row>
        <row r="115">
          <cell r="AU115" t="str">
            <v>GAS</v>
          </cell>
          <cell r="AV115">
            <v>-226727.13102999999</v>
          </cell>
          <cell r="AW115" t="str">
            <v>OLD DEAL</v>
          </cell>
        </row>
        <row r="116">
          <cell r="AU116" t="str">
            <v>GAS</v>
          </cell>
          <cell r="AV116">
            <v>-222988.76899000001</v>
          </cell>
          <cell r="AW116" t="str">
            <v>OLD DEAL</v>
          </cell>
        </row>
        <row r="117">
          <cell r="AU117" t="str">
            <v>GAS</v>
          </cell>
          <cell r="AV117">
            <v>-214833.91013</v>
          </cell>
          <cell r="AW117" t="str">
            <v>OLD DEAL</v>
          </cell>
        </row>
        <row r="118">
          <cell r="AU118" t="str">
            <v>GAS</v>
          </cell>
          <cell r="AV118">
            <v>-122994.14163</v>
          </cell>
          <cell r="AW118" t="str">
            <v>OLD DEAL</v>
          </cell>
        </row>
        <row r="119">
          <cell r="AU119" t="str">
            <v>GAS</v>
          </cell>
          <cell r="AV119">
            <v>-60848.739399999999</v>
          </cell>
          <cell r="AW119" t="str">
            <v>OLD DEAL</v>
          </cell>
        </row>
        <row r="120">
          <cell r="AU120" t="str">
            <v>GAS</v>
          </cell>
          <cell r="AV120">
            <v>-57662.240299999998</v>
          </cell>
          <cell r="AW120" t="str">
            <v>OLD DEAL</v>
          </cell>
        </row>
        <row r="121">
          <cell r="AU121" t="str">
            <v>GAS</v>
          </cell>
          <cell r="AV121">
            <v>-56681.782760000002</v>
          </cell>
          <cell r="AW121" t="str">
            <v>OLD DEAL</v>
          </cell>
        </row>
        <row r="122">
          <cell r="AU122" t="str">
            <v>GAS</v>
          </cell>
          <cell r="AV122">
            <v>-55747.19225</v>
          </cell>
          <cell r="AW122" t="str">
            <v>OLD DEAL</v>
          </cell>
        </row>
        <row r="123">
          <cell r="AU123" t="str">
            <v>GAS</v>
          </cell>
          <cell r="AV123">
            <v>-53708.477529999996</v>
          </cell>
          <cell r="AW123" t="str">
            <v>OLD DEAL</v>
          </cell>
        </row>
        <row r="124">
          <cell r="AU124" t="str">
            <v>GAS</v>
          </cell>
          <cell r="AV124">
            <v>-40998.047209999997</v>
          </cell>
          <cell r="AW124" t="str">
            <v>OLD DEAL</v>
          </cell>
        </row>
        <row r="125">
          <cell r="AU125" t="str">
            <v>GAS</v>
          </cell>
          <cell r="AV125">
            <v>-297892.07169999997</v>
          </cell>
          <cell r="AW125" t="str">
            <v>OLD DEAL</v>
          </cell>
        </row>
        <row r="126">
          <cell r="AU126" t="str">
            <v>GAS</v>
          </cell>
          <cell r="AV126">
            <v>-291540.82195000001</v>
          </cell>
          <cell r="AW126" t="str">
            <v>OLD DEAL</v>
          </cell>
        </row>
        <row r="127">
          <cell r="AU127" t="str">
            <v>GAS</v>
          </cell>
          <cell r="AV127">
            <v>-281948.07335000002</v>
          </cell>
          <cell r="AW127" t="str">
            <v>OLD DEAL</v>
          </cell>
        </row>
        <row r="128">
          <cell r="AU128" t="str">
            <v>GAS</v>
          </cell>
          <cell r="AV128">
            <v>-283706.73495000001</v>
          </cell>
          <cell r="AW128" t="str">
            <v>OLD DEAL</v>
          </cell>
        </row>
        <row r="129">
          <cell r="AU129" t="str">
            <v>GAS</v>
          </cell>
          <cell r="AV129">
            <v>-277657.92566000001</v>
          </cell>
          <cell r="AW129" t="str">
            <v>OLD DEAL</v>
          </cell>
        </row>
        <row r="130">
          <cell r="AU130" t="str">
            <v>GAS</v>
          </cell>
          <cell r="AV130">
            <v>-268521.97461999999</v>
          </cell>
          <cell r="AW130" t="str">
            <v>OLD DEAL</v>
          </cell>
        </row>
        <row r="131">
          <cell r="AU131" t="str">
            <v>GAS</v>
          </cell>
          <cell r="AV131">
            <v>-24824.339309999999</v>
          </cell>
          <cell r="AW131" t="str">
            <v>OLD DEAL</v>
          </cell>
        </row>
        <row r="132">
          <cell r="AU132" t="str">
            <v>GAS</v>
          </cell>
          <cell r="AV132">
            <v>-24295.068500000001</v>
          </cell>
          <cell r="AW132" t="str">
            <v>OLD DEAL</v>
          </cell>
        </row>
        <row r="133">
          <cell r="AU133" t="str">
            <v>GAS</v>
          </cell>
          <cell r="AV133">
            <v>-23495.672780000001</v>
          </cell>
          <cell r="AW133" t="str">
            <v>OLD DEAL</v>
          </cell>
        </row>
        <row r="134">
          <cell r="AU134" t="str">
            <v>GAS</v>
          </cell>
          <cell r="AV134">
            <v>-954599.48968</v>
          </cell>
          <cell r="AW134" t="str">
            <v>OLD DEAL</v>
          </cell>
        </row>
        <row r="135">
          <cell r="AU135" t="str">
            <v>GAS</v>
          </cell>
          <cell r="AV135">
            <v>-1207004.49132</v>
          </cell>
          <cell r="AW135" t="str">
            <v>OLD DEAL</v>
          </cell>
        </row>
        <row r="136">
          <cell r="AU136" t="str">
            <v>GAS</v>
          </cell>
          <cell r="AV136">
            <v>-1068404.88375</v>
          </cell>
          <cell r="AW136" t="str">
            <v>OLD DEAL</v>
          </cell>
        </row>
        <row r="137">
          <cell r="AU137" t="str">
            <v>GAS</v>
          </cell>
          <cell r="AV137">
            <v>-934678.70762</v>
          </cell>
          <cell r="AW137" t="str">
            <v>OLD DEAL</v>
          </cell>
        </row>
        <row r="138">
          <cell r="AU138" t="str">
            <v>GAS</v>
          </cell>
          <cell r="AV138">
            <v>-563745.74684000004</v>
          </cell>
          <cell r="AW138" t="str">
            <v>OLD DEAL</v>
          </cell>
        </row>
        <row r="139">
          <cell r="AU139" t="str">
            <v>GAS</v>
          </cell>
          <cell r="AV139">
            <v>-285878.27515</v>
          </cell>
          <cell r="AW139" t="str">
            <v>OLD DEAL</v>
          </cell>
        </row>
        <row r="140">
          <cell r="AU140" t="str">
            <v>GAS</v>
          </cell>
          <cell r="AV140">
            <v>-636399.65977999999</v>
          </cell>
          <cell r="AW140" t="str">
            <v>OLD DEAL</v>
          </cell>
        </row>
        <row r="141">
          <cell r="AU141" t="str">
            <v>GAS</v>
          </cell>
          <cell r="AV141">
            <v>-784552.91936000006</v>
          </cell>
          <cell r="AW141" t="str">
            <v>OLD DEAL</v>
          </cell>
        </row>
        <row r="142">
          <cell r="AU142" t="str">
            <v>GAS</v>
          </cell>
          <cell r="AV142">
            <v>-652914.09562000004</v>
          </cell>
          <cell r="AW142" t="str">
            <v>OLD DEAL</v>
          </cell>
        </row>
        <row r="143">
          <cell r="AU143" t="str">
            <v>GAS</v>
          </cell>
          <cell r="AV143">
            <v>-584174.19226000004</v>
          </cell>
          <cell r="AW143" t="str">
            <v>OLD DEAL</v>
          </cell>
        </row>
        <row r="144">
          <cell r="AU144" t="str">
            <v>GAS</v>
          </cell>
          <cell r="AV144">
            <v>-507371.17215</v>
          </cell>
          <cell r="AW144" t="str">
            <v>OLD DEAL</v>
          </cell>
        </row>
        <row r="145">
          <cell r="AU145" t="str">
            <v>GAS</v>
          </cell>
          <cell r="AV145">
            <v>-285878.27515</v>
          </cell>
          <cell r="AW145" t="str">
            <v>OLD DEAL</v>
          </cell>
        </row>
        <row r="146">
          <cell r="AU146" t="str">
            <v>GAS</v>
          </cell>
          <cell r="AV146">
            <v>-67908.991800000003</v>
          </cell>
          <cell r="AW146" t="str">
            <v>OLD DEAL</v>
          </cell>
        </row>
        <row r="147">
          <cell r="AU147" t="str">
            <v>GAS</v>
          </cell>
          <cell r="AV147">
            <v>-63639.965980000001</v>
          </cell>
          <cell r="AW147" t="str">
            <v>OLD DEAL</v>
          </cell>
        </row>
        <row r="148">
          <cell r="AU148" t="str">
            <v>GAS</v>
          </cell>
          <cell r="AV148">
            <v>-60350.224569999998</v>
          </cell>
          <cell r="AW148" t="str">
            <v>OLD DEAL</v>
          </cell>
        </row>
        <row r="149">
          <cell r="AU149" t="str">
            <v>GAS</v>
          </cell>
          <cell r="AV149">
            <v>-118711.65375</v>
          </cell>
          <cell r="AW149" t="str">
            <v>OLD DEAL</v>
          </cell>
        </row>
        <row r="150">
          <cell r="AU150" t="str">
            <v>GAS</v>
          </cell>
          <cell r="AV150">
            <v>-116834.83845</v>
          </cell>
          <cell r="AW150" t="str">
            <v>OLD DEAL</v>
          </cell>
        </row>
        <row r="151">
          <cell r="AU151" t="str">
            <v>GAS</v>
          </cell>
          <cell r="AV151">
            <v>-112749.14937</v>
          </cell>
          <cell r="AW151" t="str">
            <v>OLD DEAL</v>
          </cell>
        </row>
        <row r="152">
          <cell r="AU152" t="str">
            <v>GAS</v>
          </cell>
          <cell r="AV152">
            <v>-40839.75359</v>
          </cell>
          <cell r="AW152" t="str">
            <v>OLD DEAL</v>
          </cell>
        </row>
        <row r="153">
          <cell r="AU153" t="str">
            <v>GAS</v>
          </cell>
          <cell r="AV153">
            <v>-38739.887360000001</v>
          </cell>
          <cell r="AW153" t="str">
            <v>OLD DEAL</v>
          </cell>
        </row>
        <row r="154">
          <cell r="AU154" t="str">
            <v>GAS</v>
          </cell>
          <cell r="AV154">
            <v>-63639.965980000001</v>
          </cell>
          <cell r="AW154" t="str">
            <v>OLD DEAL</v>
          </cell>
        </row>
        <row r="155">
          <cell r="AU155" t="str">
            <v>GAS</v>
          </cell>
          <cell r="AV155">
            <v>-120700.44912999999</v>
          </cell>
          <cell r="AW155" t="str">
            <v>OLD DEAL</v>
          </cell>
        </row>
        <row r="156">
          <cell r="AU156" t="str">
            <v>GAS</v>
          </cell>
          <cell r="AV156">
            <v>-118711.65375</v>
          </cell>
          <cell r="AW156" t="str">
            <v>OLD DEAL</v>
          </cell>
        </row>
        <row r="157">
          <cell r="AU157" t="str">
            <v>GAS</v>
          </cell>
          <cell r="AV157">
            <v>-58417.41923</v>
          </cell>
          <cell r="AW157" t="str">
            <v>OLD DEAL</v>
          </cell>
        </row>
        <row r="158">
          <cell r="AU158" t="str">
            <v>GAS</v>
          </cell>
          <cell r="AV158">
            <v>-56374.574679999998</v>
          </cell>
          <cell r="AW158" t="str">
            <v>OLD DEAL</v>
          </cell>
        </row>
        <row r="159">
          <cell r="AU159" t="str">
            <v>GAS</v>
          </cell>
          <cell r="AV159">
            <v>-40839.75359</v>
          </cell>
          <cell r="AW159" t="str">
            <v>OLD DEAL</v>
          </cell>
        </row>
        <row r="160">
          <cell r="AU160" t="str">
            <v>GAS</v>
          </cell>
          <cell r="AV160">
            <v>-700039.62575999997</v>
          </cell>
          <cell r="AW160" t="str">
            <v>OLD DEAL</v>
          </cell>
        </row>
        <row r="161">
          <cell r="AU161" t="str">
            <v>GAS</v>
          </cell>
          <cell r="AV161">
            <v>-724202.69478999998</v>
          </cell>
          <cell r="AW161" t="str">
            <v>OLD DEAL</v>
          </cell>
        </row>
        <row r="162">
          <cell r="AU162" t="str">
            <v>GAS</v>
          </cell>
          <cell r="AV162">
            <v>-712269.92249999999</v>
          </cell>
          <cell r="AW162" t="str">
            <v>OLD DEAL</v>
          </cell>
        </row>
        <row r="163">
          <cell r="AU163" t="str">
            <v>GAS</v>
          </cell>
          <cell r="AV163">
            <v>-701009.03070999996</v>
          </cell>
          <cell r="AW163" t="str">
            <v>OLD DEAL</v>
          </cell>
        </row>
        <row r="164">
          <cell r="AU164" t="str">
            <v>GAS</v>
          </cell>
          <cell r="AV164">
            <v>-676494.89619999996</v>
          </cell>
          <cell r="AW164" t="str">
            <v>OLD DEAL</v>
          </cell>
        </row>
        <row r="165">
          <cell r="AU165" t="str">
            <v>GAS</v>
          </cell>
          <cell r="AV165">
            <v>-408397.53593000001</v>
          </cell>
          <cell r="AW165" t="str">
            <v>OLD DEAL</v>
          </cell>
        </row>
        <row r="166">
          <cell r="AU166" t="str">
            <v>GAS</v>
          </cell>
          <cell r="AV166">
            <v>-190919.89794</v>
          </cell>
          <cell r="AW166" t="str">
            <v>OLD DEAL</v>
          </cell>
        </row>
        <row r="167">
          <cell r="AU167" t="str">
            <v>GAS</v>
          </cell>
          <cell r="AV167">
            <v>-181050.67370000001</v>
          </cell>
          <cell r="AW167" t="str">
            <v>OLD DEAL</v>
          </cell>
        </row>
        <row r="168">
          <cell r="AU168" t="str">
            <v>GAS</v>
          </cell>
          <cell r="AV168">
            <v>-237423.3075</v>
          </cell>
          <cell r="AW168" t="str">
            <v>OLD DEAL</v>
          </cell>
        </row>
        <row r="169">
          <cell r="AU169" t="str">
            <v>GAS</v>
          </cell>
          <cell r="AV169">
            <v>-233669.67689999999</v>
          </cell>
          <cell r="AW169" t="str">
            <v>OLD DEAL</v>
          </cell>
        </row>
        <row r="170">
          <cell r="AU170" t="str">
            <v>GAS</v>
          </cell>
          <cell r="AV170">
            <v>-225498.29873000001</v>
          </cell>
          <cell r="AW170" t="str">
            <v>OLD DEAL</v>
          </cell>
        </row>
        <row r="171">
          <cell r="AU171" t="str">
            <v>GAS</v>
          </cell>
          <cell r="AV171">
            <v>-122519.26078</v>
          </cell>
          <cell r="AW171" t="str">
            <v>OLD DEAL</v>
          </cell>
        </row>
        <row r="172">
          <cell r="AU172" t="str">
            <v>GAS</v>
          </cell>
          <cell r="AV172">
            <v>-63639.965980000001</v>
          </cell>
          <cell r="AW172" t="str">
            <v>OLD DEAL</v>
          </cell>
        </row>
        <row r="173">
          <cell r="AU173" t="str">
            <v>GAS</v>
          </cell>
          <cell r="AV173">
            <v>-60350.224569999998</v>
          </cell>
          <cell r="AW173" t="str">
            <v>OLD DEAL</v>
          </cell>
        </row>
        <row r="174">
          <cell r="AU174" t="str">
            <v>GAS</v>
          </cell>
          <cell r="AV174">
            <v>-59355.826869999997</v>
          </cell>
          <cell r="AW174" t="str">
            <v>OLD DEAL</v>
          </cell>
        </row>
        <row r="175">
          <cell r="AU175" t="str">
            <v>GAS</v>
          </cell>
          <cell r="AV175">
            <v>-58417.41923</v>
          </cell>
          <cell r="AW175" t="str">
            <v>OLD DEAL</v>
          </cell>
        </row>
        <row r="176">
          <cell r="AU176" t="str">
            <v>GAS</v>
          </cell>
          <cell r="AV176">
            <v>-56374.574679999998</v>
          </cell>
          <cell r="AW176" t="str">
            <v>OLD DEAL</v>
          </cell>
        </row>
        <row r="177">
          <cell r="AU177" t="str">
            <v>GAS</v>
          </cell>
          <cell r="AV177">
            <v>-40839.75359</v>
          </cell>
          <cell r="AW177" t="str">
            <v>OLD DEAL</v>
          </cell>
        </row>
        <row r="178">
          <cell r="AU178" t="str">
            <v>GAS</v>
          </cell>
          <cell r="AV178">
            <v>-329701.61469999998</v>
          </cell>
          <cell r="AW178" t="str">
            <v>OLD DEAL</v>
          </cell>
        </row>
        <row r="179">
          <cell r="AU179" t="str">
            <v>GAS</v>
          </cell>
          <cell r="AV179">
            <v>-323183.95478999999</v>
          </cell>
          <cell r="AW179" t="str">
            <v>OLD DEAL</v>
          </cell>
        </row>
        <row r="180">
          <cell r="AU180" t="str">
            <v>GAS</v>
          </cell>
          <cell r="AV180">
            <v>-313338.51575000002</v>
          </cell>
          <cell r="AW180" t="str">
            <v>OLD DEAL</v>
          </cell>
        </row>
        <row r="181">
          <cell r="AU181" t="str">
            <v>GAS</v>
          </cell>
          <cell r="AV181">
            <v>-306699.17647000001</v>
          </cell>
          <cell r="AW181" t="str">
            <v>OLD DEAL</v>
          </cell>
        </row>
        <row r="182">
          <cell r="AU182" t="str">
            <v>GAS</v>
          </cell>
          <cell r="AV182">
            <v>-300636.23700999998</v>
          </cell>
          <cell r="AW182" t="str">
            <v>OLD DEAL</v>
          </cell>
        </row>
        <row r="183">
          <cell r="AU183" t="str">
            <v>GAS</v>
          </cell>
          <cell r="AV183">
            <v>-291477.68907000002</v>
          </cell>
          <cell r="AW183" t="str">
            <v>OLD DEAL</v>
          </cell>
        </row>
        <row r="184">
          <cell r="AU184" t="str">
            <v>GAS</v>
          </cell>
          <cell r="AV184">
            <v>-26836.177940000001</v>
          </cell>
          <cell r="AW184" t="str">
            <v>OLD DEAL</v>
          </cell>
        </row>
        <row r="185">
          <cell r="AU185" t="str">
            <v>GAS</v>
          </cell>
          <cell r="AV185">
            <v>-26305.670740000001</v>
          </cell>
          <cell r="AW185" t="str">
            <v>OLD DEAL</v>
          </cell>
        </row>
        <row r="186">
          <cell r="AU186" t="str">
            <v>GAS</v>
          </cell>
          <cell r="AV186">
            <v>-25504.297790000001</v>
          </cell>
          <cell r="AW186" t="str">
            <v>OLD DEAL</v>
          </cell>
        </row>
        <row r="187">
          <cell r="AU187" t="str">
            <v>GAS</v>
          </cell>
          <cell r="AV187">
            <v>-1050448.2166299999</v>
          </cell>
          <cell r="AW187" t="str">
            <v>OLD DEAL</v>
          </cell>
        </row>
        <row r="188">
          <cell r="AU188" t="str">
            <v>GAS</v>
          </cell>
          <cell r="AV188">
            <v>-1270550.4305100001</v>
          </cell>
          <cell r="AW188" t="str">
            <v>OLD DEAL</v>
          </cell>
        </row>
        <row r="189">
          <cell r="AU189" t="str">
            <v>GAS</v>
          </cell>
          <cell r="AV189">
            <v>-1165386.2012799999</v>
          </cell>
          <cell r="AW189" t="str">
            <v>OLD DEAL</v>
          </cell>
        </row>
        <row r="190">
          <cell r="AU190" t="str">
            <v>GAS</v>
          </cell>
          <cell r="AV190">
            <v>-1020761.26659</v>
          </cell>
          <cell r="AW190" t="str">
            <v>OLD DEAL</v>
          </cell>
        </row>
        <row r="191">
          <cell r="AU191" t="str">
            <v>GAS</v>
          </cell>
          <cell r="AV191">
            <v>-633321.96242999996</v>
          </cell>
          <cell r="AW191" t="str">
            <v>OLD DEAL</v>
          </cell>
        </row>
        <row r="192">
          <cell r="AU192" t="str">
            <v>GAS</v>
          </cell>
          <cell r="AV192">
            <v>-324798.71862</v>
          </cell>
          <cell r="AW192" t="str">
            <v>OLD DEAL</v>
          </cell>
        </row>
        <row r="193">
          <cell r="AU193" t="str">
            <v>GAS</v>
          </cell>
          <cell r="AV193">
            <v>-630268.92998000002</v>
          </cell>
          <cell r="AW193" t="str">
            <v>OLD DEAL</v>
          </cell>
        </row>
        <row r="194">
          <cell r="AU194" t="str">
            <v>GAS</v>
          </cell>
          <cell r="AV194">
            <v>-802452.90347999998</v>
          </cell>
          <cell r="AW194" t="str">
            <v>OLD DEAL</v>
          </cell>
        </row>
        <row r="195">
          <cell r="AU195" t="str">
            <v>GAS</v>
          </cell>
          <cell r="AV195">
            <v>-712180.45634000003</v>
          </cell>
          <cell r="AW195" t="str">
            <v>OLD DEAL</v>
          </cell>
        </row>
        <row r="196">
          <cell r="AU196" t="str">
            <v>GAS</v>
          </cell>
          <cell r="AV196">
            <v>-637975.79162000003</v>
          </cell>
          <cell r="AW196" t="str">
            <v>OLD DEAL</v>
          </cell>
        </row>
        <row r="197">
          <cell r="AU197" t="str">
            <v>GAS</v>
          </cell>
          <cell r="AV197">
            <v>-569989.76618000004</v>
          </cell>
          <cell r="AW197" t="str">
            <v>OLD DEAL</v>
          </cell>
        </row>
        <row r="198">
          <cell r="AU198" t="str">
            <v>GAS</v>
          </cell>
          <cell r="AV198">
            <v>-324798.71862</v>
          </cell>
          <cell r="AW198" t="str">
            <v>OLD DEAL</v>
          </cell>
        </row>
        <row r="199">
          <cell r="AU199" t="str">
            <v>GAS</v>
          </cell>
          <cell r="AV199">
            <v>-72919.325989999998</v>
          </cell>
          <cell r="AW199" t="str">
            <v>OLD DEAL</v>
          </cell>
        </row>
        <row r="200">
          <cell r="AU200" t="str">
            <v>GAS</v>
          </cell>
          <cell r="AV200">
            <v>-70029.881110000002</v>
          </cell>
          <cell r="AW200" t="str">
            <v>OLD DEAL</v>
          </cell>
        </row>
        <row r="201">
          <cell r="AU201" t="str">
            <v>GAS</v>
          </cell>
          <cell r="AV201">
            <v>-66871.075289999993</v>
          </cell>
          <cell r="AW201" t="str">
            <v>OLD DEAL</v>
          </cell>
        </row>
        <row r="202">
          <cell r="AU202" t="str">
            <v>GAS</v>
          </cell>
          <cell r="AV202">
            <v>-64743.67785</v>
          </cell>
          <cell r="AW202" t="str">
            <v>OLD DEAL</v>
          </cell>
        </row>
        <row r="203">
          <cell r="AU203" t="str">
            <v>GAS</v>
          </cell>
          <cell r="AV203">
            <v>-63797.579160000001</v>
          </cell>
          <cell r="AW203" t="str">
            <v>OLD DEAL</v>
          </cell>
        </row>
        <row r="204">
          <cell r="AU204" t="str">
            <v>GAS</v>
          </cell>
          <cell r="AV204">
            <v>-63332.196239999997</v>
          </cell>
          <cell r="AW204" t="str">
            <v>OLD DEAL</v>
          </cell>
        </row>
        <row r="205">
          <cell r="AU205" t="str">
            <v>GAS</v>
          </cell>
          <cell r="AV205">
            <v>-46399.81695</v>
          </cell>
          <cell r="AW205" t="str">
            <v>OLD DEAL</v>
          </cell>
        </row>
        <row r="206">
          <cell r="AU206" t="str">
            <v>GAS</v>
          </cell>
          <cell r="AV206">
            <v>-42215.910900000003</v>
          </cell>
          <cell r="AW206" t="str">
            <v>OLD DEAL</v>
          </cell>
        </row>
        <row r="207">
          <cell r="AU207" t="str">
            <v>GAS</v>
          </cell>
          <cell r="AV207">
            <v>-70029.881110000002</v>
          </cell>
          <cell r="AW207" t="str">
            <v>OLD DEAL</v>
          </cell>
        </row>
        <row r="208">
          <cell r="AU208" t="str">
            <v>GAS</v>
          </cell>
          <cell r="AV208">
            <v>-66871.075289999993</v>
          </cell>
          <cell r="AW208" t="str">
            <v>OLD DEAL</v>
          </cell>
        </row>
        <row r="209">
          <cell r="AU209" t="str">
            <v>GAS</v>
          </cell>
          <cell r="AV209">
            <v>-64743.67785</v>
          </cell>
          <cell r="AW209" t="str">
            <v>OLD DEAL</v>
          </cell>
        </row>
        <row r="210">
          <cell r="AU210" t="str">
            <v>GAS</v>
          </cell>
          <cell r="AV210">
            <v>-63797.579160000001</v>
          </cell>
          <cell r="AW210" t="str">
            <v>OLD DEAL</v>
          </cell>
        </row>
        <row r="211">
          <cell r="AU211" t="str">
            <v>GAS</v>
          </cell>
          <cell r="AV211">
            <v>-63332.196239999997</v>
          </cell>
          <cell r="AW211" t="str">
            <v>OLD DEAL</v>
          </cell>
        </row>
        <row r="212">
          <cell r="AU212" t="str">
            <v>GAS</v>
          </cell>
          <cell r="AV212">
            <v>-46399.81695</v>
          </cell>
          <cell r="AW212" t="str">
            <v>OLD DEAL</v>
          </cell>
        </row>
        <row r="213">
          <cell r="AU213" t="str">
            <v>GAS</v>
          </cell>
          <cell r="AV213">
            <v>-770328.69220000005</v>
          </cell>
          <cell r="AW213" t="str">
            <v>OLD DEAL</v>
          </cell>
        </row>
        <row r="214">
          <cell r="AU214" t="str">
            <v>GAS</v>
          </cell>
          <cell r="AV214">
            <v>-802452.90347999998</v>
          </cell>
          <cell r="AW214" t="str">
            <v>OLD DEAL</v>
          </cell>
        </row>
        <row r="215">
          <cell r="AU215" t="str">
            <v>GAS</v>
          </cell>
          <cell r="AV215">
            <v>-906411.48988000001</v>
          </cell>
          <cell r="AW215" t="str">
            <v>OLD DEAL</v>
          </cell>
        </row>
        <row r="216">
          <cell r="AU216" t="str">
            <v>GAS</v>
          </cell>
          <cell r="AV216">
            <v>-765570.94993999996</v>
          </cell>
          <cell r="AW216" t="str">
            <v>OLD DEAL</v>
          </cell>
        </row>
        <row r="217">
          <cell r="AU217" t="str">
            <v>GAS</v>
          </cell>
          <cell r="AV217">
            <v>-823318.55114999996</v>
          </cell>
          <cell r="AW217" t="str">
            <v>OLD DEAL</v>
          </cell>
        </row>
        <row r="218">
          <cell r="AU218" t="str">
            <v>GAS</v>
          </cell>
          <cell r="AV218">
            <v>-463998.16944999999</v>
          </cell>
          <cell r="AW218" t="str">
            <v>OLD DEAL</v>
          </cell>
        </row>
        <row r="219">
          <cell r="AU219" t="str">
            <v>GAS</v>
          </cell>
          <cell r="AV219">
            <v>-280119.52444000001</v>
          </cell>
          <cell r="AW219" t="str">
            <v>OLD DEAL</v>
          </cell>
        </row>
        <row r="220">
          <cell r="AU220" t="str">
            <v>GAS</v>
          </cell>
          <cell r="AV220">
            <v>-267484.30115999997</v>
          </cell>
          <cell r="AW220" t="str">
            <v>OLD DEAL</v>
          </cell>
        </row>
        <row r="221">
          <cell r="AU221" t="str">
            <v>GAS</v>
          </cell>
          <cell r="AV221">
            <v>-258974.7114</v>
          </cell>
          <cell r="AW221" t="str">
            <v>OLD DEAL</v>
          </cell>
        </row>
        <row r="222">
          <cell r="AU222" t="str">
            <v>GAS</v>
          </cell>
          <cell r="AV222">
            <v>-255190.31664999999</v>
          </cell>
          <cell r="AW222" t="str">
            <v>OLD DEAL</v>
          </cell>
        </row>
        <row r="223">
          <cell r="AU223" t="str">
            <v>GAS</v>
          </cell>
          <cell r="AV223">
            <v>-253328.78497000001</v>
          </cell>
          <cell r="AW223" t="str">
            <v>OLD DEAL</v>
          </cell>
        </row>
        <row r="224">
          <cell r="AU224" t="str">
            <v>GAS</v>
          </cell>
          <cell r="AV224">
            <v>-139199.45084</v>
          </cell>
          <cell r="AW224" t="str">
            <v>OLD DEAL</v>
          </cell>
        </row>
        <row r="225">
          <cell r="AU225" t="str">
            <v>GAS</v>
          </cell>
          <cell r="AV225">
            <v>-70029.881110000002</v>
          </cell>
          <cell r="AW225" t="str">
            <v>OLD DEAL</v>
          </cell>
        </row>
        <row r="226">
          <cell r="AU226" t="str">
            <v>GAS</v>
          </cell>
          <cell r="AV226">
            <v>-66871.075289999993</v>
          </cell>
          <cell r="AW226" t="str">
            <v>OLD DEAL</v>
          </cell>
        </row>
        <row r="227">
          <cell r="AU227" t="str">
            <v>GAS</v>
          </cell>
          <cell r="AV227">
            <v>-64743.67785</v>
          </cell>
          <cell r="AW227" t="str">
            <v>OLD DEAL</v>
          </cell>
        </row>
        <row r="228">
          <cell r="AU228" t="str">
            <v>GAS</v>
          </cell>
          <cell r="AV228">
            <v>-63797.579160000001</v>
          </cell>
          <cell r="AW228" t="str">
            <v>OLD DEAL</v>
          </cell>
        </row>
        <row r="229">
          <cell r="AU229" t="str">
            <v>GAS</v>
          </cell>
          <cell r="AV229">
            <v>-63332.196239999997</v>
          </cell>
          <cell r="AW229" t="str">
            <v>OLD DEAL</v>
          </cell>
        </row>
        <row r="230">
          <cell r="AU230" t="str">
            <v>GAS</v>
          </cell>
          <cell r="AV230">
            <v>-46399.81695</v>
          </cell>
          <cell r="AW230" t="str">
            <v>OLD DEAL</v>
          </cell>
        </row>
        <row r="231">
          <cell r="AU231" t="str">
            <v>GAS</v>
          </cell>
          <cell r="AV231">
            <v>-328626.96798000002</v>
          </cell>
          <cell r="AW231" t="str">
            <v>OLD DEAL</v>
          </cell>
        </row>
        <row r="232">
          <cell r="AU232" t="str">
            <v>GAS</v>
          </cell>
          <cell r="AV232">
            <v>-322109.96850000002</v>
          </cell>
          <cell r="AW232" t="str">
            <v>OLD DEAL</v>
          </cell>
        </row>
        <row r="233">
          <cell r="AU233" t="str">
            <v>GAS</v>
          </cell>
          <cell r="AV233">
            <v>-312265.58562000003</v>
          </cell>
          <cell r="AW233" t="str">
            <v>OLD DEAL</v>
          </cell>
        </row>
        <row r="234">
          <cell r="AU234" t="str">
            <v>GAS</v>
          </cell>
          <cell r="AV234">
            <v>-30569.950509999999</v>
          </cell>
          <cell r="AW234" t="str">
            <v>OLD DEAL</v>
          </cell>
        </row>
        <row r="235">
          <cell r="AU235" t="str">
            <v>GAS</v>
          </cell>
          <cell r="AV235">
            <v>-29963.718000000001</v>
          </cell>
          <cell r="AW235" t="str">
            <v>OLD DEAL</v>
          </cell>
        </row>
        <row r="236">
          <cell r="AU236" t="str">
            <v>GAS</v>
          </cell>
          <cell r="AV236">
            <v>-29047.961449999999</v>
          </cell>
          <cell r="AW236" t="str">
            <v>OLD DEAL</v>
          </cell>
        </row>
        <row r="237">
          <cell r="AU237" t="str">
            <v>GAS</v>
          </cell>
          <cell r="AV237">
            <v>-1052840.6965600001</v>
          </cell>
          <cell r="AW237" t="str">
            <v>OLD DEAL</v>
          </cell>
        </row>
        <row r="238">
          <cell r="AU238" t="str">
            <v>GAS</v>
          </cell>
          <cell r="AV238">
            <v>-1343394.80418</v>
          </cell>
          <cell r="AW238" t="str">
            <v>OLD DEAL</v>
          </cell>
        </row>
        <row r="239">
          <cell r="AU239" t="str">
            <v>GAS</v>
          </cell>
          <cell r="AV239">
            <v>-1192583.91395</v>
          </cell>
          <cell r="AW239" t="str">
            <v>OLD DEAL</v>
          </cell>
        </row>
        <row r="240">
          <cell r="AU240" t="str">
            <v>GAS</v>
          </cell>
          <cell r="AV240">
            <v>-1109365.15512</v>
          </cell>
          <cell r="AW240" t="str">
            <v>OLD DEAL</v>
          </cell>
        </row>
        <row r="241">
          <cell r="AU241" t="str">
            <v>GAS</v>
          </cell>
          <cell r="AV241">
            <v>-632231.73682999995</v>
          </cell>
          <cell r="AW241" t="str">
            <v>OLD DEAL</v>
          </cell>
        </row>
        <row r="242">
          <cell r="AU242" t="str">
            <v>GAS</v>
          </cell>
          <cell r="AV242">
            <v>-332001.07825999998</v>
          </cell>
          <cell r="AW242" t="str">
            <v>OLD DEAL</v>
          </cell>
        </row>
        <row r="243">
          <cell r="AU243" t="str">
            <v>GAS</v>
          </cell>
          <cell r="AV243">
            <v>-701893.7977</v>
          </cell>
          <cell r="AW243" t="str">
            <v>OLD DEAL</v>
          </cell>
        </row>
        <row r="244">
          <cell r="AU244" t="str">
            <v>GAS</v>
          </cell>
          <cell r="AV244">
            <v>-873206.62271999998</v>
          </cell>
          <cell r="AW244" t="str">
            <v>OLD DEAL</v>
          </cell>
        </row>
        <row r="245">
          <cell r="AU245" t="str">
            <v>GAS</v>
          </cell>
          <cell r="AV245">
            <v>-795055.94262999995</v>
          </cell>
          <cell r="AW245" t="str">
            <v>OLD DEAL</v>
          </cell>
        </row>
        <row r="246">
          <cell r="AU246" t="str">
            <v>GAS</v>
          </cell>
          <cell r="AV246">
            <v>-717824.51214000001</v>
          </cell>
          <cell r="AW246" t="str">
            <v>OLD DEAL</v>
          </cell>
        </row>
        <row r="247">
          <cell r="AU247" t="str">
            <v>GAS</v>
          </cell>
          <cell r="AV247">
            <v>-632231.73682999995</v>
          </cell>
          <cell r="AW247" t="str">
            <v>OLD DEAL</v>
          </cell>
        </row>
        <row r="248">
          <cell r="AU248" t="str">
            <v>GAS</v>
          </cell>
          <cell r="AV248">
            <v>-379429.80372999999</v>
          </cell>
          <cell r="AW248" t="str">
            <v>OLD DEAL</v>
          </cell>
        </row>
        <row r="249">
          <cell r="AU249" t="str">
            <v>GAS</v>
          </cell>
          <cell r="AV249">
            <v>-165041.60617000001</v>
          </cell>
          <cell r="AW249" t="str">
            <v>OLD DEAL</v>
          </cell>
        </row>
        <row r="250">
          <cell r="AU250" t="str">
            <v>GAS</v>
          </cell>
          <cell r="AV250">
            <v>0</v>
          </cell>
          <cell r="AW250" t="str">
            <v>OLD DEAL</v>
          </cell>
        </row>
        <row r="251">
          <cell r="AU251" t="str">
            <v>GAS</v>
          </cell>
          <cell r="AV251">
            <v>-134339.48042000001</v>
          </cell>
          <cell r="AW251" t="str">
            <v>OLD DEAL</v>
          </cell>
        </row>
        <row r="252">
          <cell r="AU252" t="str">
            <v>GAS</v>
          </cell>
          <cell r="AV252">
            <v>-132509.32376999999</v>
          </cell>
          <cell r="AW252" t="str">
            <v>OLD DEAL</v>
          </cell>
        </row>
        <row r="253">
          <cell r="AU253" t="str">
            <v>GAS</v>
          </cell>
          <cell r="AV253">
            <v>-130513.54766</v>
          </cell>
          <cell r="AW253" t="str">
            <v>OLD DEAL</v>
          </cell>
        </row>
        <row r="254">
          <cell r="AU254" t="str">
            <v>GAS</v>
          </cell>
          <cell r="AV254">
            <v>-126446.34737</v>
          </cell>
          <cell r="AW254" t="str">
            <v>OLD DEAL</v>
          </cell>
        </row>
        <row r="255">
          <cell r="AU255" t="str">
            <v>GAS</v>
          </cell>
          <cell r="AV255">
            <v>0</v>
          </cell>
          <cell r="AW255" t="str">
            <v>OLD DEAL</v>
          </cell>
        </row>
        <row r="256">
          <cell r="AU256" t="str">
            <v>GAS</v>
          </cell>
          <cell r="AV256">
            <v>-70189.37977</v>
          </cell>
          <cell r="AW256" t="str">
            <v>OLD DEAL</v>
          </cell>
        </row>
        <row r="257">
          <cell r="AU257" t="str">
            <v>GAS</v>
          </cell>
          <cell r="AV257">
            <v>-134339.48042000001</v>
          </cell>
          <cell r="AW257" t="str">
            <v>OLD DEAL</v>
          </cell>
        </row>
        <row r="258">
          <cell r="AU258" t="str">
            <v>GAS</v>
          </cell>
          <cell r="AV258">
            <v>-132509.32376999999</v>
          </cell>
          <cell r="AW258" t="str">
            <v>OLD DEAL</v>
          </cell>
        </row>
        <row r="259">
          <cell r="AU259" t="str">
            <v>GAS</v>
          </cell>
          <cell r="AV259">
            <v>-130513.54766</v>
          </cell>
          <cell r="AW259" t="str">
            <v>OLD DEAL</v>
          </cell>
        </row>
        <row r="260">
          <cell r="AU260" t="str">
            <v>GAS</v>
          </cell>
          <cell r="AV260">
            <v>-126446.34737</v>
          </cell>
          <cell r="AW260" t="str">
            <v>OLD DEAL</v>
          </cell>
        </row>
        <row r="261">
          <cell r="AU261" t="str">
            <v>GAS</v>
          </cell>
          <cell r="AV261">
            <v>-47428.725469999998</v>
          </cell>
          <cell r="AW261" t="str">
            <v>OLD DEAL</v>
          </cell>
        </row>
        <row r="262">
          <cell r="AU262" t="str">
            <v>GAS</v>
          </cell>
          <cell r="AV262">
            <v>-842272.55723999999</v>
          </cell>
          <cell r="AW262" t="str">
            <v>OLD DEAL</v>
          </cell>
        </row>
        <row r="263">
          <cell r="AU263" t="str">
            <v>GAS</v>
          </cell>
          <cell r="AV263">
            <v>-873206.62271999998</v>
          </cell>
          <cell r="AW263" t="str">
            <v>OLD DEAL</v>
          </cell>
        </row>
        <row r="264">
          <cell r="AU264" t="str">
            <v>GAS</v>
          </cell>
          <cell r="AV264">
            <v>-927565.26639999996</v>
          </cell>
          <cell r="AW264" t="str">
            <v>OLD DEAL</v>
          </cell>
        </row>
        <row r="265">
          <cell r="AU265" t="str">
            <v>GAS</v>
          </cell>
          <cell r="AV265">
            <v>-848338.05980000005</v>
          </cell>
          <cell r="AW265" t="str">
            <v>OLD DEAL</v>
          </cell>
        </row>
        <row r="266">
          <cell r="AU266" t="str">
            <v>GAS</v>
          </cell>
          <cell r="AV266">
            <v>-821901.25786999997</v>
          </cell>
          <cell r="AW266" t="str">
            <v>OLD DEAL</v>
          </cell>
        </row>
        <row r="267">
          <cell r="AU267" t="str">
            <v>GAS</v>
          </cell>
          <cell r="AV267">
            <v>-474287.25465999998</v>
          </cell>
          <cell r="AW267" t="str">
            <v>OLD DEAL</v>
          </cell>
        </row>
        <row r="268">
          <cell r="AU268" t="str">
            <v>GAS</v>
          </cell>
          <cell r="AV268">
            <v>-280757.51908</v>
          </cell>
          <cell r="AW268" t="str">
            <v>OLD DEAL</v>
          </cell>
        </row>
        <row r="269">
          <cell r="AU269" t="str">
            <v>GAS</v>
          </cell>
          <cell r="AV269">
            <v>-268678.96084000001</v>
          </cell>
          <cell r="AW269" t="str">
            <v>OLD DEAL</v>
          </cell>
        </row>
        <row r="270">
          <cell r="AU270" t="str">
            <v>GAS</v>
          </cell>
          <cell r="AV270">
            <v>-265018.64753999998</v>
          </cell>
          <cell r="AW270" t="str">
            <v>OLD DEAL</v>
          </cell>
        </row>
        <row r="271">
          <cell r="AU271" t="str">
            <v>GAS</v>
          </cell>
          <cell r="AV271">
            <v>-261027.09531999999</v>
          </cell>
          <cell r="AW271" t="str">
            <v>OLD DEAL</v>
          </cell>
        </row>
        <row r="272">
          <cell r="AU272" t="str">
            <v>GAS</v>
          </cell>
          <cell r="AV272">
            <v>-252892.69472999999</v>
          </cell>
          <cell r="AW272" t="str">
            <v>OLD DEAL</v>
          </cell>
        </row>
        <row r="273">
          <cell r="AU273" t="str">
            <v>GAS</v>
          </cell>
          <cell r="AV273">
            <v>-189714.90186000001</v>
          </cell>
          <cell r="AW273" t="str">
            <v>OLD DEAL</v>
          </cell>
        </row>
        <row r="274">
          <cell r="AU274" t="str">
            <v>GAS</v>
          </cell>
          <cell r="AV274">
            <v>-70189.37977</v>
          </cell>
          <cell r="AW274" t="str">
            <v>OLD DEAL</v>
          </cell>
        </row>
        <row r="275">
          <cell r="AU275" t="str">
            <v>GAS</v>
          </cell>
          <cell r="AV275">
            <v>-67169.740210000004</v>
          </cell>
          <cell r="AW275" t="str">
            <v>OLD DEAL</v>
          </cell>
        </row>
        <row r="276">
          <cell r="AU276" t="str">
            <v>GAS</v>
          </cell>
          <cell r="AV276">
            <v>-66254.661890000003</v>
          </cell>
          <cell r="AW276" t="str">
            <v>OLD DEAL</v>
          </cell>
        </row>
        <row r="277">
          <cell r="AU277" t="str">
            <v>GAS</v>
          </cell>
          <cell r="AV277">
            <v>-65256.773829999998</v>
          </cell>
          <cell r="AW277" t="str">
            <v>OLD DEAL</v>
          </cell>
        </row>
        <row r="278">
          <cell r="AU278" t="str">
            <v>GAS</v>
          </cell>
          <cell r="AV278">
            <v>-63223.17368</v>
          </cell>
          <cell r="AW278" t="str">
            <v>OLD DEAL</v>
          </cell>
        </row>
        <row r="279">
          <cell r="AU279" t="str">
            <v>GAS</v>
          </cell>
          <cell r="AV279">
            <v>-47428.725469999998</v>
          </cell>
          <cell r="AW279" t="str">
            <v>OLD DEAL</v>
          </cell>
        </row>
        <row r="280">
          <cell r="AU280" t="str">
            <v>GAS</v>
          </cell>
          <cell r="AV280">
            <v>-226125.66401000001</v>
          </cell>
          <cell r="AW280" t="str">
            <v>OLD DEAL</v>
          </cell>
        </row>
        <row r="281">
          <cell r="AU281" t="str">
            <v>GAS</v>
          </cell>
          <cell r="AV281">
            <v>-220112.24158999999</v>
          </cell>
          <cell r="AW281" t="str">
            <v>OLD DEAL</v>
          </cell>
        </row>
        <row r="282">
          <cell r="AU282" t="str">
            <v>GAS</v>
          </cell>
          <cell r="AV282">
            <v>-211032.88102999999</v>
          </cell>
          <cell r="AW282" t="str">
            <v>OLD DEAL</v>
          </cell>
        </row>
        <row r="283">
          <cell r="AU283" t="str">
            <v>GAS</v>
          </cell>
          <cell r="AV283">
            <v>-226125.66401000001</v>
          </cell>
          <cell r="AW283" t="str">
            <v>OLD DEAL</v>
          </cell>
        </row>
        <row r="284">
          <cell r="AU284" t="str">
            <v>GAS</v>
          </cell>
          <cell r="AV284">
            <v>-220112.24158999999</v>
          </cell>
          <cell r="AW284" t="str">
            <v>OLD DEAL</v>
          </cell>
        </row>
        <row r="285">
          <cell r="AU285" t="str">
            <v>GAS</v>
          </cell>
          <cell r="AV285">
            <v>-211032.88102999999</v>
          </cell>
          <cell r="AW285" t="str">
            <v>OLD DEAL</v>
          </cell>
        </row>
        <row r="286">
          <cell r="AU286" t="str">
            <v>GAS</v>
          </cell>
          <cell r="AV286">
            <v>-16959.424800000001</v>
          </cell>
          <cell r="AW286" t="str">
            <v>OLD DEAL</v>
          </cell>
        </row>
        <row r="287">
          <cell r="AU287" t="str">
            <v>GAS</v>
          </cell>
          <cell r="AV287">
            <v>-16508.418119999998</v>
          </cell>
          <cell r="AW287" t="str">
            <v>OLD DEAL</v>
          </cell>
        </row>
        <row r="288">
          <cell r="AU288" t="str">
            <v>GAS</v>
          </cell>
          <cell r="AV288">
            <v>-15827.46608</v>
          </cell>
          <cell r="AW288" t="str">
            <v>OLD DEAL</v>
          </cell>
        </row>
        <row r="289">
          <cell r="AU289" t="str">
            <v>GAS</v>
          </cell>
          <cell r="AV289">
            <v>-706878.13087999995</v>
          </cell>
          <cell r="AW289" t="str">
            <v>OLD DEAL</v>
          </cell>
        </row>
        <row r="290">
          <cell r="AU290" t="str">
            <v>GAS</v>
          </cell>
          <cell r="AV290">
            <v>-856033.38988999999</v>
          </cell>
          <cell r="AW290" t="str">
            <v>OLD DEAL</v>
          </cell>
        </row>
        <row r="291">
          <cell r="AU291" t="str">
            <v>GAS</v>
          </cell>
          <cell r="AV291">
            <v>-789697.91370999999</v>
          </cell>
          <cell r="AW291" t="str">
            <v>OLD DEAL</v>
          </cell>
        </row>
        <row r="292">
          <cell r="AU292" t="str">
            <v>GAS</v>
          </cell>
          <cell r="AV292">
            <v>-687459.36592999997</v>
          </cell>
          <cell r="AW292" t="str">
            <v>OLD DEAL</v>
          </cell>
        </row>
        <row r="293">
          <cell r="AU293" t="str">
            <v>GAS</v>
          </cell>
          <cell r="AV293">
            <v>-394265.22168000002</v>
          </cell>
          <cell r="AW293" t="str">
            <v>OLD DEAL</v>
          </cell>
        </row>
        <row r="294">
          <cell r="AU294" t="str">
            <v>GAS</v>
          </cell>
          <cell r="AV294">
            <v>-222303.60058999999</v>
          </cell>
          <cell r="AW294" t="str">
            <v>OLD DEAL</v>
          </cell>
        </row>
        <row r="295">
          <cell r="AU295" t="str">
            <v>GAS</v>
          </cell>
          <cell r="AV295">
            <v>-504912.95062999998</v>
          </cell>
          <cell r="AW295" t="str">
            <v>OLD DEAL</v>
          </cell>
        </row>
        <row r="296">
          <cell r="AU296" t="str">
            <v>GAS</v>
          </cell>
          <cell r="AV296">
            <v>-523131.51604999998</v>
          </cell>
          <cell r="AW296" t="str">
            <v>OLD DEAL</v>
          </cell>
        </row>
        <row r="297">
          <cell r="AU297" t="str">
            <v>GAS</v>
          </cell>
          <cell r="AV297">
            <v>-464528.18453999999</v>
          </cell>
          <cell r="AW297" t="str">
            <v>OLD DEAL</v>
          </cell>
        </row>
        <row r="298">
          <cell r="AU298" t="str">
            <v>GAS</v>
          </cell>
          <cell r="AV298">
            <v>-504136.86835</v>
          </cell>
          <cell r="AW298" t="str">
            <v>OLD DEAL</v>
          </cell>
        </row>
        <row r="299">
          <cell r="AU299" t="str">
            <v>GAS</v>
          </cell>
          <cell r="AV299">
            <v>-438072.46853000001</v>
          </cell>
          <cell r="AW299" t="str">
            <v>OLD DEAL</v>
          </cell>
        </row>
        <row r="300">
          <cell r="AU300" t="str">
            <v>GAS</v>
          </cell>
          <cell r="AV300">
            <v>-254061.25781000001</v>
          </cell>
          <cell r="AW300" t="str">
            <v>OLD DEAL</v>
          </cell>
        </row>
        <row r="301">
          <cell r="AU301" t="str">
            <v>GAS</v>
          </cell>
          <cell r="AV301">
            <v>-108710.27905</v>
          </cell>
          <cell r="AW301" t="str">
            <v>OLD DEAL</v>
          </cell>
        </row>
        <row r="302">
          <cell r="AU302" t="str">
            <v>GAS</v>
          </cell>
          <cell r="AV302">
            <v>0</v>
          </cell>
          <cell r="AW302" t="str">
            <v>OLD DEAL</v>
          </cell>
        </row>
        <row r="303">
          <cell r="AU303" t="str">
            <v>GAS</v>
          </cell>
          <cell r="AV303">
            <v>-95114.821100000001</v>
          </cell>
          <cell r="AW303" t="str">
            <v>OLD DEAL</v>
          </cell>
        </row>
        <row r="304">
          <cell r="AU304" t="str">
            <v>GAS</v>
          </cell>
          <cell r="AV304">
            <v>-92905.636910000001</v>
          </cell>
          <cell r="AW304" t="str">
            <v>OLD DEAL</v>
          </cell>
        </row>
        <row r="305">
          <cell r="AU305" t="str">
            <v>GAS</v>
          </cell>
          <cell r="AV305">
            <v>-91661.248789999998</v>
          </cell>
          <cell r="AW305" t="str">
            <v>OLD DEAL</v>
          </cell>
        </row>
        <row r="306">
          <cell r="AU306" t="str">
            <v>GAS</v>
          </cell>
          <cell r="AV306">
            <v>-43807.246850000003</v>
          </cell>
          <cell r="AW306" t="str">
            <v>OLD DEAL</v>
          </cell>
        </row>
        <row r="307">
          <cell r="AU307" t="str">
            <v>GAS</v>
          </cell>
          <cell r="AV307">
            <v>0</v>
          </cell>
          <cell r="AW307" t="str">
            <v>OLD DEAL</v>
          </cell>
        </row>
        <row r="308">
          <cell r="AU308" t="str">
            <v>GAS</v>
          </cell>
          <cell r="AV308">
            <v>-30168.329310000001</v>
          </cell>
          <cell r="AW308" t="str">
            <v>OLD DEAL</v>
          </cell>
        </row>
        <row r="309">
          <cell r="AU309" t="str">
            <v>GAS</v>
          </cell>
          <cell r="AV309">
            <v>-504912.95062999998</v>
          </cell>
          <cell r="AW309" t="str">
            <v>OLD DEAL</v>
          </cell>
        </row>
        <row r="310">
          <cell r="AU310" t="str">
            <v>GAS</v>
          </cell>
          <cell r="AV310">
            <v>-475574.10550000001</v>
          </cell>
          <cell r="AW310" t="str">
            <v>OLD DEAL</v>
          </cell>
        </row>
        <row r="311">
          <cell r="AU311" t="str">
            <v>GAS</v>
          </cell>
          <cell r="AV311">
            <v>-510981.00299000001</v>
          </cell>
          <cell r="AW311" t="str">
            <v>OLD DEAL</v>
          </cell>
        </row>
        <row r="312">
          <cell r="AU312" t="str">
            <v>GAS</v>
          </cell>
          <cell r="AV312">
            <v>-458306.24394999997</v>
          </cell>
          <cell r="AW312" t="str">
            <v>OLD DEAL</v>
          </cell>
        </row>
        <row r="313">
          <cell r="AU313" t="str">
            <v>GAS</v>
          </cell>
          <cell r="AV313">
            <v>-438072.46853000001</v>
          </cell>
          <cell r="AW313" t="str">
            <v>OLD DEAL</v>
          </cell>
        </row>
        <row r="314">
          <cell r="AU314" t="str">
            <v>GAS</v>
          </cell>
          <cell r="AV314">
            <v>-285818.91503999999</v>
          </cell>
          <cell r="AW314" t="str">
            <v>OLD DEAL</v>
          </cell>
        </row>
        <row r="315">
          <cell r="AU315" t="str">
            <v>GAS</v>
          </cell>
          <cell r="AV315">
            <v>-151473.88519</v>
          </cell>
          <cell r="AW315" t="str">
            <v>OLD DEAL</v>
          </cell>
        </row>
        <row r="316">
          <cell r="AU316" t="str">
            <v>GAS</v>
          </cell>
          <cell r="AV316">
            <v>-190229.6422</v>
          </cell>
          <cell r="AW316" t="str">
            <v>OLD DEAL</v>
          </cell>
        </row>
        <row r="317">
          <cell r="AU317" t="str">
            <v>GAS</v>
          </cell>
          <cell r="AV317">
            <v>-185811.27381000001</v>
          </cell>
          <cell r="AW317" t="str">
            <v>OLD DEAL</v>
          </cell>
        </row>
        <row r="318">
          <cell r="AU318" t="str">
            <v>GAS</v>
          </cell>
          <cell r="AV318">
            <v>-137491.87319000001</v>
          </cell>
          <cell r="AW318" t="str">
            <v>OLD DEAL</v>
          </cell>
        </row>
        <row r="319">
          <cell r="AU319" t="str">
            <v>GAS</v>
          </cell>
          <cell r="AV319">
            <v>-131421.74056000001</v>
          </cell>
          <cell r="AW319" t="str">
            <v>OLD DEAL</v>
          </cell>
        </row>
        <row r="320">
          <cell r="AU320" t="str">
            <v>GAS</v>
          </cell>
          <cell r="AV320">
            <v>-95272.971680000002</v>
          </cell>
          <cell r="AW320" t="str">
            <v>OLD DEAL</v>
          </cell>
        </row>
        <row r="321">
          <cell r="AU321" t="str">
            <v>GAS</v>
          </cell>
          <cell r="AV321">
            <v>-50491.295059999997</v>
          </cell>
          <cell r="AW321" t="str">
            <v>OLD DEAL</v>
          </cell>
        </row>
        <row r="322">
          <cell r="AU322" t="str">
            <v>GAS</v>
          </cell>
          <cell r="AV322">
            <v>-47557.410550000001</v>
          </cell>
          <cell r="AW322" t="str">
            <v>OLD DEAL</v>
          </cell>
        </row>
        <row r="323">
          <cell r="AU323" t="str">
            <v>GAS</v>
          </cell>
          <cell r="AV323">
            <v>-46452.818449999999</v>
          </cell>
          <cell r="AW323" t="str">
            <v>OLD DEAL</v>
          </cell>
        </row>
        <row r="324">
          <cell r="AU324" t="str">
            <v>GAS</v>
          </cell>
          <cell r="AV324">
            <v>-45830.624400000001</v>
          </cell>
          <cell r="AW324" t="str">
            <v>OLD DEAL</v>
          </cell>
        </row>
        <row r="325">
          <cell r="AU325" t="str">
            <v>GAS</v>
          </cell>
          <cell r="AV325">
            <v>-43807.246850000003</v>
          </cell>
          <cell r="AW325" t="str">
            <v>OLD DEAL</v>
          </cell>
        </row>
        <row r="326">
          <cell r="AU326" t="str">
            <v>GAS</v>
          </cell>
          <cell r="AV326">
            <v>-218583.14352000001</v>
          </cell>
          <cell r="AW326" t="str">
            <v>OLD DEAL</v>
          </cell>
        </row>
        <row r="327">
          <cell r="AU327" t="str">
            <v>GAS</v>
          </cell>
          <cell r="AV327">
            <v>-212133.77226999999</v>
          </cell>
          <cell r="AW327" t="str">
            <v>OLD DEAL</v>
          </cell>
        </row>
        <row r="328">
          <cell r="AU328" t="str">
            <v>GAS</v>
          </cell>
          <cell r="AV328">
            <v>-202397.54010000001</v>
          </cell>
          <cell r="AW328" t="str">
            <v>OLD DEAL</v>
          </cell>
        </row>
        <row r="329">
          <cell r="AU329" t="str">
            <v>GAS</v>
          </cell>
          <cell r="AV329">
            <v>-203333.15676000001</v>
          </cell>
          <cell r="AW329" t="str">
            <v>OLD DEAL</v>
          </cell>
        </row>
        <row r="330">
          <cell r="AU330" t="str">
            <v>GAS</v>
          </cell>
          <cell r="AV330">
            <v>-197333.74163999999</v>
          </cell>
          <cell r="AW330" t="str">
            <v>OLD DEAL</v>
          </cell>
        </row>
        <row r="331">
          <cell r="AU331" t="str">
            <v>GAS</v>
          </cell>
          <cell r="AV331">
            <v>-188276.78148999999</v>
          </cell>
          <cell r="AW331" t="str">
            <v>OLD DEAL</v>
          </cell>
        </row>
        <row r="332">
          <cell r="AU332" t="str">
            <v>GAS</v>
          </cell>
          <cell r="AV332">
            <v>-17791.65122</v>
          </cell>
          <cell r="AW332" t="str">
            <v>OLD DEAL</v>
          </cell>
        </row>
        <row r="333">
          <cell r="AU333" t="str">
            <v>GAS</v>
          </cell>
          <cell r="AV333">
            <v>-17266.702389999999</v>
          </cell>
          <cell r="AW333" t="str">
            <v>OLD DEAL</v>
          </cell>
        </row>
        <row r="334">
          <cell r="AU334" t="str">
            <v>GAS</v>
          </cell>
          <cell r="AV334">
            <v>-16474.218379999998</v>
          </cell>
          <cell r="AW334" t="str">
            <v>OLD DEAL</v>
          </cell>
        </row>
        <row r="335">
          <cell r="AU335" t="str">
            <v>GAS</v>
          </cell>
          <cell r="AV335">
            <v>-703090.03766999999</v>
          </cell>
          <cell r="AW335" t="str">
            <v>OLD DEAL</v>
          </cell>
        </row>
        <row r="336">
          <cell r="AU336" t="str">
            <v>GAS</v>
          </cell>
          <cell r="AV336">
            <v>-892808.99687999999</v>
          </cell>
          <cell r="AW336" t="str">
            <v>OLD DEAL</v>
          </cell>
        </row>
        <row r="337">
          <cell r="AU337" t="str">
            <v>GAS</v>
          </cell>
          <cell r="AV337">
            <v>-831985.58537999995</v>
          </cell>
          <cell r="AW337" t="str">
            <v>OLD DEAL</v>
          </cell>
        </row>
        <row r="338">
          <cell r="AU338" t="str">
            <v>GAS</v>
          </cell>
          <cell r="AV338">
            <v>-722926.73022999999</v>
          </cell>
          <cell r="AW338" t="str">
            <v>OLD DEAL</v>
          </cell>
        </row>
        <row r="339">
          <cell r="AU339" t="str">
            <v>GAS</v>
          </cell>
          <cell r="AV339">
            <v>-408041.70880999998</v>
          </cell>
          <cell r="AW339" t="str">
            <v>OLD DEAL</v>
          </cell>
        </row>
        <row r="340">
          <cell r="AU340" t="str">
            <v>GAS</v>
          </cell>
          <cell r="AV340">
            <v>-215170.4944</v>
          </cell>
          <cell r="AW340" t="str">
            <v>OLD DEAL</v>
          </cell>
        </row>
        <row r="341">
          <cell r="AU341" t="str">
            <v>GAS</v>
          </cell>
          <cell r="AV341">
            <v>-468726.69177999999</v>
          </cell>
          <cell r="AW341" t="str">
            <v>OLD DEAL</v>
          </cell>
        </row>
        <row r="342">
          <cell r="AU342" t="str">
            <v>GAS</v>
          </cell>
          <cell r="AV342">
            <v>-580325.84797</v>
          </cell>
          <cell r="AW342" t="str">
            <v>OLD DEAL</v>
          </cell>
        </row>
        <row r="343">
          <cell r="AU343" t="str">
            <v>GAS</v>
          </cell>
          <cell r="AV343">
            <v>-525464.58024000004</v>
          </cell>
          <cell r="AW343" t="str">
            <v>OLD DEAL</v>
          </cell>
        </row>
        <row r="344">
          <cell r="AU344" t="str">
            <v>GAS</v>
          </cell>
          <cell r="AV344">
            <v>-425251.01777999999</v>
          </cell>
          <cell r="AW344" t="str">
            <v>OLD DEAL</v>
          </cell>
        </row>
        <row r="345">
          <cell r="AU345" t="str">
            <v>GAS</v>
          </cell>
          <cell r="AV345">
            <v>-367237.53792999999</v>
          </cell>
          <cell r="AW345" t="str">
            <v>OLD DEAL</v>
          </cell>
        </row>
        <row r="346">
          <cell r="AU346" t="str">
            <v>GAS</v>
          </cell>
          <cell r="AV346">
            <v>-245909.13646000001</v>
          </cell>
          <cell r="AW346" t="str">
            <v>OLD DEAL</v>
          </cell>
        </row>
        <row r="347">
          <cell r="AU347" t="str">
            <v>GAS</v>
          </cell>
          <cell r="AV347">
            <v>-50133.284209999998</v>
          </cell>
          <cell r="AW347" t="str">
            <v>OLD DEAL</v>
          </cell>
        </row>
        <row r="348">
          <cell r="AU348" t="str">
            <v>GAS</v>
          </cell>
          <cell r="AV348">
            <v>-46872.669179999997</v>
          </cell>
          <cell r="AW348" t="str">
            <v>OLD DEAL</v>
          </cell>
        </row>
        <row r="349">
          <cell r="AU349" t="str">
            <v>GAS</v>
          </cell>
          <cell r="AV349">
            <v>-44640.449840000001</v>
          </cell>
          <cell r="AW349" t="str">
            <v>OLD DEAL</v>
          </cell>
        </row>
        <row r="350">
          <cell r="AU350" t="str">
            <v>GAS</v>
          </cell>
          <cell r="AV350">
            <v>-87577.430040000007</v>
          </cell>
          <cell r="AW350" t="str">
            <v>OLD DEAL</v>
          </cell>
        </row>
        <row r="351">
          <cell r="AU351" t="str">
            <v>GAS</v>
          </cell>
          <cell r="AV351">
            <v>-85050.203559999994</v>
          </cell>
          <cell r="AW351" t="str">
            <v>OLD DEAL</v>
          </cell>
        </row>
        <row r="352">
          <cell r="AU352" t="str">
            <v>GAS</v>
          </cell>
          <cell r="AV352">
            <v>-81608.341759999996</v>
          </cell>
          <cell r="AW352" t="str">
            <v>OLD DEAL</v>
          </cell>
        </row>
        <row r="353">
          <cell r="AU353" t="str">
            <v>GAS</v>
          </cell>
          <cell r="AV353">
            <v>-30738.642059999998</v>
          </cell>
          <cell r="AW353" t="str">
            <v>OLD DEAL</v>
          </cell>
        </row>
        <row r="354">
          <cell r="AU354" t="str">
            <v>GAS</v>
          </cell>
          <cell r="AV354">
            <v>-29052.446759999999</v>
          </cell>
          <cell r="AW354" t="str">
            <v>OLD DEAL</v>
          </cell>
        </row>
        <row r="355">
          <cell r="AU355" t="str">
            <v>GAS</v>
          </cell>
          <cell r="AV355">
            <v>-46872.669179999997</v>
          </cell>
          <cell r="AW355" t="str">
            <v>OLD DEAL</v>
          </cell>
        </row>
        <row r="356">
          <cell r="AU356" t="str">
            <v>GAS</v>
          </cell>
          <cell r="AV356">
            <v>-89280.899690000006</v>
          </cell>
          <cell r="AW356" t="str">
            <v>OLD DEAL</v>
          </cell>
        </row>
        <row r="357">
          <cell r="AU357" t="str">
            <v>GAS</v>
          </cell>
          <cell r="AV357">
            <v>-87577.430040000007</v>
          </cell>
          <cell r="AW357" t="str">
            <v>OLD DEAL</v>
          </cell>
        </row>
        <row r="358">
          <cell r="AU358" t="str">
            <v>GAS</v>
          </cell>
          <cell r="AV358">
            <v>-85050.203559999994</v>
          </cell>
          <cell r="AW358" t="str">
            <v>OLD DEAL</v>
          </cell>
        </row>
        <row r="359">
          <cell r="AU359" t="str">
            <v>GAS</v>
          </cell>
          <cell r="AV359">
            <v>-81608.341759999996</v>
          </cell>
          <cell r="AW359" t="str">
            <v>OLD DEAL</v>
          </cell>
        </row>
        <row r="360">
          <cell r="AU360" t="str">
            <v>GAS</v>
          </cell>
          <cell r="AV360">
            <v>-30738.642059999998</v>
          </cell>
          <cell r="AW360" t="str">
            <v>OLD DEAL</v>
          </cell>
        </row>
        <row r="361">
          <cell r="AU361" t="str">
            <v>GAS</v>
          </cell>
          <cell r="AV361">
            <v>-562472.03012999997</v>
          </cell>
          <cell r="AW361" t="str">
            <v>OLD DEAL</v>
          </cell>
        </row>
        <row r="362">
          <cell r="AU362" t="str">
            <v>GAS</v>
          </cell>
          <cell r="AV362">
            <v>-580325.84797</v>
          </cell>
          <cell r="AW362" t="str">
            <v>OLD DEAL</v>
          </cell>
        </row>
        <row r="363">
          <cell r="AU363" t="str">
            <v>GAS</v>
          </cell>
          <cell r="AV363">
            <v>-613042.01028000005</v>
          </cell>
          <cell r="AW363" t="str">
            <v>OLD DEAL</v>
          </cell>
        </row>
        <row r="364">
          <cell r="AU364" t="str">
            <v>GAS</v>
          </cell>
          <cell r="AV364">
            <v>-552826.32311999996</v>
          </cell>
          <cell r="AW364" t="str">
            <v>OLD DEAL</v>
          </cell>
        </row>
        <row r="365">
          <cell r="AU365" t="str">
            <v>GAS</v>
          </cell>
          <cell r="AV365">
            <v>-530454.22146000003</v>
          </cell>
          <cell r="AW365" t="str">
            <v>OLD DEAL</v>
          </cell>
        </row>
        <row r="366">
          <cell r="AU366" t="str">
            <v>GAS</v>
          </cell>
          <cell r="AV366">
            <v>-307386.42057000002</v>
          </cell>
          <cell r="AW366" t="str">
            <v>OLD DEAL</v>
          </cell>
        </row>
        <row r="367">
          <cell r="AU367" t="str">
            <v>GAS</v>
          </cell>
          <cell r="AV367">
            <v>-187490.67671</v>
          </cell>
          <cell r="AW367" t="str">
            <v>OLD DEAL</v>
          </cell>
        </row>
        <row r="368">
          <cell r="AU368" t="str">
            <v>GAS</v>
          </cell>
          <cell r="AV368">
            <v>-178561.79938000001</v>
          </cell>
          <cell r="AW368" t="str">
            <v>OLD DEAL</v>
          </cell>
        </row>
        <row r="369">
          <cell r="AU369" t="str">
            <v>GAS</v>
          </cell>
          <cell r="AV369">
            <v>-175154.86008000001</v>
          </cell>
          <cell r="AW369" t="str">
            <v>OLD DEAL</v>
          </cell>
        </row>
        <row r="370">
          <cell r="AU370" t="str">
            <v>GAS</v>
          </cell>
          <cell r="AV370">
            <v>-170100.40711</v>
          </cell>
          <cell r="AW370" t="str">
            <v>OLD DEAL</v>
          </cell>
        </row>
        <row r="371">
          <cell r="AU371" t="str">
            <v>GAS</v>
          </cell>
          <cell r="AV371">
            <v>-163216.68351999999</v>
          </cell>
          <cell r="AW371" t="str">
            <v>OLD DEAL</v>
          </cell>
        </row>
        <row r="372">
          <cell r="AU372" t="str">
            <v>GAS</v>
          </cell>
          <cell r="AV372">
            <v>-92215.926170000006</v>
          </cell>
          <cell r="AW372" t="str">
            <v>OLD DEAL</v>
          </cell>
        </row>
        <row r="373">
          <cell r="AU373" t="str">
            <v>GAS</v>
          </cell>
          <cell r="AV373">
            <v>-46872.669179999997</v>
          </cell>
          <cell r="AW373" t="str">
            <v>OLD DEAL</v>
          </cell>
        </row>
        <row r="374">
          <cell r="AU374" t="str">
            <v>GAS</v>
          </cell>
          <cell r="AV374">
            <v>-44640.449840000001</v>
          </cell>
          <cell r="AW374" t="str">
            <v>OLD DEAL</v>
          </cell>
        </row>
        <row r="375">
          <cell r="AU375" t="str">
            <v>GAS</v>
          </cell>
          <cell r="AV375">
            <v>-43788.715020000003</v>
          </cell>
          <cell r="AW375" t="str">
            <v>OLD DEAL</v>
          </cell>
        </row>
        <row r="376">
          <cell r="AU376" t="str">
            <v>GAS</v>
          </cell>
          <cell r="AV376">
            <v>-42525.101779999997</v>
          </cell>
          <cell r="AW376" t="str">
            <v>OLD DEAL</v>
          </cell>
        </row>
        <row r="377">
          <cell r="AU377" t="str">
            <v>GAS</v>
          </cell>
          <cell r="AV377">
            <v>-40804.170879999998</v>
          </cell>
          <cell r="AW377" t="str">
            <v>OLD DEAL</v>
          </cell>
        </row>
        <row r="378">
          <cell r="AU378" t="str">
            <v>GAS</v>
          </cell>
          <cell r="AV378">
            <v>-30738.642059999998</v>
          </cell>
          <cell r="AW378" t="str">
            <v>OLD DEAL</v>
          </cell>
        </row>
        <row r="379">
          <cell r="AU379" t="str">
            <v>GAS</v>
          </cell>
          <cell r="AV379">
            <v>-210415.82842000001</v>
          </cell>
          <cell r="AW379" t="str">
            <v>OLD DEAL</v>
          </cell>
        </row>
        <row r="380">
          <cell r="AU380" t="str">
            <v>GAS</v>
          </cell>
          <cell r="AV380">
            <v>-203971.47644999999</v>
          </cell>
          <cell r="AW380" t="str">
            <v>OLD DEAL</v>
          </cell>
        </row>
        <row r="381">
          <cell r="AU381" t="str">
            <v>GAS</v>
          </cell>
          <cell r="AV381">
            <v>-194243.27110000001</v>
          </cell>
          <cell r="AW381" t="str">
            <v>OLD DEAL</v>
          </cell>
        </row>
        <row r="382">
          <cell r="AU382" t="str">
            <v>GAS</v>
          </cell>
          <cell r="AV382">
            <v>-195735.65434000001</v>
          </cell>
          <cell r="AW382" t="str">
            <v>OLD DEAL</v>
          </cell>
        </row>
        <row r="383">
          <cell r="AU383" t="str">
            <v>GAS</v>
          </cell>
          <cell r="AV383">
            <v>-189740.90833000001</v>
          </cell>
          <cell r="AW383" t="str">
            <v>OLD DEAL</v>
          </cell>
        </row>
        <row r="384">
          <cell r="AU384" t="str">
            <v>GAS</v>
          </cell>
          <cell r="AV384">
            <v>-180691.41498</v>
          </cell>
          <cell r="AW384" t="str">
            <v>OLD DEAL</v>
          </cell>
        </row>
        <row r="385">
          <cell r="AU385" t="str">
            <v>GAS</v>
          </cell>
          <cell r="AV385">
            <v>-19573.565429999999</v>
          </cell>
          <cell r="AW385" t="str">
            <v>OLD DEAL</v>
          </cell>
        </row>
        <row r="386">
          <cell r="AU386" t="str">
            <v>GAS</v>
          </cell>
          <cell r="AV386">
            <v>-18974.090830000001</v>
          </cell>
          <cell r="AW386" t="str">
            <v>OLD DEAL</v>
          </cell>
        </row>
        <row r="387">
          <cell r="AU387" t="str">
            <v>GAS</v>
          </cell>
          <cell r="AV387">
            <v>-18069.141500000002</v>
          </cell>
          <cell r="AW387" t="str">
            <v>OLD DEAL</v>
          </cell>
        </row>
        <row r="388">
          <cell r="AU388" t="str">
            <v>GAS</v>
          </cell>
          <cell r="AV388">
            <v>-642231.32960000006</v>
          </cell>
          <cell r="AW388" t="str">
            <v>OLD DEAL</v>
          </cell>
        </row>
        <row r="389">
          <cell r="AU389" t="str">
            <v>GAS</v>
          </cell>
          <cell r="AV389">
            <v>-797833.55273999996</v>
          </cell>
          <cell r="AW389" t="str">
            <v>OLD DEAL</v>
          </cell>
        </row>
        <row r="390">
          <cell r="AU390" t="str">
            <v>GAS</v>
          </cell>
          <cell r="AV390">
            <v>-701951.49202999996</v>
          </cell>
          <cell r="AW390" t="str">
            <v>OLD DEAL</v>
          </cell>
        </row>
        <row r="391">
          <cell r="AU391" t="str">
            <v>GAS</v>
          </cell>
          <cell r="AV391">
            <v>-662682.83603999997</v>
          </cell>
          <cell r="AW391" t="str">
            <v>OLD DEAL</v>
          </cell>
        </row>
        <row r="392">
          <cell r="AU392" t="str">
            <v>GAS</v>
          </cell>
          <cell r="AV392">
            <v>-370676.70413999999</v>
          </cell>
          <cell r="AW392" t="str">
            <v>OLD DEAL</v>
          </cell>
        </row>
        <row r="393">
          <cell r="AU393" t="str">
            <v>GAS</v>
          </cell>
          <cell r="AV393">
            <v>-199449.95941000001</v>
          </cell>
          <cell r="AW393" t="str">
            <v>OLD DEAL</v>
          </cell>
        </row>
        <row r="394">
          <cell r="AU394" t="str">
            <v>GAS</v>
          </cell>
          <cell r="AV394">
            <v>-428154.21973000001</v>
          </cell>
          <cell r="AW394" t="str">
            <v>OLD DEAL</v>
          </cell>
        </row>
        <row r="395">
          <cell r="AU395" t="str">
            <v>GAS</v>
          </cell>
          <cell r="AV395">
            <v>-518591.80927999999</v>
          </cell>
          <cell r="AW395" t="str">
            <v>OLD DEAL</v>
          </cell>
        </row>
        <row r="396">
          <cell r="AU396" t="str">
            <v>GAS</v>
          </cell>
          <cell r="AV396">
            <v>-467967.66136000003</v>
          </cell>
          <cell r="AW396" t="str">
            <v>OLD DEAL</v>
          </cell>
        </row>
        <row r="397">
          <cell r="AU397" t="str">
            <v>GAS</v>
          </cell>
          <cell r="AV397">
            <v>-389813.43297000002</v>
          </cell>
          <cell r="AW397" t="str">
            <v>OLD DEAL</v>
          </cell>
        </row>
        <row r="398">
          <cell r="AU398" t="str">
            <v>GAS</v>
          </cell>
          <cell r="AV398">
            <v>-333609.03373000002</v>
          </cell>
          <cell r="AW398" t="str">
            <v>OLD DEAL</v>
          </cell>
        </row>
        <row r="399">
          <cell r="AU399" t="str">
            <v>GAS</v>
          </cell>
          <cell r="AV399">
            <v>-227942.81075</v>
          </cell>
          <cell r="AW399" t="str">
            <v>OLD DEAL</v>
          </cell>
        </row>
        <row r="400">
          <cell r="AU400" t="str">
            <v>GAS</v>
          </cell>
          <cell r="AV400">
            <v>-47069.195370000001</v>
          </cell>
          <cell r="AW400" t="str">
            <v>OLD DEAL</v>
          </cell>
        </row>
        <row r="401">
          <cell r="AU401" t="str">
            <v>GAS</v>
          </cell>
          <cell r="AV401">
            <v>-42815.421970000003</v>
          </cell>
          <cell r="AW401" t="str">
            <v>OLD DEAL</v>
          </cell>
        </row>
        <row r="402">
          <cell r="AU402" t="str">
            <v>GAS</v>
          </cell>
          <cell r="AV402">
            <v>-39891.677640000002</v>
          </cell>
          <cell r="AW402" t="str">
            <v>OLD DEAL</v>
          </cell>
        </row>
        <row r="403">
          <cell r="AU403" t="str">
            <v>GAS</v>
          </cell>
          <cell r="AV403">
            <v>-77994.610230000006</v>
          </cell>
          <cell r="AW403" t="str">
            <v>OLD DEAL</v>
          </cell>
        </row>
        <row r="404">
          <cell r="AU404" t="str">
            <v>GAS</v>
          </cell>
          <cell r="AV404">
            <v>-77962.686589999998</v>
          </cell>
          <cell r="AW404" t="str">
            <v>OLD DEAL</v>
          </cell>
        </row>
        <row r="405">
          <cell r="AU405" t="str">
            <v>GAS</v>
          </cell>
          <cell r="AV405">
            <v>-74135.340830000001</v>
          </cell>
          <cell r="AW405" t="str">
            <v>OLD DEAL</v>
          </cell>
        </row>
        <row r="406">
          <cell r="AU406" t="str">
            <v>GAS</v>
          </cell>
          <cell r="AV406">
            <v>-28492.851340000001</v>
          </cell>
          <cell r="AW406" t="str">
            <v>OLD DEAL</v>
          </cell>
        </row>
        <row r="407">
          <cell r="AU407" t="str">
            <v>GAS</v>
          </cell>
          <cell r="AV407">
            <v>-26909.557239999998</v>
          </cell>
          <cell r="AW407" t="str">
            <v>OLD DEAL</v>
          </cell>
        </row>
        <row r="408">
          <cell r="AU408" t="str">
            <v>GAS</v>
          </cell>
          <cell r="AV408">
            <v>-42815.421970000003</v>
          </cell>
          <cell r="AW408" t="str">
            <v>OLD DEAL</v>
          </cell>
        </row>
        <row r="409">
          <cell r="AU409" t="str">
            <v>GAS</v>
          </cell>
          <cell r="AV409">
            <v>-79783.35527</v>
          </cell>
          <cell r="AW409" t="str">
            <v>OLD DEAL</v>
          </cell>
        </row>
        <row r="410">
          <cell r="AU410" t="str">
            <v>GAS</v>
          </cell>
          <cell r="AV410">
            <v>-77994.610230000006</v>
          </cell>
          <cell r="AW410" t="str">
            <v>OLD DEAL</v>
          </cell>
        </row>
        <row r="411">
          <cell r="AU411" t="str">
            <v>GAS</v>
          </cell>
          <cell r="AV411">
            <v>-77962.686589999998</v>
          </cell>
          <cell r="AW411" t="str">
            <v>OLD DEAL</v>
          </cell>
        </row>
        <row r="412">
          <cell r="AU412" t="str">
            <v>GAS</v>
          </cell>
          <cell r="AV412">
            <v>-37067.670409999999</v>
          </cell>
          <cell r="AW412" t="str">
            <v>OLD DEAL</v>
          </cell>
        </row>
        <row r="413">
          <cell r="AU413" t="str">
            <v>GAS</v>
          </cell>
          <cell r="AV413">
            <v>-28492.851340000001</v>
          </cell>
          <cell r="AW413" t="str">
            <v>OLD DEAL</v>
          </cell>
        </row>
        <row r="414">
          <cell r="AU414" t="str">
            <v>GAS</v>
          </cell>
          <cell r="AV414">
            <v>-513785.06368000002</v>
          </cell>
          <cell r="AW414" t="str">
            <v>OLD DEAL</v>
          </cell>
        </row>
        <row r="415">
          <cell r="AU415" t="str">
            <v>GAS</v>
          </cell>
          <cell r="AV415">
            <v>-558483.48692000005</v>
          </cell>
          <cell r="AW415" t="str">
            <v>OLD DEAL</v>
          </cell>
        </row>
        <row r="416">
          <cell r="AU416" t="str">
            <v>GAS</v>
          </cell>
          <cell r="AV416">
            <v>-545962.27157999994</v>
          </cell>
          <cell r="AW416" t="str">
            <v>OLD DEAL</v>
          </cell>
        </row>
        <row r="417">
          <cell r="AU417" t="str">
            <v>GAS</v>
          </cell>
          <cell r="AV417">
            <v>-506757.46286000003</v>
          </cell>
          <cell r="AW417" t="str">
            <v>OLD DEAL</v>
          </cell>
        </row>
        <row r="418">
          <cell r="AU418" t="str">
            <v>GAS</v>
          </cell>
          <cell r="AV418">
            <v>-481879.71539000003</v>
          </cell>
          <cell r="AW418" t="str">
            <v>OLD DEAL</v>
          </cell>
        </row>
        <row r="419">
          <cell r="AU419" t="str">
            <v>GAS</v>
          </cell>
          <cell r="AV419">
            <v>-313421.36478</v>
          </cell>
          <cell r="AW419" t="str">
            <v>OLD DEAL</v>
          </cell>
        </row>
        <row r="420">
          <cell r="AU420" t="str">
            <v>GAS</v>
          </cell>
          <cell r="AV420">
            <v>-171261.68789</v>
          </cell>
          <cell r="AW420" t="str">
            <v>OLD DEAL</v>
          </cell>
        </row>
        <row r="421">
          <cell r="AU421" t="str">
            <v>GAS</v>
          </cell>
          <cell r="AV421">
            <v>-159566.71054999999</v>
          </cell>
          <cell r="AW421" t="str">
            <v>OLD DEAL</v>
          </cell>
        </row>
        <row r="422">
          <cell r="AU422" t="str">
            <v>GAS</v>
          </cell>
          <cell r="AV422">
            <v>-155989.22044999999</v>
          </cell>
          <cell r="AW422" t="str">
            <v>OLD DEAL</v>
          </cell>
        </row>
        <row r="423">
          <cell r="AU423" t="str">
            <v>GAS</v>
          </cell>
          <cell r="AV423">
            <v>-155925.37319000001</v>
          </cell>
          <cell r="AW423" t="str">
            <v>OLD DEAL</v>
          </cell>
        </row>
        <row r="424">
          <cell r="AU424" t="str">
            <v>GAS</v>
          </cell>
          <cell r="AV424">
            <v>-148270.68166</v>
          </cell>
          <cell r="AW424" t="str">
            <v>OLD DEAL</v>
          </cell>
        </row>
        <row r="425">
          <cell r="AU425" t="str">
            <v>GAS</v>
          </cell>
          <cell r="AV425">
            <v>-85478.554029999999</v>
          </cell>
          <cell r="AW425" t="str">
            <v>OLD DEAL</v>
          </cell>
        </row>
        <row r="426">
          <cell r="AU426" t="str">
            <v>GAS</v>
          </cell>
          <cell r="AV426">
            <v>-42815.421970000003</v>
          </cell>
          <cell r="AW426" t="str">
            <v>OLD DEAL</v>
          </cell>
        </row>
        <row r="427">
          <cell r="AU427" t="str">
            <v>GAS</v>
          </cell>
          <cell r="AV427">
            <v>-39891.677640000002</v>
          </cell>
          <cell r="AW427" t="str">
            <v>OLD DEAL</v>
          </cell>
        </row>
        <row r="428">
          <cell r="AU428" t="str">
            <v>GAS</v>
          </cell>
          <cell r="AV428">
            <v>-38997.305110000001</v>
          </cell>
          <cell r="AW428" t="str">
            <v>OLD DEAL</v>
          </cell>
        </row>
        <row r="429">
          <cell r="AU429" t="str">
            <v>GAS</v>
          </cell>
          <cell r="AV429">
            <v>-38981.3433</v>
          </cell>
          <cell r="AW429" t="str">
            <v>OLD DEAL</v>
          </cell>
        </row>
        <row r="430">
          <cell r="AU430" t="str">
            <v>GAS</v>
          </cell>
          <cell r="AV430">
            <v>-37067.670409999999</v>
          </cell>
          <cell r="AW430" t="str">
            <v>OLD DEAL</v>
          </cell>
        </row>
        <row r="431">
          <cell r="AU431" t="str">
            <v>GAS</v>
          </cell>
          <cell r="AV431">
            <v>-28492.851340000001</v>
          </cell>
          <cell r="AW431" t="str">
            <v>OLD DEAL</v>
          </cell>
        </row>
        <row r="432">
          <cell r="AU432" t="str">
            <v>GAS</v>
          </cell>
          <cell r="AV432">
            <v>-199024.57315000001</v>
          </cell>
          <cell r="AW432" t="str">
            <v>OLD DEAL</v>
          </cell>
        </row>
        <row r="433">
          <cell r="AU433" t="str">
            <v>GAS</v>
          </cell>
          <cell r="AV433">
            <v>-192587.22175999999</v>
          </cell>
          <cell r="AW433" t="str">
            <v>OLD DEAL</v>
          </cell>
        </row>
        <row r="434">
          <cell r="AU434" t="str">
            <v>GAS</v>
          </cell>
          <cell r="AV434">
            <v>-182870.21170000001</v>
          </cell>
          <cell r="AW434" t="str">
            <v>OLD DEAL</v>
          </cell>
        </row>
        <row r="435">
          <cell r="AU435" t="str">
            <v>GAS</v>
          </cell>
          <cell r="AV435">
            <v>-185139.13782</v>
          </cell>
          <cell r="AW435" t="str">
            <v>OLD DEAL</v>
          </cell>
        </row>
        <row r="436">
          <cell r="AU436" t="str">
            <v>GAS</v>
          </cell>
          <cell r="AV436">
            <v>-179150.90397000001</v>
          </cell>
          <cell r="AW436" t="str">
            <v>OLD DEAL</v>
          </cell>
        </row>
        <row r="437">
          <cell r="AU437" t="str">
            <v>GAS</v>
          </cell>
          <cell r="AV437">
            <v>-170111.82483999999</v>
          </cell>
          <cell r="AW437" t="str">
            <v>OLD DEAL</v>
          </cell>
        </row>
        <row r="438">
          <cell r="AU438" t="str">
            <v>GAS</v>
          </cell>
          <cell r="AV438">
            <v>-18513.913779999999</v>
          </cell>
          <cell r="AW438" t="str">
            <v>OLD DEAL</v>
          </cell>
        </row>
        <row r="439">
          <cell r="AU439" t="str">
            <v>GAS</v>
          </cell>
          <cell r="AV439">
            <v>-17915.090400000001</v>
          </cell>
          <cell r="AW439" t="str">
            <v>OLD DEAL</v>
          </cell>
        </row>
        <row r="440">
          <cell r="AU440" t="str">
            <v>GAS</v>
          </cell>
          <cell r="AV440">
            <v>-17011.182479999999</v>
          </cell>
          <cell r="AW440" t="str">
            <v>OLD DEAL</v>
          </cell>
        </row>
        <row r="441">
          <cell r="AU441" t="str">
            <v>GAS</v>
          </cell>
          <cell r="AV441">
            <v>-618456.06035000004</v>
          </cell>
          <cell r="AW441" t="str">
            <v>OLD DEAL</v>
          </cell>
        </row>
        <row r="442">
          <cell r="AU442" t="str">
            <v>GAS</v>
          </cell>
          <cell r="AV442">
            <v>-494648.8383</v>
          </cell>
          <cell r="AW442" t="str">
            <v>OLD DEAL</v>
          </cell>
        </row>
        <row r="443">
          <cell r="AU443" t="str">
            <v>GAS</v>
          </cell>
          <cell r="AV443">
            <v>-484996.05382999999</v>
          </cell>
          <cell r="AW443" t="str">
            <v>OLD DEAL</v>
          </cell>
        </row>
        <row r="444">
          <cell r="AU444" t="str">
            <v>GAS</v>
          </cell>
          <cell r="AV444">
            <v>-401496.91681000002</v>
          </cell>
          <cell r="AW444" t="str">
            <v>OLD DEAL</v>
          </cell>
        </row>
        <row r="445">
          <cell r="AU445" t="str">
            <v>GAS</v>
          </cell>
          <cell r="AV445">
            <v>-173494.53758999999</v>
          </cell>
          <cell r="AW445" t="str">
            <v>OLD DEAL</v>
          </cell>
        </row>
        <row r="446">
          <cell r="AU446" t="str">
            <v>GAS</v>
          </cell>
          <cell r="AV446">
            <v>-134796.90956999999</v>
          </cell>
          <cell r="AW446" t="str">
            <v>OLD DEAL</v>
          </cell>
        </row>
        <row r="447">
          <cell r="AU447" t="str">
            <v>GAS</v>
          </cell>
          <cell r="AV447">
            <v>-371073.63621000003</v>
          </cell>
          <cell r="AW447" t="str">
            <v>OLD DEAL</v>
          </cell>
        </row>
        <row r="448">
          <cell r="AU448" t="str">
            <v>GAS</v>
          </cell>
          <cell r="AV448">
            <v>-304399.28511</v>
          </cell>
          <cell r="AW448" t="str">
            <v>OLD DEAL</v>
          </cell>
        </row>
        <row r="449">
          <cell r="AU449" t="str">
            <v>GAS</v>
          </cell>
          <cell r="AV449">
            <v>-261151.72128999999</v>
          </cell>
          <cell r="AW449" t="str">
            <v>OLD DEAL</v>
          </cell>
        </row>
        <row r="450">
          <cell r="AU450" t="str">
            <v>GAS</v>
          </cell>
          <cell r="AV450">
            <v>-182498.59855</v>
          </cell>
          <cell r="AW450" t="str">
            <v>OLD DEAL</v>
          </cell>
        </row>
        <row r="451">
          <cell r="AU451" t="str">
            <v>GAS</v>
          </cell>
          <cell r="AV451">
            <v>-173494.53758999999</v>
          </cell>
          <cell r="AW451" t="str">
            <v>OLD DEAL</v>
          </cell>
        </row>
        <row r="452">
          <cell r="AU452" t="str">
            <v>GAS</v>
          </cell>
          <cell r="AV452">
            <v>-215675.05531</v>
          </cell>
          <cell r="AW452" t="str">
            <v>OLD DEAL</v>
          </cell>
        </row>
        <row r="453">
          <cell r="AU453" t="str">
            <v>GAS</v>
          </cell>
          <cell r="AV453">
            <v>-88748.788220000002</v>
          </cell>
          <cell r="AW453" t="str">
            <v>OLD DEAL</v>
          </cell>
        </row>
        <row r="454">
          <cell r="AU454" t="str">
            <v>GAS</v>
          </cell>
          <cell r="AV454">
            <v>-41230.404020000002</v>
          </cell>
          <cell r="AW454" t="str">
            <v>OLD DEAL</v>
          </cell>
        </row>
        <row r="455">
          <cell r="AU455" t="str">
            <v>GAS</v>
          </cell>
          <cell r="AV455">
            <v>-76099.821280000004</v>
          </cell>
          <cell r="AW455" t="str">
            <v>OLD DEAL</v>
          </cell>
        </row>
        <row r="456">
          <cell r="AU456" t="str">
            <v>GAS</v>
          </cell>
          <cell r="AV456">
            <v>-74614.77751</v>
          </cell>
          <cell r="AW456" t="str">
            <v>OLD DEAL</v>
          </cell>
        </row>
        <row r="457">
          <cell r="AU457" t="str">
            <v>GAS</v>
          </cell>
          <cell r="AV457">
            <v>-72999.439419999995</v>
          </cell>
          <cell r="AW457" t="str">
            <v>OLD DEAL</v>
          </cell>
        </row>
        <row r="458">
          <cell r="AU458" t="str">
            <v>GAS</v>
          </cell>
          <cell r="AV458">
            <v>-69397.815040000001</v>
          </cell>
          <cell r="AW458" t="str">
            <v>OLD DEAL</v>
          </cell>
        </row>
        <row r="459">
          <cell r="AU459" t="str">
            <v>GAS</v>
          </cell>
          <cell r="AV459">
            <v>-26959.38191</v>
          </cell>
          <cell r="AW459" t="str">
            <v>OLD DEAL</v>
          </cell>
        </row>
        <row r="460">
          <cell r="AU460" t="str">
            <v>GAS</v>
          </cell>
          <cell r="AV460">
            <v>-25754.174419999999</v>
          </cell>
          <cell r="AW460" t="str">
            <v>OLD DEAL</v>
          </cell>
        </row>
        <row r="461">
          <cell r="AU461" t="str">
            <v>GAS</v>
          </cell>
          <cell r="AV461">
            <v>-82799.742700000003</v>
          </cell>
          <cell r="AW461" t="str">
            <v>OLD DEAL</v>
          </cell>
        </row>
        <row r="462">
          <cell r="AU462" t="str">
            <v>GAS</v>
          </cell>
          <cell r="AV462">
            <v>-76338.753209999995</v>
          </cell>
          <cell r="AW462" t="str">
            <v>OLD DEAL</v>
          </cell>
        </row>
        <row r="463">
          <cell r="AU463" t="str">
            <v>GAS</v>
          </cell>
          <cell r="AV463">
            <v>-74952.760779999997</v>
          </cell>
          <cell r="AW463" t="str">
            <v>OLD DEAL</v>
          </cell>
        </row>
        <row r="464">
          <cell r="AU464" t="str">
            <v>GAS</v>
          </cell>
          <cell r="AV464">
            <v>-73436.205170000001</v>
          </cell>
          <cell r="AW464" t="str">
            <v>OLD DEAL</v>
          </cell>
        </row>
        <row r="465">
          <cell r="AU465" t="str">
            <v>GAS</v>
          </cell>
          <cell r="AV465">
            <v>-34956.59721</v>
          </cell>
          <cell r="AW465" t="str">
            <v>OLD DEAL</v>
          </cell>
        </row>
        <row r="466">
          <cell r="AU466" t="str">
            <v>GAS</v>
          </cell>
          <cell r="AV466">
            <v>-27078.102129999999</v>
          </cell>
          <cell r="AW466" t="str">
            <v>OLD DEAL</v>
          </cell>
        </row>
        <row r="467">
          <cell r="AU467" t="str">
            <v>GAS</v>
          </cell>
          <cell r="AV467">
            <v>-496798.45621999999</v>
          </cell>
          <cell r="AW467" t="str">
            <v>OLD DEAL</v>
          </cell>
        </row>
        <row r="468">
          <cell r="AU468" t="str">
            <v>GAS</v>
          </cell>
          <cell r="AV468">
            <v>-534371.27248000004</v>
          </cell>
          <cell r="AW468" t="str">
            <v>OLD DEAL</v>
          </cell>
        </row>
        <row r="469">
          <cell r="AU469" t="str">
            <v>GAS</v>
          </cell>
          <cell r="AV469">
            <v>-524669.32548</v>
          </cell>
          <cell r="AW469" t="str">
            <v>OLD DEAL</v>
          </cell>
        </row>
        <row r="470">
          <cell r="AU470" t="str">
            <v>GAS</v>
          </cell>
          <cell r="AV470">
            <v>-514053.4362</v>
          </cell>
          <cell r="AW470" t="str">
            <v>OLD DEAL</v>
          </cell>
        </row>
        <row r="471">
          <cell r="AU471" t="str">
            <v>GAS</v>
          </cell>
          <cell r="AV471">
            <v>-489392.36089000001</v>
          </cell>
          <cell r="AW471" t="str">
            <v>OLD DEAL</v>
          </cell>
        </row>
        <row r="472">
          <cell r="AU472" t="str">
            <v>GAS</v>
          </cell>
          <cell r="AV472">
            <v>-270781.02127999999</v>
          </cell>
          <cell r="AW472" t="str">
            <v>OLD DEAL</v>
          </cell>
        </row>
        <row r="473">
          <cell r="AU473" t="str">
            <v>GAS</v>
          </cell>
          <cell r="AV473">
            <v>-165599.48540999999</v>
          </cell>
          <cell r="AW473" t="str">
            <v>OLD DEAL</v>
          </cell>
        </row>
        <row r="474">
          <cell r="AU474" t="str">
            <v>GAS</v>
          </cell>
          <cell r="AV474">
            <v>-152677.50641999999</v>
          </cell>
          <cell r="AW474" t="str">
            <v>OLD DEAL</v>
          </cell>
        </row>
        <row r="475">
          <cell r="AU475" t="str">
            <v>GAS</v>
          </cell>
          <cell r="AV475">
            <v>-187381.90195999999</v>
          </cell>
          <cell r="AW475" t="str">
            <v>OLD DEAL</v>
          </cell>
        </row>
        <row r="476">
          <cell r="AU476" t="str">
            <v>GAS</v>
          </cell>
          <cell r="AV476">
            <v>-146872.41034</v>
          </cell>
          <cell r="AW476" t="str">
            <v>OLD DEAL</v>
          </cell>
        </row>
        <row r="477">
          <cell r="AU477" t="str">
            <v>GAS</v>
          </cell>
          <cell r="AV477">
            <v>-139826.38881999999</v>
          </cell>
          <cell r="AW477" t="str">
            <v>OLD DEAL</v>
          </cell>
        </row>
        <row r="478">
          <cell r="AU478" t="str">
            <v>GAS</v>
          </cell>
          <cell r="AV478">
            <v>-81234.306379999995</v>
          </cell>
          <cell r="AW478" t="str">
            <v>OLD DEAL</v>
          </cell>
        </row>
        <row r="479">
          <cell r="AU479" t="str">
            <v>GAS</v>
          </cell>
          <cell r="AV479">
            <v>-41399.871350000001</v>
          </cell>
          <cell r="AW479" t="str">
            <v>OLD DEAL</v>
          </cell>
        </row>
        <row r="480">
          <cell r="AU480" t="str">
            <v>GAS</v>
          </cell>
          <cell r="AV480">
            <v>-38169.376609999999</v>
          </cell>
          <cell r="AW480" t="str">
            <v>OLD DEAL</v>
          </cell>
        </row>
        <row r="481">
          <cell r="AU481" t="str">
            <v>GAS</v>
          </cell>
          <cell r="AV481">
            <v>-74952.760779999997</v>
          </cell>
          <cell r="AW481" t="str">
            <v>OLD DEAL</v>
          </cell>
        </row>
        <row r="482">
          <cell r="AU482" t="str">
            <v>GAS</v>
          </cell>
          <cell r="AV482">
            <v>-36718.102590000002</v>
          </cell>
          <cell r="AW482" t="str">
            <v>OLD DEAL</v>
          </cell>
        </row>
        <row r="483">
          <cell r="AU483" t="str">
            <v>GAS</v>
          </cell>
          <cell r="AV483">
            <v>-34956.59721</v>
          </cell>
          <cell r="AW483" t="str">
            <v>OLD DEAL</v>
          </cell>
        </row>
        <row r="484">
          <cell r="AU484" t="str">
            <v>GAS</v>
          </cell>
          <cell r="AV484">
            <v>-27078.102129999999</v>
          </cell>
          <cell r="AW484" t="str">
            <v>OLD DEAL</v>
          </cell>
        </row>
        <row r="485">
          <cell r="AU485" t="str">
            <v>GAS</v>
          </cell>
          <cell r="AV485">
            <v>-195370.77429</v>
          </cell>
          <cell r="AW485" t="str">
            <v>OLD DEAL</v>
          </cell>
        </row>
        <row r="486">
          <cell r="AU486" t="str">
            <v>GAS</v>
          </cell>
          <cell r="AV486">
            <v>-188935.66837</v>
          </cell>
          <cell r="AW486" t="str">
            <v>OLD DEAL</v>
          </cell>
        </row>
        <row r="487">
          <cell r="AU487" t="str">
            <v>GAS</v>
          </cell>
          <cell r="AV487">
            <v>-179222.24924999999</v>
          </cell>
          <cell r="AW487" t="str">
            <v>OLD DEAL</v>
          </cell>
        </row>
        <row r="488">
          <cell r="AU488" t="str">
            <v>GAS</v>
          </cell>
          <cell r="AV488">
            <v>-181740.25516</v>
          </cell>
          <cell r="AW488" t="str">
            <v>OLD DEAL</v>
          </cell>
        </row>
        <row r="489">
          <cell r="AU489" t="str">
            <v>GAS</v>
          </cell>
          <cell r="AV489">
            <v>-175754.11011000001</v>
          </cell>
          <cell r="AW489" t="str">
            <v>OLD DEAL</v>
          </cell>
        </row>
        <row r="490">
          <cell r="AU490" t="str">
            <v>GAS</v>
          </cell>
          <cell r="AV490">
            <v>-166718.3714</v>
          </cell>
          <cell r="AW490" t="str">
            <v>OLD DEAL</v>
          </cell>
        </row>
        <row r="491">
          <cell r="AU491" t="str">
            <v>GAS</v>
          </cell>
          <cell r="AV491">
            <v>-15902.27233</v>
          </cell>
          <cell r="AW491" t="str">
            <v>OLD DEAL</v>
          </cell>
        </row>
        <row r="492">
          <cell r="AU492" t="str">
            <v>GAS</v>
          </cell>
          <cell r="AV492">
            <v>-15378.484630000001</v>
          </cell>
          <cell r="AW492" t="str">
            <v>OLD DEAL</v>
          </cell>
        </row>
        <row r="493">
          <cell r="AU493" t="str">
            <v>GAS</v>
          </cell>
          <cell r="AV493">
            <v>-14587.8575</v>
          </cell>
          <cell r="AW493" t="str">
            <v>OLD DEAL</v>
          </cell>
        </row>
        <row r="494">
          <cell r="AU494" t="str">
            <v>GAS</v>
          </cell>
          <cell r="AV494">
            <v>-558384.87693000003</v>
          </cell>
          <cell r="AW494" t="str">
            <v>OLD DEAL</v>
          </cell>
        </row>
        <row r="495">
          <cell r="AU495" t="str">
            <v>GAS</v>
          </cell>
          <cell r="AV495">
            <v>-475365.04005000001</v>
          </cell>
          <cell r="AW495" t="str">
            <v>OLD DEAL</v>
          </cell>
        </row>
        <row r="496">
          <cell r="AU496" t="str">
            <v>GAS</v>
          </cell>
          <cell r="AV496">
            <v>-428483.26270999998</v>
          </cell>
          <cell r="AW496" t="str">
            <v>OLD DEAL</v>
          </cell>
        </row>
        <row r="497">
          <cell r="AU497" t="str">
            <v>GAS</v>
          </cell>
          <cell r="AV497">
            <v>-392543.21891</v>
          </cell>
          <cell r="AW497" t="str">
            <v>OLD DEAL</v>
          </cell>
        </row>
        <row r="498">
          <cell r="AU498" t="str">
            <v>GAS</v>
          </cell>
          <cell r="AV498">
            <v>-167448.74108000001</v>
          </cell>
          <cell r="AW498" t="str">
            <v>OLD DEAL</v>
          </cell>
        </row>
        <row r="499">
          <cell r="AU499" t="str">
            <v>GAS</v>
          </cell>
          <cell r="AV499">
            <v>-129009.29914</v>
          </cell>
          <cell r="AW499" t="str">
            <v>OLD DEAL</v>
          </cell>
        </row>
        <row r="500">
          <cell r="AU500" t="str">
            <v>GAS</v>
          </cell>
          <cell r="AV500">
            <v>-358961.70659999998</v>
          </cell>
          <cell r="AW500" t="str">
            <v>OLD DEAL</v>
          </cell>
        </row>
        <row r="501">
          <cell r="AU501" t="str">
            <v>GAS</v>
          </cell>
          <cell r="AV501">
            <v>-255965.79079999999</v>
          </cell>
          <cell r="AW501" t="str">
            <v>OLD DEAL</v>
          </cell>
        </row>
        <row r="502">
          <cell r="AU502" t="str">
            <v>GAS</v>
          </cell>
          <cell r="AV502">
            <v>-249948.56990999999</v>
          </cell>
          <cell r="AW502" t="str">
            <v>OLD DEAL</v>
          </cell>
        </row>
        <row r="503">
          <cell r="AU503" t="str">
            <v>GAS</v>
          </cell>
          <cell r="AV503">
            <v>-178428.73587</v>
          </cell>
          <cell r="AW503" t="str">
            <v>OLD DEAL</v>
          </cell>
        </row>
        <row r="504">
          <cell r="AU504" t="str">
            <v>GAS</v>
          </cell>
          <cell r="AV504">
            <v>-167448.74108000001</v>
          </cell>
          <cell r="AW504" t="str">
            <v>OLD DEAL</v>
          </cell>
        </row>
        <row r="505">
          <cell r="AU505" t="str">
            <v>GAS</v>
          </cell>
          <cell r="AV505">
            <v>-180613.01879999999</v>
          </cell>
          <cell r="AW505" t="str">
            <v>OLD DEAL</v>
          </cell>
        </row>
        <row r="506">
          <cell r="AU506" t="str">
            <v>GAS</v>
          </cell>
          <cell r="AV506">
            <v>-43585.915220000003</v>
          </cell>
          <cell r="AW506" t="str">
            <v>OLD DEAL</v>
          </cell>
        </row>
        <row r="507">
          <cell r="AU507" t="str">
            <v>GAS</v>
          </cell>
          <cell r="AV507">
            <v>-39884.63407</v>
          </cell>
          <cell r="AW507" t="str">
            <v>OLD DEAL</v>
          </cell>
        </row>
        <row r="508">
          <cell r="AU508" t="str">
            <v>GAS</v>
          </cell>
          <cell r="AV508">
            <v>-36566.541539999998</v>
          </cell>
          <cell r="AW508" t="str">
            <v>OLD DEAL</v>
          </cell>
        </row>
        <row r="509">
          <cell r="AU509" t="str">
            <v>GAS</v>
          </cell>
          <cell r="AV509">
            <v>-35706.938560000002</v>
          </cell>
          <cell r="AW509" t="str">
            <v>OLD DEAL</v>
          </cell>
        </row>
        <row r="510">
          <cell r="AU510" t="str">
            <v>GAS</v>
          </cell>
          <cell r="AV510">
            <v>-71371.494349999994</v>
          </cell>
          <cell r="AW510" t="str">
            <v>OLD DEAL</v>
          </cell>
        </row>
        <row r="511">
          <cell r="AU511" t="str">
            <v>GAS</v>
          </cell>
          <cell r="AV511">
            <v>-33489.748220000001</v>
          </cell>
          <cell r="AW511" t="str">
            <v>OLD DEAL</v>
          </cell>
        </row>
        <row r="512">
          <cell r="AU512" t="str">
            <v>GAS</v>
          </cell>
          <cell r="AV512">
            <v>-39725.135399999999</v>
          </cell>
          <cell r="AW512" t="str">
            <v>OLD DEAL</v>
          </cell>
        </row>
        <row r="513">
          <cell r="AU513" t="str">
            <v>GAS</v>
          </cell>
          <cell r="AV513">
            <v>-36407.25359</v>
          </cell>
          <cell r="AW513" t="str">
            <v>OLD DEAL</v>
          </cell>
        </row>
        <row r="514">
          <cell r="AU514" t="str">
            <v>GAS</v>
          </cell>
          <cell r="AV514">
            <v>-71135.537949999998</v>
          </cell>
          <cell r="AW514" t="str">
            <v>OLD DEAL</v>
          </cell>
        </row>
        <row r="515">
          <cell r="AU515" t="str">
            <v>GAS</v>
          </cell>
          <cell r="AV515">
            <v>-34712.950729999997</v>
          </cell>
          <cell r="AW515" t="str">
            <v>OLD DEAL</v>
          </cell>
        </row>
        <row r="516">
          <cell r="AU516" t="str">
            <v>GAS</v>
          </cell>
          <cell r="AV516">
            <v>-32766.23486</v>
          </cell>
          <cell r="AW516" t="str">
            <v>OLD DEAL</v>
          </cell>
        </row>
        <row r="517">
          <cell r="AU517" t="str">
            <v>GAS</v>
          </cell>
          <cell r="AV517">
            <v>-436976.48944999999</v>
          </cell>
          <cell r="AW517" t="str">
            <v>OLD DEAL</v>
          </cell>
        </row>
        <row r="518">
          <cell r="AU518" t="str">
            <v>GAS</v>
          </cell>
          <cell r="AV518">
            <v>-473294.29661999998</v>
          </cell>
          <cell r="AW518" t="str">
            <v>OLD DEAL</v>
          </cell>
        </row>
        <row r="519">
          <cell r="AU519" t="str">
            <v>GAS</v>
          </cell>
          <cell r="AV519">
            <v>-497948.76566999999</v>
          </cell>
          <cell r="AW519" t="str">
            <v>OLD DEAL</v>
          </cell>
        </row>
        <row r="520">
          <cell r="AU520" t="str">
            <v>GAS</v>
          </cell>
          <cell r="AV520">
            <v>-416555.40873999998</v>
          </cell>
          <cell r="AW520" t="str">
            <v>OLD DEAL</v>
          </cell>
        </row>
        <row r="521">
          <cell r="AU521" t="str">
            <v>GAS</v>
          </cell>
          <cell r="AV521">
            <v>-425961.05323000002</v>
          </cell>
          <cell r="AW521" t="str">
            <v>OLD DEAL</v>
          </cell>
        </row>
        <row r="522">
          <cell r="AU522" t="str">
            <v>GAS</v>
          </cell>
          <cell r="AV522">
            <v>-278814.42242000002</v>
          </cell>
          <cell r="AW522" t="str">
            <v>OLD DEAL</v>
          </cell>
        </row>
        <row r="523">
          <cell r="AU523" t="str">
            <v>GAS</v>
          </cell>
          <cell r="AV523">
            <v>-119175.40621</v>
          </cell>
          <cell r="AW523" t="str">
            <v>OLD DEAL</v>
          </cell>
        </row>
        <row r="524">
          <cell r="AU524" t="str">
            <v>GAS</v>
          </cell>
          <cell r="AV524">
            <v>-145629.01433999999</v>
          </cell>
          <cell r="AW524" t="str">
            <v>OLD DEAL</v>
          </cell>
        </row>
        <row r="525">
          <cell r="AU525" t="str">
            <v>GAS</v>
          </cell>
          <cell r="AV525">
            <v>-142271.07591000001</v>
          </cell>
          <cell r="AW525" t="str">
            <v>OLD DEAL</v>
          </cell>
        </row>
        <row r="526">
          <cell r="AU526" t="str">
            <v>GAS</v>
          </cell>
          <cell r="AV526">
            <v>-138851.80291</v>
          </cell>
          <cell r="AW526" t="str">
            <v>OLD DEAL</v>
          </cell>
        </row>
        <row r="527">
          <cell r="AU527" t="str">
            <v>GAS</v>
          </cell>
          <cell r="AV527">
            <v>-131064.93945000001</v>
          </cell>
          <cell r="AW527" t="str">
            <v>OLD DEAL</v>
          </cell>
        </row>
        <row r="528">
          <cell r="AU528" t="str">
            <v>GAS</v>
          </cell>
          <cell r="AV528">
            <v>-76040.297019999998</v>
          </cell>
          <cell r="AW528" t="str">
            <v>OLD DEAL</v>
          </cell>
        </row>
        <row r="529">
          <cell r="AU529" t="str">
            <v>GAS</v>
          </cell>
          <cell r="AV529">
            <v>-39725.135399999999</v>
          </cell>
          <cell r="AW529" t="str">
            <v>OLD DEAL</v>
          </cell>
        </row>
        <row r="530">
          <cell r="AU530" t="str">
            <v>GAS</v>
          </cell>
          <cell r="AV530">
            <v>-36407.25359</v>
          </cell>
          <cell r="AW530" t="str">
            <v>OLD DEAL</v>
          </cell>
        </row>
        <row r="531">
          <cell r="AU531" t="str">
            <v>GAS</v>
          </cell>
          <cell r="AV531">
            <v>-35567.768980000001</v>
          </cell>
          <cell r="AW531" t="str">
            <v>OLD DEAL</v>
          </cell>
        </row>
        <row r="532">
          <cell r="AU532" t="str">
            <v>GAS</v>
          </cell>
          <cell r="AV532">
            <v>-34712.950729999997</v>
          </cell>
          <cell r="AW532" t="str">
            <v>OLD DEAL</v>
          </cell>
        </row>
        <row r="533">
          <cell r="AU533" t="str">
            <v>GAS</v>
          </cell>
          <cell r="AV533">
            <v>-32766.23486</v>
          </cell>
          <cell r="AW533" t="str">
            <v>OLD DEAL</v>
          </cell>
        </row>
        <row r="534">
          <cell r="AU534" t="str">
            <v>GAS</v>
          </cell>
          <cell r="AV534">
            <v>-25346.765670000001</v>
          </cell>
          <cell r="AW534" t="str">
            <v>OLD DEAL</v>
          </cell>
        </row>
        <row r="535">
          <cell r="AU535" t="str">
            <v>GAS</v>
          </cell>
          <cell r="AV535">
            <v>-291904.04019000003</v>
          </cell>
          <cell r="AW535" t="str">
            <v>OLD DEAL</v>
          </cell>
        </row>
        <row r="536">
          <cell r="AU536" t="str">
            <v>GAS</v>
          </cell>
          <cell r="AV536">
            <v>-279975.73794000002</v>
          </cell>
          <cell r="AW536" t="str">
            <v>OLD DEAL</v>
          </cell>
        </row>
        <row r="537">
          <cell r="AU537" t="str">
            <v>GAS</v>
          </cell>
          <cell r="AV537">
            <v>-261974.60563000001</v>
          </cell>
          <cell r="AW537" t="str">
            <v>OLD DEAL</v>
          </cell>
        </row>
        <row r="538">
          <cell r="AU538" t="str">
            <v>GAS</v>
          </cell>
          <cell r="AV538">
            <v>-295552.84068999998</v>
          </cell>
          <cell r="AW538" t="str">
            <v>OLD DEAL</v>
          </cell>
        </row>
        <row r="539">
          <cell r="AU539" t="str">
            <v>GAS</v>
          </cell>
          <cell r="AV539">
            <v>-283475.43466000003</v>
          </cell>
          <cell r="AW539" t="str">
            <v>OLD DEAL</v>
          </cell>
        </row>
        <row r="540">
          <cell r="AU540" t="str">
            <v>GAS</v>
          </cell>
          <cell r="AV540">
            <v>-265249.28820000001</v>
          </cell>
          <cell r="AW540" t="str">
            <v>OLD DEAL</v>
          </cell>
        </row>
        <row r="541">
          <cell r="AU541" t="str">
            <v>GAS</v>
          </cell>
          <cell r="AV541">
            <v>-26636.24367</v>
          </cell>
          <cell r="AW541" t="str">
            <v>OLD DEAL</v>
          </cell>
        </row>
        <row r="542">
          <cell r="AU542" t="str">
            <v>GAS</v>
          </cell>
          <cell r="AV542">
            <v>-25547.786090000001</v>
          </cell>
          <cell r="AW542" t="str">
            <v>OLD DEAL</v>
          </cell>
        </row>
        <row r="543">
          <cell r="AU543" t="str">
            <v>GAS</v>
          </cell>
          <cell r="AV543">
            <v>-23905.18276</v>
          </cell>
          <cell r="AW543" t="str">
            <v>OLD DEAL</v>
          </cell>
        </row>
        <row r="544">
          <cell r="AU544" t="str">
            <v>GAS</v>
          </cell>
          <cell r="AV544">
            <v>-903410.38797000004</v>
          </cell>
          <cell r="AW544" t="str">
            <v>OLD DEAL</v>
          </cell>
        </row>
        <row r="545">
          <cell r="AU545" t="str">
            <v>GAS</v>
          </cell>
          <cell r="AV545">
            <v>-718806.81525999994</v>
          </cell>
          <cell r="AW545" t="str">
            <v>OLD DEAL</v>
          </cell>
        </row>
        <row r="546">
          <cell r="AU546" t="str">
            <v>GAS</v>
          </cell>
          <cell r="AV546">
            <v>-668013.99531000003</v>
          </cell>
          <cell r="AW546" t="str">
            <v>OLD DEAL</v>
          </cell>
        </row>
        <row r="547">
          <cell r="AU547" t="str">
            <v>GAS</v>
          </cell>
          <cell r="AV547">
            <v>-600910.26173000003</v>
          </cell>
          <cell r="AW547" t="str">
            <v>OLD DEAL</v>
          </cell>
        </row>
        <row r="548">
          <cell r="AU548" t="str">
            <v>GAS</v>
          </cell>
          <cell r="AV548">
            <v>-560737.48219000001</v>
          </cell>
          <cell r="AW548" t="str">
            <v>OLD DEAL</v>
          </cell>
        </row>
        <row r="549">
          <cell r="AU549" t="str">
            <v>GAS</v>
          </cell>
          <cell r="AV549">
            <v>-359403.40762999997</v>
          </cell>
          <cell r="AW549" t="str">
            <v>OLD DEAL</v>
          </cell>
        </row>
        <row r="550">
          <cell r="AU550" t="str">
            <v>GAS</v>
          </cell>
          <cell r="AV550">
            <v>-320646.71775000001</v>
          </cell>
          <cell r="AW550" t="str">
            <v>OLD DEAL</v>
          </cell>
        </row>
        <row r="551">
          <cell r="AU551" t="str">
            <v>GAS</v>
          </cell>
          <cell r="AV551">
            <v>-209012.26495000001</v>
          </cell>
          <cell r="AW551" t="str">
            <v>OLD DEAL</v>
          </cell>
        </row>
        <row r="552">
          <cell r="AU552" t="str">
            <v>GAS</v>
          </cell>
          <cell r="AV552">
            <v>-196082.02981000001</v>
          </cell>
          <cell r="AW552" t="str">
            <v>OLD DEAL</v>
          </cell>
        </row>
        <row r="553">
          <cell r="AU553" t="str">
            <v>GAS</v>
          </cell>
          <cell r="AV553">
            <v>-269198.08509000001</v>
          </cell>
          <cell r="AW553" t="str">
            <v>OLD DEAL</v>
          </cell>
        </row>
        <row r="554">
          <cell r="AU554" t="str">
            <v>GAS</v>
          </cell>
          <cell r="AV554">
            <v>-104228.92436</v>
          </cell>
          <cell r="AW554" t="str">
            <v>OLD DEAL</v>
          </cell>
        </row>
        <row r="555">
          <cell r="AU555" t="str">
            <v>GAS</v>
          </cell>
          <cell r="AV555">
            <v>-31152.082340000001</v>
          </cell>
          <cell r="AW555" t="str">
            <v>OLD DEAL</v>
          </cell>
        </row>
        <row r="556">
          <cell r="AU556" t="str">
            <v>GAS</v>
          </cell>
          <cell r="AV556">
            <v>-82939.247910000006</v>
          </cell>
          <cell r="AW556" t="str">
            <v>OLD DEAL</v>
          </cell>
        </row>
        <row r="557">
          <cell r="AU557" t="str">
            <v>GAS</v>
          </cell>
          <cell r="AV557">
            <v>-80161.679440000007</v>
          </cell>
          <cell r="AW557" t="str">
            <v>OLD DEAL</v>
          </cell>
        </row>
        <row r="558">
          <cell r="AU558" t="str">
            <v>GAS</v>
          </cell>
          <cell r="AV558">
            <v>-78379.599359999993</v>
          </cell>
          <cell r="AW558" t="str">
            <v>OLD DEAL</v>
          </cell>
        </row>
        <row r="559">
          <cell r="AU559" t="str">
            <v>GAS</v>
          </cell>
          <cell r="AV559">
            <v>-73530.761180000001</v>
          </cell>
          <cell r="AW559" t="str">
            <v>OLD DEAL</v>
          </cell>
        </row>
        <row r="560">
          <cell r="AU560" t="str">
            <v>GAS</v>
          </cell>
          <cell r="AV560">
            <v>-17946.53901</v>
          </cell>
          <cell r="AW560" t="str">
            <v>OLD DEAL</v>
          </cell>
        </row>
        <row r="561">
          <cell r="AU561" t="str">
            <v>GAS</v>
          </cell>
          <cell r="AV561">
            <v>-93456.247029999999</v>
          </cell>
          <cell r="AW561" t="str">
            <v>OLD DEAL</v>
          </cell>
        </row>
        <row r="562">
          <cell r="AU562" t="str">
            <v>GAS</v>
          </cell>
          <cell r="AV562">
            <v>-82954.181159999993</v>
          </cell>
          <cell r="AW562" t="str">
            <v>OLD DEAL</v>
          </cell>
        </row>
        <row r="563">
          <cell r="AU563" t="str">
            <v>GAS</v>
          </cell>
          <cell r="AV563">
            <v>-78819.687040000004</v>
          </cell>
          <cell r="AW563" t="str">
            <v>OLD DEAL</v>
          </cell>
        </row>
        <row r="564">
          <cell r="AU564" t="str">
            <v>GAS</v>
          </cell>
          <cell r="AV564">
            <v>-78826.291599999997</v>
          </cell>
          <cell r="AW564" t="str">
            <v>OLD DEAL</v>
          </cell>
        </row>
        <row r="565">
          <cell r="AU565" t="str">
            <v>GAS</v>
          </cell>
          <cell r="AV565">
            <v>-73961.895850000001</v>
          </cell>
          <cell r="AW565" t="str">
            <v>OLD DEAL</v>
          </cell>
        </row>
        <row r="566">
          <cell r="AU566" t="str">
            <v>GAS</v>
          </cell>
          <cell r="AV566">
            <v>-17981.16574</v>
          </cell>
          <cell r="AW566" t="str">
            <v>OLD DEAL</v>
          </cell>
        </row>
        <row r="567">
          <cell r="AU567" t="str">
            <v>GAS</v>
          </cell>
          <cell r="AV567">
            <v>-716497.89390999998</v>
          </cell>
          <cell r="AW567" t="str">
            <v>OLD DEAL</v>
          </cell>
        </row>
        <row r="568">
          <cell r="AU568" t="str">
            <v>GAS</v>
          </cell>
          <cell r="AV568">
            <v>-718936.23673</v>
          </cell>
          <cell r="AW568" t="str">
            <v>OLD DEAL</v>
          </cell>
        </row>
        <row r="569">
          <cell r="AU569" t="str">
            <v>GAS</v>
          </cell>
          <cell r="AV569">
            <v>-735650.41232999996</v>
          </cell>
          <cell r="AW569" t="str">
            <v>OLD DEAL</v>
          </cell>
        </row>
        <row r="570">
          <cell r="AU570" t="str">
            <v>GAS</v>
          </cell>
          <cell r="AV570">
            <v>-630610.33281000005</v>
          </cell>
          <cell r="AW570" t="str">
            <v>OLD DEAL</v>
          </cell>
        </row>
        <row r="571">
          <cell r="AU571" t="str">
            <v>GAS</v>
          </cell>
          <cell r="AV571">
            <v>-665657.06261999998</v>
          </cell>
          <cell r="AW571" t="str">
            <v>OLD DEAL</v>
          </cell>
        </row>
        <row r="572">
          <cell r="AU572" t="str">
            <v>GAS</v>
          </cell>
          <cell r="AV572">
            <v>-377604.48044000001</v>
          </cell>
          <cell r="AW572" t="str">
            <v>OLD DEAL</v>
          </cell>
        </row>
        <row r="573">
          <cell r="AU573" t="str">
            <v>GAS</v>
          </cell>
          <cell r="AV573">
            <v>-218064.57641000001</v>
          </cell>
          <cell r="AW573" t="str">
            <v>OLD DEAL</v>
          </cell>
        </row>
        <row r="574">
          <cell r="AU574" t="str">
            <v>GAS</v>
          </cell>
          <cell r="AV574">
            <v>-248862.54347999999</v>
          </cell>
          <cell r="AW574" t="str">
            <v>OLD DEAL</v>
          </cell>
        </row>
        <row r="575">
          <cell r="AU575" t="str">
            <v>GAS</v>
          </cell>
          <cell r="AV575">
            <v>-236459.06111000001</v>
          </cell>
          <cell r="AW575" t="str">
            <v>OLD DEAL</v>
          </cell>
        </row>
        <row r="576">
          <cell r="AU576" t="str">
            <v>GAS</v>
          </cell>
          <cell r="AV576">
            <v>-210203.44427000001</v>
          </cell>
          <cell r="AW576" t="str">
            <v>OLD DEAL</v>
          </cell>
        </row>
        <row r="577">
          <cell r="AU577" t="str">
            <v>GAS</v>
          </cell>
          <cell r="AV577">
            <v>-221885.68754000001</v>
          </cell>
          <cell r="AW577" t="str">
            <v>OLD DEAL</v>
          </cell>
        </row>
        <row r="578">
          <cell r="AU578" t="str">
            <v>GAS</v>
          </cell>
          <cell r="AV578">
            <v>-125868.16015</v>
          </cell>
          <cell r="AW578" t="str">
            <v>OLD DEAL</v>
          </cell>
        </row>
        <row r="579">
          <cell r="AU579" t="str">
            <v>GAS</v>
          </cell>
          <cell r="AV579">
            <v>-31152.082340000001</v>
          </cell>
          <cell r="AW579" t="str">
            <v>OLD DEAL</v>
          </cell>
        </row>
        <row r="580">
          <cell r="AU580" t="str">
            <v>GAS</v>
          </cell>
          <cell r="AV580">
            <v>-82954.181159999993</v>
          </cell>
          <cell r="AW580" t="str">
            <v>OLD DEAL</v>
          </cell>
        </row>
        <row r="581">
          <cell r="AU581" t="str">
            <v>GAS</v>
          </cell>
          <cell r="AV581">
            <v>-78819.687040000004</v>
          </cell>
          <cell r="AW581" t="str">
            <v>OLD DEAL</v>
          </cell>
        </row>
        <row r="582">
          <cell r="AU582" t="str">
            <v>GAS</v>
          </cell>
          <cell r="AV582">
            <v>-52550.861069999999</v>
          </cell>
          <cell r="AW582" t="str">
            <v>OLD DEAL</v>
          </cell>
        </row>
        <row r="583">
          <cell r="AU583" t="str">
            <v>GAS</v>
          </cell>
          <cell r="AV583">
            <v>-73961.895850000001</v>
          </cell>
          <cell r="AW583" t="str">
            <v>OLD DEAL</v>
          </cell>
        </row>
        <row r="584">
          <cell r="AU584" t="str">
            <v>GAS</v>
          </cell>
          <cell r="AV584">
            <v>-17981.16574</v>
          </cell>
          <cell r="AW584" t="str">
            <v>OLD DEAL</v>
          </cell>
        </row>
        <row r="585">
          <cell r="AU585" t="str">
            <v>GAS</v>
          </cell>
          <cell r="AV585">
            <v>-65759.625339999999</v>
          </cell>
          <cell r="AW585" t="str">
            <v>OLD DEAL</v>
          </cell>
        </row>
        <row r="586">
          <cell r="AU586" t="str">
            <v>GAS</v>
          </cell>
          <cell r="AV586">
            <v>-74676.326889999997</v>
          </cell>
          <cell r="AW586" t="str">
            <v>OLD DEAL</v>
          </cell>
        </row>
        <row r="587">
          <cell r="AU587" t="str">
            <v>GAS</v>
          </cell>
          <cell r="AV587">
            <v>-159375.78052</v>
          </cell>
          <cell r="AW587" t="str">
            <v>OLD DEAL</v>
          </cell>
        </row>
        <row r="588">
          <cell r="AU588" t="str">
            <v>GAS</v>
          </cell>
          <cell r="AV588">
            <v>14653.95399</v>
          </cell>
          <cell r="AW588" t="str">
            <v>OLD DEAL</v>
          </cell>
        </row>
        <row r="589">
          <cell r="AU589" t="str">
            <v>GAS</v>
          </cell>
          <cell r="AV589">
            <v>-146951.69146</v>
          </cell>
          <cell r="AW589" t="str">
            <v>OLD DEAL</v>
          </cell>
        </row>
        <row r="590">
          <cell r="AU590" t="str">
            <v>GAS</v>
          </cell>
          <cell r="AV590">
            <v>-140693.20322</v>
          </cell>
          <cell r="AW590" t="str">
            <v>OLD DEAL</v>
          </cell>
        </row>
        <row r="591">
          <cell r="AU591" t="str">
            <v>GAS</v>
          </cell>
          <cell r="AV591">
            <v>-131248.79834000001</v>
          </cell>
          <cell r="AW591" t="str">
            <v>OLD DEAL</v>
          </cell>
        </row>
        <row r="592">
          <cell r="AU592" t="str">
            <v>GAS</v>
          </cell>
          <cell r="AV592">
            <v>-139953.99187</v>
          </cell>
          <cell r="AW592" t="str">
            <v>OLD DEAL</v>
          </cell>
        </row>
        <row r="593">
          <cell r="AU593" t="str">
            <v>GAS</v>
          </cell>
          <cell r="AV593">
            <v>-133993.52687999999</v>
          </cell>
          <cell r="AW593" t="str">
            <v>OLD DEAL</v>
          </cell>
        </row>
        <row r="594">
          <cell r="AU594" t="str">
            <v>GAS</v>
          </cell>
          <cell r="AV594">
            <v>-124998.85556</v>
          </cell>
          <cell r="AW594" t="str">
            <v>OLD DEAL</v>
          </cell>
        </row>
        <row r="595">
          <cell r="AU595" t="str">
            <v>GAS</v>
          </cell>
          <cell r="AV595">
            <v>-12945.74425</v>
          </cell>
          <cell r="AW595" t="str">
            <v>OLD DEAL</v>
          </cell>
        </row>
        <row r="596">
          <cell r="AU596" t="str">
            <v>GAS</v>
          </cell>
          <cell r="AV596">
            <v>-12394.401239999999</v>
          </cell>
          <cell r="AW596" t="str">
            <v>OLD DEAL</v>
          </cell>
        </row>
        <row r="597">
          <cell r="AU597" t="str">
            <v>GAS</v>
          </cell>
          <cell r="AV597">
            <v>-11562.39414</v>
          </cell>
          <cell r="AW597" t="str">
            <v>OLD DEAL</v>
          </cell>
        </row>
        <row r="598">
          <cell r="AU598" t="str">
            <v>GAS</v>
          </cell>
          <cell r="AV598">
            <v>-448903.99874000001</v>
          </cell>
          <cell r="AW598" t="str">
            <v>OLD DEAL</v>
          </cell>
        </row>
        <row r="599">
          <cell r="AU599" t="str">
            <v>GAS</v>
          </cell>
          <cell r="AV599">
            <v>-484571.88394999999</v>
          </cell>
          <cell r="AW599" t="str">
            <v>OLD DEAL</v>
          </cell>
        </row>
        <row r="600">
          <cell r="AU600" t="str">
            <v>GAS</v>
          </cell>
          <cell r="AV600">
            <v>-421023.77308999997</v>
          </cell>
          <cell r="AW600" t="str">
            <v>OLD DEAL</v>
          </cell>
        </row>
        <row r="601">
          <cell r="AU601" t="str">
            <v>GAS</v>
          </cell>
          <cell r="AV601">
            <v>-388786.04080000002</v>
          </cell>
          <cell r="AW601" t="str">
            <v>OLD DEAL</v>
          </cell>
        </row>
        <row r="602">
          <cell r="AU602" t="str">
            <v>GAS</v>
          </cell>
          <cell r="AV602">
            <v>-421071.88696999999</v>
          </cell>
          <cell r="AW602" t="str">
            <v>OLD DEAL</v>
          </cell>
        </row>
        <row r="603">
          <cell r="AU603" t="str">
            <v>GAS</v>
          </cell>
          <cell r="AV603">
            <v>-272595.46188000002</v>
          </cell>
          <cell r="AW603" t="str">
            <v>OLD DEAL</v>
          </cell>
        </row>
        <row r="604">
          <cell r="AU604" t="str">
            <v>GAS</v>
          </cell>
          <cell r="AV604">
            <v>-299269.33249</v>
          </cell>
          <cell r="AW604" t="str">
            <v>OLD DEAL</v>
          </cell>
        </row>
        <row r="605">
          <cell r="AU605" t="str">
            <v>GAS</v>
          </cell>
          <cell r="AV605">
            <v>-296127.26241000002</v>
          </cell>
          <cell r="AW605" t="str">
            <v>OLD DEAL</v>
          </cell>
        </row>
        <row r="606">
          <cell r="AU606" t="str">
            <v>GAS</v>
          </cell>
          <cell r="AV606">
            <v>-263139.85817999998</v>
          </cell>
          <cell r="AW606" t="str">
            <v>OLD DEAL</v>
          </cell>
        </row>
        <row r="607">
          <cell r="AU607" t="str">
            <v>GAS</v>
          </cell>
          <cell r="AV607">
            <v>-207352.55509000001</v>
          </cell>
          <cell r="AW607" t="str">
            <v>OLD DEAL</v>
          </cell>
        </row>
        <row r="608">
          <cell r="AU608" t="str">
            <v>GAS</v>
          </cell>
          <cell r="AV608">
            <v>-198151.47622000001</v>
          </cell>
          <cell r="AW608" t="str">
            <v>OLD DEAL</v>
          </cell>
        </row>
        <row r="609">
          <cell r="AU609" t="str">
            <v>GAS</v>
          </cell>
          <cell r="AV609">
            <v>-155768.83536</v>
          </cell>
          <cell r="AW609" t="str">
            <v>OLD DEAL</v>
          </cell>
        </row>
        <row r="610">
          <cell r="AU610" t="str">
            <v>GAS</v>
          </cell>
          <cell r="AV610">
            <v>-33057.226889999998</v>
          </cell>
          <cell r="AW610" t="str">
            <v>OLD DEAL</v>
          </cell>
        </row>
        <row r="611">
          <cell r="AU611" t="str">
            <v>GAS</v>
          </cell>
          <cell r="AV611">
            <v>-29926.933249999998</v>
          </cell>
          <cell r="AW611" t="str">
            <v>OLD DEAL</v>
          </cell>
        </row>
        <row r="612">
          <cell r="AU612" t="str">
            <v>GAS</v>
          </cell>
          <cell r="AV612">
            <v>-53841.320440000003</v>
          </cell>
          <cell r="AW612" t="str">
            <v>OLD DEAL</v>
          </cell>
        </row>
        <row r="613">
          <cell r="AU613" t="str">
            <v>GAS</v>
          </cell>
          <cell r="AV613">
            <v>-26313.985820000002</v>
          </cell>
          <cell r="AW613" t="str">
            <v>OLD DEAL</v>
          </cell>
        </row>
        <row r="614">
          <cell r="AU614" t="str">
            <v>GAS</v>
          </cell>
          <cell r="AV614">
            <v>-51838.138769999998</v>
          </cell>
          <cell r="AW614" t="str">
            <v>OLD DEAL</v>
          </cell>
        </row>
        <row r="615">
          <cell r="AU615" t="str">
            <v>GAS</v>
          </cell>
          <cell r="AV615">
            <v>-49537.869050000001</v>
          </cell>
          <cell r="AW615" t="str">
            <v>OLD DEAL</v>
          </cell>
        </row>
        <row r="616">
          <cell r="AU616" t="str">
            <v>GAS</v>
          </cell>
          <cell r="AV616">
            <v>-38942.208839999999</v>
          </cell>
          <cell r="AW616" t="str">
            <v>OLD DEAL</v>
          </cell>
        </row>
        <row r="617">
          <cell r="AU617" t="str">
            <v>GAS</v>
          </cell>
          <cell r="AV617">
            <v>-18803.114839999998</v>
          </cell>
          <cell r="AW617" t="str">
            <v>OLD DEAL</v>
          </cell>
        </row>
        <row r="618">
          <cell r="AU618" t="str">
            <v>GAS</v>
          </cell>
          <cell r="AV618">
            <v>-29856.155719999999</v>
          </cell>
          <cell r="AW618" t="str">
            <v>OLD DEAL</v>
          </cell>
        </row>
        <row r="619">
          <cell r="AU619" t="str">
            <v>GAS</v>
          </cell>
          <cell r="AV619">
            <v>-53520.753429999997</v>
          </cell>
          <cell r="AW619" t="str">
            <v>OLD DEAL</v>
          </cell>
        </row>
        <row r="620">
          <cell r="AU620" t="str">
            <v>GAS</v>
          </cell>
          <cell r="AV620">
            <v>-26124.118750000001</v>
          </cell>
          <cell r="AW620" t="str">
            <v>OLD DEAL</v>
          </cell>
        </row>
        <row r="621">
          <cell r="AU621" t="str">
            <v>GAS</v>
          </cell>
          <cell r="AV621">
            <v>-51558.211629999998</v>
          </cell>
          <cell r="AW621" t="str">
            <v>OLD DEAL</v>
          </cell>
        </row>
        <row r="622">
          <cell r="AU622" t="str">
            <v>GAS</v>
          </cell>
          <cell r="AV622">
            <v>-24569.720580000001</v>
          </cell>
          <cell r="AW622" t="str">
            <v>OLD DEAL</v>
          </cell>
        </row>
        <row r="623">
          <cell r="AU623" t="str">
            <v>GAS</v>
          </cell>
          <cell r="AV623">
            <v>-39177.670599999998</v>
          </cell>
          <cell r="AW623" t="str">
            <v>OLD DEAL</v>
          </cell>
        </row>
        <row r="624">
          <cell r="AU624" t="str">
            <v>GAS</v>
          </cell>
          <cell r="AV624">
            <v>-328417.71289999998</v>
          </cell>
          <cell r="AW624" t="str">
            <v>OLD DEAL</v>
          </cell>
        </row>
        <row r="625">
          <cell r="AU625" t="str">
            <v>GAS</v>
          </cell>
          <cell r="AV625">
            <v>-454926.40412000002</v>
          </cell>
          <cell r="AW625" t="str">
            <v>OLD DEAL</v>
          </cell>
        </row>
        <row r="626">
          <cell r="AU626" t="str">
            <v>GAS</v>
          </cell>
          <cell r="AV626">
            <v>-339613.54369000002</v>
          </cell>
          <cell r="AW626" t="str">
            <v>OLD DEAL</v>
          </cell>
        </row>
        <row r="627">
          <cell r="AU627" t="str">
            <v>GAS</v>
          </cell>
          <cell r="AV627">
            <v>-335128.37562000001</v>
          </cell>
          <cell r="AW627" t="str">
            <v>OLD DEAL</v>
          </cell>
        </row>
        <row r="628">
          <cell r="AU628" t="str">
            <v>GAS</v>
          </cell>
          <cell r="AV628">
            <v>-270266.92634000001</v>
          </cell>
          <cell r="AW628" t="str">
            <v>OLD DEAL</v>
          </cell>
        </row>
        <row r="629">
          <cell r="AU629" t="str">
            <v>GAS</v>
          </cell>
          <cell r="AV629">
            <v>-156710.68239</v>
          </cell>
          <cell r="AW629" t="str">
            <v>OLD DEAL</v>
          </cell>
        </row>
        <row r="630">
          <cell r="AU630" t="str">
            <v>GAS</v>
          </cell>
          <cell r="AV630">
            <v>-89568.467149999997</v>
          </cell>
          <cell r="AW630" t="str">
            <v>OLD DEAL</v>
          </cell>
        </row>
        <row r="631">
          <cell r="AU631" t="str">
            <v>GAS</v>
          </cell>
          <cell r="AV631">
            <v>-107041.50685000001</v>
          </cell>
          <cell r="AW631" t="str">
            <v>OLD DEAL</v>
          </cell>
        </row>
        <row r="632">
          <cell r="AU632" t="str">
            <v>GAS</v>
          </cell>
          <cell r="AV632">
            <v>-78372.356239999994</v>
          </cell>
          <cell r="AW632" t="str">
            <v>OLD DEAL</v>
          </cell>
        </row>
        <row r="633">
          <cell r="AU633" t="str">
            <v>GAS</v>
          </cell>
          <cell r="AV633">
            <v>-77337.317450000002</v>
          </cell>
          <cell r="AW633" t="str">
            <v>OLD DEAL</v>
          </cell>
        </row>
        <row r="634">
          <cell r="AU634" t="str">
            <v>GAS</v>
          </cell>
          <cell r="AV634">
            <v>-73709.161730000007</v>
          </cell>
          <cell r="AW634" t="str">
            <v>OLD DEAL</v>
          </cell>
        </row>
        <row r="635">
          <cell r="AU635" t="str">
            <v>GAS</v>
          </cell>
          <cell r="AV635">
            <v>-39177.670599999998</v>
          </cell>
          <cell r="AW635" t="str">
            <v>OLD DEAL</v>
          </cell>
        </row>
        <row r="636">
          <cell r="AU636" t="str">
            <v>GAS</v>
          </cell>
          <cell r="AV636">
            <v>-29856.155719999999</v>
          </cell>
          <cell r="AW636" t="str">
            <v>OLD DEAL</v>
          </cell>
        </row>
        <row r="637">
          <cell r="AU637" t="str">
            <v>GAS</v>
          </cell>
          <cell r="AV637">
            <v>-26760.37671</v>
          </cell>
          <cell r="AW637" t="str">
            <v>OLD DEAL</v>
          </cell>
        </row>
        <row r="638">
          <cell r="AU638" t="str">
            <v>GAS</v>
          </cell>
          <cell r="AV638">
            <v>-26124.118750000001</v>
          </cell>
          <cell r="AW638" t="str">
            <v>OLD DEAL</v>
          </cell>
        </row>
        <row r="639">
          <cell r="AU639" t="str">
            <v>GAS</v>
          </cell>
          <cell r="AV639">
            <v>-25779.105820000001</v>
          </cell>
          <cell r="AW639" t="str">
            <v>OLD DEAL</v>
          </cell>
        </row>
        <row r="640">
          <cell r="AU640" t="str">
            <v>GAS</v>
          </cell>
          <cell r="AV640">
            <v>-24569.720580000001</v>
          </cell>
          <cell r="AW640" t="str">
            <v>OLD DEAL</v>
          </cell>
        </row>
        <row r="641">
          <cell r="AU641" t="str">
            <v>GAS</v>
          </cell>
          <cell r="AV641">
            <v>-19588.835299999999</v>
          </cell>
          <cell r="AW641" t="str">
            <v>OLD DEAL</v>
          </cell>
        </row>
        <row r="642">
          <cell r="AU642" t="str">
            <v>GAS</v>
          </cell>
          <cell r="AV642">
            <v>-126168.52367</v>
          </cell>
          <cell r="AW642" t="str">
            <v>OLD DEAL</v>
          </cell>
        </row>
        <row r="643">
          <cell r="AU643" t="str">
            <v>GAS</v>
          </cell>
          <cell r="AV643">
            <v>-119922.80787999999</v>
          </cell>
          <cell r="AW643" t="str">
            <v>OLD DEAL</v>
          </cell>
        </row>
        <row r="644">
          <cell r="AU644" t="str">
            <v>GAS</v>
          </cell>
          <cell r="AV644">
            <v>-110498.82863</v>
          </cell>
          <cell r="AW644" t="str">
            <v>OLD DEAL</v>
          </cell>
        </row>
        <row r="645">
          <cell r="AU645" t="str">
            <v>GAS</v>
          </cell>
          <cell r="AV645">
            <v>-120160.49873000001</v>
          </cell>
          <cell r="AW645" t="str">
            <v>OLD DEAL</v>
          </cell>
        </row>
        <row r="646">
          <cell r="AU646" t="str">
            <v>GAS</v>
          </cell>
          <cell r="AV646">
            <v>-114212.19798</v>
          </cell>
          <cell r="AW646" t="str">
            <v>OLD DEAL</v>
          </cell>
        </row>
        <row r="647">
          <cell r="AU647" t="str">
            <v>GAS</v>
          </cell>
          <cell r="AV647">
            <v>-105236.97964999999</v>
          </cell>
          <cell r="AW647" t="str">
            <v>OLD DEAL</v>
          </cell>
        </row>
        <row r="648">
          <cell r="AU648" t="str">
            <v>GAS</v>
          </cell>
          <cell r="AV648">
            <v>-10814.444890000001</v>
          </cell>
          <cell r="AW648" t="str">
            <v>OLD DEAL</v>
          </cell>
        </row>
        <row r="649">
          <cell r="AU649" t="str">
            <v>GAS</v>
          </cell>
          <cell r="AV649">
            <v>-10279.097820000001</v>
          </cell>
          <cell r="AW649" t="str">
            <v>OLD DEAL</v>
          </cell>
        </row>
        <row r="650">
          <cell r="AU650" t="str">
            <v>GAS</v>
          </cell>
          <cell r="AV650">
            <v>-9471.3281700000007</v>
          </cell>
          <cell r="AW650" t="str">
            <v>OLD DEAL</v>
          </cell>
        </row>
        <row r="651">
          <cell r="AU651" t="str">
            <v>GAS</v>
          </cell>
          <cell r="AV651">
            <v>-382497.72785000002</v>
          </cell>
          <cell r="AW651" t="str">
            <v>OLD DEAL</v>
          </cell>
        </row>
        <row r="652">
          <cell r="AU652" t="str">
            <v>GAS</v>
          </cell>
          <cell r="AV652">
            <v>-384521.12728999997</v>
          </cell>
          <cell r="AW652" t="str">
            <v>OLD DEAL</v>
          </cell>
        </row>
        <row r="653">
          <cell r="AU653" t="str">
            <v>GAS</v>
          </cell>
          <cell r="AV653">
            <v>-354047.41751</v>
          </cell>
          <cell r="AW653" t="str">
            <v>OLD DEAL</v>
          </cell>
        </row>
        <row r="654">
          <cell r="AU654" t="str">
            <v>GAS</v>
          </cell>
          <cell r="AV654">
            <v>-305041.17125000001</v>
          </cell>
          <cell r="AW654" t="str">
            <v>OLD DEAL</v>
          </cell>
        </row>
        <row r="655">
          <cell r="AU655" t="str">
            <v>GAS</v>
          </cell>
          <cell r="AV655">
            <v>-350120.99599999998</v>
          </cell>
          <cell r="AW655" t="str">
            <v>OLD DEAL</v>
          </cell>
        </row>
        <row r="656">
          <cell r="AU656" t="str">
            <v>GAS</v>
          </cell>
          <cell r="AV656">
            <v>-231029.53631</v>
          </cell>
          <cell r="AW656" t="str">
            <v>OLD DEAL</v>
          </cell>
        </row>
        <row r="657">
          <cell r="AU657" t="str">
            <v>GAS</v>
          </cell>
          <cell r="AV657">
            <v>-254998.48522999999</v>
          </cell>
          <cell r="AW657" t="str">
            <v>OLD DEAL</v>
          </cell>
        </row>
        <row r="658">
          <cell r="AU658" t="str">
            <v>GAS</v>
          </cell>
          <cell r="AV658">
            <v>-248807.78825000001</v>
          </cell>
          <cell r="AW658" t="str">
            <v>OLD DEAL</v>
          </cell>
        </row>
        <row r="659">
          <cell r="AU659" t="str">
            <v>GAS</v>
          </cell>
          <cell r="AV659">
            <v>-221279.63595</v>
          </cell>
          <cell r="AW659" t="str">
            <v>OLD DEAL</v>
          </cell>
        </row>
        <row r="660">
          <cell r="AU660" t="str">
            <v>GAS</v>
          </cell>
          <cell r="AV660">
            <v>-174309.24072</v>
          </cell>
          <cell r="AW660" t="str">
            <v>OLD DEAL</v>
          </cell>
        </row>
        <row r="661">
          <cell r="AU661" t="str">
            <v>GAS</v>
          </cell>
          <cell r="AV661">
            <v>-164762.82165</v>
          </cell>
          <cell r="AW661" t="str">
            <v>OLD DEAL</v>
          </cell>
        </row>
        <row r="662">
          <cell r="AU662" t="str">
            <v>GAS</v>
          </cell>
          <cell r="AV662">
            <v>-115514.76816000001</v>
          </cell>
          <cell r="AW662" t="str">
            <v>OLD DEAL</v>
          </cell>
        </row>
        <row r="663">
          <cell r="AU663" t="str">
            <v>GAS</v>
          </cell>
          <cell r="AV663">
            <v>-28534.951140000001</v>
          </cell>
          <cell r="AW663" t="str">
            <v>OLD DEAL</v>
          </cell>
        </row>
        <row r="664">
          <cell r="AU664" t="str">
            <v>GAS</v>
          </cell>
          <cell r="AV664">
            <v>-25499.84852</v>
          </cell>
          <cell r="AW664" t="str">
            <v>OLD DEAL</v>
          </cell>
        </row>
        <row r="665">
          <cell r="AU665" t="str">
            <v>GAS</v>
          </cell>
          <cell r="AV665">
            <v>-22618.88984</v>
          </cell>
          <cell r="AW665" t="str">
            <v>OLD DEAL</v>
          </cell>
        </row>
        <row r="666">
          <cell r="AU666" t="str">
            <v>GAS</v>
          </cell>
          <cell r="AV666">
            <v>-22127.963589999999</v>
          </cell>
          <cell r="AW666" t="str">
            <v>OLD DEAL</v>
          </cell>
        </row>
        <row r="667">
          <cell r="AU667" t="str">
            <v>GAS</v>
          </cell>
          <cell r="AV667">
            <v>-43577.31018</v>
          </cell>
          <cell r="AW667" t="str">
            <v>OLD DEAL</v>
          </cell>
        </row>
        <row r="668">
          <cell r="AU668" t="str">
            <v>GAS</v>
          </cell>
          <cell r="AV668">
            <v>-41190.705410000002</v>
          </cell>
          <cell r="AW668" t="str">
            <v>OLD DEAL</v>
          </cell>
        </row>
        <row r="669">
          <cell r="AU669" t="str">
            <v>GAS</v>
          </cell>
          <cell r="AV669">
            <v>-16502.10974</v>
          </cell>
          <cell r="AW669" t="str">
            <v>OLD DEAL</v>
          </cell>
        </row>
        <row r="670">
          <cell r="AU670" t="str">
            <v>GAS</v>
          </cell>
          <cell r="AV670">
            <v>-15809.98207</v>
          </cell>
          <cell r="AW670" t="str">
            <v>OLD DEAL</v>
          </cell>
        </row>
        <row r="671">
          <cell r="AU671" t="str">
            <v>GAS</v>
          </cell>
          <cell r="AV671">
            <v>-25180.851200000001</v>
          </cell>
          <cell r="AW671" t="str">
            <v>OLD DEAL</v>
          </cell>
        </row>
        <row r="672">
          <cell r="AU672" t="str">
            <v>GAS</v>
          </cell>
          <cell r="AV672">
            <v>-44660.360840000001</v>
          </cell>
          <cell r="AW672" t="str">
            <v>OLD DEAL</v>
          </cell>
        </row>
        <row r="673">
          <cell r="AU673" t="str">
            <v>GAS</v>
          </cell>
          <cell r="AV673">
            <v>-21839.68375</v>
          </cell>
          <cell r="AW673" t="str">
            <v>OLD DEAL</v>
          </cell>
        </row>
        <row r="674">
          <cell r="AU674" t="str">
            <v>GAS</v>
          </cell>
          <cell r="AV674">
            <v>-21500.786749999999</v>
          </cell>
          <cell r="AW674" t="str">
            <v>OLD DEAL</v>
          </cell>
        </row>
        <row r="675">
          <cell r="AU675" t="str">
            <v>GAS</v>
          </cell>
          <cell r="AV675">
            <v>-20307.92959</v>
          </cell>
          <cell r="AW675" t="str">
            <v>OLD DEAL</v>
          </cell>
        </row>
        <row r="676">
          <cell r="AU676" t="str">
            <v>GAS</v>
          </cell>
          <cell r="AV676">
            <v>-32450.19181</v>
          </cell>
          <cell r="AW676" t="str">
            <v>OLD DEAL</v>
          </cell>
        </row>
        <row r="677">
          <cell r="AU677" t="str">
            <v>GAS</v>
          </cell>
          <cell r="AV677">
            <v>-276989.36320000002</v>
          </cell>
          <cell r="AW677" t="str">
            <v>OLD DEAL</v>
          </cell>
        </row>
        <row r="678">
          <cell r="AU678" t="str">
            <v>GAS</v>
          </cell>
          <cell r="AV678">
            <v>-357282.88670999999</v>
          </cell>
          <cell r="AW678" t="str">
            <v>OLD DEAL</v>
          </cell>
        </row>
        <row r="679">
          <cell r="AU679" t="str">
            <v>GAS</v>
          </cell>
          <cell r="AV679">
            <v>-283915.88868999999</v>
          </cell>
          <cell r="AW679" t="str">
            <v>OLD DEAL</v>
          </cell>
        </row>
        <row r="680">
          <cell r="AU680" t="str">
            <v>GAS</v>
          </cell>
          <cell r="AV680">
            <v>-258009.44104000001</v>
          </cell>
          <cell r="AW680" t="str">
            <v>OLD DEAL</v>
          </cell>
        </row>
        <row r="681">
          <cell r="AU681" t="str">
            <v>GAS</v>
          </cell>
          <cell r="AV681">
            <v>-203079.29592999999</v>
          </cell>
          <cell r="AW681" t="str">
            <v>OLD DEAL</v>
          </cell>
        </row>
        <row r="682">
          <cell r="AU682" t="str">
            <v>GAS</v>
          </cell>
          <cell r="AV682">
            <v>-129800.76723</v>
          </cell>
          <cell r="AW682" t="str">
            <v>OLD DEAL</v>
          </cell>
        </row>
        <row r="683">
          <cell r="AU683" t="str">
            <v>GAS</v>
          </cell>
          <cell r="AV683">
            <v>-75542.553599999999</v>
          </cell>
          <cell r="AW683" t="str">
            <v>OLD DEAL</v>
          </cell>
        </row>
        <row r="684">
          <cell r="AU684" t="str">
            <v>GAS</v>
          </cell>
          <cell r="AV684">
            <v>-89320.721680000002</v>
          </cell>
          <cell r="AW684" t="str">
            <v>OLD DEAL</v>
          </cell>
        </row>
        <row r="685">
          <cell r="AU685" t="str">
            <v>GAS</v>
          </cell>
          <cell r="AV685">
            <v>-65519.051240000001</v>
          </cell>
          <cell r="AW685" t="str">
            <v>OLD DEAL</v>
          </cell>
        </row>
        <row r="686">
          <cell r="AU686" t="str">
            <v>GAS</v>
          </cell>
          <cell r="AV686">
            <v>-64502.360260000001</v>
          </cell>
          <cell r="AW686" t="str">
            <v>OLD DEAL</v>
          </cell>
        </row>
        <row r="687">
          <cell r="AU687" t="str">
            <v>GAS</v>
          </cell>
          <cell r="AV687">
            <v>-60923.788780000003</v>
          </cell>
          <cell r="AW687" t="str">
            <v>OLD DEAL</v>
          </cell>
        </row>
        <row r="688">
          <cell r="AU688" t="str">
            <v>GAS</v>
          </cell>
          <cell r="AV688">
            <v>-32450.19181</v>
          </cell>
          <cell r="AW688" t="str">
            <v>OLD DEAL</v>
          </cell>
        </row>
        <row r="689">
          <cell r="AU689" t="str">
            <v>GAS</v>
          </cell>
          <cell r="AV689">
            <v>-25180.851200000001</v>
          </cell>
          <cell r="AW689" t="str">
            <v>OLD DEAL</v>
          </cell>
        </row>
        <row r="690">
          <cell r="AU690" t="str">
            <v>GAS</v>
          </cell>
          <cell r="AV690">
            <v>-22330.180420000001</v>
          </cell>
          <cell r="AW690" t="str">
            <v>OLD DEAL</v>
          </cell>
        </row>
        <row r="691">
          <cell r="AU691" t="str">
            <v>GAS</v>
          </cell>
          <cell r="AV691">
            <v>-21839.68375</v>
          </cell>
          <cell r="AW691" t="str">
            <v>OLD DEAL</v>
          </cell>
        </row>
        <row r="692">
          <cell r="AU692" t="str">
            <v>GAS</v>
          </cell>
          <cell r="AV692">
            <v>-21500.786749999999</v>
          </cell>
          <cell r="AW692" t="str">
            <v>OLD DEAL</v>
          </cell>
        </row>
        <row r="693">
          <cell r="AU693" t="str">
            <v>GAS</v>
          </cell>
          <cell r="AV693">
            <v>-20307.92959</v>
          </cell>
          <cell r="AW693" t="str">
            <v>OLD DEAL</v>
          </cell>
        </row>
        <row r="694">
          <cell r="AU694" t="str">
            <v>GAS</v>
          </cell>
          <cell r="AV694">
            <v>-16225.0959</v>
          </cell>
          <cell r="AW694" t="str">
            <v>OLD DEAL</v>
          </cell>
        </row>
        <row r="695">
          <cell r="AU695" t="str">
            <v>GAS</v>
          </cell>
          <cell r="AV695">
            <v>1365284.8325700001</v>
          </cell>
          <cell r="AW695" t="str">
            <v>OLD DEAL</v>
          </cell>
        </row>
        <row r="696">
          <cell r="AU696" t="str">
            <v>GAS</v>
          </cell>
          <cell r="AV696">
            <v>1232396.35518</v>
          </cell>
          <cell r="AW696" t="str">
            <v>OLD DEAL</v>
          </cell>
        </row>
        <row r="697">
          <cell r="AU697" t="str">
            <v>GAS</v>
          </cell>
          <cell r="AV697">
            <v>881987.22817999998</v>
          </cell>
          <cell r="AW697" t="str">
            <v>OLD DEAL</v>
          </cell>
        </row>
        <row r="698">
          <cell r="AU698" t="str">
            <v>GAS</v>
          </cell>
          <cell r="AV698">
            <v>928386.66813999997</v>
          </cell>
          <cell r="AW698" t="str">
            <v>OLD DEAL</v>
          </cell>
        </row>
        <row r="699">
          <cell r="AU699" t="str">
            <v>GAS</v>
          </cell>
          <cell r="AV699">
            <v>611984.74092999997</v>
          </cell>
          <cell r="AW699" t="str">
            <v>OLD DEAL</v>
          </cell>
        </row>
        <row r="700">
          <cell r="AU700" t="str">
            <v>GAS</v>
          </cell>
          <cell r="AV700">
            <v>145387.60214</v>
          </cell>
          <cell r="AW700" t="str">
            <v>OLD DEAL</v>
          </cell>
        </row>
        <row r="701">
          <cell r="AU701" t="str">
            <v>GAS</v>
          </cell>
          <cell r="AV701">
            <v>118930.56234999999</v>
          </cell>
          <cell r="AW701" t="str">
            <v>OLD DEAL</v>
          </cell>
        </row>
        <row r="702">
          <cell r="AU702" t="str">
            <v>GAS</v>
          </cell>
          <cell r="AV702">
            <v>158237.0134</v>
          </cell>
          <cell r="AW702" t="str">
            <v>OLD DEAL</v>
          </cell>
        </row>
        <row r="703">
          <cell r="AU703" t="str">
            <v>GAS</v>
          </cell>
          <cell r="AV703">
            <v>34598.253980000001</v>
          </cell>
          <cell r="AW703" t="str">
            <v>OLD DEAL</v>
          </cell>
        </row>
        <row r="704">
          <cell r="AU704" t="str">
            <v>GAS</v>
          </cell>
          <cell r="AV704">
            <v>79264.599860000002</v>
          </cell>
          <cell r="AW704" t="str">
            <v>OLD DEAL</v>
          </cell>
        </row>
        <row r="705">
          <cell r="AU705" t="str">
            <v>GAS</v>
          </cell>
          <cell r="AV705">
            <v>38784.735529999998</v>
          </cell>
          <cell r="AW705" t="str">
            <v>OLD DEAL</v>
          </cell>
        </row>
        <row r="706">
          <cell r="AU706" t="str">
            <v>GAS</v>
          </cell>
          <cell r="AV706">
            <v>155299.26483</v>
          </cell>
          <cell r="AW706" t="str">
            <v>OLD DEAL</v>
          </cell>
        </row>
        <row r="707">
          <cell r="AU707" t="str">
            <v>GAS</v>
          </cell>
          <cell r="AV707">
            <v>-199854.30038999999</v>
          </cell>
          <cell r="AW707" t="str">
            <v>OLD DEAL</v>
          </cell>
        </row>
        <row r="708">
          <cell r="AU708" t="str">
            <v>GAS</v>
          </cell>
          <cell r="AV708">
            <v>-187395.12246000001</v>
          </cell>
          <cell r="AW708" t="str">
            <v>OLD DEAL</v>
          </cell>
        </row>
        <row r="709">
          <cell r="AU709" t="str">
            <v>GAS</v>
          </cell>
          <cell r="AV709">
            <v>-168598.74382999999</v>
          </cell>
          <cell r="AW709" t="str">
            <v>OLD DEAL</v>
          </cell>
        </row>
        <row r="710">
          <cell r="AU710" t="str">
            <v>GAS</v>
          </cell>
          <cell r="AV710">
            <v>-187958.21108000001</v>
          </cell>
          <cell r="AW710" t="str">
            <v>OLD DEAL</v>
          </cell>
        </row>
        <row r="711">
          <cell r="AU711" t="str">
            <v>GAS</v>
          </cell>
          <cell r="AV711">
            <v>-176240.65088</v>
          </cell>
          <cell r="AW711" t="str">
            <v>OLD DEAL</v>
          </cell>
        </row>
        <row r="712">
          <cell r="AU712" t="str">
            <v>GAS</v>
          </cell>
          <cell r="AV712">
            <v>-158563.10432000001</v>
          </cell>
          <cell r="AW712" t="str">
            <v>OLD DEAL</v>
          </cell>
        </row>
        <row r="713">
          <cell r="AU713" t="str">
            <v>GAS</v>
          </cell>
          <cell r="AV713">
            <v>-16654.525030000001</v>
          </cell>
          <cell r="AW713" t="str">
            <v>OLD DEAL</v>
          </cell>
        </row>
        <row r="714">
          <cell r="AU714" t="str">
            <v>GAS</v>
          </cell>
          <cell r="AV714">
            <v>-15616.260200000001</v>
          </cell>
          <cell r="AW714" t="str">
            <v>OLD DEAL</v>
          </cell>
        </row>
        <row r="715">
          <cell r="AU715" t="str">
            <v>GAS</v>
          </cell>
          <cell r="AV715">
            <v>-14049.89532</v>
          </cell>
          <cell r="AW715" t="str">
            <v>OLD DEAL</v>
          </cell>
        </row>
        <row r="716">
          <cell r="AU716" t="str">
            <v>GAS</v>
          </cell>
          <cell r="AV716">
            <v>-285402.91759999999</v>
          </cell>
          <cell r="AW716" t="str">
            <v>OLD DEAL</v>
          </cell>
        </row>
        <row r="717">
          <cell r="AU717" t="str">
            <v>GAS</v>
          </cell>
          <cell r="AV717">
            <v>-294822.09671999997</v>
          </cell>
          <cell r="AW717" t="str">
            <v>OLD DEAL</v>
          </cell>
        </row>
        <row r="718">
          <cell r="AU718" t="str">
            <v>GAS</v>
          </cell>
          <cell r="AV718">
            <v>-269273.26049000002</v>
          </cell>
          <cell r="AW718" t="str">
            <v>OLD DEAL</v>
          </cell>
        </row>
        <row r="719">
          <cell r="AU719" t="str">
            <v>GAS</v>
          </cell>
          <cell r="AV719">
            <v>-230274.81584</v>
          </cell>
          <cell r="AW719" t="str">
            <v>OLD DEAL</v>
          </cell>
        </row>
        <row r="720">
          <cell r="AU720" t="str">
            <v>GAS</v>
          </cell>
          <cell r="AV720">
            <v>-258631.24585000001</v>
          </cell>
          <cell r="AW720" t="str">
            <v>OLD DEAL</v>
          </cell>
        </row>
        <row r="721">
          <cell r="AU721" t="str">
            <v>GAS</v>
          </cell>
          <cell r="AV721">
            <v>-141603.53516999999</v>
          </cell>
          <cell r="AW721" t="str">
            <v>OLD DEAL</v>
          </cell>
        </row>
        <row r="722">
          <cell r="AU722" t="str">
            <v>GAS</v>
          </cell>
          <cell r="AV722">
            <v>-183473.30416999999</v>
          </cell>
          <cell r="AW722" t="str">
            <v>OLD DEAL</v>
          </cell>
        </row>
        <row r="723">
          <cell r="AU723" t="str">
            <v>GAS</v>
          </cell>
          <cell r="AV723">
            <v>-173424.76277</v>
          </cell>
          <cell r="AW723" t="str">
            <v>OLD DEAL</v>
          </cell>
        </row>
        <row r="724">
          <cell r="AU724" t="str">
            <v>GAS</v>
          </cell>
          <cell r="AV724">
            <v>-151466.20903</v>
          </cell>
          <cell r="AW724" t="str">
            <v>OLD DEAL</v>
          </cell>
        </row>
        <row r="725">
          <cell r="AU725" t="str">
            <v>GAS</v>
          </cell>
          <cell r="AV725">
            <v>-131585.60905</v>
          </cell>
          <cell r="AW725" t="str">
            <v>OLD DEAL</v>
          </cell>
        </row>
        <row r="726">
          <cell r="AU726" t="str">
            <v>GAS</v>
          </cell>
          <cell r="AV726">
            <v>-106495.21888</v>
          </cell>
          <cell r="AW726" t="str">
            <v>OLD DEAL</v>
          </cell>
        </row>
        <row r="727">
          <cell r="AU727" t="str">
            <v>GAS</v>
          </cell>
          <cell r="AV727">
            <v>-76248.057400000005</v>
          </cell>
          <cell r="AW727" t="str">
            <v>OLD DEAL</v>
          </cell>
        </row>
        <row r="728">
          <cell r="AU728" t="str">
            <v>GAS</v>
          </cell>
          <cell r="AV728">
            <v>-20385.922689999999</v>
          </cell>
          <cell r="AW728" t="str">
            <v>OLD DEAL</v>
          </cell>
        </row>
        <row r="729">
          <cell r="AU729" t="str">
            <v>GAS</v>
          </cell>
          <cell r="AV729">
            <v>-17342.476279999999</v>
          </cell>
          <cell r="AW729" t="str">
            <v>OLD DEAL</v>
          </cell>
        </row>
        <row r="730">
          <cell r="AU730" t="str">
            <v>GAS</v>
          </cell>
          <cell r="AV730">
            <v>-16829.57878</v>
          </cell>
          <cell r="AW730" t="str">
            <v>OLD DEAL</v>
          </cell>
        </row>
        <row r="731">
          <cell r="AU731" t="str">
            <v>GAS</v>
          </cell>
          <cell r="AV731">
            <v>-16448.201130000001</v>
          </cell>
          <cell r="AW731" t="str">
            <v>OLD DEAL</v>
          </cell>
        </row>
        <row r="732">
          <cell r="AU732" t="str">
            <v>GAS</v>
          </cell>
          <cell r="AV732">
            <v>-15213.602699999999</v>
          </cell>
          <cell r="AW732" t="str">
            <v>OLD DEAL</v>
          </cell>
        </row>
        <row r="733">
          <cell r="AU733" t="str">
            <v>GAS</v>
          </cell>
          <cell r="AV733">
            <v>-10892.57963</v>
          </cell>
          <cell r="AW733" t="str">
            <v>OLD DEAL</v>
          </cell>
        </row>
        <row r="734">
          <cell r="AU734" t="str">
            <v>GAS</v>
          </cell>
          <cell r="AV734">
            <v>-20385.922689999999</v>
          </cell>
          <cell r="AW734" t="str">
            <v>OLD DEAL</v>
          </cell>
        </row>
        <row r="735">
          <cell r="AU735" t="str">
            <v>GAS</v>
          </cell>
          <cell r="AV735">
            <v>-34684.952550000002</v>
          </cell>
          <cell r="AW735" t="str">
            <v>OLD DEAL</v>
          </cell>
        </row>
        <row r="736">
          <cell r="AU736" t="str">
            <v>GAS</v>
          </cell>
          <cell r="AV736">
            <v>-16829.57878</v>
          </cell>
          <cell r="AW736" t="str">
            <v>OLD DEAL</v>
          </cell>
        </row>
        <row r="737">
          <cell r="AU737" t="str">
            <v>GAS</v>
          </cell>
          <cell r="AV737">
            <v>-16448.201130000001</v>
          </cell>
          <cell r="AW737" t="str">
            <v>OLD DEAL</v>
          </cell>
        </row>
        <row r="738">
          <cell r="AU738" t="str">
            <v>GAS</v>
          </cell>
          <cell r="AV738">
            <v>-15213.602699999999</v>
          </cell>
          <cell r="AW738" t="str">
            <v>OLD DEAL</v>
          </cell>
        </row>
        <row r="739">
          <cell r="AU739" t="str">
            <v>GAS</v>
          </cell>
          <cell r="AV739">
            <v>-10892.57963</v>
          </cell>
          <cell r="AW739" t="str">
            <v>OLD DEAL</v>
          </cell>
        </row>
        <row r="740">
          <cell r="AU740" t="str">
            <v>GAS</v>
          </cell>
          <cell r="AV740">
            <v>-224245.14954000001</v>
          </cell>
          <cell r="AW740" t="str">
            <v>OLD DEAL</v>
          </cell>
        </row>
        <row r="741">
          <cell r="AU741" t="str">
            <v>GAS</v>
          </cell>
          <cell r="AV741">
            <v>-277479.62044000003</v>
          </cell>
          <cell r="AW741" t="str">
            <v>OLD DEAL</v>
          </cell>
        </row>
        <row r="742">
          <cell r="AU742" t="str">
            <v>GAS</v>
          </cell>
          <cell r="AV742">
            <v>-201954.94537</v>
          </cell>
          <cell r="AW742" t="str">
            <v>OLD DEAL</v>
          </cell>
        </row>
        <row r="743">
          <cell r="AU743" t="str">
            <v>GAS</v>
          </cell>
          <cell r="AV743">
            <v>-197378.41357999999</v>
          </cell>
          <cell r="AW743" t="str">
            <v>OLD DEAL</v>
          </cell>
        </row>
        <row r="744">
          <cell r="AU744" t="str">
            <v>GAS</v>
          </cell>
          <cell r="AV744">
            <v>-152136.02697000001</v>
          </cell>
          <cell r="AW744" t="str">
            <v>OLD DEAL</v>
          </cell>
        </row>
        <row r="745">
          <cell r="AU745" t="str">
            <v>GAS</v>
          </cell>
          <cell r="AV745">
            <v>-87140.637029999998</v>
          </cell>
          <cell r="AW745" t="str">
            <v>OLD DEAL</v>
          </cell>
        </row>
        <row r="746">
          <cell r="AU746" t="str">
            <v>GAS</v>
          </cell>
          <cell r="AV746">
            <v>-40771.845370000003</v>
          </cell>
          <cell r="AW746" t="str">
            <v>OLD DEAL</v>
          </cell>
        </row>
        <row r="747">
          <cell r="AU747" t="str">
            <v>GAS</v>
          </cell>
          <cell r="AV747">
            <v>-52027.428829999997</v>
          </cell>
          <cell r="AW747" t="str">
            <v>OLD DEAL</v>
          </cell>
        </row>
        <row r="748">
          <cell r="AU748" t="str">
            <v>GAS</v>
          </cell>
          <cell r="AV748">
            <v>-50488.736340000003</v>
          </cell>
          <cell r="AW748" t="str">
            <v>OLD DEAL</v>
          </cell>
        </row>
        <row r="749">
          <cell r="AU749" t="str">
            <v>GAS</v>
          </cell>
          <cell r="AV749">
            <v>-32896.402260000003</v>
          </cell>
          <cell r="AW749" t="str">
            <v>OLD DEAL</v>
          </cell>
        </row>
        <row r="750">
          <cell r="AU750" t="str">
            <v>GAS</v>
          </cell>
          <cell r="AV750">
            <v>-45640.808089999999</v>
          </cell>
          <cell r="AW750" t="str">
            <v>OLD DEAL</v>
          </cell>
        </row>
        <row r="751">
          <cell r="AU751" t="str">
            <v>GAS</v>
          </cell>
          <cell r="AV751">
            <v>-21785.15926</v>
          </cell>
          <cell r="AW751" t="str">
            <v>OLD DEAL</v>
          </cell>
        </row>
        <row r="752">
          <cell r="AU752" t="str">
            <v>GAS</v>
          </cell>
          <cell r="AV752">
            <v>-20385.922689999999</v>
          </cell>
          <cell r="AW752" t="str">
            <v>OLD DEAL</v>
          </cell>
        </row>
        <row r="753">
          <cell r="AU753" t="str">
            <v>GAS</v>
          </cell>
          <cell r="AV753">
            <v>-17342.476279999999</v>
          </cell>
          <cell r="AW753" t="str">
            <v>OLD DEAL</v>
          </cell>
        </row>
        <row r="754">
          <cell r="AU754" t="str">
            <v>GAS</v>
          </cell>
          <cell r="AV754">
            <v>-16829.57878</v>
          </cell>
          <cell r="AW754" t="str">
            <v>OLD DEAL</v>
          </cell>
        </row>
        <row r="755">
          <cell r="AU755" t="str">
            <v>GAS</v>
          </cell>
          <cell r="AV755">
            <v>-16448.201130000001</v>
          </cell>
          <cell r="AW755" t="str">
            <v>OLD DEAL</v>
          </cell>
        </row>
        <row r="756">
          <cell r="AU756" t="str">
            <v>GAS</v>
          </cell>
          <cell r="AV756">
            <v>-15213.602699999999</v>
          </cell>
          <cell r="AW756" t="str">
            <v>OLD DEAL</v>
          </cell>
        </row>
        <row r="757">
          <cell r="AU757" t="str">
            <v>GAS</v>
          </cell>
          <cell r="AV757">
            <v>915446.48118999996</v>
          </cell>
          <cell r="AW757" t="str">
            <v>OLD DEAL</v>
          </cell>
        </row>
        <row r="758">
          <cell r="AU758" t="str">
            <v>GAS</v>
          </cell>
          <cell r="AV758">
            <v>713218.61875999998</v>
          </cell>
          <cell r="AW758" t="str">
            <v>OLD DEAL</v>
          </cell>
        </row>
        <row r="759">
          <cell r="AU759" t="str">
            <v>GAS</v>
          </cell>
          <cell r="AV759">
            <v>752924.59614000004</v>
          </cell>
          <cell r="AW759" t="str">
            <v>OLD DEAL</v>
          </cell>
        </row>
        <row r="760">
          <cell r="AU760" t="str">
            <v>GAS</v>
          </cell>
          <cell r="AV760">
            <v>-281216.07773000002</v>
          </cell>
          <cell r="AW760" t="str">
            <v>OLD DEAL</v>
          </cell>
        </row>
        <row r="761">
          <cell r="AU761" t="str">
            <v>GAS</v>
          </cell>
          <cell r="AV761">
            <v>-299053.18306000001</v>
          </cell>
          <cell r="AW761" t="str">
            <v>OLD DEAL</v>
          </cell>
        </row>
        <row r="762">
          <cell r="AU762" t="str">
            <v>GAS</v>
          </cell>
          <cell r="AV762">
            <v>-275635.29853999999</v>
          </cell>
          <cell r="AW762" t="str">
            <v>OLD DEAL</v>
          </cell>
        </row>
        <row r="763">
          <cell r="AU763" t="str">
            <v>GAS</v>
          </cell>
          <cell r="AV763">
            <v>-235833.65267000001</v>
          </cell>
          <cell r="AW763" t="str">
            <v>OLD DEAL</v>
          </cell>
        </row>
        <row r="764">
          <cell r="AU764" t="str">
            <v>GAS</v>
          </cell>
          <cell r="AV764">
            <v>-264865.35405000002</v>
          </cell>
          <cell r="AW764" t="str">
            <v>OLD DEAL</v>
          </cell>
        </row>
        <row r="765">
          <cell r="AU765" t="str">
            <v>GAS</v>
          </cell>
          <cell r="AV765">
            <v>-156394.09515000001</v>
          </cell>
          <cell r="AW765" t="str">
            <v>OLD DEAL</v>
          </cell>
        </row>
        <row r="766">
          <cell r="AU766" t="str">
            <v>GAS</v>
          </cell>
          <cell r="AV766">
            <v>-180781.76426</v>
          </cell>
          <cell r="AW766" t="str">
            <v>OLD DEAL</v>
          </cell>
        </row>
        <row r="767">
          <cell r="AU767" t="str">
            <v>GAS</v>
          </cell>
          <cell r="AV767">
            <v>-175913.63709999999</v>
          </cell>
          <cell r="AW767" t="str">
            <v>OLD DEAL</v>
          </cell>
        </row>
        <row r="768">
          <cell r="AU768" t="str">
            <v>GAS</v>
          </cell>
          <cell r="AV768">
            <v>-155044.85543</v>
          </cell>
          <cell r="AW768" t="str">
            <v>OLD DEAL</v>
          </cell>
        </row>
        <row r="769">
          <cell r="AU769" t="str">
            <v>GAS</v>
          </cell>
          <cell r="AV769">
            <v>-134762.08723999999</v>
          </cell>
          <cell r="AW769" t="str">
            <v>OLD DEAL</v>
          </cell>
        </row>
        <row r="770">
          <cell r="AU770" t="str">
            <v>GAS</v>
          </cell>
          <cell r="AV770">
            <v>-109062.20461</v>
          </cell>
          <cell r="AW770" t="str">
            <v>OLD DEAL</v>
          </cell>
        </row>
        <row r="771">
          <cell r="AU771" t="str">
            <v>GAS</v>
          </cell>
          <cell r="AV771">
            <v>-84212.20508</v>
          </cell>
          <cell r="AW771" t="str">
            <v>OLD DEAL</v>
          </cell>
        </row>
        <row r="772">
          <cell r="AU772" t="str">
            <v>GAS</v>
          </cell>
          <cell r="AV772">
            <v>-20086.862700000001</v>
          </cell>
          <cell r="AW772" t="str">
            <v>OLD DEAL</v>
          </cell>
        </row>
        <row r="773">
          <cell r="AU773" t="str">
            <v>GAS</v>
          </cell>
          <cell r="AV773">
            <v>-17591.363710000001</v>
          </cell>
          <cell r="AW773" t="str">
            <v>OLD DEAL</v>
          </cell>
        </row>
        <row r="774">
          <cell r="AU774" t="str">
            <v>GAS</v>
          </cell>
          <cell r="AV774">
            <v>-17227.206160000002</v>
          </cell>
          <cell r="AW774" t="str">
            <v>OLD DEAL</v>
          </cell>
        </row>
        <row r="775">
          <cell r="AU775" t="str">
            <v>GAS</v>
          </cell>
          <cell r="AV775">
            <v>-16845.260910000001</v>
          </cell>
          <cell r="AW775" t="str">
            <v>OLD DEAL</v>
          </cell>
        </row>
        <row r="776">
          <cell r="AU776" t="str">
            <v>GAS</v>
          </cell>
          <cell r="AV776">
            <v>-15580.31494</v>
          </cell>
          <cell r="AW776" t="str">
            <v>OLD DEAL</v>
          </cell>
        </row>
        <row r="777">
          <cell r="AU777" t="str">
            <v>GAS</v>
          </cell>
          <cell r="AV777">
            <v>-12030.31501</v>
          </cell>
          <cell r="AW777" t="str">
            <v>OLD DEAL</v>
          </cell>
        </row>
        <row r="778">
          <cell r="AU778" t="str">
            <v>GAS</v>
          </cell>
          <cell r="AV778">
            <v>-20086.862700000001</v>
          </cell>
          <cell r="AW778" t="str">
            <v>OLD DEAL</v>
          </cell>
        </row>
        <row r="779">
          <cell r="AU779" t="str">
            <v>GAS</v>
          </cell>
          <cell r="AV779">
            <v>-35182.727420000003</v>
          </cell>
          <cell r="AW779" t="str">
            <v>OLD DEAL</v>
          </cell>
        </row>
        <row r="780">
          <cell r="AU780" t="str">
            <v>GAS</v>
          </cell>
          <cell r="AV780">
            <v>-17227.206160000002</v>
          </cell>
          <cell r="AW780" t="str">
            <v>OLD DEAL</v>
          </cell>
        </row>
        <row r="781">
          <cell r="AU781" t="str">
            <v>GAS</v>
          </cell>
          <cell r="AV781">
            <v>-16845.260910000001</v>
          </cell>
          <cell r="AW781" t="str">
            <v>OLD DEAL</v>
          </cell>
        </row>
        <row r="782">
          <cell r="AU782" t="str">
            <v>GAS</v>
          </cell>
          <cell r="AV782">
            <v>-15580.31494</v>
          </cell>
          <cell r="AW782" t="str">
            <v>OLD DEAL</v>
          </cell>
        </row>
        <row r="783">
          <cell r="AU783" t="str">
            <v>GAS</v>
          </cell>
          <cell r="AV783">
            <v>-12030.31501</v>
          </cell>
          <cell r="AW783" t="str">
            <v>OLD DEAL</v>
          </cell>
        </row>
        <row r="784">
          <cell r="AU784" t="str">
            <v>GAS</v>
          </cell>
          <cell r="AV784">
            <v>-220955.48965</v>
          </cell>
          <cell r="AW784" t="str">
            <v>OLD DEAL</v>
          </cell>
        </row>
        <row r="785">
          <cell r="AU785" t="str">
            <v>GAS</v>
          </cell>
          <cell r="AV785">
            <v>-281461.81935000001</v>
          </cell>
          <cell r="AW785" t="str">
            <v>OLD DEAL</v>
          </cell>
        </row>
        <row r="786">
          <cell r="AU786" t="str">
            <v>GAS</v>
          </cell>
          <cell r="AV786">
            <v>-206726.47391</v>
          </cell>
          <cell r="AW786" t="str">
            <v>OLD DEAL</v>
          </cell>
        </row>
        <row r="787">
          <cell r="AU787" t="str">
            <v>GAS</v>
          </cell>
          <cell r="AV787">
            <v>-202143.13086</v>
          </cell>
          <cell r="AW787" t="str">
            <v>OLD DEAL</v>
          </cell>
        </row>
        <row r="788">
          <cell r="AU788" t="str">
            <v>GAS</v>
          </cell>
          <cell r="AV788">
            <v>-155803.14944000001</v>
          </cell>
          <cell r="AW788" t="str">
            <v>OLD DEAL</v>
          </cell>
        </row>
        <row r="789">
          <cell r="AU789" t="str">
            <v>GAS</v>
          </cell>
          <cell r="AV789">
            <v>-96242.520090000005</v>
          </cell>
          <cell r="AW789" t="str">
            <v>OLD DEAL</v>
          </cell>
        </row>
        <row r="790">
          <cell r="AU790" t="str">
            <v>GAS</v>
          </cell>
          <cell r="AV790">
            <v>-40173.72539</v>
          </cell>
          <cell r="AW790" t="str">
            <v>OLD DEAL</v>
          </cell>
        </row>
        <row r="791">
          <cell r="AU791" t="str">
            <v>GAS</v>
          </cell>
          <cell r="AV791">
            <v>-52774.091130000001</v>
          </cell>
          <cell r="AW791" t="str">
            <v>OLD DEAL</v>
          </cell>
        </row>
        <row r="792">
          <cell r="AU792" t="str">
            <v>GAS</v>
          </cell>
          <cell r="AV792">
            <v>-51681.618479999997</v>
          </cell>
          <cell r="AW792" t="str">
            <v>OLD DEAL</v>
          </cell>
        </row>
        <row r="793">
          <cell r="AU793" t="str">
            <v>GAS</v>
          </cell>
          <cell r="AV793">
            <v>-33690.521809999998</v>
          </cell>
          <cell r="AW793" t="str">
            <v>OLD DEAL</v>
          </cell>
        </row>
        <row r="794">
          <cell r="AU794" t="str">
            <v>GAS</v>
          </cell>
          <cell r="AV794">
            <v>-46740.94483</v>
          </cell>
          <cell r="AW794" t="str">
            <v>OLD DEAL</v>
          </cell>
        </row>
        <row r="795">
          <cell r="AU795" t="str">
            <v>GAS</v>
          </cell>
          <cell r="AV795">
            <v>-24060.630020000001</v>
          </cell>
          <cell r="AW795" t="str">
            <v>OLD DEAL</v>
          </cell>
        </row>
        <row r="796">
          <cell r="AU796" t="str">
            <v>GAS</v>
          </cell>
          <cell r="AV796">
            <v>-20086.862700000001</v>
          </cell>
          <cell r="AW796" t="str">
            <v>OLD DEAL</v>
          </cell>
        </row>
        <row r="797">
          <cell r="AU797" t="str">
            <v>GAS</v>
          </cell>
          <cell r="AV797">
            <v>-17591.363710000001</v>
          </cell>
          <cell r="AW797" t="str">
            <v>OLD DEAL</v>
          </cell>
        </row>
        <row r="798">
          <cell r="AU798" t="str">
            <v>GAS</v>
          </cell>
          <cell r="AV798">
            <v>-17227.206160000002</v>
          </cell>
          <cell r="AW798" t="str">
            <v>OLD DEAL</v>
          </cell>
        </row>
        <row r="799">
          <cell r="AU799" t="str">
            <v>GAS</v>
          </cell>
          <cell r="AV799">
            <v>-16845.260910000001</v>
          </cell>
          <cell r="AW799" t="str">
            <v>OLD DEAL</v>
          </cell>
        </row>
        <row r="800">
          <cell r="AU800" t="str">
            <v>GAS</v>
          </cell>
          <cell r="AV800">
            <v>-15580.31494</v>
          </cell>
          <cell r="AW800" t="str">
            <v>OLD DEAL</v>
          </cell>
        </row>
        <row r="801">
          <cell r="AU801" t="str">
            <v>GAS</v>
          </cell>
          <cell r="AV801">
            <v>849707.91602</v>
          </cell>
          <cell r="AW801" t="str">
            <v>OLD DEAL</v>
          </cell>
        </row>
        <row r="802">
          <cell r="AU802" t="str">
            <v>GAS</v>
          </cell>
          <cell r="AV802">
            <v>896858.76416000002</v>
          </cell>
          <cell r="AW802" t="str">
            <v>OLD DEAL</v>
          </cell>
        </row>
        <row r="803">
          <cell r="AU803" t="str">
            <v>GAS</v>
          </cell>
          <cell r="AV803">
            <v>550189.23077999998</v>
          </cell>
          <cell r="AW803" t="str">
            <v>OLD DEAL</v>
          </cell>
        </row>
        <row r="804">
          <cell r="AU804" t="str">
            <v>GAS</v>
          </cell>
          <cell r="AV804">
            <v>-245752.54719000001</v>
          </cell>
          <cell r="AW804" t="str">
            <v>OLD DEAL</v>
          </cell>
        </row>
        <row r="805">
          <cell r="AU805" t="str">
            <v>GAS</v>
          </cell>
          <cell r="AV805">
            <v>-264587.25144999998</v>
          </cell>
          <cell r="AW805" t="str">
            <v>OLD DEAL</v>
          </cell>
        </row>
        <row r="806">
          <cell r="AU806" t="str">
            <v>GAS</v>
          </cell>
          <cell r="AV806">
            <v>-228158.58958999999</v>
          </cell>
          <cell r="AW806" t="str">
            <v>OLD DEAL</v>
          </cell>
        </row>
        <row r="807">
          <cell r="AU807" t="str">
            <v>GAS</v>
          </cell>
          <cell r="AV807">
            <v>-213444.44467</v>
          </cell>
          <cell r="AW807" t="str">
            <v>OLD DEAL</v>
          </cell>
        </row>
        <row r="808">
          <cell r="AU808" t="str">
            <v>GAS</v>
          </cell>
          <cell r="AV808">
            <v>-232545.12057</v>
          </cell>
          <cell r="AW808" t="str">
            <v>OLD DEAL</v>
          </cell>
        </row>
        <row r="809">
          <cell r="AU809" t="str">
            <v>GAS</v>
          </cell>
          <cell r="AV809">
            <v>-130127.24782</v>
          </cell>
          <cell r="AW809" t="str">
            <v>OLD DEAL</v>
          </cell>
        </row>
        <row r="810">
          <cell r="AU810" t="str">
            <v>GAS</v>
          </cell>
          <cell r="AV810">
            <v>-163835.03146</v>
          </cell>
          <cell r="AW810" t="str">
            <v>OLD DEAL</v>
          </cell>
        </row>
        <row r="811">
          <cell r="AU811" t="str">
            <v>GAS</v>
          </cell>
          <cell r="AV811">
            <v>-161692.20921999999</v>
          </cell>
          <cell r="AW811" t="str">
            <v>OLD DEAL</v>
          </cell>
        </row>
        <row r="812">
          <cell r="AU812" t="str">
            <v>GAS</v>
          </cell>
          <cell r="AV812">
            <v>-142599.11848999999</v>
          </cell>
          <cell r="AW812" t="str">
            <v>OLD DEAL</v>
          </cell>
        </row>
        <row r="813">
          <cell r="AU813" t="str">
            <v>GAS</v>
          </cell>
          <cell r="AV813">
            <v>-128066.66680000001</v>
          </cell>
          <cell r="AW813" t="str">
            <v>OLD DEAL</v>
          </cell>
        </row>
        <row r="814">
          <cell r="AU814" t="str">
            <v>GAS</v>
          </cell>
          <cell r="AV814">
            <v>-103353.38692</v>
          </cell>
          <cell r="AW814" t="str">
            <v>OLD DEAL</v>
          </cell>
        </row>
        <row r="815">
          <cell r="AU815" t="str">
            <v>GAS</v>
          </cell>
          <cell r="AV815">
            <v>-74358.427330000006</v>
          </cell>
          <cell r="AW815" t="str">
            <v>OLD DEAL</v>
          </cell>
        </row>
        <row r="816">
          <cell r="AU816" t="str">
            <v>GAS</v>
          </cell>
          <cell r="AV816">
            <v>-16383.50315</v>
          </cell>
          <cell r="AW816" t="str">
            <v>OLD DEAL</v>
          </cell>
        </row>
        <row r="817">
          <cell r="AU817" t="str">
            <v>GAS</v>
          </cell>
          <cell r="AV817">
            <v>-29398.583490000001</v>
          </cell>
          <cell r="AW817" t="str">
            <v>OLD DEAL</v>
          </cell>
        </row>
        <row r="818">
          <cell r="AU818" t="str">
            <v>GAS</v>
          </cell>
          <cell r="AV818">
            <v>-28519.823700000001</v>
          </cell>
          <cell r="AW818" t="str">
            <v>OLD DEAL</v>
          </cell>
        </row>
        <row r="819">
          <cell r="AU819" t="str">
            <v>GAS</v>
          </cell>
          <cell r="AV819">
            <v>-28459.259290000002</v>
          </cell>
          <cell r="AW819" t="str">
            <v>OLD DEAL</v>
          </cell>
        </row>
        <row r="820">
          <cell r="AU820" t="str">
            <v>GAS</v>
          </cell>
          <cell r="AV820">
            <v>-25838.346730000001</v>
          </cell>
          <cell r="AW820" t="str">
            <v>OLD DEAL</v>
          </cell>
        </row>
        <row r="821">
          <cell r="AU821" t="str">
            <v>GAS</v>
          </cell>
          <cell r="AV821">
            <v>-18589.606830000001</v>
          </cell>
          <cell r="AW821" t="str">
            <v>OLD DEAL</v>
          </cell>
        </row>
        <row r="822">
          <cell r="AU822" t="str">
            <v>GAS</v>
          </cell>
          <cell r="AV822">
            <v>649179.78934000002</v>
          </cell>
          <cell r="AW822" t="str">
            <v>OLD DEAL</v>
          </cell>
        </row>
        <row r="823">
          <cell r="AU823" t="str">
            <v>GAS</v>
          </cell>
          <cell r="AV823">
            <v>-32767.006290000001</v>
          </cell>
          <cell r="AW823" t="str">
            <v>OLD DEAL</v>
          </cell>
        </row>
        <row r="824">
          <cell r="AU824" t="str">
            <v>GAS</v>
          </cell>
          <cell r="AV824">
            <v>-29398.583490000001</v>
          </cell>
          <cell r="AW824" t="str">
            <v>OLD DEAL</v>
          </cell>
        </row>
        <row r="825">
          <cell r="AU825" t="str">
            <v>GAS</v>
          </cell>
          <cell r="AV825">
            <v>-28519.823700000001</v>
          </cell>
          <cell r="AW825" t="str">
            <v>OLD DEAL</v>
          </cell>
        </row>
        <row r="826">
          <cell r="AU826" t="str">
            <v>GAS</v>
          </cell>
          <cell r="AV826">
            <v>-28459.259290000002</v>
          </cell>
          <cell r="AW826" t="str">
            <v>OLD DEAL</v>
          </cell>
        </row>
        <row r="827">
          <cell r="AU827" t="str">
            <v>GAS</v>
          </cell>
          <cell r="AV827">
            <v>-25838.346730000001</v>
          </cell>
          <cell r="AW827" t="str">
            <v>OLD DEAL</v>
          </cell>
        </row>
        <row r="828">
          <cell r="AU828" t="str">
            <v>GAS</v>
          </cell>
          <cell r="AV828">
            <v>-18589.606830000001</v>
          </cell>
          <cell r="AW828" t="str">
            <v>OLD DEAL</v>
          </cell>
        </row>
        <row r="829">
          <cell r="AU829" t="str">
            <v>GAS</v>
          </cell>
          <cell r="AV829">
            <v>-180218.53461</v>
          </cell>
          <cell r="AW829" t="str">
            <v>OLD DEAL</v>
          </cell>
        </row>
        <row r="830">
          <cell r="AU830" t="str">
            <v>GAS</v>
          </cell>
          <cell r="AV830">
            <v>-249887.95970000001</v>
          </cell>
          <cell r="AW830" t="str">
            <v>OLD DEAL</v>
          </cell>
        </row>
        <row r="831">
          <cell r="AU831" t="str">
            <v>GAS</v>
          </cell>
          <cell r="AV831">
            <v>-185378.85404000001</v>
          </cell>
          <cell r="AW831" t="str">
            <v>OLD DEAL</v>
          </cell>
        </row>
        <row r="832">
          <cell r="AU832" t="str">
            <v>GAS</v>
          </cell>
          <cell r="AV832">
            <v>-184985.18538000001</v>
          </cell>
          <cell r="AW832" t="str">
            <v>OLD DEAL</v>
          </cell>
        </row>
        <row r="833">
          <cell r="AU833" t="str">
            <v>GAS</v>
          </cell>
          <cell r="AV833">
            <v>-142110.90701</v>
          </cell>
          <cell r="AW833" t="str">
            <v>OLD DEAL</v>
          </cell>
        </row>
        <row r="834">
          <cell r="AU834" t="str">
            <v>GAS</v>
          </cell>
          <cell r="AV834">
            <v>-74358.427330000006</v>
          </cell>
          <cell r="AW834" t="str">
            <v>OLD DEAL</v>
          </cell>
        </row>
        <row r="835">
          <cell r="AU835" t="str">
            <v>GAS</v>
          </cell>
          <cell r="AV835">
            <v>-49150.509440000002</v>
          </cell>
          <cell r="AW835" t="str">
            <v>OLD DEAL</v>
          </cell>
        </row>
        <row r="836">
          <cell r="AU836" t="str">
            <v>GAS</v>
          </cell>
          <cell r="AV836">
            <v>-58797.166989999998</v>
          </cell>
          <cell r="AW836" t="str">
            <v>OLD DEAL</v>
          </cell>
        </row>
        <row r="837">
          <cell r="AU837" t="str">
            <v>GAS</v>
          </cell>
          <cell r="AV837">
            <v>-42779.735549999998</v>
          </cell>
          <cell r="AW837" t="str">
            <v>OLD DEAL</v>
          </cell>
        </row>
        <row r="838">
          <cell r="AU838" t="str">
            <v>GAS</v>
          </cell>
          <cell r="AV838">
            <v>-42688.888930000001</v>
          </cell>
          <cell r="AW838" t="str">
            <v>OLD DEAL</v>
          </cell>
        </row>
        <row r="839">
          <cell r="AU839" t="str">
            <v>GAS</v>
          </cell>
          <cell r="AV839">
            <v>-38757.520089999998</v>
          </cell>
          <cell r="AW839" t="str">
            <v>OLD DEAL</v>
          </cell>
        </row>
        <row r="840">
          <cell r="AU840" t="str">
            <v>GAS</v>
          </cell>
          <cell r="AV840">
            <v>-18589.606830000001</v>
          </cell>
          <cell r="AW840" t="str">
            <v>OLD DEAL</v>
          </cell>
        </row>
        <row r="841">
          <cell r="AU841" t="str">
            <v>GAS</v>
          </cell>
          <cell r="AV841">
            <v>-16383.50315</v>
          </cell>
          <cell r="AW841" t="str">
            <v>OLD DEAL</v>
          </cell>
        </row>
        <row r="842">
          <cell r="AU842" t="str">
            <v>GAS</v>
          </cell>
          <cell r="AV842">
            <v>-14699.29175</v>
          </cell>
          <cell r="AW842" t="str">
            <v>OLD DEAL</v>
          </cell>
        </row>
        <row r="843">
          <cell r="AU843" t="str">
            <v>GAS</v>
          </cell>
          <cell r="AV843">
            <v>-14259.91185</v>
          </cell>
          <cell r="AW843" t="str">
            <v>OLD DEAL</v>
          </cell>
        </row>
        <row r="844">
          <cell r="AU844" t="str">
            <v>GAS</v>
          </cell>
          <cell r="AV844">
            <v>-14229.629639999999</v>
          </cell>
          <cell r="AW844" t="str">
            <v>OLD DEAL</v>
          </cell>
        </row>
        <row r="845">
          <cell r="AU845" t="str">
            <v>GAS</v>
          </cell>
          <cell r="AV845">
            <v>-12919.173360000001</v>
          </cell>
          <cell r="AW845" t="str">
            <v>OLD DEAL</v>
          </cell>
        </row>
        <row r="846">
          <cell r="AU846" t="str">
            <v>GAS</v>
          </cell>
          <cell r="AV846">
            <v>-9294.8034200000002</v>
          </cell>
          <cell r="AW846" t="str">
            <v>OLD DEAL</v>
          </cell>
        </row>
        <row r="847">
          <cell r="AU847" t="str">
            <v>GAS</v>
          </cell>
          <cell r="AV847">
            <v>664046.50207000005</v>
          </cell>
          <cell r="AW847" t="str">
            <v>OLD DEAL</v>
          </cell>
        </row>
        <row r="848">
          <cell r="AU848" t="str">
            <v>GAS</v>
          </cell>
          <cell r="AV848">
            <v>669323.35256000003</v>
          </cell>
          <cell r="AW848" t="str">
            <v>OLD DEAL</v>
          </cell>
        </row>
        <row r="849">
          <cell r="AU849" t="str">
            <v>GAS</v>
          </cell>
          <cell r="AV849">
            <v>-127534.13295</v>
          </cell>
          <cell r="AW849" t="str">
            <v>OLD DEAL</v>
          </cell>
        </row>
        <row r="850">
          <cell r="AU850" t="str">
            <v>GAS</v>
          </cell>
          <cell r="AV850">
            <v>-145312.42952999999</v>
          </cell>
          <cell r="AW850" t="str">
            <v>OLD DEAL</v>
          </cell>
        </row>
        <row r="851">
          <cell r="AU851" t="str">
            <v>GAS</v>
          </cell>
          <cell r="AV851">
            <v>-118795.15549999999</v>
          </cell>
          <cell r="AW851" t="str">
            <v>OLD DEAL</v>
          </cell>
        </row>
        <row r="852">
          <cell r="AU852" t="str">
            <v>GAS</v>
          </cell>
          <cell r="AV852">
            <v>-111807.06907</v>
          </cell>
          <cell r="AW852" t="str">
            <v>OLD DEAL</v>
          </cell>
        </row>
        <row r="853">
          <cell r="AU853" t="str">
            <v>GAS</v>
          </cell>
          <cell r="AV853">
            <v>-116577.82345</v>
          </cell>
          <cell r="AW853" t="str">
            <v>OLD DEAL</v>
          </cell>
        </row>
        <row r="854">
          <cell r="AU854" t="str">
            <v>GAS</v>
          </cell>
          <cell r="AV854">
            <v>-68131.552110000004</v>
          </cell>
          <cell r="AW854" t="str">
            <v>OLD DEAL</v>
          </cell>
        </row>
        <row r="855">
          <cell r="AU855" t="str">
            <v>GAS</v>
          </cell>
          <cell r="AV855">
            <v>-85022.755300000004</v>
          </cell>
          <cell r="AW855" t="str">
            <v>OLD DEAL</v>
          </cell>
        </row>
        <row r="856">
          <cell r="AU856" t="str">
            <v>GAS</v>
          </cell>
          <cell r="AV856">
            <v>-88802.040269999998</v>
          </cell>
          <cell r="AW856" t="str">
            <v>OLD DEAL</v>
          </cell>
        </row>
        <row r="857">
          <cell r="AU857" t="str">
            <v>GAS</v>
          </cell>
          <cell r="AV857">
            <v>-74246.97219</v>
          </cell>
          <cell r="AW857" t="str">
            <v>OLD DEAL</v>
          </cell>
        </row>
        <row r="858">
          <cell r="AU858" t="str">
            <v>GAS</v>
          </cell>
          <cell r="AV858">
            <v>-67084.241439999998</v>
          </cell>
          <cell r="AW858" t="str">
            <v>OLD DEAL</v>
          </cell>
        </row>
        <row r="859">
          <cell r="AU859" t="str">
            <v>GAS</v>
          </cell>
          <cell r="AV859">
            <v>-54860.15221</v>
          </cell>
          <cell r="AW859" t="str">
            <v>OLD DEAL</v>
          </cell>
        </row>
        <row r="860">
          <cell r="AU860" t="str">
            <v>GAS</v>
          </cell>
          <cell r="AV860">
            <v>-38932.315490000001</v>
          </cell>
          <cell r="AW860" t="str">
            <v>OLD DEAL</v>
          </cell>
        </row>
        <row r="861">
          <cell r="AU861" t="str">
            <v>GAS</v>
          </cell>
          <cell r="AV861">
            <v>-28322.361260000001</v>
          </cell>
          <cell r="AW861" t="str">
            <v>OLD DEAL</v>
          </cell>
        </row>
        <row r="862">
          <cell r="AU862" t="str">
            <v>GAS</v>
          </cell>
          <cell r="AV862">
            <v>-8502.2755300000008</v>
          </cell>
          <cell r="AW862" t="str">
            <v>OLD DEAL</v>
          </cell>
        </row>
        <row r="863">
          <cell r="AU863" t="str">
            <v>GAS</v>
          </cell>
          <cell r="AV863">
            <v>-16145.825500000001</v>
          </cell>
          <cell r="AW863" t="str">
            <v>OLD DEAL</v>
          </cell>
        </row>
        <row r="864">
          <cell r="AU864" t="str">
            <v>GAS</v>
          </cell>
          <cell r="AV864">
            <v>-7424.69722</v>
          </cell>
          <cell r="AW864" t="str">
            <v>OLD DEAL</v>
          </cell>
        </row>
        <row r="865">
          <cell r="AU865" t="str">
            <v>GAS</v>
          </cell>
          <cell r="AV865">
            <v>-14907.609210000001</v>
          </cell>
          <cell r="AW865" t="str">
            <v>OLD DEAL</v>
          </cell>
        </row>
        <row r="866">
          <cell r="AU866" t="str">
            <v>GAS</v>
          </cell>
          <cell r="AV866">
            <v>-13715.038049999999</v>
          </cell>
          <cell r="AW866" t="str">
            <v>OLD DEAL</v>
          </cell>
        </row>
        <row r="867">
          <cell r="AU867" t="str">
            <v>GAS</v>
          </cell>
          <cell r="AV867">
            <v>-9733.0788699999994</v>
          </cell>
          <cell r="AW867" t="str">
            <v>OLD DEAL</v>
          </cell>
        </row>
        <row r="868">
          <cell r="AU868" t="str">
            <v>GAS</v>
          </cell>
          <cell r="AV868">
            <v>-8747.3342400000001</v>
          </cell>
          <cell r="AW868" t="str">
            <v>OLD DEAL</v>
          </cell>
        </row>
        <row r="869">
          <cell r="AU869" t="str">
            <v>GAS</v>
          </cell>
          <cell r="AV869">
            <v>-17004.551060000002</v>
          </cell>
          <cell r="AW869" t="str">
            <v>OLD DEAL</v>
          </cell>
        </row>
        <row r="870">
          <cell r="AU870" t="str">
            <v>GAS</v>
          </cell>
          <cell r="AV870">
            <v>-16145.825500000001</v>
          </cell>
          <cell r="AW870" t="str">
            <v>OLD DEAL</v>
          </cell>
        </row>
        <row r="871">
          <cell r="AU871" t="str">
            <v>GAS</v>
          </cell>
          <cell r="AV871">
            <v>-7424.69722</v>
          </cell>
          <cell r="AW871" t="str">
            <v>OLD DEAL</v>
          </cell>
        </row>
        <row r="872">
          <cell r="AU872" t="str">
            <v>GAS</v>
          </cell>
          <cell r="AV872">
            <v>-14907.609210000001</v>
          </cell>
          <cell r="AW872" t="str">
            <v>OLD DEAL</v>
          </cell>
        </row>
        <row r="873">
          <cell r="AU873" t="str">
            <v>GAS</v>
          </cell>
          <cell r="AV873">
            <v>-13715.038049999999</v>
          </cell>
          <cell r="AW873" t="str">
            <v>OLD DEAL</v>
          </cell>
        </row>
        <row r="874">
          <cell r="AU874" t="str">
            <v>GAS</v>
          </cell>
          <cell r="AV874">
            <v>-14599.61831</v>
          </cell>
          <cell r="AW874" t="str">
            <v>OLD DEAL</v>
          </cell>
        </row>
        <row r="875">
          <cell r="AU875" t="str">
            <v>GAS</v>
          </cell>
          <cell r="AV875">
            <v>-93525.030830000003</v>
          </cell>
          <cell r="AW875" t="str">
            <v>OLD DEAL</v>
          </cell>
        </row>
        <row r="876">
          <cell r="AU876" t="str">
            <v>GAS</v>
          </cell>
          <cell r="AV876">
            <v>-137239.51678000001</v>
          </cell>
          <cell r="AW876" t="str">
            <v>OLD DEAL</v>
          </cell>
        </row>
        <row r="877">
          <cell r="AU877" t="str">
            <v>GAS</v>
          </cell>
          <cell r="AV877">
            <v>-96521.063840000003</v>
          </cell>
          <cell r="AW877" t="str">
            <v>OLD DEAL</v>
          </cell>
        </row>
        <row r="878">
          <cell r="AU878" t="str">
            <v>GAS</v>
          </cell>
          <cell r="AV878">
            <v>-96899.459860000003</v>
          </cell>
          <cell r="AW878" t="str">
            <v>OLD DEAL</v>
          </cell>
        </row>
        <row r="879">
          <cell r="AU879" t="str">
            <v>GAS</v>
          </cell>
          <cell r="AV879">
            <v>-75432.709289999999</v>
          </cell>
          <cell r="AW879" t="str">
            <v>OLD DEAL</v>
          </cell>
        </row>
        <row r="880">
          <cell r="AU880" t="str">
            <v>GAS</v>
          </cell>
          <cell r="AV880">
            <v>-43798.854919999998</v>
          </cell>
          <cell r="AW880" t="str">
            <v>OLD DEAL</v>
          </cell>
        </row>
        <row r="881">
          <cell r="AU881" t="str">
            <v>GAS</v>
          </cell>
          <cell r="AV881">
            <v>-25506.826590000001</v>
          </cell>
          <cell r="AW881" t="str">
            <v>OLD DEAL</v>
          </cell>
        </row>
        <row r="882">
          <cell r="AU882" t="str">
            <v>GAS</v>
          </cell>
          <cell r="AV882">
            <v>-40364.563759999997</v>
          </cell>
          <cell r="AW882" t="str">
            <v>OLD DEAL</v>
          </cell>
        </row>
        <row r="883">
          <cell r="AU883" t="str">
            <v>GAS</v>
          </cell>
          <cell r="AV883">
            <v>-22274.091659999998</v>
          </cell>
          <cell r="AW883" t="str">
            <v>OLD DEAL</v>
          </cell>
        </row>
        <row r="884">
          <cell r="AU884" t="str">
            <v>GAS</v>
          </cell>
          <cell r="AV884">
            <v>-22361.413809999998</v>
          </cell>
          <cell r="AW884" t="str">
            <v>OLD DEAL</v>
          </cell>
        </row>
        <row r="885">
          <cell r="AU885" t="str">
            <v>GAS</v>
          </cell>
          <cell r="AV885">
            <v>-20572.557079999999</v>
          </cell>
          <cell r="AW885" t="str">
            <v>OLD DEAL</v>
          </cell>
        </row>
        <row r="886">
          <cell r="AU886" t="str">
            <v>GAS</v>
          </cell>
          <cell r="AV886">
            <v>-14599.61831</v>
          </cell>
          <cell r="AW886" t="str">
            <v>OLD DEAL</v>
          </cell>
        </row>
        <row r="887">
          <cell r="AU887" t="str">
            <v>GAS</v>
          </cell>
          <cell r="AV887">
            <v>-16145.825500000001</v>
          </cell>
          <cell r="AW887" t="str">
            <v>OLD DEAL</v>
          </cell>
        </row>
        <row r="888">
          <cell r="AU888" t="str">
            <v>GAS</v>
          </cell>
          <cell r="AV888">
            <v>0</v>
          </cell>
          <cell r="AW888" t="str">
            <v>OLD DEAL</v>
          </cell>
        </row>
        <row r="889">
          <cell r="AU889" t="str">
            <v>GAS</v>
          </cell>
          <cell r="AV889">
            <v>-7453.8046000000004</v>
          </cell>
          <cell r="AW889" t="str">
            <v>OLD DEAL</v>
          </cell>
        </row>
        <row r="890">
          <cell r="AU890" t="str">
            <v>GAS</v>
          </cell>
          <cell r="AV890">
            <v>411647.46012</v>
          </cell>
          <cell r="AW890" t="str">
            <v>OLD DEAL</v>
          </cell>
        </row>
        <row r="891">
          <cell r="AU891" t="str">
            <v>GAS</v>
          </cell>
          <cell r="AV891">
            <v>-169163.28362999999</v>
          </cell>
          <cell r="AW891" t="str">
            <v>OLD DEAL</v>
          </cell>
        </row>
        <row r="892">
          <cell r="AU892" t="str">
            <v>GAS</v>
          </cell>
          <cell r="AV892">
            <v>-173339.14550000001</v>
          </cell>
          <cell r="AW892" t="str">
            <v>OLD DEAL</v>
          </cell>
        </row>
        <row r="893">
          <cell r="AU893" t="str">
            <v>GAS</v>
          </cell>
          <cell r="AV893">
            <v>-147169.84520000001</v>
          </cell>
          <cell r="AW893" t="str">
            <v>OLD DEAL</v>
          </cell>
        </row>
        <row r="894">
          <cell r="AU894" t="str">
            <v>GAS</v>
          </cell>
          <cell r="AV894">
            <v>-130776.59976</v>
          </cell>
          <cell r="AW894" t="str">
            <v>OLD DEAL</v>
          </cell>
        </row>
        <row r="895">
          <cell r="AU895" t="str">
            <v>GAS</v>
          </cell>
          <cell r="AV895">
            <v>-89649.251120000001</v>
          </cell>
          <cell r="AW895" t="str">
            <v>OLD DEAL</v>
          </cell>
        </row>
        <row r="896">
          <cell r="AU896" t="str">
            <v>GAS</v>
          </cell>
          <cell r="AV896">
            <v>-43950.2232</v>
          </cell>
          <cell r="AW896" t="str">
            <v>OLD DEAL</v>
          </cell>
        </row>
        <row r="897">
          <cell r="AU897" t="str">
            <v>GAS</v>
          </cell>
          <cell r="AV897">
            <v>-101497.97018</v>
          </cell>
          <cell r="AW897" t="str">
            <v>OLD DEAL</v>
          </cell>
        </row>
        <row r="898">
          <cell r="AU898" t="str">
            <v>GAS</v>
          </cell>
          <cell r="AV898">
            <v>-105929.47779999999</v>
          </cell>
          <cell r="AW898" t="str">
            <v>OLD DEAL</v>
          </cell>
        </row>
        <row r="899">
          <cell r="AU899" t="str">
            <v>GAS</v>
          </cell>
          <cell r="AV899">
            <v>-91981.153250000003</v>
          </cell>
          <cell r="AW899" t="str">
            <v>OLD DEAL</v>
          </cell>
        </row>
        <row r="900">
          <cell r="AU900" t="str">
            <v>GAS</v>
          </cell>
          <cell r="AV900">
            <v>-69747.519870000004</v>
          </cell>
          <cell r="AW900" t="str">
            <v>OLD DEAL</v>
          </cell>
        </row>
        <row r="901">
          <cell r="AU901" t="str">
            <v>GAS</v>
          </cell>
          <cell r="AV901">
            <v>-65199.45536</v>
          </cell>
          <cell r="AW901" t="str">
            <v>OLD DEAL</v>
          </cell>
        </row>
        <row r="902">
          <cell r="AU902" t="str">
            <v>GAS</v>
          </cell>
          <cell r="AV902">
            <v>-43950.2232</v>
          </cell>
          <cell r="AW902" t="str">
            <v>OLD DEAL</v>
          </cell>
        </row>
        <row r="903">
          <cell r="AU903" t="str">
            <v>GAS</v>
          </cell>
          <cell r="AV903">
            <v>-11277.552240000001</v>
          </cell>
          <cell r="AW903" t="str">
            <v>OLD DEAL</v>
          </cell>
        </row>
        <row r="904">
          <cell r="AU904" t="str">
            <v>GAS</v>
          </cell>
          <cell r="AV904">
            <v>-9629.9525300000005</v>
          </cell>
          <cell r="AW904" t="str">
            <v>OLD DEAL</v>
          </cell>
        </row>
        <row r="905">
          <cell r="AU905" t="str">
            <v>GAS</v>
          </cell>
          <cell r="AV905">
            <v>-9198.1153300000005</v>
          </cell>
          <cell r="AW905" t="str">
            <v>OLD DEAL</v>
          </cell>
        </row>
        <row r="906">
          <cell r="AU906" t="str">
            <v>GAS</v>
          </cell>
          <cell r="AV906">
            <v>-17436.879970000002</v>
          </cell>
          <cell r="AW906" t="str">
            <v>OLD DEAL</v>
          </cell>
        </row>
        <row r="907">
          <cell r="AU907" t="str">
            <v>GAS</v>
          </cell>
          <cell r="AV907">
            <v>-8149.93192</v>
          </cell>
          <cell r="AW907" t="str">
            <v>OLD DEAL</v>
          </cell>
        </row>
        <row r="908">
          <cell r="AU908" t="str">
            <v>GAS</v>
          </cell>
          <cell r="AV908">
            <v>-5493.7779</v>
          </cell>
          <cell r="AW908" t="str">
            <v>OLD DEAL</v>
          </cell>
        </row>
        <row r="909">
          <cell r="AU909" t="str">
            <v>GAS</v>
          </cell>
          <cell r="AV909">
            <v>-11277.552240000001</v>
          </cell>
          <cell r="AW909" t="str">
            <v>OLD DEAL</v>
          </cell>
        </row>
        <row r="910">
          <cell r="AU910" t="str">
            <v>GAS</v>
          </cell>
          <cell r="AV910">
            <v>-19259.905060000001</v>
          </cell>
          <cell r="AW910" t="str">
            <v>OLD DEAL</v>
          </cell>
        </row>
        <row r="911">
          <cell r="AU911" t="str">
            <v>GAS</v>
          </cell>
          <cell r="AV911">
            <v>-9198.1153300000005</v>
          </cell>
          <cell r="AW911" t="str">
            <v>OLD DEAL</v>
          </cell>
        </row>
        <row r="912">
          <cell r="AU912" t="str">
            <v>GAS</v>
          </cell>
          <cell r="AV912">
            <v>-8718.4399799999992</v>
          </cell>
          <cell r="AW912" t="str">
            <v>OLD DEAL</v>
          </cell>
        </row>
        <row r="913">
          <cell r="AU913" t="str">
            <v>GAS</v>
          </cell>
          <cell r="AV913">
            <v>-8149.93192</v>
          </cell>
          <cell r="AW913" t="str">
            <v>OLD DEAL</v>
          </cell>
        </row>
        <row r="914">
          <cell r="AU914" t="str">
            <v>GAS</v>
          </cell>
          <cell r="AV914">
            <v>-5493.7779</v>
          </cell>
          <cell r="AW914" t="str">
            <v>OLD DEAL</v>
          </cell>
        </row>
        <row r="915">
          <cell r="AU915" t="str">
            <v>GAS</v>
          </cell>
          <cell r="AV915">
            <v>-124053.07466</v>
          </cell>
          <cell r="AW915" t="str">
            <v>OLD DEAL</v>
          </cell>
        </row>
        <row r="916">
          <cell r="AU916" t="str">
            <v>GAS</v>
          </cell>
          <cell r="AV916">
            <v>-134819.33538999999</v>
          </cell>
          <cell r="AW916" t="str">
            <v>OLD DEAL</v>
          </cell>
        </row>
        <row r="917">
          <cell r="AU917" t="str">
            <v>GAS</v>
          </cell>
          <cell r="AV917">
            <v>-119575.49923</v>
          </cell>
          <cell r="AW917" t="str">
            <v>OLD DEAL</v>
          </cell>
        </row>
        <row r="918">
          <cell r="AU918" t="str">
            <v>GAS</v>
          </cell>
          <cell r="AV918">
            <v>-104621.27981000001</v>
          </cell>
          <cell r="AW918" t="str">
            <v>OLD DEAL</v>
          </cell>
        </row>
        <row r="919">
          <cell r="AU919" t="str">
            <v>GAS</v>
          </cell>
          <cell r="AV919">
            <v>-97799.183040000004</v>
          </cell>
          <cell r="AW919" t="str">
            <v>OLD DEAL</v>
          </cell>
        </row>
        <row r="920">
          <cell r="AU920" t="str">
            <v>GAS</v>
          </cell>
          <cell r="AV920">
            <v>-49444.001100000001</v>
          </cell>
          <cell r="AW920" t="str">
            <v>OLD DEAL</v>
          </cell>
        </row>
        <row r="921">
          <cell r="AU921" t="str">
            <v>GAS</v>
          </cell>
          <cell r="AV921">
            <v>-33832.656730000002</v>
          </cell>
          <cell r="AW921" t="str">
            <v>OLD DEAL</v>
          </cell>
        </row>
        <row r="922">
          <cell r="AU922" t="str">
            <v>GAS</v>
          </cell>
          <cell r="AV922">
            <v>-38519.810109999999</v>
          </cell>
          <cell r="AW922" t="str">
            <v>OLD DEAL</v>
          </cell>
        </row>
        <row r="923">
          <cell r="AU923" t="str">
            <v>GAS</v>
          </cell>
          <cell r="AV923">
            <v>-27594.345979999998</v>
          </cell>
          <cell r="AW923" t="str">
            <v>OLD DEAL</v>
          </cell>
        </row>
        <row r="924">
          <cell r="AU924" t="str">
            <v>GAS</v>
          </cell>
          <cell r="AV924">
            <v>-26155.319950000001</v>
          </cell>
          <cell r="AW924" t="str">
            <v>OLD DEAL</v>
          </cell>
        </row>
        <row r="925">
          <cell r="AU925" t="str">
            <v>GAS</v>
          </cell>
          <cell r="AV925">
            <v>-32599.72768</v>
          </cell>
          <cell r="AW925" t="str">
            <v>OLD DEAL</v>
          </cell>
        </row>
        <row r="926">
          <cell r="AU926" t="str">
            <v>GAS</v>
          </cell>
          <cell r="AV926">
            <v>-16481.333699999999</v>
          </cell>
          <cell r="AW926" t="str">
            <v>OLD DEAL</v>
          </cell>
        </row>
        <row r="927">
          <cell r="AU927" t="str">
            <v>GAS</v>
          </cell>
          <cell r="AV927">
            <v>-11277.552240000001</v>
          </cell>
          <cell r="AW927" t="str">
            <v>OLD DEAL</v>
          </cell>
        </row>
        <row r="928">
          <cell r="AU928" t="str">
            <v>GAS</v>
          </cell>
          <cell r="AV928">
            <v>-9629.9525300000005</v>
          </cell>
          <cell r="AW928" t="str">
            <v>OLD DEAL</v>
          </cell>
        </row>
        <row r="929">
          <cell r="AU929" t="str">
            <v>GAS</v>
          </cell>
          <cell r="AV929">
            <v>-9198.1153300000005</v>
          </cell>
          <cell r="AW929" t="str">
            <v>OLD DEAL</v>
          </cell>
        </row>
        <row r="930">
          <cell r="AU930" t="str">
            <v>GAS</v>
          </cell>
          <cell r="AV930">
            <v>-8718.4399799999992</v>
          </cell>
          <cell r="AW930" t="str">
            <v>OLD DEAL</v>
          </cell>
        </row>
        <row r="931">
          <cell r="AU931" t="str">
            <v>GAS</v>
          </cell>
          <cell r="AV931">
            <v>-8149.93192</v>
          </cell>
          <cell r="AW931" t="str">
            <v>OLD DEAL</v>
          </cell>
        </row>
        <row r="932">
          <cell r="AU932" t="str">
            <v>GAS</v>
          </cell>
          <cell r="AV932">
            <v>-5493.7779</v>
          </cell>
          <cell r="AW932" t="str">
            <v>OLD DEAL</v>
          </cell>
        </row>
        <row r="933">
          <cell r="AU933" t="str">
            <v>GAS</v>
          </cell>
          <cell r="AV933">
            <v>336993.58322999999</v>
          </cell>
          <cell r="AW933" t="str">
            <v>OLD DEAL</v>
          </cell>
        </row>
        <row r="934">
          <cell r="AU934" t="str">
            <v>GAS</v>
          </cell>
          <cell r="AV934">
            <v>-14440.000000601885</v>
          </cell>
          <cell r="AW934" t="str">
            <v>OLD DEAL</v>
          </cell>
        </row>
        <row r="935">
          <cell r="AU935" t="str">
            <v>GAS</v>
          </cell>
          <cell r="AV935">
            <v>-14489.999998231127</v>
          </cell>
          <cell r="AW935" t="str">
            <v>OLD DEAL</v>
          </cell>
        </row>
        <row r="936">
          <cell r="AU936" t="str">
            <v>GAS</v>
          </cell>
          <cell r="AV936">
            <v>-13640.000004772308</v>
          </cell>
          <cell r="AW936" t="str">
            <v>OLD DEAL</v>
          </cell>
        </row>
        <row r="937">
          <cell r="AU937" t="str">
            <v>GAS</v>
          </cell>
          <cell r="AV937">
            <v>-12319.999995696366</v>
          </cell>
          <cell r="AW937" t="str">
            <v>OLD DEAL</v>
          </cell>
        </row>
        <row r="938">
          <cell r="AU938" t="str">
            <v>GAS</v>
          </cell>
          <cell r="AV938">
            <v>-6300.0000021591859</v>
          </cell>
          <cell r="AW938" t="str">
            <v>OLD DEAL</v>
          </cell>
        </row>
        <row r="939">
          <cell r="AU939" t="str">
            <v>GAS</v>
          </cell>
          <cell r="AV939">
            <v>0</v>
          </cell>
          <cell r="AW939" t="str">
            <v>OLD DEAL</v>
          </cell>
        </row>
        <row r="940">
          <cell r="AU940" t="str">
            <v>GAS</v>
          </cell>
          <cell r="AV940">
            <v>0</v>
          </cell>
          <cell r="AW940" t="str">
            <v>OLD DEAL</v>
          </cell>
        </row>
        <row r="941">
          <cell r="AU941" t="str">
            <v>GAS</v>
          </cell>
          <cell r="AV941">
            <v>0</v>
          </cell>
          <cell r="AW941" t="str">
            <v>OLD DEAL</v>
          </cell>
        </row>
        <row r="942">
          <cell r="AU942" t="str">
            <v>GAS</v>
          </cell>
          <cell r="AV942">
            <v>0</v>
          </cell>
          <cell r="AW942" t="str">
            <v>OLD DEAL</v>
          </cell>
        </row>
        <row r="943">
          <cell r="AU943" t="str">
            <v>GAS</v>
          </cell>
          <cell r="AV943">
            <v>0</v>
          </cell>
          <cell r="AW943" t="str">
            <v>OLD DEAL</v>
          </cell>
        </row>
        <row r="944">
          <cell r="AU944" t="str">
            <v>GAS</v>
          </cell>
          <cell r="AV944">
            <v>0</v>
          </cell>
          <cell r="AW944" t="str">
            <v>OLD DEAL</v>
          </cell>
        </row>
        <row r="945">
          <cell r="AU945" t="str">
            <v>GAS</v>
          </cell>
          <cell r="AV945">
            <v>0</v>
          </cell>
          <cell r="AW945" t="str">
            <v>OLD DEAL</v>
          </cell>
        </row>
        <row r="946">
          <cell r="AU946" t="str">
            <v>GAS</v>
          </cell>
          <cell r="AV946">
            <v>71499.999996426093</v>
          </cell>
          <cell r="AW946" t="str">
            <v>OLD DEAL</v>
          </cell>
        </row>
        <row r="947">
          <cell r="AU947" t="str">
            <v>GAS</v>
          </cell>
          <cell r="AV947">
            <v>107300.0000040278</v>
          </cell>
          <cell r="AW947" t="str">
            <v>OLD DEAL</v>
          </cell>
        </row>
        <row r="948">
          <cell r="AU948" t="str">
            <v>GAS</v>
          </cell>
          <cell r="AV948">
            <v>114799.99999897629</v>
          </cell>
          <cell r="AW948" t="str">
            <v>OLD DEAL</v>
          </cell>
        </row>
        <row r="949">
          <cell r="AU949" t="str">
            <v>GAS</v>
          </cell>
          <cell r="AV949">
            <v>102489.99999730755</v>
          </cell>
          <cell r="AW949" t="str">
            <v>OLD DEAL</v>
          </cell>
        </row>
        <row r="950">
          <cell r="AU950" t="str">
            <v>GAS</v>
          </cell>
          <cell r="AV950">
            <v>33750.000001642511</v>
          </cell>
          <cell r="AW950" t="str">
            <v>OLD DEAL</v>
          </cell>
        </row>
        <row r="951">
          <cell r="AU951" t="str">
            <v>GAS</v>
          </cell>
          <cell r="AV951">
            <v>16500.00000131645</v>
          </cell>
          <cell r="AW951" t="str">
            <v>OLD DEAL</v>
          </cell>
        </row>
        <row r="952">
          <cell r="AU952" t="str">
            <v>GAS</v>
          </cell>
          <cell r="AV952">
            <v>14400.000002434943</v>
          </cell>
          <cell r="AW952" t="str">
            <v>OLD DEAL</v>
          </cell>
        </row>
        <row r="953">
          <cell r="AU953" t="str">
            <v>GAS</v>
          </cell>
          <cell r="AV953">
            <v>17599.999998943378</v>
          </cell>
          <cell r="AW953" t="str">
            <v>OLD DEAL</v>
          </cell>
        </row>
        <row r="954">
          <cell r="AU954" t="str">
            <v>GAS</v>
          </cell>
          <cell r="AV954">
            <v>18600.000003885947</v>
          </cell>
          <cell r="AW954" t="str">
            <v>OLD DEAL</v>
          </cell>
        </row>
        <row r="955">
          <cell r="AU955" t="str">
            <v>GAS</v>
          </cell>
          <cell r="AV955">
            <v>24309.99999981259</v>
          </cell>
          <cell r="AW955" t="str">
            <v>OLD DEAL</v>
          </cell>
        </row>
        <row r="956">
          <cell r="AU956" t="str">
            <v>GAS</v>
          </cell>
          <cell r="AV956">
            <v>36749.999995231978</v>
          </cell>
          <cell r="AW956" t="str">
            <v>OLD DEAL</v>
          </cell>
        </row>
        <row r="957">
          <cell r="AU957" t="str">
            <v>GAS</v>
          </cell>
          <cell r="AV957">
            <v>-6209.9999966394707</v>
          </cell>
          <cell r="AW957" t="str">
            <v>OLD DEAL</v>
          </cell>
        </row>
        <row r="958">
          <cell r="AU958" t="str">
            <v>GAS</v>
          </cell>
          <cell r="AV958">
            <v>-4140.0000023645225</v>
          </cell>
          <cell r="AW958" t="str">
            <v>OLD DEAL</v>
          </cell>
        </row>
        <row r="959">
          <cell r="AU959" t="str">
            <v>GAS</v>
          </cell>
          <cell r="AV959">
            <v>-2089.9999991087134</v>
          </cell>
          <cell r="AW959" t="str">
            <v>OLD DEAL</v>
          </cell>
        </row>
        <row r="960">
          <cell r="AU960" t="str">
            <v>GAS</v>
          </cell>
          <cell r="AV960">
            <v>329.99999655668972</v>
          </cell>
          <cell r="AW960" t="str">
            <v>OLD DEAL</v>
          </cell>
        </row>
        <row r="961">
          <cell r="AU961" t="str">
            <v>GAS</v>
          </cell>
          <cell r="AV961">
            <v>8820.0000030228603</v>
          </cell>
          <cell r="AW961" t="str">
            <v>OLD DEAL</v>
          </cell>
        </row>
        <row r="962">
          <cell r="AU962" t="str">
            <v>GAS</v>
          </cell>
          <cell r="AV962">
            <v>0</v>
          </cell>
          <cell r="AW962" t="str">
            <v>OLD DEAL</v>
          </cell>
        </row>
        <row r="963">
          <cell r="AU963" t="str">
            <v>GAS</v>
          </cell>
          <cell r="AV963">
            <v>0</v>
          </cell>
          <cell r="AW963" t="str">
            <v>OLD DEAL</v>
          </cell>
        </row>
        <row r="964">
          <cell r="AU964" t="str">
            <v>GAS</v>
          </cell>
          <cell r="AV964">
            <v>0</v>
          </cell>
          <cell r="AW964" t="str">
            <v>OLD DEAL</v>
          </cell>
        </row>
        <row r="965">
          <cell r="AU965" t="str">
            <v>GAS</v>
          </cell>
          <cell r="AV965">
            <v>0</v>
          </cell>
          <cell r="AW965" t="str">
            <v>OLD DEAL</v>
          </cell>
        </row>
        <row r="966">
          <cell r="AU966" t="str">
            <v>GAS</v>
          </cell>
          <cell r="AV966">
            <v>0</v>
          </cell>
          <cell r="AW966" t="str">
            <v>OLD DEAL</v>
          </cell>
        </row>
        <row r="967">
          <cell r="AU967" t="str">
            <v>GAS</v>
          </cell>
          <cell r="AV967">
            <v>0</v>
          </cell>
          <cell r="AW967" t="str">
            <v>OLD DEAL</v>
          </cell>
        </row>
        <row r="968">
          <cell r="AU968" t="str">
            <v>GAS</v>
          </cell>
          <cell r="AV968">
            <v>0</v>
          </cell>
          <cell r="AW968" t="str">
            <v>OLD DEAL</v>
          </cell>
        </row>
        <row r="969">
          <cell r="AU969" t="str">
            <v>GAS</v>
          </cell>
          <cell r="AV969">
            <v>89249.999996681363</v>
          </cell>
          <cell r="AW969" t="str">
            <v>OLD DEAL</v>
          </cell>
        </row>
        <row r="970">
          <cell r="AU970" t="str">
            <v>GAS</v>
          </cell>
          <cell r="AV970">
            <v>136899.99999879368</v>
          </cell>
          <cell r="AW970" t="str">
            <v>OLD DEAL</v>
          </cell>
        </row>
        <row r="971">
          <cell r="AU971" t="str">
            <v>GAS</v>
          </cell>
          <cell r="AV971">
            <v>153719.99999703126</v>
          </cell>
          <cell r="AW971" t="str">
            <v>OLD DEAL</v>
          </cell>
        </row>
        <row r="972">
          <cell r="AU972" t="str">
            <v>GAS</v>
          </cell>
          <cell r="AV972">
            <v>134309.99999998667</v>
          </cell>
          <cell r="AW972" t="str">
            <v>OLD DEAL</v>
          </cell>
        </row>
        <row r="973">
          <cell r="AU973" t="str">
            <v>GAS</v>
          </cell>
          <cell r="AV973">
            <v>57500.000004295813</v>
          </cell>
          <cell r="AW973" t="str">
            <v>OLD DEAL</v>
          </cell>
        </row>
        <row r="974">
          <cell r="AU974" t="str">
            <v>GAS</v>
          </cell>
          <cell r="AV974">
            <v>27059.999998108371</v>
          </cell>
          <cell r="AW974" t="str">
            <v>OLD DEAL</v>
          </cell>
        </row>
        <row r="975">
          <cell r="AU975" t="str">
            <v>GAS</v>
          </cell>
          <cell r="AV975">
            <v>24900.000004210426</v>
          </cell>
          <cell r="AW975" t="str">
            <v>OLD DEAL</v>
          </cell>
        </row>
        <row r="976">
          <cell r="AU976" t="str">
            <v>GAS</v>
          </cell>
          <cell r="AV976">
            <v>22859.999998431322</v>
          </cell>
          <cell r="AW976" t="str">
            <v>OLD DEAL</v>
          </cell>
        </row>
        <row r="977">
          <cell r="AU977" t="str">
            <v>GAS</v>
          </cell>
          <cell r="AV977">
            <v>27200.000000651049</v>
          </cell>
          <cell r="AW977" t="str">
            <v>OLD DEAL</v>
          </cell>
        </row>
        <row r="978">
          <cell r="AU978" t="str">
            <v>GAS</v>
          </cell>
          <cell r="AV978">
            <v>33880.000002411893</v>
          </cell>
          <cell r="AW978" t="str">
            <v>OLD DEAL</v>
          </cell>
        </row>
        <row r="979">
          <cell r="AU979" t="str">
            <v>GAS</v>
          </cell>
          <cell r="AV979">
            <v>49350.00000088221</v>
          </cell>
          <cell r="AW979" t="str">
            <v>OLD DEAL</v>
          </cell>
        </row>
        <row r="980">
          <cell r="AU980" t="str">
            <v>GAS</v>
          </cell>
          <cell r="AV980">
            <v>-5160.000003410687</v>
          </cell>
          <cell r="AW980" t="str">
            <v>OLD DEAL</v>
          </cell>
        </row>
        <row r="981">
          <cell r="AU981" t="str">
            <v>GAS</v>
          </cell>
          <cell r="AV981">
            <v>1890.0000023896343</v>
          </cell>
          <cell r="AW981" t="str">
            <v>OLD DEAL</v>
          </cell>
        </row>
        <row r="982">
          <cell r="AU982" t="str">
            <v>GAS</v>
          </cell>
          <cell r="AV982">
            <v>5279.9999982777845</v>
          </cell>
          <cell r="AW982" t="str">
            <v>OLD DEAL</v>
          </cell>
        </row>
        <row r="983">
          <cell r="AU983" t="str">
            <v>GAS</v>
          </cell>
          <cell r="AV983">
            <v>7590.0000013962635</v>
          </cell>
          <cell r="AW983" t="str">
            <v>OLD DEAL</v>
          </cell>
        </row>
        <row r="984">
          <cell r="AU984" t="str">
            <v>GAS</v>
          </cell>
          <cell r="AV984">
            <v>18600.000001089684</v>
          </cell>
          <cell r="AW984" t="str">
            <v>OLD DEAL</v>
          </cell>
        </row>
        <row r="985">
          <cell r="AU985" t="str">
            <v>GAS</v>
          </cell>
          <cell r="AV985">
            <v>0</v>
          </cell>
          <cell r="AW985" t="str">
            <v>OLD DEAL</v>
          </cell>
        </row>
        <row r="986">
          <cell r="AU986" t="str">
            <v>GAS</v>
          </cell>
          <cell r="AV986">
            <v>0</v>
          </cell>
          <cell r="AW986" t="str">
            <v>OLD DEAL</v>
          </cell>
        </row>
        <row r="987">
          <cell r="AU987" t="str">
            <v>GAS</v>
          </cell>
          <cell r="AV987">
            <v>0</v>
          </cell>
          <cell r="AW987" t="str">
            <v>OLD DEAL</v>
          </cell>
        </row>
        <row r="988">
          <cell r="AU988" t="str">
            <v>GAS</v>
          </cell>
          <cell r="AV988">
            <v>0</v>
          </cell>
          <cell r="AW988" t="str">
            <v>OLD DEAL</v>
          </cell>
        </row>
        <row r="989">
          <cell r="AU989" t="str">
            <v>GAS</v>
          </cell>
          <cell r="AV989">
            <v>0</v>
          </cell>
          <cell r="AW989" t="str">
            <v>OLD DEAL</v>
          </cell>
        </row>
        <row r="990">
          <cell r="AU990" t="str">
            <v>GAS</v>
          </cell>
          <cell r="AV990">
            <v>0</v>
          </cell>
          <cell r="AW990" t="str">
            <v>OLD DEAL</v>
          </cell>
        </row>
        <row r="991">
          <cell r="AU991" t="str">
            <v>GAS</v>
          </cell>
          <cell r="AV991">
            <v>0</v>
          </cell>
          <cell r="AW991" t="str">
            <v>OLD DEAL</v>
          </cell>
        </row>
        <row r="992">
          <cell r="AU992" t="str">
            <v>GAS</v>
          </cell>
          <cell r="AV992">
            <v>101919.99999787608</v>
          </cell>
          <cell r="AW992" t="str">
            <v>OLD DEAL</v>
          </cell>
        </row>
        <row r="993">
          <cell r="AU993" t="str">
            <v>GAS</v>
          </cell>
          <cell r="AV993">
            <v>149109.99999995707</v>
          </cell>
          <cell r="AW993" t="str">
            <v>OLD DEAL</v>
          </cell>
        </row>
        <row r="994">
          <cell r="AU994" t="str">
            <v>GAS</v>
          </cell>
          <cell r="AV994">
            <v>161539.99999841323</v>
          </cell>
          <cell r="AW994" t="str">
            <v>OLD DEAL</v>
          </cell>
        </row>
        <row r="995">
          <cell r="AU995" t="str">
            <v>GAS</v>
          </cell>
          <cell r="AV995">
            <v>141479.99999569127</v>
          </cell>
          <cell r="AW995" t="str">
            <v>OLD DEAL</v>
          </cell>
        </row>
        <row r="996">
          <cell r="AU996" t="str">
            <v>GAS</v>
          </cell>
          <cell r="AV996">
            <v>65280.000001002692</v>
          </cell>
          <cell r="AW996" t="str">
            <v>OLD DEAL</v>
          </cell>
        </row>
        <row r="997">
          <cell r="AU997" t="str">
            <v>GAS</v>
          </cell>
          <cell r="AV997">
            <v>28800.000001377204</v>
          </cell>
          <cell r="AW997" t="str">
            <v>OLD DEAL</v>
          </cell>
        </row>
        <row r="998">
          <cell r="AU998" t="str">
            <v>GAS</v>
          </cell>
          <cell r="AV998">
            <v>26009.999999325319</v>
          </cell>
          <cell r="AW998" t="str">
            <v>OLD DEAL</v>
          </cell>
        </row>
        <row r="999">
          <cell r="AU999" t="str">
            <v>GAS</v>
          </cell>
          <cell r="AV999">
            <v>29100.000004429676</v>
          </cell>
          <cell r="AW999" t="str">
            <v>OLD DEAL</v>
          </cell>
        </row>
        <row r="1000">
          <cell r="AU1000" t="str">
            <v>GAS</v>
          </cell>
          <cell r="AV1000">
            <v>33989.99999594417</v>
          </cell>
          <cell r="AW1000" t="str">
            <v>OLD DEAL</v>
          </cell>
        </row>
        <row r="1001">
          <cell r="AU1001" t="str">
            <v>GAS</v>
          </cell>
          <cell r="AV1001">
            <v>37950.000000122222</v>
          </cell>
          <cell r="AW1001" t="str">
            <v>OLD DEAL</v>
          </cell>
        </row>
        <row r="1002">
          <cell r="AU1002" t="str">
            <v>GAS</v>
          </cell>
          <cell r="AV1002">
            <v>51240.000003259593</v>
          </cell>
          <cell r="AW1002" t="str">
            <v>OLD DEAL</v>
          </cell>
        </row>
        <row r="1003">
          <cell r="AU1003" t="str">
            <v>GAS</v>
          </cell>
          <cell r="AV1003">
            <v>39820.00000281963</v>
          </cell>
          <cell r="AW1003" t="str">
            <v>OLD DEAL</v>
          </cell>
        </row>
        <row r="1004">
          <cell r="AU1004" t="str">
            <v>GAS</v>
          </cell>
          <cell r="AV1004">
            <v>97739.99999572747</v>
          </cell>
          <cell r="AW1004" t="str">
            <v>OLD DEAL</v>
          </cell>
        </row>
        <row r="1005">
          <cell r="AU1005" t="str">
            <v>GAS</v>
          </cell>
          <cell r="AV1005">
            <v>-80190.000003864159</v>
          </cell>
          <cell r="AW1005" t="str">
            <v>OLD DEAL</v>
          </cell>
        </row>
        <row r="1006">
          <cell r="AU1006" t="str">
            <v>GAS</v>
          </cell>
          <cell r="AV1006">
            <v>-78099.516520000005</v>
          </cell>
          <cell r="AW1006" t="str">
            <v>OLD DEAL</v>
          </cell>
        </row>
        <row r="1007">
          <cell r="AU1007" t="str">
            <v>GAS</v>
          </cell>
          <cell r="AV1007">
            <v>-62594.193650000001</v>
          </cell>
          <cell r="AW1007" t="str">
            <v>OLD DEAL</v>
          </cell>
        </row>
        <row r="1008">
          <cell r="AU1008" t="str">
            <v>GAS</v>
          </cell>
          <cell r="AV1008">
            <v>-50944.019690000001</v>
          </cell>
          <cell r="AW1008" t="str">
            <v>OLD DEAL</v>
          </cell>
        </row>
        <row r="1009">
          <cell r="AU1009" t="str">
            <v>GAS</v>
          </cell>
          <cell r="AV1009">
            <v>-39651.381670000002</v>
          </cell>
          <cell r="AW1009" t="str">
            <v>OLD DEAL</v>
          </cell>
        </row>
        <row r="1010">
          <cell r="AU1010" t="str">
            <v>GAS</v>
          </cell>
          <cell r="AV1010">
            <v>-22818.42182</v>
          </cell>
          <cell r="AW1010" t="str">
            <v>OLD DEAL</v>
          </cell>
        </row>
        <row r="1011">
          <cell r="AU1011" t="str">
            <v>GAS</v>
          </cell>
          <cell r="AV1011">
            <v>-2635.5887499999999</v>
          </cell>
          <cell r="AW1011" t="str">
            <v>OLD DEAL</v>
          </cell>
        </row>
        <row r="1012">
          <cell r="AU1012" t="str">
            <v>GAS</v>
          </cell>
          <cell r="AV1012">
            <v>-46859.709909999998</v>
          </cell>
          <cell r="AW1012" t="str">
            <v>OLD DEAL</v>
          </cell>
        </row>
        <row r="1013">
          <cell r="AU1013" t="str">
            <v>GAS</v>
          </cell>
          <cell r="AV1013">
            <v>-38252.007230000003</v>
          </cell>
          <cell r="AW1013" t="str">
            <v>OLD DEAL</v>
          </cell>
        </row>
        <row r="1014">
          <cell r="AU1014" t="str">
            <v>GAS</v>
          </cell>
          <cell r="AV1014">
            <v>-31840.012309999998</v>
          </cell>
          <cell r="AW1014" t="str">
            <v>OLD DEAL</v>
          </cell>
        </row>
        <row r="1015">
          <cell r="AU1015" t="str">
            <v>GAS</v>
          </cell>
          <cell r="AV1015">
            <v>-21147.403549999999</v>
          </cell>
          <cell r="AW1015" t="str">
            <v>OLD DEAL</v>
          </cell>
        </row>
        <row r="1016">
          <cell r="AU1016" t="str">
            <v>GAS</v>
          </cell>
          <cell r="AV1016">
            <v>-16595.21587</v>
          </cell>
          <cell r="AW1016" t="str">
            <v>OLD DEAL</v>
          </cell>
        </row>
        <row r="1017">
          <cell r="AU1017" t="str">
            <v>GAS</v>
          </cell>
          <cell r="AV1017">
            <v>-2635.5887499999999</v>
          </cell>
          <cell r="AW1017" t="str">
            <v>OLD DEAL</v>
          </cell>
        </row>
        <row r="1018">
          <cell r="AU1018" t="str">
            <v>GAS</v>
          </cell>
          <cell r="AV1018">
            <v>-6969.5545199999997</v>
          </cell>
          <cell r="AW1018" t="str">
            <v>OLD DEAL</v>
          </cell>
        </row>
        <row r="1019">
          <cell r="AU1019" t="str">
            <v>GAS</v>
          </cell>
          <cell r="AV1019">
            <v>-5206.6344300000001</v>
          </cell>
          <cell r="AW1019" t="str">
            <v>OLD DEAL</v>
          </cell>
        </row>
        <row r="1020">
          <cell r="AU1020" t="str">
            <v>GAS</v>
          </cell>
          <cell r="AV1020">
            <v>-3477.4551999999999</v>
          </cell>
          <cell r="AW1020" t="str">
            <v>OLD DEAL</v>
          </cell>
        </row>
        <row r="1021">
          <cell r="AU1021" t="str">
            <v>GAS</v>
          </cell>
          <cell r="AV1021">
            <v>-3184.0012299999999</v>
          </cell>
          <cell r="AW1021" t="str">
            <v>OLD DEAL</v>
          </cell>
        </row>
        <row r="1022">
          <cell r="AU1022" t="str">
            <v>GAS</v>
          </cell>
          <cell r="AV1022">
            <v>-5286.8508899999997</v>
          </cell>
          <cell r="AW1022" t="str">
            <v>OLD DEAL</v>
          </cell>
        </row>
        <row r="1023">
          <cell r="AU1023" t="str">
            <v>GAS</v>
          </cell>
          <cell r="AV1023">
            <v>-2074.4019800000001</v>
          </cell>
          <cell r="AW1023" t="str">
            <v>OLD DEAL</v>
          </cell>
        </row>
        <row r="1024">
          <cell r="AU1024" t="str">
            <v>GAS</v>
          </cell>
          <cell r="AV1024">
            <v>-329.44859000000002</v>
          </cell>
          <cell r="AW1024" t="str">
            <v>OLD DEAL</v>
          </cell>
        </row>
        <row r="1025">
          <cell r="AU1025" t="str">
            <v>GAS</v>
          </cell>
          <cell r="AV1025">
            <v>76.03801</v>
          </cell>
          <cell r="AW1025" t="str">
            <v>OLD DEAL</v>
          </cell>
        </row>
        <row r="1026">
          <cell r="AU1026" t="str">
            <v>GAS</v>
          </cell>
          <cell r="AV1026">
            <v>-5206.6344300000001</v>
          </cell>
          <cell r="AW1026" t="str">
            <v>OLD DEAL</v>
          </cell>
        </row>
        <row r="1027">
          <cell r="AU1027" t="str">
            <v>GAS</v>
          </cell>
          <cell r="AV1027">
            <v>-6954.9104100000004</v>
          </cell>
          <cell r="AW1027" t="str">
            <v>OLD DEAL</v>
          </cell>
        </row>
        <row r="1028">
          <cell r="AU1028" t="str">
            <v>GAS</v>
          </cell>
          <cell r="AV1028">
            <v>-3184.0012299999999</v>
          </cell>
          <cell r="AW1028" t="str">
            <v>OLD DEAL</v>
          </cell>
        </row>
        <row r="1029">
          <cell r="AU1029" t="str">
            <v>GAS</v>
          </cell>
          <cell r="AV1029">
            <v>-2643.42544</v>
          </cell>
          <cell r="AW1029" t="str">
            <v>OLD DEAL</v>
          </cell>
        </row>
        <row r="1030">
          <cell r="AU1030" t="str">
            <v>GAS</v>
          </cell>
          <cell r="AV1030">
            <v>-2074.4019800000001</v>
          </cell>
          <cell r="AW1030" t="str">
            <v>OLD DEAL</v>
          </cell>
        </row>
        <row r="1031">
          <cell r="AU1031" t="str">
            <v>GAS</v>
          </cell>
          <cell r="AV1031">
            <v>-329.44859000000002</v>
          </cell>
          <cell r="AW1031" t="str">
            <v>OLD DEAL</v>
          </cell>
        </row>
        <row r="1032">
          <cell r="AU1032" t="str">
            <v>GAS</v>
          </cell>
          <cell r="AV1032">
            <v>-57272.978779999998</v>
          </cell>
          <cell r="AW1032" t="str">
            <v>OLD DEAL</v>
          </cell>
        </row>
        <row r="1033">
          <cell r="AU1033" t="str">
            <v>GAS</v>
          </cell>
          <cell r="AV1033">
            <v>-48684.372840000004</v>
          </cell>
          <cell r="AW1033" t="str">
            <v>OLD DEAL</v>
          </cell>
        </row>
        <row r="1034">
          <cell r="AU1034" t="str">
            <v>GAS</v>
          </cell>
          <cell r="AV1034">
            <v>-41392.016000000003</v>
          </cell>
          <cell r="AW1034" t="str">
            <v>OLD DEAL</v>
          </cell>
        </row>
        <row r="1035">
          <cell r="AU1035" t="str">
            <v>GAS</v>
          </cell>
          <cell r="AV1035">
            <v>-31721.105329999999</v>
          </cell>
          <cell r="AW1035" t="str">
            <v>OLD DEAL</v>
          </cell>
        </row>
        <row r="1036">
          <cell r="AU1036" t="str">
            <v>GAS</v>
          </cell>
          <cell r="AV1036">
            <v>-24892.823799999998</v>
          </cell>
          <cell r="AW1036" t="str">
            <v>OLD DEAL</v>
          </cell>
        </row>
        <row r="1037">
          <cell r="AU1037" t="str">
            <v>GAS</v>
          </cell>
          <cell r="AV1037">
            <v>-2965.0373399999999</v>
          </cell>
          <cell r="AW1037" t="str">
            <v>OLD DEAL</v>
          </cell>
        </row>
        <row r="1038">
          <cell r="AU1038" t="str">
            <v>GAS</v>
          </cell>
          <cell r="AV1038">
            <v>-15619.9033</v>
          </cell>
          <cell r="AW1038" t="str">
            <v>OLD DEAL</v>
          </cell>
        </row>
        <row r="1039">
          <cell r="AU1039" t="str">
            <v>GAS</v>
          </cell>
          <cell r="AV1039">
            <v>-13909.820809999999</v>
          </cell>
          <cell r="AW1039" t="str">
            <v>OLD DEAL</v>
          </cell>
        </row>
        <row r="1040">
          <cell r="AU1040" t="str">
            <v>GAS</v>
          </cell>
          <cell r="AV1040">
            <v>-9552.0036899999996</v>
          </cell>
          <cell r="AW1040" t="str">
            <v>OLD DEAL</v>
          </cell>
        </row>
        <row r="1041">
          <cell r="AU1041" t="str">
            <v>GAS</v>
          </cell>
          <cell r="AV1041">
            <v>-7930.2763299999997</v>
          </cell>
          <cell r="AW1041" t="str">
            <v>OLD DEAL</v>
          </cell>
        </row>
        <row r="1042">
          <cell r="AU1042" t="str">
            <v>GAS</v>
          </cell>
          <cell r="AV1042">
            <v>-8297.6079300000001</v>
          </cell>
          <cell r="AW1042" t="str">
            <v>OLD DEAL</v>
          </cell>
        </row>
        <row r="1043">
          <cell r="AU1043" t="str">
            <v>GAS</v>
          </cell>
          <cell r="AV1043">
            <v>-988.34577999999999</v>
          </cell>
          <cell r="AW1043" t="str">
            <v>OLD DEAL</v>
          </cell>
        </row>
        <row r="1044">
          <cell r="AU1044" t="str">
            <v>GAS</v>
          </cell>
          <cell r="AV1044">
            <v>-5206.6344300000001</v>
          </cell>
          <cell r="AW1044" t="str">
            <v>OLD DEAL</v>
          </cell>
        </row>
        <row r="1045">
          <cell r="AU1045" t="str">
            <v>GAS</v>
          </cell>
          <cell r="AV1045">
            <v>-3477.4551999999999</v>
          </cell>
          <cell r="AW1045" t="str">
            <v>OLD DEAL</v>
          </cell>
        </row>
        <row r="1046">
          <cell r="AU1046" t="str">
            <v>GAS</v>
          </cell>
          <cell r="AV1046">
            <v>-3184.0012299999999</v>
          </cell>
          <cell r="AW1046" t="str">
            <v>OLD DEAL</v>
          </cell>
        </row>
        <row r="1047">
          <cell r="AU1047" t="str">
            <v>GAS</v>
          </cell>
          <cell r="AV1047">
            <v>-2643.42544</v>
          </cell>
          <cell r="AW1047" t="str">
            <v>OLD DEAL</v>
          </cell>
        </row>
        <row r="1048">
          <cell r="AU1048" t="str">
            <v>GAS</v>
          </cell>
          <cell r="AV1048">
            <v>-2074.4019800000001</v>
          </cell>
          <cell r="AW1048" t="str">
            <v>OLD DEAL</v>
          </cell>
        </row>
        <row r="1049">
          <cell r="AU1049" t="str">
            <v>GAS</v>
          </cell>
          <cell r="AV1049">
            <v>-329.44859000000002</v>
          </cell>
          <cell r="AW1049" t="str">
            <v>OLD DEAL</v>
          </cell>
        </row>
        <row r="1050">
          <cell r="AU1050" t="str">
            <v>GAS</v>
          </cell>
          <cell r="AV1050">
            <v>-2049.9999995404974</v>
          </cell>
          <cell r="AW1050" t="str">
            <v>OLD DEAL</v>
          </cell>
        </row>
        <row r="1051">
          <cell r="AU1051" t="str">
            <v>GAS</v>
          </cell>
          <cell r="AV1051">
            <v>-2029.9999995236149</v>
          </cell>
          <cell r="AW1051" t="str">
            <v>OLD DEAL</v>
          </cell>
        </row>
        <row r="1052">
          <cell r="AU1052" t="str">
            <v>GAS</v>
          </cell>
          <cell r="AV1052">
            <v>-3429.9999992578082</v>
          </cell>
          <cell r="AW1052" t="str">
            <v>OLD DEAL</v>
          </cell>
        </row>
        <row r="1053">
          <cell r="AU1053" t="str">
            <v>GAS</v>
          </cell>
          <cell r="AV1053">
            <v>-3179.9999968084185</v>
          </cell>
          <cell r="AW1053" t="str">
            <v>OLD DEAL</v>
          </cell>
        </row>
        <row r="1054">
          <cell r="AU1054" t="str">
            <v>GAS</v>
          </cell>
          <cell r="AV1054">
            <v>-12539.999996466231</v>
          </cell>
          <cell r="AW1054" t="str">
            <v>OLD DEAL</v>
          </cell>
        </row>
        <row r="1055">
          <cell r="AU1055" t="str">
            <v>GAS</v>
          </cell>
          <cell r="AV1055">
            <v>-2040.0000025660606</v>
          </cell>
          <cell r="AW1055" t="str">
            <v>OLD DEAL</v>
          </cell>
        </row>
        <row r="1056">
          <cell r="AU1056" t="str">
            <v>GAS</v>
          </cell>
          <cell r="AV1056">
            <v>-26879.999997162537</v>
          </cell>
          <cell r="AW1056" t="str">
            <v>OLD DEAL</v>
          </cell>
        </row>
        <row r="1057">
          <cell r="AU1057" t="str">
            <v>GAS</v>
          </cell>
          <cell r="AV1057">
            <v>-27000.000005015718</v>
          </cell>
          <cell r="AW1057" t="str">
            <v>OLD DEAL</v>
          </cell>
        </row>
        <row r="1058">
          <cell r="AU1058" t="str">
            <v>GAS</v>
          </cell>
          <cell r="AV1058">
            <v>-7980.0000033930992</v>
          </cell>
          <cell r="AW1058" t="str">
            <v>OLD DEAL</v>
          </cell>
        </row>
        <row r="1059">
          <cell r="AU1059" t="str">
            <v>GAS</v>
          </cell>
          <cell r="AV1059">
            <v>-11339.999999159012</v>
          </cell>
          <cell r="AW1059" t="str">
            <v>OLD DEAL</v>
          </cell>
        </row>
        <row r="1060">
          <cell r="AU1060" t="str">
            <v>GAS</v>
          </cell>
          <cell r="AV1060">
            <v>-10920.000004198864</v>
          </cell>
          <cell r="AW1060" t="str">
            <v>OLD DEAL</v>
          </cell>
        </row>
        <row r="1061">
          <cell r="AU1061" t="str">
            <v>GAS</v>
          </cell>
          <cell r="AV1061">
            <v>-8700.0000049035716</v>
          </cell>
          <cell r="AW1061" t="str">
            <v>OLD DEAL</v>
          </cell>
        </row>
        <row r="1062">
          <cell r="AU1062" t="str">
            <v>GAS</v>
          </cell>
          <cell r="AV1062">
            <v>-7499.9999992419143</v>
          </cell>
          <cell r="AW1062" t="str">
            <v>OLD DEAL</v>
          </cell>
        </row>
        <row r="1063">
          <cell r="AU1063" t="str">
            <v>GAS</v>
          </cell>
          <cell r="AV1063">
            <v>65359.999997438936</v>
          </cell>
          <cell r="AW1063" t="str">
            <v>OLD DEAL</v>
          </cell>
        </row>
        <row r="1064">
          <cell r="AU1064" t="str">
            <v>GAS</v>
          </cell>
          <cell r="AV1064">
            <v>-77456.537540000005</v>
          </cell>
          <cell r="AW1064" t="str">
            <v>OLD DEAL</v>
          </cell>
        </row>
        <row r="1065">
          <cell r="AU1065" t="str">
            <v>GAS</v>
          </cell>
          <cell r="AV1065">
            <v>-67020.407749999998</v>
          </cell>
          <cell r="AW1065" t="str">
            <v>OLD DEAL</v>
          </cell>
        </row>
        <row r="1066">
          <cell r="AU1066" t="str">
            <v>GAS</v>
          </cell>
          <cell r="AV1066">
            <v>-55667.83294</v>
          </cell>
          <cell r="AW1066" t="str">
            <v>OLD DEAL</v>
          </cell>
        </row>
        <row r="1067">
          <cell r="AU1067" t="str">
            <v>GAS</v>
          </cell>
          <cell r="AV1067">
            <v>-49285.044430000002</v>
          </cell>
          <cell r="AW1067" t="str">
            <v>OLD DEAL</v>
          </cell>
        </row>
        <row r="1068">
          <cell r="AU1068" t="str">
            <v>GAS</v>
          </cell>
          <cell r="AV1068">
            <v>-29545.11377</v>
          </cell>
          <cell r="AW1068" t="str">
            <v>OLD DEAL</v>
          </cell>
        </row>
        <row r="1069">
          <cell r="AU1069" t="str">
            <v>GAS</v>
          </cell>
          <cell r="AV1069">
            <v>-8864.4426399999993</v>
          </cell>
          <cell r="AW1069" t="str">
            <v>OLD DEAL</v>
          </cell>
        </row>
        <row r="1070">
          <cell r="AU1070" t="str">
            <v>GAS</v>
          </cell>
          <cell r="AV1070">
            <v>-46473.92252</v>
          </cell>
          <cell r="AW1070" t="str">
            <v>OLD DEAL</v>
          </cell>
        </row>
        <row r="1071">
          <cell r="AU1071" t="str">
            <v>GAS</v>
          </cell>
          <cell r="AV1071">
            <v>-40956.915849999998</v>
          </cell>
          <cell r="AW1071" t="str">
            <v>OLD DEAL</v>
          </cell>
        </row>
        <row r="1072">
          <cell r="AU1072" t="str">
            <v>GAS</v>
          </cell>
          <cell r="AV1072">
            <v>-34792.39559</v>
          </cell>
          <cell r="AW1072" t="str">
            <v>OLD DEAL</v>
          </cell>
        </row>
        <row r="1073">
          <cell r="AU1073" t="str">
            <v>GAS</v>
          </cell>
          <cell r="AV1073">
            <v>-26285.357029999999</v>
          </cell>
          <cell r="AW1073" t="str">
            <v>OLD DEAL</v>
          </cell>
        </row>
        <row r="1074">
          <cell r="AU1074" t="str">
            <v>GAS</v>
          </cell>
          <cell r="AV1074">
            <v>-21487.355469999999</v>
          </cell>
          <cell r="AW1074" t="str">
            <v>OLD DEAL</v>
          </cell>
        </row>
        <row r="1075">
          <cell r="AU1075" t="str">
            <v>GAS</v>
          </cell>
          <cell r="AV1075">
            <v>-8864.4426399999993</v>
          </cell>
          <cell r="AW1075" t="str">
            <v>OLD DEAL</v>
          </cell>
        </row>
        <row r="1076">
          <cell r="AU1076" t="str">
            <v>GAS</v>
          </cell>
          <cell r="AV1076">
            <v>-6746.9839000000002</v>
          </cell>
          <cell r="AW1076" t="str">
            <v>OLD DEAL</v>
          </cell>
        </row>
        <row r="1077">
          <cell r="AU1077" t="str">
            <v>GAS</v>
          </cell>
          <cell r="AV1077">
            <v>-5163.7691699999996</v>
          </cell>
          <cell r="AW1077" t="str">
            <v>OLD DEAL</v>
          </cell>
        </row>
        <row r="1078">
          <cell r="AU1078" t="str">
            <v>GAS</v>
          </cell>
          <cell r="AV1078">
            <v>-3723.35599</v>
          </cell>
          <cell r="AW1078" t="str">
            <v>OLD DEAL</v>
          </cell>
        </row>
        <row r="1079">
          <cell r="AU1079" t="str">
            <v>GAS</v>
          </cell>
          <cell r="AV1079">
            <v>-3479.23956</v>
          </cell>
          <cell r="AW1079" t="str">
            <v>OLD DEAL</v>
          </cell>
        </row>
        <row r="1080">
          <cell r="AU1080" t="str">
            <v>GAS</v>
          </cell>
          <cell r="AV1080">
            <v>-6571.3392599999997</v>
          </cell>
          <cell r="AW1080" t="str">
            <v>OLD DEAL</v>
          </cell>
        </row>
        <row r="1081">
          <cell r="AU1081" t="str">
            <v>GAS</v>
          </cell>
          <cell r="AV1081">
            <v>-2685.9194299999999</v>
          </cell>
          <cell r="AW1081" t="str">
            <v>OLD DEAL</v>
          </cell>
        </row>
        <row r="1082">
          <cell r="AU1082" t="str">
            <v>GAS</v>
          </cell>
          <cell r="AV1082">
            <v>-1108.0553299999999</v>
          </cell>
          <cell r="AW1082" t="str">
            <v>OLD DEAL</v>
          </cell>
        </row>
        <row r="1083">
          <cell r="AU1083" t="str">
            <v>GAS</v>
          </cell>
          <cell r="AV1083">
            <v>-1017.13189</v>
          </cell>
          <cell r="AW1083" t="str">
            <v>OLD DEAL</v>
          </cell>
        </row>
        <row r="1084">
          <cell r="AU1084" t="str">
            <v>GAS</v>
          </cell>
          <cell r="AV1084">
            <v>-5163.7691699999996</v>
          </cell>
          <cell r="AW1084" t="str">
            <v>OLD DEAL</v>
          </cell>
        </row>
        <row r="1085">
          <cell r="AU1085" t="str">
            <v>GAS</v>
          </cell>
          <cell r="AV1085">
            <v>-7446.7119700000003</v>
          </cell>
          <cell r="AW1085" t="str">
            <v>OLD DEAL</v>
          </cell>
        </row>
        <row r="1086">
          <cell r="AU1086" t="str">
            <v>GAS</v>
          </cell>
          <cell r="AV1086">
            <v>-3479.23956</v>
          </cell>
          <cell r="AW1086" t="str">
            <v>OLD DEAL</v>
          </cell>
        </row>
        <row r="1087">
          <cell r="AU1087" t="str">
            <v>GAS</v>
          </cell>
          <cell r="AV1087">
            <v>-3285.6696299999999</v>
          </cell>
          <cell r="AW1087" t="str">
            <v>OLD DEAL</v>
          </cell>
        </row>
        <row r="1088">
          <cell r="AU1088" t="str">
            <v>GAS</v>
          </cell>
          <cell r="AV1088">
            <v>-2685.9194299999999</v>
          </cell>
          <cell r="AW1088" t="str">
            <v>OLD DEAL</v>
          </cell>
        </row>
        <row r="1089">
          <cell r="AU1089" t="str">
            <v>GAS</v>
          </cell>
          <cell r="AV1089">
            <v>-1108.0553299999999</v>
          </cell>
          <cell r="AW1089" t="str">
            <v>OLD DEAL</v>
          </cell>
        </row>
        <row r="1090">
          <cell r="AU1090" t="str">
            <v>GAS</v>
          </cell>
          <cell r="AV1090">
            <v>-56801.460859999999</v>
          </cell>
          <cell r="AW1090" t="str">
            <v>OLD DEAL</v>
          </cell>
        </row>
        <row r="1091">
          <cell r="AU1091" t="str">
            <v>GAS</v>
          </cell>
          <cell r="AV1091">
            <v>-52126.983809999998</v>
          </cell>
          <cell r="AW1091" t="str">
            <v>OLD DEAL</v>
          </cell>
        </row>
        <row r="1092">
          <cell r="AU1092" t="str">
            <v>GAS</v>
          </cell>
          <cell r="AV1092">
            <v>-45230.114269999998</v>
          </cell>
          <cell r="AW1092" t="str">
            <v>OLD DEAL</v>
          </cell>
        </row>
        <row r="1093">
          <cell r="AU1093" t="str">
            <v>GAS</v>
          </cell>
          <cell r="AV1093">
            <v>-39428.035539999997</v>
          </cell>
          <cell r="AW1093" t="str">
            <v>OLD DEAL</v>
          </cell>
        </row>
        <row r="1094">
          <cell r="AU1094" t="str">
            <v>GAS</v>
          </cell>
          <cell r="AV1094">
            <v>-32231.033210000001</v>
          </cell>
          <cell r="AW1094" t="str">
            <v>OLD DEAL</v>
          </cell>
        </row>
        <row r="1095">
          <cell r="AU1095" t="str">
            <v>GAS</v>
          </cell>
          <cell r="AV1095">
            <v>-9972.4979700000004</v>
          </cell>
          <cell r="AW1095" t="str">
            <v>OLD DEAL</v>
          </cell>
        </row>
        <row r="1096">
          <cell r="AU1096" t="str">
            <v>GAS</v>
          </cell>
          <cell r="AV1096">
            <v>-15491.307510000001</v>
          </cell>
          <cell r="AW1096" t="str">
            <v>OLD DEAL</v>
          </cell>
        </row>
        <row r="1097">
          <cell r="AU1097" t="str">
            <v>GAS</v>
          </cell>
          <cell r="AV1097">
            <v>-14893.423940000001</v>
          </cell>
          <cell r="AW1097" t="str">
            <v>OLD DEAL</v>
          </cell>
        </row>
        <row r="1098">
          <cell r="AU1098" t="str">
            <v>GAS</v>
          </cell>
          <cell r="AV1098">
            <v>-10437.71868</v>
          </cell>
          <cell r="AW1098" t="str">
            <v>OLD DEAL</v>
          </cell>
        </row>
        <row r="1099">
          <cell r="AU1099" t="str">
            <v>GAS</v>
          </cell>
          <cell r="AV1099">
            <v>-9857.0088899999992</v>
          </cell>
          <cell r="AW1099" t="str">
            <v>OLD DEAL</v>
          </cell>
        </row>
        <row r="1100">
          <cell r="AU1100" t="str">
            <v>GAS</v>
          </cell>
          <cell r="AV1100">
            <v>-10743.677739999999</v>
          </cell>
          <cell r="AW1100" t="str">
            <v>OLD DEAL</v>
          </cell>
        </row>
        <row r="1101">
          <cell r="AU1101" t="str">
            <v>GAS</v>
          </cell>
          <cell r="AV1101">
            <v>-3324.16599</v>
          </cell>
          <cell r="AW1101" t="str">
            <v>OLD DEAL</v>
          </cell>
        </row>
        <row r="1102">
          <cell r="AU1102" t="str">
            <v>GAS</v>
          </cell>
          <cell r="AV1102">
            <v>-5163.7691699999996</v>
          </cell>
          <cell r="AW1102" t="str">
            <v>OLD DEAL</v>
          </cell>
        </row>
        <row r="1103">
          <cell r="AU1103" t="str">
            <v>GAS</v>
          </cell>
          <cell r="AV1103">
            <v>-3723.35599</v>
          </cell>
          <cell r="AW1103" t="str">
            <v>OLD DEAL</v>
          </cell>
        </row>
        <row r="1104">
          <cell r="AU1104" t="str">
            <v>GAS</v>
          </cell>
          <cell r="AV1104">
            <v>-3479.23956</v>
          </cell>
          <cell r="AW1104" t="str">
            <v>OLD DEAL</v>
          </cell>
        </row>
        <row r="1105">
          <cell r="AU1105" t="str">
            <v>GAS</v>
          </cell>
          <cell r="AV1105">
            <v>-3285.6696299999999</v>
          </cell>
          <cell r="AW1105" t="str">
            <v>OLD DEAL</v>
          </cell>
        </row>
        <row r="1106">
          <cell r="AU1106" t="str">
            <v>GAS</v>
          </cell>
          <cell r="AV1106">
            <v>-2685.9194299999999</v>
          </cell>
          <cell r="AW1106" t="str">
            <v>OLD DEAL</v>
          </cell>
        </row>
        <row r="1107">
          <cell r="AU1107" t="str">
            <v>GAS</v>
          </cell>
          <cell r="AV1107">
            <v>-1108.0553299999999</v>
          </cell>
          <cell r="AW1107" t="str">
            <v>OLD DEAL</v>
          </cell>
        </row>
        <row r="1108">
          <cell r="AU1108" t="str">
            <v>GAS</v>
          </cell>
          <cell r="AV1108">
            <v>-7920.000002116074</v>
          </cell>
          <cell r="AW1108" t="str">
            <v>OLD DEAL</v>
          </cell>
        </row>
        <row r="1109">
          <cell r="AU1109" t="str">
            <v>GAS</v>
          </cell>
          <cell r="AV1109">
            <v>-4399.9999959874276</v>
          </cell>
          <cell r="AW1109" t="str">
            <v>OLD DEAL</v>
          </cell>
        </row>
        <row r="1110">
          <cell r="AU1110" t="str">
            <v>GAS</v>
          </cell>
          <cell r="AV1110">
            <v>-860.0000031600631</v>
          </cell>
          <cell r="AW1110" t="str">
            <v>OLD DEAL</v>
          </cell>
        </row>
        <row r="1111">
          <cell r="AU1111" t="str">
            <v>GAS</v>
          </cell>
          <cell r="AV1111">
            <v>-479.99999618537333</v>
          </cell>
          <cell r="AW1111" t="str">
            <v>OLD DEAL</v>
          </cell>
        </row>
        <row r="1112">
          <cell r="AU1112" t="str">
            <v>GAS</v>
          </cell>
          <cell r="AV1112">
            <v>-180.00000178512164</v>
          </cell>
          <cell r="AW1112" t="str">
            <v>OLD DEAL</v>
          </cell>
        </row>
        <row r="1113">
          <cell r="AU1113" t="str">
            <v>GAS</v>
          </cell>
          <cell r="AV1113">
            <v>870.00000149932271</v>
          </cell>
          <cell r="AW1113" t="str">
            <v>OLD DEAL</v>
          </cell>
        </row>
        <row r="1114">
          <cell r="AU1114" t="str">
            <v>GAS</v>
          </cell>
          <cell r="AV1114">
            <v>6649.9999979127397</v>
          </cell>
          <cell r="AW1114" t="str">
            <v>OLD DEAL</v>
          </cell>
        </row>
        <row r="1115">
          <cell r="AU1115" t="str">
            <v>GAS</v>
          </cell>
          <cell r="AV1115">
            <v>79040.000004777365</v>
          </cell>
          <cell r="AW1115" t="str">
            <v>OLD DEAL</v>
          </cell>
        </row>
        <row r="1116">
          <cell r="AU1116" t="str">
            <v>GAS</v>
          </cell>
          <cell r="AV1116">
            <v>21376.235540000001</v>
          </cell>
          <cell r="AW1116" t="str">
            <v>OLD DEAL</v>
          </cell>
        </row>
        <row r="1117">
          <cell r="AU1117" t="str">
            <v>GAS</v>
          </cell>
          <cell r="AV1117">
            <v>10360.09758</v>
          </cell>
          <cell r="AW1117" t="str">
            <v>OLD DEAL</v>
          </cell>
        </row>
        <row r="1118">
          <cell r="AU1118" t="str">
            <v>GAS</v>
          </cell>
          <cell r="AV1118">
            <v>-45164.234149999997</v>
          </cell>
          <cell r="AW1118" t="str">
            <v>OLD DEAL</v>
          </cell>
        </row>
        <row r="1119">
          <cell r="AU1119" t="str">
            <v>GAS</v>
          </cell>
          <cell r="AV1119">
            <v>-21889.06798</v>
          </cell>
          <cell r="AW1119" t="str">
            <v>OLD DEAL</v>
          </cell>
        </row>
        <row r="1120">
          <cell r="AU1120" t="str">
            <v>GAS</v>
          </cell>
          <cell r="AV1120">
            <v>-945.75946999999996</v>
          </cell>
          <cell r="AW1120" t="str">
            <v>NEW DEAL</v>
          </cell>
        </row>
        <row r="1121">
          <cell r="AU1121" t="str">
            <v>GAS</v>
          </cell>
          <cell r="AV1121">
            <v>-468.59998999999999</v>
          </cell>
          <cell r="AW1121" t="str">
            <v>NEW DEAL</v>
          </cell>
        </row>
        <row r="1122">
          <cell r="AU1122" t="str">
            <v>GAS</v>
          </cell>
          <cell r="AV1122">
            <v>1023.82191</v>
          </cell>
          <cell r="AW1122" t="str">
            <v>NEW DEAL</v>
          </cell>
        </row>
        <row r="1123">
          <cell r="AU1123" t="str">
            <v>GAS</v>
          </cell>
          <cell r="AV1123">
            <v>2066.3450400000002</v>
          </cell>
          <cell r="AW1123" t="str">
            <v>NEW DEAL</v>
          </cell>
        </row>
        <row r="1124">
          <cell r="AU1124" t="str">
            <v>GAS</v>
          </cell>
          <cell r="AV1124">
            <v>17150.000002320587</v>
          </cell>
          <cell r="AW1124" t="str">
            <v>NEW DEAL</v>
          </cell>
        </row>
        <row r="1125">
          <cell r="AU1125" t="str">
            <v>GAS</v>
          </cell>
          <cell r="AV1125">
            <v>16310.000002738432</v>
          </cell>
          <cell r="AW1125" t="str">
            <v>NEW DEAL</v>
          </cell>
        </row>
        <row r="1126">
          <cell r="AU1126" t="str">
            <v>GAS</v>
          </cell>
          <cell r="AV1126">
            <v>13320.000000168086</v>
          </cell>
          <cell r="AW1126" t="str">
            <v>NEW DEAL</v>
          </cell>
        </row>
        <row r="1127">
          <cell r="AU1127" t="str">
            <v>GAS</v>
          </cell>
          <cell r="AV1127">
            <v>17080.000001961835</v>
          </cell>
          <cell r="AW1127" t="str">
            <v>NEW DEAL</v>
          </cell>
        </row>
        <row r="1128">
          <cell r="AU1128" t="str">
            <v>GAS</v>
          </cell>
          <cell r="AV1128">
            <v>10200.00000289735</v>
          </cell>
          <cell r="AW1128" t="str">
            <v>NEW DEAL</v>
          </cell>
        </row>
        <row r="1129">
          <cell r="AU1129" t="str">
            <v>GAS</v>
          </cell>
          <cell r="AV1129">
            <v>68850.000001577093</v>
          </cell>
          <cell r="AW1129" t="str">
            <v>NEW DEAL</v>
          </cell>
        </row>
        <row r="1130">
          <cell r="AU1130" t="str">
            <v>GAS</v>
          </cell>
          <cell r="AV1130">
            <v>68039.999999141073</v>
          </cell>
          <cell r="AW1130" t="str">
            <v>NEW DEAL</v>
          </cell>
        </row>
        <row r="1131">
          <cell r="AU1131" t="str">
            <v>GAS</v>
          </cell>
          <cell r="AV1131">
            <v>-3840.0000010259755</v>
          </cell>
          <cell r="AW1131" t="str">
            <v>NEW DEAL</v>
          </cell>
        </row>
        <row r="1132">
          <cell r="AU1132" t="str">
            <v>GAS</v>
          </cell>
          <cell r="AV1132">
            <v>-1799.9999969905705</v>
          </cell>
          <cell r="AW1132" t="str">
            <v>NEW DEAL</v>
          </cell>
        </row>
        <row r="1133">
          <cell r="AU1133" t="str">
            <v>GAS</v>
          </cell>
          <cell r="AV1133">
            <v>460.00000472703658</v>
          </cell>
          <cell r="AW1133" t="str">
            <v>NEW DEAL</v>
          </cell>
        </row>
        <row r="1134">
          <cell r="AU1134" t="str">
            <v>GAS</v>
          </cell>
          <cell r="AV1134">
            <v>2280.0000045147799</v>
          </cell>
          <cell r="AW1134" t="str">
            <v>NEW DEAL</v>
          </cell>
        </row>
        <row r="1135">
          <cell r="AU1135" t="str">
            <v>GAS</v>
          </cell>
          <cell r="AV1135">
            <v>1889.9999985956774</v>
          </cell>
          <cell r="AW1135" t="str">
            <v>NEW DEAL</v>
          </cell>
        </row>
        <row r="1136">
          <cell r="AU1136" t="str">
            <v>GAS</v>
          </cell>
          <cell r="AV1136">
            <v>1999.999995560552</v>
          </cell>
          <cell r="AW1136" t="str">
            <v>NEW DEAL</v>
          </cell>
        </row>
        <row r="1137">
          <cell r="AU1137" t="str">
            <v>GAS</v>
          </cell>
          <cell r="AV1137">
            <v>8500.0000031839572</v>
          </cell>
          <cell r="AW1137" t="str">
            <v>NEW DEAL</v>
          </cell>
        </row>
        <row r="1138">
          <cell r="AU1138" t="str">
            <v>GAS</v>
          </cell>
          <cell r="AV1138">
            <v>63559.999998352003</v>
          </cell>
          <cell r="AW1138" t="str">
            <v>NEW DEAL</v>
          </cell>
        </row>
        <row r="1139">
          <cell r="AU1139" t="str">
            <v>GAS</v>
          </cell>
          <cell r="AV1139">
            <v>-480.00000012824694</v>
          </cell>
          <cell r="AW1139" t="str">
            <v>NEW DEAL</v>
          </cell>
        </row>
        <row r="1140">
          <cell r="AU1140" t="str">
            <v>GAS</v>
          </cell>
          <cell r="AV1140">
            <v>1400.0000010031433</v>
          </cell>
          <cell r="AW1140" t="str">
            <v>NEW DEAL</v>
          </cell>
        </row>
        <row r="1141">
          <cell r="AU1141" t="str">
            <v>GAS</v>
          </cell>
          <cell r="AV1141">
            <v>2489.9999950168235</v>
          </cell>
          <cell r="AW1141" t="str">
            <v>NEW DEAL</v>
          </cell>
        </row>
        <row r="1142">
          <cell r="AU1142" t="str">
            <v>GAS</v>
          </cell>
          <cell r="AV1142">
            <v>3810.000003044056</v>
          </cell>
          <cell r="AW1142" t="str">
            <v>NEW DEAL</v>
          </cell>
        </row>
        <row r="1143">
          <cell r="AU1143" t="str">
            <v>GAS</v>
          </cell>
          <cell r="AV1143">
            <v>3989.9999959159804</v>
          </cell>
          <cell r="AW1143" t="str">
            <v>NEW DEAL</v>
          </cell>
        </row>
        <row r="1144">
          <cell r="AU1144" t="str">
            <v>GAS</v>
          </cell>
          <cell r="AV1144">
            <v>4799.9999953991173</v>
          </cell>
          <cell r="AW1144" t="str">
            <v>NEW DEAL</v>
          </cell>
        </row>
        <row r="1145">
          <cell r="AU1145" t="str">
            <v>GAS</v>
          </cell>
          <cell r="AV1145">
            <v>9499.9999970181998</v>
          </cell>
          <cell r="AW1145" t="str">
            <v>NEW DEAL</v>
          </cell>
        </row>
        <row r="1146">
          <cell r="AU1146" t="str">
            <v>GAS</v>
          </cell>
          <cell r="AV1146">
            <v>-769.99999829439162</v>
          </cell>
          <cell r="AW1146" t="str">
            <v>NEW DEAL</v>
          </cell>
        </row>
        <row r="1147">
          <cell r="AU1147" t="str">
            <v>GAS</v>
          </cell>
          <cell r="AV1147">
            <v>-160.00000338251292</v>
          </cell>
          <cell r="AW1147" t="str">
            <v>NEW DEAL</v>
          </cell>
        </row>
        <row r="1148">
          <cell r="AU1148" t="str">
            <v>GAS</v>
          </cell>
          <cell r="AV1148">
            <v>0</v>
          </cell>
          <cell r="AW1148" t="str">
            <v>NEW DEAL</v>
          </cell>
        </row>
        <row r="1149">
          <cell r="AU1149" t="str">
            <v>GAS</v>
          </cell>
          <cell r="AV1149">
            <v>0</v>
          </cell>
          <cell r="AW1149" t="str">
            <v>NEW DEAL</v>
          </cell>
        </row>
        <row r="1150">
          <cell r="AU1150" t="str">
            <v>GAS</v>
          </cell>
          <cell r="AV1150">
            <v>0</v>
          </cell>
          <cell r="AW1150" t="str">
            <v>NEW DEAL</v>
          </cell>
        </row>
        <row r="1151">
          <cell r="AU1151" t="str">
            <v>GAS</v>
          </cell>
          <cell r="AV1151">
            <v>0</v>
          </cell>
          <cell r="AW1151" t="str">
            <v>NEW DEAL</v>
          </cell>
        </row>
        <row r="1152">
          <cell r="AU1152" t="str">
            <v>GAS</v>
          </cell>
          <cell r="AV1152">
            <v>0</v>
          </cell>
          <cell r="AW1152" t="str">
            <v>NEW DEAL</v>
          </cell>
        </row>
        <row r="1153">
          <cell r="AU1153" t="str">
            <v>GAS</v>
          </cell>
          <cell r="AV1153">
            <v>0</v>
          </cell>
          <cell r="AW1153" t="str">
            <v>NEW DEAL</v>
          </cell>
        </row>
        <row r="1154">
          <cell r="AU1154" t="str">
            <v>GAS</v>
          </cell>
          <cell r="AV1154">
            <v>5550.0000027442857</v>
          </cell>
          <cell r="AW1154" t="str">
            <v>NEW DEAL</v>
          </cell>
        </row>
        <row r="1155">
          <cell r="AU1155" t="str">
            <v>GAS</v>
          </cell>
          <cell r="AV1155">
            <v>4349.9999956627571</v>
          </cell>
          <cell r="AW1155" t="str">
            <v>NEW DEAL</v>
          </cell>
        </row>
        <row r="1156">
          <cell r="AU1156" t="str">
            <v>GAS</v>
          </cell>
          <cell r="AV1156">
            <v>9420.3896999999997</v>
          </cell>
          <cell r="AW1156" t="str">
            <v>NEW DEAL</v>
          </cell>
        </row>
        <row r="1157">
          <cell r="AU1157" t="str">
            <v>GAS</v>
          </cell>
          <cell r="AV1157">
            <v>22897.643759999999</v>
          </cell>
          <cell r="AW1157" t="str">
            <v>NEW DEAL</v>
          </cell>
        </row>
        <row r="1158">
          <cell r="AU1158" t="str">
            <v>GAS</v>
          </cell>
          <cell r="AV1158">
            <v>32684.97048</v>
          </cell>
          <cell r="AW1158" t="str">
            <v>NEW DEAL</v>
          </cell>
        </row>
        <row r="1159">
          <cell r="AU1159" t="str">
            <v>GAS</v>
          </cell>
          <cell r="AV1159">
            <v>29809.26252</v>
          </cell>
          <cell r="AW1159" t="str">
            <v>NEW DEAL</v>
          </cell>
        </row>
        <row r="1160">
          <cell r="AU1160" t="str">
            <v>GAS</v>
          </cell>
          <cell r="AV1160">
            <v>22300.069100000001</v>
          </cell>
          <cell r="AW1160" t="str">
            <v>NEW DEAL</v>
          </cell>
        </row>
        <row r="1161">
          <cell r="AU1161" t="str">
            <v>GAS</v>
          </cell>
          <cell r="AV1161">
            <v>29581.11997</v>
          </cell>
          <cell r="AW1161" t="str">
            <v>NEW DEAL</v>
          </cell>
        </row>
        <row r="1162">
          <cell r="AU1162" t="str">
            <v>GAS</v>
          </cell>
          <cell r="AV1162">
            <v>6728.8497900000002</v>
          </cell>
          <cell r="AW1162" t="str">
            <v>NEW DEAL</v>
          </cell>
        </row>
        <row r="1163">
          <cell r="AU1163" t="str">
            <v>GAS</v>
          </cell>
          <cell r="AV1163">
            <v>14654.49201</v>
          </cell>
          <cell r="AW1163" t="str">
            <v>NEW DEAL</v>
          </cell>
        </row>
        <row r="1164">
          <cell r="AU1164" t="str">
            <v>GAS</v>
          </cell>
          <cell r="AV1164">
            <v>19066.232779999998</v>
          </cell>
          <cell r="AW1164" t="str">
            <v>NEW DEAL</v>
          </cell>
        </row>
        <row r="1165">
          <cell r="AU1165" t="str">
            <v>GAS</v>
          </cell>
          <cell r="AV1165">
            <v>18453.352989999999</v>
          </cell>
          <cell r="AW1165" t="str">
            <v>NEW DEAL</v>
          </cell>
        </row>
        <row r="1166">
          <cell r="AU1166" t="str">
            <v>GAS</v>
          </cell>
          <cell r="AV1166">
            <v>16353.38401</v>
          </cell>
          <cell r="AW1166" t="str">
            <v>NEW DEAL</v>
          </cell>
        </row>
        <row r="1167">
          <cell r="AU1167" t="str">
            <v>GAS</v>
          </cell>
          <cell r="AV1167">
            <v>25030.17844</v>
          </cell>
          <cell r="AW1167" t="str">
            <v>NEW DEAL</v>
          </cell>
        </row>
        <row r="1168">
          <cell r="AU1168" t="str">
            <v>GAS</v>
          </cell>
          <cell r="AV1168">
            <v>239.53789</v>
          </cell>
          <cell r="AW1168" t="str">
            <v>NEW DEAL</v>
          </cell>
        </row>
        <row r="1169">
          <cell r="AU1169" t="str">
            <v>GAS</v>
          </cell>
          <cell r="AV1169">
            <v>448.58999</v>
          </cell>
          <cell r="AW1169" t="str">
            <v>NEW DEAL</v>
          </cell>
        </row>
        <row r="1170">
          <cell r="AU1170" t="str">
            <v>GAS</v>
          </cell>
          <cell r="AV1170">
            <v>1831.8115</v>
          </cell>
          <cell r="AW1170" t="str">
            <v>NEW DEAL</v>
          </cell>
        </row>
        <row r="1171">
          <cell r="AU1171" t="str">
            <v>GAS</v>
          </cell>
          <cell r="AV1171">
            <v>4085.62131</v>
          </cell>
          <cell r="AW1171" t="str">
            <v>NEW DEAL</v>
          </cell>
        </row>
        <row r="1172">
          <cell r="AU1172" t="str">
            <v>GAS</v>
          </cell>
          <cell r="AV1172">
            <v>2838.9773799999998</v>
          </cell>
          <cell r="AW1172" t="str">
            <v>NEW DEAL</v>
          </cell>
        </row>
        <row r="1173">
          <cell r="AU1173" t="str">
            <v>GAS</v>
          </cell>
          <cell r="AV1173">
            <v>4460.0138200000001</v>
          </cell>
          <cell r="AW1173" t="str">
            <v>NEW DEAL</v>
          </cell>
        </row>
        <row r="1174">
          <cell r="AU1174" t="str">
            <v>GAS</v>
          </cell>
          <cell r="AV1174">
            <v>2275.4707699999999</v>
          </cell>
          <cell r="AW1174" t="str">
            <v>NEW DEAL</v>
          </cell>
        </row>
        <row r="1175">
          <cell r="AU1175" t="str">
            <v>GAS</v>
          </cell>
          <cell r="AV1175">
            <v>2221.89005</v>
          </cell>
          <cell r="AW1175" t="str">
            <v>NEW DEAL</v>
          </cell>
        </row>
        <row r="1176">
          <cell r="AU1176" t="str">
            <v>GAS</v>
          </cell>
          <cell r="AV1176">
            <v>897.17997000000003</v>
          </cell>
          <cell r="AW1176" t="str">
            <v>NEW DEAL</v>
          </cell>
        </row>
        <row r="1177">
          <cell r="AU1177" t="str">
            <v>GAS</v>
          </cell>
          <cell r="AV1177">
            <v>1831.8115</v>
          </cell>
          <cell r="AW1177" t="str">
            <v>NEW DEAL</v>
          </cell>
        </row>
        <row r="1178">
          <cell r="AU1178" t="str">
            <v>GAS</v>
          </cell>
          <cell r="AV1178">
            <v>4085.62131</v>
          </cell>
          <cell r="AW1178" t="str">
            <v>NEW DEAL</v>
          </cell>
        </row>
        <row r="1179">
          <cell r="AU1179" t="str">
            <v>GAS</v>
          </cell>
          <cell r="AV1179">
            <v>4258.4660700000004</v>
          </cell>
          <cell r="AW1179" t="str">
            <v>NEW DEAL</v>
          </cell>
        </row>
        <row r="1180">
          <cell r="AU1180" t="str">
            <v>GAS</v>
          </cell>
          <cell r="AV1180">
            <v>2973.3425499999998</v>
          </cell>
          <cell r="AW1180" t="str">
            <v>NEW DEAL</v>
          </cell>
        </row>
        <row r="1181">
          <cell r="AU1181" t="str">
            <v>GAS</v>
          </cell>
          <cell r="AV1181">
            <v>2275.4707699999999</v>
          </cell>
          <cell r="AW1181" t="str">
            <v>NEW DEAL</v>
          </cell>
        </row>
        <row r="1182">
          <cell r="AU1182" t="str">
            <v>GAS</v>
          </cell>
          <cell r="AV1182">
            <v>7626.0297600000004</v>
          </cell>
          <cell r="AW1182" t="str">
            <v>NEW DEAL</v>
          </cell>
        </row>
        <row r="1183">
          <cell r="AU1183" t="str">
            <v>GAS</v>
          </cell>
          <cell r="AV1183">
            <v>19234.020759999999</v>
          </cell>
          <cell r="AW1183" t="str">
            <v>NEW DEAL</v>
          </cell>
        </row>
        <row r="1184">
          <cell r="AU1184" t="str">
            <v>GAS</v>
          </cell>
          <cell r="AV1184">
            <v>27237.475399999999</v>
          </cell>
          <cell r="AW1184" t="str">
            <v>NEW DEAL</v>
          </cell>
        </row>
        <row r="1185">
          <cell r="AU1185" t="str">
            <v>GAS</v>
          </cell>
          <cell r="AV1185">
            <v>26970.28514</v>
          </cell>
          <cell r="AW1185" t="str">
            <v>NEW DEAL</v>
          </cell>
        </row>
        <row r="1186">
          <cell r="AU1186" t="str">
            <v>GAS</v>
          </cell>
          <cell r="AV1186">
            <v>26760.082920000001</v>
          </cell>
          <cell r="AW1186" t="str">
            <v>NEW DEAL</v>
          </cell>
        </row>
        <row r="1187">
          <cell r="AU1187" t="str">
            <v>GAS</v>
          </cell>
          <cell r="AV1187">
            <v>34132.06151</v>
          </cell>
          <cell r="AW1187" t="str">
            <v>NEW DEAL</v>
          </cell>
        </row>
        <row r="1188">
          <cell r="AU1188" t="str">
            <v>GAS</v>
          </cell>
          <cell r="AV1188">
            <v>2242.9499300000002</v>
          </cell>
          <cell r="AW1188" t="str">
            <v>NEW DEAL</v>
          </cell>
        </row>
        <row r="1189">
          <cell r="AU1189" t="str">
            <v>GAS</v>
          </cell>
          <cell r="AV1189">
            <v>5495.4345000000003</v>
          </cell>
          <cell r="AW1189" t="str">
            <v>NEW DEAL</v>
          </cell>
        </row>
        <row r="1190">
          <cell r="AU1190" t="str">
            <v>GAS</v>
          </cell>
          <cell r="AV1190">
            <v>8171.24262</v>
          </cell>
          <cell r="AW1190" t="str">
            <v>NEW DEAL</v>
          </cell>
        </row>
        <row r="1191">
          <cell r="AU1191" t="str">
            <v>GAS</v>
          </cell>
          <cell r="AV1191">
            <v>8516.9321500000005</v>
          </cell>
          <cell r="AW1191" t="str">
            <v>NEW DEAL</v>
          </cell>
        </row>
        <row r="1192">
          <cell r="AU1192" t="str">
            <v>GAS</v>
          </cell>
          <cell r="AV1192">
            <v>7433.3563700000004</v>
          </cell>
          <cell r="AW1192" t="str">
            <v>NEW DEAL</v>
          </cell>
        </row>
        <row r="1193">
          <cell r="AU1193" t="str">
            <v>GAS</v>
          </cell>
          <cell r="AV1193">
            <v>9101.8830699999999</v>
          </cell>
          <cell r="AW1193" t="str">
            <v>NEW DEAL</v>
          </cell>
        </row>
        <row r="1194">
          <cell r="AU1194" t="str">
            <v>GAS</v>
          </cell>
          <cell r="AV1194">
            <v>448.58999</v>
          </cell>
          <cell r="AW1194" t="str">
            <v>NEW DEAL</v>
          </cell>
        </row>
        <row r="1195">
          <cell r="AU1195" t="str">
            <v>GAS</v>
          </cell>
          <cell r="AV1195">
            <v>1831.8115</v>
          </cell>
          <cell r="AW1195" t="str">
            <v>NEW DEAL</v>
          </cell>
        </row>
        <row r="1196">
          <cell r="AU1196" t="str">
            <v>GAS</v>
          </cell>
          <cell r="AV1196">
            <v>1361.8737699999999</v>
          </cell>
          <cell r="AW1196" t="str">
            <v>NEW DEAL</v>
          </cell>
        </row>
        <row r="1197">
          <cell r="AU1197" t="str">
            <v>GAS</v>
          </cell>
          <cell r="AV1197">
            <v>1419.4886899999999</v>
          </cell>
          <cell r="AW1197" t="str">
            <v>NEW DEAL</v>
          </cell>
        </row>
        <row r="1198">
          <cell r="AU1198" t="str">
            <v>GAS</v>
          </cell>
          <cell r="AV1198">
            <v>1486.67127</v>
          </cell>
          <cell r="AW1198" t="str">
            <v>NEW DEAL</v>
          </cell>
        </row>
        <row r="1199">
          <cell r="AU1199" t="str">
            <v>GAS</v>
          </cell>
          <cell r="AV1199">
            <v>2275.4707699999999</v>
          </cell>
          <cell r="AW1199" t="str">
            <v>NEW DEAL</v>
          </cell>
        </row>
        <row r="1200">
          <cell r="AU1200" t="str">
            <v>GAS</v>
          </cell>
          <cell r="AV1200">
            <v>799.99999764292397</v>
          </cell>
          <cell r="AW1200" t="str">
            <v>NEW DEAL</v>
          </cell>
        </row>
        <row r="1201">
          <cell r="AU1201" t="str">
            <v>GAS</v>
          </cell>
          <cell r="AV1201">
            <v>1200.0000045166473</v>
          </cell>
          <cell r="AW1201" t="str">
            <v>NEW DEAL</v>
          </cell>
        </row>
        <row r="1202">
          <cell r="AU1202" t="str">
            <v>GAS</v>
          </cell>
          <cell r="AV1202">
            <v>1759.9999970829051</v>
          </cell>
          <cell r="AW1202" t="str">
            <v>NEW DEAL</v>
          </cell>
        </row>
        <row r="1203">
          <cell r="AU1203" t="str">
            <v>GAS</v>
          </cell>
          <cell r="AV1203">
            <v>2999.9999960326745</v>
          </cell>
          <cell r="AW1203" t="str">
            <v>NEW DEAL</v>
          </cell>
        </row>
        <row r="1204">
          <cell r="AU1204" t="str">
            <v>GAS</v>
          </cell>
          <cell r="AV1204">
            <v>11359.999999695414</v>
          </cell>
          <cell r="AW1204" t="str">
            <v>NEW DEAL</v>
          </cell>
        </row>
        <row r="1205">
          <cell r="AU1205" t="str">
            <v>GAS</v>
          </cell>
          <cell r="AV1205">
            <v>11749.999998746072</v>
          </cell>
          <cell r="AW1205" t="str">
            <v>NEW DEAL</v>
          </cell>
        </row>
        <row r="1206">
          <cell r="AU1206" t="str">
            <v>GAS</v>
          </cell>
          <cell r="AV1206">
            <v>3660.0000022359504</v>
          </cell>
          <cell r="AW1206" t="str">
            <v>NEW DEAL</v>
          </cell>
        </row>
        <row r="1207">
          <cell r="AU1207" t="str">
            <v>GAS</v>
          </cell>
          <cell r="AV1207">
            <v>4710.0000021789247</v>
          </cell>
          <cell r="AW1207" t="str">
            <v>NEW DEAL</v>
          </cell>
        </row>
        <row r="1208">
          <cell r="AU1208" t="str">
            <v>GAS</v>
          </cell>
          <cell r="AV1208">
            <v>4589.9999951503523</v>
          </cell>
          <cell r="AW1208" t="str">
            <v>NEW DEAL</v>
          </cell>
        </row>
        <row r="1209">
          <cell r="AU1209" t="str">
            <v>GAS</v>
          </cell>
          <cell r="AV1209">
            <v>2799.9999998385656</v>
          </cell>
          <cell r="AW1209" t="str">
            <v>NEW DEAL</v>
          </cell>
        </row>
        <row r="1210">
          <cell r="AU1210" t="str">
            <v>GAS</v>
          </cell>
          <cell r="AV1210">
            <v>9999.9999989892203</v>
          </cell>
          <cell r="AW1210" t="str">
            <v>NEW DEAL</v>
          </cell>
        </row>
        <row r="1211">
          <cell r="AU1211" t="str">
            <v>GAS</v>
          </cell>
          <cell r="AV1211">
            <v>12444.241110000001</v>
          </cell>
          <cell r="AW1211" t="str">
            <v>NEW DEAL</v>
          </cell>
        </row>
        <row r="1212">
          <cell r="AU1212" t="str">
            <v>GAS</v>
          </cell>
          <cell r="AV1212">
            <v>16334.630150000001</v>
          </cell>
          <cell r="AW1212" t="str">
            <v>NEW DEAL</v>
          </cell>
        </row>
        <row r="1213">
          <cell r="AU1213" t="str">
            <v>GAS</v>
          </cell>
          <cell r="AV1213">
            <v>21016.335849999999</v>
          </cell>
          <cell r="AW1213" t="str">
            <v>NEW DEAL</v>
          </cell>
        </row>
        <row r="1214">
          <cell r="AU1214" t="str">
            <v>GAS</v>
          </cell>
          <cell r="AV1214">
            <v>-31499.999999249754</v>
          </cell>
          <cell r="AW1214" t="str">
            <v>NEW DEAL</v>
          </cell>
        </row>
        <row r="1215">
          <cell r="AU1215" t="str">
            <v>GAS</v>
          </cell>
          <cell r="AV1215">
            <v>-40319.999997133295</v>
          </cell>
          <cell r="AW1215" t="str">
            <v>NEW DEAL</v>
          </cell>
        </row>
        <row r="1216">
          <cell r="AU1216" t="str">
            <v>GAS</v>
          </cell>
          <cell r="AV1216">
            <v>-41044.692949999997</v>
          </cell>
          <cell r="AW1216" t="str">
            <v>NEW DEAL</v>
          </cell>
        </row>
        <row r="1217">
          <cell r="AU1217" t="str">
            <v>GAS</v>
          </cell>
          <cell r="AV1217">
            <v>40261.397279999997</v>
          </cell>
          <cell r="AW1217" t="str">
            <v>NEW DEAL</v>
          </cell>
        </row>
        <row r="1218">
          <cell r="AU1218" t="str">
            <v>GAS</v>
          </cell>
          <cell r="AV1218">
            <v>84281.086519999997</v>
          </cell>
          <cell r="AW1218" t="str">
            <v>NEW DEAL</v>
          </cell>
        </row>
        <row r="1219">
          <cell r="AU1219" t="str">
            <v>GAS</v>
          </cell>
          <cell r="AV1219">
            <v>88343.091839999994</v>
          </cell>
          <cell r="AW1219" t="str">
            <v>NEW DEAL</v>
          </cell>
        </row>
        <row r="1220">
          <cell r="AU1220" t="str">
            <v>GAS</v>
          </cell>
          <cell r="AV1220">
            <v>83327.78744</v>
          </cell>
          <cell r="AW1220" t="str">
            <v>NEW DEAL</v>
          </cell>
        </row>
        <row r="1221">
          <cell r="AU1221" t="str">
            <v>GAS</v>
          </cell>
          <cell r="AV1221">
            <v>69729.652180000005</v>
          </cell>
          <cell r="AW1221" t="str">
            <v>NEW DEAL</v>
          </cell>
        </row>
        <row r="1222">
          <cell r="AU1222" t="str">
            <v>GAS</v>
          </cell>
          <cell r="AV1222">
            <v>49523.993459999998</v>
          </cell>
          <cell r="AW1222" t="str">
            <v>NEW DEAL</v>
          </cell>
        </row>
        <row r="1223">
          <cell r="AU1223" t="str">
            <v>GAS</v>
          </cell>
          <cell r="AV1223">
            <v>44410.264029999998</v>
          </cell>
          <cell r="AW1223" t="str">
            <v>NEW DEAL</v>
          </cell>
        </row>
        <row r="1224">
          <cell r="AU1224" t="str">
            <v>GAS</v>
          </cell>
          <cell r="AV1224">
            <v>57464.37717</v>
          </cell>
          <cell r="AW1224" t="str">
            <v>NEW DEAL</v>
          </cell>
        </row>
        <row r="1225">
          <cell r="AU1225" t="str">
            <v>GAS</v>
          </cell>
          <cell r="AV1225">
            <v>54364.979599999999</v>
          </cell>
          <cell r="AW1225" t="str">
            <v>NEW DEAL</v>
          </cell>
        </row>
        <row r="1226">
          <cell r="AU1226" t="str">
            <v>GAS</v>
          </cell>
          <cell r="AV1226">
            <v>49996.672460000002</v>
          </cell>
          <cell r="AW1226" t="str">
            <v>NEW DEAL</v>
          </cell>
        </row>
        <row r="1227">
          <cell r="AU1227" t="str">
            <v>GAS</v>
          </cell>
          <cell r="AV1227">
            <v>41203.88538</v>
          </cell>
          <cell r="AW1227" t="str">
            <v>NEW DEAL</v>
          </cell>
        </row>
        <row r="1228">
          <cell r="AU1228" t="str">
            <v>GAS</v>
          </cell>
          <cell r="AV1228">
            <v>37142.995089999997</v>
          </cell>
          <cell r="AW1228" t="str">
            <v>NEW DEAL</v>
          </cell>
        </row>
        <row r="1229">
          <cell r="AU1229" t="str">
            <v>GAS</v>
          </cell>
          <cell r="AV1229">
            <v>37577.915710000001</v>
          </cell>
          <cell r="AW1229" t="str">
            <v>NEW DEAL</v>
          </cell>
        </row>
        <row r="1230">
          <cell r="AU1230" t="str">
            <v>GAS</v>
          </cell>
          <cell r="AV1230">
            <v>12614.664129999999</v>
          </cell>
          <cell r="AW1230" t="str">
            <v>NEW DEAL</v>
          </cell>
        </row>
        <row r="1231">
          <cell r="AU1231" t="str">
            <v>GAS</v>
          </cell>
          <cell r="AV1231">
            <v>0</v>
          </cell>
          <cell r="AW1231" t="str">
            <v>NEW DEAL</v>
          </cell>
        </row>
        <row r="1232">
          <cell r="AU1232" t="str">
            <v>GAS</v>
          </cell>
          <cell r="AV1232">
            <v>10193.43367</v>
          </cell>
          <cell r="AW1232" t="str">
            <v>NEW DEAL</v>
          </cell>
        </row>
        <row r="1233">
          <cell r="AU1233" t="str">
            <v>GAS</v>
          </cell>
          <cell r="AV1233">
            <v>9999.3344899999993</v>
          </cell>
          <cell r="AW1233" t="str">
            <v>NEW DEAL</v>
          </cell>
        </row>
        <row r="1234">
          <cell r="AU1234" t="str">
            <v>GAS</v>
          </cell>
          <cell r="AV1234">
            <v>6339.0592900000001</v>
          </cell>
          <cell r="AW1234" t="str">
            <v>NEW DEAL</v>
          </cell>
        </row>
        <row r="1235">
          <cell r="AU1235" t="str">
            <v>GAS</v>
          </cell>
          <cell r="AV1235">
            <v>9285.7487700000001</v>
          </cell>
          <cell r="AW1235" t="str">
            <v>NEW DEAL</v>
          </cell>
        </row>
        <row r="1236">
          <cell r="AU1236" t="str">
            <v>GAS</v>
          </cell>
          <cell r="AV1236">
            <v>6832.3483100000003</v>
          </cell>
          <cell r="AW1236" t="str">
            <v>NEW DEAL</v>
          </cell>
        </row>
        <row r="1237">
          <cell r="AU1237" t="str">
            <v>GAS</v>
          </cell>
          <cell r="AV1237">
            <v>3370.36033</v>
          </cell>
          <cell r="AW1237" t="str">
            <v>NEW DEAL</v>
          </cell>
        </row>
        <row r="1238">
          <cell r="AU1238" t="str">
            <v>GAS</v>
          </cell>
          <cell r="AV1238">
            <v>7661.9169599999996</v>
          </cell>
          <cell r="AW1238" t="str">
            <v>NEW DEAL</v>
          </cell>
        </row>
        <row r="1239">
          <cell r="AU1239" t="str">
            <v>GAS</v>
          </cell>
          <cell r="AV1239">
            <v>10193.43367</v>
          </cell>
          <cell r="AW1239" t="str">
            <v>NEW DEAL</v>
          </cell>
        </row>
        <row r="1240">
          <cell r="AU1240" t="str">
            <v>GAS</v>
          </cell>
          <cell r="AV1240">
            <v>9999.3344899999993</v>
          </cell>
          <cell r="AW1240" t="str">
            <v>NEW DEAL</v>
          </cell>
        </row>
        <row r="1241">
          <cell r="AU1241" t="str">
            <v>GAS</v>
          </cell>
          <cell r="AV1241">
            <v>9508.5889299999999</v>
          </cell>
          <cell r="AW1241" t="str">
            <v>NEW DEAL</v>
          </cell>
        </row>
        <row r="1242">
          <cell r="AU1242" t="str">
            <v>GAS</v>
          </cell>
          <cell r="AV1242">
            <v>9285.7487700000001</v>
          </cell>
          <cell r="AW1242" t="str">
            <v>NEW DEAL</v>
          </cell>
        </row>
        <row r="1243">
          <cell r="AU1243" t="str">
            <v>GAS</v>
          </cell>
          <cell r="AV1243">
            <v>6832.3483100000003</v>
          </cell>
          <cell r="AW1243" t="str">
            <v>NEW DEAL</v>
          </cell>
        </row>
        <row r="1244">
          <cell r="AU1244" t="str">
            <v>GAS</v>
          </cell>
          <cell r="AV1244">
            <v>65126.294130000002</v>
          </cell>
          <cell r="AW1244" t="str">
            <v>NEW DEAL</v>
          </cell>
        </row>
        <row r="1245">
          <cell r="AU1245" t="str">
            <v>GAS</v>
          </cell>
          <cell r="AV1245">
            <v>71354.03572</v>
          </cell>
          <cell r="AW1245" t="str">
            <v>NEW DEAL</v>
          </cell>
        </row>
        <row r="1246">
          <cell r="AU1246" t="str">
            <v>GAS</v>
          </cell>
          <cell r="AV1246">
            <v>66662.229949999994</v>
          </cell>
          <cell r="AW1246" t="str">
            <v>NEW DEAL</v>
          </cell>
        </row>
        <row r="1247">
          <cell r="AU1247" t="str">
            <v>GAS</v>
          </cell>
          <cell r="AV1247">
            <v>60221.063249999999</v>
          </cell>
          <cell r="AW1247" t="str">
            <v>NEW DEAL</v>
          </cell>
        </row>
        <row r="1248">
          <cell r="AU1248" t="str">
            <v>GAS</v>
          </cell>
          <cell r="AV1248">
            <v>58809.742230000003</v>
          </cell>
          <cell r="AW1248" t="str">
            <v>NEW DEAL</v>
          </cell>
        </row>
        <row r="1249">
          <cell r="AU1249" t="str">
            <v>GAS</v>
          </cell>
          <cell r="AV1249">
            <v>51242.61234</v>
          </cell>
          <cell r="AW1249" t="str">
            <v>NEW DEAL</v>
          </cell>
        </row>
        <row r="1250">
          <cell r="AU1250" t="str">
            <v>GAS</v>
          </cell>
          <cell r="AV1250">
            <v>19154.792389999999</v>
          </cell>
          <cell r="AW1250" t="str">
            <v>NEW DEAL</v>
          </cell>
        </row>
        <row r="1251">
          <cell r="AU1251" t="str">
            <v>GAS</v>
          </cell>
          <cell r="AV1251">
            <v>20386.86735</v>
          </cell>
          <cell r="AW1251" t="str">
            <v>NEW DEAL</v>
          </cell>
        </row>
        <row r="1252">
          <cell r="AU1252" t="str">
            <v>GAS</v>
          </cell>
          <cell r="AV1252">
            <v>23331.780480000001</v>
          </cell>
          <cell r="AW1252" t="str">
            <v>NEW DEAL</v>
          </cell>
        </row>
        <row r="1253">
          <cell r="AU1253" t="str">
            <v>GAS</v>
          </cell>
          <cell r="AV1253">
            <v>19017.17787</v>
          </cell>
          <cell r="AW1253" t="str">
            <v>NEW DEAL</v>
          </cell>
        </row>
        <row r="1254">
          <cell r="AU1254" t="str">
            <v>GAS</v>
          </cell>
          <cell r="AV1254">
            <v>15476.247960000001</v>
          </cell>
          <cell r="AW1254" t="str">
            <v>NEW DEAL</v>
          </cell>
        </row>
        <row r="1255">
          <cell r="AU1255" t="str">
            <v>GAS</v>
          </cell>
          <cell r="AV1255">
            <v>13664.696620000001</v>
          </cell>
          <cell r="AW1255" t="str">
            <v>NEW DEAL</v>
          </cell>
        </row>
        <row r="1256">
          <cell r="AU1256" t="str">
            <v>GAS</v>
          </cell>
          <cell r="AV1256">
            <v>3830.9584799999998</v>
          </cell>
          <cell r="AW1256" t="str">
            <v>NEW DEAL</v>
          </cell>
        </row>
        <row r="1257">
          <cell r="AU1257" t="str">
            <v>GAS</v>
          </cell>
          <cell r="AV1257">
            <v>6795.6224499999998</v>
          </cell>
          <cell r="AW1257" t="str">
            <v>NEW DEAL</v>
          </cell>
        </row>
        <row r="1258">
          <cell r="AU1258" t="str">
            <v>GAS</v>
          </cell>
          <cell r="AV1258">
            <v>6666.2229900000002</v>
          </cell>
          <cell r="AW1258" t="str">
            <v>NEW DEAL</v>
          </cell>
        </row>
        <row r="1259">
          <cell r="AU1259" t="str">
            <v>GAS</v>
          </cell>
          <cell r="AV1259">
            <v>6339.0592900000001</v>
          </cell>
          <cell r="AW1259" t="str">
            <v>NEW DEAL</v>
          </cell>
        </row>
        <row r="1260">
          <cell r="AU1260" t="str">
            <v>GAS</v>
          </cell>
          <cell r="AV1260">
            <v>6190.4991799999998</v>
          </cell>
          <cell r="AW1260" t="str">
            <v>NEW DEAL</v>
          </cell>
        </row>
        <row r="1261">
          <cell r="AU1261" t="str">
            <v>GAS</v>
          </cell>
          <cell r="AV1261">
            <v>-11580.000000589134</v>
          </cell>
          <cell r="AW1261" t="str">
            <v>NEW DEAL</v>
          </cell>
        </row>
        <row r="1262">
          <cell r="AU1262" t="str">
            <v>GAS</v>
          </cell>
          <cell r="AV1262">
            <v>-20750.00000376179</v>
          </cell>
          <cell r="AW1262" t="str">
            <v>NEW DEAL</v>
          </cell>
        </row>
        <row r="1263">
          <cell r="AU1263" t="str">
            <v>GAS</v>
          </cell>
          <cell r="AV1263">
            <v>-13709.99999676661</v>
          </cell>
          <cell r="AW1263" t="str">
            <v>NEW DEAL</v>
          </cell>
        </row>
        <row r="1264">
          <cell r="AU1264" t="str">
            <v>GAS</v>
          </cell>
          <cell r="AV1264">
            <v>-13589.999996996185</v>
          </cell>
          <cell r="AW1264" t="str">
            <v>NEW DEAL</v>
          </cell>
        </row>
        <row r="1265">
          <cell r="AU1265" t="str">
            <v>GAS</v>
          </cell>
          <cell r="AV1265">
            <v>-13410.000002028914</v>
          </cell>
          <cell r="AW1265" t="str">
            <v>NEW DEAL</v>
          </cell>
        </row>
        <row r="1266">
          <cell r="AU1266" t="str">
            <v>GAS</v>
          </cell>
          <cell r="AV1266">
            <v>-9200.0000037937098</v>
          </cell>
          <cell r="AW1266" t="str">
            <v>NEW DEAL</v>
          </cell>
        </row>
        <row r="1267">
          <cell r="AU1267" t="str">
            <v>GAS</v>
          </cell>
          <cell r="AV1267">
            <v>-19499.999996007416</v>
          </cell>
          <cell r="AW1267" t="str">
            <v>NEW DEAL</v>
          </cell>
        </row>
        <row r="1268">
          <cell r="AU1268" t="str">
            <v>GAS</v>
          </cell>
          <cell r="AV1268">
            <v>-22750.000004478745</v>
          </cell>
          <cell r="AW1268" t="str">
            <v>NEW DEAL</v>
          </cell>
        </row>
        <row r="1269">
          <cell r="AU1269" t="str">
            <v>GAS</v>
          </cell>
          <cell r="AV1269">
            <v>-19680.00000403406</v>
          </cell>
          <cell r="AW1269" t="str">
            <v>NEW DEAL</v>
          </cell>
        </row>
        <row r="1270">
          <cell r="AU1270" t="str">
            <v>GAS</v>
          </cell>
          <cell r="AV1270">
            <v>-16400.000003037152</v>
          </cell>
          <cell r="AW1270" t="str">
            <v>NEW DEAL</v>
          </cell>
        </row>
        <row r="1271">
          <cell r="AU1271" t="str">
            <v>GAS</v>
          </cell>
          <cell r="AV1271">
            <v>-43862.131939999999</v>
          </cell>
          <cell r="AW1271" t="str">
            <v>NEW DEAL</v>
          </cell>
        </row>
        <row r="1272">
          <cell r="AU1272" t="str">
            <v>GAS</v>
          </cell>
          <cell r="AV1272">
            <v>-44570.761359999997</v>
          </cell>
          <cell r="AW1272" t="str">
            <v>NEW DEAL</v>
          </cell>
        </row>
        <row r="1273">
          <cell r="AU1273" t="str">
            <v>GAS</v>
          </cell>
          <cell r="AV1273">
            <v>-39066.889900000002</v>
          </cell>
          <cell r="AW1273" t="str">
            <v>NEW DEAL</v>
          </cell>
        </row>
        <row r="1274">
          <cell r="AU1274" t="str">
            <v>GAS</v>
          </cell>
          <cell r="AV1274">
            <v>-30732.426500000001</v>
          </cell>
          <cell r="AW1274" t="str">
            <v>NEW DEAL</v>
          </cell>
        </row>
        <row r="1275">
          <cell r="AU1275" t="str">
            <v>GAS</v>
          </cell>
          <cell r="AV1275">
            <v>-30922.762480000001</v>
          </cell>
          <cell r="AW1275" t="str">
            <v>NEW DEAL</v>
          </cell>
        </row>
        <row r="1276">
          <cell r="AU1276" t="str">
            <v>GAS</v>
          </cell>
          <cell r="AV1276">
            <v>-20776.03744</v>
          </cell>
          <cell r="AW1276" t="str">
            <v>NEW DEAL</v>
          </cell>
        </row>
        <row r="1277">
          <cell r="AU1277" t="str">
            <v>GAS</v>
          </cell>
          <cell r="AV1277">
            <v>-4151.9900900000002</v>
          </cell>
          <cell r="AW1277" t="str">
            <v>NEW DEAL</v>
          </cell>
        </row>
        <row r="1278">
          <cell r="AU1278" t="str">
            <v>GAS</v>
          </cell>
          <cell r="AV1278">
            <v>-4386.2131900000004</v>
          </cell>
          <cell r="AW1278" t="str">
            <v>NEW DEAL</v>
          </cell>
        </row>
        <row r="1279">
          <cell r="AU1279" t="str">
            <v>GAS</v>
          </cell>
          <cell r="AV1279">
            <v>-4051.8874000000001</v>
          </cell>
          <cell r="AW1279" t="str">
            <v>NEW DEAL</v>
          </cell>
        </row>
        <row r="1280">
          <cell r="AU1280" t="str">
            <v>GAS</v>
          </cell>
          <cell r="AV1280">
            <v>-3906.6889900000001</v>
          </cell>
          <cell r="AW1280" t="str">
            <v>NEW DEAL</v>
          </cell>
        </row>
        <row r="1281">
          <cell r="AU1281" t="str">
            <v>GAS</v>
          </cell>
          <cell r="AV1281">
            <v>-7683.1066199999996</v>
          </cell>
          <cell r="AW1281" t="str">
            <v>NEW DEAL</v>
          </cell>
        </row>
        <row r="1282">
          <cell r="AU1282" t="str">
            <v>GAS</v>
          </cell>
          <cell r="AV1282">
            <v>-7730.6906200000003</v>
          </cell>
          <cell r="AW1282" t="str">
            <v>NEW DEAL</v>
          </cell>
        </row>
        <row r="1283">
          <cell r="AU1283" t="str">
            <v>GAS</v>
          </cell>
          <cell r="AV1283">
            <v>-2968.0053499999999</v>
          </cell>
          <cell r="AW1283" t="str">
            <v>NEW DEAL</v>
          </cell>
        </row>
        <row r="1284">
          <cell r="AU1284" t="str">
            <v>GAS</v>
          </cell>
          <cell r="AV1284">
            <v>-4386.2131900000004</v>
          </cell>
          <cell r="AW1284" t="str">
            <v>NEW DEAL</v>
          </cell>
        </row>
        <row r="1285">
          <cell r="AU1285" t="str">
            <v>GAS</v>
          </cell>
          <cell r="AV1285">
            <v>-8103.7747900000004</v>
          </cell>
          <cell r="AW1285" t="str">
            <v>NEW DEAL</v>
          </cell>
        </row>
        <row r="1286">
          <cell r="AU1286" t="str">
            <v>GAS</v>
          </cell>
          <cell r="AV1286">
            <v>-7813.3779800000002</v>
          </cell>
          <cell r="AW1286" t="str">
            <v>NEW DEAL</v>
          </cell>
        </row>
        <row r="1287">
          <cell r="AU1287" t="str">
            <v>GAS</v>
          </cell>
          <cell r="AV1287">
            <v>-3841.5533099999998</v>
          </cell>
          <cell r="AW1287" t="str">
            <v>NEW DEAL</v>
          </cell>
        </row>
        <row r="1288">
          <cell r="AU1288" t="str">
            <v>GAS</v>
          </cell>
          <cell r="AV1288">
            <v>-3865.3453100000002</v>
          </cell>
          <cell r="AW1288" t="str">
            <v>NEW DEAL</v>
          </cell>
        </row>
        <row r="1289">
          <cell r="AU1289" t="str">
            <v>GAS</v>
          </cell>
          <cell r="AV1289">
            <v>-2968.0053499999999</v>
          </cell>
          <cell r="AW1289" t="str">
            <v>NEW DEAL</v>
          </cell>
        </row>
        <row r="1290">
          <cell r="AU1290" t="str">
            <v>GAS</v>
          </cell>
          <cell r="AV1290">
            <v>-48248.345130000002</v>
          </cell>
          <cell r="AW1290" t="str">
            <v>NEW DEAL</v>
          </cell>
        </row>
        <row r="1291">
          <cell r="AU1291" t="str">
            <v>GAS</v>
          </cell>
          <cell r="AV1291">
            <v>-56726.42355</v>
          </cell>
          <cell r="AW1291" t="str">
            <v>NEW DEAL</v>
          </cell>
        </row>
        <row r="1292">
          <cell r="AU1292" t="str">
            <v>GAS</v>
          </cell>
          <cell r="AV1292">
            <v>-50786.956879999998</v>
          </cell>
          <cell r="AW1292" t="str">
            <v>NEW DEAL</v>
          </cell>
        </row>
        <row r="1293">
          <cell r="AU1293" t="str">
            <v>GAS</v>
          </cell>
          <cell r="AV1293">
            <v>-46098.639739999999</v>
          </cell>
          <cell r="AW1293" t="str">
            <v>NEW DEAL</v>
          </cell>
        </row>
        <row r="1294">
          <cell r="AU1294" t="str">
            <v>GAS</v>
          </cell>
          <cell r="AV1294">
            <v>-46384.143730000003</v>
          </cell>
          <cell r="AW1294" t="str">
            <v>NEW DEAL</v>
          </cell>
        </row>
        <row r="1295">
          <cell r="AU1295" t="str">
            <v>GAS</v>
          </cell>
          <cell r="AV1295">
            <v>-26712.048129999999</v>
          </cell>
          <cell r="AW1295" t="str">
            <v>NEW DEAL</v>
          </cell>
        </row>
        <row r="1296">
          <cell r="AU1296" t="str">
            <v>GAS</v>
          </cell>
          <cell r="AV1296">
            <v>-13158.639579999999</v>
          </cell>
          <cell r="AW1296" t="str">
            <v>NEW DEAL</v>
          </cell>
        </row>
        <row r="1297">
          <cell r="AU1297" t="str">
            <v>GAS</v>
          </cell>
          <cell r="AV1297">
            <v>-16207.549590000001</v>
          </cell>
          <cell r="AW1297" t="str">
            <v>NEW DEAL</v>
          </cell>
        </row>
        <row r="1298">
          <cell r="AU1298" t="str">
            <v>GAS</v>
          </cell>
          <cell r="AV1298">
            <v>-15626.75596</v>
          </cell>
          <cell r="AW1298" t="str">
            <v>NEW DEAL</v>
          </cell>
        </row>
        <row r="1299">
          <cell r="AU1299" t="str">
            <v>GAS</v>
          </cell>
          <cell r="AV1299">
            <v>-11524.65994</v>
          </cell>
          <cell r="AW1299" t="str">
            <v>NEW DEAL</v>
          </cell>
        </row>
        <row r="1300">
          <cell r="AU1300" t="str">
            <v>GAS</v>
          </cell>
          <cell r="AV1300">
            <v>-15461.381240000001</v>
          </cell>
          <cell r="AW1300" t="str">
            <v>NEW DEAL</v>
          </cell>
        </row>
        <row r="1301">
          <cell r="AU1301" t="str">
            <v>GAS</v>
          </cell>
          <cell r="AV1301">
            <v>-8904.0160400000004</v>
          </cell>
          <cell r="AW1301" t="str">
            <v>NEW DEAL</v>
          </cell>
        </row>
        <row r="1302">
          <cell r="AU1302" t="str">
            <v>GAS</v>
          </cell>
          <cell r="AV1302">
            <v>-4386.2131900000004</v>
          </cell>
          <cell r="AW1302" t="str">
            <v>NEW DEAL</v>
          </cell>
        </row>
        <row r="1303">
          <cell r="AU1303" t="str">
            <v>GAS</v>
          </cell>
          <cell r="AV1303">
            <v>-4051.8874000000001</v>
          </cell>
          <cell r="AW1303" t="str">
            <v>NEW DEAL</v>
          </cell>
        </row>
        <row r="1304">
          <cell r="AU1304" t="str">
            <v>GAS</v>
          </cell>
          <cell r="AV1304">
            <v>-3906.6889900000001</v>
          </cell>
          <cell r="AW1304" t="str">
            <v>NEW DEAL</v>
          </cell>
        </row>
        <row r="1305">
          <cell r="AU1305" t="str">
            <v>GAS</v>
          </cell>
          <cell r="AV1305">
            <v>-3841.5533099999998</v>
          </cell>
          <cell r="AW1305" t="str">
            <v>NEW DEAL</v>
          </cell>
        </row>
        <row r="1306">
          <cell r="AU1306" t="str">
            <v>GAS</v>
          </cell>
          <cell r="AV1306">
            <v>-3865.3453100000002</v>
          </cell>
          <cell r="AW1306" t="str">
            <v>NEW DEAL</v>
          </cell>
        </row>
        <row r="1307">
          <cell r="AU1307" t="str">
            <v>GAS</v>
          </cell>
          <cell r="AV1307">
            <v>-2968.0053499999999</v>
          </cell>
          <cell r="AW1307" t="str">
            <v>NEW DEAL</v>
          </cell>
        </row>
        <row r="1308">
          <cell r="AU1308" t="str">
            <v>GAS</v>
          </cell>
          <cell r="AV1308">
            <v>-2277.68136</v>
          </cell>
          <cell r="AW1308" t="str">
            <v>NEW DEAL</v>
          </cell>
        </row>
        <row r="1309">
          <cell r="AU1309" t="str">
            <v>GAS</v>
          </cell>
          <cell r="AV1309">
            <v>-2177.02936</v>
          </cell>
          <cell r="AW1309" t="str">
            <v>NEW DEAL</v>
          </cell>
        </row>
        <row r="1310">
          <cell r="AU1310" t="str">
            <v>GAS</v>
          </cell>
          <cell r="AV1310">
            <v>-2047.37302</v>
          </cell>
          <cell r="AW1310" t="str">
            <v>NEW DEAL</v>
          </cell>
        </row>
        <row r="1311">
          <cell r="AU1311" t="str">
            <v>GAS</v>
          </cell>
          <cell r="AV1311">
            <v>-3366.1786000000002</v>
          </cell>
          <cell r="AW1311" t="str">
            <v>NEW DEAL</v>
          </cell>
        </row>
        <row r="1312">
          <cell r="AU1312" t="str">
            <v>GAS</v>
          </cell>
          <cell r="AV1312">
            <v>-4259.8704500000003</v>
          </cell>
          <cell r="AW1312" t="str">
            <v>NEW DEAL</v>
          </cell>
        </row>
        <row r="1313">
          <cell r="AU1313" t="str">
            <v>GAS</v>
          </cell>
          <cell r="AV1313">
            <v>-4157.6314400000001</v>
          </cell>
          <cell r="AW1313" t="str">
            <v>NEW DEAL</v>
          </cell>
        </row>
        <row r="1314">
          <cell r="AU1314" t="str">
            <v>GAS</v>
          </cell>
          <cell r="AV1314">
            <v>-1492.0742499999999</v>
          </cell>
          <cell r="AW1314" t="str">
            <v>NEW DEAL</v>
          </cell>
        </row>
        <row r="1315">
          <cell r="AU1315" t="str">
            <v>GAS</v>
          </cell>
          <cell r="AV1315">
            <v>-1636.1866199999999</v>
          </cell>
          <cell r="AW1315" t="str">
            <v>NEW DEAL</v>
          </cell>
        </row>
        <row r="1316">
          <cell r="AU1316" t="str">
            <v>GAS</v>
          </cell>
          <cell r="AV1316">
            <v>-2177.02936</v>
          </cell>
          <cell r="AW1316" t="str">
            <v>NEW DEAL</v>
          </cell>
        </row>
        <row r="1317">
          <cell r="AU1317" t="str">
            <v>GAS</v>
          </cell>
          <cell r="AV1317">
            <v>-4094.7460500000002</v>
          </cell>
          <cell r="AW1317" t="str">
            <v>NEW DEAL</v>
          </cell>
        </row>
        <row r="1318">
          <cell r="AU1318" t="str">
            <v>GAS</v>
          </cell>
          <cell r="AV1318">
            <v>-3366.1786000000002</v>
          </cell>
          <cell r="AW1318" t="str">
            <v>NEW DEAL</v>
          </cell>
        </row>
        <row r="1319">
          <cell r="AU1319" t="str">
            <v>GAS</v>
          </cell>
          <cell r="AV1319">
            <v>-4259.8704500000003</v>
          </cell>
          <cell r="AW1319" t="str">
            <v>NEW DEAL</v>
          </cell>
        </row>
        <row r="1320">
          <cell r="AU1320" t="str">
            <v>GAS</v>
          </cell>
          <cell r="AV1320">
            <v>-2078.8157200000001</v>
          </cell>
          <cell r="AW1320" t="str">
            <v>NEW DEAL</v>
          </cell>
        </row>
        <row r="1321">
          <cell r="AU1321" t="str">
            <v>GAS</v>
          </cell>
          <cell r="AV1321">
            <v>-1492.0742499999999</v>
          </cell>
          <cell r="AW1321" t="str">
            <v>NEW DEAL</v>
          </cell>
        </row>
        <row r="1322">
          <cell r="AU1322" t="str">
            <v>GAS</v>
          </cell>
          <cell r="AV1322">
            <v>-23947.322939999998</v>
          </cell>
          <cell r="AW1322" t="str">
            <v>NEW DEAL</v>
          </cell>
        </row>
        <row r="1323">
          <cell r="AU1323" t="str">
            <v>GAS</v>
          </cell>
          <cell r="AV1323">
            <v>-28663.222320000001</v>
          </cell>
          <cell r="AW1323" t="str">
            <v>NEW DEAL</v>
          </cell>
        </row>
        <row r="1324">
          <cell r="AU1324" t="str">
            <v>GAS</v>
          </cell>
          <cell r="AV1324">
            <v>-21880.160929999998</v>
          </cell>
          <cell r="AW1324" t="str">
            <v>NEW DEAL</v>
          </cell>
        </row>
        <row r="1325">
          <cell r="AU1325" t="str">
            <v>GAS</v>
          </cell>
          <cell r="AV1325">
            <v>-25559.222720000002</v>
          </cell>
          <cell r="AW1325" t="str">
            <v>NEW DEAL</v>
          </cell>
        </row>
        <row r="1326">
          <cell r="AU1326" t="str">
            <v>GAS</v>
          </cell>
          <cell r="AV1326">
            <v>-24945.788619999999</v>
          </cell>
          <cell r="AW1326" t="str">
            <v>NEW DEAL</v>
          </cell>
        </row>
        <row r="1327">
          <cell r="AU1327" t="str">
            <v>GAS</v>
          </cell>
          <cell r="AV1327">
            <v>-14920.74252</v>
          </cell>
          <cell r="AW1327" t="str">
            <v>NEW DEAL</v>
          </cell>
        </row>
        <row r="1328">
          <cell r="AU1328" t="str">
            <v>GAS</v>
          </cell>
          <cell r="AV1328">
            <v>-6531.0880699999998</v>
          </cell>
          <cell r="AW1328" t="str">
            <v>NEW DEAL</v>
          </cell>
        </row>
        <row r="1329">
          <cell r="AU1329" t="str">
            <v>GAS</v>
          </cell>
          <cell r="AV1329">
            <v>-8189.4920899999997</v>
          </cell>
          <cell r="AW1329" t="str">
            <v>NEW DEAL</v>
          </cell>
        </row>
        <row r="1330">
          <cell r="AU1330" t="str">
            <v>GAS</v>
          </cell>
          <cell r="AV1330">
            <v>-6732.3572100000001</v>
          </cell>
          <cell r="AW1330" t="str">
            <v>NEW DEAL</v>
          </cell>
        </row>
        <row r="1331">
          <cell r="AU1331" t="str">
            <v>GAS</v>
          </cell>
          <cell r="AV1331">
            <v>-8519.7409100000004</v>
          </cell>
          <cell r="AW1331" t="str">
            <v>NEW DEAL</v>
          </cell>
        </row>
        <row r="1332">
          <cell r="AU1332" t="str">
            <v>GAS</v>
          </cell>
          <cell r="AV1332">
            <v>-8315.2628700000005</v>
          </cell>
          <cell r="AW1332" t="str">
            <v>NEW DEAL</v>
          </cell>
        </row>
        <row r="1333">
          <cell r="AU1333" t="str">
            <v>GAS</v>
          </cell>
          <cell r="AV1333">
            <v>-4476.2227499999999</v>
          </cell>
          <cell r="AW1333" t="str">
            <v>NEW DEAL</v>
          </cell>
        </row>
        <row r="1334">
          <cell r="AU1334" t="str">
            <v>GAS</v>
          </cell>
          <cell r="AV1334">
            <v>-2177.02936</v>
          </cell>
          <cell r="AW1334" t="str">
            <v>NEW DEAL</v>
          </cell>
        </row>
        <row r="1335">
          <cell r="AU1335" t="str">
            <v>GAS</v>
          </cell>
          <cell r="AV1335">
            <v>-2047.37302</v>
          </cell>
          <cell r="AW1335" t="str">
            <v>NEW DEAL</v>
          </cell>
        </row>
        <row r="1336">
          <cell r="AU1336" t="str">
            <v>GAS</v>
          </cell>
          <cell r="AV1336">
            <v>-1683.0893000000001</v>
          </cell>
          <cell r="AW1336" t="str">
            <v>NEW DEAL</v>
          </cell>
        </row>
        <row r="1337">
          <cell r="AU1337" t="str">
            <v>GAS</v>
          </cell>
          <cell r="AV1337">
            <v>-2129.93523</v>
          </cell>
          <cell r="AW1337" t="str">
            <v>NEW DEAL</v>
          </cell>
        </row>
        <row r="1338">
          <cell r="AU1338" t="str">
            <v>GAS</v>
          </cell>
          <cell r="AV1338">
            <v>-2078.8157200000001</v>
          </cell>
          <cell r="AW1338" t="str">
            <v>NEW DEAL</v>
          </cell>
        </row>
        <row r="1339">
          <cell r="AU1339" t="str">
            <v>GAS</v>
          </cell>
          <cell r="AV1339">
            <v>-1492.0742499999999</v>
          </cell>
          <cell r="AW1339" t="str">
            <v>NEW DEAL</v>
          </cell>
        </row>
        <row r="1340">
          <cell r="AU1340" t="str">
            <v>GAS</v>
          </cell>
          <cell r="AV1340">
            <v>-12749.999997144501</v>
          </cell>
          <cell r="AW1340" t="str">
            <v>NEW DEAL</v>
          </cell>
        </row>
        <row r="1341">
          <cell r="AU1341" t="str">
            <v>GAS</v>
          </cell>
          <cell r="AV1341">
            <v>-18850.000000250788</v>
          </cell>
          <cell r="AW1341" t="str">
            <v>NEW DEAL</v>
          </cell>
        </row>
        <row r="1342">
          <cell r="AU1342" t="str">
            <v>GAS</v>
          </cell>
          <cell r="AV1342">
            <v>-10560.000002828587</v>
          </cell>
          <cell r="AW1342" t="str">
            <v>NEW DEAL</v>
          </cell>
        </row>
        <row r="1343">
          <cell r="AU1343" t="str">
            <v>GAS</v>
          </cell>
          <cell r="AV1343">
            <v>-10559.999996555569</v>
          </cell>
          <cell r="AW1343" t="str">
            <v>NEW DEAL</v>
          </cell>
        </row>
        <row r="1344">
          <cell r="AU1344" t="str">
            <v>GAS</v>
          </cell>
          <cell r="AV1344">
            <v>-10379.999998843499</v>
          </cell>
          <cell r="AW1344" t="str">
            <v>NEW DEAL</v>
          </cell>
        </row>
        <row r="1345">
          <cell r="AU1345" t="str">
            <v>GAS</v>
          </cell>
          <cell r="AV1345">
            <v>-6939.9999954919422</v>
          </cell>
          <cell r="AW1345" t="str">
            <v>NEW DEAL</v>
          </cell>
        </row>
        <row r="1346">
          <cell r="AU1346" t="str">
            <v>GAS</v>
          </cell>
          <cell r="AV1346">
            <v>-13600.00000105121</v>
          </cell>
          <cell r="AW1346" t="str">
            <v>NEW DEAL</v>
          </cell>
        </row>
        <row r="1347">
          <cell r="AU1347" t="str">
            <v>GAS</v>
          </cell>
          <cell r="AV1347">
            <v>-9550.0000020932875</v>
          </cell>
          <cell r="AW1347" t="str">
            <v>NEW DEAL</v>
          </cell>
        </row>
        <row r="1348">
          <cell r="AU1348" t="str">
            <v>GAS</v>
          </cell>
          <cell r="AV1348">
            <v>-13090.000003273357</v>
          </cell>
          <cell r="AW1348" t="str">
            <v>NEW DEAL</v>
          </cell>
        </row>
        <row r="1349">
          <cell r="AU1349" t="str">
            <v>GAS</v>
          </cell>
          <cell r="AV1349">
            <v>0</v>
          </cell>
          <cell r="AW1349" t="str">
            <v>NEW DEAL</v>
          </cell>
        </row>
        <row r="1350">
          <cell r="AU1350" t="str">
            <v>GAS</v>
          </cell>
          <cell r="AV1350">
            <v>0</v>
          </cell>
          <cell r="AW1350" t="str">
            <v>NEW DEAL</v>
          </cell>
        </row>
        <row r="1351">
          <cell r="AU1351" t="str">
            <v>GAS</v>
          </cell>
          <cell r="AV1351">
            <v>0</v>
          </cell>
          <cell r="AW1351" t="str">
            <v>NEW DEAL</v>
          </cell>
        </row>
        <row r="1352">
          <cell r="AU1352" t="str">
            <v>GAS</v>
          </cell>
          <cell r="AV1352">
            <v>0</v>
          </cell>
          <cell r="AW1352" t="str">
            <v>NEW DEAL</v>
          </cell>
        </row>
        <row r="1353">
          <cell r="AU1353" t="str">
            <v>GAS</v>
          </cell>
          <cell r="AV1353">
            <v>0</v>
          </cell>
          <cell r="AW1353" t="str">
            <v>NEW DEAL</v>
          </cell>
        </row>
        <row r="1354">
          <cell r="AU1354" t="str">
            <v>GAS</v>
          </cell>
          <cell r="AV1354">
            <v>0</v>
          </cell>
          <cell r="AW1354" t="str">
            <v>NEW DEAL</v>
          </cell>
        </row>
        <row r="1355">
          <cell r="AU1355" t="str">
            <v>GAS</v>
          </cell>
          <cell r="AV1355">
            <v>0</v>
          </cell>
          <cell r="AW1355" t="str">
            <v>NEW DEAL</v>
          </cell>
        </row>
        <row r="1356">
          <cell r="AU1356" t="str">
            <v>GAS</v>
          </cell>
          <cell r="AV1356">
            <v>0</v>
          </cell>
          <cell r="AW1356" t="str">
            <v>NEW DEAL</v>
          </cell>
        </row>
        <row r="1357">
          <cell r="AU1357" t="str">
            <v>GAS</v>
          </cell>
          <cell r="AV1357">
            <v>-13500.000002678566</v>
          </cell>
          <cell r="AW1357" t="str">
            <v>NEW DEAL</v>
          </cell>
        </row>
        <row r="1358">
          <cell r="AU1358" t="str">
            <v>GAS</v>
          </cell>
          <cell r="AV1358">
            <v>0</v>
          </cell>
          <cell r="AW1358" t="str">
            <v>NEW DEAL</v>
          </cell>
        </row>
        <row r="1359">
          <cell r="AU1359" t="str">
            <v>GAS</v>
          </cell>
          <cell r="AV1359">
            <v>0</v>
          </cell>
          <cell r="AW1359" t="str">
            <v>NEW DEAL</v>
          </cell>
        </row>
        <row r="1360">
          <cell r="AU1360" t="str">
            <v>GAS</v>
          </cell>
          <cell r="AV1360">
            <v>0</v>
          </cell>
          <cell r="AW1360" t="str">
            <v>NEW DEAL</v>
          </cell>
        </row>
        <row r="1361">
          <cell r="AU1361" t="str">
            <v>GAS</v>
          </cell>
          <cell r="AV1361">
            <v>0</v>
          </cell>
          <cell r="AW1361" t="str">
            <v>NEW DEAL</v>
          </cell>
        </row>
        <row r="1362">
          <cell r="AU1362" t="str">
            <v>GAS</v>
          </cell>
          <cell r="AV1362">
            <v>0</v>
          </cell>
          <cell r="AW1362" t="str">
            <v>NEW DEAL</v>
          </cell>
        </row>
        <row r="1363">
          <cell r="AU1363" t="str">
            <v>GAS</v>
          </cell>
          <cell r="AV1363">
            <v>-4499.9999954614586</v>
          </cell>
          <cell r="AW1363" t="str">
            <v>NEW DEAL</v>
          </cell>
        </row>
        <row r="1364">
          <cell r="AU1364" t="str">
            <v>GAS</v>
          </cell>
          <cell r="AV1364">
            <v>45162.873</v>
          </cell>
          <cell r="AW1364" t="str">
            <v>NEW DEAL</v>
          </cell>
        </row>
        <row r="1365">
          <cell r="AU1365" t="str">
            <v>GAS</v>
          </cell>
          <cell r="AV1365">
            <v>-1350.0000014885975</v>
          </cell>
          <cell r="AW1365" t="str">
            <v>NEW DEAL</v>
          </cell>
        </row>
        <row r="1366">
          <cell r="AU1366" t="str">
            <v>GAS</v>
          </cell>
          <cell r="AV1366">
            <v>-1999.9999969563207</v>
          </cell>
          <cell r="AW1366" t="str">
            <v>NEW DEAL</v>
          </cell>
        </row>
        <row r="1367">
          <cell r="AU1367" t="str">
            <v>GAS</v>
          </cell>
          <cell r="AV1367">
            <v>-2080.0000019994504</v>
          </cell>
          <cell r="AW1367" t="str">
            <v>NEW DEAL</v>
          </cell>
        </row>
        <row r="1368">
          <cell r="AU1368" t="str">
            <v>GAS</v>
          </cell>
          <cell r="AV1368">
            <v>-19199.99999564801</v>
          </cell>
          <cell r="AW1368" t="str">
            <v>NEW DEAL</v>
          </cell>
        </row>
        <row r="1369">
          <cell r="AU1369" t="str">
            <v>GAS</v>
          </cell>
          <cell r="AV1369">
            <v>-19499.999997073999</v>
          </cell>
          <cell r="AW1369" t="str">
            <v>NEW DEAL</v>
          </cell>
        </row>
        <row r="1370">
          <cell r="AU1370" t="str">
            <v>GAS</v>
          </cell>
          <cell r="AV1370">
            <v>-53396.987959999999</v>
          </cell>
          <cell r="AW1370" t="str">
            <v>NEW DEAL</v>
          </cell>
        </row>
        <row r="1371">
          <cell r="AU1371" t="str">
            <v>GAS</v>
          </cell>
          <cell r="AV1371">
            <v>6760.0000001362632</v>
          </cell>
          <cell r="AW1371" t="str">
            <v>NEW DEAL</v>
          </cell>
        </row>
        <row r="1372">
          <cell r="AU1372" t="str">
            <v>GAS</v>
          </cell>
          <cell r="AV1372">
            <v>5199.9999979937138</v>
          </cell>
          <cell r="AW1372" t="str">
            <v>NEW DEAL</v>
          </cell>
        </row>
        <row r="1373">
          <cell r="AU1373" t="str">
            <v>GAS</v>
          </cell>
          <cell r="AV1373">
            <v>1260.0000015930896</v>
          </cell>
          <cell r="AW1373" t="str">
            <v>NEW DEAL</v>
          </cell>
        </row>
        <row r="1374">
          <cell r="AU1374" t="str">
            <v>GAS</v>
          </cell>
          <cell r="AV1374">
            <v>2280.0000045147799</v>
          </cell>
          <cell r="AW1374" t="str">
            <v>NEW DEAL</v>
          </cell>
        </row>
        <row r="1375">
          <cell r="AU1375" t="str">
            <v>GAS</v>
          </cell>
          <cell r="AV1375">
            <v>759.99999970180818</v>
          </cell>
          <cell r="AW1375" t="str">
            <v>NEW DEAL</v>
          </cell>
        </row>
        <row r="1376">
          <cell r="AU1376" t="str">
            <v>GAS</v>
          </cell>
          <cell r="AV1376">
            <v>-2699.9999980426073</v>
          </cell>
          <cell r="AW1376" t="str">
            <v>NEW DEAL</v>
          </cell>
        </row>
        <row r="1377">
          <cell r="AU1377" t="str">
            <v>GAS</v>
          </cell>
          <cell r="AV1377">
            <v>2499.9999997473051</v>
          </cell>
          <cell r="AW1377" t="str">
            <v>NEW DEAL</v>
          </cell>
        </row>
        <row r="1378">
          <cell r="AU1378" t="str">
            <v>GAS</v>
          </cell>
          <cell r="AV1378">
            <v>-79116.391470000002</v>
          </cell>
          <cell r="AW1378" t="str">
            <v>NEW DEAL</v>
          </cell>
        </row>
        <row r="1379">
          <cell r="AU1379" t="str">
            <v>GAS</v>
          </cell>
          <cell r="AV1379">
            <v>-42437.500004407695</v>
          </cell>
          <cell r="AW1379" t="str">
            <v>NEW DEAL</v>
          </cell>
        </row>
        <row r="1380">
          <cell r="AU1380" t="str">
            <v>GAS</v>
          </cell>
          <cell r="AV1380">
            <v>-65232.499998120882</v>
          </cell>
          <cell r="AW1380" t="str">
            <v>NEW DEAL</v>
          </cell>
        </row>
        <row r="1381">
          <cell r="AU1381" t="str">
            <v>GAS</v>
          </cell>
          <cell r="AV1381">
            <v>-338909.00388999999</v>
          </cell>
          <cell r="AW1381" t="str">
            <v>NEW DEAL</v>
          </cell>
        </row>
        <row r="1382">
          <cell r="AU1382" t="str">
            <v>GAS</v>
          </cell>
          <cell r="AV1382">
            <v>-101436.14872</v>
          </cell>
          <cell r="AW1382" t="str">
            <v>NEW DEAL</v>
          </cell>
        </row>
        <row r="1383">
          <cell r="AU1383" t="str">
            <v>GAS</v>
          </cell>
          <cell r="AV1383">
            <v>-6659.999998178464</v>
          </cell>
          <cell r="AW1383" t="str">
            <v>NEW DEAL</v>
          </cell>
        </row>
        <row r="1384">
          <cell r="AU1384" t="str">
            <v>GAS</v>
          </cell>
          <cell r="AV1384">
            <v>-11719.999996560169</v>
          </cell>
          <cell r="AW1384" t="str">
            <v>NEW DEAL</v>
          </cell>
        </row>
        <row r="1385">
          <cell r="AU1385" t="str">
            <v>GAS</v>
          </cell>
          <cell r="AV1385">
            <v>-8239.9999988618092</v>
          </cell>
          <cell r="AW1385" t="str">
            <v>NEW DEAL</v>
          </cell>
        </row>
        <row r="1386">
          <cell r="AU1386" t="str">
            <v>GAS</v>
          </cell>
          <cell r="AV1386">
            <v>-9749.9999987460706</v>
          </cell>
          <cell r="AW1386" t="str">
            <v>NEW DEAL</v>
          </cell>
        </row>
        <row r="1387">
          <cell r="AU1387" t="str">
            <v>GAS</v>
          </cell>
          <cell r="AV1387">
            <v>-6809.9999961739732</v>
          </cell>
          <cell r="AW1387" t="str">
            <v>NEW DEAL</v>
          </cell>
        </row>
        <row r="1388">
          <cell r="AU1388" t="str">
            <v>GAS</v>
          </cell>
          <cell r="AV1388">
            <v>-9319.9999988652689</v>
          </cell>
          <cell r="AW1388" t="str">
            <v>NEW DEAL</v>
          </cell>
        </row>
        <row r="1389">
          <cell r="AU1389" t="str">
            <v>GAS</v>
          </cell>
          <cell r="AV1389">
            <v>-7409.999999611141</v>
          </cell>
          <cell r="AW1389" t="str">
            <v>NEW DEAL</v>
          </cell>
        </row>
        <row r="1390">
          <cell r="AU1390" t="str">
            <v>GAS</v>
          </cell>
          <cell r="AV1390">
            <v>-7799.9999988296004</v>
          </cell>
          <cell r="AW1390" t="str">
            <v>NEW DEAL</v>
          </cell>
        </row>
        <row r="1391">
          <cell r="AU1391" t="str">
            <v>GAS</v>
          </cell>
          <cell r="AV1391">
            <v>-11999.999996765504</v>
          </cell>
          <cell r="AW1391" t="str">
            <v>NEW DEAL</v>
          </cell>
        </row>
        <row r="1392">
          <cell r="AU1392" t="str">
            <v>GAS</v>
          </cell>
          <cell r="AV1392">
            <v>-4119.9999994309046</v>
          </cell>
          <cell r="AW1392" t="str">
            <v>NEW DEAL</v>
          </cell>
        </row>
        <row r="1393">
          <cell r="AU1393" t="str">
            <v>GAS</v>
          </cell>
          <cell r="AV1393">
            <v>-5580.0000011657839</v>
          </cell>
          <cell r="AW1393" t="str">
            <v>NEW DEAL</v>
          </cell>
        </row>
        <row r="1394">
          <cell r="AU1394" t="str">
            <v>GAS</v>
          </cell>
          <cell r="AV1394">
            <v>-7179.9999951599029</v>
          </cell>
          <cell r="AW1394" t="str">
            <v>NEW DEAL</v>
          </cell>
        </row>
        <row r="1395">
          <cell r="AU1395" t="str">
            <v>GAS</v>
          </cell>
          <cell r="AV1395">
            <v>-2595.1675799999998</v>
          </cell>
          <cell r="AW1395" t="str">
            <v>NEW DEAL</v>
          </cell>
        </row>
        <row r="1396">
          <cell r="AU1396" t="str">
            <v>GAS</v>
          </cell>
          <cell r="AV1396">
            <v>-1906.73831</v>
          </cell>
          <cell r="AW1396" t="str">
            <v>NEW DEAL</v>
          </cell>
        </row>
        <row r="1397">
          <cell r="AU1397" t="str">
            <v>GAS</v>
          </cell>
          <cell r="AV1397">
            <v>-1070.59085</v>
          </cell>
          <cell r="AW1397" t="str">
            <v>NEW DEAL</v>
          </cell>
        </row>
        <row r="1398">
          <cell r="AU1398" t="str">
            <v>GAS</v>
          </cell>
          <cell r="AV1398">
            <v>-423.39103</v>
          </cell>
          <cell r="AW1398" t="str">
            <v>NEW DEAL</v>
          </cell>
        </row>
        <row r="1399">
          <cell r="AU1399" t="str">
            <v>GAS</v>
          </cell>
          <cell r="AV1399">
            <v>43.002780000000001</v>
          </cell>
          <cell r="AW1399" t="str">
            <v>NEW DEAL</v>
          </cell>
        </row>
        <row r="1400">
          <cell r="AU1400" t="str">
            <v>GAS</v>
          </cell>
          <cell r="AV1400">
            <v>858.91040999999996</v>
          </cell>
          <cell r="AW1400" t="str">
            <v>NEW DEAL</v>
          </cell>
        </row>
        <row r="1401">
          <cell r="AU1401" t="str">
            <v>GAS</v>
          </cell>
          <cell r="AV1401">
            <v>-2392.4799200000002</v>
          </cell>
          <cell r="AW1401" t="str">
            <v>NEW DEAL</v>
          </cell>
        </row>
        <row r="1402">
          <cell r="AU1402" t="str">
            <v>GAS</v>
          </cell>
          <cell r="AV1402">
            <v>-12524.015590000001</v>
          </cell>
          <cell r="AW1402" t="str">
            <v>NEW DEAL</v>
          </cell>
        </row>
        <row r="1403">
          <cell r="AU1403" t="str">
            <v>GAS</v>
          </cell>
          <cell r="AV1403">
            <v>-13360.279909999999</v>
          </cell>
          <cell r="AW1403" t="str">
            <v>NEW DEAL</v>
          </cell>
        </row>
        <row r="1404">
          <cell r="AU1404" t="str">
            <v>GAS</v>
          </cell>
          <cell r="AV1404">
            <v>-12924.29564</v>
          </cell>
          <cell r="AW1404" t="str">
            <v>NEW DEAL</v>
          </cell>
        </row>
        <row r="1405">
          <cell r="AU1405" t="str">
            <v>GAS</v>
          </cell>
          <cell r="AV1405">
            <v>-1594.9866199999999</v>
          </cell>
          <cell r="AW1405" t="str">
            <v>NEW DEAL</v>
          </cell>
        </row>
        <row r="1406">
          <cell r="AU1406" t="str">
            <v>GAS</v>
          </cell>
          <cell r="AV1406">
            <v>-8103.7747900000004</v>
          </cell>
          <cell r="AW1406" t="str">
            <v>NEW DEAL</v>
          </cell>
        </row>
        <row r="1407">
          <cell r="AU1407" t="str">
            <v>GAS</v>
          </cell>
          <cell r="AV1407">
            <v>-8350.1749400000008</v>
          </cell>
          <cell r="AW1407" t="str">
            <v>NEW DEAL</v>
          </cell>
        </row>
        <row r="1408">
          <cell r="AU1408" t="str">
            <v>GAS</v>
          </cell>
          <cell r="AV1408">
            <v>-7385.3117899999997</v>
          </cell>
          <cell r="AW1408" t="str">
            <v>NEW DEAL</v>
          </cell>
        </row>
        <row r="1409">
          <cell r="AU1409" t="str">
            <v>GAS</v>
          </cell>
          <cell r="AV1409">
            <v>-9197.5396099999998</v>
          </cell>
          <cell r="AW1409" t="str">
            <v>NEW DEAL</v>
          </cell>
        </row>
        <row r="1410">
          <cell r="AU1410" t="str">
            <v>GAS</v>
          </cell>
          <cell r="AV1410">
            <v>-5609.5301099999997</v>
          </cell>
          <cell r="AW1410" t="str">
            <v>NEW DEAL</v>
          </cell>
        </row>
        <row r="1411">
          <cell r="AU1411" t="str">
            <v>GAS</v>
          </cell>
          <cell r="AV1411">
            <v>-9.9807500000000005</v>
          </cell>
          <cell r="AW1411" t="str">
            <v>NEW DEAL</v>
          </cell>
        </row>
        <row r="1412">
          <cell r="AU1412" t="str">
            <v>GAS</v>
          </cell>
          <cell r="AV1412">
            <v>-159.49866</v>
          </cell>
          <cell r="AW1412" t="str">
            <v>NEW DEAL</v>
          </cell>
        </row>
        <row r="1413">
          <cell r="AU1413" t="str">
            <v>GAS</v>
          </cell>
          <cell r="AV1413">
            <v>-736.70680000000004</v>
          </cell>
          <cell r="AW1413" t="str">
            <v>NEW DEAL</v>
          </cell>
        </row>
        <row r="1414">
          <cell r="AU1414" t="str">
            <v>GAS</v>
          </cell>
          <cell r="AV1414">
            <v>-835.01748999999995</v>
          </cell>
          <cell r="AW1414" t="str">
            <v>NEW DEAL</v>
          </cell>
        </row>
        <row r="1415">
          <cell r="AU1415" t="str">
            <v>GAS</v>
          </cell>
          <cell r="AV1415">
            <v>-1846.3279500000001</v>
          </cell>
          <cell r="AW1415" t="str">
            <v>NEW DEAL</v>
          </cell>
        </row>
        <row r="1416">
          <cell r="AU1416" t="str">
            <v>GAS</v>
          </cell>
          <cell r="AV1416">
            <v>-2299.3849</v>
          </cell>
          <cell r="AW1416" t="str">
            <v>NEW DEAL</v>
          </cell>
        </row>
        <row r="1417">
          <cell r="AU1417" t="str">
            <v>GAS</v>
          </cell>
          <cell r="AV1417">
            <v>-801.36144000000002</v>
          </cell>
          <cell r="AW1417" t="str">
            <v>NEW DEAL</v>
          </cell>
        </row>
        <row r="1418">
          <cell r="AU1418" t="str">
            <v>GAS</v>
          </cell>
          <cell r="AV1418">
            <v>-159.49866</v>
          </cell>
          <cell r="AW1418" t="str">
            <v>NEW DEAL</v>
          </cell>
        </row>
        <row r="1419">
          <cell r="AU1419" t="str">
            <v>GAS</v>
          </cell>
          <cell r="AV1419">
            <v>-1473.4136000000001</v>
          </cell>
          <cell r="AW1419" t="str">
            <v>NEW DEAL</v>
          </cell>
        </row>
        <row r="1420">
          <cell r="AU1420" t="str">
            <v>GAS</v>
          </cell>
          <cell r="AV1420">
            <v>-1670.0349900000001</v>
          </cell>
          <cell r="AW1420" t="str">
            <v>NEW DEAL</v>
          </cell>
        </row>
        <row r="1421">
          <cell r="AU1421" t="str">
            <v>GAS</v>
          </cell>
          <cell r="AV1421">
            <v>-923.16396999999995</v>
          </cell>
          <cell r="AW1421" t="str">
            <v>NEW DEAL</v>
          </cell>
        </row>
        <row r="1422">
          <cell r="AU1422" t="str">
            <v>GAS</v>
          </cell>
          <cell r="AV1422">
            <v>-1149.69245</v>
          </cell>
          <cell r="AW1422" t="str">
            <v>NEW DEAL</v>
          </cell>
        </row>
        <row r="1423">
          <cell r="AU1423" t="str">
            <v>GAS</v>
          </cell>
          <cell r="AV1423">
            <v>-801.36144000000002</v>
          </cell>
          <cell r="AW1423" t="str">
            <v>NEW DEAL</v>
          </cell>
        </row>
        <row r="1424">
          <cell r="AU1424" t="str">
            <v>GAS</v>
          </cell>
          <cell r="AV1424">
            <v>-1754.4852800000001</v>
          </cell>
          <cell r="AW1424" t="str">
            <v>NEW DEAL</v>
          </cell>
        </row>
        <row r="1425">
          <cell r="AU1425" t="str">
            <v>GAS</v>
          </cell>
          <cell r="AV1425">
            <v>-10313.895189999999</v>
          </cell>
          <cell r="AW1425" t="str">
            <v>NEW DEAL</v>
          </cell>
        </row>
        <row r="1426">
          <cell r="AU1426" t="str">
            <v>GAS</v>
          </cell>
          <cell r="AV1426">
            <v>-10855.227419999999</v>
          </cell>
          <cell r="AW1426" t="str">
            <v>NEW DEAL</v>
          </cell>
        </row>
        <row r="1427">
          <cell r="AU1427" t="str">
            <v>GAS</v>
          </cell>
          <cell r="AV1427">
            <v>-11077.967689999999</v>
          </cell>
          <cell r="AW1427" t="str">
            <v>NEW DEAL</v>
          </cell>
        </row>
        <row r="1428">
          <cell r="AU1428" t="str">
            <v>GAS</v>
          </cell>
          <cell r="AV1428">
            <v>-13796.30942</v>
          </cell>
          <cell r="AW1428" t="str">
            <v>NEW DEAL</v>
          </cell>
        </row>
        <row r="1429">
          <cell r="AU1429" t="str">
            <v>GAS</v>
          </cell>
          <cell r="AV1429">
            <v>-7212.2529999999997</v>
          </cell>
          <cell r="AW1429" t="str">
            <v>NEW DEAL</v>
          </cell>
        </row>
        <row r="1430">
          <cell r="AU1430" t="str">
            <v>GAS</v>
          </cell>
          <cell r="AV1430">
            <v>-478.49597999999997</v>
          </cell>
          <cell r="AW1430" t="str">
            <v>NEW DEAL</v>
          </cell>
        </row>
        <row r="1431">
          <cell r="AU1431" t="str">
            <v>GAS</v>
          </cell>
          <cell r="AV1431">
            <v>-2946.8272000000002</v>
          </cell>
          <cell r="AW1431" t="str">
            <v>NEW DEAL</v>
          </cell>
        </row>
        <row r="1432">
          <cell r="AU1432" t="str">
            <v>GAS</v>
          </cell>
          <cell r="AV1432">
            <v>-3340.0699800000002</v>
          </cell>
          <cell r="AW1432" t="str">
            <v>NEW DEAL</v>
          </cell>
        </row>
        <row r="1433">
          <cell r="AU1433" t="str">
            <v>GAS</v>
          </cell>
          <cell r="AV1433">
            <v>-2769.4919199999999</v>
          </cell>
          <cell r="AW1433" t="str">
            <v>NEW DEAL</v>
          </cell>
        </row>
        <row r="1434">
          <cell r="AU1434" t="str">
            <v>GAS</v>
          </cell>
          <cell r="AV1434">
            <v>-4598.7698099999998</v>
          </cell>
          <cell r="AW1434" t="str">
            <v>NEW DEAL</v>
          </cell>
        </row>
        <row r="1435">
          <cell r="AU1435" t="str">
            <v>GAS</v>
          </cell>
          <cell r="AV1435">
            <v>-2404.0843300000001</v>
          </cell>
          <cell r="AW1435" t="str">
            <v>NEW DEAL</v>
          </cell>
        </row>
        <row r="1436">
          <cell r="AU1436" t="str">
            <v>GAS</v>
          </cell>
          <cell r="AV1436">
            <v>-159.49866</v>
          </cell>
          <cell r="AW1436" t="str">
            <v>NEW DEAL</v>
          </cell>
        </row>
        <row r="1437">
          <cell r="AU1437" t="str">
            <v>GAS</v>
          </cell>
          <cell r="AV1437">
            <v>-736.70680000000004</v>
          </cell>
          <cell r="AW1437" t="str">
            <v>NEW DEAL</v>
          </cell>
        </row>
        <row r="1438">
          <cell r="AU1438" t="str">
            <v>GAS</v>
          </cell>
          <cell r="AV1438">
            <v>-835.01748999999995</v>
          </cell>
          <cell r="AW1438" t="str">
            <v>NEW DEAL</v>
          </cell>
        </row>
        <row r="1439">
          <cell r="AU1439" t="str">
            <v>GAS</v>
          </cell>
          <cell r="AV1439">
            <v>-923.16396999999995</v>
          </cell>
          <cell r="AW1439" t="str">
            <v>NEW DEAL</v>
          </cell>
        </row>
        <row r="1440">
          <cell r="AU1440" t="str">
            <v>GAS</v>
          </cell>
          <cell r="AV1440">
            <v>-1149.69245</v>
          </cell>
          <cell r="AW1440" t="str">
            <v>NEW DEAL</v>
          </cell>
        </row>
        <row r="1441">
          <cell r="AU1441" t="str">
            <v>GAS</v>
          </cell>
          <cell r="AV1441">
            <v>-801.36144000000002</v>
          </cell>
          <cell r="AW1441" t="str">
            <v>NEW DEAL</v>
          </cell>
        </row>
        <row r="1442">
          <cell r="AU1442" t="str">
            <v>GAS</v>
          </cell>
          <cell r="AV1442">
            <v>-1058.93064</v>
          </cell>
          <cell r="AW1442" t="str">
            <v>NEW DEAL</v>
          </cell>
        </row>
        <row r="1443">
          <cell r="AU1443" t="str">
            <v>GAS</v>
          </cell>
          <cell r="AV1443">
            <v>-1008.70006</v>
          </cell>
          <cell r="AW1443" t="str">
            <v>NEW DEAL</v>
          </cell>
        </row>
        <row r="1444">
          <cell r="AU1444" t="str">
            <v>GAS</v>
          </cell>
          <cell r="AV1444">
            <v>-1115.14823</v>
          </cell>
          <cell r="AW1444" t="str">
            <v>NEW DEAL</v>
          </cell>
        </row>
        <row r="1445">
          <cell r="AU1445" t="str">
            <v>GAS</v>
          </cell>
          <cell r="AV1445">
            <v>-2363.9443500000002</v>
          </cell>
          <cell r="AW1445" t="str">
            <v>NEW DEAL</v>
          </cell>
        </row>
        <row r="1446">
          <cell r="AU1446" t="str">
            <v>GAS</v>
          </cell>
          <cell r="AV1446">
            <v>-2283.1188400000001</v>
          </cell>
          <cell r="AW1446" t="str">
            <v>NEW DEAL</v>
          </cell>
        </row>
        <row r="1447">
          <cell r="AU1447" t="str">
            <v>GAS</v>
          </cell>
          <cell r="AV1447">
            <v>-2241.5734400000001</v>
          </cell>
          <cell r="AW1447" t="str">
            <v>NEW DEAL</v>
          </cell>
        </row>
        <row r="1448">
          <cell r="AU1448" t="str">
            <v>GAS</v>
          </cell>
          <cell r="AV1448">
            <v>-1070.63384</v>
          </cell>
          <cell r="AW1448" t="str">
            <v>NEW DEAL</v>
          </cell>
        </row>
        <row r="1449">
          <cell r="AU1449" t="str">
            <v>GAS</v>
          </cell>
          <cell r="AV1449">
            <v>-1263.8399300000001</v>
          </cell>
          <cell r="AW1449" t="str">
            <v>NEW DEAL</v>
          </cell>
        </row>
        <row r="1450">
          <cell r="AU1450" t="str">
            <v>GAS</v>
          </cell>
          <cell r="AV1450">
            <v>-1008.70006</v>
          </cell>
          <cell r="AW1450" t="str">
            <v>NEW DEAL</v>
          </cell>
        </row>
        <row r="1451">
          <cell r="AU1451" t="str">
            <v>GAS</v>
          </cell>
          <cell r="AV1451">
            <v>-2230.29646</v>
          </cell>
          <cell r="AW1451" t="str">
            <v>NEW DEAL</v>
          </cell>
        </row>
        <row r="1452">
          <cell r="AU1452" t="str">
            <v>GAS</v>
          </cell>
          <cell r="AV1452">
            <v>-2363.9443500000002</v>
          </cell>
          <cell r="AW1452" t="str">
            <v>NEW DEAL</v>
          </cell>
        </row>
        <row r="1453">
          <cell r="AU1453" t="str">
            <v>GAS</v>
          </cell>
          <cell r="AV1453">
            <v>-2283.1188400000001</v>
          </cell>
          <cell r="AW1453" t="str">
            <v>NEW DEAL</v>
          </cell>
        </row>
        <row r="1454">
          <cell r="AU1454" t="str">
            <v>GAS</v>
          </cell>
          <cell r="AV1454">
            <v>-1120.7867200000001</v>
          </cell>
          <cell r="AW1454" t="str">
            <v>NEW DEAL</v>
          </cell>
        </row>
        <row r="1455">
          <cell r="AU1455" t="str">
            <v>GAS</v>
          </cell>
          <cell r="AV1455">
            <v>-1070.63384</v>
          </cell>
          <cell r="AW1455" t="str">
            <v>NEW DEAL</v>
          </cell>
        </row>
        <row r="1456">
          <cell r="AU1456" t="str">
            <v>GAS</v>
          </cell>
          <cell r="AV1456">
            <v>-11095.70069</v>
          </cell>
          <cell r="AW1456" t="str">
            <v>NEW DEAL</v>
          </cell>
        </row>
        <row r="1457">
          <cell r="AU1457" t="str">
            <v>GAS</v>
          </cell>
          <cell r="AV1457">
            <v>-15612.07523</v>
          </cell>
          <cell r="AW1457" t="str">
            <v>NEW DEAL</v>
          </cell>
        </row>
        <row r="1458">
          <cell r="AU1458" t="str">
            <v>GAS</v>
          </cell>
          <cell r="AV1458">
            <v>-15365.63826</v>
          </cell>
          <cell r="AW1458" t="str">
            <v>NEW DEAL</v>
          </cell>
        </row>
        <row r="1459">
          <cell r="AU1459" t="str">
            <v>GAS</v>
          </cell>
          <cell r="AV1459">
            <v>-13698.713040000001</v>
          </cell>
          <cell r="AW1459" t="str">
            <v>NEW DEAL</v>
          </cell>
        </row>
        <row r="1460">
          <cell r="AU1460" t="str">
            <v>GAS</v>
          </cell>
          <cell r="AV1460">
            <v>-13449.44065</v>
          </cell>
          <cell r="AW1460" t="str">
            <v>NEW DEAL</v>
          </cell>
        </row>
        <row r="1461">
          <cell r="AU1461" t="str">
            <v>GAS</v>
          </cell>
          <cell r="AV1461">
            <v>-10706.338400000001</v>
          </cell>
          <cell r="AW1461" t="str">
            <v>NEW DEAL</v>
          </cell>
        </row>
        <row r="1462">
          <cell r="AU1462" t="str">
            <v>GAS</v>
          </cell>
          <cell r="AV1462">
            <v>-3026.1001900000001</v>
          </cell>
          <cell r="AW1462" t="str">
            <v>NEW DEAL</v>
          </cell>
        </row>
        <row r="1463">
          <cell r="AU1463" t="str">
            <v>GAS</v>
          </cell>
          <cell r="AV1463">
            <v>-4460.59292</v>
          </cell>
          <cell r="AW1463" t="str">
            <v>NEW DEAL</v>
          </cell>
        </row>
        <row r="1464">
          <cell r="AU1464" t="str">
            <v>GAS</v>
          </cell>
          <cell r="AV1464">
            <v>-4727.8887000000004</v>
          </cell>
          <cell r="AW1464" t="str">
            <v>NEW DEAL</v>
          </cell>
        </row>
        <row r="1465">
          <cell r="AU1465" t="str">
            <v>GAS</v>
          </cell>
          <cell r="AV1465">
            <v>-4566.2376800000002</v>
          </cell>
          <cell r="AW1465" t="str">
            <v>NEW DEAL</v>
          </cell>
        </row>
        <row r="1466">
          <cell r="AU1466" t="str">
            <v>GAS</v>
          </cell>
          <cell r="AV1466">
            <v>-4483.1468800000002</v>
          </cell>
          <cell r="AW1466" t="str">
            <v>NEW DEAL</v>
          </cell>
        </row>
        <row r="1467">
          <cell r="AU1467" t="str">
            <v>GAS</v>
          </cell>
          <cell r="AV1467">
            <v>-3211.9015199999999</v>
          </cell>
          <cell r="AW1467" t="str">
            <v>NEW DEAL</v>
          </cell>
        </row>
        <row r="1468">
          <cell r="AU1468" t="str">
            <v>GAS</v>
          </cell>
          <cell r="AV1468">
            <v>-1008.70006</v>
          </cell>
          <cell r="AW1468" t="str">
            <v>NEW DEAL</v>
          </cell>
        </row>
        <row r="1469">
          <cell r="AU1469" t="str">
            <v>GAS</v>
          </cell>
          <cell r="AV1469">
            <v>-1115.14823</v>
          </cell>
          <cell r="AW1469" t="str">
            <v>NEW DEAL</v>
          </cell>
        </row>
        <row r="1470">
          <cell r="AU1470" t="str">
            <v>GAS</v>
          </cell>
          <cell r="AV1470">
            <v>-1181.97217</v>
          </cell>
          <cell r="AW1470" t="str">
            <v>NEW DEAL</v>
          </cell>
        </row>
        <row r="1471">
          <cell r="AU1471" t="str">
            <v>GAS</v>
          </cell>
          <cell r="AV1471">
            <v>-1141.55942</v>
          </cell>
          <cell r="AW1471" t="str">
            <v>NEW DEAL</v>
          </cell>
        </row>
        <row r="1472">
          <cell r="AU1472" t="str">
            <v>GAS</v>
          </cell>
          <cell r="AV1472">
            <v>-1120.7867200000001</v>
          </cell>
          <cell r="AW1472" t="str">
            <v>NEW DEAL</v>
          </cell>
        </row>
        <row r="1473">
          <cell r="AU1473" t="str">
            <v>GAS</v>
          </cell>
          <cell r="AV1473">
            <v>-1070.63384</v>
          </cell>
          <cell r="AW1473" t="str">
            <v>NEW DEAL</v>
          </cell>
        </row>
        <row r="1474">
          <cell r="AU1474" t="str">
            <v>GAS</v>
          </cell>
          <cell r="AV1474">
            <v>-4980.0000038353846</v>
          </cell>
          <cell r="AW1474" t="str">
            <v>NEW DEAL</v>
          </cell>
        </row>
        <row r="1475">
          <cell r="AU1475" t="str">
            <v>GAS</v>
          </cell>
          <cell r="AV1475">
            <v>-9400.0000010031436</v>
          </cell>
          <cell r="AW1475" t="str">
            <v>NEW DEAL</v>
          </cell>
        </row>
        <row r="1476">
          <cell r="AU1476" t="str">
            <v>GAS</v>
          </cell>
          <cell r="AV1476">
            <v>-5880.0000040861842</v>
          </cell>
          <cell r="AW1476" t="str">
            <v>NEW DEAL</v>
          </cell>
        </row>
        <row r="1477">
          <cell r="AU1477" t="str">
            <v>GAS</v>
          </cell>
          <cell r="AV1477">
            <v>-9990.0000004567082</v>
          </cell>
          <cell r="AW1477" t="str">
            <v>NEW DEAL</v>
          </cell>
        </row>
        <row r="1478">
          <cell r="AU1478" t="str">
            <v>GAS</v>
          </cell>
          <cell r="AV1478">
            <v>-10109.999996165816</v>
          </cell>
          <cell r="AW1478" t="str">
            <v>NEW DEAL</v>
          </cell>
        </row>
        <row r="1479">
          <cell r="AU1479" t="str">
            <v>GAS</v>
          </cell>
          <cell r="AV1479">
            <v>-10200.000001573984</v>
          </cell>
          <cell r="AW1479" t="str">
            <v>NEW DEAL</v>
          </cell>
        </row>
        <row r="1480">
          <cell r="AU1480" t="str">
            <v>GAS</v>
          </cell>
          <cell r="AV1480">
            <v>-12800.000003962257</v>
          </cell>
          <cell r="AW1480" t="str">
            <v>NEW DEAL</v>
          </cell>
        </row>
        <row r="1481">
          <cell r="AU1481" t="str">
            <v>GAS</v>
          </cell>
          <cell r="AV1481">
            <v>-17150.000001549361</v>
          </cell>
          <cell r="AW1481" t="str">
            <v>NEW DEAL</v>
          </cell>
        </row>
        <row r="1482">
          <cell r="AU1482" t="str">
            <v>GAS</v>
          </cell>
          <cell r="AV1482">
            <v>-12520.00000403985</v>
          </cell>
          <cell r="AW1482" t="str">
            <v>NEW DEAL</v>
          </cell>
        </row>
        <row r="1483">
          <cell r="AU1483" t="str">
            <v>GAS</v>
          </cell>
          <cell r="AV1483">
            <v>-22610.000000320924</v>
          </cell>
          <cell r="AW1483" t="str">
            <v>NEW DEAL</v>
          </cell>
        </row>
        <row r="1484">
          <cell r="AU1484" t="str">
            <v>GAS</v>
          </cell>
          <cell r="AV1484">
            <v>-16149.999997960935</v>
          </cell>
          <cell r="AW1484" t="str">
            <v>NEW DEAL</v>
          </cell>
        </row>
        <row r="1485">
          <cell r="AU1485" t="str">
            <v>GAS</v>
          </cell>
          <cell r="AV1485">
            <v>-52126.156340000001</v>
          </cell>
          <cell r="AW1485" t="str">
            <v>NEW DEAL</v>
          </cell>
        </row>
        <row r="1486">
          <cell r="AU1486" t="str">
            <v>GAS</v>
          </cell>
          <cell r="AV1486">
            <v>-63006.351240000004</v>
          </cell>
          <cell r="AW1486" t="str">
            <v>NEW DEAL</v>
          </cell>
        </row>
        <row r="1487">
          <cell r="AU1487" t="str">
            <v>GAS</v>
          </cell>
          <cell r="AV1487">
            <v>-55922.314460000001</v>
          </cell>
          <cell r="AW1487" t="str">
            <v>NEW DEAL</v>
          </cell>
        </row>
        <row r="1488">
          <cell r="AU1488" t="str">
            <v>GAS</v>
          </cell>
          <cell r="AV1488">
            <v>-50416.664779999999</v>
          </cell>
          <cell r="AW1488" t="str">
            <v>NEW DEAL</v>
          </cell>
        </row>
        <row r="1489">
          <cell r="AU1489" t="str">
            <v>GAS</v>
          </cell>
          <cell r="AV1489">
            <v>-3484.7574599999998</v>
          </cell>
          <cell r="AW1489" t="str">
            <v>NEW DEAL</v>
          </cell>
        </row>
        <row r="1490">
          <cell r="AU1490" t="str">
            <v>GAS</v>
          </cell>
          <cell r="AV1490">
            <v>-3419.4033800000002</v>
          </cell>
          <cell r="AW1490" t="str">
            <v>NEW DEAL</v>
          </cell>
        </row>
        <row r="1491">
          <cell r="AU1491" t="str">
            <v>GAS</v>
          </cell>
          <cell r="AV1491">
            <v>-3475.0770900000002</v>
          </cell>
          <cell r="AW1491" t="str">
            <v>NEW DEAL</v>
          </cell>
        </row>
        <row r="1492">
          <cell r="AU1492" t="str">
            <v>GAS</v>
          </cell>
          <cell r="AV1492">
            <v>-7000.7056899999998</v>
          </cell>
          <cell r="AW1492" t="str">
            <v>NEW DEAL</v>
          </cell>
        </row>
        <row r="1493">
          <cell r="AU1493" t="str">
            <v>GAS</v>
          </cell>
          <cell r="AV1493">
            <v>-6990.2893100000001</v>
          </cell>
          <cell r="AW1493" t="str">
            <v>NEW DEAL</v>
          </cell>
        </row>
        <row r="1494">
          <cell r="AU1494" t="str">
            <v>GAS</v>
          </cell>
          <cell r="AV1494">
            <v>-6722.2219699999996</v>
          </cell>
          <cell r="AW1494" t="str">
            <v>NEW DEAL</v>
          </cell>
        </row>
        <row r="1495">
          <cell r="AU1495" t="str">
            <v>GAS</v>
          </cell>
          <cell r="AV1495">
            <v>-3484.7574599999998</v>
          </cell>
          <cell r="AW1495" t="str">
            <v>NEW DEAL</v>
          </cell>
        </row>
        <row r="1496">
          <cell r="AU1496" t="str">
            <v>GAS</v>
          </cell>
          <cell r="AV1496">
            <v>-3142.12833</v>
          </cell>
          <cell r="AW1496" t="str">
            <v>NEW DEAL</v>
          </cell>
        </row>
        <row r="1497">
          <cell r="AU1497" t="str">
            <v>GAS</v>
          </cell>
          <cell r="AV1497">
            <v>-2583.3175000000001</v>
          </cell>
          <cell r="AW1497" t="str">
            <v>NEW DEAL</v>
          </cell>
        </row>
        <row r="1498">
          <cell r="AU1498" t="str">
            <v>GAS</v>
          </cell>
          <cell r="AV1498">
            <v>-3475.0770900000002</v>
          </cell>
          <cell r="AW1498" t="str">
            <v>NEW DEAL</v>
          </cell>
        </row>
        <row r="1499">
          <cell r="AU1499" t="str">
            <v>GAS</v>
          </cell>
          <cell r="AV1499">
            <v>-7000.7056899999998</v>
          </cell>
          <cell r="AW1499" t="str">
            <v>NEW DEAL</v>
          </cell>
        </row>
        <row r="1500">
          <cell r="AU1500" t="str">
            <v>GAS</v>
          </cell>
          <cell r="AV1500">
            <v>-6990.2893100000001</v>
          </cell>
          <cell r="AW1500" t="str">
            <v>NEW DEAL</v>
          </cell>
        </row>
        <row r="1501">
          <cell r="AU1501" t="str">
            <v>GAS</v>
          </cell>
          <cell r="AV1501">
            <v>-6722.2219699999996</v>
          </cell>
          <cell r="AW1501" t="str">
            <v>NEW DEAL</v>
          </cell>
        </row>
        <row r="1502">
          <cell r="AU1502" t="str">
            <v>GAS</v>
          </cell>
          <cell r="AV1502">
            <v>-6969.5149300000003</v>
          </cell>
          <cell r="AW1502" t="str">
            <v>NEW DEAL</v>
          </cell>
        </row>
        <row r="1503">
          <cell r="AU1503" t="str">
            <v>GAS</v>
          </cell>
          <cell r="AV1503">
            <v>-3142.12833</v>
          </cell>
          <cell r="AW1503" t="str">
            <v>NEW DEAL</v>
          </cell>
        </row>
        <row r="1504">
          <cell r="AU1504" t="str">
            <v>GAS</v>
          </cell>
          <cell r="AV1504">
            <v>-38225.847990000002</v>
          </cell>
          <cell r="AW1504" t="str">
            <v>NEW DEAL</v>
          </cell>
        </row>
        <row r="1505">
          <cell r="AU1505" t="str">
            <v>GAS</v>
          </cell>
          <cell r="AV1505">
            <v>-49004.939859999999</v>
          </cell>
          <cell r="AW1505" t="str">
            <v>NEW DEAL</v>
          </cell>
        </row>
        <row r="1506">
          <cell r="AU1506" t="str">
            <v>GAS</v>
          </cell>
          <cell r="AV1506">
            <v>-45436.880499999999</v>
          </cell>
          <cell r="AW1506" t="str">
            <v>NEW DEAL</v>
          </cell>
        </row>
        <row r="1507">
          <cell r="AU1507" t="str">
            <v>GAS</v>
          </cell>
          <cell r="AV1507">
            <v>-43694.44281</v>
          </cell>
          <cell r="AW1507" t="str">
            <v>NEW DEAL</v>
          </cell>
        </row>
        <row r="1508">
          <cell r="AU1508" t="str">
            <v>GAS</v>
          </cell>
          <cell r="AV1508">
            <v>-41817.08958</v>
          </cell>
          <cell r="AW1508" t="str">
            <v>NEW DEAL</v>
          </cell>
        </row>
        <row r="1509">
          <cell r="AU1509" t="str">
            <v>GAS</v>
          </cell>
          <cell r="AV1509">
            <v>-31421.283289999999</v>
          </cell>
          <cell r="AW1509" t="str">
            <v>NEW DEAL</v>
          </cell>
        </row>
        <row r="1510">
          <cell r="AU1510" t="str">
            <v>GAS</v>
          </cell>
          <cell r="AV1510">
            <v>-10425.23127</v>
          </cell>
          <cell r="AW1510" t="str">
            <v>NEW DEAL</v>
          </cell>
        </row>
        <row r="1511">
          <cell r="AU1511" t="str">
            <v>GAS</v>
          </cell>
          <cell r="AV1511">
            <v>-14001.411389999999</v>
          </cell>
          <cell r="AW1511" t="str">
            <v>NEW DEAL</v>
          </cell>
        </row>
        <row r="1512">
          <cell r="AU1512" t="str">
            <v>GAS</v>
          </cell>
          <cell r="AV1512">
            <v>-13980.57862</v>
          </cell>
          <cell r="AW1512" t="str">
            <v>NEW DEAL</v>
          </cell>
        </row>
        <row r="1513">
          <cell r="AU1513" t="str">
            <v>GAS</v>
          </cell>
          <cell r="AV1513">
            <v>-13444.443939999999</v>
          </cell>
          <cell r="AW1513" t="str">
            <v>NEW DEAL</v>
          </cell>
        </row>
        <row r="1514">
          <cell r="AU1514" t="str">
            <v>GAS</v>
          </cell>
          <cell r="AV1514">
            <v>-13939.029860000001</v>
          </cell>
          <cell r="AW1514" t="str">
            <v>NEW DEAL</v>
          </cell>
        </row>
        <row r="1515">
          <cell r="AU1515" t="str">
            <v>GAS</v>
          </cell>
          <cell r="AV1515">
            <v>-9426.3849900000005</v>
          </cell>
          <cell r="AW1515" t="str">
            <v>NEW DEAL</v>
          </cell>
        </row>
        <row r="1516">
          <cell r="AU1516" t="str">
            <v>GAS</v>
          </cell>
          <cell r="AV1516">
            <v>-3475.0770900000002</v>
          </cell>
          <cell r="AW1516" t="str">
            <v>NEW DEAL</v>
          </cell>
        </row>
        <row r="1517">
          <cell r="AU1517" t="str">
            <v>GAS</v>
          </cell>
          <cell r="AV1517">
            <v>-3500.3528500000002</v>
          </cell>
          <cell r="AW1517" t="str">
            <v>NEW DEAL</v>
          </cell>
        </row>
        <row r="1518">
          <cell r="AU1518" t="str">
            <v>GAS</v>
          </cell>
          <cell r="AV1518">
            <v>-3495.1446500000002</v>
          </cell>
          <cell r="AW1518" t="str">
            <v>NEW DEAL</v>
          </cell>
        </row>
        <row r="1519">
          <cell r="AU1519" t="str">
            <v>GAS</v>
          </cell>
          <cell r="AV1519">
            <v>-3361.1109900000001</v>
          </cell>
          <cell r="AW1519" t="str">
            <v>NEW DEAL</v>
          </cell>
        </row>
        <row r="1520">
          <cell r="AU1520" t="str">
            <v>GAS</v>
          </cell>
          <cell r="AV1520">
            <v>-3484.7574599999998</v>
          </cell>
          <cell r="AW1520" t="str">
            <v>NEW DEAL</v>
          </cell>
        </row>
        <row r="1521">
          <cell r="AU1521" t="str">
            <v>GAS</v>
          </cell>
          <cell r="AV1521">
            <v>-3142.12833</v>
          </cell>
          <cell r="AW1521" t="str">
            <v>NEW DEAL</v>
          </cell>
        </row>
        <row r="1522">
          <cell r="AU1522" t="str">
            <v>GAS</v>
          </cell>
          <cell r="AV1522">
            <v>-66143.30313</v>
          </cell>
          <cell r="AW1522" t="str">
            <v>NEW DEAL</v>
          </cell>
        </row>
        <row r="1523">
          <cell r="AU1523" t="str">
            <v>GAS</v>
          </cell>
          <cell r="AV1523">
            <v>-80877.592720000001</v>
          </cell>
          <cell r="AW1523" t="str">
            <v>NEW DEAL</v>
          </cell>
        </row>
        <row r="1524">
          <cell r="AU1524" t="str">
            <v>GAS</v>
          </cell>
          <cell r="AV1524">
            <v>-75489.925300000003</v>
          </cell>
          <cell r="AW1524" t="str">
            <v>NEW DEAL</v>
          </cell>
        </row>
        <row r="1525">
          <cell r="AU1525" t="str">
            <v>GAS</v>
          </cell>
          <cell r="AV1525">
            <v>-69332.660180000006</v>
          </cell>
          <cell r="AW1525" t="str">
            <v>NEW DEAL</v>
          </cell>
        </row>
        <row r="1526">
          <cell r="AU1526" t="str">
            <v>GAS</v>
          </cell>
          <cell r="AV1526">
            <v>-49899.37401</v>
          </cell>
          <cell r="AW1526" t="str">
            <v>NEW DEAL</v>
          </cell>
        </row>
        <row r="1527">
          <cell r="AU1527" t="str">
            <v>GAS</v>
          </cell>
          <cell r="AV1527">
            <v>-33870.961479999998</v>
          </cell>
          <cell r="AW1527" t="str">
            <v>NEW DEAL</v>
          </cell>
        </row>
        <row r="1528">
          <cell r="AU1528" t="str">
            <v>GAS</v>
          </cell>
          <cell r="AV1528">
            <v>-45097.706680000003</v>
          </cell>
          <cell r="AW1528" t="str">
            <v>NEW DEAL</v>
          </cell>
        </row>
        <row r="1529">
          <cell r="AU1529" t="str">
            <v>GAS</v>
          </cell>
          <cell r="AV1529">
            <v>-49770.826289999997</v>
          </cell>
          <cell r="AW1529" t="str">
            <v>NEW DEAL</v>
          </cell>
        </row>
        <row r="1530">
          <cell r="AU1530" t="str">
            <v>GAS</v>
          </cell>
          <cell r="AV1530">
            <v>-47181.203309999997</v>
          </cell>
          <cell r="AW1530" t="str">
            <v>NEW DEAL</v>
          </cell>
        </row>
        <row r="1531">
          <cell r="AU1531" t="str">
            <v>GAS</v>
          </cell>
          <cell r="AV1531">
            <v>-40969.299200000001</v>
          </cell>
          <cell r="AW1531" t="str">
            <v>NEW DEAL</v>
          </cell>
        </row>
        <row r="1532">
          <cell r="AU1532" t="str">
            <v>GAS</v>
          </cell>
          <cell r="AV1532">
            <v>-37424.530509999997</v>
          </cell>
          <cell r="AW1532" t="str">
            <v>NEW DEAL</v>
          </cell>
        </row>
        <row r="1533">
          <cell r="AU1533" t="str">
            <v>GAS</v>
          </cell>
          <cell r="AV1533">
            <v>-31048.381359999999</v>
          </cell>
          <cell r="AW1533" t="str">
            <v>NEW DEAL</v>
          </cell>
        </row>
        <row r="1534">
          <cell r="AU1534" t="str">
            <v>GAS</v>
          </cell>
          <cell r="AV1534">
            <v>-3068.9378700000002</v>
          </cell>
          <cell r="AW1534" t="str">
            <v>NEW DEAL</v>
          </cell>
        </row>
        <row r="1535">
          <cell r="AU1535" t="str">
            <v>GAS</v>
          </cell>
          <cell r="AV1535">
            <v>0</v>
          </cell>
          <cell r="AW1535" t="str">
            <v>NEW DEAL</v>
          </cell>
        </row>
        <row r="1536">
          <cell r="AU1536" t="str">
            <v>GAS</v>
          </cell>
          <cell r="AV1536">
            <v>-3110.6766400000001</v>
          </cell>
          <cell r="AW1536" t="str">
            <v>NEW DEAL</v>
          </cell>
        </row>
        <row r="1537">
          <cell r="AU1537" t="str">
            <v>GAS</v>
          </cell>
          <cell r="AV1537">
            <v>-3145.4135500000002</v>
          </cell>
          <cell r="AW1537" t="str">
            <v>NEW DEAL</v>
          </cell>
        </row>
        <row r="1538">
          <cell r="AU1538" t="str">
            <v>GAS</v>
          </cell>
          <cell r="AV1538">
            <v>-3151.4845500000001</v>
          </cell>
          <cell r="AW1538" t="str">
            <v>NEW DEAL</v>
          </cell>
        </row>
        <row r="1539">
          <cell r="AU1539" t="str">
            <v>GAS</v>
          </cell>
          <cell r="AV1539">
            <v>-3118.7108800000001</v>
          </cell>
          <cell r="AW1539" t="str">
            <v>NEW DEAL</v>
          </cell>
        </row>
        <row r="1540">
          <cell r="AU1540" t="str">
            <v>GAS</v>
          </cell>
          <cell r="AV1540">
            <v>-2822.5801200000001</v>
          </cell>
          <cell r="AW1540" t="str">
            <v>NEW DEAL</v>
          </cell>
        </row>
        <row r="1541">
          <cell r="AU1541" t="str">
            <v>GAS</v>
          </cell>
          <cell r="AV1541">
            <v>-2935.99737</v>
          </cell>
          <cell r="AW1541" t="str">
            <v>NEW DEAL</v>
          </cell>
        </row>
        <row r="1542">
          <cell r="AU1542" t="str">
            <v>GAS</v>
          </cell>
          <cell r="AV1542">
            <v>-3006.5137800000002</v>
          </cell>
          <cell r="AW1542" t="str">
            <v>NEW DEAL</v>
          </cell>
        </row>
        <row r="1543">
          <cell r="AU1543" t="str">
            <v>GAS</v>
          </cell>
          <cell r="AV1543">
            <v>-6221.35329</v>
          </cell>
          <cell r="AW1543" t="str">
            <v>NEW DEAL</v>
          </cell>
        </row>
        <row r="1544">
          <cell r="AU1544" t="str">
            <v>GAS</v>
          </cell>
          <cell r="AV1544">
            <v>-3145.4135500000002</v>
          </cell>
          <cell r="AW1544" t="str">
            <v>NEW DEAL</v>
          </cell>
        </row>
        <row r="1545">
          <cell r="AU1545" t="str">
            <v>GAS</v>
          </cell>
          <cell r="AV1545">
            <v>-3151.4845500000001</v>
          </cell>
          <cell r="AW1545" t="str">
            <v>NEW DEAL</v>
          </cell>
        </row>
        <row r="1546">
          <cell r="AU1546" t="str">
            <v>GAS</v>
          </cell>
          <cell r="AV1546">
            <v>-3118.7108800000001</v>
          </cell>
          <cell r="AW1546" t="str">
            <v>NEW DEAL</v>
          </cell>
        </row>
        <row r="1547">
          <cell r="AU1547" t="str">
            <v>GAS</v>
          </cell>
          <cell r="AV1547">
            <v>-2822.5801200000001</v>
          </cell>
          <cell r="AW1547" t="str">
            <v>NEW DEAL</v>
          </cell>
        </row>
        <row r="1548">
          <cell r="AU1548" t="str">
            <v>GAS</v>
          </cell>
          <cell r="AV1548">
            <v>-36078.16534</v>
          </cell>
          <cell r="AW1548" t="str">
            <v>NEW DEAL</v>
          </cell>
        </row>
        <row r="1549">
          <cell r="AU1549" t="str">
            <v>GAS</v>
          </cell>
          <cell r="AV1549">
            <v>-43549.472999999998</v>
          </cell>
          <cell r="AW1549" t="str">
            <v>NEW DEAL</v>
          </cell>
        </row>
        <row r="1550">
          <cell r="AU1550" t="str">
            <v>GAS</v>
          </cell>
          <cell r="AV1550">
            <v>-44035.78976</v>
          </cell>
          <cell r="AW1550" t="str">
            <v>NEW DEAL</v>
          </cell>
        </row>
        <row r="1551">
          <cell r="AU1551" t="str">
            <v>GAS</v>
          </cell>
          <cell r="AV1551">
            <v>-40969.299200000001</v>
          </cell>
          <cell r="AW1551" t="str">
            <v>NEW DEAL</v>
          </cell>
        </row>
        <row r="1552">
          <cell r="AU1552" t="str">
            <v>GAS</v>
          </cell>
          <cell r="AV1552">
            <v>-40543.241379999999</v>
          </cell>
          <cell r="AW1552" t="str">
            <v>NEW DEAL</v>
          </cell>
        </row>
        <row r="1553">
          <cell r="AU1553" t="str">
            <v>GAS</v>
          </cell>
          <cell r="AV1553">
            <v>-28225.801240000001</v>
          </cell>
          <cell r="AW1553" t="str">
            <v>NEW DEAL</v>
          </cell>
        </row>
        <row r="1554">
          <cell r="AU1554" t="str">
            <v>GAS</v>
          </cell>
          <cell r="AV1554">
            <v>-9019.5413399999998</v>
          </cell>
          <cell r="AW1554" t="str">
            <v>NEW DEAL</v>
          </cell>
        </row>
        <row r="1555">
          <cell r="AU1555" t="str">
            <v>GAS</v>
          </cell>
          <cell r="AV1555">
            <v>-12442.70657</v>
          </cell>
          <cell r="AW1555" t="str">
            <v>NEW DEAL</v>
          </cell>
        </row>
        <row r="1556">
          <cell r="AU1556" t="str">
            <v>GAS</v>
          </cell>
          <cell r="AV1556">
            <v>-12581.65422</v>
          </cell>
          <cell r="AW1556" t="str">
            <v>NEW DEAL</v>
          </cell>
        </row>
        <row r="1557">
          <cell r="AU1557" t="str">
            <v>GAS</v>
          </cell>
          <cell r="AV1557">
            <v>-9454.4536599999992</v>
          </cell>
          <cell r="AW1557" t="str">
            <v>NEW DEAL</v>
          </cell>
        </row>
        <row r="1558">
          <cell r="AU1558" t="str">
            <v>GAS</v>
          </cell>
          <cell r="AV1558">
            <v>-12474.843500000001</v>
          </cell>
          <cell r="AW1558" t="str">
            <v>NEW DEAL</v>
          </cell>
        </row>
        <row r="1559">
          <cell r="AU1559" t="str">
            <v>GAS</v>
          </cell>
          <cell r="AV1559">
            <v>-8467.7403699999995</v>
          </cell>
          <cell r="AW1559" t="str">
            <v>NEW DEAL</v>
          </cell>
        </row>
        <row r="1560">
          <cell r="AU1560" t="str">
            <v>GAS</v>
          </cell>
          <cell r="AV1560">
            <v>-3006.5137800000002</v>
          </cell>
          <cell r="AW1560" t="str">
            <v>NEW DEAL</v>
          </cell>
        </row>
        <row r="1561">
          <cell r="AU1561" t="str">
            <v>GAS</v>
          </cell>
          <cell r="AV1561">
            <v>-3110.6766400000001</v>
          </cell>
          <cell r="AW1561" t="str">
            <v>NEW DEAL</v>
          </cell>
        </row>
        <row r="1562">
          <cell r="AU1562" t="str">
            <v>GAS</v>
          </cell>
          <cell r="AV1562">
            <v>-3145.4135500000002</v>
          </cell>
          <cell r="AW1562" t="str">
            <v>NEW DEAL</v>
          </cell>
        </row>
        <row r="1563">
          <cell r="AU1563" t="str">
            <v>GAS</v>
          </cell>
          <cell r="AV1563">
            <v>-3151.4845500000001</v>
          </cell>
          <cell r="AW1563" t="str">
            <v>NEW DEAL</v>
          </cell>
        </row>
        <row r="1564">
          <cell r="AU1564" t="str">
            <v>GAS</v>
          </cell>
          <cell r="AV1564">
            <v>-3118.7108800000001</v>
          </cell>
          <cell r="AW1564" t="str">
            <v>NEW DEAL</v>
          </cell>
        </row>
        <row r="1565">
          <cell r="AU1565" t="str">
            <v>GAS</v>
          </cell>
          <cell r="AV1565">
            <v>-2822.5801200000001</v>
          </cell>
          <cell r="AW1565" t="str">
            <v>NEW DEAL</v>
          </cell>
        </row>
        <row r="1566">
          <cell r="AU1566" t="str">
            <v>GAS</v>
          </cell>
          <cell r="AV1566">
            <v>-25440.000001403379</v>
          </cell>
          <cell r="AW1566" t="str">
            <v>NEW DEAL</v>
          </cell>
        </row>
        <row r="1567">
          <cell r="AU1567" t="str">
            <v>GAS</v>
          </cell>
          <cell r="AV1567">
            <v>-37559.999995466242</v>
          </cell>
          <cell r="AW1567" t="str">
            <v>NEW DEAL</v>
          </cell>
        </row>
        <row r="1568">
          <cell r="AU1568" t="str">
            <v>GAS</v>
          </cell>
          <cell r="AV1568">
            <v>-46620.00000351257</v>
          </cell>
          <cell r="AW1568" t="str">
            <v>NEW DEAL</v>
          </cell>
        </row>
        <row r="1569">
          <cell r="AU1569" t="str">
            <v>GAS</v>
          </cell>
          <cell r="AV1569">
            <v>-59400.000004606714</v>
          </cell>
          <cell r="AW1569" t="str">
            <v>NEW DEAL</v>
          </cell>
        </row>
        <row r="1570">
          <cell r="AU1570" t="str">
            <v>GAS</v>
          </cell>
          <cell r="AV1570">
            <v>-49949.999995505757</v>
          </cell>
          <cell r="AW1570" t="str">
            <v>NEW DEAL</v>
          </cell>
        </row>
        <row r="1571">
          <cell r="AU1571" t="str">
            <v>GAS</v>
          </cell>
          <cell r="AV1571">
            <v>-43289.999997030565</v>
          </cell>
          <cell r="AW1571" t="str">
            <v>NEW DEAL</v>
          </cell>
        </row>
        <row r="1572">
          <cell r="AU1572" t="str">
            <v>GAS</v>
          </cell>
          <cell r="AV1572">
            <v>-33109.999996199542</v>
          </cell>
          <cell r="AW1572" t="str">
            <v>NEW DEAL</v>
          </cell>
        </row>
        <row r="1573">
          <cell r="AU1573" t="str">
            <v>GAS</v>
          </cell>
          <cell r="AV1573">
            <v>-15999.999995915534</v>
          </cell>
          <cell r="AW1573" t="str">
            <v>NEW DEAL</v>
          </cell>
        </row>
        <row r="1574">
          <cell r="AU1574" t="str">
            <v>GAS</v>
          </cell>
          <cell r="AV1574">
            <v>-19499.999997035371</v>
          </cell>
          <cell r="AW1574" t="str">
            <v>NEW DEAL</v>
          </cell>
        </row>
        <row r="1575">
          <cell r="AU1575" t="str">
            <v>GAS</v>
          </cell>
          <cell r="AV1575">
            <v>-19949.999995265327</v>
          </cell>
          <cell r="AW1575" t="str">
            <v>NEW DEAL</v>
          </cell>
        </row>
        <row r="1576">
          <cell r="AU1576" t="str">
            <v>GAS</v>
          </cell>
          <cell r="AV1576">
            <v>-19080.000001348784</v>
          </cell>
          <cell r="AW1576" t="str">
            <v>NEW DEAL</v>
          </cell>
        </row>
        <row r="1577">
          <cell r="AU1577" t="str">
            <v>GAS</v>
          </cell>
          <cell r="AV1577">
            <v>-178560.00000365361</v>
          </cell>
          <cell r="AW1577" t="str">
            <v>NEW DEAL</v>
          </cell>
        </row>
        <row r="1578">
          <cell r="AU1578" t="str">
            <v>GAS</v>
          </cell>
          <cell r="AV1578">
            <v>-9660.0000000761465</v>
          </cell>
          <cell r="AW1578" t="str">
            <v>NEW DEAL</v>
          </cell>
        </row>
        <row r="1579">
          <cell r="AU1579" t="str">
            <v>GAS</v>
          </cell>
          <cell r="AV1579">
            <v>-14200.000003009429</v>
          </cell>
          <cell r="AW1579" t="str">
            <v>NEW DEAL</v>
          </cell>
        </row>
        <row r="1580">
          <cell r="AU1580" t="str">
            <v>GAS</v>
          </cell>
          <cell r="AV1580">
            <v>-11010.000004832506</v>
          </cell>
          <cell r="AW1580" t="str">
            <v>NEW DEAL</v>
          </cell>
        </row>
        <row r="1581">
          <cell r="AU1581" t="str">
            <v>GAS</v>
          </cell>
          <cell r="AV1581">
            <v>-14520.000002808662</v>
          </cell>
          <cell r="AW1581" t="str">
            <v>NEW DEAL</v>
          </cell>
        </row>
        <row r="1582">
          <cell r="AU1582" t="str">
            <v>GAS</v>
          </cell>
          <cell r="AV1582">
            <v>-10409.999995783004</v>
          </cell>
          <cell r="AW1582" t="str">
            <v>NEW DEAL</v>
          </cell>
        </row>
        <row r="1583">
          <cell r="AU1583" t="str">
            <v>GAS</v>
          </cell>
          <cell r="AV1583">
            <v>-10800.000002260083</v>
          </cell>
          <cell r="AW1583" t="str">
            <v>NEW DEAL</v>
          </cell>
        </row>
        <row r="1584">
          <cell r="AU1584" t="str">
            <v>GAS</v>
          </cell>
          <cell r="AV1584">
            <v>-16000.000002425872</v>
          </cell>
          <cell r="AW1584" t="str">
            <v>NEW DEAL</v>
          </cell>
        </row>
        <row r="1585">
          <cell r="AU1585" t="str">
            <v>GAS</v>
          </cell>
          <cell r="AV1585">
            <v>-17199.999997915987</v>
          </cell>
          <cell r="AW1585" t="str">
            <v>NEW DEAL</v>
          </cell>
        </row>
        <row r="1586">
          <cell r="AU1586" t="str">
            <v>GAS</v>
          </cell>
          <cell r="AV1586">
            <v>-20750.00000376179</v>
          </cell>
          <cell r="AW1586" t="str">
            <v>NEW DEAL</v>
          </cell>
        </row>
        <row r="1587">
          <cell r="AU1587" t="str">
            <v>GAS</v>
          </cell>
          <cell r="AV1587">
            <v>-8139.9999967394897</v>
          </cell>
          <cell r="AW1587" t="str">
            <v>NEW DEAL</v>
          </cell>
        </row>
        <row r="1588">
          <cell r="AU1588" t="str">
            <v>GAS</v>
          </cell>
          <cell r="AV1588">
            <v>-12089.999995084847</v>
          </cell>
          <cell r="AW1588" t="str">
            <v>NEW DEAL</v>
          </cell>
        </row>
        <row r="1589">
          <cell r="AU1589" t="str">
            <v>GAS</v>
          </cell>
          <cell r="AV1589">
            <v>-11610.000004325797</v>
          </cell>
          <cell r="AW1589" t="str">
            <v>NEW DEAL</v>
          </cell>
        </row>
        <row r="1590">
          <cell r="AU1590" t="str">
            <v>GAS</v>
          </cell>
          <cell r="AV1590">
            <v>-7599.9999952376829</v>
          </cell>
          <cell r="AW1590" t="str">
            <v>NEW DEAL</v>
          </cell>
        </row>
        <row r="1591">
          <cell r="AU1591" t="str">
            <v>GAS</v>
          </cell>
          <cell r="AV1591">
            <v>-17499.999998231135</v>
          </cell>
          <cell r="AW1591" t="str">
            <v>NEW DEAL</v>
          </cell>
        </row>
        <row r="1592">
          <cell r="AU1592" t="str">
            <v>GAS</v>
          </cell>
          <cell r="AV1592">
            <v>-6579.9999998433423</v>
          </cell>
          <cell r="AW1592" t="str">
            <v>NEW DEAL</v>
          </cell>
        </row>
        <row r="1593">
          <cell r="AU1593" t="str">
            <v>GAS</v>
          </cell>
          <cell r="AV1593">
            <v>-6379.9999983377447</v>
          </cell>
          <cell r="AW1593" t="str">
            <v>NEW DEAL</v>
          </cell>
        </row>
        <row r="1594">
          <cell r="AU1594" t="str">
            <v>GAS</v>
          </cell>
          <cell r="AV1594">
            <v>-9450.0000016879294</v>
          </cell>
          <cell r="AW1594" t="str">
            <v>NEW DEAL</v>
          </cell>
        </row>
        <row r="1595">
          <cell r="AU1595" t="str">
            <v>GAS</v>
          </cell>
          <cell r="AV1595">
            <v>163333.65609999999</v>
          </cell>
          <cell r="AW1595" t="str">
            <v>NEW DEAL</v>
          </cell>
        </row>
        <row r="1596">
          <cell r="AU1596" t="str">
            <v>GAS</v>
          </cell>
          <cell r="AV1596">
            <v>140242.56880000001</v>
          </cell>
          <cell r="AW1596" t="str">
            <v>NEW DEAL</v>
          </cell>
        </row>
        <row r="1597">
          <cell r="AU1597" t="str">
            <v>GAS</v>
          </cell>
          <cell r="AV1597">
            <v>71637.902780000004</v>
          </cell>
          <cell r="AW1597" t="str">
            <v>NEW DEAL</v>
          </cell>
        </row>
        <row r="1598">
          <cell r="AU1598" t="str">
            <v>GAS</v>
          </cell>
          <cell r="AV1598">
            <v>64112.510869999998</v>
          </cell>
          <cell r="AW1598" t="str">
            <v>NEW DEAL</v>
          </cell>
        </row>
        <row r="1599">
          <cell r="AU1599" t="str">
            <v>GAS</v>
          </cell>
          <cell r="AV1599">
            <v>-2549.9999960607861</v>
          </cell>
          <cell r="AW1599" t="str">
            <v>NEW DEAL</v>
          </cell>
        </row>
        <row r="1600">
          <cell r="AU1600" t="str">
            <v>GAS</v>
          </cell>
          <cell r="AV1600">
            <v>-2849.9999954091172</v>
          </cell>
          <cell r="AW1600" t="str">
            <v>NEW DEAL</v>
          </cell>
        </row>
        <row r="1601">
          <cell r="AU1601" t="str">
            <v>GAS</v>
          </cell>
          <cell r="AV1601">
            <v>-2520.0000022270306</v>
          </cell>
          <cell r="AW1601" t="str">
            <v>NEW DEAL</v>
          </cell>
        </row>
        <row r="1602">
          <cell r="AU1602" t="str">
            <v>GAS</v>
          </cell>
          <cell r="AV1602">
            <v>-750.00000420250319</v>
          </cell>
          <cell r="AW1602" t="str">
            <v>NEW DEAL</v>
          </cell>
        </row>
        <row r="1603">
          <cell r="AU1603" t="str">
            <v>GAS</v>
          </cell>
          <cell r="AV1603">
            <v>-1000.0000035509593</v>
          </cell>
          <cell r="AW1603" t="str">
            <v>NEW DEAL</v>
          </cell>
        </row>
        <row r="1604">
          <cell r="AU1604" t="str">
            <v>GAS</v>
          </cell>
          <cell r="AV1604">
            <v>-1700.0000013410947</v>
          </cell>
          <cell r="AW1604" t="str">
            <v>NEW DEAL</v>
          </cell>
        </row>
        <row r="1605">
          <cell r="AU1605" t="str">
            <v>GAS</v>
          </cell>
          <cell r="AV1605">
            <v>-1200.0000045166473</v>
          </cell>
          <cell r="AW1605" t="str">
            <v>NEW DEAL</v>
          </cell>
        </row>
        <row r="1606">
          <cell r="AU1606" t="str">
            <v>GAS</v>
          </cell>
          <cell r="AV1606">
            <v>-1450.0000037889642</v>
          </cell>
          <cell r="AW1606" t="str">
            <v>NEW DEAL</v>
          </cell>
        </row>
        <row r="1607">
          <cell r="AU1607" t="str">
            <v>GAS</v>
          </cell>
          <cell r="AV1607">
            <v>-750.00000094340464</v>
          </cell>
          <cell r="AW1607" t="str">
            <v>NEW DEAL</v>
          </cell>
        </row>
        <row r="1608">
          <cell r="AU1608" t="str">
            <v>GAS</v>
          </cell>
          <cell r="AV1608">
            <v>-15207.20052</v>
          </cell>
          <cell r="AW1608" t="str">
            <v>NEW DEAL</v>
          </cell>
        </row>
        <row r="1609">
          <cell r="AU1609" t="str">
            <v>GAS</v>
          </cell>
          <cell r="AV1609">
            <v>-15715.748020000001</v>
          </cell>
          <cell r="AW1609" t="str">
            <v>NEW DEAL</v>
          </cell>
        </row>
        <row r="1610">
          <cell r="AU1610" t="str">
            <v>GAS</v>
          </cell>
          <cell r="AV1610">
            <v>-14425.92128</v>
          </cell>
          <cell r="AW1610" t="str">
            <v>NEW DEAL</v>
          </cell>
        </row>
        <row r="1611">
          <cell r="AU1611" t="str">
            <v>GAS</v>
          </cell>
          <cell r="AV1611">
            <v>-13802.79039</v>
          </cell>
          <cell r="AW1611" t="str">
            <v>NEW DEAL</v>
          </cell>
        </row>
        <row r="1612">
          <cell r="AU1612" t="str">
            <v>GAS</v>
          </cell>
          <cell r="AV1612">
            <v>-819.65143</v>
          </cell>
          <cell r="AW1612" t="str">
            <v>NEW DEAL</v>
          </cell>
        </row>
        <row r="1613">
          <cell r="AU1613" t="str">
            <v>GAS</v>
          </cell>
          <cell r="AV1613">
            <v>-9124.3203099999992</v>
          </cell>
          <cell r="AW1613" t="str">
            <v>NEW DEAL</v>
          </cell>
        </row>
        <row r="1614">
          <cell r="AU1614" t="str">
            <v>GAS</v>
          </cell>
          <cell r="AV1614">
            <v>-8730.9711200000002</v>
          </cell>
          <cell r="AW1614" t="str">
            <v>NEW DEAL</v>
          </cell>
        </row>
        <row r="1615">
          <cell r="AU1615" t="str">
            <v>GAS</v>
          </cell>
          <cell r="AV1615">
            <v>-9016.2008000000005</v>
          </cell>
          <cell r="AW1615" t="str">
            <v>NEW DEAL</v>
          </cell>
        </row>
        <row r="1616">
          <cell r="AU1616" t="str">
            <v>GAS</v>
          </cell>
          <cell r="AV1616">
            <v>-8281.6742300000005</v>
          </cell>
          <cell r="AW1616" t="str">
            <v>NEW DEAL</v>
          </cell>
        </row>
        <row r="1617">
          <cell r="AU1617" t="str">
            <v>GAS</v>
          </cell>
          <cell r="AV1617">
            <v>-5737.56</v>
          </cell>
          <cell r="AW1617" t="str">
            <v>NEW DEAL</v>
          </cell>
        </row>
        <row r="1618">
          <cell r="AU1618" t="str">
            <v>GAS</v>
          </cell>
          <cell r="AV1618">
            <v>-5674.8262299999997</v>
          </cell>
          <cell r="AW1618" t="str">
            <v>NEW DEAL</v>
          </cell>
        </row>
        <row r="1619">
          <cell r="AU1619" t="str">
            <v>GAS</v>
          </cell>
          <cell r="AV1619">
            <v>-1244.5989500000001</v>
          </cell>
          <cell r="AW1619" t="str">
            <v>NEW DEAL</v>
          </cell>
        </row>
        <row r="1620">
          <cell r="AU1620" t="str">
            <v>GAS</v>
          </cell>
          <cell r="AV1620">
            <v>-1013.81337</v>
          </cell>
          <cell r="AW1620" t="str">
            <v>NEW DEAL</v>
          </cell>
        </row>
        <row r="1621">
          <cell r="AU1621" t="str">
            <v>GAS</v>
          </cell>
          <cell r="AV1621">
            <v>-873.09711000000004</v>
          </cell>
          <cell r="AW1621" t="str">
            <v>NEW DEAL</v>
          </cell>
        </row>
        <row r="1622">
          <cell r="AU1622" t="str">
            <v>GAS</v>
          </cell>
          <cell r="AV1622">
            <v>-901.62008000000003</v>
          </cell>
          <cell r="AW1622" t="str">
            <v>NEW DEAL</v>
          </cell>
        </row>
        <row r="1623">
          <cell r="AU1623" t="str">
            <v>GAS</v>
          </cell>
          <cell r="AV1623">
            <v>-1840.3720499999999</v>
          </cell>
          <cell r="AW1623" t="str">
            <v>NEW DEAL</v>
          </cell>
        </row>
        <row r="1624">
          <cell r="AU1624" t="str">
            <v>GAS</v>
          </cell>
          <cell r="AV1624">
            <v>-1639.30286</v>
          </cell>
          <cell r="AW1624" t="str">
            <v>NEW DEAL</v>
          </cell>
        </row>
        <row r="1625">
          <cell r="AU1625" t="str">
            <v>GAS</v>
          </cell>
          <cell r="AV1625">
            <v>-709.35328000000004</v>
          </cell>
          <cell r="AW1625" t="str">
            <v>NEW DEAL</v>
          </cell>
        </row>
        <row r="1626">
          <cell r="AU1626" t="str">
            <v>GAS</v>
          </cell>
          <cell r="AV1626">
            <v>-816.66803000000004</v>
          </cell>
          <cell r="AW1626" t="str">
            <v>NEW DEAL</v>
          </cell>
        </row>
        <row r="1627">
          <cell r="AU1627" t="str">
            <v>GAS</v>
          </cell>
          <cell r="AV1627">
            <v>-2027.6267399999999</v>
          </cell>
          <cell r="AW1627" t="str">
            <v>NEW DEAL</v>
          </cell>
        </row>
        <row r="1628">
          <cell r="AU1628" t="str">
            <v>GAS</v>
          </cell>
          <cell r="AV1628">
            <v>-1746.1942200000001</v>
          </cell>
          <cell r="AW1628" t="str">
            <v>NEW DEAL</v>
          </cell>
        </row>
        <row r="1629">
          <cell r="AU1629" t="str">
            <v>GAS</v>
          </cell>
          <cell r="AV1629">
            <v>-901.62008000000003</v>
          </cell>
          <cell r="AW1629" t="str">
            <v>NEW DEAL</v>
          </cell>
        </row>
        <row r="1630">
          <cell r="AU1630" t="str">
            <v>GAS</v>
          </cell>
          <cell r="AV1630">
            <v>-1840.3720499999999</v>
          </cell>
          <cell r="AW1630" t="str">
            <v>NEW DEAL</v>
          </cell>
        </row>
        <row r="1631">
          <cell r="AU1631" t="str">
            <v>GAS</v>
          </cell>
          <cell r="AV1631">
            <v>-819.65143</v>
          </cell>
          <cell r="AW1631" t="str">
            <v>NEW DEAL</v>
          </cell>
        </row>
        <row r="1632">
          <cell r="AU1632" t="str">
            <v>GAS</v>
          </cell>
          <cell r="AV1632">
            <v>-709.35328000000004</v>
          </cell>
          <cell r="AW1632" t="str">
            <v>NEW DEAL</v>
          </cell>
        </row>
        <row r="1633">
          <cell r="AU1633" t="str">
            <v>GAS</v>
          </cell>
          <cell r="AV1633">
            <v>-11151.947050000001</v>
          </cell>
          <cell r="AW1633" t="str">
            <v>NEW DEAL</v>
          </cell>
        </row>
        <row r="1634">
          <cell r="AU1634" t="str">
            <v>GAS</v>
          </cell>
          <cell r="AV1634">
            <v>-12223.359570000001</v>
          </cell>
          <cell r="AW1634" t="str">
            <v>NEW DEAL</v>
          </cell>
        </row>
        <row r="1635">
          <cell r="AU1635" t="str">
            <v>GAS</v>
          </cell>
          <cell r="AV1635">
            <v>-11721.061040000001</v>
          </cell>
          <cell r="AW1635" t="str">
            <v>NEW DEAL</v>
          </cell>
        </row>
        <row r="1636">
          <cell r="AU1636" t="str">
            <v>GAS</v>
          </cell>
          <cell r="AV1636">
            <v>-11042.232309999999</v>
          </cell>
          <cell r="AW1636" t="str">
            <v>NEW DEAL</v>
          </cell>
        </row>
        <row r="1637">
          <cell r="AU1637" t="str">
            <v>GAS</v>
          </cell>
          <cell r="AV1637">
            <v>-9835.8171399999992</v>
          </cell>
          <cell r="AW1637" t="str">
            <v>NEW DEAL</v>
          </cell>
        </row>
        <row r="1638">
          <cell r="AU1638" t="str">
            <v>GAS</v>
          </cell>
          <cell r="AV1638">
            <v>-7093.5327799999995</v>
          </cell>
          <cell r="AW1638" t="str">
            <v>NEW DEAL</v>
          </cell>
        </row>
        <row r="1639">
          <cell r="AU1639" t="str">
            <v>GAS</v>
          </cell>
          <cell r="AV1639">
            <v>-3041.4400999999998</v>
          </cell>
          <cell r="AW1639" t="str">
            <v>NEW DEAL</v>
          </cell>
        </row>
        <row r="1640">
          <cell r="AU1640" t="str">
            <v>GAS</v>
          </cell>
          <cell r="AV1640">
            <v>-3492.3884499999999</v>
          </cell>
          <cell r="AW1640" t="str">
            <v>NEW DEAL</v>
          </cell>
        </row>
        <row r="1641">
          <cell r="AU1641" t="str">
            <v>GAS</v>
          </cell>
          <cell r="AV1641">
            <v>-3606.4803200000001</v>
          </cell>
          <cell r="AW1641" t="str">
            <v>NEW DEAL</v>
          </cell>
        </row>
        <row r="1642">
          <cell r="AU1642" t="str">
            <v>GAS</v>
          </cell>
          <cell r="AV1642">
            <v>-3680.7440999999999</v>
          </cell>
          <cell r="AW1642" t="str">
            <v>NEW DEAL</v>
          </cell>
        </row>
        <row r="1643">
          <cell r="AU1643" t="str">
            <v>GAS</v>
          </cell>
          <cell r="AV1643">
            <v>-2458.9542900000001</v>
          </cell>
          <cell r="AW1643" t="str">
            <v>NEW DEAL</v>
          </cell>
        </row>
        <row r="1644">
          <cell r="AU1644" t="str">
            <v>GAS</v>
          </cell>
          <cell r="AV1644">
            <v>-2128.0598300000001</v>
          </cell>
          <cell r="AW1644" t="str">
            <v>NEW DEAL</v>
          </cell>
        </row>
        <row r="1645">
          <cell r="AU1645" t="str">
            <v>GAS</v>
          </cell>
          <cell r="AV1645">
            <v>-1013.81337</v>
          </cell>
          <cell r="AW1645" t="str">
            <v>NEW DEAL</v>
          </cell>
        </row>
        <row r="1646">
          <cell r="AU1646" t="str">
            <v>GAS</v>
          </cell>
          <cell r="AV1646">
            <v>-873.09711000000004</v>
          </cell>
          <cell r="AW1646" t="str">
            <v>NEW DEAL</v>
          </cell>
        </row>
        <row r="1647">
          <cell r="AU1647" t="str">
            <v>GAS</v>
          </cell>
          <cell r="AV1647">
            <v>-901.62008000000003</v>
          </cell>
          <cell r="AW1647" t="str">
            <v>NEW DEAL</v>
          </cell>
        </row>
        <row r="1648">
          <cell r="AU1648" t="str">
            <v>GAS</v>
          </cell>
          <cell r="AV1648">
            <v>-920.18602999999996</v>
          </cell>
          <cell r="AW1648" t="str">
            <v>NEW DEAL</v>
          </cell>
        </row>
        <row r="1649">
          <cell r="AU1649" t="str">
            <v>GAS</v>
          </cell>
          <cell r="AV1649">
            <v>-819.65143</v>
          </cell>
          <cell r="AW1649" t="str">
            <v>NEW DEAL</v>
          </cell>
        </row>
        <row r="1650">
          <cell r="AU1650" t="str">
            <v>GAS</v>
          </cell>
          <cell r="AV1650">
            <v>-709.35328000000004</v>
          </cell>
          <cell r="AW1650" t="str">
            <v>NEW DEAL</v>
          </cell>
        </row>
        <row r="1651">
          <cell r="AU1651" t="str">
            <v>GAS</v>
          </cell>
          <cell r="AV1651">
            <v>-11849.77743</v>
          </cell>
          <cell r="AW1651" t="str">
            <v>NEW DEAL</v>
          </cell>
        </row>
        <row r="1652">
          <cell r="AU1652" t="str">
            <v>GAS</v>
          </cell>
          <cell r="AV1652">
            <v>-8901.6218399999998</v>
          </cell>
          <cell r="AW1652" t="str">
            <v>NEW DEAL</v>
          </cell>
        </row>
        <row r="1653">
          <cell r="AU1653" t="str">
            <v>GAS</v>
          </cell>
          <cell r="AV1653">
            <v>-15238.649520000001</v>
          </cell>
          <cell r="AW1653" t="str">
            <v>NEW DEAL</v>
          </cell>
        </row>
        <row r="1654">
          <cell r="AU1654" t="str">
            <v>GAS</v>
          </cell>
          <cell r="AV1654">
            <v>-12449.827520000001</v>
          </cell>
          <cell r="AW1654" t="str">
            <v>NEW DEAL</v>
          </cell>
        </row>
        <row r="1655">
          <cell r="AU1655" t="str">
            <v>GAS</v>
          </cell>
          <cell r="AV1655">
            <v>-1247.4843499999999</v>
          </cell>
          <cell r="AW1655" t="str">
            <v>NEW DEAL</v>
          </cell>
        </row>
        <row r="1656">
          <cell r="AU1656" t="str">
            <v>GAS</v>
          </cell>
          <cell r="AV1656">
            <v>3153.5033100000001</v>
          </cell>
          <cell r="AW1656" t="str">
            <v>NEW DEAL</v>
          </cell>
        </row>
        <row r="1657">
          <cell r="AU1657" t="str">
            <v>GAS</v>
          </cell>
          <cell r="AV1657">
            <v>-7540.76746</v>
          </cell>
          <cell r="AW1657" t="str">
            <v>NEW DEAL</v>
          </cell>
        </row>
        <row r="1658">
          <cell r="AU1658" t="str">
            <v>GAS</v>
          </cell>
          <cell r="AV1658">
            <v>-5477.9211299999997</v>
          </cell>
          <cell r="AW1658" t="str">
            <v>NEW DEAL</v>
          </cell>
        </row>
        <row r="1659">
          <cell r="AU1659" t="str">
            <v>GAS</v>
          </cell>
          <cell r="AV1659">
            <v>-9524.1559500000003</v>
          </cell>
          <cell r="AW1659" t="str">
            <v>NEW DEAL</v>
          </cell>
        </row>
        <row r="1660">
          <cell r="AU1660" t="str">
            <v>GAS</v>
          </cell>
          <cell r="AV1660">
            <v>-6790.8150100000003</v>
          </cell>
          <cell r="AW1660" t="str">
            <v>NEW DEAL</v>
          </cell>
        </row>
        <row r="1661">
          <cell r="AU1661" t="str">
            <v>GAS</v>
          </cell>
          <cell r="AV1661">
            <v>-857.64549</v>
          </cell>
          <cell r="AW1661" t="str">
            <v>NEW DEAL</v>
          </cell>
        </row>
        <row r="1662">
          <cell r="AU1662" t="str">
            <v>GAS</v>
          </cell>
          <cell r="AV1662">
            <v>2890.71137</v>
          </cell>
          <cell r="AW1662" t="str">
            <v>NEW DEAL</v>
          </cell>
        </row>
        <row r="1663">
          <cell r="AU1663" t="str">
            <v>GAS</v>
          </cell>
          <cell r="AV1663">
            <v>245.12282999999999</v>
          </cell>
          <cell r="AW1663" t="str">
            <v>NEW DEAL</v>
          </cell>
        </row>
        <row r="1664">
          <cell r="AU1664" t="str">
            <v>GAS</v>
          </cell>
          <cell r="AV1664">
            <v>0</v>
          </cell>
          <cell r="AW1664" t="str">
            <v>NEW DEAL</v>
          </cell>
        </row>
        <row r="1665">
          <cell r="AU1665" t="str">
            <v>GAS</v>
          </cell>
          <cell r="AV1665">
            <v>-342.37007</v>
          </cell>
          <cell r="AW1665" t="str">
            <v>NEW DEAL</v>
          </cell>
        </row>
        <row r="1666">
          <cell r="AU1666" t="str">
            <v>GAS</v>
          </cell>
          <cell r="AV1666">
            <v>-634.94372999999996</v>
          </cell>
          <cell r="AW1666" t="str">
            <v>NEW DEAL</v>
          </cell>
        </row>
        <row r="1667">
          <cell r="AU1667" t="str">
            <v>GAS</v>
          </cell>
          <cell r="AV1667">
            <v>-565.90125</v>
          </cell>
          <cell r="AW1667" t="str">
            <v>NEW DEAL</v>
          </cell>
        </row>
        <row r="1668">
          <cell r="AU1668" t="str">
            <v>GAS</v>
          </cell>
          <cell r="AV1668">
            <v>-77.967770000000002</v>
          </cell>
          <cell r="AW1668" t="str">
            <v>NEW DEAL</v>
          </cell>
        </row>
        <row r="1669">
          <cell r="AU1669" t="str">
            <v>GAS</v>
          </cell>
          <cell r="AV1669">
            <v>262.79194000000001</v>
          </cell>
          <cell r="AW1669" t="str">
            <v>NEW DEAL</v>
          </cell>
        </row>
        <row r="1670">
          <cell r="AU1670" t="str">
            <v>GAS</v>
          </cell>
          <cell r="AV1670">
            <v>165.27137999999999</v>
          </cell>
          <cell r="AW1670" t="str">
            <v>NEW DEAL</v>
          </cell>
        </row>
        <row r="1671">
          <cell r="AU1671" t="str">
            <v>GAS</v>
          </cell>
          <cell r="AV1671">
            <v>-342.37007</v>
          </cell>
          <cell r="AW1671" t="str">
            <v>NEW DEAL</v>
          </cell>
        </row>
        <row r="1672">
          <cell r="AU1672" t="str">
            <v>GAS</v>
          </cell>
          <cell r="AV1672">
            <v>-634.94372999999996</v>
          </cell>
          <cell r="AW1672" t="str">
            <v>NEW DEAL</v>
          </cell>
        </row>
        <row r="1673">
          <cell r="AU1673" t="str">
            <v>GAS</v>
          </cell>
          <cell r="AV1673">
            <v>-565.90125</v>
          </cell>
          <cell r="AW1673" t="str">
            <v>NEW DEAL</v>
          </cell>
        </row>
        <row r="1674">
          <cell r="AU1674" t="str">
            <v>GAS</v>
          </cell>
          <cell r="AV1674">
            <v>-77.967770000000002</v>
          </cell>
          <cell r="AW1674" t="str">
            <v>NEW DEAL</v>
          </cell>
        </row>
        <row r="1675">
          <cell r="AU1675" t="str">
            <v>GAS</v>
          </cell>
          <cell r="AV1675">
            <v>-5924.8887199999999</v>
          </cell>
          <cell r="AW1675" t="str">
            <v>NEW DEAL</v>
          </cell>
        </row>
        <row r="1676">
          <cell r="AU1676" t="str">
            <v>GAS</v>
          </cell>
          <cell r="AV1676">
            <v>-4793.1809899999998</v>
          </cell>
          <cell r="AW1676" t="str">
            <v>NEW DEAL</v>
          </cell>
        </row>
        <row r="1677">
          <cell r="AU1677" t="str">
            <v>GAS</v>
          </cell>
          <cell r="AV1677">
            <v>-8254.2684900000004</v>
          </cell>
          <cell r="AW1677" t="str">
            <v>NEW DEAL</v>
          </cell>
        </row>
        <row r="1678">
          <cell r="AU1678" t="str">
            <v>GAS</v>
          </cell>
          <cell r="AV1678">
            <v>-7356.7162600000001</v>
          </cell>
          <cell r="AW1678" t="str">
            <v>NEW DEAL</v>
          </cell>
        </row>
        <row r="1679">
          <cell r="AU1679" t="str">
            <v>GAS</v>
          </cell>
          <cell r="AV1679">
            <v>-935.61325999999997</v>
          </cell>
          <cell r="AW1679" t="str">
            <v>NEW DEAL</v>
          </cell>
        </row>
        <row r="1680">
          <cell r="AU1680" t="str">
            <v>GAS</v>
          </cell>
          <cell r="AV1680">
            <v>2365.1274800000001</v>
          </cell>
          <cell r="AW1680" t="str">
            <v>NEW DEAL</v>
          </cell>
        </row>
        <row r="1681">
          <cell r="AU1681" t="str">
            <v>GAS</v>
          </cell>
          <cell r="AV1681">
            <v>-1615.8787400000001</v>
          </cell>
          <cell r="AW1681" t="str">
            <v>NEW DEAL</v>
          </cell>
        </row>
        <row r="1682">
          <cell r="AU1682" t="str">
            <v>GAS</v>
          </cell>
          <cell r="AV1682">
            <v>-1369.48028</v>
          </cell>
          <cell r="AW1682" t="str">
            <v>NEW DEAL</v>
          </cell>
        </row>
        <row r="1683">
          <cell r="AU1683" t="str">
            <v>GAS</v>
          </cell>
          <cell r="AV1683">
            <v>-2539.7749199999998</v>
          </cell>
          <cell r="AW1683" t="str">
            <v>NEW DEAL</v>
          </cell>
        </row>
        <row r="1684">
          <cell r="AU1684" t="str">
            <v>GAS</v>
          </cell>
          <cell r="AV1684">
            <v>-1697.7037499999999</v>
          </cell>
          <cell r="AW1684" t="str">
            <v>NEW DEAL</v>
          </cell>
        </row>
        <row r="1685">
          <cell r="AU1685" t="str">
            <v>GAS</v>
          </cell>
          <cell r="AV1685">
            <v>-233.90332000000001</v>
          </cell>
          <cell r="AW1685" t="str">
            <v>NEW DEAL</v>
          </cell>
        </row>
        <row r="1686">
          <cell r="AU1686" t="str">
            <v>GAS</v>
          </cell>
          <cell r="AV1686">
            <v>788.37582999999995</v>
          </cell>
          <cell r="AW1686" t="str">
            <v>NEW DEAL</v>
          </cell>
        </row>
        <row r="1687">
          <cell r="AU1687" t="str">
            <v>GAS</v>
          </cell>
          <cell r="AV1687">
            <v>-538.62625000000003</v>
          </cell>
          <cell r="AW1687" t="str">
            <v>NEW DEAL</v>
          </cell>
        </row>
        <row r="1688">
          <cell r="AU1688" t="str">
            <v>GAS</v>
          </cell>
          <cell r="AV1688">
            <v>-342.37007</v>
          </cell>
          <cell r="AW1688" t="str">
            <v>NEW DEAL</v>
          </cell>
        </row>
        <row r="1689">
          <cell r="AU1689" t="str">
            <v>GAS</v>
          </cell>
          <cell r="AV1689">
            <v>-634.94372999999996</v>
          </cell>
          <cell r="AW1689" t="str">
            <v>NEW DEAL</v>
          </cell>
        </row>
        <row r="1690">
          <cell r="AU1690" t="str">
            <v>GAS</v>
          </cell>
          <cell r="AV1690">
            <v>-565.90125</v>
          </cell>
          <cell r="AW1690" t="str">
            <v>NEW DEAL</v>
          </cell>
        </row>
        <row r="1691">
          <cell r="AU1691" t="str">
            <v>GAS</v>
          </cell>
          <cell r="AV1691">
            <v>-77.967770000000002</v>
          </cell>
          <cell r="AW1691" t="str">
            <v>NEW DEAL</v>
          </cell>
        </row>
        <row r="1692">
          <cell r="AU1692" t="str">
            <v>GAS</v>
          </cell>
          <cell r="AV1692">
            <v>262.79194000000001</v>
          </cell>
          <cell r="AW1692" t="str">
            <v>NEW DEAL</v>
          </cell>
        </row>
        <row r="1693">
          <cell r="AU1693" t="str">
            <v>GAS</v>
          </cell>
          <cell r="AV1693">
            <v>-4639.9999978999567</v>
          </cell>
          <cell r="AW1693" t="str">
            <v>NEW DEAL</v>
          </cell>
        </row>
        <row r="1694">
          <cell r="AU1694" t="str">
            <v>GAS</v>
          </cell>
          <cell r="AV1694">
            <v>-4599.9999989968564</v>
          </cell>
          <cell r="AW1694" t="str">
            <v>NEW DEAL</v>
          </cell>
        </row>
        <row r="1695">
          <cell r="AU1695" t="str">
            <v>GAS</v>
          </cell>
          <cell r="AV1695">
            <v>-2340.0000043935524</v>
          </cell>
          <cell r="AW1695" t="str">
            <v>NEW DEAL</v>
          </cell>
        </row>
        <row r="1696">
          <cell r="AU1696" t="str">
            <v>GAS</v>
          </cell>
          <cell r="AV1696">
            <v>-3360.0000034766222</v>
          </cell>
          <cell r="AW1696" t="str">
            <v>NEW DEAL</v>
          </cell>
        </row>
        <row r="1697">
          <cell r="AU1697" t="str">
            <v>GAS</v>
          </cell>
          <cell r="AV1697">
            <v>-2489.9999978300498</v>
          </cell>
          <cell r="AW1697" t="str">
            <v>NEW DEAL</v>
          </cell>
        </row>
        <row r="1698">
          <cell r="AU1698" t="str">
            <v>GAS</v>
          </cell>
          <cell r="AV1698">
            <v>-2280.0000046250975</v>
          </cell>
          <cell r="AW1698" t="str">
            <v>NEW DEAL</v>
          </cell>
        </row>
        <row r="1699">
          <cell r="AU1699" t="str">
            <v>GAS</v>
          </cell>
          <cell r="AV1699">
            <v>-3199.9999984636147</v>
          </cell>
          <cell r="AW1699" t="str">
            <v>NEW DEAL</v>
          </cell>
        </row>
        <row r="1700">
          <cell r="AU1700" t="str">
            <v>GAS</v>
          </cell>
          <cell r="AV1700">
            <v>-5999.9999973482682</v>
          </cell>
          <cell r="AW1700" t="str">
            <v>NEW DEAL</v>
          </cell>
        </row>
        <row r="1701">
          <cell r="AU1701" t="str">
            <v>GAS</v>
          </cell>
          <cell r="AV1701">
            <v>-8399.9999983662128</v>
          </cell>
          <cell r="AW1701" t="str">
            <v>NEW DEAL</v>
          </cell>
        </row>
        <row r="1702">
          <cell r="AU1702" t="str">
            <v>GAS</v>
          </cell>
          <cell r="AV1702">
            <v>-10499.999996830913</v>
          </cell>
          <cell r="AW1702" t="str">
            <v>NEW DEAL</v>
          </cell>
        </row>
        <row r="1703">
          <cell r="AU1703" t="str">
            <v>GAS</v>
          </cell>
          <cell r="AV1703">
            <v>-12749.99999936018</v>
          </cell>
          <cell r="AW1703" t="str">
            <v>NEW DEAL</v>
          </cell>
        </row>
        <row r="1704">
          <cell r="AU1704" t="str">
            <v>GAS</v>
          </cell>
          <cell r="AV1704">
            <v>-10799.999997089244</v>
          </cell>
          <cell r="AW1704" t="str">
            <v>NEW DEAL</v>
          </cell>
        </row>
        <row r="1705">
          <cell r="AU1705" t="str">
            <v>GAS</v>
          </cell>
          <cell r="AV1705">
            <v>-9489.9999997804207</v>
          </cell>
          <cell r="AW1705" t="str">
            <v>NEW DEAL</v>
          </cell>
        </row>
        <row r="1706">
          <cell r="AU1706" t="str">
            <v>GAS</v>
          </cell>
          <cell r="AV1706">
            <v>-3079.9999979739105</v>
          </cell>
          <cell r="AW1706" t="str">
            <v>NEW DEAL</v>
          </cell>
        </row>
        <row r="1707">
          <cell r="AU1707" t="str">
            <v>GAS</v>
          </cell>
          <cell r="AV1707">
            <v>-1580.0107</v>
          </cell>
          <cell r="AW1707" t="str">
            <v>NEW DEAL</v>
          </cell>
        </row>
        <row r="1708">
          <cell r="AU1708" t="str">
            <v>GAS</v>
          </cell>
          <cell r="AV1708">
            <v>-1108.8553099999999</v>
          </cell>
          <cell r="AW1708" t="str">
            <v>NEW DEAL</v>
          </cell>
        </row>
        <row r="1709">
          <cell r="AU1709" t="str">
            <v>GAS</v>
          </cell>
          <cell r="AV1709">
            <v>-536.42733999999996</v>
          </cell>
          <cell r="AW1709" t="str">
            <v>NEW DEAL</v>
          </cell>
        </row>
        <row r="1710">
          <cell r="AU1710" t="str">
            <v>GAS</v>
          </cell>
          <cell r="AV1710">
            <v>-93.38785</v>
          </cell>
          <cell r="AW1710" t="str">
            <v>NEW DEAL</v>
          </cell>
        </row>
        <row r="1711">
          <cell r="AU1711" t="str">
            <v>GAS</v>
          </cell>
          <cell r="AV1711">
            <v>225.81369000000001</v>
          </cell>
          <cell r="AW1711" t="str">
            <v>NEW DEAL</v>
          </cell>
        </row>
        <row r="1712">
          <cell r="AU1712" t="str">
            <v>GAS</v>
          </cell>
          <cell r="AV1712">
            <v>784.39306999999997</v>
          </cell>
          <cell r="AW1712" t="str">
            <v>NEW DEAL</v>
          </cell>
        </row>
        <row r="1713">
          <cell r="AU1713" t="str">
            <v>GAS</v>
          </cell>
          <cell r="AV1713">
            <v>1800.92797</v>
          </cell>
          <cell r="AW1713" t="str">
            <v>NEW DEAL</v>
          </cell>
        </row>
        <row r="1714">
          <cell r="AU1714" t="str">
            <v>GAS</v>
          </cell>
          <cell r="AV1714">
            <v>71731.847550000006</v>
          </cell>
          <cell r="AW1714" t="str">
            <v>NEW DEAL</v>
          </cell>
        </row>
        <row r="1715">
          <cell r="AU1715" t="str">
            <v>GAS</v>
          </cell>
          <cell r="AV1715">
            <v>12399.999995798618</v>
          </cell>
          <cell r="AW1715" t="str">
            <v>NEW DEAL</v>
          </cell>
        </row>
        <row r="1716">
          <cell r="AU1716" t="str">
            <v>GAS</v>
          </cell>
          <cell r="AV1716">
            <v>0</v>
          </cell>
          <cell r="AW1716" t="str">
            <v>NEW DEAL</v>
          </cell>
        </row>
        <row r="1717">
          <cell r="AU1717" t="str">
            <v>GAS</v>
          </cell>
          <cell r="AV1717">
            <v>12099.999999058187</v>
          </cell>
          <cell r="AW1717" t="str">
            <v>NEW DEAL</v>
          </cell>
        </row>
        <row r="1718">
          <cell r="AU1718" t="str">
            <v>GAS</v>
          </cell>
          <cell r="AV1718">
            <v>24228.25949</v>
          </cell>
          <cell r="AW1718" t="str">
            <v>NEW DEAL</v>
          </cell>
        </row>
        <row r="1719">
          <cell r="AU1719" t="str">
            <v>GAS</v>
          </cell>
          <cell r="AV1719">
            <v>15083.94644</v>
          </cell>
          <cell r="AW1719" t="str">
            <v>NEW DEAL</v>
          </cell>
        </row>
        <row r="1720">
          <cell r="AU1720" t="str">
            <v>GAS</v>
          </cell>
          <cell r="AV1720">
            <v>2039.3296</v>
          </cell>
          <cell r="AW1720" t="str">
            <v>NEW DEAL</v>
          </cell>
        </row>
        <row r="1721">
          <cell r="AU1721" t="str">
            <v>GAS</v>
          </cell>
          <cell r="AV1721">
            <v>1857.1544799999999</v>
          </cell>
          <cell r="AW1721" t="str">
            <v>NEW DEAL</v>
          </cell>
        </row>
        <row r="1722">
          <cell r="AU1722" t="str">
            <v>GAS</v>
          </cell>
          <cell r="AV1722">
            <v>-8740.0000038639264</v>
          </cell>
          <cell r="AW1722" t="str">
            <v>NEW DEAL</v>
          </cell>
        </row>
        <row r="1723">
          <cell r="AU1723" t="str">
            <v>GAS</v>
          </cell>
          <cell r="AV1723">
            <v>-43.095829999999999</v>
          </cell>
          <cell r="AW1723" t="str">
            <v>NEW DEAL</v>
          </cell>
        </row>
        <row r="1724">
          <cell r="AU1724" t="str">
            <v>GAS</v>
          </cell>
          <cell r="AV1724">
            <v>-19.99343</v>
          </cell>
          <cell r="AW1724" t="str">
            <v>NEW DEAL</v>
          </cell>
        </row>
        <row r="1725">
          <cell r="AU1725" t="str">
            <v>GAS</v>
          </cell>
          <cell r="AV1725">
            <v>73387.402390000003</v>
          </cell>
          <cell r="AW1725" t="str">
            <v>OLD DEAL</v>
          </cell>
        </row>
        <row r="1726">
          <cell r="AU1726" t="str">
            <v>GAS</v>
          </cell>
          <cell r="AV1726">
            <v>-10616.22019</v>
          </cell>
          <cell r="AW1726" t="str">
            <v>OLD DEAL</v>
          </cell>
        </row>
        <row r="1727">
          <cell r="AU1727" t="str">
            <v>GAS</v>
          </cell>
          <cell r="AV1727">
            <v>-30322.072670000001</v>
          </cell>
          <cell r="AW1727" t="str">
            <v>OLD DEAL</v>
          </cell>
        </row>
        <row r="1728">
          <cell r="AU1728" t="str">
            <v>GAS</v>
          </cell>
          <cell r="AV1728">
            <v>-46748.183169999997</v>
          </cell>
          <cell r="AW1728" t="str">
            <v>OLD DEAL</v>
          </cell>
        </row>
        <row r="1729">
          <cell r="AU1729" t="str">
            <v>GAS</v>
          </cell>
          <cell r="AV1729">
            <v>-87684.561489999993</v>
          </cell>
          <cell r="AW1729" t="str">
            <v>OLD DEAL</v>
          </cell>
        </row>
        <row r="1730">
          <cell r="AU1730" t="str">
            <v>GAS</v>
          </cell>
          <cell r="AV1730">
            <v>17105.784090000001</v>
          </cell>
          <cell r="AW1730" t="str">
            <v>OLD DEAL</v>
          </cell>
        </row>
        <row r="1731">
          <cell r="AU1731" t="str">
            <v>GAS</v>
          </cell>
          <cell r="AV1731">
            <v>-23053.245589999999</v>
          </cell>
          <cell r="AW1731" t="str">
            <v>OLD DEAL</v>
          </cell>
        </row>
        <row r="1732">
          <cell r="AU1732" t="str">
            <v>GAS</v>
          </cell>
          <cell r="AV1732">
            <v>-33804.180610000003</v>
          </cell>
          <cell r="AW1732" t="str">
            <v>OLD DEAL</v>
          </cell>
        </row>
        <row r="1733">
          <cell r="AU1733" t="str">
            <v>GAS</v>
          </cell>
          <cell r="AV1733">
            <v>-39633.12081</v>
          </cell>
          <cell r="AW1733" t="str">
            <v>OLD DEAL</v>
          </cell>
        </row>
        <row r="1734">
          <cell r="AU1734" t="str">
            <v>GAS</v>
          </cell>
          <cell r="AV1734">
            <v>-60279.295599999998</v>
          </cell>
          <cell r="AW1734" t="str">
            <v>OLD DEAL</v>
          </cell>
        </row>
        <row r="1735">
          <cell r="AU1735" t="str">
            <v>GAS</v>
          </cell>
          <cell r="AV1735">
            <v>17105.784090000001</v>
          </cell>
          <cell r="AW1735" t="str">
            <v>OLD DEAL</v>
          </cell>
        </row>
        <row r="1736">
          <cell r="AU1736" t="str">
            <v>GAS</v>
          </cell>
          <cell r="AV1736">
            <v>-23053.245589999999</v>
          </cell>
          <cell r="AW1736" t="str">
            <v>OLD DEAL</v>
          </cell>
        </row>
        <row r="1737">
          <cell r="AU1737" t="str">
            <v>GAS</v>
          </cell>
          <cell r="AV1737">
            <v>-33804.180610000003</v>
          </cell>
          <cell r="AW1737" t="str">
            <v>OLD DEAL</v>
          </cell>
        </row>
        <row r="1738">
          <cell r="AU1738" t="str">
            <v>GAS</v>
          </cell>
          <cell r="AV1738">
            <v>-39633.12081</v>
          </cell>
          <cell r="AW1738" t="str">
            <v>OLD DEAL</v>
          </cell>
        </row>
        <row r="1739">
          <cell r="AU1739" t="str">
            <v>GAS</v>
          </cell>
          <cell r="AV1739">
            <v>-60279.295599999998</v>
          </cell>
          <cell r="AW1739" t="str">
            <v>OLD DEAL</v>
          </cell>
        </row>
        <row r="1740">
          <cell r="AU1740" t="str">
            <v>GAS</v>
          </cell>
          <cell r="AV1740">
            <v>-81342.184800000003</v>
          </cell>
          <cell r="AW1740" t="str">
            <v>OLD DEAL</v>
          </cell>
        </row>
        <row r="1741">
          <cell r="AU1741" t="str">
            <v>GAS</v>
          </cell>
          <cell r="AV1741">
            <v>7406.6652000000004</v>
          </cell>
          <cell r="AW1741" t="str">
            <v>OLD DEAL</v>
          </cell>
        </row>
        <row r="1742">
          <cell r="AU1742" t="str">
            <v>GAS</v>
          </cell>
          <cell r="AV1742">
            <v>22186.882799999999</v>
          </cell>
          <cell r="AW1742" t="str">
            <v>OLD DEAL</v>
          </cell>
        </row>
        <row r="1743">
          <cell r="AU1743" t="str">
            <v>GAS</v>
          </cell>
          <cell r="AV1743">
            <v>37242.901400000002</v>
          </cell>
          <cell r="AW1743" t="str">
            <v>OLD DEAL</v>
          </cell>
        </row>
        <row r="1744">
          <cell r="AU1744" t="str">
            <v>GAS</v>
          </cell>
          <cell r="AV1744">
            <v>79266.3462</v>
          </cell>
          <cell r="AW1744" t="str">
            <v>OLD DEAL</v>
          </cell>
        </row>
        <row r="1745">
          <cell r="AU1745" t="str">
            <v>GAS</v>
          </cell>
          <cell r="AV1745">
            <v>-21830.810600000001</v>
          </cell>
          <cell r="AW1745" t="str">
            <v>OLD DEAL</v>
          </cell>
        </row>
        <row r="1746">
          <cell r="AU1746" t="str">
            <v>GAS</v>
          </cell>
          <cell r="AV1746">
            <v>20676.9437</v>
          </cell>
          <cell r="AW1746" t="str">
            <v>OLD DEAL</v>
          </cell>
        </row>
        <row r="1747">
          <cell r="AU1747" t="str">
            <v>GAS</v>
          </cell>
          <cell r="AV1747">
            <v>28966.203399999999</v>
          </cell>
          <cell r="AW1747" t="str">
            <v>OLD DEAL</v>
          </cell>
        </row>
        <row r="1748">
          <cell r="AU1748" t="str">
            <v>GAS</v>
          </cell>
          <cell r="AV1748">
            <v>34185.648300000001</v>
          </cell>
          <cell r="AW1748" t="str">
            <v>OLD DEAL</v>
          </cell>
        </row>
        <row r="1749">
          <cell r="AU1749" t="str">
            <v>GAS</v>
          </cell>
          <cell r="AV1749">
            <v>55302.101999999999</v>
          </cell>
          <cell r="AW1749" t="str">
            <v>OLD DEAL</v>
          </cell>
        </row>
        <row r="1750">
          <cell r="AU1750" t="str">
            <v>GAS</v>
          </cell>
          <cell r="AV1750">
            <v>-21830.810600000001</v>
          </cell>
          <cell r="AW1750" t="str">
            <v>OLD DEAL</v>
          </cell>
        </row>
        <row r="1751">
          <cell r="AU1751" t="str">
            <v>GAS</v>
          </cell>
          <cell r="AV1751">
            <v>20676.9437</v>
          </cell>
          <cell r="AW1751" t="str">
            <v>OLD DEAL</v>
          </cell>
        </row>
        <row r="1752">
          <cell r="AU1752" t="str">
            <v>GAS</v>
          </cell>
          <cell r="AV1752">
            <v>28966.203399999999</v>
          </cell>
          <cell r="AW1752" t="str">
            <v>OLD DEAL</v>
          </cell>
        </row>
        <row r="1753">
          <cell r="AU1753" t="str">
            <v>GAS</v>
          </cell>
          <cell r="AV1753">
            <v>34185.648300000001</v>
          </cell>
          <cell r="AW1753" t="str">
            <v>OLD DEAL</v>
          </cell>
        </row>
        <row r="1754">
          <cell r="AU1754" t="str">
            <v>GAS</v>
          </cell>
          <cell r="AV1754">
            <v>55302.101999999999</v>
          </cell>
          <cell r="AW1754" t="str">
            <v>OLD DEAL</v>
          </cell>
        </row>
        <row r="1755">
          <cell r="AU1755" t="str">
            <v>GAS</v>
          </cell>
          <cell r="AV1755">
            <v>123771.79661</v>
          </cell>
          <cell r="AW1755" t="str">
            <v>OLD DEAL</v>
          </cell>
        </row>
        <row r="1756">
          <cell r="AU1756" t="str">
            <v>GAS</v>
          </cell>
          <cell r="AV1756">
            <v>115661</v>
          </cell>
          <cell r="AW1756" t="str">
            <v>OLD DEAL</v>
          </cell>
        </row>
        <row r="1757">
          <cell r="AU1757" t="str">
            <v>GAS</v>
          </cell>
          <cell r="AV1757">
            <v>125119.79586</v>
          </cell>
          <cell r="AW1757" t="str">
            <v>OLD DEAL</v>
          </cell>
        </row>
        <row r="1758">
          <cell r="AU1758" t="str">
            <v>GAS</v>
          </cell>
          <cell r="AV1758">
            <v>119792.82896</v>
          </cell>
          <cell r="AW1758" t="str">
            <v>OLD DEAL</v>
          </cell>
        </row>
        <row r="1759">
          <cell r="AU1759" t="str">
            <v>GAS</v>
          </cell>
          <cell r="AV1759">
            <v>122242.75401999999</v>
          </cell>
          <cell r="AW1759" t="str">
            <v>OLD DEAL</v>
          </cell>
        </row>
        <row r="1760">
          <cell r="AU1760" t="str">
            <v>GAS</v>
          </cell>
          <cell r="AV1760">
            <v>128480.98315</v>
          </cell>
          <cell r="AW1760" t="str">
            <v>OLD DEAL</v>
          </cell>
        </row>
        <row r="1761">
          <cell r="AU1761" t="str">
            <v>GAS</v>
          </cell>
          <cell r="AV1761">
            <v>344890.5</v>
          </cell>
          <cell r="AW1761" t="str">
            <v>OLD DEAL</v>
          </cell>
        </row>
        <row r="1762">
          <cell r="AU1762" t="str">
            <v>GAS</v>
          </cell>
          <cell r="AV1762">
            <v>369316.84061000001</v>
          </cell>
          <cell r="AW1762" t="str">
            <v>OLD DEAL</v>
          </cell>
        </row>
        <row r="1763">
          <cell r="AU1763" t="str">
            <v>GAS</v>
          </cell>
          <cell r="AV1763">
            <v>373083.24634000001</v>
          </cell>
          <cell r="AW1763" t="str">
            <v>OLD DEAL</v>
          </cell>
        </row>
        <row r="1764">
          <cell r="AU1764" t="str">
            <v>GAS</v>
          </cell>
          <cell r="AV1764">
            <v>366727.83960000001</v>
          </cell>
          <cell r="AW1764" t="str">
            <v>OLD DEAL</v>
          </cell>
        </row>
        <row r="1765">
          <cell r="AU1765" t="str">
            <v>GAS</v>
          </cell>
          <cell r="AV1765">
            <v>376349.84317000001</v>
          </cell>
          <cell r="AW1765" t="str">
            <v>OLD DEAL</v>
          </cell>
        </row>
        <row r="1766">
          <cell r="AU1766" t="str">
            <v>GAS</v>
          </cell>
          <cell r="AV1766">
            <v>386609.49683999998</v>
          </cell>
          <cell r="AW1766" t="str">
            <v>OLD DEAL</v>
          </cell>
        </row>
        <row r="1767">
          <cell r="AU1767" t="str">
            <v>GAS</v>
          </cell>
          <cell r="AV1767">
            <v>-416910</v>
          </cell>
          <cell r="AW1767" t="str">
            <v>OLD DEAL</v>
          </cell>
        </row>
        <row r="1768">
          <cell r="AU1768" t="str">
            <v>GAS</v>
          </cell>
          <cell r="AV1768">
            <v>-465600</v>
          </cell>
          <cell r="AW1768" t="str">
            <v>OLD DEAL</v>
          </cell>
        </row>
        <row r="1769">
          <cell r="AU1769" t="str">
            <v>GAS</v>
          </cell>
          <cell r="AV1769">
            <v>-296760</v>
          </cell>
          <cell r="AW1769" t="str">
            <v>OLD DEAL</v>
          </cell>
        </row>
        <row r="1770">
          <cell r="AU1770" t="str">
            <v>GAS</v>
          </cell>
          <cell r="AV1770">
            <v>-193000</v>
          </cell>
          <cell r="AW1770" t="str">
            <v>OLD DEAL</v>
          </cell>
        </row>
        <row r="1771">
          <cell r="AU1771" t="str">
            <v>GAS</v>
          </cell>
          <cell r="AV1771">
            <v>-389550</v>
          </cell>
          <cell r="AW1771" t="str">
            <v>OLD DEAL</v>
          </cell>
        </row>
        <row r="1772">
          <cell r="AU1772" t="str">
            <v>GAS</v>
          </cell>
          <cell r="AV1772">
            <v>-133040</v>
          </cell>
          <cell r="AW1772" t="str">
            <v>OLD DEAL</v>
          </cell>
        </row>
        <row r="1773">
          <cell r="AU1773" t="str">
            <v>GAS</v>
          </cell>
          <cell r="AV1773">
            <v>-109150</v>
          </cell>
          <cell r="AW1773" t="str">
            <v>OLD DEAL</v>
          </cell>
        </row>
        <row r="1774">
          <cell r="AU1774" t="str">
            <v>GAS</v>
          </cell>
          <cell r="AV1774">
            <v>13000</v>
          </cell>
          <cell r="AW1774" t="str">
            <v>OLD DEAL</v>
          </cell>
        </row>
        <row r="1775">
          <cell r="AU1775" t="str">
            <v>GAS</v>
          </cell>
          <cell r="AV1775">
            <v>-197250</v>
          </cell>
          <cell r="AW1775" t="str">
            <v>OLD DEAL</v>
          </cell>
        </row>
        <row r="1776">
          <cell r="AU1776" t="str">
            <v>GAS</v>
          </cell>
          <cell r="AV1776">
            <v>-202750</v>
          </cell>
          <cell r="AW1776" t="str">
            <v>OLD DEAL</v>
          </cell>
        </row>
        <row r="1777">
          <cell r="AU1777" t="str">
            <v>GAS</v>
          </cell>
          <cell r="AV1777">
            <v>-196900</v>
          </cell>
          <cell r="AW1777" t="str">
            <v>OLD DEAL</v>
          </cell>
        </row>
        <row r="1778">
          <cell r="AU1778" t="str">
            <v>GAS</v>
          </cell>
          <cell r="AV1778">
            <v>-210400</v>
          </cell>
          <cell r="AW1778" t="str">
            <v>OLD DEAL</v>
          </cell>
        </row>
        <row r="1779">
          <cell r="AU1779" t="str">
            <v>GAS</v>
          </cell>
          <cell r="AV1779">
            <v>-283220</v>
          </cell>
          <cell r="AW1779" t="str">
            <v>OLD DEAL</v>
          </cell>
        </row>
        <row r="1780">
          <cell r="AU1780" t="str">
            <v>GAS</v>
          </cell>
          <cell r="AV1780">
            <v>-222750</v>
          </cell>
          <cell r="AW1780" t="str">
            <v>OLD DEAL</v>
          </cell>
        </row>
        <row r="1781">
          <cell r="AU1781" t="str">
            <v>GAS</v>
          </cell>
          <cell r="AV1781">
            <v>-219250</v>
          </cell>
          <cell r="AW1781" t="str">
            <v>OLD DEAL</v>
          </cell>
        </row>
        <row r="1782">
          <cell r="AU1782" t="str">
            <v>GAS</v>
          </cell>
          <cell r="AV1782">
            <v>-212900</v>
          </cell>
          <cell r="AW1782" t="str">
            <v>OLD DEAL</v>
          </cell>
        </row>
        <row r="1783">
          <cell r="AU1783" t="str">
            <v>GAS</v>
          </cell>
          <cell r="AV1783">
            <v>-208400</v>
          </cell>
          <cell r="AW1783" t="str">
            <v>OLD DEAL</v>
          </cell>
        </row>
        <row r="1784">
          <cell r="AU1784" t="str">
            <v>GAS</v>
          </cell>
          <cell r="AV1784">
            <v>-281120</v>
          </cell>
          <cell r="AW1784" t="str">
            <v>OLD DEAL</v>
          </cell>
        </row>
        <row r="1785">
          <cell r="AU1785" t="str">
            <v>GAS</v>
          </cell>
          <cell r="AV1785">
            <v>-405350</v>
          </cell>
          <cell r="AW1785" t="str">
            <v>OLD DEAL</v>
          </cell>
        </row>
        <row r="1786">
          <cell r="AU1786" t="str">
            <v>GAS</v>
          </cell>
          <cell r="AV1786">
            <v>-213250</v>
          </cell>
          <cell r="AW1786" t="str">
            <v>OLD DEAL</v>
          </cell>
        </row>
        <row r="1787">
          <cell r="AU1787" t="str">
            <v>GAS</v>
          </cell>
          <cell r="AV1787">
            <v>-205900</v>
          </cell>
          <cell r="AW1787" t="str">
            <v>OLD DEAL</v>
          </cell>
        </row>
        <row r="1788">
          <cell r="AU1788" t="str">
            <v>GAS</v>
          </cell>
          <cell r="AV1788">
            <v>-235560</v>
          </cell>
          <cell r="AW1788" t="str">
            <v>OLD DEAL</v>
          </cell>
        </row>
        <row r="1789">
          <cell r="AU1789" t="str">
            <v>GAS</v>
          </cell>
          <cell r="AV1789">
            <v>-353500</v>
          </cell>
          <cell r="AW1789" t="str">
            <v>OLD DEAL</v>
          </cell>
        </row>
        <row r="1790">
          <cell r="AU1790" t="str">
            <v>GAS</v>
          </cell>
          <cell r="AV1790">
            <v>-439180</v>
          </cell>
          <cell r="AW1790" t="str">
            <v>OLD DEAL</v>
          </cell>
        </row>
        <row r="1791">
          <cell r="AU1791" t="str">
            <v>GAS</v>
          </cell>
          <cell r="AV1791">
            <v>-247560</v>
          </cell>
          <cell r="AW1791" t="str">
            <v>OLD DEAL</v>
          </cell>
        </row>
        <row r="1792">
          <cell r="AU1792" t="str">
            <v>GAS</v>
          </cell>
          <cell r="AV1792">
            <v>-462450</v>
          </cell>
          <cell r="AW1792" t="str">
            <v>OLD DEAL</v>
          </cell>
        </row>
        <row r="1793">
          <cell r="AU1793" t="str">
            <v>GAS</v>
          </cell>
          <cell r="AV1793">
            <v>210400</v>
          </cell>
          <cell r="AW1793" t="str">
            <v>OLD DEAL</v>
          </cell>
        </row>
        <row r="1794">
          <cell r="AU1794" t="str">
            <v>GAS</v>
          </cell>
          <cell r="AV1794">
            <v>-364500</v>
          </cell>
          <cell r="AW1794" t="str">
            <v>OLD DEAL</v>
          </cell>
        </row>
        <row r="1795">
          <cell r="AU1795" t="str">
            <v>GAS</v>
          </cell>
          <cell r="AV1795">
            <v>-177800</v>
          </cell>
          <cell r="AW1795" t="str">
            <v>OLD DEAL</v>
          </cell>
        </row>
        <row r="1796">
          <cell r="AU1796" t="str">
            <v>GAS</v>
          </cell>
          <cell r="AV1796">
            <v>-215900</v>
          </cell>
          <cell r="AW1796" t="str">
            <v>OLD DEAL</v>
          </cell>
        </row>
        <row r="1797">
          <cell r="AU1797" t="str">
            <v>GAS</v>
          </cell>
          <cell r="AV1797">
            <v>-434040</v>
          </cell>
          <cell r="AW1797" t="str">
            <v>OLD DEAL</v>
          </cell>
        </row>
        <row r="1798">
          <cell r="AU1798" t="str">
            <v>GAS</v>
          </cell>
          <cell r="AV1798">
            <v>-459290</v>
          </cell>
          <cell r="AW1798" t="str">
            <v>OLD DEAL</v>
          </cell>
        </row>
        <row r="1799">
          <cell r="AU1799" t="str">
            <v>GAS</v>
          </cell>
          <cell r="AV1799">
            <v>-419640</v>
          </cell>
          <cell r="AW1799" t="str">
            <v>OLD DEAL</v>
          </cell>
        </row>
        <row r="1800">
          <cell r="AU1800" t="str">
            <v>GAS</v>
          </cell>
          <cell r="AV1800">
            <v>-186600</v>
          </cell>
          <cell r="AW1800" t="str">
            <v>OLD DEAL</v>
          </cell>
        </row>
        <row r="1801">
          <cell r="AU1801" t="str">
            <v>GAS</v>
          </cell>
          <cell r="AV1801">
            <v>-181920</v>
          </cell>
          <cell r="AW1801" t="str">
            <v>OLD DEAL</v>
          </cell>
        </row>
        <row r="1802">
          <cell r="AU1802" t="str">
            <v>GAS</v>
          </cell>
          <cell r="AV1802">
            <v>-219800</v>
          </cell>
          <cell r="AW1802" t="str">
            <v>OLD DEAL</v>
          </cell>
        </row>
        <row r="1803">
          <cell r="AU1803" t="str">
            <v>GAS</v>
          </cell>
          <cell r="AV1803">
            <v>-362700</v>
          </cell>
          <cell r="AW1803" t="str">
            <v>OLD DEAL</v>
          </cell>
        </row>
        <row r="1804">
          <cell r="AU1804" t="str">
            <v>GAS</v>
          </cell>
          <cell r="AV1804">
            <v>-590380</v>
          </cell>
          <cell r="AW1804" t="str">
            <v>OLD DEAL</v>
          </cell>
        </row>
        <row r="1805">
          <cell r="AU1805" t="str">
            <v>GAS</v>
          </cell>
          <cell r="AV1805">
            <v>-575820</v>
          </cell>
          <cell r="AW1805" t="str">
            <v>OLD DEAL</v>
          </cell>
        </row>
        <row r="1806">
          <cell r="AU1806" t="str">
            <v>GAS</v>
          </cell>
          <cell r="AV1806">
            <v>-488040</v>
          </cell>
          <cell r="AW1806" t="str">
            <v>OLD DEAL</v>
          </cell>
        </row>
        <row r="1807">
          <cell r="AU1807" t="str">
            <v>GAS</v>
          </cell>
          <cell r="AV1807">
            <v>-230200</v>
          </cell>
          <cell r="AW1807" t="str">
            <v>OLD DEAL</v>
          </cell>
        </row>
        <row r="1808">
          <cell r="AU1808" t="str">
            <v>GAS</v>
          </cell>
          <cell r="AV1808">
            <v>-279900</v>
          </cell>
          <cell r="AW1808" t="str">
            <v>OLD DEAL</v>
          </cell>
        </row>
        <row r="1809">
          <cell r="AU1809" t="str">
            <v>GAS</v>
          </cell>
          <cell r="AV1809">
            <v>-327960</v>
          </cell>
          <cell r="AW1809" t="str">
            <v>OLD DEAL</v>
          </cell>
        </row>
        <row r="1810">
          <cell r="AU1810" t="str">
            <v>GAS</v>
          </cell>
          <cell r="AV1810">
            <v>-501500</v>
          </cell>
          <cell r="AW1810" t="str">
            <v>OLD DEAL</v>
          </cell>
        </row>
        <row r="1811">
          <cell r="AU1811" t="str">
            <v>GAS</v>
          </cell>
          <cell r="AV1811">
            <v>-513110</v>
          </cell>
          <cell r="AW1811" t="str">
            <v>OLD DEAL</v>
          </cell>
        </row>
        <row r="1812">
          <cell r="AU1812" t="str">
            <v>GAS</v>
          </cell>
          <cell r="AV1812">
            <v>-542220</v>
          </cell>
          <cell r="AW1812" t="str">
            <v>OLD DEAL</v>
          </cell>
        </row>
        <row r="1813">
          <cell r="AU1813" t="str">
            <v>GAS</v>
          </cell>
          <cell r="AV1813">
            <v>-419870</v>
          </cell>
          <cell r="AW1813" t="str">
            <v>OLD DEAL</v>
          </cell>
        </row>
        <row r="1814">
          <cell r="AU1814" t="str">
            <v>GAS</v>
          </cell>
          <cell r="AV1814">
            <v>-363000</v>
          </cell>
          <cell r="AW1814" t="str">
            <v>OLD DEAL</v>
          </cell>
        </row>
        <row r="1815">
          <cell r="AU1815" t="str">
            <v>GAS</v>
          </cell>
          <cell r="AV1815">
            <v>-232200</v>
          </cell>
          <cell r="AW1815" t="str">
            <v>OLD DEAL</v>
          </cell>
        </row>
        <row r="1816">
          <cell r="AU1816" t="str">
            <v>GAS</v>
          </cell>
          <cell r="AV1816">
            <v>-264250</v>
          </cell>
          <cell r="AW1816" t="str">
            <v>OLD DEAL</v>
          </cell>
        </row>
        <row r="1817">
          <cell r="AU1817" t="str">
            <v>GAS</v>
          </cell>
          <cell r="AV1817">
            <v>-205120</v>
          </cell>
          <cell r="AW1817" t="str">
            <v>OLD DEAL</v>
          </cell>
        </row>
        <row r="1818">
          <cell r="AU1818" t="str">
            <v>GAS</v>
          </cell>
          <cell r="AV1818">
            <v>-296760</v>
          </cell>
          <cell r="AW1818" t="str">
            <v>OLD DEAL</v>
          </cell>
        </row>
        <row r="1819">
          <cell r="AU1819" t="str">
            <v>GAS</v>
          </cell>
          <cell r="AV1819">
            <v>-452000</v>
          </cell>
          <cell r="AW1819" t="str">
            <v>OLD DEAL</v>
          </cell>
        </row>
        <row r="1820">
          <cell r="AU1820" t="str">
            <v>GAS</v>
          </cell>
          <cell r="AV1820">
            <v>-521400</v>
          </cell>
          <cell r="AW1820" t="str">
            <v>OLD DEAL</v>
          </cell>
        </row>
        <row r="1821">
          <cell r="AU1821" t="str">
            <v>GAS</v>
          </cell>
          <cell r="AV1821">
            <v>-321300</v>
          </cell>
          <cell r="AW1821" t="str">
            <v>OLD DEAL</v>
          </cell>
        </row>
        <row r="1822">
          <cell r="AU1822" t="str">
            <v>GAS</v>
          </cell>
          <cell r="AV1822">
            <v>-202500</v>
          </cell>
          <cell r="AW1822" t="str">
            <v>OLD DEAL</v>
          </cell>
        </row>
        <row r="1823">
          <cell r="AU1823" t="str">
            <v>GAS</v>
          </cell>
          <cell r="AV1823">
            <v>-622310</v>
          </cell>
          <cell r="AW1823" t="str">
            <v>OLD DEAL</v>
          </cell>
        </row>
        <row r="1824">
          <cell r="AU1824" t="str">
            <v>GAS</v>
          </cell>
          <cell r="AV1824">
            <v>-658420</v>
          </cell>
          <cell r="AW1824" t="str">
            <v>OLD DEAL</v>
          </cell>
        </row>
        <row r="1825">
          <cell r="AU1825" t="str">
            <v>GAS</v>
          </cell>
          <cell r="AV1825">
            <v>-554040</v>
          </cell>
          <cell r="AW1825" t="str">
            <v>OLD DEAL</v>
          </cell>
        </row>
        <row r="1826">
          <cell r="AU1826" t="str">
            <v>GAS</v>
          </cell>
          <cell r="AV1826">
            <v>-263800</v>
          </cell>
          <cell r="AW1826" t="str">
            <v>OLD DEAL</v>
          </cell>
        </row>
        <row r="1827">
          <cell r="AU1827" t="str">
            <v>GAS</v>
          </cell>
          <cell r="AV1827">
            <v>-323900</v>
          </cell>
          <cell r="AW1827" t="str">
            <v>OLD DEAL</v>
          </cell>
        </row>
        <row r="1828">
          <cell r="AU1828" t="str">
            <v>GAS</v>
          </cell>
          <cell r="AV1828">
            <v>-377760</v>
          </cell>
          <cell r="AW1828" t="str">
            <v>OLD DEAL</v>
          </cell>
        </row>
        <row r="1829">
          <cell r="AU1829" t="str">
            <v>GAS</v>
          </cell>
          <cell r="AV1829">
            <v>-590500</v>
          </cell>
          <cell r="AW1829" t="str">
            <v>OLD DEAL</v>
          </cell>
        </row>
        <row r="1830">
          <cell r="AU1830" t="str">
            <v>GAS</v>
          </cell>
          <cell r="AV1830">
            <v>-708840</v>
          </cell>
          <cell r="AW1830" t="str">
            <v>OLD DEAL</v>
          </cell>
        </row>
        <row r="1831">
          <cell r="AU1831" t="str">
            <v>GAS</v>
          </cell>
          <cell r="AV1831">
            <v>-629200</v>
          </cell>
          <cell r="AW1831" t="str">
            <v>OLD DEAL</v>
          </cell>
        </row>
        <row r="1832">
          <cell r="AU1832" t="str">
            <v>GAS</v>
          </cell>
          <cell r="AV1832">
            <v>-372600</v>
          </cell>
          <cell r="AW1832" t="str">
            <v>OLD DEAL</v>
          </cell>
        </row>
        <row r="1833">
          <cell r="AU1833" t="str">
            <v>GAS</v>
          </cell>
          <cell r="AV1833">
            <v>-236100</v>
          </cell>
          <cell r="AW1833" t="str">
            <v>OLD DEAL</v>
          </cell>
        </row>
        <row r="1834">
          <cell r="AU1834" t="str">
            <v>GAS</v>
          </cell>
          <cell r="AV1834">
            <v>-195250</v>
          </cell>
          <cell r="AW1834" t="str">
            <v>OLD DEAL</v>
          </cell>
        </row>
        <row r="1835">
          <cell r="AU1835" t="str">
            <v>GAS</v>
          </cell>
          <cell r="AV1835">
            <v>-362900</v>
          </cell>
          <cell r="AW1835" t="str">
            <v>OLD DEAL</v>
          </cell>
        </row>
        <row r="1836">
          <cell r="AU1836" t="str">
            <v>GAS</v>
          </cell>
          <cell r="AV1836">
            <v>-426360</v>
          </cell>
          <cell r="AW1836" t="str">
            <v>OLD DEAL</v>
          </cell>
        </row>
        <row r="1837">
          <cell r="AU1837" t="str">
            <v>GAS</v>
          </cell>
          <cell r="AV1837">
            <v>-669000</v>
          </cell>
          <cell r="AW1837" t="str">
            <v>OLD DEAL</v>
          </cell>
        </row>
        <row r="1838">
          <cell r="AU1838" t="str">
            <v>GAS</v>
          </cell>
          <cell r="AV1838">
            <v>-830310</v>
          </cell>
          <cell r="AW1838" t="str">
            <v>OLD DEAL</v>
          </cell>
        </row>
        <row r="1839">
          <cell r="AU1839" t="str">
            <v>GAS</v>
          </cell>
          <cell r="AV1839">
            <v>-883820</v>
          </cell>
          <cell r="AW1839" t="str">
            <v>OLD DEAL</v>
          </cell>
        </row>
        <row r="1840">
          <cell r="AU1840" t="str">
            <v>GAS</v>
          </cell>
          <cell r="AV1840">
            <v>-390750</v>
          </cell>
          <cell r="AW1840" t="str">
            <v>OLD DEAL</v>
          </cell>
        </row>
        <row r="1841">
          <cell r="AU1841" t="str">
            <v>GAS</v>
          </cell>
          <cell r="AV1841">
            <v>-438300</v>
          </cell>
          <cell r="AW1841" t="str">
            <v>OLD DEAL</v>
          </cell>
        </row>
        <row r="1842">
          <cell r="AU1842" t="str">
            <v>GAS</v>
          </cell>
          <cell r="AV1842">
            <v>-278100</v>
          </cell>
          <cell r="AW1842" t="str">
            <v>OLD DEAL</v>
          </cell>
        </row>
        <row r="1843">
          <cell r="AU1843" t="str">
            <v>GAS</v>
          </cell>
          <cell r="AV1843">
            <v>-231000</v>
          </cell>
          <cell r="AW1843" t="str">
            <v>OLD DEAL</v>
          </cell>
        </row>
        <row r="1844">
          <cell r="AU1844" t="str">
            <v>GAS</v>
          </cell>
          <cell r="AV1844">
            <v>-184160</v>
          </cell>
          <cell r="AW1844" t="str">
            <v>OLD DEAL</v>
          </cell>
        </row>
        <row r="1845">
          <cell r="AU1845" t="str">
            <v>GAS</v>
          </cell>
          <cell r="AV1845">
            <v>-857610</v>
          </cell>
          <cell r="AW1845" t="str">
            <v>OLD DEAL</v>
          </cell>
        </row>
        <row r="1846">
          <cell r="AU1846" t="str">
            <v>GAS</v>
          </cell>
          <cell r="AV1846">
            <v>-909020</v>
          </cell>
          <cell r="AW1846" t="str">
            <v>OLD DEAL</v>
          </cell>
        </row>
        <row r="1847">
          <cell r="AU1847" t="str">
            <v>GAS</v>
          </cell>
          <cell r="AV1847">
            <v>-704770</v>
          </cell>
          <cell r="AW1847" t="str">
            <v>OLD DEAL</v>
          </cell>
        </row>
        <row r="1848">
          <cell r="AU1848" t="str">
            <v>GAS</v>
          </cell>
          <cell r="AV1848">
            <v>-683100</v>
          </cell>
          <cell r="AW1848" t="str">
            <v>OLD DEAL</v>
          </cell>
        </row>
        <row r="1849">
          <cell r="AU1849" t="str">
            <v>GAS</v>
          </cell>
          <cell r="AV1849">
            <v>-261000</v>
          </cell>
          <cell r="AW1849" t="str">
            <v>OLD DEAL</v>
          </cell>
        </row>
        <row r="1850">
          <cell r="AU1850" t="str">
            <v>GAS</v>
          </cell>
          <cell r="AV1850">
            <v>-320400</v>
          </cell>
          <cell r="AW1850" t="str">
            <v>OLD DEAL</v>
          </cell>
        </row>
        <row r="1851">
          <cell r="AU1851" t="str">
            <v>GAS</v>
          </cell>
          <cell r="AV1851">
            <v>-375360</v>
          </cell>
          <cell r="AW1851" t="str">
            <v>OLD DEAL</v>
          </cell>
        </row>
        <row r="1852">
          <cell r="AU1852" t="str">
            <v>GAS</v>
          </cell>
          <cell r="AV1852">
            <v>-591000</v>
          </cell>
          <cell r="AW1852" t="str">
            <v>OLD DEAL</v>
          </cell>
        </row>
        <row r="1853">
          <cell r="AU1853" t="str">
            <v>GAS</v>
          </cell>
          <cell r="AV1853">
            <v>-379120</v>
          </cell>
          <cell r="AW1853" t="str">
            <v>OLD DEAL</v>
          </cell>
        </row>
        <row r="1854">
          <cell r="AU1854" t="str">
            <v>GAS</v>
          </cell>
          <cell r="AV1854">
            <v>-382620</v>
          </cell>
          <cell r="AW1854" t="str">
            <v>OLD DEAL</v>
          </cell>
        </row>
        <row r="1855">
          <cell r="AU1855" t="str">
            <v>GAS</v>
          </cell>
          <cell r="AV1855">
            <v>-152130</v>
          </cell>
          <cell r="AW1855" t="str">
            <v>OLD DEAL</v>
          </cell>
        </row>
        <row r="1856">
          <cell r="AU1856" t="str">
            <v>GAS</v>
          </cell>
          <cell r="AV1856">
            <v>-237750</v>
          </cell>
          <cell r="AW1856" t="str">
            <v>OLD DEAL</v>
          </cell>
        </row>
        <row r="1857">
          <cell r="AU1857" t="str">
            <v>GAS</v>
          </cell>
          <cell r="AV1857">
            <v>-148980</v>
          </cell>
          <cell r="AW1857" t="str">
            <v>OLD DEAL</v>
          </cell>
        </row>
        <row r="1858">
          <cell r="AU1858" t="str">
            <v>GAS</v>
          </cell>
          <cell r="AV1858">
            <v>-230000</v>
          </cell>
          <cell r="AW1858" t="str">
            <v>OLD DEAL</v>
          </cell>
        </row>
        <row r="1859">
          <cell r="AU1859" t="str">
            <v>GAS</v>
          </cell>
          <cell r="AV1859">
            <v>-259750</v>
          </cell>
          <cell r="AW1859" t="str">
            <v>OLD DEAL</v>
          </cell>
        </row>
        <row r="1860">
          <cell r="AU1860" t="str">
            <v>GAS</v>
          </cell>
          <cell r="AV1860">
            <v>-253900</v>
          </cell>
          <cell r="AW1860" t="str">
            <v>OLD DEAL</v>
          </cell>
        </row>
        <row r="1861">
          <cell r="AU1861" t="str">
            <v>GAS</v>
          </cell>
          <cell r="AV1861">
            <v>-187440</v>
          </cell>
          <cell r="AW1861" t="str">
            <v>OLD DEAL</v>
          </cell>
        </row>
        <row r="1862">
          <cell r="AU1862" t="str">
            <v>GAS</v>
          </cell>
          <cell r="AV1862">
            <v>-217000</v>
          </cell>
          <cell r="AW1862" t="str">
            <v>OLD DEAL</v>
          </cell>
        </row>
        <row r="1863">
          <cell r="AU1863" t="str">
            <v>GAS</v>
          </cell>
          <cell r="AV1863">
            <v>-434500</v>
          </cell>
          <cell r="AW1863" t="str">
            <v>OLD DEAL</v>
          </cell>
        </row>
        <row r="1864">
          <cell r="AU1864" t="str">
            <v>GAS</v>
          </cell>
          <cell r="AV1864">
            <v>-400200</v>
          </cell>
          <cell r="AW1864" t="str">
            <v>OLD DEAL</v>
          </cell>
        </row>
        <row r="1865">
          <cell r="AU1865" t="str">
            <v>GAS</v>
          </cell>
          <cell r="AV1865">
            <v>-120210</v>
          </cell>
          <cell r="AW1865" t="str">
            <v>OLD DEAL</v>
          </cell>
        </row>
        <row r="1866">
          <cell r="AU1866" t="str">
            <v>GAS</v>
          </cell>
          <cell r="AV1866">
            <v>-553420</v>
          </cell>
          <cell r="AW1866" t="str">
            <v>OLD DEAL</v>
          </cell>
        </row>
        <row r="1867">
          <cell r="AU1867" t="str">
            <v>GAS</v>
          </cell>
          <cell r="AV1867">
            <v>-466440</v>
          </cell>
          <cell r="AW1867" t="str">
            <v>OLD DEAL</v>
          </cell>
        </row>
        <row r="1868">
          <cell r="AU1868" t="str">
            <v>GAS</v>
          </cell>
          <cell r="AV1868">
            <v>-409200</v>
          </cell>
          <cell r="AW1868" t="str">
            <v>OLD DEAL</v>
          </cell>
        </row>
        <row r="1869">
          <cell r="AU1869" t="str">
            <v>GAS</v>
          </cell>
          <cell r="AV1869">
            <v>-258300</v>
          </cell>
          <cell r="AW1869" t="str">
            <v>OLD DEAL</v>
          </cell>
        </row>
        <row r="1870">
          <cell r="AU1870" t="str">
            <v>GAS</v>
          </cell>
          <cell r="AV1870">
            <v>-187240</v>
          </cell>
          <cell r="AW1870" t="str">
            <v>OLD DEAL</v>
          </cell>
        </row>
        <row r="1871">
          <cell r="AU1871" t="str">
            <v>GAS</v>
          </cell>
          <cell r="AV1871">
            <v>-174600</v>
          </cell>
          <cell r="AW1871" t="str">
            <v>OLD DEAL</v>
          </cell>
        </row>
        <row r="1872">
          <cell r="AU1872" t="str">
            <v>GAS</v>
          </cell>
          <cell r="AV1872">
            <v>-162300</v>
          </cell>
          <cell r="AW1872" t="str">
            <v>OLD DEAL</v>
          </cell>
        </row>
        <row r="1873">
          <cell r="AU1873" t="str">
            <v>GAS</v>
          </cell>
          <cell r="AV1873">
            <v>-108000</v>
          </cell>
          <cell r="AW1873" t="str">
            <v>OLD DEAL</v>
          </cell>
        </row>
        <row r="1874">
          <cell r="AU1874" t="str">
            <v>GAS</v>
          </cell>
          <cell r="AV1874">
            <v>-134200</v>
          </cell>
          <cell r="AW1874" t="str">
            <v>OLD DEAL</v>
          </cell>
        </row>
        <row r="1875">
          <cell r="AU1875" t="str">
            <v>GAS</v>
          </cell>
          <cell r="AV1875">
            <v>-134200</v>
          </cell>
          <cell r="AW1875" t="str">
            <v>OLD DEAL</v>
          </cell>
        </row>
        <row r="1876">
          <cell r="AU1876" t="str">
            <v>GAS</v>
          </cell>
          <cell r="AV1876">
            <v>-173840</v>
          </cell>
          <cell r="AW1876" t="str">
            <v>OLD DEAL</v>
          </cell>
        </row>
        <row r="1877">
          <cell r="AU1877" t="str">
            <v>GAS</v>
          </cell>
          <cell r="AV1877">
            <v>-200750</v>
          </cell>
          <cell r="AW1877" t="str">
            <v>OLD DEAL</v>
          </cell>
        </row>
        <row r="1878">
          <cell r="AU1878" t="str">
            <v>GAS</v>
          </cell>
          <cell r="AV1878">
            <v>-110610</v>
          </cell>
          <cell r="AW1878" t="str">
            <v>OLD DEAL</v>
          </cell>
        </row>
        <row r="1879">
          <cell r="AU1879" t="str">
            <v>GAS</v>
          </cell>
          <cell r="AV1879">
            <v>-126030</v>
          </cell>
          <cell r="AW1879" t="str">
            <v>OLD DEAL</v>
          </cell>
        </row>
        <row r="1880">
          <cell r="AU1880" t="str">
            <v>GAS</v>
          </cell>
          <cell r="AV1880">
            <v>-154600</v>
          </cell>
          <cell r="AW1880" t="str">
            <v>OLD DEAL</v>
          </cell>
        </row>
        <row r="1881">
          <cell r="AU1881" t="str">
            <v>GAS</v>
          </cell>
          <cell r="AV1881">
            <v>-70740</v>
          </cell>
          <cell r="AW1881" t="str">
            <v>OLD DEAL</v>
          </cell>
        </row>
        <row r="1882">
          <cell r="AU1882" t="str">
            <v>GAS</v>
          </cell>
          <cell r="AV1882">
            <v>-223000</v>
          </cell>
          <cell r="AW1882" t="str">
            <v>OLD DEAL</v>
          </cell>
        </row>
        <row r="1883">
          <cell r="AU1883" t="str">
            <v>GAS</v>
          </cell>
          <cell r="AV1883">
            <v>-173920</v>
          </cell>
          <cell r="AW1883" t="str">
            <v>OLD DEAL</v>
          </cell>
        </row>
        <row r="1884">
          <cell r="AU1884" t="str">
            <v>GAS</v>
          </cell>
          <cell r="AV1884">
            <v>-251160</v>
          </cell>
          <cell r="AW1884" t="str">
            <v>OLD DEAL</v>
          </cell>
        </row>
        <row r="1885">
          <cell r="AU1885" t="str">
            <v>GAS</v>
          </cell>
          <cell r="AV1885">
            <v>-387000</v>
          </cell>
          <cell r="AW1885" t="str">
            <v>OLD DEAL</v>
          </cell>
        </row>
        <row r="1886">
          <cell r="AU1886" t="str">
            <v>GAS</v>
          </cell>
          <cell r="AV1886">
            <v>-128280</v>
          </cell>
          <cell r="AW1886" t="str">
            <v>OLD DEAL</v>
          </cell>
        </row>
        <row r="1887">
          <cell r="AU1887" t="str">
            <v>GAS</v>
          </cell>
          <cell r="AV1887">
            <v>-155800</v>
          </cell>
          <cell r="AW1887" t="str">
            <v>OLD DEAL</v>
          </cell>
        </row>
        <row r="1888">
          <cell r="AU1888" t="str">
            <v>GAS</v>
          </cell>
          <cell r="AV1888">
            <v>-71340</v>
          </cell>
          <cell r="AW1888" t="str">
            <v>OLD DEAL</v>
          </cell>
        </row>
        <row r="1889">
          <cell r="AU1889" t="str">
            <v>GAS</v>
          </cell>
          <cell r="AV1889">
            <v>-463710</v>
          </cell>
          <cell r="AW1889" t="str">
            <v>OLD DEAL</v>
          </cell>
        </row>
        <row r="1890">
          <cell r="AU1890" t="str">
            <v>GAS</v>
          </cell>
          <cell r="AV1890">
            <v>-489020</v>
          </cell>
          <cell r="AW1890" t="str">
            <v>OLD DEAL</v>
          </cell>
        </row>
        <row r="1891">
          <cell r="AU1891" t="str">
            <v>GAS</v>
          </cell>
          <cell r="AV1891">
            <v>-414840</v>
          </cell>
          <cell r="AW1891" t="str">
            <v>OLD DEAL</v>
          </cell>
        </row>
        <row r="1892">
          <cell r="AU1892" t="str">
            <v>GAS</v>
          </cell>
          <cell r="AV1892">
            <v>-361900</v>
          </cell>
          <cell r="AW1892" t="str">
            <v>OLD DEAL</v>
          </cell>
        </row>
        <row r="1893">
          <cell r="AU1893" t="str">
            <v>GAS</v>
          </cell>
          <cell r="AV1893">
            <v>-228150</v>
          </cell>
          <cell r="AW1893" t="str">
            <v>OLD DEAL</v>
          </cell>
        </row>
        <row r="1894">
          <cell r="AU1894" t="str">
            <v>GAS</v>
          </cell>
          <cell r="AV1894">
            <v>-86920</v>
          </cell>
          <cell r="AW1894" t="str">
            <v>OLD DEAL</v>
          </cell>
        </row>
        <row r="1895">
          <cell r="AU1895" t="str">
            <v>GAS</v>
          </cell>
          <cell r="AV1895">
            <v>-86720</v>
          </cell>
          <cell r="AW1895" t="str">
            <v>OLD DEAL</v>
          </cell>
        </row>
        <row r="1896">
          <cell r="AU1896" t="str">
            <v>GAS</v>
          </cell>
          <cell r="AV1896">
            <v>-198000</v>
          </cell>
          <cell r="AW1896" t="str">
            <v>OLD DEAL</v>
          </cell>
        </row>
        <row r="1897">
          <cell r="AU1897" t="str">
            <v>GAS</v>
          </cell>
          <cell r="AV1897">
            <v>-109710</v>
          </cell>
          <cell r="AW1897" t="str">
            <v>OLD DEAL</v>
          </cell>
        </row>
        <row r="1898">
          <cell r="AU1898" t="str">
            <v>GAS</v>
          </cell>
          <cell r="AV1898">
            <v>-155100</v>
          </cell>
          <cell r="AW1898" t="str">
            <v>OLD DEAL</v>
          </cell>
        </row>
        <row r="1899">
          <cell r="AU1899" t="str">
            <v>GAS</v>
          </cell>
          <cell r="AV1899">
            <v>-128000</v>
          </cell>
          <cell r="AW1899" t="str">
            <v>OLD DEAL</v>
          </cell>
        </row>
        <row r="1900">
          <cell r="AU1900" t="str">
            <v>GAS</v>
          </cell>
          <cell r="AV1900">
            <v>-101360</v>
          </cell>
          <cell r="AW1900" t="str">
            <v>OLD DEAL</v>
          </cell>
        </row>
        <row r="1901">
          <cell r="AU1901" t="str">
            <v>GAS</v>
          </cell>
          <cell r="AV1901">
            <v>-100960</v>
          </cell>
          <cell r="AW1901" t="str">
            <v>OLD DEAL</v>
          </cell>
        </row>
        <row r="1902">
          <cell r="AU1902" t="str">
            <v>GAS</v>
          </cell>
          <cell r="AV1902">
            <v>-124450</v>
          </cell>
          <cell r="AW1902" t="str">
            <v>OLD DEAL</v>
          </cell>
        </row>
        <row r="1903">
          <cell r="AU1903" t="str">
            <v>GAS</v>
          </cell>
          <cell r="AV1903">
            <v>-177350</v>
          </cell>
          <cell r="AW1903" t="str">
            <v>OLD DEAL</v>
          </cell>
        </row>
        <row r="1904">
          <cell r="AU1904" t="str">
            <v>GAS</v>
          </cell>
          <cell r="AV1904">
            <v>-173400</v>
          </cell>
          <cell r="AW1904" t="str">
            <v>OLD DEAL</v>
          </cell>
        </row>
        <row r="1905">
          <cell r="AU1905" t="str">
            <v>GAS</v>
          </cell>
          <cell r="AV1905">
            <v>-170850</v>
          </cell>
          <cell r="AW1905" t="str">
            <v>OLD DEAL</v>
          </cell>
        </row>
        <row r="1906">
          <cell r="AU1906" t="str">
            <v>GAS</v>
          </cell>
          <cell r="AV1906">
            <v>-162500</v>
          </cell>
          <cell r="AW1906" t="str">
            <v>OLD DEAL</v>
          </cell>
        </row>
        <row r="1907">
          <cell r="AU1907" t="str">
            <v>GAS</v>
          </cell>
          <cell r="AV1907">
            <v>-121380</v>
          </cell>
          <cell r="AW1907" t="str">
            <v>OLD DEAL</v>
          </cell>
        </row>
        <row r="1908">
          <cell r="AU1908" t="str">
            <v>GAS</v>
          </cell>
          <cell r="AV1908">
            <v>-147200</v>
          </cell>
          <cell r="AW1908" t="str">
            <v>OLD DEAL</v>
          </cell>
        </row>
        <row r="1909">
          <cell r="AU1909" t="str">
            <v>GAS</v>
          </cell>
          <cell r="AV1909">
            <v>-67140</v>
          </cell>
          <cell r="AW1909" t="str">
            <v>OLD DEAL</v>
          </cell>
        </row>
        <row r="1910">
          <cell r="AU1910" t="str">
            <v>GAS</v>
          </cell>
          <cell r="AV1910">
            <v>-98490</v>
          </cell>
          <cell r="AW1910" t="str">
            <v>OLD DEAL</v>
          </cell>
        </row>
        <row r="1911">
          <cell r="AU1911" t="str">
            <v>GAS</v>
          </cell>
          <cell r="AV1911">
            <v>-154800</v>
          </cell>
          <cell r="AW1911" t="str">
            <v>OLD DEAL</v>
          </cell>
        </row>
        <row r="1912">
          <cell r="AU1912" t="str">
            <v>GAS</v>
          </cell>
          <cell r="AV1912">
            <v>-106080</v>
          </cell>
          <cell r="AW1912" t="str">
            <v>OLD DEAL</v>
          </cell>
        </row>
        <row r="1913">
          <cell r="AU1913" t="str">
            <v>GAS</v>
          </cell>
          <cell r="AV1913">
            <v>-127800</v>
          </cell>
          <cell r="AW1913" t="str">
            <v>OLD DEAL</v>
          </cell>
        </row>
        <row r="1914">
          <cell r="AU1914" t="str">
            <v>GAS</v>
          </cell>
          <cell r="AV1914">
            <v>-57540</v>
          </cell>
          <cell r="AW1914" t="str">
            <v>OLD DEAL</v>
          </cell>
        </row>
        <row r="1915">
          <cell r="AU1915" t="str">
            <v>GAS</v>
          </cell>
          <cell r="AV1915">
            <v>-84090</v>
          </cell>
          <cell r="AW1915" t="str">
            <v>OLD DEAL</v>
          </cell>
        </row>
        <row r="1916">
          <cell r="AU1916" t="str">
            <v>GAS</v>
          </cell>
          <cell r="AV1916">
            <v>-310000</v>
          </cell>
          <cell r="AW1916" t="str">
            <v>OLD DEAL</v>
          </cell>
        </row>
        <row r="1917">
          <cell r="AU1917" t="str">
            <v>GAS</v>
          </cell>
          <cell r="AV1917">
            <v>-333240</v>
          </cell>
          <cell r="AW1917" t="str">
            <v>OLD DEAL</v>
          </cell>
        </row>
        <row r="1918">
          <cell r="AU1918" t="str">
            <v>GAS</v>
          </cell>
          <cell r="AV1918">
            <v>-323160</v>
          </cell>
          <cell r="AW1918" t="str">
            <v>OLD DEAL</v>
          </cell>
        </row>
        <row r="1919">
          <cell r="AU1919" t="str">
            <v>GAS</v>
          </cell>
          <cell r="AV1919">
            <v>-318840</v>
          </cell>
          <cell r="AW1919" t="str">
            <v>OLD DEAL</v>
          </cell>
        </row>
        <row r="1920">
          <cell r="AU1920" t="str">
            <v>GAS</v>
          </cell>
          <cell r="AV1920">
            <v>-303600</v>
          </cell>
          <cell r="AW1920" t="str">
            <v>OLD DEAL</v>
          </cell>
        </row>
        <row r="1921">
          <cell r="AU1921" t="str">
            <v>GAS</v>
          </cell>
          <cell r="AV1921">
            <v>-294500</v>
          </cell>
          <cell r="AW1921" t="str">
            <v>OLD DEAL</v>
          </cell>
        </row>
        <row r="1922">
          <cell r="AU1922" t="str">
            <v>GAS</v>
          </cell>
          <cell r="AV1922">
            <v>-314040</v>
          </cell>
          <cell r="AW1922" t="str">
            <v>OLD DEAL</v>
          </cell>
        </row>
        <row r="1923">
          <cell r="AU1923" t="str">
            <v>GAS</v>
          </cell>
          <cell r="AV1923">
            <v>-303960</v>
          </cell>
          <cell r="AW1923" t="str">
            <v>OLD DEAL</v>
          </cell>
        </row>
        <row r="1924">
          <cell r="AU1924" t="str">
            <v>GAS</v>
          </cell>
          <cell r="AV1924">
            <v>-299640</v>
          </cell>
          <cell r="AW1924" t="str">
            <v>OLD DEAL</v>
          </cell>
        </row>
        <row r="1925">
          <cell r="AU1925" t="str">
            <v>GAS</v>
          </cell>
          <cell r="AV1925">
            <v>-282600</v>
          </cell>
          <cell r="AW1925" t="str">
            <v>OLD DEAL</v>
          </cell>
        </row>
        <row r="1926">
          <cell r="AU1926" t="str">
            <v>GAS</v>
          </cell>
          <cell r="AV1926">
            <v>-168150</v>
          </cell>
          <cell r="AW1926" t="str">
            <v>OLD DEAL</v>
          </cell>
        </row>
        <row r="1927">
          <cell r="AU1927" t="str">
            <v>GAS</v>
          </cell>
          <cell r="AV1927">
            <v>-258480</v>
          </cell>
          <cell r="AW1927" t="str">
            <v>OLD DEAL</v>
          </cell>
        </row>
        <row r="1928">
          <cell r="AU1928" t="str">
            <v>GAS</v>
          </cell>
          <cell r="AV1928">
            <v>-230400</v>
          </cell>
          <cell r="AW1928" t="str">
            <v>OLD DEAL</v>
          </cell>
        </row>
        <row r="1929">
          <cell r="AU1929" t="str">
            <v>GAS</v>
          </cell>
          <cell r="AV1929">
            <v>-358680</v>
          </cell>
          <cell r="AW1929" t="str">
            <v>OLD DEAL</v>
          </cell>
        </row>
        <row r="1930">
          <cell r="AU1930" t="str">
            <v>GAS</v>
          </cell>
          <cell r="AV1930">
            <v>-447840</v>
          </cell>
          <cell r="AW1930" t="str">
            <v>OLD DEAL</v>
          </cell>
        </row>
        <row r="1931">
          <cell r="AU1931" t="str">
            <v>GAS</v>
          </cell>
          <cell r="AV1931">
            <v>-368550</v>
          </cell>
          <cell r="AW1931" t="str">
            <v>OLD DEAL</v>
          </cell>
        </row>
        <row r="1932">
          <cell r="AU1932" t="str">
            <v>GAS</v>
          </cell>
          <cell r="AV1932">
            <v>-372800</v>
          </cell>
          <cell r="AW1932" t="str">
            <v>OLD DEAL</v>
          </cell>
        </row>
        <row r="1933">
          <cell r="AU1933" t="str">
            <v>GAS</v>
          </cell>
          <cell r="AV1933">
            <v>-176250</v>
          </cell>
          <cell r="AW1933" t="str">
            <v>OLD DEAL</v>
          </cell>
        </row>
        <row r="1934">
          <cell r="AU1934" t="str">
            <v>GAS</v>
          </cell>
          <cell r="AV1934">
            <v>-205080</v>
          </cell>
          <cell r="AW1934" t="str">
            <v>OLD DEAL</v>
          </cell>
        </row>
        <row r="1935">
          <cell r="AU1935" t="str">
            <v>GAS</v>
          </cell>
          <cell r="AV1935">
            <v>-261280</v>
          </cell>
          <cell r="AW1935" t="str">
            <v>OLD DEAL</v>
          </cell>
        </row>
        <row r="1936">
          <cell r="AU1936" t="str">
            <v>GAS</v>
          </cell>
          <cell r="AV1936">
            <v>-261900</v>
          </cell>
          <cell r="AW1936" t="str">
            <v>OLD DEAL</v>
          </cell>
        </row>
        <row r="1937">
          <cell r="AU1937" t="str">
            <v>GAS</v>
          </cell>
          <cell r="AV1937">
            <v>-360080</v>
          </cell>
          <cell r="AW1937" t="str">
            <v>OLD DEAL</v>
          </cell>
        </row>
        <row r="1938">
          <cell r="AU1938" t="str">
            <v>GAS</v>
          </cell>
          <cell r="AV1938">
            <v>-451440</v>
          </cell>
          <cell r="AW1938" t="str">
            <v>OLD DEAL</v>
          </cell>
        </row>
        <row r="1939">
          <cell r="AU1939" t="str">
            <v>GAS</v>
          </cell>
          <cell r="AV1939">
            <v>-396320</v>
          </cell>
          <cell r="AW1939" t="str">
            <v>OLD DEAL</v>
          </cell>
        </row>
        <row r="1940">
          <cell r="AU1940" t="str">
            <v>GAS</v>
          </cell>
          <cell r="AV1940">
            <v>-376000</v>
          </cell>
          <cell r="AW1940" t="str">
            <v>OLD DEAL</v>
          </cell>
        </row>
        <row r="1941">
          <cell r="AU1941" t="str">
            <v>GAS</v>
          </cell>
          <cell r="AV1941">
            <v>-215700</v>
          </cell>
          <cell r="AW1941" t="str">
            <v>OLD DEAL</v>
          </cell>
        </row>
        <row r="1942">
          <cell r="AU1942" t="str">
            <v>GAS</v>
          </cell>
          <cell r="AV1942">
            <v>-208080</v>
          </cell>
          <cell r="AW1942" t="str">
            <v>OLD DEAL</v>
          </cell>
        </row>
        <row r="1943">
          <cell r="AU1943" t="str">
            <v>GAS</v>
          </cell>
          <cell r="AV1943">
            <v>-297990</v>
          </cell>
          <cell r="AW1943" t="str">
            <v>OLD DEAL</v>
          </cell>
        </row>
        <row r="1944">
          <cell r="AU1944" t="str">
            <v>GAS</v>
          </cell>
          <cell r="AV1944">
            <v>-265050</v>
          </cell>
          <cell r="AW1944" t="str">
            <v>OLD DEAL</v>
          </cell>
        </row>
        <row r="1945">
          <cell r="AU1945" t="str">
            <v>GAS</v>
          </cell>
          <cell r="AV1945">
            <v>-454140</v>
          </cell>
          <cell r="AW1945" t="str">
            <v>OLD DEAL</v>
          </cell>
        </row>
        <row r="1946">
          <cell r="AU1946" t="str">
            <v>GAS</v>
          </cell>
          <cell r="AV1946">
            <v>-398720</v>
          </cell>
          <cell r="AW1946" t="str">
            <v>OLD DEAL</v>
          </cell>
        </row>
        <row r="1947">
          <cell r="AU1947" t="str">
            <v>GAS</v>
          </cell>
          <cell r="AV1947">
            <v>-401200</v>
          </cell>
          <cell r="AW1947" t="str">
            <v>OLD DEAL</v>
          </cell>
        </row>
        <row r="1948">
          <cell r="AU1948" t="str">
            <v>GAS</v>
          </cell>
          <cell r="AV1948">
            <v>-98430</v>
          </cell>
          <cell r="AW1948" t="str">
            <v>OLD DEAL</v>
          </cell>
        </row>
        <row r="1949">
          <cell r="AU1949" t="str">
            <v>GAS</v>
          </cell>
          <cell r="AV1949">
            <v>-117400</v>
          </cell>
          <cell r="AW1949" t="str">
            <v>OLD DEAL</v>
          </cell>
        </row>
        <row r="1950">
          <cell r="AU1950" t="str">
            <v>GAS</v>
          </cell>
          <cell r="AV1950">
            <v>-52140</v>
          </cell>
          <cell r="AW1950" t="str">
            <v>OLD DEAL</v>
          </cell>
        </row>
        <row r="1951">
          <cell r="AU1951" t="str">
            <v>GAS</v>
          </cell>
          <cell r="AV1951">
            <v>-75390</v>
          </cell>
          <cell r="AW1951" t="str">
            <v>OLD DEAL</v>
          </cell>
        </row>
        <row r="1952">
          <cell r="AU1952" t="str">
            <v>GAS</v>
          </cell>
          <cell r="AV1952">
            <v>-171900</v>
          </cell>
          <cell r="AW1952" t="str">
            <v>OLD DEAL</v>
          </cell>
        </row>
        <row r="1953">
          <cell r="AU1953" t="str">
            <v>GAS</v>
          </cell>
          <cell r="AV1953">
            <v>-229320</v>
          </cell>
          <cell r="AW1953" t="str">
            <v>OLD DEAL</v>
          </cell>
        </row>
        <row r="1954">
          <cell r="AU1954" t="str">
            <v>GAS</v>
          </cell>
          <cell r="AV1954">
            <v>-293500</v>
          </cell>
          <cell r="AW1954" t="str">
            <v>OLD DEAL</v>
          </cell>
        </row>
        <row r="1955">
          <cell r="AU1955" t="str">
            <v>GAS</v>
          </cell>
          <cell r="AV1955">
            <v>-337610</v>
          </cell>
          <cell r="AW1955" t="str">
            <v>OLD DEAL</v>
          </cell>
        </row>
        <row r="1956">
          <cell r="AU1956" t="str">
            <v>GAS</v>
          </cell>
          <cell r="AV1956">
            <v>-125400</v>
          </cell>
          <cell r="AW1956" t="str">
            <v>OLD DEAL</v>
          </cell>
        </row>
        <row r="1957">
          <cell r="AU1957" t="str">
            <v>GAS</v>
          </cell>
          <cell r="AV1957">
            <v>-226170</v>
          </cell>
          <cell r="AW1957" t="str">
            <v>OLD DEAL</v>
          </cell>
        </row>
        <row r="1958">
          <cell r="AU1958" t="str">
            <v>GAS</v>
          </cell>
          <cell r="AV1958">
            <v>-297240</v>
          </cell>
          <cell r="AW1958" t="str">
            <v>OLD DEAL</v>
          </cell>
        </row>
        <row r="1959">
          <cell r="AU1959" t="str">
            <v>GAS</v>
          </cell>
          <cell r="AV1959">
            <v>-258500</v>
          </cell>
          <cell r="AW1959" t="str">
            <v>OLD DEAL</v>
          </cell>
        </row>
        <row r="1960">
          <cell r="AU1960" t="str">
            <v>GAS</v>
          </cell>
          <cell r="AV1960">
            <v>-59720</v>
          </cell>
          <cell r="AW1960" t="str">
            <v>OLD DEAL</v>
          </cell>
        </row>
        <row r="1961">
          <cell r="AU1961" t="str">
            <v>GAS</v>
          </cell>
          <cell r="AV1961">
            <v>-79650</v>
          </cell>
          <cell r="AW1961" t="str">
            <v>OLD DEAL</v>
          </cell>
        </row>
        <row r="1962">
          <cell r="AU1962" t="str">
            <v>GAS</v>
          </cell>
          <cell r="AV1962">
            <v>-46740</v>
          </cell>
          <cell r="AW1962" t="str">
            <v>OLD DEAL</v>
          </cell>
        </row>
        <row r="1963">
          <cell r="AU1963" t="str">
            <v>GAS</v>
          </cell>
          <cell r="AV1963">
            <v>-45460</v>
          </cell>
          <cell r="AW1963" t="str">
            <v>OLD DEAL</v>
          </cell>
        </row>
        <row r="1964">
          <cell r="AU1964" t="str">
            <v>GAS</v>
          </cell>
          <cell r="AV1964">
            <v>-156500</v>
          </cell>
          <cell r="AW1964" t="str">
            <v>OLD DEAL</v>
          </cell>
        </row>
        <row r="1965">
          <cell r="AU1965" t="str">
            <v>GAS</v>
          </cell>
          <cell r="AV1965">
            <v>-88500</v>
          </cell>
          <cell r="AW1965" t="str">
            <v>OLD DEAL</v>
          </cell>
        </row>
        <row r="1966">
          <cell r="AU1966" t="str">
            <v>GAS</v>
          </cell>
          <cell r="AV1966">
            <v>-73500</v>
          </cell>
          <cell r="AW1966" t="str">
            <v>OLD DEAL</v>
          </cell>
        </row>
        <row r="1967">
          <cell r="AU1967" t="str">
            <v>GAS</v>
          </cell>
          <cell r="AV1967">
            <v>-91680</v>
          </cell>
          <cell r="AW1967" t="str">
            <v>OLD DEAL</v>
          </cell>
        </row>
        <row r="1968">
          <cell r="AU1968" t="str">
            <v>GAS</v>
          </cell>
          <cell r="AV1968">
            <v>-110200</v>
          </cell>
          <cell r="AW1968" t="str">
            <v>OLD DEAL</v>
          </cell>
        </row>
        <row r="1969">
          <cell r="AU1969" t="str">
            <v>GAS</v>
          </cell>
          <cell r="AV1969">
            <v>-73560</v>
          </cell>
          <cell r="AW1969" t="str">
            <v>OLD DEAL</v>
          </cell>
        </row>
        <row r="1970">
          <cell r="AU1970" t="str">
            <v>GAS</v>
          </cell>
          <cell r="AV1970">
            <v>-71490</v>
          </cell>
          <cell r="AW1970" t="str">
            <v>OLD DEAL</v>
          </cell>
        </row>
        <row r="1971">
          <cell r="AU1971" t="str">
            <v>GAS</v>
          </cell>
          <cell r="AV1971">
            <v>-83200</v>
          </cell>
          <cell r="AW1971" t="str">
            <v>OLD DEAL</v>
          </cell>
        </row>
        <row r="1972">
          <cell r="AU1972" t="str">
            <v>GAS</v>
          </cell>
          <cell r="AV1972">
            <v>-83200</v>
          </cell>
          <cell r="AW1972" t="str">
            <v>OLD DEAL</v>
          </cell>
        </row>
        <row r="1973">
          <cell r="AU1973" t="str">
            <v>GAS</v>
          </cell>
          <cell r="AV1973">
            <v>-80950</v>
          </cell>
          <cell r="AW1973" t="str">
            <v>OLD DEAL</v>
          </cell>
        </row>
        <row r="1974">
          <cell r="AU1974" t="str">
            <v>GAS</v>
          </cell>
          <cell r="AV1974">
            <v>-93900</v>
          </cell>
          <cell r="AW1974" t="str">
            <v>OLD DEAL</v>
          </cell>
        </row>
        <row r="1975">
          <cell r="AU1975" t="str">
            <v>GAS</v>
          </cell>
          <cell r="AV1975">
            <v>-120000</v>
          </cell>
          <cell r="AW1975" t="str">
            <v>OLD DEAL</v>
          </cell>
        </row>
        <row r="1976">
          <cell r="AU1976" t="str">
            <v>GAS</v>
          </cell>
          <cell r="AV1976">
            <v>-54240</v>
          </cell>
          <cell r="AW1976" t="str">
            <v>OLD DEAL</v>
          </cell>
        </row>
        <row r="1977">
          <cell r="AU1977" t="str">
            <v>GAS</v>
          </cell>
          <cell r="AV1977">
            <v>-79590</v>
          </cell>
          <cell r="AW1977" t="str">
            <v>OLD DEAL</v>
          </cell>
        </row>
        <row r="1978">
          <cell r="AU1978" t="str">
            <v>GAS</v>
          </cell>
          <cell r="AV1978">
            <v>-78810</v>
          </cell>
          <cell r="AW1978" t="str">
            <v>OLD DEAL</v>
          </cell>
        </row>
        <row r="1979">
          <cell r="AU1979" t="str">
            <v>GAS</v>
          </cell>
          <cell r="AV1979">
            <v>-179250</v>
          </cell>
          <cell r="AW1979" t="str">
            <v>OLD DEAL</v>
          </cell>
        </row>
        <row r="1980">
          <cell r="AU1980" t="str">
            <v>GAS</v>
          </cell>
          <cell r="AV1980">
            <v>-173400</v>
          </cell>
          <cell r="AW1980" t="str">
            <v>OLD DEAL</v>
          </cell>
        </row>
        <row r="1981">
          <cell r="AU1981" t="str">
            <v>GAS</v>
          </cell>
          <cell r="AV1981">
            <v>-199560</v>
          </cell>
          <cell r="AW1981" t="str">
            <v>OLD DEAL</v>
          </cell>
        </row>
        <row r="1982">
          <cell r="AU1982" t="str">
            <v>GAS</v>
          </cell>
          <cell r="AV1982">
            <v>-113040</v>
          </cell>
          <cell r="AW1982" t="str">
            <v>OLD DEAL</v>
          </cell>
        </row>
        <row r="1983">
          <cell r="AU1983" t="str">
            <v>GAS</v>
          </cell>
          <cell r="AV1983">
            <v>-50500</v>
          </cell>
          <cell r="AW1983" t="str">
            <v>OLD DEAL</v>
          </cell>
        </row>
        <row r="1984">
          <cell r="AU1984" t="str">
            <v>GAS</v>
          </cell>
          <cell r="AV1984">
            <v>-50400</v>
          </cell>
          <cell r="AW1984" t="str">
            <v>OLD DEAL</v>
          </cell>
        </row>
        <row r="1985">
          <cell r="AU1985" t="str">
            <v>GAS</v>
          </cell>
          <cell r="AV1985">
            <v>-44540</v>
          </cell>
          <cell r="AW1985" t="str">
            <v>OLD DEAL</v>
          </cell>
        </row>
        <row r="1986">
          <cell r="AU1986" t="str">
            <v>GAS</v>
          </cell>
          <cell r="AV1986">
            <v>-65190</v>
          </cell>
          <cell r="AW1986" t="str">
            <v>OLD DEAL</v>
          </cell>
        </row>
        <row r="1987">
          <cell r="AU1987" t="str">
            <v>GAS</v>
          </cell>
          <cell r="AV1987">
            <v>-63660</v>
          </cell>
          <cell r="AW1987" t="str">
            <v>OLD DEAL</v>
          </cell>
        </row>
        <row r="1988">
          <cell r="AU1988" t="str">
            <v>GAS</v>
          </cell>
          <cell r="AV1988">
            <v>-75600</v>
          </cell>
          <cell r="AW1988" t="str">
            <v>OLD DEAL</v>
          </cell>
        </row>
        <row r="1989">
          <cell r="AU1989" t="str">
            <v>GAS</v>
          </cell>
          <cell r="AV1989">
            <v>-75750</v>
          </cell>
          <cell r="AW1989" t="str">
            <v>OLD DEAL</v>
          </cell>
        </row>
        <row r="1990">
          <cell r="AU1990" t="str">
            <v>GAS</v>
          </cell>
          <cell r="AV1990">
            <v>-200430</v>
          </cell>
          <cell r="AW1990" t="str">
            <v>OLD DEAL</v>
          </cell>
        </row>
        <row r="1991">
          <cell r="AU1991" t="str">
            <v>GAS</v>
          </cell>
          <cell r="AV1991">
            <v>-239030</v>
          </cell>
          <cell r="AW1991" t="str">
            <v>OLD DEAL</v>
          </cell>
        </row>
        <row r="1992">
          <cell r="AU1992" t="str">
            <v>GAS</v>
          </cell>
          <cell r="AV1992">
            <v>-212200</v>
          </cell>
          <cell r="AW1992" t="str">
            <v>OLD DEAL</v>
          </cell>
        </row>
        <row r="1993">
          <cell r="AU1993" t="str">
            <v>GAS</v>
          </cell>
          <cell r="AV1993">
            <v>-201000</v>
          </cell>
          <cell r="AW1993" t="str">
            <v>OLD DEAL</v>
          </cell>
        </row>
        <row r="1994">
          <cell r="AU1994" t="str">
            <v>GAS</v>
          </cell>
          <cell r="AV1994">
            <v>-114640</v>
          </cell>
          <cell r="AW1994" t="str">
            <v>OLD DEAL</v>
          </cell>
        </row>
        <row r="1995">
          <cell r="AU1995" t="str">
            <v>GAS</v>
          </cell>
          <cell r="AV1995">
            <v>-128750</v>
          </cell>
          <cell r="AW1995" t="str">
            <v>OLD DEAL</v>
          </cell>
        </row>
        <row r="1996">
          <cell r="AU1996" t="str">
            <v>GAS</v>
          </cell>
          <cell r="AV1996">
            <v>-68610</v>
          </cell>
          <cell r="AW1996" t="str">
            <v>OLD DEAL</v>
          </cell>
        </row>
        <row r="1997">
          <cell r="AU1997" t="str">
            <v>GAS</v>
          </cell>
          <cell r="AV1997">
            <v>-89120</v>
          </cell>
          <cell r="AW1997" t="str">
            <v>OLD DEAL</v>
          </cell>
        </row>
        <row r="1998">
          <cell r="AU1998" t="str">
            <v>GAS</v>
          </cell>
          <cell r="AV1998">
            <v>-65910</v>
          </cell>
          <cell r="AW1998" t="str">
            <v>OLD DEAL</v>
          </cell>
        </row>
        <row r="1999">
          <cell r="AU1999" t="str">
            <v>GAS</v>
          </cell>
          <cell r="AV1999">
            <v>-150300</v>
          </cell>
          <cell r="AW1999" t="str">
            <v>OLD DEAL</v>
          </cell>
        </row>
        <row r="2000">
          <cell r="AU2000" t="str">
            <v>GAS</v>
          </cell>
          <cell r="AV2000">
            <v>-96000</v>
          </cell>
          <cell r="AW2000" t="str">
            <v>OLD DEAL</v>
          </cell>
        </row>
        <row r="2001">
          <cell r="AU2001" t="str">
            <v>GAS</v>
          </cell>
          <cell r="AV2001">
            <v>-80000</v>
          </cell>
          <cell r="AW2001" t="str">
            <v>OLD DEAL</v>
          </cell>
        </row>
        <row r="2002">
          <cell r="AU2002" t="str">
            <v>GAS</v>
          </cell>
          <cell r="AV2002">
            <v>-79200</v>
          </cell>
          <cell r="AW2002" t="str">
            <v>OLD DEAL</v>
          </cell>
        </row>
        <row r="2003">
          <cell r="AU2003" t="str">
            <v>GAS</v>
          </cell>
          <cell r="AV2003">
            <v>-150750</v>
          </cell>
          <cell r="AW2003" t="str">
            <v>OLD DEAL</v>
          </cell>
        </row>
        <row r="2004">
          <cell r="AU2004" t="str">
            <v>GAS</v>
          </cell>
          <cell r="AV2004">
            <v>-144900</v>
          </cell>
          <cell r="AW2004" t="str">
            <v>OLD DEAL</v>
          </cell>
        </row>
        <row r="2005">
          <cell r="AU2005" t="str">
            <v>GAS</v>
          </cell>
          <cell r="AV2005">
            <v>-138550</v>
          </cell>
          <cell r="AW2005" t="str">
            <v>OLD DEAL</v>
          </cell>
        </row>
        <row r="2006">
          <cell r="AU2006" t="str">
            <v>GAS</v>
          </cell>
          <cell r="AV2006">
            <v>-123750</v>
          </cell>
          <cell r="AW2006" t="str">
            <v>OLD DEAL</v>
          </cell>
        </row>
        <row r="2007">
          <cell r="AU2007" t="str">
            <v>GAS</v>
          </cell>
          <cell r="AV2007">
            <v>-109600</v>
          </cell>
          <cell r="AW2007" t="str">
            <v>OLD DEAL</v>
          </cell>
        </row>
        <row r="2008">
          <cell r="AU2008" t="str">
            <v>GAS</v>
          </cell>
          <cell r="AV2008">
            <v>-106650</v>
          </cell>
          <cell r="AW2008" t="str">
            <v>OLD DEAL</v>
          </cell>
        </row>
        <row r="2009">
          <cell r="AU2009" t="str">
            <v>GAS</v>
          </cell>
          <cell r="AV2009">
            <v>-105850</v>
          </cell>
          <cell r="AW2009" t="str">
            <v>OLD DEAL</v>
          </cell>
        </row>
        <row r="2010">
          <cell r="AU2010" t="str">
            <v>GAS</v>
          </cell>
          <cell r="AV2010">
            <v>-101000</v>
          </cell>
          <cell r="AW2010" t="str">
            <v>OLD DEAL</v>
          </cell>
        </row>
        <row r="2011">
          <cell r="AU2011" t="str">
            <v>GAS</v>
          </cell>
          <cell r="AV2011">
            <v>-82380</v>
          </cell>
          <cell r="AW2011" t="str">
            <v>OLD DEAL</v>
          </cell>
        </row>
        <row r="2012">
          <cell r="AU2012" t="str">
            <v>GAS</v>
          </cell>
          <cell r="AV2012">
            <v>-124250</v>
          </cell>
          <cell r="AW2012" t="str">
            <v>OLD DEAL</v>
          </cell>
        </row>
        <row r="2013">
          <cell r="AU2013" t="str">
            <v>GAS</v>
          </cell>
          <cell r="AV2013">
            <v>-65910</v>
          </cell>
          <cell r="AW2013" t="str">
            <v>OLD DEAL</v>
          </cell>
        </row>
        <row r="2014">
          <cell r="AU2014" t="str">
            <v>GAS</v>
          </cell>
          <cell r="AV2014">
            <v>-85320</v>
          </cell>
          <cell r="AW2014" t="str">
            <v>OLD DEAL</v>
          </cell>
        </row>
        <row r="2015">
          <cell r="AU2015" t="str">
            <v>GAS</v>
          </cell>
          <cell r="AV2015">
            <v>-63060</v>
          </cell>
          <cell r="AW2015" t="str">
            <v>OLD DEAL</v>
          </cell>
        </row>
        <row r="2016">
          <cell r="AU2016" t="str">
            <v>GAS</v>
          </cell>
          <cell r="AV2016">
            <v>-74700</v>
          </cell>
          <cell r="AW2016" t="str">
            <v>OLD DEAL</v>
          </cell>
        </row>
        <row r="2017">
          <cell r="AU2017" t="str">
            <v>GAS</v>
          </cell>
          <cell r="AV2017">
            <v>-57960</v>
          </cell>
          <cell r="AW2017" t="str">
            <v>OLD DEAL</v>
          </cell>
        </row>
        <row r="2018">
          <cell r="AU2018" t="str">
            <v>GAS</v>
          </cell>
          <cell r="AV2018">
            <v>-84900</v>
          </cell>
          <cell r="AW2018" t="str">
            <v>OLD DEAL</v>
          </cell>
        </row>
        <row r="2019">
          <cell r="AU2019" t="str">
            <v>GAS</v>
          </cell>
          <cell r="AV2019">
            <v>-133000</v>
          </cell>
          <cell r="AW2019" t="str">
            <v>OLD DEAL</v>
          </cell>
        </row>
        <row r="2020">
          <cell r="AU2020" t="str">
            <v>GAS</v>
          </cell>
          <cell r="AV2020">
            <v>-88950</v>
          </cell>
          <cell r="AW2020" t="str">
            <v>OLD DEAL</v>
          </cell>
        </row>
        <row r="2021">
          <cell r="AU2021" t="str">
            <v>GAS</v>
          </cell>
          <cell r="AV2021">
            <v>-86040</v>
          </cell>
          <cell r="AW2021" t="str">
            <v>OLD DEAL</v>
          </cell>
        </row>
        <row r="2022">
          <cell r="AU2022" t="str">
            <v>GAS</v>
          </cell>
          <cell r="AV2022">
            <v>-82680</v>
          </cell>
          <cell r="AW2022" t="str">
            <v>OLD DEAL</v>
          </cell>
        </row>
        <row r="2023">
          <cell r="AU2023" t="str">
            <v>GAS</v>
          </cell>
          <cell r="AV2023">
            <v>-49700</v>
          </cell>
          <cell r="AW2023" t="str">
            <v>OLD DEAL</v>
          </cell>
        </row>
        <row r="2024">
          <cell r="AU2024" t="str">
            <v>GAS</v>
          </cell>
          <cell r="AV2024">
            <v>-111850</v>
          </cell>
          <cell r="AW2024" t="str">
            <v>OLD DEAL</v>
          </cell>
        </row>
        <row r="2025">
          <cell r="AU2025" t="str">
            <v>GAS</v>
          </cell>
          <cell r="AV2025">
            <v>-21570</v>
          </cell>
          <cell r="AW2025" t="str">
            <v>OLD DEAL</v>
          </cell>
        </row>
        <row r="2026">
          <cell r="AU2026" t="str">
            <v>GAS</v>
          </cell>
          <cell r="AV2026">
            <v>-102750</v>
          </cell>
          <cell r="AW2026" t="str">
            <v>OLD DEAL</v>
          </cell>
        </row>
        <row r="2027">
          <cell r="AU2027" t="str">
            <v>GAS</v>
          </cell>
          <cell r="AV2027">
            <v>-90040</v>
          </cell>
          <cell r="AW2027" t="str">
            <v>OLD DEAL</v>
          </cell>
        </row>
        <row r="2028">
          <cell r="AU2028" t="str">
            <v>GAS</v>
          </cell>
          <cell r="AV2028">
            <v>-101250</v>
          </cell>
          <cell r="AW2028" t="str">
            <v>OLD DEAL</v>
          </cell>
        </row>
        <row r="2029">
          <cell r="AU2029" t="str">
            <v>GAS</v>
          </cell>
          <cell r="AV2029">
            <v>-35640</v>
          </cell>
          <cell r="AW2029" t="str">
            <v>OLD DEAL</v>
          </cell>
        </row>
        <row r="2030">
          <cell r="AU2030" t="str">
            <v>GAS</v>
          </cell>
          <cell r="AV2030">
            <v>-52290</v>
          </cell>
          <cell r="AW2030" t="str">
            <v>OLD DEAL</v>
          </cell>
        </row>
        <row r="2031">
          <cell r="AU2031" t="str">
            <v>GAS</v>
          </cell>
          <cell r="AV2031">
            <v>-51510</v>
          </cell>
          <cell r="AW2031" t="str">
            <v>OLD DEAL</v>
          </cell>
        </row>
        <row r="2032">
          <cell r="AU2032" t="str">
            <v>GAS</v>
          </cell>
          <cell r="AV2032">
            <v>-32200</v>
          </cell>
          <cell r="AW2032" t="str">
            <v>OLD DEAL</v>
          </cell>
        </row>
        <row r="2033">
          <cell r="AU2033" t="str">
            <v>GAS</v>
          </cell>
          <cell r="AV2033">
            <v>-49200</v>
          </cell>
          <cell r="AW2033" t="str">
            <v>OLD DEAL</v>
          </cell>
        </row>
        <row r="2034">
          <cell r="AU2034" t="str">
            <v>GAS</v>
          </cell>
          <cell r="AV2034">
            <v>-47260</v>
          </cell>
          <cell r="AW2034" t="str">
            <v>OLD DEAL</v>
          </cell>
        </row>
        <row r="2035">
          <cell r="AU2035" t="str">
            <v>GAS</v>
          </cell>
          <cell r="AV2035">
            <v>-45020</v>
          </cell>
          <cell r="AW2035" t="str">
            <v>OLD DEAL</v>
          </cell>
        </row>
        <row r="2036">
          <cell r="AU2036" t="str">
            <v>GAS</v>
          </cell>
          <cell r="AV2036">
            <v>-60750</v>
          </cell>
          <cell r="AW2036" t="str">
            <v>OLD DEAL</v>
          </cell>
        </row>
        <row r="2037">
          <cell r="AU2037" t="str">
            <v>GAS</v>
          </cell>
          <cell r="AV2037">
            <v>-61530</v>
          </cell>
          <cell r="AW2037" t="str">
            <v>OLD DEAL</v>
          </cell>
        </row>
        <row r="2038">
          <cell r="AU2038" t="str">
            <v>GAS</v>
          </cell>
          <cell r="AV2038">
            <v>-92750</v>
          </cell>
          <cell r="AW2038" t="str">
            <v>OLD DEAL</v>
          </cell>
        </row>
        <row r="2039">
          <cell r="AU2039" t="str">
            <v>GAS</v>
          </cell>
          <cell r="AV2039">
            <v>-49710</v>
          </cell>
          <cell r="AW2039" t="str">
            <v>OLD DEAL</v>
          </cell>
        </row>
        <row r="2040">
          <cell r="AU2040" t="str">
            <v>GAS</v>
          </cell>
          <cell r="AV2040">
            <v>-48840</v>
          </cell>
          <cell r="AW2040" t="str">
            <v>OLD DEAL</v>
          </cell>
        </row>
        <row r="2041">
          <cell r="AU2041" t="str">
            <v>GAS</v>
          </cell>
          <cell r="AV2041">
            <v>-48810</v>
          </cell>
          <cell r="AW2041" t="str">
            <v>OLD DEAL</v>
          </cell>
        </row>
        <row r="2042">
          <cell r="AU2042" t="str">
            <v>GAS</v>
          </cell>
          <cell r="AV2042">
            <v>-30500</v>
          </cell>
          <cell r="AW2042" t="str">
            <v>OLD DEAL</v>
          </cell>
        </row>
        <row r="2043">
          <cell r="AU2043" t="str">
            <v>GAS</v>
          </cell>
          <cell r="AV2043">
            <v>-82850</v>
          </cell>
          <cell r="AW2043" t="str">
            <v>OLD DEAL</v>
          </cell>
        </row>
        <row r="2044">
          <cell r="AU2044" t="str">
            <v>GAS</v>
          </cell>
          <cell r="AV2044">
            <v>-81400</v>
          </cell>
          <cell r="AW2044" t="str">
            <v>OLD DEAL</v>
          </cell>
        </row>
        <row r="2045">
          <cell r="AU2045" t="str">
            <v>GAS</v>
          </cell>
          <cell r="AV2045">
            <v>-65080</v>
          </cell>
          <cell r="AW2045" t="str">
            <v>OLD DEAL</v>
          </cell>
        </row>
        <row r="2046">
          <cell r="AU2046" t="str">
            <v>GAS</v>
          </cell>
          <cell r="AV2046">
            <v>-76250</v>
          </cell>
          <cell r="AW2046" t="str">
            <v>OLD DEAL</v>
          </cell>
        </row>
        <row r="2047">
          <cell r="AU2047" t="str">
            <v>GAS</v>
          </cell>
          <cell r="AV2047">
            <v>-23400</v>
          </cell>
          <cell r="AW2047" t="str">
            <v>OLD DEAL</v>
          </cell>
        </row>
        <row r="2048">
          <cell r="AU2048" t="str">
            <v>GAS</v>
          </cell>
          <cell r="AV2048">
            <v>-185500</v>
          </cell>
          <cell r="AW2048" t="str">
            <v>OLD DEAL</v>
          </cell>
        </row>
        <row r="2049">
          <cell r="AU2049" t="str">
            <v>GAS</v>
          </cell>
          <cell r="AV2049">
            <v>-165700</v>
          </cell>
          <cell r="AW2049" t="str">
            <v>OLD DEAL</v>
          </cell>
        </row>
        <row r="2050">
          <cell r="AU2050" t="str">
            <v>GAS</v>
          </cell>
          <cell r="AV2050">
            <v>-162800</v>
          </cell>
          <cell r="AW2050" t="str">
            <v>OLD DEAL</v>
          </cell>
        </row>
        <row r="2051">
          <cell r="AU2051" t="str">
            <v>GAS</v>
          </cell>
          <cell r="AV2051">
            <v>-162700</v>
          </cell>
          <cell r="AW2051" t="str">
            <v>OLD DEAL</v>
          </cell>
        </row>
        <row r="2052">
          <cell r="AU2052" t="str">
            <v>GAS</v>
          </cell>
          <cell r="AV2052">
            <v>-152500</v>
          </cell>
          <cell r="AW2052" t="str">
            <v>OLD DEAL</v>
          </cell>
        </row>
        <row r="2053">
          <cell r="AU2053" t="str">
            <v>GAS</v>
          </cell>
          <cell r="AV2053">
            <v>-242500</v>
          </cell>
          <cell r="AW2053" t="str">
            <v>OLD DEAL</v>
          </cell>
        </row>
        <row r="2054">
          <cell r="AU2054" t="str">
            <v>GAS</v>
          </cell>
          <cell r="AV2054">
            <v>-231800</v>
          </cell>
          <cell r="AW2054" t="str">
            <v>OLD DEAL</v>
          </cell>
        </row>
        <row r="2055">
          <cell r="AU2055" t="str">
            <v>GAS</v>
          </cell>
          <cell r="AV2055">
            <v>-221100</v>
          </cell>
          <cell r="AW2055" t="str">
            <v>OLD DEAL</v>
          </cell>
        </row>
        <row r="2056">
          <cell r="AU2056" t="str">
            <v>GAS</v>
          </cell>
          <cell r="AV2056">
            <v>-83240</v>
          </cell>
          <cell r="AW2056" t="str">
            <v>OLD DEAL</v>
          </cell>
        </row>
        <row r="2057">
          <cell r="AU2057" t="str">
            <v>GAS</v>
          </cell>
          <cell r="AV2057">
            <v>-89750</v>
          </cell>
          <cell r="AW2057" t="str">
            <v>OLD DEAL</v>
          </cell>
        </row>
        <row r="2058">
          <cell r="AU2058" t="str">
            <v>GAS</v>
          </cell>
          <cell r="AV2058">
            <v>-45210</v>
          </cell>
          <cell r="AW2058" t="str">
            <v>OLD DEAL</v>
          </cell>
        </row>
        <row r="2059">
          <cell r="AU2059" t="str">
            <v>GAS</v>
          </cell>
          <cell r="AV2059">
            <v>-60600</v>
          </cell>
          <cell r="AW2059" t="str">
            <v>OLD DEAL</v>
          </cell>
        </row>
        <row r="2060">
          <cell r="AU2060" t="str">
            <v>GAS</v>
          </cell>
          <cell r="AV2060">
            <v>-44610</v>
          </cell>
          <cell r="AW2060" t="str">
            <v>OLD DEAL</v>
          </cell>
        </row>
        <row r="2061">
          <cell r="AU2061" t="str">
            <v>GAS</v>
          </cell>
          <cell r="AV2061">
            <v>-41100</v>
          </cell>
          <cell r="AW2061" t="str">
            <v>OLD DEAL</v>
          </cell>
        </row>
        <row r="2062">
          <cell r="AU2062" t="str">
            <v>GAS</v>
          </cell>
          <cell r="AV2062">
            <v>-73200</v>
          </cell>
          <cell r="AW2062" t="str">
            <v>OLD DEAL</v>
          </cell>
        </row>
        <row r="2063">
          <cell r="AU2063" t="str">
            <v>GAS</v>
          </cell>
          <cell r="AV2063">
            <v>-64400</v>
          </cell>
          <cell r="AW2063" t="str">
            <v>OLD DEAL</v>
          </cell>
        </row>
        <row r="2064">
          <cell r="AU2064" t="str">
            <v>GAS</v>
          </cell>
          <cell r="AV2064">
            <v>-55740</v>
          </cell>
          <cell r="AW2064" t="str">
            <v>OLD DEAL</v>
          </cell>
        </row>
        <row r="2065">
          <cell r="AU2065" t="str">
            <v>GAS</v>
          </cell>
          <cell r="AV2065">
            <v>-46200</v>
          </cell>
          <cell r="AW2065" t="str">
            <v>OLD DEAL</v>
          </cell>
        </row>
        <row r="2066">
          <cell r="AU2066" t="str">
            <v>GAS</v>
          </cell>
          <cell r="AV2066">
            <v>-44450</v>
          </cell>
          <cell r="AW2066" t="str">
            <v>OLD DEAL</v>
          </cell>
        </row>
        <row r="2067">
          <cell r="AU2067" t="str">
            <v>GAS</v>
          </cell>
          <cell r="AV2067">
            <v>-66180</v>
          </cell>
          <cell r="AW2067" t="str">
            <v>OLD DEAL</v>
          </cell>
        </row>
        <row r="2068">
          <cell r="AU2068" t="str">
            <v>GAS</v>
          </cell>
          <cell r="AV2068">
            <v>-78600</v>
          </cell>
          <cell r="AW2068" t="str">
            <v>OLD DEAL</v>
          </cell>
        </row>
        <row r="2069">
          <cell r="AU2069" t="str">
            <v>GAS</v>
          </cell>
          <cell r="AV2069">
            <v>-49860</v>
          </cell>
          <cell r="AW2069" t="str">
            <v>OLD DEAL</v>
          </cell>
        </row>
        <row r="2070">
          <cell r="AU2070" t="str">
            <v>GAS</v>
          </cell>
          <cell r="AV2070">
            <v>-65320</v>
          </cell>
          <cell r="AW2070" t="str">
            <v>OLD DEAL</v>
          </cell>
        </row>
        <row r="2071">
          <cell r="AU2071" t="str">
            <v>GAS</v>
          </cell>
          <cell r="AV2071">
            <v>-48210</v>
          </cell>
          <cell r="AW2071" t="str">
            <v>OLD DEAL</v>
          </cell>
        </row>
        <row r="2072">
          <cell r="AU2072" t="str">
            <v>GAS</v>
          </cell>
          <cell r="AV2072">
            <v>-44550</v>
          </cell>
          <cell r="AW2072" t="str">
            <v>OLD DEAL</v>
          </cell>
        </row>
        <row r="2073">
          <cell r="AU2073" t="str">
            <v>GAS</v>
          </cell>
          <cell r="AV2073">
            <v>-52500</v>
          </cell>
          <cell r="AW2073" t="str">
            <v>OLD DEAL</v>
          </cell>
        </row>
        <row r="2074">
          <cell r="AU2074" t="str">
            <v>GAS</v>
          </cell>
          <cell r="AV2074">
            <v>-72000</v>
          </cell>
          <cell r="AW2074" t="str">
            <v>OLD DEAL</v>
          </cell>
        </row>
        <row r="2075">
          <cell r="AU2075" t="str">
            <v>GAS</v>
          </cell>
          <cell r="AV2075">
            <v>-96850</v>
          </cell>
          <cell r="AW2075" t="str">
            <v>OLD DEAL</v>
          </cell>
        </row>
        <row r="2076">
          <cell r="AU2076" t="str">
            <v>GAS</v>
          </cell>
          <cell r="AV2076">
            <v>-47400</v>
          </cell>
          <cell r="AW2076" t="str">
            <v>OLD DEAL</v>
          </cell>
        </row>
        <row r="2077">
          <cell r="AU2077" t="str">
            <v>GAS</v>
          </cell>
          <cell r="AV2077">
            <v>-22780</v>
          </cell>
          <cell r="AW2077" t="str">
            <v>OLD DEAL</v>
          </cell>
        </row>
        <row r="2078">
          <cell r="AU2078" t="str">
            <v>GAS</v>
          </cell>
          <cell r="AV2078">
            <v>-21760</v>
          </cell>
          <cell r="AW2078" t="str">
            <v>OLD DEAL</v>
          </cell>
        </row>
        <row r="2079">
          <cell r="AU2079" t="str">
            <v>GAS</v>
          </cell>
          <cell r="AV2079">
            <v>-58800</v>
          </cell>
          <cell r="AW2079" t="str">
            <v>OLD DEAL</v>
          </cell>
        </row>
        <row r="2080">
          <cell r="AU2080" t="str">
            <v>GAS</v>
          </cell>
          <cell r="AV2080">
            <v>-87350</v>
          </cell>
          <cell r="AW2080" t="str">
            <v>OLD DEAL</v>
          </cell>
        </row>
        <row r="2081">
          <cell r="AU2081" t="str">
            <v>GAS</v>
          </cell>
          <cell r="AV2081">
            <v>-56430</v>
          </cell>
          <cell r="AW2081" t="str">
            <v>OLD DEAL</v>
          </cell>
        </row>
        <row r="2082">
          <cell r="AU2082" t="str">
            <v>GAS</v>
          </cell>
          <cell r="AV2082">
            <v>-84750</v>
          </cell>
          <cell r="AW2082" t="str">
            <v>OLD DEAL</v>
          </cell>
        </row>
        <row r="2083">
          <cell r="AU2083" t="str">
            <v>GAS</v>
          </cell>
          <cell r="AV2083">
            <v>-30340</v>
          </cell>
          <cell r="AW2083" t="str">
            <v>OLD DEAL</v>
          </cell>
        </row>
        <row r="2084">
          <cell r="AU2084" t="str">
            <v>GAS</v>
          </cell>
          <cell r="AV2084">
            <v>-44340</v>
          </cell>
          <cell r="AW2084" t="str">
            <v>OLD DEAL</v>
          </cell>
        </row>
        <row r="2085">
          <cell r="AU2085" t="str">
            <v>GAS</v>
          </cell>
          <cell r="AV2085">
            <v>-43410</v>
          </cell>
          <cell r="AW2085" t="str">
            <v>OLD DEAL</v>
          </cell>
        </row>
        <row r="2086">
          <cell r="AU2086" t="str">
            <v>GAS</v>
          </cell>
          <cell r="AV2086">
            <v>-26400</v>
          </cell>
          <cell r="AW2086" t="str">
            <v>OLD DEAL</v>
          </cell>
        </row>
        <row r="2087">
          <cell r="AU2087" t="str">
            <v>GAS</v>
          </cell>
          <cell r="AV2087">
            <v>-51000</v>
          </cell>
          <cell r="AW2087" t="str">
            <v>OLD DEAL</v>
          </cell>
        </row>
        <row r="2088">
          <cell r="AU2088" t="str">
            <v>GAS</v>
          </cell>
          <cell r="AV2088">
            <v>-52440</v>
          </cell>
          <cell r="AW2088" t="str">
            <v>OLD DEAL</v>
          </cell>
        </row>
        <row r="2089">
          <cell r="AU2089" t="str">
            <v>GAS</v>
          </cell>
          <cell r="AV2089">
            <v>-58500</v>
          </cell>
          <cell r="AW2089" t="str">
            <v>OLD DEAL</v>
          </cell>
        </row>
        <row r="2090">
          <cell r="AU2090" t="str">
            <v>GAS</v>
          </cell>
          <cell r="AV2090">
            <v>-31110</v>
          </cell>
          <cell r="AW2090" t="str">
            <v>OLD DEAL</v>
          </cell>
        </row>
        <row r="2091">
          <cell r="AU2091" t="str">
            <v>GAS</v>
          </cell>
          <cell r="AV2091">
            <v>-40120</v>
          </cell>
          <cell r="AW2091" t="str">
            <v>OLD DEAL</v>
          </cell>
        </row>
        <row r="2092">
          <cell r="AU2092" t="str">
            <v>GAS</v>
          </cell>
          <cell r="AV2092">
            <v>-28260</v>
          </cell>
          <cell r="AW2092" t="str">
            <v>OLD DEAL</v>
          </cell>
        </row>
        <row r="2093">
          <cell r="AU2093" t="str">
            <v>GAS</v>
          </cell>
          <cell r="AV2093">
            <v>-25500</v>
          </cell>
          <cell r="AW2093" t="str">
            <v>OLD DEAL</v>
          </cell>
        </row>
        <row r="2094">
          <cell r="AU2094" t="str">
            <v>GAS</v>
          </cell>
          <cell r="AV2094">
            <v>-31250</v>
          </cell>
          <cell r="AW2094" t="str">
            <v>OLD DEAL</v>
          </cell>
        </row>
        <row r="2095">
          <cell r="AU2095" t="str">
            <v>GAS</v>
          </cell>
          <cell r="AV2095">
            <v>-50150</v>
          </cell>
          <cell r="AW2095" t="str">
            <v>OLD DEAL</v>
          </cell>
        </row>
        <row r="2096">
          <cell r="AU2096" t="str">
            <v>GAS</v>
          </cell>
          <cell r="AV2096">
            <v>-47100</v>
          </cell>
          <cell r="AW2096" t="str">
            <v>OLD DEAL</v>
          </cell>
        </row>
        <row r="2097">
          <cell r="AU2097" t="str">
            <v>GAS</v>
          </cell>
          <cell r="AV2097">
            <v>-42500</v>
          </cell>
          <cell r="AW2097" t="str">
            <v>OLD DEAL</v>
          </cell>
        </row>
        <row r="2098">
          <cell r="AU2098" t="str">
            <v>GAS</v>
          </cell>
          <cell r="AV2098">
            <v>-43750</v>
          </cell>
          <cell r="AW2098" t="str">
            <v>OLD DEAL</v>
          </cell>
        </row>
        <row r="2099">
          <cell r="AU2099" t="str">
            <v>GAS</v>
          </cell>
          <cell r="AV2099">
            <v>-18750</v>
          </cell>
          <cell r="AW2099" t="str">
            <v>OLD DEAL</v>
          </cell>
        </row>
        <row r="2100">
          <cell r="AU2100" t="str">
            <v>GAS</v>
          </cell>
          <cell r="AV2100">
            <v>-28830</v>
          </cell>
          <cell r="AW2100" t="str">
            <v>OLD DEAL</v>
          </cell>
        </row>
        <row r="2101">
          <cell r="AU2101" t="str">
            <v>GAS</v>
          </cell>
          <cell r="AV2101">
            <v>-43750</v>
          </cell>
          <cell r="AW2101" t="str">
            <v>OLD DEAL</v>
          </cell>
        </row>
        <row r="2102">
          <cell r="AU2102" t="str">
            <v>GAS</v>
          </cell>
          <cell r="AV2102">
            <v>-15440</v>
          </cell>
          <cell r="AW2102" t="str">
            <v>OLD DEAL</v>
          </cell>
        </row>
        <row r="2103">
          <cell r="AU2103" t="str">
            <v>GAS</v>
          </cell>
          <cell r="AV2103">
            <v>-22290</v>
          </cell>
          <cell r="AW2103" t="str">
            <v>OLD DEAL</v>
          </cell>
        </row>
        <row r="2104">
          <cell r="AU2104" t="str">
            <v>GAS</v>
          </cell>
          <cell r="AV2104">
            <v>-21360</v>
          </cell>
          <cell r="AW2104" t="str">
            <v>OLD DEAL</v>
          </cell>
        </row>
        <row r="2105">
          <cell r="AU2105" t="str">
            <v>GAS</v>
          </cell>
          <cell r="AV2105">
            <v>-12800</v>
          </cell>
          <cell r="AW2105" t="str">
            <v>OLD DEAL</v>
          </cell>
        </row>
        <row r="2106">
          <cell r="AU2106" t="str">
            <v>GAS</v>
          </cell>
          <cell r="AV2106">
            <v>-22000</v>
          </cell>
          <cell r="AW2106" t="str">
            <v>OLD DEAL</v>
          </cell>
        </row>
        <row r="2107">
          <cell r="AU2107" t="str">
            <v>GAS</v>
          </cell>
          <cell r="AV2107">
            <v>-14200</v>
          </cell>
          <cell r="AW2107" t="str">
            <v>OLD DEAL</v>
          </cell>
        </row>
        <row r="2108">
          <cell r="AU2108" t="str">
            <v>GAS</v>
          </cell>
          <cell r="AV2108">
            <v>-18500</v>
          </cell>
          <cell r="AW2108" t="str">
            <v>OLD DEAL</v>
          </cell>
        </row>
        <row r="2109">
          <cell r="AU2109" t="str">
            <v>GAS</v>
          </cell>
          <cell r="AV2109">
            <v>-19700</v>
          </cell>
          <cell r="AW2109" t="str">
            <v>OLD DEAL</v>
          </cell>
        </row>
        <row r="2110">
          <cell r="AU2110" t="str">
            <v>GAS</v>
          </cell>
          <cell r="AV2110">
            <v>-15360</v>
          </cell>
          <cell r="AW2110" t="str">
            <v>OLD DEAL</v>
          </cell>
        </row>
        <row r="2111">
          <cell r="AU2111" t="str">
            <v>GAS</v>
          </cell>
          <cell r="AV2111">
            <v>-18450</v>
          </cell>
          <cell r="AW2111" t="str">
            <v>OLD DEAL</v>
          </cell>
        </row>
        <row r="2112">
          <cell r="AU2112" t="str">
            <v>GAS</v>
          </cell>
          <cell r="AV2112">
            <v>-38440</v>
          </cell>
          <cell r="AW2112" t="str">
            <v>OLD DEAL</v>
          </cell>
        </row>
        <row r="2113">
          <cell r="AU2113" t="str">
            <v>GAS</v>
          </cell>
          <cell r="AV2113">
            <v>-34600</v>
          </cell>
          <cell r="AW2113" t="str">
            <v>OLD DEAL</v>
          </cell>
        </row>
        <row r="2114">
          <cell r="AU2114" t="str">
            <v>GAS</v>
          </cell>
          <cell r="AV2114">
            <v>-23610</v>
          </cell>
          <cell r="AW2114" t="str">
            <v>OLD DEAL</v>
          </cell>
        </row>
        <row r="2115">
          <cell r="AU2115" t="str">
            <v>GAS</v>
          </cell>
          <cell r="AV2115">
            <v>-30320</v>
          </cell>
          <cell r="AW2115" t="str">
            <v>OLD DEAL</v>
          </cell>
        </row>
        <row r="2116">
          <cell r="AU2116" t="str">
            <v>GAS</v>
          </cell>
          <cell r="AV2116">
            <v>-22410</v>
          </cell>
          <cell r="AW2116" t="str">
            <v>OLD DEAL</v>
          </cell>
        </row>
        <row r="2117">
          <cell r="AU2117" t="str">
            <v>GAS</v>
          </cell>
          <cell r="AV2117">
            <v>-20400</v>
          </cell>
          <cell r="AW2117" t="str">
            <v>OLD DEAL</v>
          </cell>
        </row>
        <row r="2118">
          <cell r="AU2118" t="str">
            <v>GAS</v>
          </cell>
          <cell r="AV2118">
            <v>-24000</v>
          </cell>
          <cell r="AW2118" t="str">
            <v>OLD DEAL</v>
          </cell>
        </row>
        <row r="2119">
          <cell r="AU2119" t="str">
            <v>GAS</v>
          </cell>
          <cell r="AV2119">
            <v>-26100</v>
          </cell>
          <cell r="AW2119" t="str">
            <v>OLD DEAL</v>
          </cell>
        </row>
        <row r="2120">
          <cell r="AU2120" t="str">
            <v>GAS</v>
          </cell>
          <cell r="AV2120">
            <v>-42000</v>
          </cell>
          <cell r="AW2120" t="str">
            <v>OLD DEAL</v>
          </cell>
        </row>
        <row r="2121">
          <cell r="AU2121" t="str">
            <v>GAS</v>
          </cell>
          <cell r="AV2121">
            <v>-52650</v>
          </cell>
          <cell r="AW2121" t="str">
            <v>OLD DEAL</v>
          </cell>
        </row>
        <row r="2122">
          <cell r="AU2122" t="str">
            <v>GAS</v>
          </cell>
          <cell r="AV2122">
            <v>-59500</v>
          </cell>
          <cell r="AW2122" t="str">
            <v>OLD DEAL</v>
          </cell>
        </row>
        <row r="2123">
          <cell r="AU2123" t="str">
            <v>GAS</v>
          </cell>
          <cell r="AV2123">
            <v>-59300</v>
          </cell>
          <cell r="AW2123" t="str">
            <v>OLD DEAL</v>
          </cell>
        </row>
        <row r="2124">
          <cell r="AU2124" t="str">
            <v>GAS</v>
          </cell>
          <cell r="AV2124">
            <v>-57360</v>
          </cell>
          <cell r="AW2124" t="str">
            <v>OLD DEAL</v>
          </cell>
        </row>
        <row r="2125">
          <cell r="AU2125" t="str">
            <v>GAS</v>
          </cell>
          <cell r="AV2125">
            <v>-55120</v>
          </cell>
          <cell r="AW2125" t="str">
            <v>OLD DEAL</v>
          </cell>
        </row>
        <row r="2126">
          <cell r="AU2126" t="str">
            <v>GAS</v>
          </cell>
          <cell r="AV2126">
            <v>-74550</v>
          </cell>
          <cell r="AW2126" t="str">
            <v>OLD DEAL</v>
          </cell>
        </row>
        <row r="2127">
          <cell r="AU2127" t="str">
            <v>GAS</v>
          </cell>
          <cell r="AV2127">
            <v>-86280</v>
          </cell>
          <cell r="AW2127" t="str">
            <v>OLD DEAL</v>
          </cell>
        </row>
        <row r="2128">
          <cell r="AU2128" t="str">
            <v>GAS</v>
          </cell>
          <cell r="AV2128">
            <v>-32580</v>
          </cell>
          <cell r="AW2128" t="str">
            <v>OLD DEAL</v>
          </cell>
        </row>
        <row r="2129">
          <cell r="AU2129" t="str">
            <v>GAS</v>
          </cell>
          <cell r="AV2129">
            <v>-37000</v>
          </cell>
          <cell r="AW2129" t="str">
            <v>OLD DEAL</v>
          </cell>
        </row>
        <row r="2130">
          <cell r="AU2130" t="str">
            <v>GAS</v>
          </cell>
          <cell r="AV2130">
            <v>-23310</v>
          </cell>
          <cell r="AW2130" t="str">
            <v>OLD DEAL</v>
          </cell>
        </row>
        <row r="2131">
          <cell r="AU2131" t="str">
            <v>GAS</v>
          </cell>
          <cell r="AV2131">
            <v>-22440</v>
          </cell>
          <cell r="AW2131" t="str">
            <v>OLD DEAL</v>
          </cell>
        </row>
        <row r="2132">
          <cell r="AU2132" t="str">
            <v>GAS</v>
          </cell>
          <cell r="AV2132">
            <v>-21510</v>
          </cell>
          <cell r="AW2132" t="str">
            <v>OLD DEAL</v>
          </cell>
        </row>
        <row r="2133">
          <cell r="AU2133" t="str">
            <v>GAS</v>
          </cell>
          <cell r="AV2133">
            <v>-20100</v>
          </cell>
          <cell r="AW2133" t="str">
            <v>OLD DEAL</v>
          </cell>
        </row>
        <row r="2134">
          <cell r="AU2134" t="str">
            <v>GAS</v>
          </cell>
          <cell r="AV2134">
            <v>-18600</v>
          </cell>
          <cell r="AW2134" t="str">
            <v>OLD DEAL</v>
          </cell>
        </row>
        <row r="2135">
          <cell r="AU2135" t="str">
            <v>GAS</v>
          </cell>
          <cell r="AV2135">
            <v>-37950</v>
          </cell>
          <cell r="AW2135" t="str">
            <v>OLD DEAL</v>
          </cell>
        </row>
        <row r="2136">
          <cell r="AU2136" t="str">
            <v>GAS</v>
          </cell>
          <cell r="AV2136">
            <v>-11380</v>
          </cell>
          <cell r="AW2136" t="str">
            <v>OLD DEAL</v>
          </cell>
        </row>
        <row r="2137">
          <cell r="AU2137" t="str">
            <v>GAS</v>
          </cell>
          <cell r="AV2137">
            <v>-10260</v>
          </cell>
          <cell r="AW2137" t="str">
            <v>OLD DEAL</v>
          </cell>
        </row>
        <row r="2138">
          <cell r="AU2138" t="str">
            <v>GAS</v>
          </cell>
          <cell r="AV2138">
            <v>-26850</v>
          </cell>
          <cell r="AW2138" t="str">
            <v>OLD DEAL</v>
          </cell>
        </row>
        <row r="2139">
          <cell r="AU2139" t="str">
            <v>GAS</v>
          </cell>
          <cell r="AV2139">
            <v>-39100</v>
          </cell>
          <cell r="AW2139" t="str">
            <v>OLD DEAL</v>
          </cell>
        </row>
        <row r="2140">
          <cell r="AU2140" t="str">
            <v>GAS</v>
          </cell>
          <cell r="AV2140">
            <v>-36400</v>
          </cell>
          <cell r="AW2140" t="str">
            <v>OLD DEAL</v>
          </cell>
        </row>
        <row r="2141">
          <cell r="AU2141" t="str">
            <v>GAS</v>
          </cell>
          <cell r="AV2141">
            <v>-34350</v>
          </cell>
          <cell r="AW2141" t="str">
            <v>OLD DEAL</v>
          </cell>
        </row>
        <row r="2142">
          <cell r="AU2142" t="str">
            <v>GAS</v>
          </cell>
          <cell r="AV2142">
            <v>-43750</v>
          </cell>
          <cell r="AW2142" t="str">
            <v>OLD DEAL</v>
          </cell>
        </row>
        <row r="2143">
          <cell r="AU2143" t="str">
            <v>GAS</v>
          </cell>
          <cell r="AV2143">
            <v>-38850</v>
          </cell>
          <cell r="AW2143" t="str">
            <v>OLD DEAL</v>
          </cell>
        </row>
        <row r="2144">
          <cell r="AU2144" t="str">
            <v>GAS</v>
          </cell>
          <cell r="AV2144">
            <v>-36150</v>
          </cell>
          <cell r="AW2144" t="str">
            <v>OLD DEAL</v>
          </cell>
        </row>
        <row r="2145">
          <cell r="AU2145" t="str">
            <v>GAS</v>
          </cell>
          <cell r="AV2145">
            <v>-34850</v>
          </cell>
          <cell r="AW2145" t="str">
            <v>OLD DEAL</v>
          </cell>
        </row>
        <row r="2146">
          <cell r="AU2146" t="str">
            <v>GAS</v>
          </cell>
          <cell r="AV2146">
            <v>-25080</v>
          </cell>
          <cell r="AW2146" t="str">
            <v>OLD DEAL</v>
          </cell>
        </row>
        <row r="2147">
          <cell r="AU2147" t="str">
            <v>GAS</v>
          </cell>
          <cell r="AV2147">
            <v>-29400</v>
          </cell>
          <cell r="AW2147" t="str">
            <v>OLD DEAL</v>
          </cell>
        </row>
        <row r="2148">
          <cell r="AU2148" t="str">
            <v>GAS</v>
          </cell>
          <cell r="AV2148">
            <v>-18660</v>
          </cell>
          <cell r="AW2148" t="str">
            <v>OLD DEAL</v>
          </cell>
        </row>
        <row r="2149">
          <cell r="AU2149" t="str">
            <v>GAS</v>
          </cell>
          <cell r="AV2149">
            <v>-17490</v>
          </cell>
          <cell r="AW2149" t="str">
            <v>OLD DEAL</v>
          </cell>
        </row>
        <row r="2150">
          <cell r="AU2150" t="str">
            <v>GAS</v>
          </cell>
          <cell r="AV2150">
            <v>-17010</v>
          </cell>
          <cell r="AW2150" t="str">
            <v>OLD DEAL</v>
          </cell>
        </row>
        <row r="2151">
          <cell r="AU2151" t="str">
            <v>GAS</v>
          </cell>
          <cell r="AV2151">
            <v>-15150</v>
          </cell>
          <cell r="AW2151" t="str">
            <v>OLD DEAL</v>
          </cell>
        </row>
        <row r="2152">
          <cell r="AU2152" t="str">
            <v>GAS</v>
          </cell>
          <cell r="AV2152">
            <v>-11400</v>
          </cell>
          <cell r="AW2152" t="str">
            <v>OLD DEAL</v>
          </cell>
        </row>
        <row r="2153">
          <cell r="AU2153" t="str">
            <v>GAS</v>
          </cell>
          <cell r="AV2153">
            <v>-17040</v>
          </cell>
          <cell r="AW2153" t="str">
            <v>OLD DEAL</v>
          </cell>
        </row>
        <row r="2154">
          <cell r="AU2154" t="str">
            <v>GAS</v>
          </cell>
          <cell r="AV2154">
            <v>-14500</v>
          </cell>
          <cell r="AW2154" t="str">
            <v>OLD DEAL</v>
          </cell>
        </row>
        <row r="2155">
          <cell r="AU2155" t="str">
            <v>GAS</v>
          </cell>
          <cell r="AV2155">
            <v>-5310</v>
          </cell>
          <cell r="AW2155" t="str">
            <v>OLD DEAL</v>
          </cell>
        </row>
        <row r="2156">
          <cell r="AU2156" t="str">
            <v>GAS</v>
          </cell>
          <cell r="AV2156">
            <v>-4290</v>
          </cell>
          <cell r="AW2156" t="str">
            <v>OLD DEAL</v>
          </cell>
        </row>
        <row r="2157">
          <cell r="AU2157" t="str">
            <v>GAS</v>
          </cell>
          <cell r="AV2157">
            <v>-3810</v>
          </cell>
          <cell r="AW2157" t="str">
            <v>OLD DEAL</v>
          </cell>
        </row>
        <row r="2158">
          <cell r="AU2158" t="str">
            <v>GAS</v>
          </cell>
          <cell r="AV2158">
            <v>-2100</v>
          </cell>
          <cell r="AW2158" t="str">
            <v>OLD DEAL</v>
          </cell>
        </row>
        <row r="2159">
          <cell r="AU2159" t="str">
            <v>GAS</v>
          </cell>
          <cell r="AV2159">
            <v>5250</v>
          </cell>
          <cell r="AW2159" t="str">
            <v>OLD DEAL</v>
          </cell>
        </row>
        <row r="2160">
          <cell r="AU2160" t="str">
            <v>GAS</v>
          </cell>
          <cell r="AV2160">
            <v>-1150</v>
          </cell>
          <cell r="AW2160" t="str">
            <v>OLD DEAL</v>
          </cell>
        </row>
        <row r="2161">
          <cell r="AU2161" t="str">
            <v>GAS</v>
          </cell>
          <cell r="AV2161">
            <v>-4800</v>
          </cell>
          <cell r="AW2161" t="str">
            <v>OLD DEAL</v>
          </cell>
        </row>
        <row r="2162">
          <cell r="AU2162" t="str">
            <v>GAS</v>
          </cell>
          <cell r="AV2162">
            <v>4800</v>
          </cell>
          <cell r="AW2162" t="str">
            <v>OLD DEAL</v>
          </cell>
        </row>
        <row r="2163">
          <cell r="AU2163" t="str">
            <v>GAS</v>
          </cell>
          <cell r="AV2163">
            <v>5250</v>
          </cell>
          <cell r="AW2163" t="str">
            <v>OLD DEAL</v>
          </cell>
        </row>
        <row r="2164">
          <cell r="AU2164" t="str">
            <v>GAS</v>
          </cell>
          <cell r="AV2164">
            <v>3750</v>
          </cell>
          <cell r="AW2164" t="str">
            <v>OLD DEAL</v>
          </cell>
        </row>
        <row r="2165">
          <cell r="AU2165" t="str">
            <v>GAS</v>
          </cell>
          <cell r="AV2165">
            <v>4050</v>
          </cell>
          <cell r="AW2165" t="str">
            <v>OLD DEAL</v>
          </cell>
        </row>
        <row r="2166">
          <cell r="AU2166" t="str">
            <v>GAS</v>
          </cell>
          <cell r="AV2166">
            <v>4300</v>
          </cell>
          <cell r="AW2166" t="str">
            <v>OLD DEAL</v>
          </cell>
        </row>
        <row r="2167">
          <cell r="AU2167" t="str">
            <v>GAS</v>
          </cell>
          <cell r="AV2167">
            <v>6800</v>
          </cell>
          <cell r="AW2167" t="str">
            <v>OLD DEAL</v>
          </cell>
        </row>
        <row r="2168">
          <cell r="AU2168" t="str">
            <v>GAS</v>
          </cell>
          <cell r="AV2168">
            <v>8700</v>
          </cell>
          <cell r="AW2168" t="str">
            <v>OLD DEAL</v>
          </cell>
        </row>
        <row r="2169">
          <cell r="AU2169" t="str">
            <v>GAS</v>
          </cell>
          <cell r="AV2169">
            <v>15750</v>
          </cell>
          <cell r="AW2169" t="str">
            <v>OLD DEAL</v>
          </cell>
        </row>
        <row r="2170">
          <cell r="AU2170" t="str">
            <v>GAS</v>
          </cell>
          <cell r="AV2170">
            <v>23400</v>
          </cell>
          <cell r="AW2170" t="str">
            <v>OLD DEAL</v>
          </cell>
        </row>
        <row r="2171">
          <cell r="AU2171" t="str">
            <v>GAS</v>
          </cell>
          <cell r="AV2171">
            <v>25200</v>
          </cell>
          <cell r="AW2171" t="str">
            <v>OLD DEAL</v>
          </cell>
        </row>
        <row r="2172">
          <cell r="AU2172" t="str">
            <v>GAS</v>
          </cell>
          <cell r="AV2172">
            <v>24080</v>
          </cell>
          <cell r="AW2172" t="str">
            <v>OLD DEAL</v>
          </cell>
        </row>
        <row r="2173">
          <cell r="AU2173" t="str">
            <v>GAS</v>
          </cell>
          <cell r="AV2173">
            <v>-13240</v>
          </cell>
          <cell r="AW2173" t="str">
            <v>OLD DEAL</v>
          </cell>
        </row>
        <row r="2174">
          <cell r="AU2174" t="str">
            <v>GAS</v>
          </cell>
          <cell r="AV2174">
            <v>-11000</v>
          </cell>
          <cell r="AW2174" t="str">
            <v>OLD DEAL</v>
          </cell>
        </row>
        <row r="2175">
          <cell r="AU2175" t="str">
            <v>GAS</v>
          </cell>
          <cell r="AV2175">
            <v>-2440</v>
          </cell>
          <cell r="AW2175" t="str">
            <v>OLD DEAL</v>
          </cell>
        </row>
        <row r="2176">
          <cell r="AU2176" t="str">
            <v>GAS</v>
          </cell>
          <cell r="AV2176">
            <v>-3120</v>
          </cell>
          <cell r="AW2176" t="str">
            <v>OLD DEAL</v>
          </cell>
        </row>
        <row r="2177">
          <cell r="AU2177" t="str">
            <v>GAS</v>
          </cell>
          <cell r="AV2177">
            <v>-1710</v>
          </cell>
          <cell r="AW2177" t="str">
            <v>OLD DEAL</v>
          </cell>
        </row>
        <row r="2178">
          <cell r="AU2178" t="str">
            <v>GAS</v>
          </cell>
          <cell r="AV2178">
            <v>-320</v>
          </cell>
          <cell r="AW2178" t="str">
            <v>OLD DEAL</v>
          </cell>
        </row>
        <row r="2179">
          <cell r="AU2179" t="str">
            <v>GAS</v>
          </cell>
          <cell r="AV2179">
            <v>7800</v>
          </cell>
          <cell r="AW2179" t="str">
            <v>OLD DEAL</v>
          </cell>
        </row>
        <row r="2180">
          <cell r="AU2180" t="str">
            <v>GAS</v>
          </cell>
          <cell r="AV2180">
            <v>-2000</v>
          </cell>
          <cell r="AW2180" t="str">
            <v>OLD DEAL</v>
          </cell>
        </row>
        <row r="2181">
          <cell r="AU2181" t="str">
            <v>GAS</v>
          </cell>
          <cell r="AV2181">
            <v>-250</v>
          </cell>
          <cell r="AW2181" t="str">
            <v>OLD DEAL</v>
          </cell>
        </row>
        <row r="2182">
          <cell r="AU2182" t="str">
            <v>GAS</v>
          </cell>
          <cell r="AV2182">
            <v>-500</v>
          </cell>
          <cell r="AW2182" t="str">
            <v>OLD DEAL</v>
          </cell>
        </row>
        <row r="2183">
          <cell r="AU2183" t="str">
            <v>GAS</v>
          </cell>
          <cell r="AV2183">
            <v>-200</v>
          </cell>
          <cell r="AW2183" t="str">
            <v>OLD DEAL</v>
          </cell>
        </row>
        <row r="2184">
          <cell r="AU2184" t="str">
            <v>GAS</v>
          </cell>
          <cell r="AV2184">
            <v>-9780</v>
          </cell>
          <cell r="AW2184" t="str">
            <v>OLD DEAL</v>
          </cell>
        </row>
        <row r="2185">
          <cell r="AU2185" t="str">
            <v>GAS</v>
          </cell>
          <cell r="AV2185">
            <v>-8500</v>
          </cell>
          <cell r="AW2185" t="str">
            <v>OLD DEAL</v>
          </cell>
        </row>
        <row r="2186">
          <cell r="AU2186" t="str">
            <v>GAS</v>
          </cell>
          <cell r="AV2186">
            <v>-210</v>
          </cell>
          <cell r="AW2186" t="str">
            <v>OLD DEAL</v>
          </cell>
        </row>
        <row r="2187">
          <cell r="AU2187" t="str">
            <v>GAS</v>
          </cell>
          <cell r="AV2187">
            <v>680</v>
          </cell>
          <cell r="AW2187" t="str">
            <v>OLD DEAL</v>
          </cell>
        </row>
        <row r="2188">
          <cell r="AU2188" t="str">
            <v>GAS</v>
          </cell>
          <cell r="AV2188">
            <v>990</v>
          </cell>
          <cell r="AW2188" t="str">
            <v>OLD DEAL</v>
          </cell>
        </row>
        <row r="2189">
          <cell r="AU2189" t="str">
            <v>GAS</v>
          </cell>
          <cell r="AV2189">
            <v>1900</v>
          </cell>
          <cell r="AW2189" t="str">
            <v>OLD DEAL</v>
          </cell>
        </row>
        <row r="2190">
          <cell r="AU2190" t="str">
            <v>GAS</v>
          </cell>
          <cell r="AV2190">
            <v>-11430</v>
          </cell>
          <cell r="AW2190" t="str">
            <v>OLD DEAL</v>
          </cell>
        </row>
        <row r="2191">
          <cell r="AU2191" t="str">
            <v>GAS</v>
          </cell>
          <cell r="AV2191">
            <v>-10250</v>
          </cell>
          <cell r="AW2191" t="str">
            <v>OLD DEAL</v>
          </cell>
        </row>
        <row r="2192">
          <cell r="AU2192" t="str">
            <v>GAS</v>
          </cell>
          <cell r="AV2192">
            <v>-1800</v>
          </cell>
          <cell r="AW2192" t="str">
            <v>OLD DEAL</v>
          </cell>
        </row>
        <row r="2193">
          <cell r="AU2193" t="str">
            <v>GAS</v>
          </cell>
          <cell r="AV2193">
            <v>-1520</v>
          </cell>
          <cell r="AW2193" t="str">
            <v>OLD DEAL</v>
          </cell>
        </row>
        <row r="2194">
          <cell r="AU2194" t="str">
            <v>GAS</v>
          </cell>
          <cell r="AV2194">
            <v>-60</v>
          </cell>
          <cell r="AW2194" t="str">
            <v>OLD DEAL</v>
          </cell>
        </row>
        <row r="2195">
          <cell r="AU2195" t="str">
            <v>GAS</v>
          </cell>
          <cell r="AV2195">
            <v>1200</v>
          </cell>
          <cell r="AW2195" t="str">
            <v>OLD DEAL</v>
          </cell>
        </row>
        <row r="2196">
          <cell r="AU2196" t="str">
            <v>GAS</v>
          </cell>
          <cell r="AV2196">
            <v>13000</v>
          </cell>
          <cell r="AW2196" t="str">
            <v>OLD DEAL</v>
          </cell>
        </row>
        <row r="2197">
          <cell r="AU2197" t="str">
            <v>GAS</v>
          </cell>
          <cell r="AV2197">
            <v>2500</v>
          </cell>
          <cell r="AW2197" t="str">
            <v>OLD DEAL</v>
          </cell>
        </row>
        <row r="2198">
          <cell r="AU2198" t="str">
            <v>GAS</v>
          </cell>
          <cell r="AV2198">
            <v>9400</v>
          </cell>
          <cell r="AW2198" t="str">
            <v>OLD DEAL</v>
          </cell>
        </row>
        <row r="2199">
          <cell r="AU2199" t="str">
            <v>GAS</v>
          </cell>
          <cell r="AV2199">
            <v>-5300</v>
          </cell>
          <cell r="AW2199" t="str">
            <v>OLD DEAL</v>
          </cell>
        </row>
        <row r="2200">
          <cell r="AU2200" t="str">
            <v>GAS</v>
          </cell>
          <cell r="AV2200">
            <v>-1830</v>
          </cell>
          <cell r="AW2200" t="str">
            <v>OLD DEAL</v>
          </cell>
        </row>
        <row r="2201">
          <cell r="AU2201" t="str">
            <v>GAS</v>
          </cell>
          <cell r="AV2201">
            <v>-760</v>
          </cell>
          <cell r="AW2201" t="str">
            <v>OLD DEAL</v>
          </cell>
        </row>
        <row r="2202">
          <cell r="AU2202" t="str">
            <v>GAS</v>
          </cell>
          <cell r="AV2202">
            <v>14400</v>
          </cell>
          <cell r="AW2202" t="str">
            <v>OLD DEAL</v>
          </cell>
        </row>
        <row r="2203">
          <cell r="AU2203" t="str">
            <v>GAS</v>
          </cell>
          <cell r="AV2203">
            <v>14250</v>
          </cell>
          <cell r="AW2203" t="str">
            <v>OLD DEAL</v>
          </cell>
        </row>
        <row r="2204">
          <cell r="AU2204" t="str">
            <v>GAS</v>
          </cell>
          <cell r="AV2204">
            <v>9320</v>
          </cell>
          <cell r="AW2204" t="str">
            <v>OLD DEAL</v>
          </cell>
        </row>
        <row r="2205">
          <cell r="AU2205" t="str">
            <v>GAS</v>
          </cell>
          <cell r="AV2205">
            <v>9820</v>
          </cell>
          <cell r="AW2205" t="str">
            <v>OLD DEAL</v>
          </cell>
        </row>
        <row r="2206">
          <cell r="AU2206" t="str">
            <v>GAS</v>
          </cell>
          <cell r="AV2206">
            <v>10620</v>
          </cell>
          <cell r="AW2206" t="str">
            <v>OLD DEAL</v>
          </cell>
        </row>
        <row r="2207">
          <cell r="AU2207" t="str">
            <v>GAS</v>
          </cell>
          <cell r="AV2207">
            <v>-1380</v>
          </cell>
          <cell r="AW2207" t="str">
            <v>NEW DEAL</v>
          </cell>
        </row>
        <row r="2208">
          <cell r="AU2208" t="str">
            <v>GAS</v>
          </cell>
          <cell r="AV2208">
            <v>4230</v>
          </cell>
          <cell r="AW2208" t="str">
            <v>NEW DEAL</v>
          </cell>
        </row>
        <row r="2209">
          <cell r="AU2209" t="str">
            <v>GAS</v>
          </cell>
          <cell r="AV2209">
            <v>6500</v>
          </cell>
          <cell r="AW2209" t="str">
            <v>NEW DEAL</v>
          </cell>
        </row>
        <row r="2210">
          <cell r="AU2210" t="str">
            <v>GAS</v>
          </cell>
          <cell r="AV2210">
            <v>-2250</v>
          </cell>
          <cell r="AW2210" t="str">
            <v>NEW DEAL</v>
          </cell>
        </row>
        <row r="2211">
          <cell r="AU2211" t="str">
            <v>GAS</v>
          </cell>
          <cell r="AV2211">
            <v>-1110</v>
          </cell>
          <cell r="AW2211" t="str">
            <v>NEW DEAL</v>
          </cell>
        </row>
        <row r="2212">
          <cell r="AU2212" t="str">
            <v>GAS</v>
          </cell>
          <cell r="AV2212">
            <v>-320</v>
          </cell>
          <cell r="AW2212" t="str">
            <v>NEW DEAL</v>
          </cell>
        </row>
        <row r="2213">
          <cell r="AU2213" t="str">
            <v>GAS</v>
          </cell>
          <cell r="AV2213">
            <v>-210</v>
          </cell>
          <cell r="AW2213" t="str">
            <v>NEW DEAL</v>
          </cell>
        </row>
        <row r="2214">
          <cell r="AU2214" t="str">
            <v>GAS</v>
          </cell>
          <cell r="AV2214">
            <v>-450</v>
          </cell>
          <cell r="AW2214" t="str">
            <v>NEW DEAL</v>
          </cell>
        </row>
        <row r="2215">
          <cell r="AU2215" t="str">
            <v>GAS</v>
          </cell>
          <cell r="AV2215">
            <v>2500</v>
          </cell>
          <cell r="AW2215" t="str">
            <v>NEW DEAL</v>
          </cell>
        </row>
        <row r="2216">
          <cell r="AU2216" t="str">
            <v>GAS</v>
          </cell>
          <cell r="AV2216">
            <v>-500</v>
          </cell>
          <cell r="AW2216" t="str">
            <v>NEW DEAL</v>
          </cell>
        </row>
        <row r="2217">
          <cell r="AU2217" t="str">
            <v>GAS</v>
          </cell>
          <cell r="AV2217">
            <v>150</v>
          </cell>
          <cell r="AW2217" t="str">
            <v>NEW DEAL</v>
          </cell>
        </row>
        <row r="2218">
          <cell r="AU2218" t="str">
            <v>GAS</v>
          </cell>
          <cell r="AV2218">
            <v>-2300</v>
          </cell>
          <cell r="AW2218" t="str">
            <v>NEW DEAL</v>
          </cell>
        </row>
        <row r="2219">
          <cell r="AU2219" t="str">
            <v>GAS</v>
          </cell>
          <cell r="AV2219">
            <v>-250</v>
          </cell>
          <cell r="AW2219" t="str">
            <v>NEW DEAL</v>
          </cell>
        </row>
        <row r="2220">
          <cell r="AU2220" t="str">
            <v>GAS</v>
          </cell>
          <cell r="AV2220">
            <v>-18836</v>
          </cell>
          <cell r="AW2220" t="str">
            <v>OLD DEAL</v>
          </cell>
        </row>
        <row r="2221">
          <cell r="AU2221" t="str">
            <v>GAS</v>
          </cell>
          <cell r="AV2221">
            <v>-20274.400000000001</v>
          </cell>
          <cell r="AW2221" t="str">
            <v>OLD DEAL</v>
          </cell>
        </row>
        <row r="2222">
          <cell r="AU2222" t="str">
            <v>GAS</v>
          </cell>
          <cell r="AV2222">
            <v>-20514.400000000001</v>
          </cell>
          <cell r="AW2222" t="str">
            <v>OLD DEAL</v>
          </cell>
        </row>
        <row r="2223">
          <cell r="AU2223" t="str">
            <v>GAS</v>
          </cell>
          <cell r="AV2223">
            <v>-45223.92</v>
          </cell>
          <cell r="AW2223" t="str">
            <v>OLD DEAL</v>
          </cell>
        </row>
        <row r="2224">
          <cell r="AU2224" t="str">
            <v>GAS</v>
          </cell>
          <cell r="AV2224">
            <v>-37823.519999999997</v>
          </cell>
          <cell r="AW2224" t="str">
            <v>OLD DEAL</v>
          </cell>
        </row>
        <row r="2225">
          <cell r="AU2225" t="str">
            <v>GAS</v>
          </cell>
          <cell r="AV2225">
            <v>-24827.040000000001</v>
          </cell>
          <cell r="AW2225" t="str">
            <v>OLD DEAL</v>
          </cell>
        </row>
        <row r="2226">
          <cell r="AU2226" t="str">
            <v>GAS</v>
          </cell>
          <cell r="AV2226">
            <v>-43070.400000000001</v>
          </cell>
          <cell r="AW2226" t="str">
            <v>OLD DEAL</v>
          </cell>
        </row>
        <row r="2227">
          <cell r="AU2227" t="str">
            <v>GAS</v>
          </cell>
          <cell r="AV2227">
            <v>-36022.400000000001</v>
          </cell>
          <cell r="AW2227" t="str">
            <v>OLD DEAL</v>
          </cell>
        </row>
        <row r="2228">
          <cell r="AU2228" t="str">
            <v>GAS</v>
          </cell>
          <cell r="AV2228">
            <v>-23644.799999999999</v>
          </cell>
          <cell r="AW2228" t="str">
            <v>OLD DEAL</v>
          </cell>
        </row>
        <row r="2229">
          <cell r="AU2229" t="str">
            <v>GAS</v>
          </cell>
          <cell r="AV2229">
            <v>-3768.66</v>
          </cell>
          <cell r="AW2229" t="str">
            <v>OLD DEAL</v>
          </cell>
        </row>
        <row r="2230">
          <cell r="AU2230" t="str">
            <v>GAS</v>
          </cell>
          <cell r="AV2230">
            <v>-3151.96</v>
          </cell>
          <cell r="AW2230" t="str">
            <v>OLD DEAL</v>
          </cell>
        </row>
        <row r="2231">
          <cell r="AU2231" t="str">
            <v>GAS</v>
          </cell>
          <cell r="AV2231">
            <v>-2068.92</v>
          </cell>
          <cell r="AW2231" t="str">
            <v>OLD DEAL</v>
          </cell>
        </row>
        <row r="2232">
          <cell r="AU2232" t="str">
            <v>GAS</v>
          </cell>
          <cell r="AV2232">
            <v>-2064.3000000000002</v>
          </cell>
          <cell r="AW2232" t="str">
            <v>OLD DEAL</v>
          </cell>
        </row>
        <row r="2233">
          <cell r="AU2233" t="str">
            <v>GAS</v>
          </cell>
          <cell r="AV2233">
            <v>-2316.02</v>
          </cell>
          <cell r="AW2233" t="str">
            <v>OLD DEAL</v>
          </cell>
        </row>
        <row r="2234">
          <cell r="AU2234" t="str">
            <v>GAS</v>
          </cell>
          <cell r="AV2234">
            <v>-2358.02</v>
          </cell>
          <cell r="AW2234" t="str">
            <v>OLD DEAL</v>
          </cell>
        </row>
        <row r="2235">
          <cell r="AU2235" t="str">
            <v>GAS</v>
          </cell>
          <cell r="AV2235">
            <v>-23592</v>
          </cell>
          <cell r="AW2235" t="str">
            <v>OLD DEAL</v>
          </cell>
        </row>
        <row r="2236">
          <cell r="AU2236" t="str">
            <v>GAS</v>
          </cell>
          <cell r="AV2236">
            <v>-26468.799999999999</v>
          </cell>
          <cell r="AW2236" t="str">
            <v>OLD DEAL</v>
          </cell>
        </row>
        <row r="2237">
          <cell r="AU2237" t="str">
            <v>GAS</v>
          </cell>
          <cell r="AV2237">
            <v>-26948.799999999999</v>
          </cell>
          <cell r="AW2237" t="str">
            <v>OLD DEAL</v>
          </cell>
        </row>
        <row r="2238">
          <cell r="AU2238" t="str">
            <v>GAS</v>
          </cell>
          <cell r="AV2238">
            <v>-24771.599999999999</v>
          </cell>
          <cell r="AW2238" t="str">
            <v>OLD DEAL</v>
          </cell>
        </row>
        <row r="2239">
          <cell r="AU2239" t="str">
            <v>GAS</v>
          </cell>
          <cell r="AV2239">
            <v>-27792.240000000002</v>
          </cell>
          <cell r="AW2239" t="str">
            <v>OLD DEAL</v>
          </cell>
        </row>
        <row r="2240">
          <cell r="AU2240" t="str">
            <v>GAS</v>
          </cell>
          <cell r="AV2240">
            <v>-28296.240000000002</v>
          </cell>
          <cell r="AW2240" t="str">
            <v>OLD DEAL</v>
          </cell>
        </row>
        <row r="2241">
          <cell r="AU2241" t="str">
            <v>GAS</v>
          </cell>
          <cell r="AV2241">
            <v>-22504.284</v>
          </cell>
          <cell r="AW2241" t="str">
            <v>OLD DEAL</v>
          </cell>
        </row>
        <row r="2242">
          <cell r="AU2242" t="str">
            <v>GAS</v>
          </cell>
          <cell r="AV2242">
            <v>-18821.704000000002</v>
          </cell>
          <cell r="AW2242" t="str">
            <v>OLD DEAL</v>
          </cell>
        </row>
        <row r="2243">
          <cell r="AU2243" t="str">
            <v>GAS</v>
          </cell>
          <cell r="AV2243">
            <v>-12354.407999999999</v>
          </cell>
          <cell r="AW2243" t="str">
            <v>OLD DEAL</v>
          </cell>
        </row>
        <row r="2244">
          <cell r="AU2244" t="str">
            <v>GAS</v>
          </cell>
          <cell r="AV2244">
            <v>-21535.200000000001</v>
          </cell>
          <cell r="AW2244" t="str">
            <v>OLD DEAL</v>
          </cell>
        </row>
        <row r="2245">
          <cell r="AU2245" t="str">
            <v>GAS</v>
          </cell>
          <cell r="AV2245">
            <v>-18011.2</v>
          </cell>
          <cell r="AW2245" t="str">
            <v>OLD DEAL</v>
          </cell>
        </row>
        <row r="2246">
          <cell r="AU2246" t="str">
            <v>GAS</v>
          </cell>
          <cell r="AV2246">
            <v>-11822.4</v>
          </cell>
          <cell r="AW2246" t="str">
            <v>OLD DEAL</v>
          </cell>
        </row>
        <row r="2247">
          <cell r="AU2247" t="str">
            <v>GAS</v>
          </cell>
          <cell r="AV2247">
            <v>-1992.0060000000001</v>
          </cell>
          <cell r="AW2247" t="str">
            <v>OLD DEAL</v>
          </cell>
        </row>
        <row r="2248">
          <cell r="AU2248" t="str">
            <v>GAS</v>
          </cell>
          <cell r="AV2248">
            <v>-1666.0360000000001</v>
          </cell>
          <cell r="AW2248" t="str">
            <v>OLD DEAL</v>
          </cell>
        </row>
        <row r="2249">
          <cell r="AU2249" t="str">
            <v>GAS</v>
          </cell>
          <cell r="AV2249">
            <v>-1093.5719999999999</v>
          </cell>
          <cell r="AW2249" t="str">
            <v>OLD DEAL</v>
          </cell>
        </row>
        <row r="2250">
          <cell r="AU2250" t="str">
            <v>GAS</v>
          </cell>
          <cell r="AV2250">
            <v>-19683.62</v>
          </cell>
          <cell r="AW2250" t="str">
            <v>OLD DEAL</v>
          </cell>
        </row>
        <row r="2251">
          <cell r="AU2251" t="str">
            <v>GAS</v>
          </cell>
          <cell r="AV2251">
            <v>-21186.748</v>
          </cell>
          <cell r="AW2251" t="str">
            <v>OLD DEAL</v>
          </cell>
        </row>
        <row r="2252">
          <cell r="AU2252" t="str">
            <v>GAS</v>
          </cell>
          <cell r="AV2252">
            <v>-21437.547999999999</v>
          </cell>
          <cell r="AW2252" t="str">
            <v>OLD DEAL</v>
          </cell>
        </row>
        <row r="2253">
          <cell r="AU2253" t="str">
            <v>GAS</v>
          </cell>
          <cell r="AV2253">
            <v>-1742.33</v>
          </cell>
          <cell r="AW2253" t="str">
            <v>OLD DEAL</v>
          </cell>
        </row>
        <row r="2254">
          <cell r="AU2254" t="str">
            <v>GAS</v>
          </cell>
          <cell r="AV2254">
            <v>-1875.3820000000001</v>
          </cell>
          <cell r="AW2254" t="str">
            <v>OLD DEAL</v>
          </cell>
        </row>
        <row r="2255">
          <cell r="AU2255" t="str">
            <v>GAS</v>
          </cell>
          <cell r="AV2255">
            <v>-1897.5820000000001</v>
          </cell>
          <cell r="AW2255" t="str">
            <v>OLD DEAL</v>
          </cell>
        </row>
        <row r="2256">
          <cell r="AU2256" t="str">
            <v>GAS</v>
          </cell>
          <cell r="AV2256">
            <v>-21685.84</v>
          </cell>
          <cell r="AW2256" t="str">
            <v>OLD DEAL</v>
          </cell>
        </row>
        <row r="2257">
          <cell r="AU2257" t="str">
            <v>GAS</v>
          </cell>
          <cell r="AV2257">
            <v>-15075.17</v>
          </cell>
          <cell r="AW2257" t="str">
            <v>OLD DEAL</v>
          </cell>
        </row>
        <row r="2258">
          <cell r="AU2258" t="str">
            <v>GAS</v>
          </cell>
          <cell r="AV2258">
            <v>-6265.82</v>
          </cell>
          <cell r="AW2258" t="str">
            <v>OLD DEAL</v>
          </cell>
        </row>
        <row r="2259">
          <cell r="AU2259" t="str">
            <v>GAS</v>
          </cell>
          <cell r="AV2259">
            <v>-20752</v>
          </cell>
          <cell r="AW2259" t="str">
            <v>OLD DEAL</v>
          </cell>
        </row>
        <row r="2260">
          <cell r="AU2260" t="str">
            <v>GAS</v>
          </cell>
          <cell r="AV2260">
            <v>-14426</v>
          </cell>
          <cell r="AW2260" t="str">
            <v>OLD DEAL</v>
          </cell>
        </row>
        <row r="2261">
          <cell r="AU2261" t="str">
            <v>GAS</v>
          </cell>
          <cell r="AV2261">
            <v>-5996</v>
          </cell>
          <cell r="AW2261" t="str">
            <v>OLD DEAL</v>
          </cell>
        </row>
        <row r="2262">
          <cell r="AU2262" t="str">
            <v>GAS</v>
          </cell>
          <cell r="AV2262">
            <v>-1919.56</v>
          </cell>
          <cell r="AW2262" t="str">
            <v>OLD DEAL</v>
          </cell>
        </row>
        <row r="2263">
          <cell r="AU2263" t="str">
            <v>GAS</v>
          </cell>
          <cell r="AV2263">
            <v>-1334.405</v>
          </cell>
          <cell r="AW2263" t="str">
            <v>OLD DEAL</v>
          </cell>
        </row>
        <row r="2264">
          <cell r="AU2264" t="str">
            <v>GAS</v>
          </cell>
          <cell r="AV2264">
            <v>-554.63</v>
          </cell>
          <cell r="AW2264" t="str">
            <v>OLD DEAL</v>
          </cell>
        </row>
        <row r="2265">
          <cell r="AU2265" t="str">
            <v>GAS</v>
          </cell>
          <cell r="AV2265">
            <v>-18522.416000000001</v>
          </cell>
          <cell r="AW2265" t="str">
            <v>OLD DEAL</v>
          </cell>
        </row>
        <row r="2266">
          <cell r="AU2266" t="str">
            <v>GAS</v>
          </cell>
          <cell r="AV2266">
            <v>-10467.556</v>
          </cell>
          <cell r="AW2266" t="str">
            <v>OLD DEAL</v>
          </cell>
        </row>
        <row r="2267">
          <cell r="AU2267" t="str">
            <v>GAS</v>
          </cell>
          <cell r="AV2267">
            <v>-666.29200000000003</v>
          </cell>
          <cell r="AW2267" t="str">
            <v>OLD DEAL</v>
          </cell>
        </row>
        <row r="2268">
          <cell r="AU2268" t="str">
            <v>GAS</v>
          </cell>
          <cell r="AV2268">
            <v>-17724.8</v>
          </cell>
          <cell r="AW2268" t="str">
            <v>OLD DEAL</v>
          </cell>
        </row>
        <row r="2269">
          <cell r="AU2269" t="str">
            <v>GAS</v>
          </cell>
          <cell r="AV2269">
            <v>-10016.799999999999</v>
          </cell>
          <cell r="AW2269" t="str">
            <v>OLD DEAL</v>
          </cell>
        </row>
        <row r="2270">
          <cell r="AU2270" t="str">
            <v>GAS</v>
          </cell>
          <cell r="AV2270">
            <v>-637.6</v>
          </cell>
          <cell r="AW2270" t="str">
            <v>OLD DEAL</v>
          </cell>
        </row>
        <row r="2271">
          <cell r="AU2271" t="str">
            <v>GAS</v>
          </cell>
          <cell r="AV2271">
            <v>-1639.5440000000001</v>
          </cell>
          <cell r="AW2271" t="str">
            <v>OLD DEAL</v>
          </cell>
        </row>
        <row r="2272">
          <cell r="AU2272" t="str">
            <v>GAS</v>
          </cell>
          <cell r="AV2272">
            <v>-926.55399999999997</v>
          </cell>
          <cell r="AW2272" t="str">
            <v>OLD DEAL</v>
          </cell>
        </row>
        <row r="2273">
          <cell r="AU2273" t="str">
            <v>GAS</v>
          </cell>
          <cell r="AV2273">
            <v>-58.978000000000002</v>
          </cell>
          <cell r="AW2273" t="str">
            <v>OLD DEAL</v>
          </cell>
        </row>
        <row r="2274">
          <cell r="AU2274" t="str">
            <v>GAS</v>
          </cell>
          <cell r="AV2274">
            <v>-16333.38</v>
          </cell>
          <cell r="AW2274" t="str">
            <v>NEW DEAL</v>
          </cell>
        </row>
        <row r="2275">
          <cell r="AU2275" t="str">
            <v>GAS</v>
          </cell>
          <cell r="AV2275">
            <v>-2298.87</v>
          </cell>
          <cell r="AW2275" t="str">
            <v>NEW DEAL</v>
          </cell>
        </row>
        <row r="2276">
          <cell r="AU2276" t="str">
            <v>GAS</v>
          </cell>
          <cell r="AV2276">
            <v>13794.48</v>
          </cell>
          <cell r="AW2276" t="str">
            <v>NEW DEAL</v>
          </cell>
        </row>
        <row r="2277">
          <cell r="AU2277" t="str">
            <v>GAS</v>
          </cell>
          <cell r="AV2277">
            <v>-15555.6</v>
          </cell>
          <cell r="AW2277" t="str">
            <v>NEW DEAL</v>
          </cell>
        </row>
        <row r="2278">
          <cell r="AU2278" t="str">
            <v>GAS</v>
          </cell>
          <cell r="AV2278">
            <v>-2189.4</v>
          </cell>
          <cell r="AW2278" t="str">
            <v>NEW DEAL</v>
          </cell>
        </row>
        <row r="2279">
          <cell r="AU2279" t="str">
            <v>GAS</v>
          </cell>
          <cell r="AV2279">
            <v>13137.6</v>
          </cell>
          <cell r="AW2279" t="str">
            <v>NEW DEAL</v>
          </cell>
        </row>
        <row r="2280">
          <cell r="AU2280" t="str">
            <v>GAS</v>
          </cell>
          <cell r="AV2280">
            <v>-1425.93</v>
          </cell>
          <cell r="AW2280" t="str">
            <v>NEW DEAL</v>
          </cell>
        </row>
        <row r="2281">
          <cell r="AU2281" t="str">
            <v>GAS</v>
          </cell>
          <cell r="AV2281">
            <v>-200.69499999999999</v>
          </cell>
          <cell r="AW2281" t="str">
            <v>NEW DEAL</v>
          </cell>
        </row>
        <row r="2282">
          <cell r="AU2282" t="str">
            <v>GAS</v>
          </cell>
          <cell r="AV2282">
            <v>1204.28</v>
          </cell>
          <cell r="AW2282" t="str">
            <v>NEW DEAL</v>
          </cell>
        </row>
        <row r="2283">
          <cell r="AU2283" t="str">
            <v>GAS</v>
          </cell>
          <cell r="AV2283">
            <v>-187.2</v>
          </cell>
          <cell r="AW2283" t="str">
            <v>NEW DEAL</v>
          </cell>
        </row>
        <row r="2284">
          <cell r="AU2284" t="str">
            <v>GAS</v>
          </cell>
          <cell r="AV2284">
            <v>11897.08</v>
          </cell>
          <cell r="AW2284" t="str">
            <v>NEW DEAL</v>
          </cell>
        </row>
        <row r="2285">
          <cell r="AU2285" t="str">
            <v>GAS</v>
          </cell>
          <cell r="AV2285">
            <v>25750.92</v>
          </cell>
          <cell r="AW2285" t="str">
            <v>NEW DEAL</v>
          </cell>
        </row>
        <row r="2286">
          <cell r="AU2286" t="str">
            <v>GAS</v>
          </cell>
          <cell r="AV2286">
            <v>-180</v>
          </cell>
          <cell r="AW2286" t="str">
            <v>NEW DEAL</v>
          </cell>
        </row>
        <row r="2287">
          <cell r="AU2287" t="str">
            <v>GAS</v>
          </cell>
          <cell r="AV2287">
            <v>11439.5</v>
          </cell>
          <cell r="AW2287" t="str">
            <v>NEW DEAL</v>
          </cell>
        </row>
        <row r="2288">
          <cell r="AU2288" t="str">
            <v>GAS</v>
          </cell>
          <cell r="AV2288">
            <v>24760.5</v>
          </cell>
          <cell r="AW2288" t="str">
            <v>NEW DEAL</v>
          </cell>
        </row>
        <row r="2289">
          <cell r="AU2289" t="str">
            <v>GAS</v>
          </cell>
          <cell r="AV2289">
            <v>-16.559999999999999</v>
          </cell>
          <cell r="AW2289" t="str">
            <v>OLD DEAL</v>
          </cell>
        </row>
        <row r="2290">
          <cell r="AU2290" t="str">
            <v>GAS</v>
          </cell>
          <cell r="AV2290">
            <v>1052.434</v>
          </cell>
          <cell r="AW2290" t="str">
            <v>OLD DEAL</v>
          </cell>
        </row>
        <row r="2291">
          <cell r="AU2291" t="str">
            <v>GAS</v>
          </cell>
          <cell r="AV2291">
            <v>2277.9659999999999</v>
          </cell>
          <cell r="AW2291" t="str">
            <v>OLD DEAL</v>
          </cell>
        </row>
        <row r="2292">
          <cell r="AU2292" t="str">
            <v>POWER</v>
          </cell>
          <cell r="AV2292">
            <v>-47040</v>
          </cell>
          <cell r="AW2292" t="str">
            <v>NEW DEAL</v>
          </cell>
        </row>
        <row r="2293">
          <cell r="AU2293" t="str">
            <v>POWER</v>
          </cell>
          <cell r="AV2293">
            <v>-4349789.3175299997</v>
          </cell>
          <cell r="AW2293" t="str">
            <v>OLD DEAL</v>
          </cell>
        </row>
        <row r="2294">
          <cell r="AU2294" t="str">
            <v>POWER</v>
          </cell>
          <cell r="AV2294">
            <v>-3470297.0084299999</v>
          </cell>
          <cell r="AW2294" t="str">
            <v>OLD DEAL</v>
          </cell>
        </row>
        <row r="2295">
          <cell r="AU2295" t="str">
            <v>POWER</v>
          </cell>
          <cell r="AV2295">
            <v>-3415695.42771</v>
          </cell>
          <cell r="AW2295" t="str">
            <v>OLD DEAL</v>
          </cell>
        </row>
        <row r="2296">
          <cell r="AU2296" t="str">
            <v>POWER</v>
          </cell>
          <cell r="AV2296">
            <v>-3460047.8350200001</v>
          </cell>
          <cell r="AW2296" t="str">
            <v>OLD DEAL</v>
          </cell>
        </row>
        <row r="2297">
          <cell r="AU2297" t="str">
            <v>POWER</v>
          </cell>
          <cell r="AV2297">
            <v>-738750.63369000005</v>
          </cell>
          <cell r="AW2297" t="str">
            <v>OLD DEAL</v>
          </cell>
        </row>
        <row r="2298">
          <cell r="AU2298" t="str">
            <v>POWER</v>
          </cell>
          <cell r="AV2298">
            <v>-579446.77821999998</v>
          </cell>
          <cell r="AW2298" t="str">
            <v>OLD DEAL</v>
          </cell>
        </row>
        <row r="2299">
          <cell r="AU2299" t="str">
            <v>POWER</v>
          </cell>
          <cell r="AV2299">
            <v>-1952730.0999799999</v>
          </cell>
          <cell r="AW2299" t="str">
            <v>OLD DEAL</v>
          </cell>
        </row>
        <row r="2300">
          <cell r="AU2300" t="str">
            <v>POWER</v>
          </cell>
          <cell r="AV2300">
            <v>-1904390.89001</v>
          </cell>
          <cell r="AW2300" t="str">
            <v>OLD DEAL</v>
          </cell>
        </row>
        <row r="2301">
          <cell r="AU2301" t="str">
            <v>POWER</v>
          </cell>
          <cell r="AV2301">
            <v>-2512042.40699</v>
          </cell>
          <cell r="AW2301" t="str">
            <v>OLD DEAL</v>
          </cell>
        </row>
        <row r="2302">
          <cell r="AU2302" t="str">
            <v>POWER</v>
          </cell>
          <cell r="AV2302">
            <v>-1779110.39756</v>
          </cell>
          <cell r="AW2302" t="str">
            <v>OLD DEAL</v>
          </cell>
        </row>
        <row r="2303">
          <cell r="AU2303" t="str">
            <v>POWER</v>
          </cell>
          <cell r="AV2303">
            <v>-886724.31339000002</v>
          </cell>
          <cell r="AW2303" t="str">
            <v>OLD DEAL</v>
          </cell>
        </row>
        <row r="2304">
          <cell r="AU2304" t="str">
            <v>POWER</v>
          </cell>
          <cell r="AV2304">
            <v>-800058.64216000005</v>
          </cell>
          <cell r="AW2304" t="str">
            <v>OLD DEAL</v>
          </cell>
        </row>
        <row r="2305">
          <cell r="AU2305" t="str">
            <v>POWER</v>
          </cell>
          <cell r="AV2305">
            <v>-2120090.00483</v>
          </cell>
          <cell r="AW2305" t="str">
            <v>OLD DEAL</v>
          </cell>
        </row>
        <row r="2306">
          <cell r="AU2306" t="str">
            <v>POWER</v>
          </cell>
          <cell r="AV2306">
            <v>-1597175.28813</v>
          </cell>
          <cell r="AW2306" t="str">
            <v>OLD DEAL</v>
          </cell>
        </row>
        <row r="2307">
          <cell r="AU2307" t="str">
            <v>POWER</v>
          </cell>
          <cell r="AV2307">
            <v>-1509822.73126</v>
          </cell>
          <cell r="AW2307" t="str">
            <v>OLD DEAL</v>
          </cell>
        </row>
        <row r="2308">
          <cell r="AU2308" t="str">
            <v>POWER</v>
          </cell>
          <cell r="AV2308">
            <v>-1486983.7978399999</v>
          </cell>
          <cell r="AW2308" t="str">
            <v>OLD DEAL</v>
          </cell>
        </row>
        <row r="2309">
          <cell r="AU2309" t="str">
            <v>POWER</v>
          </cell>
          <cell r="AV2309">
            <v>-657665.06113000005</v>
          </cell>
          <cell r="AW2309" t="str">
            <v>OLD DEAL</v>
          </cell>
        </row>
        <row r="2310">
          <cell r="AU2310" t="str">
            <v>POWER</v>
          </cell>
          <cell r="AV2310">
            <v>-529085.47829999996</v>
          </cell>
          <cell r="AW2310" t="str">
            <v>OLD DEAL</v>
          </cell>
        </row>
        <row r="2311">
          <cell r="AU2311" t="str">
            <v>POWER</v>
          </cell>
          <cell r="AV2311">
            <v>-531045.68896000006</v>
          </cell>
          <cell r="AW2311" t="str">
            <v>OLD DEAL</v>
          </cell>
        </row>
        <row r="2312">
          <cell r="AU2312" t="str">
            <v>POWER</v>
          </cell>
          <cell r="AV2312">
            <v>-592113.59450000001</v>
          </cell>
          <cell r="AW2312" t="str">
            <v>OLD DEAL</v>
          </cell>
        </row>
        <row r="2313">
          <cell r="AU2313" t="str">
            <v>POWER</v>
          </cell>
          <cell r="AV2313">
            <v>-654516.83875999996</v>
          </cell>
          <cell r="AW2313" t="str">
            <v>OLD DEAL</v>
          </cell>
        </row>
        <row r="2314">
          <cell r="AU2314" t="str">
            <v>POWER</v>
          </cell>
          <cell r="AV2314">
            <v>-528739.74632000003</v>
          </cell>
          <cell r="AW2314" t="str">
            <v>OLD DEAL</v>
          </cell>
        </row>
        <row r="2315">
          <cell r="AU2315" t="str">
            <v>POWER</v>
          </cell>
          <cell r="AV2315">
            <v>-652200.47242000001</v>
          </cell>
          <cell r="AW2315" t="str">
            <v>OLD DEAL</v>
          </cell>
        </row>
        <row r="2316">
          <cell r="AU2316" t="str">
            <v>POWER</v>
          </cell>
          <cell r="AV2316">
            <v>-527300.66512999998</v>
          </cell>
          <cell r="AW2316" t="str">
            <v>OLD DEAL</v>
          </cell>
        </row>
        <row r="2317">
          <cell r="AU2317" t="str">
            <v>POWER</v>
          </cell>
          <cell r="AV2317">
            <v>-586388.98747000005</v>
          </cell>
          <cell r="AW2317" t="str">
            <v>OLD DEAL</v>
          </cell>
        </row>
        <row r="2318">
          <cell r="AU2318" t="str">
            <v>POWER</v>
          </cell>
          <cell r="AV2318">
            <v>-647289.50289999996</v>
          </cell>
          <cell r="AW2318" t="str">
            <v>OLD DEAL</v>
          </cell>
        </row>
        <row r="2319">
          <cell r="AU2319" t="str">
            <v>POWER</v>
          </cell>
          <cell r="AV2319">
            <v>-584114.12768999999</v>
          </cell>
          <cell r="AW2319" t="str">
            <v>OLD DEAL</v>
          </cell>
        </row>
        <row r="2320">
          <cell r="AU2320" t="str">
            <v>POWER</v>
          </cell>
          <cell r="AV2320">
            <v>-582770.34787000006</v>
          </cell>
          <cell r="AW2320" t="str">
            <v>OLD DEAL</v>
          </cell>
        </row>
        <row r="2321">
          <cell r="AU2321" t="str">
            <v>POWER</v>
          </cell>
          <cell r="AV2321">
            <v>-134288</v>
          </cell>
          <cell r="AW2321" t="str">
            <v>OLD DEAL</v>
          </cell>
        </row>
        <row r="2322">
          <cell r="AU2322" t="str">
            <v>POWER</v>
          </cell>
          <cell r="AV2322">
            <v>-43040</v>
          </cell>
          <cell r="AW2322" t="str">
            <v>NEW DEAL</v>
          </cell>
        </row>
        <row r="2323">
          <cell r="AU2323" t="str">
            <v>POWER</v>
          </cell>
          <cell r="AV2323">
            <v>-137808</v>
          </cell>
          <cell r="AW2323" t="str">
            <v>NEW DEAL</v>
          </cell>
        </row>
        <row r="2324">
          <cell r="AU2324" t="str">
            <v>POWER</v>
          </cell>
          <cell r="AV2324">
            <v>-83040</v>
          </cell>
          <cell r="AW2324" t="str">
            <v>NEW DEAL</v>
          </cell>
        </row>
        <row r="2325">
          <cell r="AU2325" t="str">
            <v>POWER</v>
          </cell>
          <cell r="AV2325">
            <v>-209088</v>
          </cell>
          <cell r="AW2325" t="str">
            <v>NEW DEAL</v>
          </cell>
        </row>
        <row r="2326">
          <cell r="AU2326" t="str">
            <v>POWER</v>
          </cell>
          <cell r="AV2326">
            <v>-134288</v>
          </cell>
          <cell r="AW2326" t="str">
            <v>NEW DEAL</v>
          </cell>
        </row>
        <row r="2327">
          <cell r="AU2327" t="str">
            <v>POWER</v>
          </cell>
          <cell r="AV2327">
            <v>-33440</v>
          </cell>
          <cell r="AW2327" t="str">
            <v>NEW DEAL</v>
          </cell>
        </row>
        <row r="2328">
          <cell r="AU2328" t="str">
            <v>POWER</v>
          </cell>
          <cell r="AV2328">
            <v>-43040</v>
          </cell>
          <cell r="AW2328" t="str">
            <v>NEW DEAL</v>
          </cell>
        </row>
      </sheetData>
      <sheetData sheetId="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NG Cash flow 3 mos endJune 2012"/>
      <sheetName val="6865 June 2012"/>
      <sheetName val="6865 March 2012"/>
      <sheetName val="6220 June 2012"/>
      <sheetName val="FAS 143 worksheet"/>
      <sheetName val="Sheet3"/>
      <sheetName val="June 2012 FAS 143 entry (2)"/>
      <sheetName val="March 2012 FAS 143 entry"/>
      <sheetName val="Cash flow June  2012 (3)"/>
      <sheetName val="Rpt 6256 as of Jan 11"/>
    </sheetNames>
    <sheetDataSet>
      <sheetData sheetId="0"/>
      <sheetData sheetId="1">
        <row r="32">
          <cell r="AA32">
            <v>215125</v>
          </cell>
        </row>
      </sheetData>
      <sheetData sheetId="2">
        <row r="34">
          <cell r="J34">
            <v>3272846.6599999997</v>
          </cell>
        </row>
      </sheetData>
      <sheetData sheetId="3">
        <row r="449">
          <cell r="F449">
            <v>0</v>
          </cell>
        </row>
      </sheetData>
      <sheetData sheetId="4">
        <row r="3">
          <cell r="AE3">
            <v>-4401.1200000000026</v>
          </cell>
        </row>
      </sheetData>
      <sheetData sheetId="5">
        <row r="3">
          <cell r="E3">
            <v>762291.21</v>
          </cell>
        </row>
      </sheetData>
      <sheetData sheetId="6">
        <row r="14">
          <cell r="K14">
            <v>1205023.71</v>
          </cell>
        </row>
      </sheetData>
      <sheetData sheetId="7" refreshError="1"/>
      <sheetData sheetId="8" refreshError="1"/>
      <sheetData sheetId="9"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Adjusted Beta"/>
      <sheetName val="Index"/>
      <sheetName val="Sanofi"/>
      <sheetName val="MerckKGAA"/>
      <sheetName val="Bayer"/>
      <sheetName val="Abbott"/>
      <sheetName val="AHP"/>
      <sheetName val="Amgen"/>
      <sheetName val="BMS"/>
      <sheetName val="Quest"/>
      <sheetName val="JNJ"/>
      <sheetName val="Lilly"/>
      <sheetName val="Merck"/>
      <sheetName val="Pfizer"/>
      <sheetName val="Pharmacia"/>
      <sheetName val="Aventis"/>
      <sheetName val="ScheringPlough"/>
      <sheetName val="Amersham"/>
      <sheetName val="AkzoNobel"/>
      <sheetName val="AstraZeneca"/>
      <sheetName val="Elan"/>
      <sheetName val="Glaxo"/>
      <sheetName val="ScheringAG"/>
      <sheetName val="Roche"/>
      <sheetName val="Novartis"/>
      <sheetName val="NovoNordisk"/>
      <sheetName val="CurrentQ_Derivatives Inventory"/>
      <sheetName val="Sheet1"/>
      <sheetName val="PL"/>
      <sheetName val="Summary rev"/>
      <sheetName val="CF"/>
    </sheetNames>
    <sheetDataSet>
      <sheetData sheetId="0" refreshError="1">
        <row r="10">
          <cell r="C10" t="str">
            <v>Current</v>
          </cell>
          <cell r="F10" t="str">
            <v>MerckKGAA</v>
          </cell>
          <cell r="G10" t="str">
            <v>Bayer</v>
          </cell>
          <cell r="H10" t="str">
            <v>Abbot</v>
          </cell>
          <cell r="I10" t="str">
            <v>AHP</v>
          </cell>
          <cell r="J10" t="str">
            <v>Amgen</v>
          </cell>
          <cell r="K10" t="str">
            <v>BMS</v>
          </cell>
          <cell r="L10" t="str">
            <v>Quest</v>
          </cell>
          <cell r="M10" t="str">
            <v>JNJ</v>
          </cell>
          <cell r="N10" t="str">
            <v>Lilly</v>
          </cell>
          <cell r="O10" t="str">
            <v>Merck</v>
          </cell>
          <cell r="P10" t="str">
            <v>Pfizer</v>
          </cell>
          <cell r="Q10" t="str">
            <v>Pharmacia</v>
          </cell>
          <cell r="R10" t="str">
            <v>Aventis</v>
          </cell>
          <cell r="S10" t="str">
            <v>ScheringPlough</v>
          </cell>
          <cell r="T10" t="str">
            <v>Amersham</v>
          </cell>
          <cell r="U10" t="str">
            <v>AkzoNobel</v>
          </cell>
          <cell r="V10" t="str">
            <v>AstraZeneca</v>
          </cell>
          <cell r="W10" t="str">
            <v>Elan</v>
          </cell>
          <cell r="X10" t="str">
            <v>Glaxo</v>
          </cell>
          <cell r="Y10" t="str">
            <v>ScheringAG</v>
          </cell>
          <cell r="Z10" t="str">
            <v>Roche</v>
          </cell>
          <cell r="AA10" t="str">
            <v>Novartis</v>
          </cell>
          <cell r="AB10" t="str">
            <v>NovoNordisk</v>
          </cell>
        </row>
        <row r="12">
          <cell r="D12" t="str">
            <v>Levered Beta</v>
          </cell>
          <cell r="E12" t="str">
            <v>beta</v>
          </cell>
          <cell r="F12">
            <v>3.9E-2</v>
          </cell>
          <cell r="G12">
            <v>0.96299999999999997</v>
          </cell>
          <cell r="H12">
            <v>0.16500000000000001</v>
          </cell>
          <cell r="I12">
            <v>0.28899999999999998</v>
          </cell>
          <cell r="J12">
            <v>0.67800000000000005</v>
          </cell>
          <cell r="K12">
            <v>0.21299999999999999</v>
          </cell>
          <cell r="L12">
            <v>0.30599999999999999</v>
          </cell>
          <cell r="M12">
            <v>0.27</v>
          </cell>
          <cell r="N12">
            <v>0.123</v>
          </cell>
          <cell r="O12">
            <v>0.34799999999999998</v>
          </cell>
          <cell r="P12">
            <v>0.48</v>
          </cell>
          <cell r="Q12">
            <v>0.23200000000000001</v>
          </cell>
          <cell r="R12">
            <v>0.49299999999999999</v>
          </cell>
          <cell r="S12">
            <v>0.57199999999999995</v>
          </cell>
          <cell r="T12">
            <v>0.374</v>
          </cell>
          <cell r="U12">
            <v>0.88200000000000001</v>
          </cell>
          <cell r="V12">
            <v>0.151</v>
          </cell>
          <cell r="W12">
            <v>0.83399999999999996</v>
          </cell>
          <cell r="X12">
            <v>0.20799999999999999</v>
          </cell>
          <cell r="Y12">
            <v>0.32100000000000001</v>
          </cell>
          <cell r="Z12">
            <v>0.248</v>
          </cell>
          <cell r="AA12">
            <v>0.22700000000000001</v>
          </cell>
          <cell r="AB12">
            <v>0.44900000000000001</v>
          </cell>
        </row>
        <row r="13">
          <cell r="D13" t="str">
            <v>Marginal Tax Rate</v>
          </cell>
          <cell r="E13" t="str">
            <v>tax rate</v>
          </cell>
          <cell r="F13">
            <v>0.25</v>
          </cell>
          <cell r="G13">
            <v>0.25</v>
          </cell>
          <cell r="H13">
            <v>0.4</v>
          </cell>
          <cell r="I13">
            <v>0.4</v>
          </cell>
          <cell r="J13">
            <v>0.4</v>
          </cell>
          <cell r="K13">
            <v>0.4</v>
          </cell>
          <cell r="L13">
            <v>0.4</v>
          </cell>
          <cell r="M13">
            <v>0.4</v>
          </cell>
          <cell r="N13">
            <v>0.4</v>
          </cell>
          <cell r="O13">
            <v>0.4</v>
          </cell>
          <cell r="P13">
            <v>0.4</v>
          </cell>
          <cell r="Q13">
            <v>0.4</v>
          </cell>
          <cell r="R13">
            <v>0.33329999999999999</v>
          </cell>
          <cell r="S13">
            <v>0.4</v>
          </cell>
          <cell r="T13">
            <v>0.3</v>
          </cell>
          <cell r="U13">
            <v>0.4</v>
          </cell>
          <cell r="V13">
            <v>0.3</v>
          </cell>
          <cell r="W13">
            <v>0.2</v>
          </cell>
          <cell r="X13">
            <v>0.3</v>
          </cell>
          <cell r="Y13">
            <v>0.25</v>
          </cell>
          <cell r="Z13">
            <v>0.22</v>
          </cell>
          <cell r="AA13">
            <v>0.22</v>
          </cell>
          <cell r="AB13">
            <v>0.32</v>
          </cell>
        </row>
        <row r="14">
          <cell r="D14" t="str">
            <v>Debt to Equity</v>
          </cell>
          <cell r="F14">
            <v>1.7760085198555957</v>
          </cell>
          <cell r="G14">
            <v>0.28273073498312706</v>
          </cell>
          <cell r="H14">
            <v>8.3124306900951447E-2</v>
          </cell>
          <cell r="I14">
            <v>0.12639673144258329</v>
          </cell>
          <cell r="J14">
            <v>5.2671242708564412E-3</v>
          </cell>
          <cell r="K14">
            <v>0.10513473365508252</v>
          </cell>
          <cell r="L14">
            <v>0.27187412172892411</v>
          </cell>
          <cell r="M14">
            <v>2.2174575379597966E-2</v>
          </cell>
          <cell r="N14">
            <v>4.208914373554478E-2</v>
          </cell>
          <cell r="O14">
            <v>6.85221409608682E-2</v>
          </cell>
          <cell r="P14">
            <v>3.9112971399233441E-2</v>
          </cell>
          <cell r="Q14">
            <v>0.11043616971099089</v>
          </cell>
          <cell r="R14">
            <v>0.21197326965426266</v>
          </cell>
          <cell r="S14">
            <v>2.2341590913458765E-2</v>
          </cell>
          <cell r="T14">
            <v>1.6062546147793986E-2</v>
          </cell>
          <cell r="U14">
            <v>0.33324137672764759</v>
          </cell>
          <cell r="V14">
            <v>2.1853068904325805E-2</v>
          </cell>
          <cell r="W14">
            <v>0.20607471633483196</v>
          </cell>
          <cell r="X14">
            <v>4.8071168233883591E-2</v>
          </cell>
          <cell r="Y14">
            <v>2.7276135389888604E-2</v>
          </cell>
          <cell r="Z14">
            <v>0.29190897478324612</v>
          </cell>
          <cell r="AA14">
            <v>5.3004737009613112E-2</v>
          </cell>
          <cell r="AB14">
            <v>3.7550575155060675E-2</v>
          </cell>
        </row>
        <row r="15">
          <cell r="E15" t="str">
            <v>market capitalization</v>
          </cell>
          <cell r="F15">
            <v>1385</v>
          </cell>
          <cell r="G15">
            <v>22494.53</v>
          </cell>
          <cell r="H15">
            <v>87685.88</v>
          </cell>
          <cell r="I15">
            <v>84336.9</v>
          </cell>
          <cell r="J15">
            <v>61304.800000000003</v>
          </cell>
          <cell r="K15">
            <v>88153.55</v>
          </cell>
          <cell r="L15">
            <v>6781.79</v>
          </cell>
          <cell r="M15">
            <v>182686.7</v>
          </cell>
          <cell r="N15">
            <v>85349.8</v>
          </cell>
          <cell r="O15">
            <v>137977.29999999999</v>
          </cell>
          <cell r="P15">
            <v>257881.2</v>
          </cell>
          <cell r="Q15">
            <v>51731.24</v>
          </cell>
          <cell r="R15">
            <v>56512.55</v>
          </cell>
          <cell r="S15">
            <v>49951.68</v>
          </cell>
          <cell r="T15">
            <v>33046</v>
          </cell>
          <cell r="U15">
            <v>12603.771000000001</v>
          </cell>
          <cell r="V15">
            <v>89712.8</v>
          </cell>
          <cell r="W15">
            <v>9342</v>
          </cell>
          <cell r="X15">
            <v>154552.1</v>
          </cell>
          <cell r="Y15">
            <v>7468.8</v>
          </cell>
          <cell r="Z15">
            <v>45961.11</v>
          </cell>
          <cell r="AA15">
            <v>95769.279999999999</v>
          </cell>
          <cell r="AB15">
            <v>13346.227000000001</v>
          </cell>
        </row>
        <row r="16">
          <cell r="E16" t="str">
            <v>total debt</v>
          </cell>
          <cell r="F16">
            <v>2459.7718</v>
          </cell>
          <cell r="G16">
            <v>6359.8950000000004</v>
          </cell>
          <cell r="H16">
            <v>7288.8280000000004</v>
          </cell>
          <cell r="I16">
            <v>10659.908500000001</v>
          </cell>
          <cell r="J16">
            <v>322.89999999999998</v>
          </cell>
          <cell r="K16">
            <v>9268</v>
          </cell>
          <cell r="L16">
            <v>1843.7932000000001</v>
          </cell>
          <cell r="M16">
            <v>4051</v>
          </cell>
          <cell r="N16">
            <v>3592.3</v>
          </cell>
          <cell r="O16">
            <v>9454.5</v>
          </cell>
          <cell r="P16">
            <v>10086.5</v>
          </cell>
          <cell r="Q16">
            <v>5713</v>
          </cell>
          <cell r="R16">
            <v>11979.150000000001</v>
          </cell>
          <cell r="S16">
            <v>1116</v>
          </cell>
          <cell r="T16">
            <v>530.80290000000002</v>
          </cell>
          <cell r="U16">
            <v>4200.098</v>
          </cell>
          <cell r="V16">
            <v>1960.5</v>
          </cell>
          <cell r="W16">
            <v>1925.15</v>
          </cell>
          <cell r="X16">
            <v>7429.5</v>
          </cell>
          <cell r="Y16">
            <v>203.72</v>
          </cell>
          <cell r="Z16">
            <v>13416.460500000001</v>
          </cell>
          <cell r="AA16">
            <v>5076.2255000000005</v>
          </cell>
          <cell r="AB16">
            <v>501.1585</v>
          </cell>
        </row>
        <row r="17">
          <cell r="E17" t="str">
            <v>total value</v>
          </cell>
          <cell r="F17">
            <v>3844.7718</v>
          </cell>
          <cell r="G17">
            <v>28854.424999999999</v>
          </cell>
          <cell r="H17">
            <v>94974.707999999999</v>
          </cell>
          <cell r="I17">
            <v>94996.808499999999</v>
          </cell>
          <cell r="J17">
            <v>61627.700000000004</v>
          </cell>
          <cell r="K17">
            <v>97421.55</v>
          </cell>
          <cell r="L17">
            <v>8625.5832000000009</v>
          </cell>
          <cell r="M17">
            <v>186737.7</v>
          </cell>
          <cell r="N17">
            <v>88942.1</v>
          </cell>
          <cell r="O17">
            <v>147431.79999999999</v>
          </cell>
          <cell r="P17">
            <v>267967.7</v>
          </cell>
          <cell r="Q17">
            <v>57444.24</v>
          </cell>
          <cell r="R17">
            <v>68491.700000000012</v>
          </cell>
          <cell r="S17">
            <v>51067.68</v>
          </cell>
          <cell r="T17">
            <v>33576.802900000002</v>
          </cell>
          <cell r="U17">
            <v>16803.868999999999</v>
          </cell>
          <cell r="V17">
            <v>91673.3</v>
          </cell>
          <cell r="W17">
            <v>11267.15</v>
          </cell>
          <cell r="X17">
            <v>161981.6</v>
          </cell>
          <cell r="Y17">
            <v>7672.52</v>
          </cell>
          <cell r="Z17">
            <v>59377.570500000002</v>
          </cell>
          <cell r="AA17">
            <v>100845.5055</v>
          </cell>
          <cell r="AB17">
            <v>13847.3855</v>
          </cell>
        </row>
        <row r="18">
          <cell r="D18" t="str">
            <v>Beta Unlevered</v>
          </cell>
          <cell r="F18">
            <v>1.6723796370820086E-2</v>
          </cell>
          <cell r="G18">
            <v>0.79452295560138952</v>
          </cell>
          <cell r="H18">
            <v>0.15716162910550815</v>
          </cell>
          <cell r="I18">
            <v>0.26862779485353094</v>
          </cell>
          <cell r="J18">
            <v>0.67586408392784614</v>
          </cell>
          <cell r="K18">
            <v>0.20036105623098274</v>
          </cell>
          <cell r="L18">
            <v>0.26308448243799665</v>
          </cell>
          <cell r="M18">
            <v>0.266454885631975</v>
          </cell>
          <cell r="N18">
            <v>0.1199703308992679</v>
          </cell>
          <cell r="O18">
            <v>0.33425757326836059</v>
          </cell>
          <cell r="P18">
            <v>0.46899375637235347</v>
          </cell>
          <cell r="Q18">
            <v>0.21758260622374864</v>
          </cell>
          <cell r="R18">
            <v>0.43195500476687221</v>
          </cell>
          <cell r="S18">
            <v>0.56443379069039734</v>
          </cell>
          <cell r="T18">
            <v>0.36984158176783671</v>
          </cell>
          <cell r="U18">
            <v>0.7350337956064541</v>
          </cell>
          <cell r="V18">
            <v>0.14872493265916564</v>
          </cell>
          <cell r="W18">
            <v>0.71596600662370935</v>
          </cell>
          <cell r="X18">
            <v>0.20122869121188836</v>
          </cell>
          <cell r="Y18">
            <v>0.3145649136203863</v>
          </cell>
          <cell r="Z18">
            <v>0.20200555672743659</v>
          </cell>
          <cell r="AA18">
            <v>0.21798758768965684</v>
          </cell>
          <cell r="AB18">
            <v>0.43782051961808433</v>
          </cell>
        </row>
        <row r="19">
          <cell r="D19" t="str">
            <v>average UL beta</v>
          </cell>
          <cell r="E19">
            <v>0.35318118834372464</v>
          </cell>
        </row>
        <row r="23">
          <cell r="D23" t="str">
            <v>difference from average</v>
          </cell>
          <cell r="F23">
            <v>-0.33645739197290453</v>
          </cell>
          <cell r="G23">
            <v>0.44134176725766489</v>
          </cell>
          <cell r="H23">
            <v>-0.19601955923821648</v>
          </cell>
          <cell r="I23">
            <v>-8.4553393490193696E-2</v>
          </cell>
          <cell r="J23">
            <v>0.3226828955841215</v>
          </cell>
          <cell r="K23">
            <v>-0.1528201321127419</v>
          </cell>
          <cell r="L23">
            <v>-9.0096705905727992E-2</v>
          </cell>
          <cell r="M23">
            <v>-8.6726302711749637E-2</v>
          </cell>
          <cell r="N23">
            <v>-0.23321085744445674</v>
          </cell>
          <cell r="O23">
            <v>-1.8923615075364053E-2</v>
          </cell>
          <cell r="P23">
            <v>0.11581256802862883</v>
          </cell>
          <cell r="Q23">
            <v>-0.135598582119976</v>
          </cell>
          <cell r="R23">
            <v>7.8773816423147569E-2</v>
          </cell>
          <cell r="S23">
            <v>0.2112526023466727</v>
          </cell>
          <cell r="T23">
            <v>1.6660393424112074E-2</v>
          </cell>
          <cell r="U23">
            <v>0.38185260726272946</v>
          </cell>
          <cell r="V23">
            <v>-0.204456255684559</v>
          </cell>
          <cell r="W23">
            <v>0.36278481827998471</v>
          </cell>
          <cell r="X23">
            <v>-0.15195249713183628</v>
          </cell>
          <cell r="Y23">
            <v>-3.861627472333834E-2</v>
          </cell>
          <cell r="Z23">
            <v>-0.15117563161628805</v>
          </cell>
          <cell r="AA23">
            <v>-0.1351936006540678</v>
          </cell>
          <cell r="AB23">
            <v>8.4639331274359686E-2</v>
          </cell>
        </row>
        <row r="24">
          <cell r="D24" t="str">
            <v>adjust to industry avg?</v>
          </cell>
          <cell r="F24" t="str">
            <v>y</v>
          </cell>
          <cell r="G24" t="str">
            <v>y</v>
          </cell>
          <cell r="J24" t="str">
            <v>y</v>
          </cell>
          <cell r="U24" t="str">
            <v>y</v>
          </cell>
          <cell r="W24" t="str">
            <v>y</v>
          </cell>
        </row>
        <row r="25">
          <cell r="D25" t="str">
            <v>Relevered Beta</v>
          </cell>
          <cell r="F25">
            <v>0.82362078800710858</v>
          </cell>
          <cell r="G25">
            <v>0.42807257106570124</v>
          </cell>
          <cell r="H25">
            <v>0.16500000000000001</v>
          </cell>
          <cell r="I25">
            <v>0.28899999999999998</v>
          </cell>
          <cell r="J25">
            <v>0.35429733786920575</v>
          </cell>
          <cell r="K25">
            <v>0.21299999999999999</v>
          </cell>
          <cell r="L25">
            <v>0.30599999999999999</v>
          </cell>
          <cell r="M25">
            <v>0.27</v>
          </cell>
          <cell r="N25">
            <v>0.123</v>
          </cell>
          <cell r="O25">
            <v>0.34799999999999998</v>
          </cell>
          <cell r="P25">
            <v>0.48</v>
          </cell>
          <cell r="Q25">
            <v>0.23200000000000001</v>
          </cell>
          <cell r="R25">
            <v>0.49299999999999999</v>
          </cell>
          <cell r="S25">
            <v>0.57199999999999995</v>
          </cell>
          <cell r="T25">
            <v>0.374</v>
          </cell>
          <cell r="U25">
            <v>0.4237979396065063</v>
          </cell>
          <cell r="V25">
            <v>0.151</v>
          </cell>
          <cell r="W25">
            <v>0.41140655890591016</v>
          </cell>
          <cell r="X25">
            <v>0.20799999999999999</v>
          </cell>
          <cell r="Y25">
            <v>0.32100000000000001</v>
          </cell>
          <cell r="Z25">
            <v>0.248</v>
          </cell>
          <cell r="AA25">
            <v>0.22700000000000001</v>
          </cell>
          <cell r="AB25">
            <v>0.44900000000000001</v>
          </cell>
        </row>
        <row r="26">
          <cell r="D26" t="str">
            <v>Revised Kc</v>
          </cell>
          <cell r="F26">
            <v>8.9731039400355428E-2</v>
          </cell>
          <cell r="G26">
            <v>6.9953628553285074E-2</v>
          </cell>
          <cell r="H26">
            <v>6.0089999999999998E-2</v>
          </cell>
          <cell r="I26">
            <v>6.6290000000000002E-2</v>
          </cell>
          <cell r="J26">
            <v>6.9554866893460285E-2</v>
          </cell>
          <cell r="K26">
            <v>6.2489999999999997E-2</v>
          </cell>
          <cell r="L26">
            <v>6.7140000000000005E-2</v>
          </cell>
          <cell r="M26">
            <v>6.5339999999999995E-2</v>
          </cell>
          <cell r="N26">
            <v>5.799E-2</v>
          </cell>
          <cell r="O26">
            <v>6.9239999999999996E-2</v>
          </cell>
          <cell r="P26">
            <v>7.5839999999999991E-2</v>
          </cell>
          <cell r="Q26">
            <v>6.3439999999999996E-2</v>
          </cell>
          <cell r="R26">
            <v>7.4150000000000008E-2</v>
          </cell>
          <cell r="S26">
            <v>8.0439999999999998E-2</v>
          </cell>
          <cell r="T26">
            <v>6.744E-2</v>
          </cell>
          <cell r="U26">
            <v>7.3029896980325318E-2</v>
          </cell>
          <cell r="V26">
            <v>5.629E-2</v>
          </cell>
          <cell r="W26">
            <v>7.3170327945295516E-2</v>
          </cell>
          <cell r="X26">
            <v>5.9139999999999998E-2</v>
          </cell>
          <cell r="Y26">
            <v>6.4600000000000005E-2</v>
          </cell>
          <cell r="Z26">
            <v>6.362000000000001E-2</v>
          </cell>
          <cell r="AA26">
            <v>6.2570000000000001E-2</v>
          </cell>
          <cell r="AB26">
            <v>7.3669999999999999E-2</v>
          </cell>
        </row>
        <row r="27">
          <cell r="E27" t="str">
            <v>risk free rate</v>
          </cell>
          <cell r="F27">
            <v>4.8550000000000003E-2</v>
          </cell>
          <cell r="G27">
            <v>4.8550000000000003E-2</v>
          </cell>
          <cell r="H27">
            <v>5.1839999999999997E-2</v>
          </cell>
          <cell r="I27">
            <v>5.1839999999999997E-2</v>
          </cell>
          <cell r="J27">
            <v>5.1839999999999997E-2</v>
          </cell>
          <cell r="K27">
            <v>5.1839999999999997E-2</v>
          </cell>
          <cell r="L27">
            <v>5.1839999999999997E-2</v>
          </cell>
          <cell r="M27">
            <v>5.1839999999999997E-2</v>
          </cell>
          <cell r="N27">
            <v>5.1839999999999997E-2</v>
          </cell>
          <cell r="O27">
            <v>5.1839999999999997E-2</v>
          </cell>
          <cell r="P27">
            <v>5.1839999999999997E-2</v>
          </cell>
          <cell r="Q27">
            <v>5.1839999999999997E-2</v>
          </cell>
          <cell r="R27">
            <v>4.9500000000000002E-2</v>
          </cell>
          <cell r="S27">
            <v>5.1839999999999997E-2</v>
          </cell>
          <cell r="T27">
            <v>4.8739999999999999E-2</v>
          </cell>
          <cell r="U27">
            <v>5.1839999999999997E-2</v>
          </cell>
          <cell r="V27">
            <v>4.8739999999999999E-2</v>
          </cell>
          <cell r="W27">
            <v>5.2600000000000001E-2</v>
          </cell>
          <cell r="X27">
            <v>4.8739999999999999E-2</v>
          </cell>
          <cell r="Y27">
            <v>4.8550000000000003E-2</v>
          </cell>
          <cell r="Z27">
            <v>5.1220000000000002E-2</v>
          </cell>
          <cell r="AA27">
            <v>5.1220000000000002E-2</v>
          </cell>
          <cell r="AB27">
            <v>5.1220000000000002E-2</v>
          </cell>
        </row>
        <row r="28">
          <cell r="E28" t="str">
            <v>market risk premium</v>
          </cell>
          <cell r="F28">
            <v>0.05</v>
          </cell>
          <cell r="G28">
            <v>0.05</v>
          </cell>
          <cell r="H28">
            <v>0.05</v>
          </cell>
          <cell r="I28">
            <v>0.05</v>
          </cell>
          <cell r="J28">
            <v>0.05</v>
          </cell>
          <cell r="K28">
            <v>0.05</v>
          </cell>
          <cell r="L28">
            <v>0.05</v>
          </cell>
          <cell r="M28">
            <v>0.05</v>
          </cell>
          <cell r="N28">
            <v>0.05</v>
          </cell>
          <cell r="O28">
            <v>0.05</v>
          </cell>
          <cell r="P28">
            <v>0.05</v>
          </cell>
          <cell r="Q28">
            <v>0.05</v>
          </cell>
          <cell r="R28">
            <v>0.05</v>
          </cell>
          <cell r="S28">
            <v>0.05</v>
          </cell>
          <cell r="T28">
            <v>0.05</v>
          </cell>
          <cell r="U28">
            <v>0.05</v>
          </cell>
          <cell r="V28">
            <v>0.05</v>
          </cell>
          <cell r="W28">
            <v>0.05</v>
          </cell>
          <cell r="X28">
            <v>0.05</v>
          </cell>
          <cell r="Y28">
            <v>0.05</v>
          </cell>
          <cell r="Z28">
            <v>0.05</v>
          </cell>
          <cell r="AA28">
            <v>0.05</v>
          </cell>
          <cell r="AB28">
            <v>0.05</v>
          </cell>
        </row>
        <row r="29">
          <cell r="D29" t="str">
            <v>Revised Kd</v>
          </cell>
          <cell r="E29" t="str">
            <v>kd</v>
          </cell>
          <cell r="F29">
            <v>5.463727161330776E-2</v>
          </cell>
          <cell r="G29">
            <v>5.8099999999999999E-2</v>
          </cell>
          <cell r="H29">
            <v>5.8099999999999999E-2</v>
          </cell>
          <cell r="I29">
            <v>6.13E-2</v>
          </cell>
          <cell r="J29">
            <v>6.13E-2</v>
          </cell>
          <cell r="K29">
            <v>5.6000000000000001E-2</v>
          </cell>
          <cell r="L29">
            <v>9.3899999999999997E-2</v>
          </cell>
          <cell r="M29">
            <v>5.6000000000000001E-2</v>
          </cell>
          <cell r="N29">
            <v>5.8099999999999999E-2</v>
          </cell>
          <cell r="O29">
            <v>5.6000000000000001E-2</v>
          </cell>
          <cell r="P29">
            <v>5.6000000000000001E-2</v>
          </cell>
          <cell r="Q29">
            <v>5.9200000000000003E-2</v>
          </cell>
          <cell r="R29">
            <v>6.4199999999999993E-2</v>
          </cell>
          <cell r="S29">
            <v>5.8099999999999999E-2</v>
          </cell>
          <cell r="T29">
            <v>6.7936723266821167E-2</v>
          </cell>
          <cell r="U29">
            <v>6.4199999999999993E-2</v>
          </cell>
          <cell r="V29">
            <v>5.7000000000000002E-2</v>
          </cell>
          <cell r="W29">
            <v>6.8400000000000002E-2</v>
          </cell>
          <cell r="X29">
            <v>5.8099999999999999E-2</v>
          </cell>
          <cell r="Y29">
            <v>5.463727161330776E-2</v>
          </cell>
          <cell r="Z29">
            <v>0.12889999999999999</v>
          </cell>
          <cell r="AA29">
            <v>0.12889999999999999</v>
          </cell>
          <cell r="AB29">
            <v>0.12889999999999999</v>
          </cell>
        </row>
        <row r="30">
          <cell r="D30" t="str">
            <v>Revised WACC</v>
          </cell>
          <cell r="F30">
            <v>5.8540250562337262E-2</v>
          </cell>
          <cell r="G30">
            <v>6.4139431672117109E-2</v>
          </cell>
          <cell r="H30">
            <v>5.8153725234722488E-2</v>
          </cell>
          <cell r="I30">
            <v>6.2978584545079735E-2</v>
          </cell>
          <cell r="J30">
            <v>6.9383142092439024E-2</v>
          </cell>
          <cell r="K30">
            <v>5.97416089099383E-2</v>
          </cell>
          <cell r="L30">
            <v>6.4831406354992904E-2</v>
          </cell>
          <cell r="M30">
            <v>6.4651447340306742E-2</v>
          </cell>
          <cell r="N30">
            <v>5.7055797872998276E-2</v>
          </cell>
          <cell r="O30">
            <v>6.695447964414733E-2</v>
          </cell>
          <cell r="P30">
            <v>7.425005554027593E-2</v>
          </cell>
          <cell r="Q30">
            <v>6.0663273212423034E-2</v>
          </cell>
          <cell r="R30">
            <v>6.8667281406082789E-2</v>
          </cell>
          <cell r="S30">
            <v>7.9443924204115002E-2</v>
          </cell>
          <cell r="T30">
            <v>6.7125656767296579E-2</v>
          </cell>
          <cell r="U30">
            <v>6.4404207903168725E-2</v>
          </cell>
          <cell r="V30">
            <v>5.5939487964325491E-2</v>
          </cell>
          <cell r="W30">
            <v>7.0017831631330976E-2</v>
          </cell>
          <cell r="X30">
            <v>5.8292849058164627E-2</v>
          </cell>
          <cell r="Y30">
            <v>6.397278973919876E-2</v>
          </cell>
          <cell r="Z30">
            <v>7.1962587115129623E-2</v>
          </cell>
          <cell r="AA30">
            <v>6.4481383494289682E-2</v>
          </cell>
          <cell r="AB30">
            <v>7.4176030408917279E-2</v>
          </cell>
        </row>
        <row r="32">
          <cell r="C32">
            <v>2001</v>
          </cell>
          <cell r="F32" t="str">
            <v>MerckKGAA</v>
          </cell>
          <cell r="G32" t="str">
            <v>Bayer</v>
          </cell>
          <cell r="H32" t="str">
            <v>Abbot</v>
          </cell>
          <cell r="I32" t="str">
            <v>AHP</v>
          </cell>
          <cell r="J32" t="str">
            <v>Amgen</v>
          </cell>
          <cell r="K32" t="str">
            <v>BMS</v>
          </cell>
          <cell r="L32" t="str">
            <v>Quest</v>
          </cell>
          <cell r="M32" t="str">
            <v>JNJ</v>
          </cell>
          <cell r="N32" t="str">
            <v>Lilly</v>
          </cell>
          <cell r="O32" t="str">
            <v>Merck</v>
          </cell>
          <cell r="P32" t="str">
            <v>Pfizer</v>
          </cell>
          <cell r="Q32" t="str">
            <v>Pharmacia</v>
          </cell>
          <cell r="R32" t="str">
            <v>Aventis</v>
          </cell>
          <cell r="S32" t="str">
            <v>ScheringPlough</v>
          </cell>
          <cell r="T32" t="str">
            <v>Amersham</v>
          </cell>
          <cell r="U32" t="str">
            <v>AkzoNobel</v>
          </cell>
          <cell r="V32" t="str">
            <v>AstraZeneca</v>
          </cell>
          <cell r="W32" t="str">
            <v>Elan</v>
          </cell>
          <cell r="X32" t="str">
            <v>Glaxo</v>
          </cell>
          <cell r="Y32" t="str">
            <v>ScheringAG</v>
          </cell>
          <cell r="Z32" t="str">
            <v>Roche</v>
          </cell>
          <cell r="AA32" t="str">
            <v>Novartis</v>
          </cell>
          <cell r="AB32" t="str">
            <v>NovoNordisk</v>
          </cell>
        </row>
        <row r="34">
          <cell r="D34" t="str">
            <v>Levered Beta</v>
          </cell>
          <cell r="E34" t="str">
            <v>beta</v>
          </cell>
          <cell r="F34">
            <v>0.38100000000000001</v>
          </cell>
          <cell r="G34">
            <v>1.0189999999999999</v>
          </cell>
          <cell r="H34">
            <v>0.44400000000000001</v>
          </cell>
          <cell r="I34">
            <v>0.48499999999999999</v>
          </cell>
          <cell r="J34">
            <v>0.74399999999999999</v>
          </cell>
          <cell r="K34">
            <v>0.433</v>
          </cell>
          <cell r="L34">
            <v>0.46100000000000002</v>
          </cell>
          <cell r="M34">
            <v>0.52700000000000002</v>
          </cell>
          <cell r="N34">
            <v>0.33</v>
          </cell>
          <cell r="O34">
            <v>0.54700000000000004</v>
          </cell>
          <cell r="P34">
            <v>0.65300000000000002</v>
          </cell>
          <cell r="Q34">
            <v>0.39</v>
          </cell>
          <cell r="R34">
            <v>0.71099999999999997</v>
          </cell>
          <cell r="S34">
            <v>0.746</v>
          </cell>
          <cell r="T34">
            <v>0.65700000000000003</v>
          </cell>
          <cell r="U34">
            <v>1.0249999999999999</v>
          </cell>
          <cell r="V34">
            <v>0.44400000000000001</v>
          </cell>
          <cell r="W34">
            <v>0.79100000000000004</v>
          </cell>
          <cell r="X34">
            <v>0.51600000000000001</v>
          </cell>
          <cell r="Y34">
            <v>0.59899999999999998</v>
          </cell>
          <cell r="Z34">
            <v>0.60299999999999998</v>
          </cell>
          <cell r="AA34">
            <v>0.66</v>
          </cell>
          <cell r="AB34">
            <v>0.95499999999999996</v>
          </cell>
        </row>
        <row r="35">
          <cell r="D35" t="str">
            <v>Marginal Tax Rate</v>
          </cell>
          <cell r="E35" t="str">
            <v>tax rate</v>
          </cell>
          <cell r="F35">
            <v>0.25</v>
          </cell>
          <cell r="G35">
            <v>0.25</v>
          </cell>
          <cell r="H35">
            <v>0.4</v>
          </cell>
          <cell r="I35">
            <v>0.4</v>
          </cell>
          <cell r="J35">
            <v>0.4</v>
          </cell>
          <cell r="K35">
            <v>0.4</v>
          </cell>
          <cell r="L35">
            <v>0.4</v>
          </cell>
          <cell r="M35">
            <v>0.4</v>
          </cell>
          <cell r="N35">
            <v>0.4</v>
          </cell>
          <cell r="O35">
            <v>0.4</v>
          </cell>
          <cell r="P35">
            <v>0.4</v>
          </cell>
          <cell r="Q35">
            <v>0.4</v>
          </cell>
          <cell r="R35">
            <v>0.33329999999999999</v>
          </cell>
          <cell r="S35">
            <v>0.4</v>
          </cell>
          <cell r="T35">
            <v>0.3</v>
          </cell>
          <cell r="U35">
            <v>0.4</v>
          </cell>
          <cell r="V35">
            <v>0.3</v>
          </cell>
          <cell r="W35">
            <v>0.2</v>
          </cell>
          <cell r="X35">
            <v>0.3</v>
          </cell>
          <cell r="Y35">
            <v>0.25</v>
          </cell>
          <cell r="Z35">
            <v>0.22</v>
          </cell>
          <cell r="AA35">
            <v>0.22</v>
          </cell>
          <cell r="AB35">
            <v>0.32</v>
          </cell>
        </row>
        <row r="36">
          <cell r="D36" t="str">
            <v>Debt to Equity</v>
          </cell>
          <cell r="F36">
            <v>0.39032708318324444</v>
          </cell>
          <cell r="G36">
            <v>0.28273073498312706</v>
          </cell>
          <cell r="H36">
            <v>8.3124306900951447E-2</v>
          </cell>
          <cell r="I36">
            <v>0.12639673144258329</v>
          </cell>
          <cell r="J36">
            <v>5.2671242708564412E-3</v>
          </cell>
          <cell r="K36">
            <v>0.10513473365508252</v>
          </cell>
          <cell r="L36">
            <v>0.27187412172892411</v>
          </cell>
          <cell r="M36">
            <v>2.2174575379597966E-2</v>
          </cell>
          <cell r="N36">
            <v>4.208914373554478E-2</v>
          </cell>
          <cell r="O36">
            <v>6.85221409608682E-2</v>
          </cell>
          <cell r="P36">
            <v>3.9112971399233441E-2</v>
          </cell>
          <cell r="Q36">
            <v>0.11043616971099089</v>
          </cell>
          <cell r="R36">
            <v>0.21197326965426266</v>
          </cell>
          <cell r="S36">
            <v>2.2341590913458765E-2</v>
          </cell>
          <cell r="T36">
            <v>1.6062546147793986E-2</v>
          </cell>
          <cell r="U36">
            <v>0.33324137672764759</v>
          </cell>
          <cell r="V36">
            <v>2.1853068904325805E-2</v>
          </cell>
          <cell r="W36">
            <v>0.20607471633483196</v>
          </cell>
          <cell r="X36">
            <v>4.8071168233883591E-2</v>
          </cell>
          <cell r="Y36">
            <v>2.7276135389888604E-2</v>
          </cell>
          <cell r="Z36">
            <v>0.29190897478324612</v>
          </cell>
          <cell r="AA36">
            <v>5.3004737009613112E-2</v>
          </cell>
          <cell r="AB36">
            <v>3.7550575155060675E-2</v>
          </cell>
        </row>
        <row r="37">
          <cell r="E37" t="str">
            <v>market capitalization</v>
          </cell>
          <cell r="F37">
            <v>6301.8220000000001</v>
          </cell>
          <cell r="G37">
            <v>22494.53</v>
          </cell>
          <cell r="H37">
            <v>87685.88</v>
          </cell>
          <cell r="I37">
            <v>84336.9</v>
          </cell>
          <cell r="J37">
            <v>61304.800000000003</v>
          </cell>
          <cell r="K37">
            <v>88153.55</v>
          </cell>
          <cell r="L37">
            <v>6781.79</v>
          </cell>
          <cell r="M37">
            <v>182686.7</v>
          </cell>
          <cell r="N37">
            <v>85349.8</v>
          </cell>
          <cell r="O37">
            <v>137977.29999999999</v>
          </cell>
          <cell r="P37">
            <v>257881.2</v>
          </cell>
          <cell r="Q37">
            <v>51731.24</v>
          </cell>
          <cell r="R37">
            <v>56512.55</v>
          </cell>
          <cell r="S37">
            <v>49951.68</v>
          </cell>
          <cell r="T37">
            <v>33046</v>
          </cell>
          <cell r="U37">
            <v>12603.771000000001</v>
          </cell>
          <cell r="V37">
            <v>89712.8</v>
          </cell>
          <cell r="W37">
            <v>9342</v>
          </cell>
          <cell r="X37">
            <v>154552.1</v>
          </cell>
          <cell r="Y37">
            <v>7468.8</v>
          </cell>
          <cell r="Z37">
            <v>45961.11</v>
          </cell>
          <cell r="AA37">
            <v>95769.279999999999</v>
          </cell>
          <cell r="AB37">
            <v>13346.227000000001</v>
          </cell>
        </row>
        <row r="38">
          <cell r="E38" t="str">
            <v>total debt</v>
          </cell>
          <cell r="F38">
            <v>2459.7718</v>
          </cell>
          <cell r="G38">
            <v>6359.8950000000004</v>
          </cell>
          <cell r="H38">
            <v>7288.8280000000004</v>
          </cell>
          <cell r="I38">
            <v>10659.908500000001</v>
          </cell>
          <cell r="J38">
            <v>322.89999999999998</v>
          </cell>
          <cell r="K38">
            <v>9268</v>
          </cell>
          <cell r="L38">
            <v>1843.7932000000001</v>
          </cell>
          <cell r="M38">
            <v>4051</v>
          </cell>
          <cell r="N38">
            <v>3592.3</v>
          </cell>
          <cell r="O38">
            <v>9454.5</v>
          </cell>
          <cell r="P38">
            <v>10086.5</v>
          </cell>
          <cell r="Q38">
            <v>5713</v>
          </cell>
          <cell r="R38">
            <v>11979.150000000001</v>
          </cell>
          <cell r="S38">
            <v>1116</v>
          </cell>
          <cell r="T38">
            <v>530.80290000000002</v>
          </cell>
          <cell r="U38">
            <v>4200.098</v>
          </cell>
          <cell r="V38">
            <v>1960.5</v>
          </cell>
          <cell r="W38">
            <v>1925.15</v>
          </cell>
          <cell r="X38">
            <v>7429.5</v>
          </cell>
          <cell r="Y38">
            <v>203.72</v>
          </cell>
          <cell r="Z38">
            <v>13416.460500000001</v>
          </cell>
          <cell r="AA38">
            <v>5076.2255000000005</v>
          </cell>
          <cell r="AB38">
            <v>501.1585</v>
          </cell>
        </row>
        <row r="39">
          <cell r="E39" t="str">
            <v>total value</v>
          </cell>
          <cell r="F39">
            <v>8761.5938000000006</v>
          </cell>
          <cell r="G39">
            <v>28854.424999999999</v>
          </cell>
          <cell r="H39">
            <v>94974.707999999999</v>
          </cell>
          <cell r="I39">
            <v>94996.808499999999</v>
          </cell>
          <cell r="J39">
            <v>61627.700000000004</v>
          </cell>
          <cell r="K39">
            <v>97421.55</v>
          </cell>
          <cell r="L39">
            <v>8625.5832000000009</v>
          </cell>
          <cell r="M39">
            <v>186737.7</v>
          </cell>
          <cell r="N39">
            <v>88942.1</v>
          </cell>
          <cell r="O39">
            <v>147431.79999999999</v>
          </cell>
          <cell r="P39">
            <v>267967.7</v>
          </cell>
          <cell r="Q39">
            <v>57444.24</v>
          </cell>
          <cell r="R39">
            <v>68491.700000000012</v>
          </cell>
          <cell r="S39">
            <v>51067.68</v>
          </cell>
          <cell r="T39">
            <v>33576.802900000002</v>
          </cell>
          <cell r="U39">
            <v>16803.868999999999</v>
          </cell>
          <cell r="V39">
            <v>91673.3</v>
          </cell>
          <cell r="W39">
            <v>11267.15</v>
          </cell>
          <cell r="X39">
            <v>161981.6</v>
          </cell>
          <cell r="Y39">
            <v>7672.52</v>
          </cell>
          <cell r="Z39">
            <v>59377.570500000002</v>
          </cell>
          <cell r="AA39">
            <v>100845.5055</v>
          </cell>
          <cell r="AB39">
            <v>13847.3855</v>
          </cell>
        </row>
        <row r="40">
          <cell r="D40" t="str">
            <v>Beta Unlevered</v>
          </cell>
          <cell r="F40">
            <v>0.29472162563588938</v>
          </cell>
          <cell r="G40">
            <v>0.84072574429679736</v>
          </cell>
          <cell r="H40">
            <v>0.42290765650209466</v>
          </cell>
          <cell r="I40">
            <v>0.45081135122478372</v>
          </cell>
          <cell r="J40">
            <v>0.74165616289427361</v>
          </cell>
          <cell r="K40">
            <v>0.40730674811274897</v>
          </cell>
          <cell r="L40">
            <v>0.39634623007815839</v>
          </cell>
          <cell r="M40">
            <v>0.52008046195574376</v>
          </cell>
          <cell r="N40">
            <v>0.3218716194858407</v>
          </cell>
          <cell r="O40">
            <v>0.52539911660285421</v>
          </cell>
          <cell r="P40">
            <v>0.63802692273155592</v>
          </cell>
          <cell r="Q40">
            <v>0.36576386391061194</v>
          </cell>
          <cell r="R40">
            <v>0.62296147746297392</v>
          </cell>
          <cell r="S40">
            <v>0.73613218156474913</v>
          </cell>
          <cell r="T40">
            <v>0.64969497118039776</v>
          </cell>
          <cell r="U40">
            <v>0.85420594160613994</v>
          </cell>
          <cell r="V40">
            <v>0.43731039801767913</v>
          </cell>
          <cell r="W40">
            <v>0.67905169213351813</v>
          </cell>
          <cell r="X40">
            <v>0.49920194550641539</v>
          </cell>
          <cell r="Y40">
            <v>0.58699184815766792</v>
          </cell>
          <cell r="Z40">
            <v>0.49116673672033978</v>
          </cell>
          <cell r="AA40">
            <v>0.63379651046331953</v>
          </cell>
          <cell r="AB40">
            <v>0.9312218178959254</v>
          </cell>
        </row>
        <row r="41">
          <cell r="D41" t="str">
            <v>average UL beta</v>
          </cell>
          <cell r="E41">
            <v>0.56727621844089049</v>
          </cell>
        </row>
        <row r="45">
          <cell r="D45" t="str">
            <v>difference from average</v>
          </cell>
          <cell r="F45">
            <v>-0.27255459280500111</v>
          </cell>
          <cell r="G45">
            <v>0.27344952585590687</v>
          </cell>
          <cell r="H45">
            <v>-0.14436856193879583</v>
          </cell>
          <cell r="I45">
            <v>-0.11646486721610677</v>
          </cell>
          <cell r="J45">
            <v>0.17437994445338312</v>
          </cell>
          <cell r="K45">
            <v>-0.15996947032814152</v>
          </cell>
          <cell r="L45">
            <v>-0.1709299883627321</v>
          </cell>
          <cell r="M45">
            <v>-4.7195756485146734E-2</v>
          </cell>
          <cell r="N45">
            <v>-0.24540459895504979</v>
          </cell>
          <cell r="O45">
            <v>-4.1877101838036279E-2</v>
          </cell>
          <cell r="P45">
            <v>7.0750704290665434E-2</v>
          </cell>
          <cell r="Q45">
            <v>-0.20151235453027855</v>
          </cell>
          <cell r="R45">
            <v>5.5685259022083433E-2</v>
          </cell>
          <cell r="S45">
            <v>0.16885596312385864</v>
          </cell>
          <cell r="T45">
            <v>8.2418752739507273E-2</v>
          </cell>
          <cell r="U45">
            <v>0.28692972316524945</v>
          </cell>
          <cell r="V45">
            <v>-0.12996582042321136</v>
          </cell>
          <cell r="W45">
            <v>0.11177547369262764</v>
          </cell>
          <cell r="X45">
            <v>-6.80742729344751E-2</v>
          </cell>
          <cell r="Y45">
            <v>1.9715629716777427E-2</v>
          </cell>
          <cell r="Z45">
            <v>-7.6109481720550709E-2</v>
          </cell>
          <cell r="AA45">
            <v>6.6520292022429039E-2</v>
          </cell>
          <cell r="AB45">
            <v>0.36394559945503491</v>
          </cell>
        </row>
        <row r="46">
          <cell r="D46" t="str">
            <v>adjust to industry avg?</v>
          </cell>
          <cell r="F46" t="str">
            <v>y</v>
          </cell>
          <cell r="G46" t="str">
            <v>y</v>
          </cell>
          <cell r="U46" t="str">
            <v>y</v>
          </cell>
          <cell r="AB46" t="str">
            <v>y</v>
          </cell>
        </row>
        <row r="47">
          <cell r="D47" t="str">
            <v>Relevered Beta</v>
          </cell>
          <cell r="F47">
            <v>0.73334367221833086</v>
          </cell>
          <cell r="G47">
            <v>0.68756603507457192</v>
          </cell>
          <cell r="H47">
            <v>0.44400000000000001</v>
          </cell>
          <cell r="I47">
            <v>0.48499999999999999</v>
          </cell>
          <cell r="J47">
            <v>0.74399999999999999</v>
          </cell>
          <cell r="K47">
            <v>0.433</v>
          </cell>
          <cell r="L47">
            <v>0.46100000000000002</v>
          </cell>
          <cell r="M47">
            <v>0.52700000000000002</v>
          </cell>
          <cell r="N47">
            <v>0.33</v>
          </cell>
          <cell r="O47">
            <v>0.54700000000000004</v>
          </cell>
          <cell r="P47">
            <v>0.65300000000000002</v>
          </cell>
          <cell r="Q47">
            <v>0.39</v>
          </cell>
          <cell r="R47">
            <v>0.71099999999999997</v>
          </cell>
          <cell r="S47">
            <v>0.746</v>
          </cell>
          <cell r="T47">
            <v>0.65700000000000003</v>
          </cell>
          <cell r="U47">
            <v>0.6807001632517482</v>
          </cell>
          <cell r="V47">
            <v>0.44400000000000001</v>
          </cell>
          <cell r="W47">
            <v>0.79100000000000004</v>
          </cell>
          <cell r="X47">
            <v>0.51600000000000001</v>
          </cell>
          <cell r="Y47">
            <v>0.59899999999999998</v>
          </cell>
          <cell r="Z47">
            <v>0.60299999999999998</v>
          </cell>
          <cell r="AA47">
            <v>0.66</v>
          </cell>
          <cell r="AB47">
            <v>0.58176127126737598</v>
          </cell>
        </row>
        <row r="48">
          <cell r="D48" t="str">
            <v>Revised Kc</v>
          </cell>
          <cell r="F48">
            <v>8.5177183610916543E-2</v>
          </cell>
          <cell r="G48">
            <v>8.2888301753728605E-2</v>
          </cell>
          <cell r="H48">
            <v>7.3300000000000004E-2</v>
          </cell>
          <cell r="I48">
            <v>7.535E-2</v>
          </cell>
          <cell r="J48">
            <v>8.8300000000000003E-2</v>
          </cell>
          <cell r="K48">
            <v>7.2750000000000009E-2</v>
          </cell>
          <cell r="L48">
            <v>7.4149999999999994E-2</v>
          </cell>
          <cell r="M48">
            <v>7.7450000000000005E-2</v>
          </cell>
          <cell r="N48">
            <v>6.7599999999999993E-2</v>
          </cell>
          <cell r="O48">
            <v>7.8450000000000006E-2</v>
          </cell>
          <cell r="P48">
            <v>8.3750000000000005E-2</v>
          </cell>
          <cell r="Q48">
            <v>7.0599999999999996E-2</v>
          </cell>
          <cell r="R48">
            <v>8.5620000000000002E-2</v>
          </cell>
          <cell r="S48">
            <v>8.8400000000000006E-2</v>
          </cell>
          <cell r="T48">
            <v>8.166000000000001E-2</v>
          </cell>
          <cell r="U48">
            <v>8.5135008162587414E-2</v>
          </cell>
          <cell r="V48">
            <v>7.1010000000000004E-2</v>
          </cell>
          <cell r="W48">
            <v>9.0749999999999997E-2</v>
          </cell>
          <cell r="X48">
            <v>7.461000000000001E-2</v>
          </cell>
          <cell r="Y48">
            <v>7.8460000000000002E-2</v>
          </cell>
          <cell r="Z48">
            <v>8.2780000000000006E-2</v>
          </cell>
          <cell r="AA48">
            <v>8.5630000000000012E-2</v>
          </cell>
          <cell r="AB48">
            <v>8.1718063563368804E-2</v>
          </cell>
        </row>
        <row r="49">
          <cell r="E49" t="str">
            <v>risk free rate</v>
          </cell>
          <cell r="F49">
            <v>4.8509999999999998E-2</v>
          </cell>
          <cell r="G49">
            <v>4.8509999999999998E-2</v>
          </cell>
          <cell r="H49">
            <v>5.11E-2</v>
          </cell>
          <cell r="I49">
            <v>5.11E-2</v>
          </cell>
          <cell r="J49">
            <v>5.11E-2</v>
          </cell>
          <cell r="K49">
            <v>5.11E-2</v>
          </cell>
          <cell r="L49">
            <v>5.11E-2</v>
          </cell>
          <cell r="M49">
            <v>5.11E-2</v>
          </cell>
          <cell r="N49">
            <v>5.11E-2</v>
          </cell>
          <cell r="O49">
            <v>5.11E-2</v>
          </cell>
          <cell r="P49">
            <v>5.11E-2</v>
          </cell>
          <cell r="Q49">
            <v>5.11E-2</v>
          </cell>
          <cell r="R49">
            <v>5.0070000000000003E-2</v>
          </cell>
          <cell r="S49">
            <v>5.11E-2</v>
          </cell>
          <cell r="T49">
            <v>4.8809999999999999E-2</v>
          </cell>
          <cell r="U49">
            <v>5.11E-2</v>
          </cell>
          <cell r="V49">
            <v>4.8809999999999999E-2</v>
          </cell>
          <cell r="W49">
            <v>5.1200000000000002E-2</v>
          </cell>
          <cell r="X49">
            <v>4.8809999999999999E-2</v>
          </cell>
          <cell r="Y49">
            <v>4.8509999999999998E-2</v>
          </cell>
          <cell r="Z49">
            <v>5.2630000000000003E-2</v>
          </cell>
          <cell r="AA49">
            <v>5.2630000000000003E-2</v>
          </cell>
          <cell r="AB49">
            <v>5.2630000000000003E-2</v>
          </cell>
        </row>
        <row r="50">
          <cell r="E50" t="str">
            <v>market risk premium</v>
          </cell>
          <cell r="F50">
            <v>0.05</v>
          </cell>
          <cell r="G50">
            <v>0.05</v>
          </cell>
          <cell r="H50">
            <v>0.05</v>
          </cell>
          <cell r="I50">
            <v>0.05</v>
          </cell>
          <cell r="J50">
            <v>0.05</v>
          </cell>
          <cell r="K50">
            <v>0.05</v>
          </cell>
          <cell r="L50">
            <v>0.05</v>
          </cell>
          <cell r="M50">
            <v>0.05</v>
          </cell>
          <cell r="N50">
            <v>0.05</v>
          </cell>
          <cell r="O50">
            <v>0.05</v>
          </cell>
          <cell r="P50">
            <v>0.05</v>
          </cell>
          <cell r="Q50">
            <v>0.05</v>
          </cell>
          <cell r="R50">
            <v>0.05</v>
          </cell>
          <cell r="S50">
            <v>0.05</v>
          </cell>
          <cell r="T50">
            <v>0.05</v>
          </cell>
          <cell r="U50">
            <v>0.05</v>
          </cell>
          <cell r="V50">
            <v>0.05</v>
          </cell>
          <cell r="W50">
            <v>0.05</v>
          </cell>
          <cell r="X50">
            <v>0.05</v>
          </cell>
          <cell r="Y50">
            <v>0.05</v>
          </cell>
          <cell r="Z50">
            <v>0.05</v>
          </cell>
          <cell r="AA50">
            <v>0.05</v>
          </cell>
          <cell r="AB50">
            <v>0.05</v>
          </cell>
        </row>
        <row r="51">
          <cell r="D51" t="str">
            <v>Revised Kd</v>
          </cell>
          <cell r="E51" t="str">
            <v>kd</v>
          </cell>
          <cell r="F51">
            <v>5.463727161330776E-2</v>
          </cell>
          <cell r="G51">
            <v>6.4000000000000001E-2</v>
          </cell>
          <cell r="H51">
            <v>6.4000000000000001E-2</v>
          </cell>
          <cell r="I51">
            <v>6.9099999999999995E-2</v>
          </cell>
          <cell r="J51">
            <v>6.9099999999999995E-2</v>
          </cell>
          <cell r="K51">
            <v>6.2799999999999995E-2</v>
          </cell>
          <cell r="L51">
            <v>9.2399999999999996E-2</v>
          </cell>
          <cell r="M51">
            <v>6.2799999999999995E-2</v>
          </cell>
          <cell r="N51">
            <v>6.4000000000000001E-2</v>
          </cell>
          <cell r="O51">
            <v>6.2799999999999995E-2</v>
          </cell>
          <cell r="P51">
            <v>6.2799999999999995E-2</v>
          </cell>
          <cell r="Q51">
            <v>6.5000000000000002E-2</v>
          </cell>
          <cell r="R51">
            <v>7.17E-2</v>
          </cell>
          <cell r="S51">
            <v>6.4000000000000001E-2</v>
          </cell>
          <cell r="T51">
            <v>6.7936723266821167E-2</v>
          </cell>
          <cell r="U51">
            <v>7.17E-2</v>
          </cell>
          <cell r="V51">
            <v>6.3899999999999998E-2</v>
          </cell>
          <cell r="W51">
            <v>7.4300000000000005E-2</v>
          </cell>
          <cell r="X51">
            <v>6.4000000000000001E-2</v>
          </cell>
          <cell r="Y51">
            <v>5.463727161330776E-2</v>
          </cell>
          <cell r="Z51">
            <v>0.13739999999999999</v>
          </cell>
          <cell r="AA51">
            <v>0.13739999999999999</v>
          </cell>
          <cell r="AB51">
            <v>0.13739999999999999</v>
          </cell>
        </row>
        <row r="52">
          <cell r="D52" t="str">
            <v>Revised WACC</v>
          </cell>
          <cell r="F52">
            <v>7.2768480151959289E-2</v>
          </cell>
          <cell r="G52">
            <v>7.5198460910182771E-2</v>
          </cell>
          <cell r="H52">
            <v>7.0621601692105226E-2</v>
          </cell>
          <cell r="I52">
            <v>7.15470901468232E-2</v>
          </cell>
          <cell r="J52">
            <v>8.8054580553874315E-2</v>
          </cell>
          <cell r="K52">
            <v>6.9413687243736116E-2</v>
          </cell>
          <cell r="L52">
            <v>7.015057526869603E-2</v>
          </cell>
          <cell r="M52">
            <v>7.6587248289981077E-2</v>
          </cell>
          <cell r="N52">
            <v>6.6420635447105469E-2</v>
          </cell>
          <cell r="O52">
            <v>7.5835503229289752E-2</v>
          </cell>
          <cell r="P52">
            <v>8.2015891542152289E-2</v>
          </cell>
          <cell r="Q52">
            <v>6.7457286300593403E-2</v>
          </cell>
          <cell r="R52">
            <v>7.9005726696351516E-2</v>
          </cell>
          <cell r="S52">
            <v>8.7307332387138017E-2</v>
          </cell>
          <cell r="T52">
            <v>8.1120858198460849E-2</v>
          </cell>
          <cell r="U52">
            <v>7.4608434695865741E-2</v>
          </cell>
          <cell r="V52">
            <v>7.0447983142310808E-2</v>
          </cell>
          <cell r="W52">
            <v>8.5400249042570667E-2</v>
          </cell>
          <cell r="X52">
            <v>7.3242724982343674E-2</v>
          </cell>
          <cell r="Y52">
            <v>7.7464780375912645E-2</v>
          </cell>
          <cell r="Z52">
            <v>8.8291412840914407E-2</v>
          </cell>
          <cell r="AA52">
            <v>8.6714352239386616E-2</v>
          </cell>
          <cell r="AB52">
            <v>8.2142009210991421E-2</v>
          </cell>
        </row>
        <row r="54">
          <cell r="C54">
            <v>2000</v>
          </cell>
          <cell r="F54" t="str">
            <v>MerckKGAA</v>
          </cell>
          <cell r="G54" t="str">
            <v>Bayer</v>
          </cell>
          <cell r="H54" t="str">
            <v>Abbot</v>
          </cell>
          <cell r="I54" t="str">
            <v>AHP</v>
          </cell>
          <cell r="J54" t="str">
            <v>Amgen</v>
          </cell>
          <cell r="K54" t="str">
            <v>BMS</v>
          </cell>
          <cell r="L54" t="str">
            <v>Quest</v>
          </cell>
          <cell r="M54" t="str">
            <v>JNJ</v>
          </cell>
          <cell r="N54" t="str">
            <v>Lilly</v>
          </cell>
          <cell r="O54" t="str">
            <v>Merck</v>
          </cell>
          <cell r="P54" t="str">
            <v>Pfizer</v>
          </cell>
          <cell r="Q54" t="str">
            <v>Pharmacia</v>
          </cell>
          <cell r="R54" t="str">
            <v>Aventis</v>
          </cell>
          <cell r="S54" t="str">
            <v>ScheringPlough</v>
          </cell>
          <cell r="T54" t="str">
            <v>Amersham</v>
          </cell>
          <cell r="U54" t="str">
            <v>AkzoNobel</v>
          </cell>
          <cell r="V54" t="str">
            <v>AstraZeneca</v>
          </cell>
          <cell r="W54" t="str">
            <v>Elan</v>
          </cell>
          <cell r="X54" t="str">
            <v>Glaxo</v>
          </cell>
          <cell r="Y54" t="str">
            <v>ScheringAG</v>
          </cell>
          <cell r="Z54" t="str">
            <v>Roche</v>
          </cell>
          <cell r="AA54" t="str">
            <v>Novartis</v>
          </cell>
          <cell r="AB54" t="str">
            <v>NovoNordisk</v>
          </cell>
        </row>
        <row r="56">
          <cell r="D56" t="str">
            <v>Levered Beta</v>
          </cell>
          <cell r="E56" t="str">
            <v>beta</v>
          </cell>
          <cell r="F56">
            <v>0.45700000000000002</v>
          </cell>
          <cell r="G56">
            <v>1.083</v>
          </cell>
          <cell r="H56">
            <v>0.65300000000000002</v>
          </cell>
          <cell r="I56">
            <v>0.64500000000000002</v>
          </cell>
          <cell r="J56">
            <v>0.69399999999999995</v>
          </cell>
          <cell r="K56">
            <v>0.67100000000000004</v>
          </cell>
          <cell r="L56">
            <v>0.36799999999999999</v>
          </cell>
          <cell r="M56">
            <v>0.68700000000000006</v>
          </cell>
          <cell r="N56">
            <v>0.497</v>
          </cell>
          <cell r="O56">
            <v>0.67600000000000005</v>
          </cell>
          <cell r="P56">
            <v>0.748</v>
          </cell>
          <cell r="Q56">
            <v>0.38100000000000001</v>
          </cell>
          <cell r="R56">
            <v>0.85599999999999998</v>
          </cell>
          <cell r="S56">
            <v>0.75</v>
          </cell>
          <cell r="T56">
            <v>0.65</v>
          </cell>
          <cell r="U56">
            <v>1.113</v>
          </cell>
          <cell r="V56">
            <v>0.64100000000000001</v>
          </cell>
          <cell r="W56">
            <v>0.84199999999999997</v>
          </cell>
          <cell r="X56">
            <v>0.70599999999999996</v>
          </cell>
          <cell r="Y56">
            <v>0.72899999999999998</v>
          </cell>
          <cell r="Z56">
            <v>0.47099999999999997</v>
          </cell>
          <cell r="AA56">
            <v>0.72899999999999998</v>
          </cell>
          <cell r="AB56">
            <v>0.98399999999999999</v>
          </cell>
        </row>
        <row r="57">
          <cell r="D57" t="str">
            <v>Marginal Tax Rate</v>
          </cell>
          <cell r="E57" t="str">
            <v>tax rate</v>
          </cell>
          <cell r="F57">
            <v>0.25</v>
          </cell>
          <cell r="G57">
            <v>0.25</v>
          </cell>
          <cell r="H57">
            <v>0.4</v>
          </cell>
          <cell r="I57">
            <v>0.4</v>
          </cell>
          <cell r="J57">
            <v>0.4</v>
          </cell>
          <cell r="K57">
            <v>0.4</v>
          </cell>
          <cell r="L57">
            <v>0.4</v>
          </cell>
          <cell r="M57">
            <v>0.4</v>
          </cell>
          <cell r="N57">
            <v>0.4</v>
          </cell>
          <cell r="O57">
            <v>0.4</v>
          </cell>
          <cell r="P57">
            <v>0.4</v>
          </cell>
          <cell r="Q57">
            <v>0.4</v>
          </cell>
          <cell r="R57">
            <v>0.33329999999999999</v>
          </cell>
          <cell r="S57">
            <v>0.4</v>
          </cell>
          <cell r="T57">
            <v>0.3</v>
          </cell>
          <cell r="U57">
            <v>0.4</v>
          </cell>
          <cell r="V57">
            <v>0.3</v>
          </cell>
          <cell r="W57">
            <v>0.2</v>
          </cell>
          <cell r="X57">
            <v>0.3</v>
          </cell>
          <cell r="Y57">
            <v>0.25</v>
          </cell>
          <cell r="Z57">
            <v>0.22</v>
          </cell>
          <cell r="AA57">
            <v>0.22</v>
          </cell>
          <cell r="AB57">
            <v>0.32</v>
          </cell>
        </row>
        <row r="58">
          <cell r="D58" t="str">
            <v>Debt to Equity</v>
          </cell>
          <cell r="F58">
            <v>0.40985902593216011</v>
          </cell>
          <cell r="G58">
            <v>0.23374574909857296</v>
          </cell>
          <cell r="H58">
            <v>2.0777209159327716E-2</v>
          </cell>
          <cell r="I58">
            <v>4.6699475781037239E-2</v>
          </cell>
          <cell r="J58">
            <v>4.8651593643104672E-3</v>
          </cell>
          <cell r="K58">
            <v>1.9198320788721229E-2</v>
          </cell>
          <cell r="L58">
            <v>0.28921573315183857</v>
          </cell>
          <cell r="M58">
            <v>3.2442533718995123E-2</v>
          </cell>
          <cell r="N58">
            <v>2.6902808663248557E-2</v>
          </cell>
          <cell r="O58">
            <v>3.2029763611550251E-2</v>
          </cell>
          <cell r="P58">
            <v>2.4271460247070002E-2</v>
          </cell>
          <cell r="Q58">
            <v>6.5697704563935436E-2</v>
          </cell>
          <cell r="R58">
            <v>0.22261827231569525</v>
          </cell>
          <cell r="S58">
            <v>1.8102926519342009E-2</v>
          </cell>
          <cell r="T58">
            <v>2.5113903835890877E-2</v>
          </cell>
          <cell r="U58">
            <v>0.28954075437805438</v>
          </cell>
          <cell r="V58">
            <v>1.8499378772718775E-2</v>
          </cell>
          <cell r="W58">
            <v>0.16872742274547547</v>
          </cell>
          <cell r="X58">
            <v>4.8424896133822504E-2</v>
          </cell>
          <cell r="Y58">
            <v>3.0142700329308453E-2</v>
          </cell>
          <cell r="Z58">
            <v>0.21522124695079653</v>
          </cell>
          <cell r="AA58">
            <v>4.3517186909270894E-2</v>
          </cell>
          <cell r="AB58">
            <v>4.1964354981752633E-2</v>
          </cell>
        </row>
        <row r="59">
          <cell r="E59" t="str">
            <v>market capitalization</v>
          </cell>
          <cell r="F59">
            <v>7619.7616800000005</v>
          </cell>
          <cell r="G59">
            <v>38466.372264200007</v>
          </cell>
          <cell r="H59">
            <v>74881.178124999991</v>
          </cell>
          <cell r="I59">
            <v>83363.237699999998</v>
          </cell>
          <cell r="J59">
            <v>66328.762500000012</v>
          </cell>
          <cell r="K59">
            <v>144439.71587499999</v>
          </cell>
          <cell r="L59">
            <v>6608.8220000000001</v>
          </cell>
          <cell r="M59">
            <v>146135.3185625</v>
          </cell>
          <cell r="N59">
            <v>104747.42749999999</v>
          </cell>
          <cell r="O59">
            <v>216049.05</v>
          </cell>
          <cell r="P59">
            <v>290444</v>
          </cell>
          <cell r="Q59">
            <v>79074.3</v>
          </cell>
          <cell r="R59">
            <v>66210.297325000007</v>
          </cell>
          <cell r="S59">
            <v>83025.25</v>
          </cell>
          <cell r="T59">
            <v>26174.65625</v>
          </cell>
          <cell r="U59">
            <v>15226.198499999999</v>
          </cell>
          <cell r="V59">
            <v>90949</v>
          </cell>
          <cell r="W59">
            <v>15096.834637500002</v>
          </cell>
          <cell r="X59">
            <v>174318.53600000002</v>
          </cell>
          <cell r="Y59">
            <v>7288</v>
          </cell>
          <cell r="Z59">
            <v>68841.667400000006</v>
          </cell>
          <cell r="AA59">
            <v>116648.751</v>
          </cell>
          <cell r="AB59">
            <v>12361.502999999999</v>
          </cell>
        </row>
        <row r="60">
          <cell r="E60" t="str">
            <v>total debt</v>
          </cell>
          <cell r="F60">
            <v>3123.0281</v>
          </cell>
          <cell r="G60">
            <v>8991.3510000000006</v>
          </cell>
          <cell r="H60">
            <v>1555.8218999999999</v>
          </cell>
          <cell r="I60">
            <v>3893.0195000000003</v>
          </cell>
          <cell r="J60">
            <v>322.7</v>
          </cell>
          <cell r="K60">
            <v>2773</v>
          </cell>
          <cell r="L60">
            <v>1911.3753000000002</v>
          </cell>
          <cell r="M60">
            <v>4741</v>
          </cell>
          <cell r="N60">
            <v>2818</v>
          </cell>
          <cell r="O60">
            <v>6920</v>
          </cell>
          <cell r="P60">
            <v>7049.5</v>
          </cell>
          <cell r="Q60">
            <v>5195</v>
          </cell>
          <cell r="R60">
            <v>14739.622000000001</v>
          </cell>
          <cell r="S60">
            <v>1503</v>
          </cell>
          <cell r="T60">
            <v>657.34780000000012</v>
          </cell>
          <cell r="U60">
            <v>4408.6049999999996</v>
          </cell>
          <cell r="V60">
            <v>1682.5</v>
          </cell>
          <cell r="W60">
            <v>2547.25</v>
          </cell>
          <cell r="X60">
            <v>8441.357</v>
          </cell>
          <cell r="Y60">
            <v>219.68</v>
          </cell>
          <cell r="Z60">
            <v>14816.1895</v>
          </cell>
          <cell r="AA60">
            <v>5076.2255000000005</v>
          </cell>
          <cell r="AB60">
            <v>518.74250000000006</v>
          </cell>
        </row>
        <row r="61">
          <cell r="E61" t="str">
            <v>total value</v>
          </cell>
          <cell r="F61">
            <v>10742.789780000001</v>
          </cell>
          <cell r="G61">
            <v>47457.723264200009</v>
          </cell>
          <cell r="H61">
            <v>76437.000024999987</v>
          </cell>
          <cell r="I61">
            <v>87256.257199999993</v>
          </cell>
          <cell r="J61">
            <v>66651.462500000009</v>
          </cell>
          <cell r="K61">
            <v>147212.71587499999</v>
          </cell>
          <cell r="L61">
            <v>8520.1972999999998</v>
          </cell>
          <cell r="M61">
            <v>150876.3185625</v>
          </cell>
          <cell r="N61">
            <v>107565.42749999999</v>
          </cell>
          <cell r="O61">
            <v>222969.05</v>
          </cell>
          <cell r="P61">
            <v>297493.5</v>
          </cell>
          <cell r="Q61">
            <v>84269.3</v>
          </cell>
          <cell r="R61">
            <v>80949.91932500001</v>
          </cell>
          <cell r="S61">
            <v>84528.25</v>
          </cell>
          <cell r="T61">
            <v>26832.00405</v>
          </cell>
          <cell r="U61">
            <v>19634.803499999998</v>
          </cell>
          <cell r="V61">
            <v>92631.5</v>
          </cell>
          <cell r="W61">
            <v>17644.084637500004</v>
          </cell>
          <cell r="X61">
            <v>182759.89300000001</v>
          </cell>
          <cell r="Y61">
            <v>7507.68</v>
          </cell>
          <cell r="Z61">
            <v>83657.856900000013</v>
          </cell>
          <cell r="AA61">
            <v>121724.9765</v>
          </cell>
          <cell r="AB61">
            <v>12880.245499999999</v>
          </cell>
        </row>
        <row r="62">
          <cell r="D62" t="str">
            <v>Beta Unlevered</v>
          </cell>
          <cell r="F62">
            <v>0.34955025479235136</v>
          </cell>
          <cell r="G62">
            <v>0.92145955886227304</v>
          </cell>
          <cell r="H62">
            <v>0.64495972217185615</v>
          </cell>
          <cell r="I62">
            <v>0.62741989197023695</v>
          </cell>
          <cell r="J62">
            <v>0.69198004408516178</v>
          </cell>
          <cell r="K62">
            <v>0.66335877526071896</v>
          </cell>
          <cell r="L62">
            <v>0.31358395238397113</v>
          </cell>
          <cell r="M62">
            <v>0.67388252605548205</v>
          </cell>
          <cell r="N62">
            <v>0.48910502072669326</v>
          </cell>
          <cell r="O62">
            <v>0.66325368475763402</v>
          </cell>
          <cell r="P62">
            <v>0.7372633255020723</v>
          </cell>
          <cell r="Q62">
            <v>0.36655106197371257</v>
          </cell>
          <cell r="R62">
            <v>0.74537216048498967</v>
          </cell>
          <cell r="S62">
            <v>0.74194121561522786</v>
          </cell>
          <cell r="T62">
            <v>0.63877058388812635</v>
          </cell>
          <cell r="U62">
            <v>0.94826345102470222</v>
          </cell>
          <cell r="V62">
            <v>0.63280544467269284</v>
          </cell>
          <cell r="W62">
            <v>0.74186202587332528</v>
          </cell>
          <cell r="X62">
            <v>0.68285303876615844</v>
          </cell>
          <cell r="Y62">
            <v>0.7128838175387372</v>
          </cell>
          <cell r="Z62">
            <v>0.40329742391561341</v>
          </cell>
          <cell r="AA62">
            <v>0.7050676042017392</v>
          </cell>
          <cell r="AB62">
            <v>0.95669984160054011</v>
          </cell>
        </row>
        <row r="63">
          <cell r="D63" t="str">
            <v>average UL beta</v>
          </cell>
          <cell r="E63">
            <v>0.65444280113582676</v>
          </cell>
        </row>
        <row r="67">
          <cell r="D67" t="str">
            <v>difference from average</v>
          </cell>
          <cell r="F67">
            <v>-0.3048925463434754</v>
          </cell>
          <cell r="G67">
            <v>0.26701675772644629</v>
          </cell>
          <cell r="H67">
            <v>-9.4830789639706037E-3</v>
          </cell>
          <cell r="I67">
            <v>-2.7022909165589803E-2</v>
          </cell>
          <cell r="J67">
            <v>3.7537242949335026E-2</v>
          </cell>
          <cell r="K67">
            <v>8.9159741248922009E-3</v>
          </cell>
          <cell r="L67">
            <v>-0.34085884875185563</v>
          </cell>
          <cell r="M67">
            <v>1.9439724919655288E-2</v>
          </cell>
          <cell r="N67">
            <v>-0.16533778040913349</v>
          </cell>
          <cell r="O67">
            <v>8.8108836218072639E-3</v>
          </cell>
          <cell r="P67">
            <v>8.282052436624554E-2</v>
          </cell>
          <cell r="Q67">
            <v>-0.28789173916211419</v>
          </cell>
          <cell r="R67">
            <v>9.0929359349162908E-2</v>
          </cell>
          <cell r="S67">
            <v>8.7498414479401099E-2</v>
          </cell>
          <cell r="T67">
            <v>-1.5672217247700404E-2</v>
          </cell>
          <cell r="U67">
            <v>0.29382064988887546</v>
          </cell>
          <cell r="V67">
            <v>-2.1637356463133917E-2</v>
          </cell>
          <cell r="W67">
            <v>8.7419224737498524E-2</v>
          </cell>
          <cell r="X67">
            <v>2.8410237630331681E-2</v>
          </cell>
          <cell r="Y67">
            <v>5.844101640291044E-2</v>
          </cell>
          <cell r="Z67">
            <v>-0.25114537722021335</v>
          </cell>
          <cell r="AA67">
            <v>5.0624803065912438E-2</v>
          </cell>
          <cell r="AB67">
            <v>0.30225704046471336</v>
          </cell>
        </row>
        <row r="68">
          <cell r="D68" t="str">
            <v>adjust to industry avg?</v>
          </cell>
          <cell r="F68" t="str">
            <v>y</v>
          </cell>
          <cell r="G68" t="str">
            <v>y</v>
          </cell>
          <cell r="L68" t="str">
            <v>y</v>
          </cell>
          <cell r="Q68" t="str">
            <v>y</v>
          </cell>
          <cell r="U68" t="str">
            <v>y</v>
          </cell>
          <cell r="Z68" t="str">
            <v>y</v>
          </cell>
          <cell r="AB68" t="str">
            <v>y</v>
          </cell>
        </row>
        <row r="69">
          <cell r="D69" t="str">
            <v>Relevered Beta</v>
          </cell>
          <cell r="F69">
            <v>0.85561476788721003</v>
          </cell>
          <cell r="G69">
            <v>0.76917271823107347</v>
          </cell>
          <cell r="H69">
            <v>0.65300000000000002</v>
          </cell>
          <cell r="I69">
            <v>0.64500000000000002</v>
          </cell>
          <cell r="J69">
            <v>0.69399999999999995</v>
          </cell>
          <cell r="K69">
            <v>0.67100000000000004</v>
          </cell>
          <cell r="L69">
            <v>0.76800789385769141</v>
          </cell>
          <cell r="M69">
            <v>0.68700000000000006</v>
          </cell>
          <cell r="N69">
            <v>0.497</v>
          </cell>
          <cell r="O69">
            <v>0.67600000000000005</v>
          </cell>
          <cell r="P69">
            <v>0.748</v>
          </cell>
          <cell r="Q69">
            <v>0.6802400350176363</v>
          </cell>
          <cell r="R69">
            <v>0.85599999999999998</v>
          </cell>
          <cell r="S69">
            <v>0.75</v>
          </cell>
          <cell r="T69">
            <v>0.65</v>
          </cell>
          <cell r="U69">
            <v>0.76813551853871942</v>
          </cell>
          <cell r="V69">
            <v>0.64100000000000001</v>
          </cell>
          <cell r="W69">
            <v>0.84199999999999997</v>
          </cell>
          <cell r="X69">
            <v>0.70599999999999996</v>
          </cell>
          <cell r="Y69">
            <v>0.72899999999999998</v>
          </cell>
          <cell r="Z69">
            <v>0.76430579779619812</v>
          </cell>
          <cell r="AA69">
            <v>0.72899999999999998</v>
          </cell>
          <cell r="AB69">
            <v>0.6731178247508659</v>
          </cell>
        </row>
        <row r="70">
          <cell r="D70" t="str">
            <v>Revised Kc</v>
          </cell>
          <cell r="F70">
            <v>9.6360738394360504E-2</v>
          </cell>
          <cell r="G70">
            <v>9.2038635911553673E-2</v>
          </cell>
          <cell r="H70">
            <v>9.7019999999999995E-2</v>
          </cell>
          <cell r="I70">
            <v>9.6619999999999998E-2</v>
          </cell>
          <cell r="J70">
            <v>9.9069999999999991E-2</v>
          </cell>
          <cell r="K70">
            <v>9.7920000000000007E-2</v>
          </cell>
          <cell r="L70">
            <v>0.10277039469288457</v>
          </cell>
          <cell r="M70">
            <v>9.8720000000000002E-2</v>
          </cell>
          <cell r="N70">
            <v>8.9219999999999994E-2</v>
          </cell>
          <cell r="O70">
            <v>9.8170000000000007E-2</v>
          </cell>
          <cell r="P70">
            <v>0.10177</v>
          </cell>
          <cell r="Q70">
            <v>9.8382001750881812E-2</v>
          </cell>
          <cell r="R70">
            <v>9.758E-2</v>
          </cell>
          <cell r="S70">
            <v>0.10187</v>
          </cell>
          <cell r="T70">
            <v>8.7340000000000001E-2</v>
          </cell>
          <cell r="U70">
            <v>0.10277677592693597</v>
          </cell>
          <cell r="V70">
            <v>8.6889999999999995E-2</v>
          </cell>
          <cell r="W70">
            <v>9.7299999999999998E-2</v>
          </cell>
          <cell r="X70">
            <v>9.0139999999999998E-2</v>
          </cell>
          <cell r="Y70">
            <v>9.0029999999999999E-2</v>
          </cell>
          <cell r="Z70">
            <v>9.4005289889809912E-2</v>
          </cell>
          <cell r="AA70">
            <v>9.2240000000000003E-2</v>
          </cell>
          <cell r="AB70">
            <v>8.944589123754329E-2</v>
          </cell>
        </row>
        <row r="71">
          <cell r="E71" t="str">
            <v>risk free rate</v>
          </cell>
          <cell r="F71">
            <v>5.3580000000000003E-2</v>
          </cell>
          <cell r="G71">
            <v>5.3580000000000003E-2</v>
          </cell>
          <cell r="H71">
            <v>6.4369999999999997E-2</v>
          </cell>
          <cell r="I71">
            <v>6.4369999999999997E-2</v>
          </cell>
          <cell r="J71">
            <v>6.4369999999999997E-2</v>
          </cell>
          <cell r="K71">
            <v>6.4369999999999997E-2</v>
          </cell>
          <cell r="L71">
            <v>6.4369999999999997E-2</v>
          </cell>
          <cell r="M71">
            <v>6.4369999999999997E-2</v>
          </cell>
          <cell r="N71">
            <v>6.4369999999999997E-2</v>
          </cell>
          <cell r="O71">
            <v>6.4369999999999997E-2</v>
          </cell>
          <cell r="P71">
            <v>6.4369999999999997E-2</v>
          </cell>
          <cell r="Q71">
            <v>6.4369999999999997E-2</v>
          </cell>
          <cell r="R71">
            <v>5.4780000000000002E-2</v>
          </cell>
          <cell r="S71">
            <v>6.4369999999999997E-2</v>
          </cell>
          <cell r="T71">
            <v>5.484E-2</v>
          </cell>
          <cell r="U71">
            <v>6.4369999999999997E-2</v>
          </cell>
          <cell r="V71">
            <v>5.484E-2</v>
          </cell>
          <cell r="W71">
            <v>5.5199999999999999E-2</v>
          </cell>
          <cell r="X71">
            <v>5.484E-2</v>
          </cell>
          <cell r="Y71">
            <v>5.3580000000000003E-2</v>
          </cell>
          <cell r="Z71">
            <v>5.5789999999999999E-2</v>
          </cell>
          <cell r="AA71">
            <v>5.5789999999999999E-2</v>
          </cell>
          <cell r="AB71">
            <v>5.5789999999999999E-2</v>
          </cell>
        </row>
        <row r="72">
          <cell r="E72" t="str">
            <v>market risk premium</v>
          </cell>
          <cell r="F72">
            <v>0.05</v>
          </cell>
          <cell r="G72">
            <v>0.05</v>
          </cell>
          <cell r="H72">
            <v>0.05</v>
          </cell>
          <cell r="I72">
            <v>0.05</v>
          </cell>
          <cell r="J72">
            <v>0.05</v>
          </cell>
          <cell r="K72">
            <v>0.05</v>
          </cell>
          <cell r="L72">
            <v>0.05</v>
          </cell>
          <cell r="M72">
            <v>0.05</v>
          </cell>
          <cell r="N72">
            <v>0.05</v>
          </cell>
          <cell r="O72">
            <v>0.05</v>
          </cell>
          <cell r="P72">
            <v>0.05</v>
          </cell>
          <cell r="Q72">
            <v>0.05</v>
          </cell>
          <cell r="R72">
            <v>0.05</v>
          </cell>
          <cell r="S72">
            <v>0.05</v>
          </cell>
          <cell r="T72">
            <v>0.05</v>
          </cell>
          <cell r="U72">
            <v>0.05</v>
          </cell>
          <cell r="V72">
            <v>0.05</v>
          </cell>
          <cell r="W72">
            <v>0.05</v>
          </cell>
          <cell r="X72">
            <v>0.05</v>
          </cell>
          <cell r="Y72">
            <v>0.05</v>
          </cell>
          <cell r="Z72">
            <v>0.05</v>
          </cell>
          <cell r="AA72">
            <v>0.05</v>
          </cell>
          <cell r="AB72">
            <v>0.05</v>
          </cell>
        </row>
        <row r="73">
          <cell r="D73" t="str">
            <v>Revised Kd</v>
          </cell>
          <cell r="E73" t="str">
            <v>kd</v>
          </cell>
          <cell r="F73">
            <v>5.0032303115818237E-2</v>
          </cell>
          <cell r="G73">
            <v>7.1800000000000003E-2</v>
          </cell>
          <cell r="H73">
            <v>7.0999999999999994E-2</v>
          </cell>
          <cell r="I73">
            <v>7.4399999999999994E-2</v>
          </cell>
          <cell r="J73">
            <v>7.4399999999999994E-2</v>
          </cell>
          <cell r="K73">
            <v>7.0999999999999994E-2</v>
          </cell>
          <cell r="L73">
            <v>9.3299999999999994E-2</v>
          </cell>
          <cell r="M73">
            <v>7.0999999999999994E-2</v>
          </cell>
          <cell r="N73">
            <v>7.1800000000000003E-2</v>
          </cell>
          <cell r="O73">
            <v>7.0999999999999994E-2</v>
          </cell>
          <cell r="P73">
            <v>7.0999999999999994E-2</v>
          </cell>
          <cell r="Q73">
            <v>7.4399999999999994E-2</v>
          </cell>
          <cell r="R73">
            <v>7.6100000000000001E-2</v>
          </cell>
          <cell r="S73">
            <v>7.1800000000000003E-2</v>
          </cell>
          <cell r="T73">
            <v>6.7936723266821167E-2</v>
          </cell>
          <cell r="U73">
            <v>7.4399999999999994E-2</v>
          </cell>
          <cell r="V73">
            <v>7.1300000000000002E-2</v>
          </cell>
          <cell r="W73">
            <v>7.8299999999999995E-2</v>
          </cell>
          <cell r="X73">
            <v>7.1800000000000003E-2</v>
          </cell>
          <cell r="Y73">
            <v>5.0032303115818237E-2</v>
          </cell>
          <cell r="Z73">
            <v>0.10879999999999999</v>
          </cell>
          <cell r="AA73">
            <v>0.10879999999999999</v>
          </cell>
          <cell r="AB73">
            <v>0.10879999999999999</v>
          </cell>
        </row>
        <row r="74">
          <cell r="D74" t="str">
            <v>Revised WACC</v>
          </cell>
          <cell r="F74">
            <v>7.9256421815383074E-2</v>
          </cell>
          <cell r="G74">
            <v>8.4803408301066807E-2</v>
          </cell>
          <cell r="H74">
            <v>9.5912318801492633E-2</v>
          </cell>
          <cell r="I74">
            <v>9.4300863698448895E-2</v>
          </cell>
          <cell r="J74">
            <v>9.8806471484027839E-2</v>
          </cell>
          <cell r="K74">
            <v>9.6877954419302637E-2</v>
          </cell>
          <cell r="L74">
            <v>9.2273688860352893E-2</v>
          </cell>
          <cell r="M74">
            <v>9.6956536240180191E-2</v>
          </cell>
          <cell r="N74">
            <v>8.801122388092586E-2</v>
          </cell>
          <cell r="O74">
            <v>9.6445346286850142E-2</v>
          </cell>
          <cell r="P74">
            <v>0.10036788897908694</v>
          </cell>
          <cell r="Q74">
            <v>9.5068936386676448E-2</v>
          </cell>
          <cell r="R74">
            <v>8.9050469953814743E-2</v>
          </cell>
          <cell r="S74">
            <v>0.10082465279359268</v>
          </cell>
          <cell r="T74">
            <v>8.6365338625538024E-2</v>
          </cell>
          <cell r="U74">
            <v>8.9723318018107415E-2</v>
          </cell>
          <cell r="V74">
            <v>8.6218318660498852E-2</v>
          </cell>
          <cell r="W74">
            <v>9.2296187854803341E-2</v>
          </cell>
          <cell r="X74">
            <v>8.8298013163424213E-2</v>
          </cell>
          <cell r="Y74">
            <v>8.8493644143245606E-2</v>
          </cell>
          <cell r="Z74">
            <v>9.2386325595233798E-2</v>
          </cell>
          <cell r="AA74">
            <v>9.1932402986103681E-2</v>
          </cell>
          <cell r="AB74">
            <v>8.8823174837045243E-2</v>
          </cell>
        </row>
        <row r="76">
          <cell r="C76">
            <v>1999</v>
          </cell>
          <cell r="F76" t="str">
            <v>MerckKGAA</v>
          </cell>
          <cell r="G76" t="str">
            <v>Bayer</v>
          </cell>
          <cell r="H76" t="str">
            <v>Abbot</v>
          </cell>
          <cell r="I76" t="str">
            <v>AHP</v>
          </cell>
          <cell r="J76" t="str">
            <v>Amgen</v>
          </cell>
          <cell r="K76" t="str">
            <v>BMS</v>
          </cell>
          <cell r="L76" t="str">
            <v>Quest</v>
          </cell>
          <cell r="M76" t="str">
            <v>JNJ</v>
          </cell>
          <cell r="N76" t="str">
            <v>Lilly</v>
          </cell>
          <cell r="O76" t="str">
            <v>Merck</v>
          </cell>
          <cell r="P76" t="str">
            <v>Pfizer</v>
          </cell>
          <cell r="Q76" t="str">
            <v>Pharmacia</v>
          </cell>
          <cell r="R76" t="str">
            <v>Aventis</v>
          </cell>
          <cell r="S76" t="str">
            <v>ScheringPlough</v>
          </cell>
          <cell r="T76" t="str">
            <v>Amersham</v>
          </cell>
          <cell r="U76" t="str">
            <v>AkzoNobel</v>
          </cell>
          <cell r="V76" t="str">
            <v>AstraZeneca</v>
          </cell>
          <cell r="W76" t="str">
            <v>Elan</v>
          </cell>
          <cell r="X76" t="str">
            <v>Glaxo</v>
          </cell>
          <cell r="Y76" t="str">
            <v>ScheringAG</v>
          </cell>
          <cell r="Z76" t="str">
            <v>Roche</v>
          </cell>
          <cell r="AA76" t="str">
            <v>Novartis</v>
          </cell>
          <cell r="AB76" t="str">
            <v>NovoNordisk</v>
          </cell>
        </row>
        <row r="78">
          <cell r="D78" t="str">
            <v>Levered Beta</v>
          </cell>
          <cell r="E78" t="str">
            <v>beta</v>
          </cell>
          <cell r="F78">
            <v>0.60899999999999999</v>
          </cell>
          <cell r="G78">
            <v>1.034</v>
          </cell>
          <cell r="H78">
            <v>0</v>
          </cell>
          <cell r="I78">
            <v>0.67600000000000005</v>
          </cell>
          <cell r="J78">
            <v>0.81</v>
          </cell>
          <cell r="K78">
            <v>0.78800000000000003</v>
          </cell>
          <cell r="L78">
            <v>0.57399999999999995</v>
          </cell>
          <cell r="M78">
            <v>0.878</v>
          </cell>
          <cell r="N78">
            <v>0.75900000000000001</v>
          </cell>
          <cell r="O78">
            <v>0.96799999999999997</v>
          </cell>
          <cell r="P78">
            <v>0.86899999999999999</v>
          </cell>
          <cell r="Q78">
            <v>0.39800000000000002</v>
          </cell>
          <cell r="R78">
            <v>0.95099999999999996</v>
          </cell>
          <cell r="S78">
            <v>1.024</v>
          </cell>
          <cell r="T78">
            <v>0.83499999999999996</v>
          </cell>
          <cell r="U78">
            <v>1.202</v>
          </cell>
          <cell r="V78">
            <v>0.64400000000000002</v>
          </cell>
          <cell r="W78">
            <v>0.874</v>
          </cell>
          <cell r="X78">
            <v>0.73599999999999999</v>
          </cell>
          <cell r="Y78">
            <v>0.83499999999999996</v>
          </cell>
          <cell r="Z78">
            <v>0.434</v>
          </cell>
          <cell r="AA78">
            <v>0.75600000000000001</v>
          </cell>
          <cell r="AB78">
            <v>0.89100000000000001</v>
          </cell>
        </row>
        <row r="79">
          <cell r="D79" t="str">
            <v>Marginal Tax Rate</v>
          </cell>
          <cell r="E79" t="str">
            <v>tax rate</v>
          </cell>
          <cell r="F79">
            <v>0.25</v>
          </cell>
          <cell r="G79">
            <v>0.25</v>
          </cell>
          <cell r="H79">
            <v>0.4</v>
          </cell>
          <cell r="I79">
            <v>0.4</v>
          </cell>
          <cell r="J79">
            <v>0.4</v>
          </cell>
          <cell r="K79">
            <v>0.4</v>
          </cell>
          <cell r="L79">
            <v>0.4</v>
          </cell>
          <cell r="M79">
            <v>0.4</v>
          </cell>
          <cell r="N79">
            <v>0.4</v>
          </cell>
          <cell r="O79">
            <v>0.4</v>
          </cell>
          <cell r="P79">
            <v>0.4</v>
          </cell>
          <cell r="Q79">
            <v>0.4</v>
          </cell>
          <cell r="R79">
            <v>0.33329999999999999</v>
          </cell>
          <cell r="S79">
            <v>0.4</v>
          </cell>
          <cell r="T79">
            <v>0.3</v>
          </cell>
          <cell r="U79">
            <v>0.4</v>
          </cell>
          <cell r="V79">
            <v>0.3</v>
          </cell>
          <cell r="W79">
            <v>0.2</v>
          </cell>
          <cell r="X79">
            <v>0.3</v>
          </cell>
          <cell r="Y79">
            <v>0.25</v>
          </cell>
          <cell r="Z79">
            <v>0.22</v>
          </cell>
          <cell r="AA79">
            <v>0.22</v>
          </cell>
          <cell r="AB79">
            <v>0.32</v>
          </cell>
        </row>
        <row r="80">
          <cell r="D80" t="str">
            <v>Debt to Equity</v>
          </cell>
          <cell r="F80">
            <v>0.61178650595966477</v>
          </cell>
          <cell r="G80">
            <v>0.19653607017962466</v>
          </cell>
          <cell r="H80">
            <v>3.9751023404477309E-2</v>
          </cell>
          <cell r="I80">
            <v>0.13571922680416504</v>
          </cell>
          <cell r="J80">
            <v>5.2749846427409307E-3</v>
          </cell>
          <cell r="K80">
            <v>2.5652221369456382E-2</v>
          </cell>
          <cell r="L80">
            <v>1.3460439639835031</v>
          </cell>
          <cell r="M80">
            <v>4.0559329904772248E-2</v>
          </cell>
          <cell r="N80">
            <v>4.2115381663163649E-2</v>
          </cell>
          <cell r="O80">
            <v>3.8360899348580148E-2</v>
          </cell>
          <cell r="P80">
            <v>4.8991456946909061E-2</v>
          </cell>
          <cell r="Q80">
            <v>0.29641006356152727</v>
          </cell>
          <cell r="R80">
            <v>0.32081959316323222</v>
          </cell>
          <cell r="S80">
            <v>1.7578876490958059E-2</v>
          </cell>
          <cell r="T80">
            <v>4.5381671110413788E-2</v>
          </cell>
          <cell r="U80">
            <v>0.38721608715172234</v>
          </cell>
          <cell r="V80">
            <v>2.1831323268955049E-2</v>
          </cell>
          <cell r="W80">
            <v>0.24240560022492155</v>
          </cell>
          <cell r="X80">
            <v>6.7774272881491737E-2</v>
          </cell>
          <cell r="Y80">
            <v>3.3444160583941604E-2</v>
          </cell>
          <cell r="Z80">
            <v>0.1803421880532993</v>
          </cell>
          <cell r="AA80">
            <v>7.5222627166333322E-2</v>
          </cell>
          <cell r="AB80">
            <v>0.11234416000999245</v>
          </cell>
        </row>
        <row r="81">
          <cell r="E81" t="str">
            <v>market capitalization</v>
          </cell>
          <cell r="F81">
            <v>5338.0922399999999</v>
          </cell>
          <cell r="G81">
            <v>34404.941514400001</v>
          </cell>
          <cell r="H81">
            <v>56176.16375</v>
          </cell>
          <cell r="I81">
            <v>51178.702999999994</v>
          </cell>
          <cell r="J81">
            <v>61137.618750000001</v>
          </cell>
          <cell r="K81">
            <v>127142.98512500001</v>
          </cell>
          <cell r="L81">
            <v>1355.5385625000001</v>
          </cell>
          <cell r="M81">
            <v>129587.93975000001</v>
          </cell>
          <cell r="N81">
            <v>72500.827000000005</v>
          </cell>
          <cell r="O81">
            <v>156484.86093750002</v>
          </cell>
          <cell r="P81">
            <v>124787.0625</v>
          </cell>
          <cell r="Q81">
            <v>22546.467956249999</v>
          </cell>
          <cell r="R81">
            <v>44352.029312500003</v>
          </cell>
          <cell r="S81">
            <v>62376</v>
          </cell>
          <cell r="T81">
            <v>18642.768749999999</v>
          </cell>
          <cell r="U81">
            <v>14222.828500000001</v>
          </cell>
          <cell r="V81">
            <v>74106.25</v>
          </cell>
          <cell r="W81">
            <v>7939.3025499999994</v>
          </cell>
          <cell r="X81">
            <v>101714.85</v>
          </cell>
          <cell r="Y81">
            <v>8220</v>
          </cell>
          <cell r="Z81">
            <v>83141.205958800012</v>
          </cell>
          <cell r="AA81">
            <v>95840.849643000009</v>
          </cell>
          <cell r="AB81">
            <v>8472.4021250000005</v>
          </cell>
        </row>
        <row r="82">
          <cell r="E82" t="str">
            <v>total debt</v>
          </cell>
          <cell r="F82">
            <v>3265.7728000000002</v>
          </cell>
          <cell r="G82">
            <v>6761.8120000000008</v>
          </cell>
          <cell r="H82">
            <v>2233.06</v>
          </cell>
          <cell r="I82">
            <v>6945.9340000000002</v>
          </cell>
          <cell r="J82">
            <v>322.5</v>
          </cell>
          <cell r="K82">
            <v>3261.5</v>
          </cell>
          <cell r="L82">
            <v>1824.6144999999999</v>
          </cell>
          <cell r="M82">
            <v>5256</v>
          </cell>
          <cell r="N82">
            <v>3053.4</v>
          </cell>
          <cell r="O82">
            <v>6002.9</v>
          </cell>
          <cell r="P82">
            <v>6113.5</v>
          </cell>
          <cell r="Q82">
            <v>6683</v>
          </cell>
          <cell r="R82">
            <v>14229</v>
          </cell>
          <cell r="S82">
            <v>1096.5</v>
          </cell>
          <cell r="T82">
            <v>846.04</v>
          </cell>
          <cell r="U82">
            <v>5507.3080000000009</v>
          </cell>
          <cell r="V82">
            <v>1617.8375000000001</v>
          </cell>
          <cell r="W82">
            <v>1924.5314000000001</v>
          </cell>
          <cell r="X82">
            <v>6893.65</v>
          </cell>
          <cell r="Y82">
            <v>274.911</v>
          </cell>
          <cell r="Z82">
            <v>14993.867</v>
          </cell>
          <cell r="AA82">
            <v>7209.4004999999997</v>
          </cell>
          <cell r="AB82">
            <v>951.82490000000007</v>
          </cell>
        </row>
        <row r="83">
          <cell r="E83" t="str">
            <v>total value</v>
          </cell>
          <cell r="F83">
            <v>8603.8650400000006</v>
          </cell>
          <cell r="G83">
            <v>41166.753514399999</v>
          </cell>
          <cell r="H83">
            <v>58409.223749999997</v>
          </cell>
          <cell r="I83">
            <v>58124.636999999995</v>
          </cell>
          <cell r="J83">
            <v>61460.118750000001</v>
          </cell>
          <cell r="K83">
            <v>130404.48512500001</v>
          </cell>
          <cell r="L83">
            <v>3180.1530625</v>
          </cell>
          <cell r="M83">
            <v>134843.93975000002</v>
          </cell>
          <cell r="N83">
            <v>75554.226999999999</v>
          </cell>
          <cell r="O83">
            <v>162487.76093750002</v>
          </cell>
          <cell r="P83">
            <v>130900.5625</v>
          </cell>
          <cell r="Q83">
            <v>29229.467956249999</v>
          </cell>
          <cell r="R83">
            <v>58581.029312500003</v>
          </cell>
          <cell r="S83">
            <v>63472.5</v>
          </cell>
          <cell r="T83">
            <v>19488.80875</v>
          </cell>
          <cell r="U83">
            <v>19730.136500000001</v>
          </cell>
          <cell r="V83">
            <v>75724.087499999994</v>
          </cell>
          <cell r="W83">
            <v>9863.8339500000002</v>
          </cell>
          <cell r="X83">
            <v>108608.5</v>
          </cell>
          <cell r="Y83">
            <v>8494.9110000000001</v>
          </cell>
          <cell r="Z83">
            <v>98135.07295880001</v>
          </cell>
          <cell r="AA83">
            <v>103050.25014300001</v>
          </cell>
          <cell r="AB83">
            <v>9424.2270250000001</v>
          </cell>
        </row>
        <row r="84">
          <cell r="D84" t="str">
            <v>Beta Unlevered</v>
          </cell>
          <cell r="F84">
            <v>0.41745499870853275</v>
          </cell>
          <cell r="G84">
            <v>0.90116624562914172</v>
          </cell>
          <cell r="H84">
            <v>0</v>
          </cell>
          <cell r="I84">
            <v>0.6250973616404969</v>
          </cell>
          <cell r="J84">
            <v>0.80744444576922059</v>
          </cell>
          <cell r="K84">
            <v>0.77605547194324043</v>
          </cell>
          <cell r="L84">
            <v>0.31754349619040889</v>
          </cell>
          <cell r="M84">
            <v>0.85714096216440783</v>
          </cell>
          <cell r="N84">
            <v>0.74029335762066062</v>
          </cell>
          <cell r="O84">
            <v>0.94622126087016367</v>
          </cell>
          <cell r="P84">
            <v>0.84418527992208958</v>
          </cell>
          <cell r="Q84">
            <v>0.33790494437587543</v>
          </cell>
          <cell r="R84">
            <v>0.78343150433316655</v>
          </cell>
          <cell r="S84">
            <v>1.0133122653048598</v>
          </cell>
          <cell r="T84">
            <v>0.80929111185059077</v>
          </cell>
          <cell r="U84">
            <v>0.97538836119487393</v>
          </cell>
          <cell r="V84">
            <v>0.63430657369660426</v>
          </cell>
          <cell r="W84">
            <v>0.73203960092038556</v>
          </cell>
          <cell r="X84">
            <v>0.70266421082217578</v>
          </cell>
          <cell r="Y84">
            <v>0.81456809048153556</v>
          </cell>
          <cell r="Z84">
            <v>0.38047917184043872</v>
          </cell>
          <cell r="AA84">
            <v>0.7141010835384517</v>
          </cell>
          <cell r="AB84">
            <v>0.82776378923960781</v>
          </cell>
        </row>
        <row r="85">
          <cell r="D85" t="str">
            <v>average UL beta</v>
          </cell>
          <cell r="E85">
            <v>0.69381972121986646</v>
          </cell>
        </row>
        <row r="89">
          <cell r="D89" t="str">
            <v>difference from average</v>
          </cell>
          <cell r="F89">
            <v>-0.2763647225113337</v>
          </cell>
          <cell r="G89">
            <v>0.20734652440927526</v>
          </cell>
          <cell r="H89">
            <v>-0.69381972121986646</v>
          </cell>
          <cell r="I89">
            <v>-6.8722359579369563E-2</v>
          </cell>
          <cell r="J89">
            <v>0.11362472454935413</v>
          </cell>
          <cell r="K89">
            <v>8.2235750723373968E-2</v>
          </cell>
          <cell r="L89">
            <v>-0.37627622502945757</v>
          </cell>
          <cell r="M89">
            <v>0.16332124094454137</v>
          </cell>
          <cell r="N89">
            <v>4.647363640079416E-2</v>
          </cell>
          <cell r="O89">
            <v>0.25240153965029721</v>
          </cell>
          <cell r="P89">
            <v>0.15036555870222312</v>
          </cell>
          <cell r="Q89">
            <v>-0.35591477684399103</v>
          </cell>
          <cell r="R89">
            <v>8.9611783113300092E-2</v>
          </cell>
          <cell r="S89">
            <v>0.31949254408499339</v>
          </cell>
          <cell r="T89">
            <v>0.11547139063072431</v>
          </cell>
          <cell r="U89">
            <v>0.28156863997500747</v>
          </cell>
          <cell r="V89">
            <v>-5.95131475232622E-2</v>
          </cell>
          <cell r="W89">
            <v>3.8219879700519099E-2</v>
          </cell>
          <cell r="X89">
            <v>8.8444896023093245E-3</v>
          </cell>
          <cell r="Y89">
            <v>0.1207483692616691</v>
          </cell>
          <cell r="Z89">
            <v>-0.31334054937942774</v>
          </cell>
          <cell r="AA89">
            <v>2.0281362318585239E-2</v>
          </cell>
          <cell r="AB89">
            <v>0.13394406801974135</v>
          </cell>
        </row>
        <row r="90">
          <cell r="D90" t="str">
            <v>adjust to industry avg?</v>
          </cell>
          <cell r="F90" t="str">
            <v>y</v>
          </cell>
          <cell r="H90" t="str">
            <v>y</v>
          </cell>
          <cell r="L90" t="str">
            <v>y</v>
          </cell>
          <cell r="O90" t="str">
            <v>y</v>
          </cell>
          <cell r="Q90" t="str">
            <v>y</v>
          </cell>
          <cell r="S90" t="str">
            <v>y</v>
          </cell>
          <cell r="U90" t="str">
            <v>y</v>
          </cell>
          <cell r="Z90" t="str">
            <v>y</v>
          </cell>
        </row>
        <row r="91">
          <cell r="D91" t="str">
            <v>Relevered Beta</v>
          </cell>
          <cell r="F91">
            <v>1.0121718784781246</v>
          </cell>
          <cell r="G91">
            <v>1.034</v>
          </cell>
          <cell r="H91">
            <v>0.71036774760588572</v>
          </cell>
          <cell r="I91">
            <v>0.67600000000000005</v>
          </cell>
          <cell r="J91">
            <v>0.81</v>
          </cell>
          <cell r="K91">
            <v>0.78800000000000003</v>
          </cell>
          <cell r="L91">
            <v>1.2541668299242974</v>
          </cell>
          <cell r="M91">
            <v>0.878</v>
          </cell>
          <cell r="N91">
            <v>0.75900000000000001</v>
          </cell>
          <cell r="O91">
            <v>0.70978905031493167</v>
          </cell>
          <cell r="P91">
            <v>0.86899999999999999</v>
          </cell>
          <cell r="Q91">
            <v>0.8172128098200796</v>
          </cell>
          <cell r="R91">
            <v>0.95099999999999996</v>
          </cell>
          <cell r="S91">
            <v>0.70113766393165544</v>
          </cell>
          <cell r="T91">
            <v>0.83499999999999996</v>
          </cell>
          <cell r="U91">
            <v>0.85501461580353977</v>
          </cell>
          <cell r="V91">
            <v>0.64400000000000002</v>
          </cell>
          <cell r="W91">
            <v>0.874</v>
          </cell>
          <cell r="X91">
            <v>0.73599999999999999</v>
          </cell>
          <cell r="Y91">
            <v>0.83499999999999996</v>
          </cell>
          <cell r="Z91">
            <v>0.79141719519853659</v>
          </cell>
          <cell r="AA91">
            <v>0.75600000000000001</v>
          </cell>
          <cell r="AB91">
            <v>0.89100000000000001</v>
          </cell>
        </row>
        <row r="92">
          <cell r="D92" t="str">
            <v>Revised Kc</v>
          </cell>
          <cell r="F92">
            <v>8.9278593923906246E-2</v>
          </cell>
          <cell r="G92">
            <v>9.0370000000000006E-2</v>
          </cell>
          <cell r="H92">
            <v>8.1978387380294282E-2</v>
          </cell>
          <cell r="I92">
            <v>8.0259999999999998E-2</v>
          </cell>
          <cell r="J92">
            <v>8.696000000000001E-2</v>
          </cell>
          <cell r="K92">
            <v>8.5860000000000006E-2</v>
          </cell>
          <cell r="L92">
            <v>0.10916834149621488</v>
          </cell>
          <cell r="M92">
            <v>9.0359999999999996E-2</v>
          </cell>
          <cell r="N92">
            <v>8.4410000000000013E-2</v>
          </cell>
          <cell r="O92">
            <v>8.194945251574659E-2</v>
          </cell>
          <cell r="P92">
            <v>8.9910000000000004E-2</v>
          </cell>
          <cell r="Q92">
            <v>8.7320640491003992E-2</v>
          </cell>
          <cell r="R92">
            <v>8.696000000000001E-2</v>
          </cell>
          <cell r="S92">
            <v>8.1516883196582776E-2</v>
          </cell>
          <cell r="T92">
            <v>8.5360000000000005E-2</v>
          </cell>
          <cell r="U92">
            <v>8.9210730790176995E-2</v>
          </cell>
          <cell r="V92">
            <v>7.5810000000000002E-2</v>
          </cell>
          <cell r="W92">
            <v>8.4100000000000008E-2</v>
          </cell>
          <cell r="X92">
            <v>8.0410000000000009E-2</v>
          </cell>
          <cell r="Y92">
            <v>8.0420000000000005E-2</v>
          </cell>
          <cell r="Z92">
            <v>7.9900859759926834E-2</v>
          </cell>
          <cell r="AA92">
            <v>7.8130000000000005E-2</v>
          </cell>
          <cell r="AB92">
            <v>8.4880000000000011E-2</v>
          </cell>
        </row>
        <row r="93">
          <cell r="E93" t="str">
            <v>risk free rate</v>
          </cell>
          <cell r="F93">
            <v>3.8670000000000003E-2</v>
          </cell>
          <cell r="G93">
            <v>3.8670000000000003E-2</v>
          </cell>
          <cell r="H93">
            <v>4.6460000000000001E-2</v>
          </cell>
          <cell r="I93">
            <v>4.6460000000000001E-2</v>
          </cell>
          <cell r="J93">
            <v>4.6460000000000001E-2</v>
          </cell>
          <cell r="K93">
            <v>4.6460000000000001E-2</v>
          </cell>
          <cell r="L93">
            <v>4.6460000000000001E-2</v>
          </cell>
          <cell r="M93">
            <v>4.6460000000000001E-2</v>
          </cell>
          <cell r="N93">
            <v>4.6460000000000001E-2</v>
          </cell>
          <cell r="O93">
            <v>4.6460000000000001E-2</v>
          </cell>
          <cell r="P93">
            <v>4.6460000000000001E-2</v>
          </cell>
          <cell r="Q93">
            <v>4.6460000000000001E-2</v>
          </cell>
          <cell r="R93">
            <v>3.9410000000000001E-2</v>
          </cell>
          <cell r="S93">
            <v>4.6460000000000001E-2</v>
          </cell>
          <cell r="T93">
            <v>4.3610000000000003E-2</v>
          </cell>
          <cell r="U93">
            <v>4.6460000000000001E-2</v>
          </cell>
          <cell r="V93">
            <v>4.3610000000000003E-2</v>
          </cell>
          <cell r="W93">
            <v>4.0399999999999998E-2</v>
          </cell>
          <cell r="X93">
            <v>4.3610000000000003E-2</v>
          </cell>
          <cell r="Y93">
            <v>3.8670000000000003E-2</v>
          </cell>
          <cell r="Z93">
            <v>4.0329999999999998E-2</v>
          </cell>
          <cell r="AA93">
            <v>4.0329999999999998E-2</v>
          </cell>
          <cell r="AB93">
            <v>4.0329999999999998E-2</v>
          </cell>
        </row>
        <row r="94">
          <cell r="E94" t="str">
            <v>market risk premium</v>
          </cell>
          <cell r="F94">
            <v>0.05</v>
          </cell>
          <cell r="G94">
            <v>0.05</v>
          </cell>
          <cell r="H94">
            <v>0.05</v>
          </cell>
          <cell r="I94">
            <v>0.05</v>
          </cell>
          <cell r="J94">
            <v>0.05</v>
          </cell>
          <cell r="K94">
            <v>0.05</v>
          </cell>
          <cell r="L94">
            <v>0.05</v>
          </cell>
          <cell r="M94">
            <v>0.05</v>
          </cell>
          <cell r="N94">
            <v>0.05</v>
          </cell>
          <cell r="O94">
            <v>0.05</v>
          </cell>
          <cell r="P94">
            <v>0.05</v>
          </cell>
          <cell r="Q94">
            <v>0.05</v>
          </cell>
          <cell r="R94">
            <v>0.05</v>
          </cell>
          <cell r="S94">
            <v>0.05</v>
          </cell>
          <cell r="T94">
            <v>0.05</v>
          </cell>
          <cell r="U94">
            <v>0.05</v>
          </cell>
          <cell r="V94">
            <v>0.05</v>
          </cell>
          <cell r="W94">
            <v>0.05</v>
          </cell>
          <cell r="X94">
            <v>0.05</v>
          </cell>
          <cell r="Y94">
            <v>0.05</v>
          </cell>
          <cell r="Z94">
            <v>0.05</v>
          </cell>
          <cell r="AA94">
            <v>0.05</v>
          </cell>
          <cell r="AB94">
            <v>0.05</v>
          </cell>
        </row>
        <row r="95">
          <cell r="D95" t="str">
            <v>Revised Kd</v>
          </cell>
          <cell r="E95" t="str">
            <v>kd</v>
          </cell>
          <cell r="F95">
            <v>4.3791580464466351E-2</v>
          </cell>
          <cell r="G95">
            <v>5.3400000000000003E-2</v>
          </cell>
          <cell r="H95">
            <v>5.2699999999999997E-2</v>
          </cell>
          <cell r="I95">
            <v>5.7299999999999997E-2</v>
          </cell>
          <cell r="J95">
            <v>5.7299999999999997E-2</v>
          </cell>
          <cell r="K95">
            <v>5.2699999999999997E-2</v>
          </cell>
          <cell r="L95">
            <v>7.7399999999999997E-2</v>
          </cell>
          <cell r="M95">
            <v>5.2699999999999997E-2</v>
          </cell>
          <cell r="N95">
            <v>5.3400000000000003E-2</v>
          </cell>
          <cell r="O95">
            <v>5.2699999999999997E-2</v>
          </cell>
          <cell r="P95">
            <v>5.2699999999999997E-2</v>
          </cell>
          <cell r="Q95">
            <v>5.7299999999999997E-2</v>
          </cell>
          <cell r="R95">
            <v>6.5500000000000003E-2</v>
          </cell>
          <cell r="S95">
            <v>5.3400000000000003E-2</v>
          </cell>
          <cell r="T95">
            <v>6.7936723266821167E-2</v>
          </cell>
          <cell r="U95" t="e">
            <v>#N/A</v>
          </cell>
          <cell r="V95">
            <v>5.3699999999999998E-2</v>
          </cell>
          <cell r="W95">
            <v>6.3700000000000007E-2</v>
          </cell>
          <cell r="X95">
            <v>5.3400000000000003E-2</v>
          </cell>
          <cell r="Y95">
            <v>4.3791580464466351E-2</v>
          </cell>
          <cell r="Z95">
            <v>0.1072</v>
          </cell>
          <cell r="AA95">
            <v>0.1072</v>
          </cell>
          <cell r="AB95">
            <v>0.1072</v>
          </cell>
        </row>
        <row r="96">
          <cell r="D96" t="str">
            <v>Revised WACC</v>
          </cell>
          <cell r="F96">
            <v>6.7857571099896541E-2</v>
          </cell>
          <cell r="G96">
            <v>8.2104728857815321E-2</v>
          </cell>
          <cell r="H96">
            <v>8.0053121244165568E-2</v>
          </cell>
          <cell r="I96">
            <v>7.4777308522374075E-2</v>
          </cell>
          <cell r="J96">
            <v>8.6684096693190993E-2</v>
          </cell>
          <cell r="K96">
            <v>8.4503422733271591E-2</v>
          </cell>
          <cell r="L96">
            <v>7.317792241715039E-2</v>
          </cell>
          <cell r="M96">
            <v>8.8070409228828528E-2</v>
          </cell>
          <cell r="N96">
            <v>8.2293552458289343E-2</v>
          </cell>
          <cell r="O96">
            <v>8.0090096040134964E-2</v>
          </cell>
          <cell r="P96">
            <v>8.7187659406543799E-2</v>
          </cell>
          <cell r="Q96">
            <v>7.5216338731870266E-2</v>
          </cell>
          <cell r="R96">
            <v>7.64448250264773E-2</v>
          </cell>
          <cell r="S96">
            <v>8.0662160246879305E-2</v>
          </cell>
          <cell r="T96">
            <v>8.3718855840630227E-2</v>
          </cell>
          <cell r="U96" t="e">
            <v>#N/A</v>
          </cell>
          <cell r="V96">
            <v>7.4993433550783958E-2</v>
          </cell>
          <cell r="W96">
            <v>7.7634058772755393E-2</v>
          </cell>
          <cell r="X96">
            <v>7.767877952001917E-2</v>
          </cell>
          <cell r="Y96">
            <v>7.88803426407646E-2</v>
          </cell>
          <cell r="Z96">
            <v>8.0468488814112088E-2</v>
          </cell>
          <cell r="AA96">
            <v>7.8513800826180591E-2</v>
          </cell>
          <cell r="AB96">
            <v>8.3669644013101452E-2</v>
          </cell>
        </row>
      </sheetData>
      <sheetData sheetId="1" refreshError="1">
        <row r="3">
          <cell r="A3">
            <v>1</v>
          </cell>
          <cell r="B3" t="str">
            <v>Amgen</v>
          </cell>
          <cell r="C3" t="str">
            <v>USD</v>
          </cell>
          <cell r="D3">
            <v>17091.489080034113</v>
          </cell>
          <cell r="E3">
            <v>44536.210919965888</v>
          </cell>
          <cell r="F3">
            <v>0.27733452781840168</v>
          </cell>
          <cell r="G3">
            <v>0.72266547218159838</v>
          </cell>
          <cell r="H3">
            <v>0.10289323094063429</v>
          </cell>
          <cell r="I3">
            <v>61627.700000000004</v>
          </cell>
          <cell r="J3">
            <v>61304.800000000003</v>
          </cell>
          <cell r="K3">
            <v>5217.2</v>
          </cell>
          <cell r="L3">
            <v>11.750517518975697</v>
          </cell>
          <cell r="M3">
            <v>26621.612499999999</v>
          </cell>
          <cell r="N3">
            <v>2562.1999999999998</v>
          </cell>
          <cell r="O3">
            <v>10.390138357661385</v>
          </cell>
          <cell r="P3">
            <v>1.4</v>
          </cell>
        </row>
        <row r="4">
          <cell r="A4">
            <v>2</v>
          </cell>
          <cell r="B4" t="str">
            <v>NovoNordisk</v>
          </cell>
          <cell r="C4" t="str">
            <v>USD</v>
          </cell>
          <cell r="D4">
            <v>5106.2472379819628</v>
          </cell>
          <cell r="E4">
            <v>8445.3257620180375</v>
          </cell>
          <cell r="F4">
            <v>0.3768010723169895</v>
          </cell>
          <cell r="G4">
            <v>0.62319892768301055</v>
          </cell>
          <cell r="H4">
            <v>-4.3150156782738147E-2</v>
          </cell>
          <cell r="I4">
            <v>13551.573</v>
          </cell>
          <cell r="J4">
            <v>13346.227000000001</v>
          </cell>
          <cell r="K4">
            <v>2285.5080000000003</v>
          </cell>
          <cell r="L4">
            <v>5.8395013274948058</v>
          </cell>
          <cell r="M4">
            <v>8925.8960000000006</v>
          </cell>
          <cell r="N4">
            <v>2824.6759999999999</v>
          </cell>
          <cell r="O4">
            <v>3.1599716215240266</v>
          </cell>
          <cell r="P4">
            <v>1.44</v>
          </cell>
        </row>
        <row r="5">
          <cell r="A5">
            <v>3</v>
          </cell>
          <cell r="B5" t="str">
            <v>Aventis</v>
          </cell>
          <cell r="C5" t="str">
            <v>USD</v>
          </cell>
          <cell r="D5">
            <v>29233.162002724202</v>
          </cell>
          <cell r="E5">
            <v>38049.837997275798</v>
          </cell>
          <cell r="F5">
            <v>0.43448065637269745</v>
          </cell>
          <cell r="G5">
            <v>0.5655193436273025</v>
          </cell>
          <cell r="H5">
            <v>0.12809806015391589</v>
          </cell>
          <cell r="I5">
            <v>67283</v>
          </cell>
          <cell r="J5">
            <v>56512.55</v>
          </cell>
          <cell r="K5">
            <v>9825.6</v>
          </cell>
          <cell r="L5">
            <v>5.7515622455626119</v>
          </cell>
          <cell r="M5">
            <v>18688.477500000001</v>
          </cell>
          <cell r="N5">
            <v>8616.7000000000007</v>
          </cell>
          <cell r="O5">
            <v>2.1688671417131848</v>
          </cell>
          <cell r="P5">
            <v>1.99</v>
          </cell>
        </row>
        <row r="6">
          <cell r="A6">
            <v>4</v>
          </cell>
          <cell r="B6" t="str">
            <v>Amersham</v>
          </cell>
          <cell r="C6" t="str">
            <v>USD</v>
          </cell>
          <cell r="D6">
            <v>2941.3675728208564</v>
          </cell>
          <cell r="E6">
            <v>30543.835327179142</v>
          </cell>
          <cell r="F6">
            <v>8.7840816781219411E-2</v>
          </cell>
          <cell r="G6">
            <v>0.91215918321878053</v>
          </cell>
          <cell r="H6">
            <v>-0.15818779153528817</v>
          </cell>
          <cell r="I6">
            <v>33485.202899999997</v>
          </cell>
          <cell r="J6">
            <v>33046</v>
          </cell>
          <cell r="K6">
            <v>685.12790000000007</v>
          </cell>
          <cell r="L6">
            <v>48.233329864394655</v>
          </cell>
          <cell r="M6">
            <v>21112.4375</v>
          </cell>
          <cell r="N6">
            <v>343.8</v>
          </cell>
          <cell r="O6">
            <v>61.409067771960437</v>
          </cell>
          <cell r="P6">
            <v>2.17</v>
          </cell>
        </row>
        <row r="7">
          <cell r="A7">
            <v>5</v>
          </cell>
          <cell r="B7" t="str">
            <v>Sanofi</v>
          </cell>
          <cell r="C7" t="str">
            <v>USD</v>
          </cell>
          <cell r="D7">
            <v>12178.949009882661</v>
          </cell>
          <cell r="E7">
            <v>37237.298270117346</v>
          </cell>
          <cell r="F7">
            <v>0.24645637174500273</v>
          </cell>
          <cell r="G7">
            <v>0.75354362825499721</v>
          </cell>
          <cell r="H7">
            <v>0.29679508014880751</v>
          </cell>
          <cell r="I7">
            <v>49416.247280000003</v>
          </cell>
          <cell r="J7">
            <v>49028</v>
          </cell>
          <cell r="K7">
            <v>3774.1030000000001</v>
          </cell>
          <cell r="L7">
            <v>12.99063645056852</v>
          </cell>
          <cell r="M7" t="e">
            <v>#VALUE!</v>
          </cell>
          <cell r="N7">
            <v>0</v>
          </cell>
          <cell r="O7" t="e">
            <v>#VALUE!</v>
          </cell>
          <cell r="P7">
            <v>2.0099999999999998</v>
          </cell>
        </row>
        <row r="8">
          <cell r="A8">
            <v>5</v>
          </cell>
          <cell r="B8" t="str">
            <v>JNJ</v>
          </cell>
          <cell r="C8" t="str">
            <v>USD</v>
          </cell>
          <cell r="D8">
            <v>86143.244569373244</v>
          </cell>
          <cell r="E8">
            <v>99369.455430626767</v>
          </cell>
          <cell r="F8">
            <v>0.46435227652539818</v>
          </cell>
          <cell r="G8">
            <v>0.53564772347460177</v>
          </cell>
          <cell r="H8">
            <v>0.12498133886906104</v>
          </cell>
          <cell r="I8">
            <v>185512.7</v>
          </cell>
          <cell r="J8">
            <v>182686.7</v>
          </cell>
          <cell r="K8">
            <v>23734</v>
          </cell>
          <cell r="L8">
            <v>7.6972570995196765</v>
          </cell>
          <cell r="M8">
            <v>112732.19374999999</v>
          </cell>
          <cell r="N8">
            <v>13590</v>
          </cell>
          <cell r="O8">
            <v>8.2952313281824868</v>
          </cell>
          <cell r="P8">
            <v>2.2200000000000002</v>
          </cell>
        </row>
        <row r="9">
          <cell r="A9">
            <v>6</v>
          </cell>
          <cell r="B9" t="str">
            <v>ScheringAG</v>
          </cell>
          <cell r="C9" t="str">
            <v>USD</v>
          </cell>
          <cell r="D9">
            <v>2463.4664267804455</v>
          </cell>
          <cell r="E9">
            <v>5209.0535732195549</v>
          </cell>
          <cell r="F9">
            <v>0.32107657285747648</v>
          </cell>
          <cell r="G9">
            <v>0.67892342714252352</v>
          </cell>
          <cell r="H9">
            <v>-0.26583841764645799</v>
          </cell>
          <cell r="I9">
            <v>7672.52</v>
          </cell>
          <cell r="J9">
            <v>7468.8</v>
          </cell>
          <cell r="K9">
            <v>2120.1950000000002</v>
          </cell>
          <cell r="L9">
            <v>3.522694846464594</v>
          </cell>
          <cell r="M9">
            <v>8220</v>
          </cell>
          <cell r="N9">
            <v>2112.6860000000001</v>
          </cell>
          <cell r="O9">
            <v>3.8907816873875243</v>
          </cell>
          <cell r="P9">
            <v>2.11</v>
          </cell>
        </row>
        <row r="10">
          <cell r="A10">
            <v>7</v>
          </cell>
          <cell r="B10" t="str">
            <v>AstraZeneca</v>
          </cell>
          <cell r="C10" t="str">
            <v>USD</v>
          </cell>
          <cell r="D10">
            <v>51480.860923084503</v>
          </cell>
          <cell r="E10">
            <v>39354.9390769155</v>
          </cell>
          <cell r="F10">
            <v>0.56674638108636133</v>
          </cell>
          <cell r="G10">
            <v>0.43325361891363867</v>
          </cell>
          <cell r="H10">
            <v>-2.3936661922439595E-2</v>
          </cell>
          <cell r="I10">
            <v>90835.8</v>
          </cell>
          <cell r="J10">
            <v>89712.8</v>
          </cell>
          <cell r="K10">
            <v>10135</v>
          </cell>
          <cell r="L10">
            <v>8.8517809570794288</v>
          </cell>
          <cell r="M10">
            <v>42631.25</v>
          </cell>
          <cell r="N10">
            <v>4180.277</v>
          </cell>
          <cell r="O10">
            <v>10.198187823438495</v>
          </cell>
          <cell r="P10">
            <v>1.55</v>
          </cell>
        </row>
        <row r="11">
          <cell r="A11">
            <v>8</v>
          </cell>
          <cell r="B11" t="str">
            <v>Abbott</v>
          </cell>
          <cell r="C11" t="str">
            <v>USD</v>
          </cell>
          <cell r="D11">
            <v>41969.215440393302</v>
          </cell>
          <cell r="E11">
            <v>53005.492559606697</v>
          </cell>
          <cell r="F11">
            <v>0.44189886259395822</v>
          </cell>
          <cell r="G11">
            <v>0.55810113740604184</v>
          </cell>
          <cell r="H11">
            <v>1.7908887720320177E-2</v>
          </cell>
          <cell r="I11">
            <v>94974.707999999999</v>
          </cell>
          <cell r="J11">
            <v>87685.88</v>
          </cell>
          <cell r="K11">
            <v>9059.4320000000007</v>
          </cell>
          <cell r="L11">
            <v>9.6789600054396345</v>
          </cell>
          <cell r="M11">
            <v>74287.087</v>
          </cell>
          <cell r="N11">
            <v>5713.66</v>
          </cell>
          <cell r="O11">
            <v>13.001663907197839</v>
          </cell>
          <cell r="P11">
            <v>2.25</v>
          </cell>
        </row>
        <row r="12">
          <cell r="A12">
            <v>9</v>
          </cell>
          <cell r="B12" t="str">
            <v>AkzoNobel</v>
          </cell>
          <cell r="C12" t="str">
            <v>USD</v>
          </cell>
          <cell r="D12">
            <v>21021.851709372357</v>
          </cell>
          <cell r="E12">
            <v>-4217.9827093723579</v>
          </cell>
          <cell r="F12">
            <v>1.2510125917651678</v>
          </cell>
          <cell r="G12">
            <v>-0.25101259176516777</v>
          </cell>
          <cell r="H12">
            <v>0.21241568127908761</v>
          </cell>
          <cell r="I12">
            <v>16803.868999999999</v>
          </cell>
          <cell r="J12">
            <v>12603.771000000001</v>
          </cell>
          <cell r="K12">
            <v>2568.6480000000001</v>
          </cell>
          <cell r="L12">
            <v>4.9067723565081707</v>
          </cell>
          <cell r="M12">
            <v>12732.404999999999</v>
          </cell>
          <cell r="N12">
            <v>2136.5280000000002</v>
          </cell>
          <cell r="O12">
            <v>5.9593906562422756</v>
          </cell>
          <cell r="P12">
            <v>2.77</v>
          </cell>
        </row>
        <row r="13">
          <cell r="A13">
            <v>10</v>
          </cell>
          <cell r="B13" t="str">
            <v>AHP</v>
          </cell>
          <cell r="C13" t="str">
            <v>USD</v>
          </cell>
          <cell r="D13">
            <v>35266.461008411483</v>
          </cell>
          <cell r="E13">
            <v>58290.834991588519</v>
          </cell>
          <cell r="F13">
            <v>0.37695040917398343</v>
          </cell>
          <cell r="G13">
            <v>0.62304959082601652</v>
          </cell>
          <cell r="H13">
            <v>0.12969941825810971</v>
          </cell>
          <cell r="I13">
            <v>93557.296000000002</v>
          </cell>
          <cell r="J13">
            <v>84336.9</v>
          </cell>
          <cell r="K13">
            <v>3164.373</v>
          </cell>
          <cell r="L13">
            <v>26.652009734629893</v>
          </cell>
          <cell r="M13">
            <v>73986.55</v>
          </cell>
          <cell r="N13">
            <v>9614.7929999999997</v>
          </cell>
          <cell r="O13">
            <v>7.6950746625538384</v>
          </cell>
          <cell r="P13">
            <v>2.61</v>
          </cell>
        </row>
        <row r="14">
          <cell r="A14">
            <v>11</v>
          </cell>
          <cell r="B14" t="str">
            <v>Bayer</v>
          </cell>
          <cell r="C14" t="str">
            <v>USD</v>
          </cell>
          <cell r="D14">
            <v>19617.379889366697</v>
          </cell>
          <cell r="E14">
            <v>6502.7951106333021</v>
          </cell>
          <cell r="F14">
            <v>0.75104320278737402</v>
          </cell>
          <cell r="G14">
            <v>0.24895679721262598</v>
          </cell>
          <cell r="H14">
            <v>-0.28734421385663145</v>
          </cell>
          <cell r="I14">
            <v>26120.174999999999</v>
          </cell>
          <cell r="J14">
            <v>22494.53</v>
          </cell>
          <cell r="K14">
            <v>14835.918</v>
          </cell>
          <cell r="L14">
            <v>1.5162209712941255</v>
          </cell>
          <cell r="M14">
            <v>30498.268060000002</v>
          </cell>
          <cell r="N14">
            <v>14743.848</v>
          </cell>
          <cell r="O14">
            <v>2.0685419478008726</v>
          </cell>
          <cell r="P14">
            <v>1.6</v>
          </cell>
        </row>
        <row r="15">
          <cell r="A15">
            <v>12</v>
          </cell>
          <cell r="B15" t="str">
            <v>Pfizer</v>
          </cell>
          <cell r="C15" t="str">
            <v>USD</v>
          </cell>
          <cell r="D15">
            <v>107470.34008171927</v>
          </cell>
          <cell r="E15">
            <v>158859.85991828074</v>
          </cell>
          <cell r="F15">
            <v>0.40352292035120041</v>
          </cell>
          <cell r="G15">
            <v>0.59647707964879959</v>
          </cell>
          <cell r="H15">
            <v>0.47401180949100419</v>
          </cell>
          <cell r="I15">
            <v>266330.2</v>
          </cell>
          <cell r="J15">
            <v>257881.2</v>
          </cell>
          <cell r="K15">
            <v>18896</v>
          </cell>
          <cell r="L15">
            <v>13.647396274343777</v>
          </cell>
          <cell r="M15">
            <v>161750.01294000002</v>
          </cell>
          <cell r="N15">
            <v>8810</v>
          </cell>
          <cell r="O15">
            <v>18.359819856980707</v>
          </cell>
          <cell r="P15">
            <v>1.59</v>
          </cell>
        </row>
        <row r="16">
          <cell r="A16">
            <v>13</v>
          </cell>
          <cell r="B16" t="str">
            <v>Pharmacia</v>
          </cell>
          <cell r="C16" t="str">
            <v>USD</v>
          </cell>
          <cell r="D16">
            <v>46618.125436410875</v>
          </cell>
          <cell r="E16">
            <v>10826.114563589123</v>
          </cell>
          <cell r="F16">
            <v>0.81153698676161223</v>
          </cell>
          <cell r="G16">
            <v>0.18846301323838777</v>
          </cell>
          <cell r="H16">
            <v>0.56079224109161907</v>
          </cell>
          <cell r="I16">
            <v>57444.24</v>
          </cell>
          <cell r="J16">
            <v>51731.24</v>
          </cell>
          <cell r="K16">
            <v>12225</v>
          </cell>
          <cell r="L16">
            <v>4.2315942740286294</v>
          </cell>
          <cell r="M16">
            <v>29891.507750000001</v>
          </cell>
          <cell r="N16">
            <v>4986</v>
          </cell>
          <cell r="O16">
            <v>5.9950877958283195</v>
          </cell>
          <cell r="P16">
            <v>1.93</v>
          </cell>
        </row>
        <row r="17">
          <cell r="A17">
            <v>14</v>
          </cell>
          <cell r="B17" t="str">
            <v>Novartis</v>
          </cell>
          <cell r="C17" t="str">
            <v>USD</v>
          </cell>
          <cell r="D17">
            <v>65929.973807036571</v>
          </cell>
          <cell r="E17">
            <v>33580.819192963434</v>
          </cell>
          <cell r="F17">
            <v>0.66254093470078734</v>
          </cell>
          <cell r="G17">
            <v>0.33745906529921266</v>
          </cell>
          <cell r="H17">
            <v>-1.2181443966592376E-3</v>
          </cell>
          <cell r="I17">
            <v>99510.793000000005</v>
          </cell>
          <cell r="J17">
            <v>95769.279999999999</v>
          </cell>
          <cell r="K17">
            <v>22751.51</v>
          </cell>
          <cell r="L17">
            <v>4.2093592908778366</v>
          </cell>
          <cell r="M17">
            <v>134617.984</v>
          </cell>
          <cell r="N17">
            <v>22557.7</v>
          </cell>
          <cell r="O17">
            <v>5.9677176307868267</v>
          </cell>
          <cell r="P17">
            <v>1.74</v>
          </cell>
        </row>
        <row r="18">
          <cell r="A18">
            <v>15</v>
          </cell>
          <cell r="B18" t="str">
            <v>MerckKGAA</v>
          </cell>
          <cell r="C18" t="str">
            <v>USD</v>
          </cell>
          <cell r="D18">
            <v>7187.3847431912491</v>
          </cell>
          <cell r="E18">
            <v>-3342.6129431912491</v>
          </cell>
          <cell r="F18">
            <v>1.8693917655116097</v>
          </cell>
          <cell r="G18">
            <v>-0.86939176551160968</v>
          </cell>
          <cell r="H18">
            <v>0.10546185489501902</v>
          </cell>
          <cell r="I18">
            <v>3844.7718</v>
          </cell>
          <cell r="J18">
            <v>1385</v>
          </cell>
          <cell r="K18">
            <v>2046.4970000000001</v>
          </cell>
          <cell r="L18">
            <v>0.67676620097659557</v>
          </cell>
          <cell r="M18">
            <v>7729.1639999999998</v>
          </cell>
          <cell r="N18">
            <v>1978.067</v>
          </cell>
          <cell r="O18">
            <v>3.9074328624864574</v>
          </cell>
          <cell r="P18">
            <v>1.78</v>
          </cell>
        </row>
        <row r="19">
          <cell r="A19">
            <v>16</v>
          </cell>
          <cell r="B19" t="str">
            <v>BMS</v>
          </cell>
          <cell r="C19" t="str">
            <v>USD</v>
          </cell>
          <cell r="D19">
            <v>79103.963991398981</v>
          </cell>
          <cell r="E19">
            <v>17042.586008601022</v>
          </cell>
          <cell r="F19">
            <v>0.82274365529911353</v>
          </cell>
          <cell r="G19">
            <v>0.17725634470088647</v>
          </cell>
          <cell r="H19">
            <v>2.9473747143431872E-2</v>
          </cell>
          <cell r="I19">
            <v>96146.55</v>
          </cell>
          <cell r="J19">
            <v>88153.55</v>
          </cell>
          <cell r="K19">
            <v>9935</v>
          </cell>
          <cell r="L19">
            <v>8.8730296930045292</v>
          </cell>
          <cell r="M19">
            <v>133060.8751875</v>
          </cell>
          <cell r="N19">
            <v>7576</v>
          </cell>
          <cell r="O19">
            <v>17.563473493598206</v>
          </cell>
          <cell r="P19">
            <v>2.29</v>
          </cell>
        </row>
        <row r="20">
          <cell r="A20">
            <v>17</v>
          </cell>
          <cell r="B20" t="str">
            <v>Lilly</v>
          </cell>
          <cell r="C20" t="str">
            <v>USD</v>
          </cell>
          <cell r="D20">
            <v>53703.862006770934</v>
          </cell>
          <cell r="E20">
            <v>35238.237993229071</v>
          </cell>
          <cell r="F20">
            <v>0.60380699361462042</v>
          </cell>
          <cell r="G20">
            <v>0.39619300638537958</v>
          </cell>
          <cell r="H20">
            <v>8.5727804596269275E-2</v>
          </cell>
          <cell r="I20">
            <v>88942.1</v>
          </cell>
          <cell r="J20">
            <v>85349.8</v>
          </cell>
          <cell r="K20">
            <v>7367.1</v>
          </cell>
          <cell r="L20">
            <v>11.585264215227159</v>
          </cell>
          <cell r="M20">
            <v>97442.994374999995</v>
          </cell>
          <cell r="N20">
            <v>4429.6000000000004</v>
          </cell>
          <cell r="O20">
            <v>21.998147547182587</v>
          </cell>
          <cell r="P20">
            <v>2.72</v>
          </cell>
        </row>
        <row r="21">
          <cell r="A21">
            <v>18</v>
          </cell>
          <cell r="B21" t="str">
            <v>Glaxo</v>
          </cell>
          <cell r="C21" t="str">
            <v>USD</v>
          </cell>
          <cell r="D21">
            <v>106466.65061965672</v>
          </cell>
          <cell r="E21">
            <v>53103.449380343285</v>
          </cell>
          <cell r="F21">
            <v>0.66720927429171706</v>
          </cell>
          <cell r="G21">
            <v>0.33279072570828294</v>
          </cell>
          <cell r="H21">
            <v>0.36817057877443049</v>
          </cell>
          <cell r="I21">
            <v>159570.1</v>
          </cell>
          <cell r="J21">
            <v>154552.1</v>
          </cell>
          <cell r="K21">
            <v>12545</v>
          </cell>
          <cell r="L21">
            <v>12.319816660023914</v>
          </cell>
          <cell r="M21">
            <v>125993.0055</v>
          </cell>
          <cell r="N21">
            <v>4485</v>
          </cell>
          <cell r="O21">
            <v>28.092085953177257</v>
          </cell>
          <cell r="P21">
            <v>2.42</v>
          </cell>
        </row>
        <row r="22">
          <cell r="A22">
            <v>19</v>
          </cell>
          <cell r="B22" t="str">
            <v>Merck</v>
          </cell>
          <cell r="C22" t="str">
            <v>USD</v>
          </cell>
          <cell r="D22">
            <v>103969.0249434671</v>
          </cell>
          <cell r="E22">
            <v>43462.77505653289</v>
          </cell>
          <cell r="F22">
            <v>0.70520081111040567</v>
          </cell>
          <cell r="G22">
            <v>0.29479918888959433</v>
          </cell>
          <cell r="H22">
            <v>9.8041037671118048E-2</v>
          </cell>
          <cell r="I22">
            <v>147431.79999999999</v>
          </cell>
          <cell r="J22">
            <v>137977.29999999999</v>
          </cell>
          <cell r="K22">
            <v>15356.7</v>
          </cell>
          <cell r="L22">
            <v>8.984827469443303</v>
          </cell>
          <cell r="M22">
            <v>174083.33500000002</v>
          </cell>
          <cell r="N22">
            <v>12801.797</v>
          </cell>
          <cell r="O22">
            <v>13.598351465813746</v>
          </cell>
          <cell r="P22">
            <v>3.14</v>
          </cell>
        </row>
        <row r="23">
          <cell r="A23">
            <v>20</v>
          </cell>
          <cell r="B23" t="str">
            <v>ScheringPlough</v>
          </cell>
          <cell r="C23" t="str">
            <v>USD</v>
          </cell>
          <cell r="D23">
            <v>29599.36966303836</v>
          </cell>
          <cell r="E23">
            <v>21068.31033696164</v>
          </cell>
          <cell r="F23">
            <v>0.58418640172666991</v>
          </cell>
          <cell r="G23">
            <v>0.41581359827333009</v>
          </cell>
          <cell r="H23">
            <v>4.1683956193502736E-2</v>
          </cell>
          <cell r="I23">
            <v>50667.68</v>
          </cell>
          <cell r="J23">
            <v>49951.68</v>
          </cell>
          <cell r="K23">
            <v>7195</v>
          </cell>
          <cell r="L23">
            <v>6.9425545517720639</v>
          </cell>
          <cell r="M23">
            <v>81328</v>
          </cell>
          <cell r="N23">
            <v>4002</v>
          </cell>
          <cell r="O23">
            <v>20.321839080459771</v>
          </cell>
          <cell r="P23">
            <v>1.76</v>
          </cell>
        </row>
        <row r="24">
          <cell r="A24">
            <v>21</v>
          </cell>
          <cell r="B24" t="str">
            <v>Roche</v>
          </cell>
          <cell r="C24" t="str">
            <v>USD</v>
          </cell>
          <cell r="D24">
            <v>45782.137801704106</v>
          </cell>
          <cell r="E24">
            <v>12121.870198295896</v>
          </cell>
          <cell r="F24">
            <v>0.79065576603443588</v>
          </cell>
          <cell r="G24">
            <v>0.20934423396556412</v>
          </cell>
          <cell r="H24">
            <v>-9.9250791783609293E-2</v>
          </cell>
          <cell r="I24">
            <v>57904.008000000002</v>
          </cell>
          <cell r="J24">
            <v>45961.11</v>
          </cell>
          <cell r="K24">
            <v>17014.14</v>
          </cell>
          <cell r="L24">
            <v>2.7013478201072756</v>
          </cell>
          <cell r="M24">
            <v>85926.169832800006</v>
          </cell>
          <cell r="N24">
            <v>15775.012000000001</v>
          </cell>
          <cell r="O24">
            <v>5.4469796810804327</v>
          </cell>
          <cell r="P24">
            <v>4.37</v>
          </cell>
        </row>
        <row r="25">
          <cell r="A25">
            <v>22</v>
          </cell>
          <cell r="B25" t="str">
            <v>Elan</v>
          </cell>
          <cell r="C25" t="str">
            <v>USD</v>
          </cell>
          <cell r="D25">
            <v>9577.8459054695522</v>
          </cell>
          <cell r="E25">
            <v>1420.5540945304474</v>
          </cell>
          <cell r="F25">
            <v>0.87083993176003349</v>
          </cell>
          <cell r="G25">
            <v>0.12916006823996651</v>
          </cell>
          <cell r="H25">
            <v>0.32636226214213782</v>
          </cell>
          <cell r="I25">
            <v>10998.4</v>
          </cell>
          <cell r="J25">
            <v>9342</v>
          </cell>
          <cell r="K25">
            <v>2966</v>
          </cell>
          <cell r="L25">
            <v>3.1496965610249492</v>
          </cell>
          <cell r="M25">
            <v>9233.4285</v>
          </cell>
          <cell r="N25">
            <v>2332.1</v>
          </cell>
          <cell r="O25">
            <v>3.9592764032417138</v>
          </cell>
          <cell r="P25">
            <v>1.49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Industry List"/>
      <sheetName val="XY Scatter Inputs"/>
      <sheetName val="XY Scatter"/>
      <sheetName val="SCM Input"/>
      <sheetName val="Strategic Control Map"/>
      <sheetName val="Averages"/>
      <sheetName val="CV_FV"/>
      <sheetName val="Growth"/>
      <sheetName val="WC_Summary_ALL"/>
      <sheetName val="Betas"/>
      <sheetName val="Relevering Beta"/>
      <sheetName val="Accor"/>
      <sheetName val="Choice Hotels"/>
      <sheetName val="Extended Stay"/>
      <sheetName val="Fairmont"/>
      <sheetName val="Four Seasons"/>
      <sheetName val="Hilton"/>
      <sheetName val="Hilton PLC"/>
      <sheetName val="Marriott"/>
      <sheetName val="Millennium"/>
      <sheetName val="NH Hoteles"/>
      <sheetName val="Sol Melia"/>
      <sheetName val="Sensitivity Analysis"/>
      <sheetName val="Six Continents"/>
      <sheetName val="Starwood"/>
      <sheetName val="Wyndham"/>
      <sheetName val="Marcus"/>
      <sheetName val="Prime Hospitality"/>
      <sheetName val="FV"/>
      <sheetName val="Inv Turns, Acct Rec"/>
      <sheetName val="WhatIfScenarios_By$$"/>
      <sheetName val="WhatIfScenarios_By%"/>
      <sheetName val="TRS"/>
      <sheetName val="Ind Bar Chart Inputs"/>
      <sheetName val="Ind Bar Chart"/>
      <sheetName val="Benchmarking"/>
      <sheetName val="Enter Industry List &gt;&gt;&gt;"/>
      <sheetName val="Enter Selections&gt;&gt;&gt;"/>
      <sheetName val="Spread Input"/>
      <sheetName val="Spread-Growth"/>
      <sheetName val="Individual Company Graphs"/>
      <sheetName val="Input Individual Co. Sheets&gt;&gt;&gt;"/>
      <sheetName val="ROIC Trees-- Ind Avg"/>
      <sheetName val="ROIC Trees-- Tier I"/>
      <sheetName val="Op WC Trees-- Ind Avg"/>
      <sheetName val="Op WC Trees-- Tier I"/>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2">
          <cell r="D22" t="str">
            <v>Debt/Equity Ratio</v>
          </cell>
          <cell r="E22" t="str">
            <v>Interest Coverage Ratio</v>
          </cell>
        </row>
        <row r="24">
          <cell r="J24" t="str">
            <v>Revenue</v>
          </cell>
          <cell r="K24">
            <v>689</v>
          </cell>
          <cell r="L24">
            <v>4</v>
          </cell>
          <cell r="M24">
            <v>5</v>
          </cell>
          <cell r="N24">
            <v>6</v>
          </cell>
          <cell r="O24">
            <v>7</v>
          </cell>
          <cell r="P24">
            <v>8</v>
          </cell>
          <cell r="Q24" t="str">
            <v>dollar</v>
          </cell>
        </row>
        <row r="25">
          <cell r="J25" t="str">
            <v>Revenue Growth (Year over Year)</v>
          </cell>
          <cell r="K25">
            <v>690</v>
          </cell>
          <cell r="L25">
            <v>4</v>
          </cell>
          <cell r="M25">
            <v>5</v>
          </cell>
          <cell r="N25">
            <v>6</v>
          </cell>
          <cell r="O25">
            <v>7</v>
          </cell>
          <cell r="P25">
            <v>8</v>
          </cell>
          <cell r="Q25" t="str">
            <v>percentage</v>
          </cell>
        </row>
        <row r="26">
          <cell r="J26" t="str">
            <v>Avg Revenue Growth from Current Year</v>
          </cell>
          <cell r="K26">
            <v>691</v>
          </cell>
          <cell r="L26">
            <v>4</v>
          </cell>
          <cell r="M26">
            <v>5</v>
          </cell>
          <cell r="N26">
            <v>6</v>
          </cell>
          <cell r="O26">
            <v>7</v>
          </cell>
          <cell r="P26">
            <v>8</v>
          </cell>
          <cell r="Q26" t="str">
            <v>percentage</v>
          </cell>
        </row>
        <row r="27">
          <cell r="J27" t="str">
            <v>Revenue Growth CAGR (Present Back to Year X+1)</v>
          </cell>
          <cell r="K27">
            <v>692</v>
          </cell>
          <cell r="L27">
            <v>4</v>
          </cell>
          <cell r="M27">
            <v>5</v>
          </cell>
          <cell r="N27">
            <v>6</v>
          </cell>
          <cell r="O27">
            <v>7</v>
          </cell>
          <cell r="P27">
            <v>8</v>
          </cell>
          <cell r="Q27" t="str">
            <v>percentage</v>
          </cell>
        </row>
        <row r="28">
          <cell r="J28" t="str">
            <v>COGS (w/o Depreciation  &amp; Amortization)</v>
          </cell>
          <cell r="K28">
            <v>697</v>
          </cell>
          <cell r="L28">
            <v>4</v>
          </cell>
          <cell r="M28">
            <v>5</v>
          </cell>
          <cell r="N28">
            <v>6</v>
          </cell>
          <cell r="O28">
            <v>7</v>
          </cell>
          <cell r="P28">
            <v>8</v>
          </cell>
          <cell r="Q28" t="str">
            <v>dollar</v>
          </cell>
        </row>
        <row r="29">
          <cell r="J29" t="str">
            <v>COGS Margin</v>
          </cell>
          <cell r="K29">
            <v>698</v>
          </cell>
          <cell r="L29">
            <v>4</v>
          </cell>
          <cell r="M29">
            <v>5</v>
          </cell>
          <cell r="N29">
            <v>6</v>
          </cell>
          <cell r="O29">
            <v>7</v>
          </cell>
          <cell r="P29">
            <v>8</v>
          </cell>
          <cell r="Q29" t="str">
            <v>percentage</v>
          </cell>
        </row>
        <row r="30">
          <cell r="J30" t="str">
            <v>Gross Income</v>
          </cell>
          <cell r="K30">
            <v>699</v>
          </cell>
          <cell r="L30">
            <v>4</v>
          </cell>
          <cell r="M30">
            <v>5</v>
          </cell>
          <cell r="N30">
            <v>6</v>
          </cell>
          <cell r="O30">
            <v>7</v>
          </cell>
          <cell r="P30">
            <v>8</v>
          </cell>
          <cell r="Q30" t="str">
            <v>dollar</v>
          </cell>
        </row>
        <row r="31">
          <cell r="J31" t="str">
            <v>Gross Margin with D&amp;A, not included in COGS)</v>
          </cell>
          <cell r="K31">
            <v>700</v>
          </cell>
          <cell r="L31">
            <v>4</v>
          </cell>
          <cell r="M31">
            <v>5</v>
          </cell>
          <cell r="N31">
            <v>6</v>
          </cell>
          <cell r="O31">
            <v>7</v>
          </cell>
          <cell r="P31">
            <v>8</v>
          </cell>
          <cell r="Q31" t="str">
            <v>percentage</v>
          </cell>
        </row>
        <row r="32">
          <cell r="J32" t="str">
            <v>SG&amp;A Margin</v>
          </cell>
          <cell r="K32">
            <v>701</v>
          </cell>
          <cell r="L32">
            <v>4</v>
          </cell>
          <cell r="M32">
            <v>5</v>
          </cell>
          <cell r="N32">
            <v>6</v>
          </cell>
          <cell r="O32">
            <v>7</v>
          </cell>
          <cell r="P32">
            <v>8</v>
          </cell>
          <cell r="Q32" t="str">
            <v>percentage</v>
          </cell>
        </row>
        <row r="33">
          <cell r="J33" t="str">
            <v>EBITDA Margin</v>
          </cell>
          <cell r="K33">
            <v>702</v>
          </cell>
          <cell r="L33">
            <v>4</v>
          </cell>
          <cell r="M33">
            <v>5</v>
          </cell>
          <cell r="N33">
            <v>6</v>
          </cell>
          <cell r="O33">
            <v>7</v>
          </cell>
          <cell r="P33">
            <v>8</v>
          </cell>
          <cell r="Q33" t="str">
            <v>percentage</v>
          </cell>
        </row>
        <row r="34">
          <cell r="J34" t="str">
            <v>Depreciation Margin</v>
          </cell>
          <cell r="K34">
            <v>703</v>
          </cell>
          <cell r="L34">
            <v>4</v>
          </cell>
          <cell r="M34">
            <v>5</v>
          </cell>
          <cell r="N34">
            <v>6</v>
          </cell>
          <cell r="O34">
            <v>7</v>
          </cell>
          <cell r="P34">
            <v>8</v>
          </cell>
          <cell r="Q34" t="str">
            <v>percentage</v>
          </cell>
        </row>
        <row r="35">
          <cell r="J35" t="str">
            <v>Amortization Margin</v>
          </cell>
          <cell r="K35">
            <v>704</v>
          </cell>
          <cell r="L35">
            <v>4</v>
          </cell>
          <cell r="M35">
            <v>5</v>
          </cell>
          <cell r="N35">
            <v>6</v>
          </cell>
          <cell r="O35">
            <v>7</v>
          </cell>
          <cell r="P35">
            <v>8</v>
          </cell>
          <cell r="Q35" t="str">
            <v>percentage</v>
          </cell>
        </row>
        <row r="36">
          <cell r="J36" t="str">
            <v>EBIT Margin</v>
          </cell>
          <cell r="K36">
            <v>705</v>
          </cell>
          <cell r="L36">
            <v>4</v>
          </cell>
          <cell r="M36">
            <v>5</v>
          </cell>
          <cell r="N36">
            <v>6</v>
          </cell>
          <cell r="O36">
            <v>7</v>
          </cell>
          <cell r="P36">
            <v>8</v>
          </cell>
          <cell r="Q36" t="str">
            <v>percentage</v>
          </cell>
        </row>
        <row r="37">
          <cell r="J37" t="str">
            <v>Equity Market Cap</v>
          </cell>
          <cell r="K37">
            <v>706</v>
          </cell>
          <cell r="L37">
            <v>4</v>
          </cell>
          <cell r="M37">
            <v>5</v>
          </cell>
          <cell r="N37">
            <v>6</v>
          </cell>
          <cell r="O37">
            <v>7</v>
          </cell>
          <cell r="P37">
            <v>8</v>
          </cell>
          <cell r="Q37" t="str">
            <v>dollar</v>
          </cell>
        </row>
        <row r="38">
          <cell r="J38" t="str">
            <v>Net Debt (Includes Operating Leases)</v>
          </cell>
          <cell r="K38">
            <v>707</v>
          </cell>
          <cell r="L38">
            <v>4</v>
          </cell>
          <cell r="M38">
            <v>5</v>
          </cell>
          <cell r="N38">
            <v>6</v>
          </cell>
          <cell r="O38">
            <v>7</v>
          </cell>
          <cell r="P38">
            <v>8</v>
          </cell>
          <cell r="Q38" t="str">
            <v>dollar</v>
          </cell>
        </row>
        <row r="39">
          <cell r="J39" t="str">
            <v>Enterprise Value</v>
          </cell>
          <cell r="K39">
            <v>708</v>
          </cell>
          <cell r="L39">
            <v>4</v>
          </cell>
          <cell r="M39">
            <v>5</v>
          </cell>
          <cell r="N39">
            <v>6</v>
          </cell>
          <cell r="O39">
            <v>7</v>
          </cell>
          <cell r="P39">
            <v>8</v>
          </cell>
          <cell r="Q39" t="str">
            <v>dollar</v>
          </cell>
        </row>
        <row r="40">
          <cell r="J40" t="str">
            <v>End of Year Spread w/o Goodwill</v>
          </cell>
          <cell r="K40">
            <v>934</v>
          </cell>
          <cell r="L40">
            <v>4</v>
          </cell>
          <cell r="M40">
            <v>5</v>
          </cell>
          <cell r="N40">
            <v>6</v>
          </cell>
          <cell r="O40">
            <v>7</v>
          </cell>
          <cell r="P40">
            <v>8</v>
          </cell>
          <cell r="Q40" t="str">
            <v>percentage</v>
          </cell>
        </row>
        <row r="41">
          <cell r="J41" t="str">
            <v>End of Year Spread w/ Goodwill</v>
          </cell>
          <cell r="K41">
            <v>935</v>
          </cell>
          <cell r="L41">
            <v>4</v>
          </cell>
          <cell r="M41">
            <v>5</v>
          </cell>
          <cell r="N41">
            <v>6</v>
          </cell>
          <cell r="O41">
            <v>7</v>
          </cell>
          <cell r="P41">
            <v>8</v>
          </cell>
          <cell r="Q41" t="str">
            <v>percentage</v>
          </cell>
        </row>
        <row r="42">
          <cell r="J42" t="str">
            <v>Average Spread w/o Goodwill</v>
          </cell>
          <cell r="K42">
            <v>937</v>
          </cell>
          <cell r="L42">
            <v>4</v>
          </cell>
          <cell r="M42">
            <v>5</v>
          </cell>
          <cell r="N42">
            <v>6</v>
          </cell>
          <cell r="O42">
            <v>7</v>
          </cell>
          <cell r="P42">
            <v>8</v>
          </cell>
          <cell r="Q42" t="str">
            <v>percentage</v>
          </cell>
        </row>
        <row r="43">
          <cell r="J43" t="str">
            <v>Average Spread w/ Goodwill</v>
          </cell>
          <cell r="K43">
            <v>938</v>
          </cell>
          <cell r="L43">
            <v>4</v>
          </cell>
          <cell r="M43">
            <v>5</v>
          </cell>
          <cell r="N43">
            <v>6</v>
          </cell>
          <cell r="O43">
            <v>7</v>
          </cell>
          <cell r="P43">
            <v>8</v>
          </cell>
          <cell r="Q43" t="str">
            <v>percentage</v>
          </cell>
        </row>
        <row r="44">
          <cell r="J44" t="str">
            <v>Average Spread w/o NGW</v>
          </cell>
          <cell r="K44">
            <v>941</v>
          </cell>
          <cell r="L44">
            <v>4</v>
          </cell>
          <cell r="M44">
            <v>5</v>
          </cell>
          <cell r="N44">
            <v>6</v>
          </cell>
          <cell r="O44">
            <v>7</v>
          </cell>
          <cell r="P44">
            <v>8</v>
          </cell>
          <cell r="Q44" t="str">
            <v>percentage</v>
          </cell>
        </row>
        <row r="45">
          <cell r="J45" t="str">
            <v>Average Spread w/ NGW</v>
          </cell>
          <cell r="K45">
            <v>942</v>
          </cell>
          <cell r="L45">
            <v>4</v>
          </cell>
          <cell r="M45">
            <v>5</v>
          </cell>
          <cell r="N45">
            <v>6</v>
          </cell>
          <cell r="O45">
            <v>7</v>
          </cell>
          <cell r="P45">
            <v>8</v>
          </cell>
          <cell r="Q45" t="str">
            <v>percentage</v>
          </cell>
        </row>
        <row r="46">
          <cell r="J46" t="str">
            <v>End of Year ROIC without Net Goodwill</v>
          </cell>
          <cell r="K46">
            <v>948</v>
          </cell>
          <cell r="L46">
            <v>4</v>
          </cell>
          <cell r="M46">
            <v>5</v>
          </cell>
          <cell r="N46">
            <v>6</v>
          </cell>
          <cell r="O46">
            <v>7</v>
          </cell>
          <cell r="P46">
            <v>8</v>
          </cell>
          <cell r="Q46" t="str">
            <v>percentage</v>
          </cell>
        </row>
        <row r="47">
          <cell r="J47" t="str">
            <v>End of Year ROIC with Net Goodwill</v>
          </cell>
          <cell r="K47">
            <v>949</v>
          </cell>
          <cell r="L47">
            <v>4</v>
          </cell>
          <cell r="M47">
            <v>5</v>
          </cell>
          <cell r="N47">
            <v>6</v>
          </cell>
          <cell r="O47">
            <v>7</v>
          </cell>
          <cell r="P47">
            <v>8</v>
          </cell>
          <cell r="Q47" t="str">
            <v>percentage</v>
          </cell>
        </row>
        <row r="48">
          <cell r="J48" t="str">
            <v>Mid-Year ROIC w/o  NGW</v>
          </cell>
          <cell r="K48">
            <v>950</v>
          </cell>
          <cell r="L48">
            <v>4</v>
          </cell>
          <cell r="M48">
            <v>5</v>
          </cell>
          <cell r="N48">
            <v>6</v>
          </cell>
          <cell r="O48">
            <v>7</v>
          </cell>
          <cell r="P48">
            <v>8</v>
          </cell>
          <cell r="Q48" t="str">
            <v>percentage</v>
          </cell>
        </row>
        <row r="49">
          <cell r="J49" t="str">
            <v>Average ROIC w/ Goodwill</v>
          </cell>
          <cell r="K49">
            <v>951</v>
          </cell>
          <cell r="L49">
            <v>4</v>
          </cell>
          <cell r="M49">
            <v>5</v>
          </cell>
          <cell r="N49">
            <v>6</v>
          </cell>
          <cell r="O49">
            <v>7</v>
          </cell>
          <cell r="P49">
            <v>8</v>
          </cell>
          <cell r="Q49" t="str">
            <v>percentage</v>
          </cell>
        </row>
        <row r="50">
          <cell r="J50" t="str">
            <v>Revenues</v>
          </cell>
          <cell r="K50">
            <v>959</v>
          </cell>
          <cell r="L50">
            <v>4</v>
          </cell>
          <cell r="M50">
            <v>5</v>
          </cell>
          <cell r="N50">
            <v>6</v>
          </cell>
          <cell r="O50">
            <v>7</v>
          </cell>
          <cell r="P50">
            <v>8</v>
          </cell>
          <cell r="Q50" t="str">
            <v>dollar</v>
          </cell>
        </row>
        <row r="51">
          <cell r="J51" t="str">
            <v>- COGS (w/o Dep &amp; Amort)</v>
          </cell>
          <cell r="K51">
            <v>960</v>
          </cell>
          <cell r="L51">
            <v>4</v>
          </cell>
          <cell r="M51">
            <v>5</v>
          </cell>
          <cell r="N51">
            <v>6</v>
          </cell>
          <cell r="O51">
            <v>7</v>
          </cell>
          <cell r="P51">
            <v>8</v>
          </cell>
          <cell r="Q51" t="str">
            <v>dollar</v>
          </cell>
        </row>
        <row r="52">
          <cell r="J52" t="str">
            <v>+ Operating Lease Expense</v>
          </cell>
          <cell r="K52">
            <v>961</v>
          </cell>
          <cell r="L52">
            <v>4</v>
          </cell>
          <cell r="M52">
            <v>5</v>
          </cell>
          <cell r="N52">
            <v>6</v>
          </cell>
          <cell r="O52">
            <v>7</v>
          </cell>
          <cell r="P52">
            <v>8</v>
          </cell>
          <cell r="Q52" t="str">
            <v>dollar</v>
          </cell>
        </row>
        <row r="53">
          <cell r="J53" t="str">
            <v>+ Retirement Related Liabilities (RLL) Expense</v>
          </cell>
          <cell r="K53">
            <v>962</v>
          </cell>
          <cell r="L53">
            <v>4</v>
          </cell>
          <cell r="M53">
            <v>5</v>
          </cell>
          <cell r="N53">
            <v>6</v>
          </cell>
          <cell r="O53">
            <v>7</v>
          </cell>
          <cell r="P53">
            <v>8</v>
          </cell>
          <cell r="Q53" t="str">
            <v>dollar</v>
          </cell>
        </row>
        <row r="54">
          <cell r="J54" t="str">
            <v>- SG&amp;A</v>
          </cell>
          <cell r="K54">
            <v>963</v>
          </cell>
          <cell r="L54">
            <v>4</v>
          </cell>
          <cell r="M54">
            <v>5</v>
          </cell>
          <cell r="N54">
            <v>6</v>
          </cell>
          <cell r="O54">
            <v>7</v>
          </cell>
          <cell r="P54">
            <v>8</v>
          </cell>
          <cell r="Q54" t="str">
            <v>dollar</v>
          </cell>
        </row>
        <row r="55">
          <cell r="J55" t="str">
            <v>- Other Operatin Expenses</v>
          </cell>
          <cell r="K55">
            <v>964</v>
          </cell>
          <cell r="L55">
            <v>4</v>
          </cell>
          <cell r="M55">
            <v>5</v>
          </cell>
          <cell r="N55">
            <v>6</v>
          </cell>
          <cell r="O55">
            <v>7</v>
          </cell>
          <cell r="P55">
            <v>8</v>
          </cell>
          <cell r="Q55" t="str">
            <v>dollar</v>
          </cell>
        </row>
        <row r="56">
          <cell r="J56" t="str">
            <v>- Depreciation &amp; Amortization Expense</v>
          </cell>
          <cell r="K56">
            <v>965</v>
          </cell>
          <cell r="L56">
            <v>4</v>
          </cell>
          <cell r="M56">
            <v>5</v>
          </cell>
          <cell r="N56">
            <v>6</v>
          </cell>
          <cell r="O56">
            <v>7</v>
          </cell>
          <cell r="P56">
            <v>8</v>
          </cell>
          <cell r="Q56" t="str">
            <v>dollar</v>
          </cell>
        </row>
        <row r="57">
          <cell r="J57" t="str">
            <v>Adjusted EBIT</v>
          </cell>
          <cell r="K57">
            <v>966</v>
          </cell>
          <cell r="L57">
            <v>4</v>
          </cell>
          <cell r="M57">
            <v>5</v>
          </cell>
          <cell r="N57">
            <v>6</v>
          </cell>
          <cell r="O57">
            <v>7</v>
          </cell>
          <cell r="P57">
            <v>8</v>
          </cell>
          <cell r="Q57" t="str">
            <v>dollar</v>
          </cell>
        </row>
        <row r="58">
          <cell r="J58" t="str">
            <v>+ Amortization Expense</v>
          </cell>
          <cell r="K58">
            <v>968</v>
          </cell>
          <cell r="L58">
            <v>4</v>
          </cell>
          <cell r="M58">
            <v>5</v>
          </cell>
          <cell r="N58">
            <v>6</v>
          </cell>
          <cell r="O58">
            <v>7</v>
          </cell>
          <cell r="P58">
            <v>8</v>
          </cell>
          <cell r="Q58" t="str">
            <v>dollar</v>
          </cell>
        </row>
        <row r="59">
          <cell r="J59" t="str">
            <v>EBITA</v>
          </cell>
          <cell r="K59">
            <v>969</v>
          </cell>
          <cell r="L59">
            <v>4</v>
          </cell>
          <cell r="M59">
            <v>5</v>
          </cell>
          <cell r="N59">
            <v>6</v>
          </cell>
          <cell r="O59">
            <v>7</v>
          </cell>
          <cell r="P59">
            <v>8</v>
          </cell>
          <cell r="Q59" t="str">
            <v>dollar</v>
          </cell>
        </row>
        <row r="60">
          <cell r="J60" t="str">
            <v>Marginal Taxes on EBITA</v>
          </cell>
          <cell r="K60">
            <v>971</v>
          </cell>
          <cell r="L60">
            <v>4</v>
          </cell>
          <cell r="M60">
            <v>5</v>
          </cell>
          <cell r="N60">
            <v>6</v>
          </cell>
          <cell r="O60">
            <v>7</v>
          </cell>
          <cell r="P60">
            <v>8</v>
          </cell>
          <cell r="Q60" t="str">
            <v>dollar</v>
          </cell>
        </row>
        <row r="61">
          <cell r="J61" t="str">
            <v>NOPLAT</v>
          </cell>
          <cell r="K61">
            <v>972</v>
          </cell>
          <cell r="L61">
            <v>4</v>
          </cell>
          <cell r="M61">
            <v>5</v>
          </cell>
          <cell r="N61">
            <v>6</v>
          </cell>
          <cell r="O61">
            <v>7</v>
          </cell>
          <cell r="P61">
            <v>8</v>
          </cell>
          <cell r="Q61" t="str">
            <v>dollar</v>
          </cell>
        </row>
        <row r="62">
          <cell r="J62" t="str">
            <v>+ Operating Cash</v>
          </cell>
          <cell r="K62">
            <v>976</v>
          </cell>
          <cell r="L62">
            <v>4</v>
          </cell>
          <cell r="M62">
            <v>5</v>
          </cell>
          <cell r="N62">
            <v>6</v>
          </cell>
          <cell r="O62">
            <v>7</v>
          </cell>
          <cell r="P62">
            <v>8</v>
          </cell>
          <cell r="Q62" t="str">
            <v>dollar</v>
          </cell>
        </row>
        <row r="63">
          <cell r="J63" t="str">
            <v>+ Accounts Receivables</v>
          </cell>
          <cell r="K63">
            <v>977</v>
          </cell>
          <cell r="L63">
            <v>4</v>
          </cell>
          <cell r="M63">
            <v>5</v>
          </cell>
          <cell r="N63">
            <v>6</v>
          </cell>
          <cell r="O63">
            <v>7</v>
          </cell>
          <cell r="P63">
            <v>8</v>
          </cell>
          <cell r="Q63" t="str">
            <v>dollar</v>
          </cell>
        </row>
        <row r="64">
          <cell r="J64" t="str">
            <v>+ Inventory</v>
          </cell>
          <cell r="K64">
            <v>978</v>
          </cell>
          <cell r="L64">
            <v>4</v>
          </cell>
          <cell r="M64">
            <v>5</v>
          </cell>
          <cell r="N64">
            <v>6</v>
          </cell>
          <cell r="O64">
            <v>7</v>
          </cell>
          <cell r="P64">
            <v>8</v>
          </cell>
          <cell r="Q64" t="str">
            <v>dollar</v>
          </cell>
        </row>
        <row r="65">
          <cell r="J65" t="str">
            <v>+ Other Current Assets</v>
          </cell>
          <cell r="K65">
            <v>979</v>
          </cell>
          <cell r="L65">
            <v>4</v>
          </cell>
          <cell r="M65">
            <v>5</v>
          </cell>
          <cell r="N65">
            <v>6</v>
          </cell>
          <cell r="O65">
            <v>7</v>
          </cell>
          <cell r="P65">
            <v>8</v>
          </cell>
          <cell r="Q65" t="str">
            <v>dollar</v>
          </cell>
        </row>
        <row r="66">
          <cell r="J66" t="str">
            <v>Operating Current Assets</v>
          </cell>
          <cell r="K66">
            <v>980</v>
          </cell>
          <cell r="L66">
            <v>4</v>
          </cell>
          <cell r="M66">
            <v>5</v>
          </cell>
          <cell r="N66">
            <v>6</v>
          </cell>
          <cell r="O66">
            <v>7</v>
          </cell>
          <cell r="P66">
            <v>8</v>
          </cell>
          <cell r="Q66" t="str">
            <v>dollar</v>
          </cell>
        </row>
        <row r="67">
          <cell r="J67" t="str">
            <v>- Accounts Payable</v>
          </cell>
          <cell r="K67">
            <v>982</v>
          </cell>
          <cell r="L67">
            <v>4</v>
          </cell>
          <cell r="M67">
            <v>5</v>
          </cell>
          <cell r="N67">
            <v>6</v>
          </cell>
          <cell r="O67">
            <v>7</v>
          </cell>
          <cell r="P67">
            <v>8</v>
          </cell>
          <cell r="Q67" t="str">
            <v>dollar</v>
          </cell>
        </row>
        <row r="68">
          <cell r="J68" t="str">
            <v>- Income Taxes Payable</v>
          </cell>
          <cell r="K68">
            <v>983</v>
          </cell>
          <cell r="L68">
            <v>4</v>
          </cell>
          <cell r="M68">
            <v>5</v>
          </cell>
          <cell r="N68">
            <v>6</v>
          </cell>
          <cell r="O68">
            <v>7</v>
          </cell>
          <cell r="P68">
            <v>8</v>
          </cell>
          <cell r="Q68" t="str">
            <v>dollar</v>
          </cell>
        </row>
        <row r="69">
          <cell r="J69" t="str">
            <v>- Other Current Liabilities</v>
          </cell>
          <cell r="K69">
            <v>984</v>
          </cell>
          <cell r="L69">
            <v>4</v>
          </cell>
          <cell r="M69">
            <v>5</v>
          </cell>
          <cell r="N69">
            <v>6</v>
          </cell>
          <cell r="O69">
            <v>7</v>
          </cell>
          <cell r="P69">
            <v>8</v>
          </cell>
          <cell r="Q69" t="str">
            <v>dollar</v>
          </cell>
        </row>
        <row r="70">
          <cell r="J70" t="str">
            <v>Non-Interest bearing Current Liabilities</v>
          </cell>
          <cell r="K70">
            <v>985</v>
          </cell>
          <cell r="L70">
            <v>4</v>
          </cell>
          <cell r="M70">
            <v>5</v>
          </cell>
          <cell r="N70">
            <v>6</v>
          </cell>
          <cell r="O70">
            <v>7</v>
          </cell>
          <cell r="P70">
            <v>8</v>
          </cell>
          <cell r="Q70" t="str">
            <v>dollar</v>
          </cell>
        </row>
        <row r="71">
          <cell r="J71" t="str">
            <v>+ Operating Working Capital</v>
          </cell>
          <cell r="K71">
            <v>987</v>
          </cell>
          <cell r="L71">
            <v>4</v>
          </cell>
          <cell r="M71">
            <v>5</v>
          </cell>
          <cell r="N71">
            <v>6</v>
          </cell>
          <cell r="O71">
            <v>7</v>
          </cell>
          <cell r="P71">
            <v>8</v>
          </cell>
          <cell r="Q71" t="str">
            <v>dollar</v>
          </cell>
        </row>
        <row r="72">
          <cell r="J72" t="str">
            <v>+ Net PPE</v>
          </cell>
          <cell r="K72">
            <v>988</v>
          </cell>
          <cell r="L72">
            <v>4</v>
          </cell>
          <cell r="M72">
            <v>5</v>
          </cell>
          <cell r="N72">
            <v>6</v>
          </cell>
          <cell r="O72">
            <v>7</v>
          </cell>
          <cell r="P72">
            <v>8</v>
          </cell>
          <cell r="Q72" t="str">
            <v>dollar</v>
          </cell>
        </row>
        <row r="73">
          <cell r="J73" t="str">
            <v>+ Implied Value of Operating Leases</v>
          </cell>
          <cell r="K73">
            <v>989</v>
          </cell>
          <cell r="L73">
            <v>4</v>
          </cell>
          <cell r="M73">
            <v>5</v>
          </cell>
          <cell r="N73">
            <v>6</v>
          </cell>
          <cell r="O73">
            <v>7</v>
          </cell>
          <cell r="P73">
            <v>8</v>
          </cell>
          <cell r="Q73" t="str">
            <v>dollar</v>
          </cell>
        </row>
        <row r="74">
          <cell r="J74" t="str">
            <v>+ Other Operating Assets</v>
          </cell>
          <cell r="K74">
            <v>990</v>
          </cell>
          <cell r="L74">
            <v>4</v>
          </cell>
          <cell r="M74">
            <v>5</v>
          </cell>
          <cell r="N74">
            <v>6</v>
          </cell>
          <cell r="O74">
            <v>7</v>
          </cell>
          <cell r="P74">
            <v>8</v>
          </cell>
          <cell r="Q74" t="str">
            <v>dollar</v>
          </cell>
        </row>
        <row r="75">
          <cell r="J75" t="str">
            <v>- Other Operating Liablities</v>
          </cell>
          <cell r="K75">
            <v>991</v>
          </cell>
          <cell r="L75">
            <v>4</v>
          </cell>
          <cell r="M75">
            <v>5</v>
          </cell>
          <cell r="N75">
            <v>6</v>
          </cell>
          <cell r="O75">
            <v>7</v>
          </cell>
          <cell r="P75">
            <v>8</v>
          </cell>
          <cell r="Q75" t="str">
            <v>dollar</v>
          </cell>
        </row>
        <row r="76">
          <cell r="J76" t="str">
            <v>+ Implied Value of Unfunded Retirement Liabilities</v>
          </cell>
          <cell r="K76">
            <v>992</v>
          </cell>
          <cell r="L76">
            <v>4</v>
          </cell>
          <cell r="M76">
            <v>5</v>
          </cell>
          <cell r="N76">
            <v>6</v>
          </cell>
          <cell r="O76">
            <v>7</v>
          </cell>
          <cell r="P76">
            <v>8</v>
          </cell>
          <cell r="Q76" t="str">
            <v>dollar</v>
          </cell>
        </row>
        <row r="77">
          <cell r="J77" t="str">
            <v>Invested Capital (w/o Goodwill)</v>
          </cell>
          <cell r="K77">
            <v>993</v>
          </cell>
          <cell r="L77">
            <v>4</v>
          </cell>
          <cell r="M77">
            <v>5</v>
          </cell>
          <cell r="N77">
            <v>6</v>
          </cell>
          <cell r="O77">
            <v>7</v>
          </cell>
          <cell r="P77">
            <v>8</v>
          </cell>
          <cell r="Q77" t="str">
            <v>dollar</v>
          </cell>
        </row>
        <row r="78">
          <cell r="J78" t="str">
            <v>+ Net Goodwill</v>
          </cell>
          <cell r="K78">
            <v>995</v>
          </cell>
          <cell r="L78">
            <v>4</v>
          </cell>
          <cell r="M78">
            <v>5</v>
          </cell>
          <cell r="N78">
            <v>6</v>
          </cell>
          <cell r="O78">
            <v>7</v>
          </cell>
          <cell r="P78">
            <v>8</v>
          </cell>
          <cell r="Q78" t="str">
            <v>dollar</v>
          </cell>
        </row>
        <row r="79">
          <cell r="J79" t="str">
            <v>Invested Capital w/Goodwill</v>
          </cell>
          <cell r="K79">
            <v>996</v>
          </cell>
          <cell r="L79">
            <v>4</v>
          </cell>
          <cell r="M79">
            <v>5</v>
          </cell>
          <cell r="N79">
            <v>6</v>
          </cell>
          <cell r="O79">
            <v>7</v>
          </cell>
          <cell r="P79">
            <v>8</v>
          </cell>
          <cell r="Q79" t="str">
            <v>dollar</v>
          </cell>
        </row>
        <row r="80">
          <cell r="J80" t="str">
            <v>+ Excess Cash and Securities</v>
          </cell>
          <cell r="K80">
            <v>998</v>
          </cell>
          <cell r="L80">
            <v>4</v>
          </cell>
          <cell r="M80">
            <v>5</v>
          </cell>
          <cell r="N80">
            <v>6</v>
          </cell>
          <cell r="O80">
            <v>7</v>
          </cell>
          <cell r="P80">
            <v>8</v>
          </cell>
          <cell r="Q80" t="str">
            <v>dollar</v>
          </cell>
        </row>
        <row r="81">
          <cell r="J81" t="str">
            <v>+ Non-Operating Investments</v>
          </cell>
          <cell r="K81">
            <v>999</v>
          </cell>
          <cell r="L81">
            <v>4</v>
          </cell>
          <cell r="M81">
            <v>5</v>
          </cell>
          <cell r="N81">
            <v>6</v>
          </cell>
          <cell r="O81">
            <v>7</v>
          </cell>
          <cell r="P81">
            <v>8</v>
          </cell>
          <cell r="Q81" t="str">
            <v>dollar</v>
          </cell>
        </row>
        <row r="82">
          <cell r="J82" t="str">
            <v>Total Investor Funds</v>
          </cell>
          <cell r="K82">
            <v>1000</v>
          </cell>
          <cell r="L82">
            <v>4</v>
          </cell>
          <cell r="M82">
            <v>5</v>
          </cell>
          <cell r="N82">
            <v>6</v>
          </cell>
          <cell r="O82">
            <v>7</v>
          </cell>
          <cell r="P82">
            <v>8</v>
          </cell>
          <cell r="Q82" t="str">
            <v>dollar</v>
          </cell>
        </row>
        <row r="83">
          <cell r="J83" t="str">
            <v>+ Shareholders Equity</v>
          </cell>
          <cell r="K83">
            <v>1003</v>
          </cell>
          <cell r="L83">
            <v>4</v>
          </cell>
          <cell r="M83">
            <v>5</v>
          </cell>
          <cell r="N83">
            <v>6</v>
          </cell>
          <cell r="O83">
            <v>7</v>
          </cell>
          <cell r="P83">
            <v>8</v>
          </cell>
          <cell r="Q83" t="str">
            <v>dollar</v>
          </cell>
        </row>
        <row r="84">
          <cell r="J84" t="str">
            <v>+ Minority Interest</v>
          </cell>
          <cell r="K84">
            <v>1004</v>
          </cell>
          <cell r="L84">
            <v>4</v>
          </cell>
          <cell r="M84">
            <v>5</v>
          </cell>
          <cell r="N84">
            <v>6</v>
          </cell>
          <cell r="O84">
            <v>7</v>
          </cell>
          <cell r="P84">
            <v>8</v>
          </cell>
          <cell r="Q84" t="str">
            <v>dollar</v>
          </cell>
        </row>
        <row r="85">
          <cell r="J85" t="str">
            <v>Adjusted Equity</v>
          </cell>
          <cell r="K85">
            <v>1005</v>
          </cell>
          <cell r="L85">
            <v>4</v>
          </cell>
          <cell r="M85">
            <v>5</v>
          </cell>
          <cell r="N85">
            <v>6</v>
          </cell>
          <cell r="O85">
            <v>7</v>
          </cell>
          <cell r="P85">
            <v>8</v>
          </cell>
          <cell r="Q85" t="str">
            <v>dollar</v>
          </cell>
        </row>
        <row r="86">
          <cell r="J86" t="str">
            <v>+ All Interest Bearing Debt (including Op. Leases and Ret. Liabs)</v>
          </cell>
          <cell r="K86">
            <v>1007</v>
          </cell>
          <cell r="L86">
            <v>4</v>
          </cell>
          <cell r="M86">
            <v>5</v>
          </cell>
          <cell r="N86">
            <v>6</v>
          </cell>
          <cell r="O86">
            <v>7</v>
          </cell>
          <cell r="P86">
            <v>8</v>
          </cell>
          <cell r="Q86" t="str">
            <v>dollar</v>
          </cell>
        </row>
        <row r="87">
          <cell r="J87" t="str">
            <v>+ Deferred Income Taxes</v>
          </cell>
          <cell r="K87">
            <v>1008</v>
          </cell>
          <cell r="L87">
            <v>4</v>
          </cell>
          <cell r="M87">
            <v>5</v>
          </cell>
          <cell r="N87">
            <v>6</v>
          </cell>
          <cell r="O87">
            <v>7</v>
          </cell>
          <cell r="P87">
            <v>8</v>
          </cell>
          <cell r="Q87" t="str">
            <v>dollar</v>
          </cell>
        </row>
        <row r="88">
          <cell r="J88" t="str">
            <v>+ Cumulative Goodwill Amortization</v>
          </cell>
          <cell r="K88">
            <v>1009</v>
          </cell>
          <cell r="L88">
            <v>4</v>
          </cell>
          <cell r="M88">
            <v>5</v>
          </cell>
          <cell r="N88">
            <v>6</v>
          </cell>
          <cell r="O88">
            <v>7</v>
          </cell>
          <cell r="P88">
            <v>8</v>
          </cell>
          <cell r="Q88" t="str">
            <v>dollar</v>
          </cell>
        </row>
        <row r="89">
          <cell r="J89" t="str">
            <v>Total Investor Fund</v>
          </cell>
          <cell r="K89">
            <v>1010</v>
          </cell>
          <cell r="L89">
            <v>4</v>
          </cell>
          <cell r="M89">
            <v>5</v>
          </cell>
          <cell r="N89">
            <v>6</v>
          </cell>
          <cell r="O89">
            <v>7</v>
          </cell>
          <cell r="P89">
            <v>8</v>
          </cell>
          <cell r="Q89" t="str">
            <v>dollar</v>
          </cell>
        </row>
        <row r="90">
          <cell r="J90" t="str">
            <v>Average ROIC</v>
          </cell>
          <cell r="K90">
            <v>1026</v>
          </cell>
          <cell r="L90">
            <v>4</v>
          </cell>
          <cell r="M90">
            <v>5</v>
          </cell>
          <cell r="N90">
            <v>6</v>
          </cell>
          <cell r="O90">
            <v>7</v>
          </cell>
          <cell r="P90">
            <v>8</v>
          </cell>
          <cell r="Q90" t="str">
            <v>percentage</v>
          </cell>
        </row>
        <row r="91">
          <cell r="J91" t="str">
            <v>PreTax ROIC</v>
          </cell>
          <cell r="K91">
            <v>1028</v>
          </cell>
          <cell r="L91">
            <v>4</v>
          </cell>
          <cell r="M91">
            <v>5</v>
          </cell>
          <cell r="N91">
            <v>6</v>
          </cell>
          <cell r="O91">
            <v>7</v>
          </cell>
          <cell r="P91">
            <v>8</v>
          </cell>
          <cell r="Q91" t="str">
            <v>percentage</v>
          </cell>
        </row>
        <row r="92">
          <cell r="J92" t="str">
            <v>Marginal Tax Rate on EBITA</v>
          </cell>
          <cell r="K92">
            <v>1029</v>
          </cell>
          <cell r="L92">
            <v>4</v>
          </cell>
          <cell r="M92">
            <v>5</v>
          </cell>
          <cell r="N92">
            <v>6</v>
          </cell>
          <cell r="O92">
            <v>7</v>
          </cell>
          <cell r="P92">
            <v>8</v>
          </cell>
          <cell r="Q92" t="str">
            <v>percentage</v>
          </cell>
        </row>
        <row r="93">
          <cell r="J93" t="str">
            <v>EBITA / Revenues</v>
          </cell>
          <cell r="K93">
            <v>1031</v>
          </cell>
          <cell r="L93">
            <v>4</v>
          </cell>
          <cell r="M93">
            <v>5</v>
          </cell>
          <cell r="N93">
            <v>6</v>
          </cell>
          <cell r="O93">
            <v>7</v>
          </cell>
          <cell r="P93">
            <v>8</v>
          </cell>
          <cell r="Q93" t="str">
            <v>percentage</v>
          </cell>
        </row>
        <row r="94">
          <cell r="J94" t="str">
            <v>COGS / Revenues</v>
          </cell>
          <cell r="K94">
            <v>1032</v>
          </cell>
          <cell r="L94">
            <v>4</v>
          </cell>
          <cell r="M94">
            <v>5</v>
          </cell>
          <cell r="N94">
            <v>6</v>
          </cell>
          <cell r="O94">
            <v>7</v>
          </cell>
          <cell r="P94">
            <v>8</v>
          </cell>
          <cell r="Q94" t="str">
            <v>percentage</v>
          </cell>
        </row>
        <row r="95">
          <cell r="J95" t="str">
            <v>SG&amp;A / Revenues</v>
          </cell>
          <cell r="K95">
            <v>1033</v>
          </cell>
          <cell r="L95">
            <v>4</v>
          </cell>
          <cell r="M95">
            <v>5</v>
          </cell>
          <cell r="N95">
            <v>6</v>
          </cell>
          <cell r="O95">
            <v>7</v>
          </cell>
          <cell r="P95">
            <v>8</v>
          </cell>
          <cell r="Q95" t="str">
            <v>percentage</v>
          </cell>
        </row>
        <row r="96">
          <cell r="J96" t="str">
            <v>Other Operating Expenses / Revenues</v>
          </cell>
          <cell r="K96">
            <v>1034</v>
          </cell>
          <cell r="L96">
            <v>4</v>
          </cell>
          <cell r="M96">
            <v>5</v>
          </cell>
          <cell r="N96">
            <v>6</v>
          </cell>
          <cell r="O96">
            <v>7</v>
          </cell>
          <cell r="P96">
            <v>8</v>
          </cell>
          <cell r="Q96" t="str">
            <v>percentage</v>
          </cell>
        </row>
        <row r="97">
          <cell r="J97" t="str">
            <v>Depreciation/ Revenues</v>
          </cell>
          <cell r="K97">
            <v>1035</v>
          </cell>
          <cell r="L97">
            <v>4</v>
          </cell>
          <cell r="M97">
            <v>5</v>
          </cell>
          <cell r="N97">
            <v>6</v>
          </cell>
          <cell r="O97">
            <v>7</v>
          </cell>
          <cell r="P97">
            <v>8</v>
          </cell>
          <cell r="Q97" t="str">
            <v>percentage</v>
          </cell>
        </row>
        <row r="98">
          <cell r="J98" t="str">
            <v>Revenues / Invested Capital</v>
          </cell>
          <cell r="K98">
            <v>1037</v>
          </cell>
          <cell r="L98">
            <v>4</v>
          </cell>
          <cell r="M98">
            <v>5</v>
          </cell>
          <cell r="N98">
            <v>6</v>
          </cell>
          <cell r="O98">
            <v>7</v>
          </cell>
          <cell r="P98">
            <v>8</v>
          </cell>
          <cell r="Q98" t="str">
            <v>number</v>
          </cell>
        </row>
        <row r="99">
          <cell r="J99" t="str">
            <v>Operating Working Capital / Revs</v>
          </cell>
          <cell r="K99">
            <v>1038</v>
          </cell>
          <cell r="L99">
            <v>4</v>
          </cell>
          <cell r="M99">
            <v>5</v>
          </cell>
          <cell r="N99">
            <v>6</v>
          </cell>
          <cell r="O99">
            <v>7</v>
          </cell>
          <cell r="P99">
            <v>8</v>
          </cell>
          <cell r="Q99" t="str">
            <v>number</v>
          </cell>
        </row>
        <row r="100">
          <cell r="J100" t="str">
            <v>Net PPE / Revs</v>
          </cell>
          <cell r="K100">
            <v>1039</v>
          </cell>
          <cell r="L100">
            <v>4</v>
          </cell>
          <cell r="M100">
            <v>5</v>
          </cell>
          <cell r="N100">
            <v>6</v>
          </cell>
          <cell r="O100">
            <v>7</v>
          </cell>
          <cell r="P100">
            <v>8</v>
          </cell>
          <cell r="Q100" t="str">
            <v>number</v>
          </cell>
        </row>
        <row r="101">
          <cell r="J101" t="str">
            <v>Net Other assets / Revs</v>
          </cell>
          <cell r="K101">
            <v>1040</v>
          </cell>
          <cell r="L101">
            <v>4</v>
          </cell>
          <cell r="M101">
            <v>5</v>
          </cell>
          <cell r="N101">
            <v>6</v>
          </cell>
          <cell r="O101">
            <v>7</v>
          </cell>
          <cell r="P101">
            <v>8</v>
          </cell>
          <cell r="Q101" t="str">
            <v>number</v>
          </cell>
        </row>
        <row r="102">
          <cell r="J102" t="str">
            <v>Goodwill / Revs</v>
          </cell>
          <cell r="K102">
            <v>1041</v>
          </cell>
          <cell r="L102">
            <v>4</v>
          </cell>
          <cell r="M102">
            <v>5</v>
          </cell>
          <cell r="N102">
            <v>6</v>
          </cell>
          <cell r="O102">
            <v>7</v>
          </cell>
          <cell r="P102">
            <v>8</v>
          </cell>
          <cell r="Q102" t="str">
            <v>number</v>
          </cell>
        </row>
        <row r="103">
          <cell r="J103" t="str">
            <v xml:space="preserve">Revenues </v>
          </cell>
          <cell r="K103">
            <v>1044</v>
          </cell>
          <cell r="L103">
            <v>4</v>
          </cell>
          <cell r="M103">
            <v>5</v>
          </cell>
          <cell r="N103">
            <v>6</v>
          </cell>
          <cell r="O103">
            <v>7</v>
          </cell>
          <cell r="P103">
            <v>8</v>
          </cell>
          <cell r="Q103" t="str">
            <v>dollar</v>
          </cell>
        </row>
        <row r="104">
          <cell r="J104" t="str">
            <v>Year over Year Growth</v>
          </cell>
          <cell r="K104">
            <v>1045</v>
          </cell>
          <cell r="L104">
            <v>4</v>
          </cell>
          <cell r="M104">
            <v>5</v>
          </cell>
          <cell r="N104">
            <v>6</v>
          </cell>
          <cell r="O104">
            <v>7</v>
          </cell>
          <cell r="P104">
            <v>8</v>
          </cell>
          <cell r="Q104" t="str">
            <v>percentage</v>
          </cell>
        </row>
        <row r="105">
          <cell r="J105" t="str">
            <v>ROIC (w/o goodwill)</v>
          </cell>
          <cell r="K105">
            <v>1052</v>
          </cell>
          <cell r="L105">
            <v>4</v>
          </cell>
          <cell r="M105">
            <v>5</v>
          </cell>
          <cell r="N105">
            <v>6</v>
          </cell>
          <cell r="O105">
            <v>7</v>
          </cell>
          <cell r="P105">
            <v>8</v>
          </cell>
          <cell r="Q105" t="str">
            <v>percentage</v>
          </cell>
        </row>
        <row r="106">
          <cell r="J106" t="str">
            <v>Operating Working Capital</v>
          </cell>
          <cell r="K106">
            <v>1082</v>
          </cell>
          <cell r="L106">
            <v>4</v>
          </cell>
          <cell r="M106">
            <v>5</v>
          </cell>
          <cell r="N106">
            <v>6</v>
          </cell>
          <cell r="O106">
            <v>7</v>
          </cell>
          <cell r="P106">
            <v>8</v>
          </cell>
          <cell r="Q106" t="str">
            <v>number</v>
          </cell>
        </row>
        <row r="107">
          <cell r="J107" t="str">
            <v>Operating Curr. Assets / Rev</v>
          </cell>
          <cell r="K107">
            <v>1084</v>
          </cell>
          <cell r="L107">
            <v>4</v>
          </cell>
          <cell r="M107">
            <v>5</v>
          </cell>
          <cell r="N107">
            <v>6</v>
          </cell>
          <cell r="O107">
            <v>7</v>
          </cell>
          <cell r="P107">
            <v>8</v>
          </cell>
          <cell r="Q107" t="str">
            <v>number</v>
          </cell>
        </row>
        <row r="108">
          <cell r="J108" t="str">
            <v>Non Interest Bearing Current Liabs / Rev</v>
          </cell>
          <cell r="K108">
            <v>1085</v>
          </cell>
          <cell r="L108">
            <v>4</v>
          </cell>
          <cell r="M108">
            <v>5</v>
          </cell>
          <cell r="N108">
            <v>6</v>
          </cell>
          <cell r="O108">
            <v>7</v>
          </cell>
          <cell r="P108">
            <v>8</v>
          </cell>
          <cell r="Q108" t="str">
            <v>number</v>
          </cell>
        </row>
        <row r="109">
          <cell r="J109" t="str">
            <v>Cash / Rev</v>
          </cell>
          <cell r="K109">
            <v>1087</v>
          </cell>
          <cell r="L109">
            <v>4</v>
          </cell>
          <cell r="M109">
            <v>5</v>
          </cell>
          <cell r="N109">
            <v>6</v>
          </cell>
          <cell r="O109">
            <v>7</v>
          </cell>
          <cell r="P109">
            <v>8</v>
          </cell>
          <cell r="Q109" t="str">
            <v>number</v>
          </cell>
        </row>
        <row r="110">
          <cell r="J110" t="str">
            <v>Net Receivables / Rev</v>
          </cell>
          <cell r="K110">
            <v>1088</v>
          </cell>
          <cell r="L110">
            <v>4</v>
          </cell>
          <cell r="M110">
            <v>5</v>
          </cell>
          <cell r="N110">
            <v>6</v>
          </cell>
          <cell r="O110">
            <v>7</v>
          </cell>
          <cell r="P110">
            <v>8</v>
          </cell>
          <cell r="Q110" t="str">
            <v>number</v>
          </cell>
        </row>
        <row r="111">
          <cell r="J111" t="str">
            <v>Inventory / Rev</v>
          </cell>
          <cell r="K111">
            <v>1089</v>
          </cell>
          <cell r="L111">
            <v>4</v>
          </cell>
          <cell r="M111">
            <v>5</v>
          </cell>
          <cell r="N111">
            <v>6</v>
          </cell>
          <cell r="O111">
            <v>7</v>
          </cell>
          <cell r="P111">
            <v>8</v>
          </cell>
          <cell r="Q111" t="str">
            <v>number</v>
          </cell>
        </row>
        <row r="112">
          <cell r="J112" t="str">
            <v>Other Current Assets / Rev</v>
          </cell>
          <cell r="K112">
            <v>1090</v>
          </cell>
          <cell r="L112">
            <v>4</v>
          </cell>
          <cell r="M112">
            <v>5</v>
          </cell>
          <cell r="N112">
            <v>6</v>
          </cell>
          <cell r="O112">
            <v>7</v>
          </cell>
          <cell r="P112">
            <v>8</v>
          </cell>
          <cell r="Q112" t="str">
            <v>number</v>
          </cell>
        </row>
        <row r="113">
          <cell r="J113" t="str">
            <v>Accounts Payable / Rev</v>
          </cell>
          <cell r="K113">
            <v>1092</v>
          </cell>
          <cell r="L113">
            <v>4</v>
          </cell>
          <cell r="M113">
            <v>5</v>
          </cell>
          <cell r="N113">
            <v>6</v>
          </cell>
          <cell r="O113">
            <v>7</v>
          </cell>
          <cell r="P113">
            <v>8</v>
          </cell>
          <cell r="Q113" t="str">
            <v>number</v>
          </cell>
        </row>
        <row r="114">
          <cell r="J114" t="str">
            <v>Income Taxes Payable / Rev</v>
          </cell>
          <cell r="K114">
            <v>1093</v>
          </cell>
          <cell r="L114">
            <v>4</v>
          </cell>
          <cell r="M114">
            <v>5</v>
          </cell>
          <cell r="N114">
            <v>6</v>
          </cell>
          <cell r="O114">
            <v>7</v>
          </cell>
          <cell r="P114">
            <v>8</v>
          </cell>
          <cell r="Q114" t="str">
            <v>number</v>
          </cell>
        </row>
        <row r="115">
          <cell r="J115" t="str">
            <v>Other Current Liabilities</v>
          </cell>
          <cell r="K115">
            <v>1094</v>
          </cell>
          <cell r="L115">
            <v>4</v>
          </cell>
          <cell r="M115">
            <v>5</v>
          </cell>
          <cell r="N115">
            <v>6</v>
          </cell>
          <cell r="O115">
            <v>7</v>
          </cell>
          <cell r="P115">
            <v>8</v>
          </cell>
          <cell r="Q115" t="str">
            <v>number</v>
          </cell>
        </row>
        <row r="116">
          <cell r="J116" t="str">
            <v>Risk Free Rate</v>
          </cell>
          <cell r="K116">
            <v>1100</v>
          </cell>
          <cell r="L116">
            <v>4</v>
          </cell>
          <cell r="M116">
            <v>5</v>
          </cell>
          <cell r="N116">
            <v>6</v>
          </cell>
          <cell r="O116">
            <v>7</v>
          </cell>
          <cell r="P116">
            <v>8</v>
          </cell>
          <cell r="Q116" t="str">
            <v>percentage</v>
          </cell>
        </row>
        <row r="117">
          <cell r="J117" t="str">
            <v>Market Risk Premium</v>
          </cell>
          <cell r="K117">
            <v>1101</v>
          </cell>
          <cell r="L117">
            <v>4</v>
          </cell>
          <cell r="M117">
            <v>5</v>
          </cell>
          <cell r="N117">
            <v>6</v>
          </cell>
          <cell r="O117">
            <v>7</v>
          </cell>
          <cell r="P117">
            <v>8</v>
          </cell>
          <cell r="Q117" t="str">
            <v>percentage</v>
          </cell>
        </row>
        <row r="118">
          <cell r="J118" t="str">
            <v>Beta</v>
          </cell>
          <cell r="K118">
            <v>1102</v>
          </cell>
          <cell r="L118">
            <v>4</v>
          </cell>
          <cell r="M118">
            <v>5</v>
          </cell>
          <cell r="N118">
            <v>6</v>
          </cell>
          <cell r="O118">
            <v>7</v>
          </cell>
          <cell r="P118">
            <v>8</v>
          </cell>
          <cell r="Q118" t="str">
            <v>number</v>
          </cell>
        </row>
        <row r="119">
          <cell r="J119" t="str">
            <v>Market Capitalization</v>
          </cell>
          <cell r="K119">
            <v>1104</v>
          </cell>
          <cell r="L119">
            <v>4</v>
          </cell>
          <cell r="M119">
            <v>5</v>
          </cell>
          <cell r="N119">
            <v>6</v>
          </cell>
          <cell r="O119">
            <v>7</v>
          </cell>
          <cell r="P119">
            <v>8</v>
          </cell>
          <cell r="Q119" t="str">
            <v>dollar</v>
          </cell>
        </row>
        <row r="120">
          <cell r="J120" t="str">
            <v>Total Debt</v>
          </cell>
          <cell r="K120">
            <v>1105</v>
          </cell>
          <cell r="L120">
            <v>4</v>
          </cell>
          <cell r="M120">
            <v>5</v>
          </cell>
          <cell r="N120">
            <v>6</v>
          </cell>
          <cell r="O120">
            <v>7</v>
          </cell>
          <cell r="P120">
            <v>8</v>
          </cell>
          <cell r="Q120" t="str">
            <v>dollar</v>
          </cell>
        </row>
        <row r="121">
          <cell r="J121" t="str">
            <v>Total Value</v>
          </cell>
          <cell r="K121">
            <v>1106</v>
          </cell>
          <cell r="L121">
            <v>4</v>
          </cell>
          <cell r="M121">
            <v>5</v>
          </cell>
          <cell r="N121">
            <v>6</v>
          </cell>
          <cell r="O121">
            <v>7</v>
          </cell>
          <cell r="P121">
            <v>8</v>
          </cell>
          <cell r="Q121" t="str">
            <v>dollar</v>
          </cell>
        </row>
        <row r="122">
          <cell r="J122" t="str">
            <v>Ke</v>
          </cell>
          <cell r="K122">
            <v>1108</v>
          </cell>
          <cell r="L122">
            <v>4</v>
          </cell>
          <cell r="M122">
            <v>5</v>
          </cell>
          <cell r="N122">
            <v>6</v>
          </cell>
          <cell r="O122">
            <v>7</v>
          </cell>
          <cell r="P122">
            <v>8</v>
          </cell>
          <cell r="Q122" t="str">
            <v>percentage</v>
          </cell>
        </row>
        <row r="123">
          <cell r="J123" t="str">
            <v>Credit Rating</v>
          </cell>
          <cell r="K123">
            <v>1109</v>
          </cell>
          <cell r="L123">
            <v>4</v>
          </cell>
          <cell r="M123">
            <v>5</v>
          </cell>
          <cell r="N123">
            <v>6</v>
          </cell>
          <cell r="O123">
            <v>7</v>
          </cell>
          <cell r="P123">
            <v>8</v>
          </cell>
          <cell r="Q123" t="str">
            <v>number</v>
          </cell>
        </row>
        <row r="124">
          <cell r="J124" t="str">
            <v>Kd</v>
          </cell>
          <cell r="K124">
            <v>1110</v>
          </cell>
          <cell r="L124">
            <v>4</v>
          </cell>
          <cell r="M124">
            <v>5</v>
          </cell>
          <cell r="N124">
            <v>6</v>
          </cell>
          <cell r="O124">
            <v>7</v>
          </cell>
          <cell r="P124">
            <v>8</v>
          </cell>
          <cell r="Q124" t="str">
            <v>percentage</v>
          </cell>
        </row>
        <row r="125">
          <cell r="J125" t="str">
            <v>Tax Rate</v>
          </cell>
          <cell r="K125">
            <v>1111</v>
          </cell>
          <cell r="L125">
            <v>4</v>
          </cell>
          <cell r="M125">
            <v>5</v>
          </cell>
          <cell r="N125">
            <v>6</v>
          </cell>
          <cell r="O125">
            <v>7</v>
          </cell>
          <cell r="P125">
            <v>8</v>
          </cell>
          <cell r="Q125" t="str">
            <v>percentage</v>
          </cell>
        </row>
        <row r="126">
          <cell r="J126" t="str">
            <v>WACC</v>
          </cell>
          <cell r="K126">
            <v>1113</v>
          </cell>
          <cell r="L126">
            <v>4</v>
          </cell>
          <cell r="M126">
            <v>5</v>
          </cell>
          <cell r="N126">
            <v>6</v>
          </cell>
          <cell r="O126">
            <v>7</v>
          </cell>
          <cell r="P126">
            <v>8</v>
          </cell>
          <cell r="Q126" t="str">
            <v>percentage</v>
          </cell>
        </row>
        <row r="127">
          <cell r="J127" t="str">
            <v>Normalized NOPLAT</v>
          </cell>
          <cell r="K127">
            <v>1118</v>
          </cell>
          <cell r="L127">
            <v>4</v>
          </cell>
          <cell r="M127">
            <v>5</v>
          </cell>
          <cell r="N127">
            <v>6</v>
          </cell>
          <cell r="O127">
            <v>7</v>
          </cell>
          <cell r="P127">
            <v>8</v>
          </cell>
          <cell r="Q127" t="str">
            <v>dollar</v>
          </cell>
        </row>
        <row r="128">
          <cell r="J128" t="str">
            <v>Enterprise Value</v>
          </cell>
          <cell r="K128">
            <v>1119</v>
          </cell>
          <cell r="L128">
            <v>4</v>
          </cell>
          <cell r="M128">
            <v>5</v>
          </cell>
          <cell r="N128">
            <v>6</v>
          </cell>
          <cell r="O128">
            <v>7</v>
          </cell>
          <cell r="P128">
            <v>8</v>
          </cell>
          <cell r="Q128" t="str">
            <v>dollar</v>
          </cell>
        </row>
        <row r="129">
          <cell r="J129" t="str">
            <v>Value of Current Operations</v>
          </cell>
          <cell r="K129">
            <v>1124</v>
          </cell>
          <cell r="L129">
            <v>4</v>
          </cell>
          <cell r="M129">
            <v>5</v>
          </cell>
          <cell r="N129">
            <v>6</v>
          </cell>
          <cell r="O129">
            <v>7</v>
          </cell>
          <cell r="P129">
            <v>8</v>
          </cell>
          <cell r="Q129" t="str">
            <v>dollar</v>
          </cell>
        </row>
        <row r="130">
          <cell r="J130" t="str">
            <v xml:space="preserve">               CV</v>
          </cell>
          <cell r="K130">
            <v>1125</v>
          </cell>
          <cell r="L130">
            <v>3</v>
          </cell>
          <cell r="M130">
            <v>4</v>
          </cell>
          <cell r="N130">
            <v>5</v>
          </cell>
          <cell r="O130">
            <v>6</v>
          </cell>
          <cell r="P130">
            <v>7</v>
          </cell>
          <cell r="Q130" t="str">
            <v>percentage</v>
          </cell>
        </row>
        <row r="131">
          <cell r="J131" t="str">
            <v>Value of Future Operations</v>
          </cell>
          <cell r="K131">
            <v>1126</v>
          </cell>
          <cell r="L131">
            <v>4</v>
          </cell>
          <cell r="M131">
            <v>5</v>
          </cell>
          <cell r="N131">
            <v>6</v>
          </cell>
          <cell r="O131">
            <v>7</v>
          </cell>
          <cell r="P131">
            <v>8</v>
          </cell>
          <cell r="Q131" t="str">
            <v>dollar</v>
          </cell>
        </row>
        <row r="132">
          <cell r="J132" t="str">
            <v xml:space="preserve">               FV</v>
          </cell>
          <cell r="K132">
            <v>1127</v>
          </cell>
          <cell r="L132">
            <v>3</v>
          </cell>
          <cell r="M132">
            <v>4</v>
          </cell>
          <cell r="N132">
            <v>5</v>
          </cell>
          <cell r="O132">
            <v>6</v>
          </cell>
          <cell r="P132">
            <v>7</v>
          </cell>
          <cell r="Q132" t="str">
            <v>percentage</v>
          </cell>
        </row>
        <row r="133">
          <cell r="J133" t="str">
            <v>Interest Coverage Ratio</v>
          </cell>
          <cell r="K133">
            <v>1169</v>
          </cell>
          <cell r="L133">
            <v>4</v>
          </cell>
          <cell r="M133">
            <v>5</v>
          </cell>
          <cell r="N133">
            <v>6</v>
          </cell>
          <cell r="O133">
            <v>7</v>
          </cell>
          <cell r="P133">
            <v>8</v>
          </cell>
          <cell r="Q133" t="str">
            <v>number</v>
          </cell>
        </row>
        <row r="134">
          <cell r="J134" t="str">
            <v>Debt/Equity Ratio</v>
          </cell>
          <cell r="K134">
            <v>1170</v>
          </cell>
          <cell r="L134">
            <v>4</v>
          </cell>
          <cell r="M134">
            <v>5</v>
          </cell>
          <cell r="N134">
            <v>6</v>
          </cell>
          <cell r="O134">
            <v>7</v>
          </cell>
          <cell r="P134">
            <v>8</v>
          </cell>
          <cell r="Q134" t="str">
            <v>percentage</v>
          </cell>
        </row>
        <row r="135">
          <cell r="J135" t="str">
            <v>Market Value Added</v>
          </cell>
          <cell r="K135">
            <v>1175</v>
          </cell>
          <cell r="L135">
            <v>4</v>
          </cell>
          <cell r="M135">
            <v>5</v>
          </cell>
          <cell r="N135">
            <v>6</v>
          </cell>
          <cell r="O135">
            <v>7</v>
          </cell>
          <cell r="P135">
            <v>8</v>
          </cell>
          <cell r="Q135" t="str">
            <v>dollar</v>
          </cell>
        </row>
        <row r="136">
          <cell r="J136" t="str">
            <v>NOPLAT</v>
          </cell>
          <cell r="K136">
            <v>1177</v>
          </cell>
          <cell r="L136">
            <v>4</v>
          </cell>
          <cell r="M136">
            <v>5</v>
          </cell>
          <cell r="N136">
            <v>6</v>
          </cell>
          <cell r="O136">
            <v>7</v>
          </cell>
          <cell r="P136">
            <v>8</v>
          </cell>
          <cell r="Q136" t="str">
            <v>dollar</v>
          </cell>
        </row>
        <row r="137">
          <cell r="J137" t="str">
            <v>Less: Capital Charge</v>
          </cell>
          <cell r="K137">
            <v>1178</v>
          </cell>
          <cell r="L137">
            <v>4</v>
          </cell>
          <cell r="M137">
            <v>5</v>
          </cell>
          <cell r="N137">
            <v>6</v>
          </cell>
          <cell r="O137">
            <v>7</v>
          </cell>
          <cell r="P137">
            <v>8</v>
          </cell>
          <cell r="Q137" t="str">
            <v>dollar</v>
          </cell>
        </row>
        <row r="138">
          <cell r="J138" t="str">
            <v>Economic Profit</v>
          </cell>
          <cell r="K138">
            <v>1179</v>
          </cell>
          <cell r="L138">
            <v>4</v>
          </cell>
          <cell r="M138">
            <v>5</v>
          </cell>
          <cell r="N138">
            <v>6</v>
          </cell>
          <cell r="O138">
            <v>7</v>
          </cell>
          <cell r="P138">
            <v>8</v>
          </cell>
          <cell r="Q138" t="str">
            <v>dollar</v>
          </cell>
        </row>
        <row r="139">
          <cell r="J139" t="str">
            <v>Revenue per Employee</v>
          </cell>
          <cell r="K139">
            <v>1187</v>
          </cell>
          <cell r="L139">
            <v>4</v>
          </cell>
          <cell r="M139">
            <v>5</v>
          </cell>
          <cell r="N139">
            <v>6</v>
          </cell>
          <cell r="O139">
            <v>7</v>
          </cell>
          <cell r="P139">
            <v>8</v>
          </cell>
          <cell r="Q139" t="str">
            <v>dollar</v>
          </cell>
        </row>
        <row r="140">
          <cell r="J140" t="str">
            <v>5 Year TRS (CAGR)</v>
          </cell>
          <cell r="K140">
            <v>1199</v>
          </cell>
          <cell r="L140">
            <v>4</v>
          </cell>
          <cell r="M140">
            <v>5</v>
          </cell>
          <cell r="N140">
            <v>6</v>
          </cell>
          <cell r="O140">
            <v>7</v>
          </cell>
          <cell r="P140">
            <v>8</v>
          </cell>
          <cell r="Q140" t="str">
            <v>number</v>
          </cell>
        </row>
        <row r="141">
          <cell r="J141" t="str">
            <v>4 Year TRS (CAGR)</v>
          </cell>
          <cell r="K141">
            <v>1200</v>
          </cell>
          <cell r="L141">
            <v>4</v>
          </cell>
          <cell r="M141">
            <v>5</v>
          </cell>
          <cell r="N141">
            <v>6</v>
          </cell>
          <cell r="O141">
            <v>7</v>
          </cell>
          <cell r="P141">
            <v>8</v>
          </cell>
          <cell r="Q141" t="str">
            <v>percentage</v>
          </cell>
        </row>
        <row r="142">
          <cell r="J142" t="str">
            <v>3 Year TRS (CAGR)</v>
          </cell>
          <cell r="K142">
            <v>1201</v>
          </cell>
          <cell r="L142">
            <v>4</v>
          </cell>
          <cell r="M142">
            <v>5</v>
          </cell>
          <cell r="N142">
            <v>6</v>
          </cell>
          <cell r="O142">
            <v>7</v>
          </cell>
          <cell r="P142">
            <v>8</v>
          </cell>
          <cell r="Q142" t="str">
            <v>percentage</v>
          </cell>
        </row>
        <row r="143">
          <cell r="J143" t="str">
            <v>5 Year Average Spread (w/NGW)</v>
          </cell>
          <cell r="K143">
            <v>1202</v>
          </cell>
          <cell r="L143">
            <v>4</v>
          </cell>
          <cell r="M143">
            <v>5</v>
          </cell>
          <cell r="N143">
            <v>6</v>
          </cell>
          <cell r="O143">
            <v>7</v>
          </cell>
          <cell r="P143">
            <v>8</v>
          </cell>
          <cell r="Q143" t="str">
            <v>percentage</v>
          </cell>
        </row>
        <row r="144">
          <cell r="J144" t="str">
            <v>4 Year Average Spread (w/NGW)</v>
          </cell>
          <cell r="K144">
            <v>1203</v>
          </cell>
          <cell r="L144">
            <v>4</v>
          </cell>
          <cell r="M144">
            <v>5</v>
          </cell>
          <cell r="N144">
            <v>6</v>
          </cell>
          <cell r="O144">
            <v>7</v>
          </cell>
          <cell r="P144">
            <v>8</v>
          </cell>
          <cell r="Q144" t="str">
            <v>percentage</v>
          </cell>
        </row>
        <row r="145">
          <cell r="J145" t="str">
            <v>3 Year Average Spread (w/NGW)</v>
          </cell>
          <cell r="K145">
            <v>1204</v>
          </cell>
          <cell r="L145">
            <v>4</v>
          </cell>
          <cell r="M145">
            <v>5</v>
          </cell>
          <cell r="N145">
            <v>6</v>
          </cell>
          <cell r="O145">
            <v>7</v>
          </cell>
          <cell r="P145">
            <v>8</v>
          </cell>
          <cell r="Q145" t="str">
            <v>percentage</v>
          </cell>
        </row>
        <row r="146">
          <cell r="J146" t="str">
            <v>5 Year Average Spread (without NGW)</v>
          </cell>
          <cell r="K146">
            <v>1205</v>
          </cell>
          <cell r="L146">
            <v>4</v>
          </cell>
          <cell r="M146">
            <v>5</v>
          </cell>
          <cell r="N146">
            <v>6</v>
          </cell>
          <cell r="O146">
            <v>7</v>
          </cell>
          <cell r="P146">
            <v>8</v>
          </cell>
          <cell r="Q146" t="str">
            <v>percentage</v>
          </cell>
        </row>
        <row r="147">
          <cell r="J147" t="str">
            <v>4 Year Average Spread (without NGW)</v>
          </cell>
          <cell r="K147">
            <v>1206</v>
          </cell>
          <cell r="L147">
            <v>4</v>
          </cell>
          <cell r="M147">
            <v>5</v>
          </cell>
          <cell r="N147">
            <v>6</v>
          </cell>
          <cell r="O147">
            <v>7</v>
          </cell>
          <cell r="P147">
            <v>8</v>
          </cell>
          <cell r="Q147" t="str">
            <v>percentage</v>
          </cell>
        </row>
        <row r="148">
          <cell r="J148" t="str">
            <v>3 Year Average Spread (without NGW)</v>
          </cell>
          <cell r="K148">
            <v>1207</v>
          </cell>
          <cell r="L148">
            <v>4</v>
          </cell>
          <cell r="M148">
            <v>5</v>
          </cell>
          <cell r="N148">
            <v>6</v>
          </cell>
          <cell r="O148">
            <v>7</v>
          </cell>
          <cell r="P148">
            <v>8</v>
          </cell>
          <cell r="Q148" t="str">
            <v>percentage</v>
          </cell>
        </row>
        <row r="149">
          <cell r="J149" t="str">
            <v>5 Year Average Revenue Growth</v>
          </cell>
          <cell r="K149">
            <v>1208</v>
          </cell>
          <cell r="L149">
            <v>4</v>
          </cell>
          <cell r="M149">
            <v>5</v>
          </cell>
          <cell r="N149">
            <v>6</v>
          </cell>
          <cell r="O149">
            <v>7</v>
          </cell>
          <cell r="P149">
            <v>8</v>
          </cell>
          <cell r="Q149" t="str">
            <v>percentage</v>
          </cell>
        </row>
        <row r="150">
          <cell r="J150" t="str">
            <v>4 Year Average Revenue Growth</v>
          </cell>
          <cell r="K150">
            <v>1209</v>
          </cell>
          <cell r="L150">
            <v>4</v>
          </cell>
          <cell r="M150">
            <v>5</v>
          </cell>
          <cell r="N150">
            <v>6</v>
          </cell>
          <cell r="O150">
            <v>7</v>
          </cell>
          <cell r="P150">
            <v>8</v>
          </cell>
          <cell r="Q150" t="str">
            <v>percentage</v>
          </cell>
        </row>
        <row r="151">
          <cell r="J151" t="str">
            <v>3 Year Average Revenue Growth</v>
          </cell>
          <cell r="K151">
            <v>1210</v>
          </cell>
          <cell r="L151">
            <v>4</v>
          </cell>
          <cell r="M151">
            <v>5</v>
          </cell>
          <cell r="N151">
            <v>6</v>
          </cell>
          <cell r="O151">
            <v>7</v>
          </cell>
          <cell r="P151">
            <v>8</v>
          </cell>
          <cell r="Q151" t="str">
            <v>percentage</v>
          </cell>
        </row>
        <row r="152">
          <cell r="J152" t="str">
            <v>5 Year Average ROIC (with Goodwill)</v>
          </cell>
          <cell r="K152">
            <v>1211</v>
          </cell>
          <cell r="L152">
            <v>4</v>
          </cell>
          <cell r="M152">
            <v>5</v>
          </cell>
          <cell r="N152">
            <v>6</v>
          </cell>
          <cell r="O152">
            <v>7</v>
          </cell>
          <cell r="P152">
            <v>8</v>
          </cell>
          <cell r="Q152" t="str">
            <v>percentage</v>
          </cell>
        </row>
        <row r="153">
          <cell r="J153" t="str">
            <v>4 Year Average ROIC (with Goodwill)</v>
          </cell>
          <cell r="K153">
            <v>1212</v>
          </cell>
          <cell r="L153">
            <v>4</v>
          </cell>
          <cell r="M153">
            <v>5</v>
          </cell>
          <cell r="N153">
            <v>6</v>
          </cell>
          <cell r="O153">
            <v>7</v>
          </cell>
          <cell r="P153">
            <v>8</v>
          </cell>
          <cell r="Q153" t="str">
            <v>percentage</v>
          </cell>
        </row>
        <row r="154">
          <cell r="J154" t="str">
            <v>3 Year Average ROIC (with Goodwill)</v>
          </cell>
          <cell r="K154">
            <v>1213</v>
          </cell>
          <cell r="L154">
            <v>4</v>
          </cell>
          <cell r="M154">
            <v>5</v>
          </cell>
          <cell r="N154">
            <v>6</v>
          </cell>
          <cell r="O154">
            <v>7</v>
          </cell>
          <cell r="P154">
            <v>8</v>
          </cell>
          <cell r="Q154" t="str">
            <v>percentage</v>
          </cell>
        </row>
        <row r="155">
          <cell r="J155" t="str">
            <v>5 Year Average ROIC (without Goodwill)</v>
          </cell>
          <cell r="K155">
            <v>1214</v>
          </cell>
          <cell r="L155">
            <v>4</v>
          </cell>
          <cell r="M155">
            <v>5</v>
          </cell>
          <cell r="N155">
            <v>6</v>
          </cell>
          <cell r="O155">
            <v>7</v>
          </cell>
          <cell r="P155">
            <v>8</v>
          </cell>
          <cell r="Q155" t="str">
            <v>percentage</v>
          </cell>
        </row>
        <row r="156">
          <cell r="J156" t="str">
            <v>4 Year Average ROIC (without Goodwill)</v>
          </cell>
          <cell r="K156">
            <v>1215</v>
          </cell>
          <cell r="L156">
            <v>4</v>
          </cell>
          <cell r="M156">
            <v>5</v>
          </cell>
          <cell r="N156">
            <v>6</v>
          </cell>
          <cell r="O156">
            <v>7</v>
          </cell>
          <cell r="P156">
            <v>8</v>
          </cell>
          <cell r="Q156" t="str">
            <v>percentage</v>
          </cell>
        </row>
        <row r="157">
          <cell r="J157" t="str">
            <v>3 Year Average ROIC (without Goodwill)</v>
          </cell>
          <cell r="K157">
            <v>1216</v>
          </cell>
          <cell r="L157">
            <v>4</v>
          </cell>
          <cell r="M157">
            <v>5</v>
          </cell>
          <cell r="N157">
            <v>6</v>
          </cell>
          <cell r="O157">
            <v>7</v>
          </cell>
          <cell r="P157">
            <v>8</v>
          </cell>
          <cell r="Q157" t="str">
            <v>percentage</v>
          </cell>
        </row>
        <row r="158">
          <cell r="J158" t="str">
            <v>5 Year Average EBITA/Revenue</v>
          </cell>
          <cell r="K158">
            <v>1217</v>
          </cell>
          <cell r="L158">
            <v>4</v>
          </cell>
          <cell r="M158">
            <v>5</v>
          </cell>
          <cell r="N158">
            <v>6</v>
          </cell>
          <cell r="O158">
            <v>7</v>
          </cell>
          <cell r="P158">
            <v>8</v>
          </cell>
          <cell r="Q158" t="str">
            <v>percentage</v>
          </cell>
        </row>
        <row r="159">
          <cell r="J159" t="str">
            <v>4 Year Average EBITA/Revenue</v>
          </cell>
          <cell r="K159">
            <v>1218</v>
          </cell>
          <cell r="L159">
            <v>4</v>
          </cell>
          <cell r="M159">
            <v>5</v>
          </cell>
          <cell r="N159">
            <v>6</v>
          </cell>
          <cell r="O159">
            <v>7</v>
          </cell>
          <cell r="P159">
            <v>8</v>
          </cell>
          <cell r="Q159" t="str">
            <v>percentage</v>
          </cell>
        </row>
        <row r="160">
          <cell r="J160" t="str">
            <v>3 Year Average EBITA/Revenue</v>
          </cell>
          <cell r="K160">
            <v>1219</v>
          </cell>
          <cell r="L160">
            <v>4</v>
          </cell>
          <cell r="M160">
            <v>5</v>
          </cell>
          <cell r="N160">
            <v>6</v>
          </cell>
          <cell r="O160">
            <v>7</v>
          </cell>
          <cell r="P160">
            <v>8</v>
          </cell>
          <cell r="Q160" t="str">
            <v>percentage</v>
          </cell>
        </row>
        <row r="161">
          <cell r="J161" t="str">
            <v>5 Year Average Revenue/Invested Capital (w/Goodwill)</v>
          </cell>
          <cell r="K161">
            <v>1220</v>
          </cell>
          <cell r="L161">
            <v>4</v>
          </cell>
          <cell r="M161">
            <v>5</v>
          </cell>
          <cell r="N161">
            <v>6</v>
          </cell>
          <cell r="O161">
            <v>7</v>
          </cell>
          <cell r="P161">
            <v>8</v>
          </cell>
          <cell r="Q161" t="str">
            <v>number</v>
          </cell>
        </row>
        <row r="162">
          <cell r="J162" t="str">
            <v>4 Year Average Revenue/Invested Capital (w/Goodwill)</v>
          </cell>
          <cell r="K162">
            <v>1221</v>
          </cell>
          <cell r="L162">
            <v>4</v>
          </cell>
          <cell r="M162">
            <v>5</v>
          </cell>
          <cell r="N162">
            <v>6</v>
          </cell>
          <cell r="O162">
            <v>7</v>
          </cell>
          <cell r="P162">
            <v>8</v>
          </cell>
          <cell r="Q162" t="str">
            <v>number</v>
          </cell>
        </row>
        <row r="163">
          <cell r="J163" t="str">
            <v>3 Year Average Revenue/Invested Capital (w/Goodwill)</v>
          </cell>
          <cell r="K163">
            <v>1222</v>
          </cell>
          <cell r="L163">
            <v>4</v>
          </cell>
          <cell r="M163">
            <v>5</v>
          </cell>
          <cell r="N163">
            <v>6</v>
          </cell>
          <cell r="O163">
            <v>7</v>
          </cell>
          <cell r="P163">
            <v>8</v>
          </cell>
          <cell r="Q163" t="str">
            <v>number</v>
          </cell>
        </row>
        <row r="164">
          <cell r="J164" t="str">
            <v>5 Year Average Debt/Equity Ratio</v>
          </cell>
          <cell r="K164">
            <v>1223</v>
          </cell>
          <cell r="L164">
            <v>4</v>
          </cell>
          <cell r="M164">
            <v>5</v>
          </cell>
          <cell r="N164">
            <v>6</v>
          </cell>
          <cell r="O164">
            <v>7</v>
          </cell>
          <cell r="P164">
            <v>8</v>
          </cell>
          <cell r="Q164" t="str">
            <v>percentage</v>
          </cell>
        </row>
        <row r="165">
          <cell r="J165" t="str">
            <v>4 Year Average Debt/Equity Ratio</v>
          </cell>
          <cell r="K165">
            <v>1224</v>
          </cell>
          <cell r="L165">
            <v>4</v>
          </cell>
          <cell r="M165">
            <v>5</v>
          </cell>
          <cell r="N165">
            <v>6</v>
          </cell>
          <cell r="O165">
            <v>7</v>
          </cell>
          <cell r="P165">
            <v>8</v>
          </cell>
          <cell r="Q165" t="str">
            <v>percentage</v>
          </cell>
        </row>
        <row r="166">
          <cell r="J166" t="str">
            <v>3 Year Average Debt/Equity Ratio</v>
          </cell>
          <cell r="K166">
            <v>1225</v>
          </cell>
          <cell r="L166">
            <v>4</v>
          </cell>
          <cell r="M166">
            <v>5</v>
          </cell>
          <cell r="N166">
            <v>6</v>
          </cell>
          <cell r="O166">
            <v>7</v>
          </cell>
          <cell r="P166">
            <v>8</v>
          </cell>
          <cell r="Q166" t="str">
            <v>percentage</v>
          </cell>
        </row>
        <row r="167">
          <cell r="J167" t="str">
            <v>5 Year Average Revenue/Employee</v>
          </cell>
          <cell r="K167">
            <v>1226</v>
          </cell>
          <cell r="L167">
            <v>4</v>
          </cell>
          <cell r="M167">
            <v>5</v>
          </cell>
          <cell r="N167">
            <v>6</v>
          </cell>
          <cell r="O167">
            <v>7</v>
          </cell>
          <cell r="P167">
            <v>8</v>
          </cell>
          <cell r="Q167" t="str">
            <v>dollar</v>
          </cell>
        </row>
        <row r="168">
          <cell r="J168" t="str">
            <v>4 Year Average Revenue/Employee</v>
          </cell>
          <cell r="K168">
            <v>1227</v>
          </cell>
          <cell r="L168">
            <v>4</v>
          </cell>
          <cell r="M168">
            <v>5</v>
          </cell>
          <cell r="N168">
            <v>6</v>
          </cell>
          <cell r="O168">
            <v>7</v>
          </cell>
          <cell r="P168">
            <v>8</v>
          </cell>
          <cell r="Q168" t="str">
            <v>dollar</v>
          </cell>
        </row>
        <row r="169">
          <cell r="J169" t="str">
            <v>3 Year Average Revenue/Employee</v>
          </cell>
          <cell r="K169">
            <v>1228</v>
          </cell>
          <cell r="L169">
            <v>4</v>
          </cell>
          <cell r="M169">
            <v>5</v>
          </cell>
          <cell r="N169">
            <v>6</v>
          </cell>
          <cell r="O169">
            <v>7</v>
          </cell>
          <cell r="P169">
            <v>8</v>
          </cell>
          <cell r="Q169" t="str">
            <v>dollar</v>
          </cell>
        </row>
        <row r="170">
          <cell r="J170" t="str">
            <v>Market / Book Ratio</v>
          </cell>
          <cell r="K170">
            <v>1193</v>
          </cell>
          <cell r="L170">
            <v>3</v>
          </cell>
          <cell r="M170">
            <v>4</v>
          </cell>
          <cell r="N170">
            <v>5</v>
          </cell>
          <cell r="O170">
            <v>6</v>
          </cell>
          <cell r="P170">
            <v>7</v>
          </cell>
          <cell r="Q170" t="str">
            <v>number</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NY"/>
    </sheetNames>
    <sheetDataSet>
      <sheetData sheetId="0">
        <row r="12">
          <cell r="C12">
            <v>38718</v>
          </cell>
          <cell r="D12" t="str">
            <v>Y</v>
          </cell>
          <cell r="E12">
            <v>1170677</v>
          </cell>
          <cell r="F12">
            <v>1169526.5</v>
          </cell>
          <cell r="H12">
            <v>739</v>
          </cell>
          <cell r="I12">
            <v>1021</v>
          </cell>
          <cell r="K12">
            <v>12860.11</v>
          </cell>
          <cell r="L12">
            <v>2852.7689999999998</v>
          </cell>
          <cell r="M12">
            <v>3235.8508009034877</v>
          </cell>
          <cell r="N12">
            <v>-474.98774310702532</v>
          </cell>
          <cell r="O12">
            <v>19423.717544010513</v>
          </cell>
          <cell r="P12">
            <v>15712.879000000001</v>
          </cell>
          <cell r="Q12">
            <v>19580.286408196567</v>
          </cell>
          <cell r="S12">
            <v>19580.286408196567</v>
          </cell>
          <cell r="T12">
            <v>19423.717544010513</v>
          </cell>
          <cell r="U12">
            <v>3663.4159999999997</v>
          </cell>
          <cell r="W12">
            <v>3663.4159999999997</v>
          </cell>
          <cell r="X12">
            <v>4989.2766659000017</v>
          </cell>
          <cell r="Z12">
            <v>4989.2766659000017</v>
          </cell>
          <cell r="AA12">
            <v>3663.4159999999997</v>
          </cell>
          <cell r="AB12">
            <v>83.528000000000006</v>
          </cell>
          <cell r="AC12">
            <v>3377.5639999999999</v>
          </cell>
          <cell r="AD12">
            <v>3461.0919999999996</v>
          </cell>
          <cell r="AE12">
            <v>4359.1813714</v>
          </cell>
          <cell r="AG12">
            <v>4359.1813714</v>
          </cell>
          <cell r="AH12">
            <v>3461.0919999999996</v>
          </cell>
          <cell r="AJ12">
            <v>1259.2482480000001</v>
          </cell>
          <cell r="AK12">
            <v>0</v>
          </cell>
          <cell r="AO12">
            <v>71080.699000000008</v>
          </cell>
          <cell r="AP12">
            <v>10334.016</v>
          </cell>
          <cell r="AQ12">
            <v>11253.108</v>
          </cell>
          <cell r="AR12">
            <v>10840.100183026683</v>
          </cell>
          <cell r="AS12">
            <v>-1591.2089394085349</v>
          </cell>
          <cell r="AT12">
            <v>81414.715000000011</v>
          </cell>
          <cell r="AU12">
            <v>81910.362635006415</v>
          </cell>
          <cell r="AW12">
            <v>81910.362635006415</v>
          </cell>
          <cell r="AX12">
            <v>81414.715000000011</v>
          </cell>
          <cell r="AY12">
            <v>9023.277</v>
          </cell>
          <cell r="BA12">
            <v>9023.277</v>
          </cell>
          <cell r="BB12">
            <v>12131.615797541415</v>
          </cell>
          <cell r="BD12">
            <v>12131.615797541415</v>
          </cell>
          <cell r="BE12">
            <v>9023.277</v>
          </cell>
          <cell r="BF12">
            <v>-159.352</v>
          </cell>
          <cell r="BG12">
            <v>537.55600000000004</v>
          </cell>
          <cell r="BH12">
            <v>378.20400000000006</v>
          </cell>
          <cell r="BI12">
            <v>718.61189047599999</v>
          </cell>
          <cell r="BK12">
            <v>718.61189047599999</v>
          </cell>
          <cell r="BL12">
            <v>378.20400000000006</v>
          </cell>
          <cell r="BN12">
            <v>166.37603100000001</v>
          </cell>
          <cell r="BO12">
            <v>0</v>
          </cell>
          <cell r="BR12">
            <v>0</v>
          </cell>
          <cell r="BV12">
            <v>2475.0809300000001</v>
          </cell>
          <cell r="BW12">
            <v>2629.8362475831964</v>
          </cell>
          <cell r="BX12">
            <v>2475.0809300000001</v>
          </cell>
          <cell r="BY12">
            <v>628.00900000000001</v>
          </cell>
          <cell r="BZ12">
            <v>601.4</v>
          </cell>
          <cell r="CA12">
            <v>628.00900000000001</v>
          </cell>
          <cell r="CB12">
            <v>1753.9</v>
          </cell>
          <cell r="CC12">
            <v>1605.0198571347723</v>
          </cell>
          <cell r="CD12">
            <v>1753.9</v>
          </cell>
          <cell r="CE12">
            <v>0</v>
          </cell>
          <cell r="CF12">
            <v>0</v>
          </cell>
          <cell r="CG12">
            <v>0</v>
          </cell>
          <cell r="CJ12">
            <v>0</v>
          </cell>
          <cell r="CM12">
            <v>0</v>
          </cell>
          <cell r="CP12">
            <v>0</v>
          </cell>
          <cell r="CR12">
            <v>338.65703999999999</v>
          </cell>
          <cell r="CT12">
            <v>1086.5818300000001</v>
          </cell>
          <cell r="CV12">
            <v>277.38297999999998</v>
          </cell>
          <cell r="CX12">
            <v>51.362220000000001</v>
          </cell>
          <cell r="DG12">
            <v>3.35</v>
          </cell>
          <cell r="DH12">
            <v>1.0381</v>
          </cell>
        </row>
        <row r="13">
          <cell r="C13">
            <v>38749</v>
          </cell>
          <cell r="D13" t="str">
            <v>Y</v>
          </cell>
          <cell r="E13">
            <v>1170960</v>
          </cell>
          <cell r="F13">
            <v>1167651</v>
          </cell>
          <cell r="H13">
            <v>813</v>
          </cell>
          <cell r="I13">
            <v>865</v>
          </cell>
          <cell r="K13">
            <v>14214.975</v>
          </cell>
          <cell r="L13">
            <v>2237.7869999999998</v>
          </cell>
          <cell r="M13">
            <v>596.68165290491959</v>
          </cell>
          <cell r="N13">
            <v>-87.586247550418605</v>
          </cell>
          <cell r="O13">
            <v>17137.029900455338</v>
          </cell>
          <cell r="P13">
            <v>16452.761999999999</v>
          </cell>
          <cell r="Q13">
            <v>17419.7052002815</v>
          </cell>
          <cell r="S13">
            <v>17419.7052002815</v>
          </cell>
          <cell r="T13">
            <v>17137.029900455338</v>
          </cell>
          <cell r="U13">
            <v>3887.0859999999998</v>
          </cell>
          <cell r="W13">
            <v>3887.0859999999998</v>
          </cell>
          <cell r="X13">
            <v>4295.2577554999998</v>
          </cell>
          <cell r="Z13">
            <v>4295.2577554999998</v>
          </cell>
          <cell r="AA13">
            <v>3887.0859999999998</v>
          </cell>
          <cell r="AB13">
            <v>-84.126000000000005</v>
          </cell>
          <cell r="AC13">
            <v>3097.2069999999999</v>
          </cell>
          <cell r="AD13">
            <v>3013.0809999999997</v>
          </cell>
          <cell r="AE13">
            <v>3702.2647731999996</v>
          </cell>
          <cell r="AG13">
            <v>3702.2647731999996</v>
          </cell>
          <cell r="AH13">
            <v>3013.0809999999997</v>
          </cell>
          <cell r="AJ13">
            <v>1259.2482480000001</v>
          </cell>
          <cell r="AK13">
            <v>0</v>
          </cell>
          <cell r="AO13">
            <v>62672.116000000002</v>
          </cell>
          <cell r="AP13">
            <v>10319.175999999999</v>
          </cell>
          <cell r="AQ13">
            <v>2075.0410000000002</v>
          </cell>
          <cell r="AR13">
            <v>1998.8835372314807</v>
          </cell>
          <cell r="AS13">
            <v>-293.41392929390236</v>
          </cell>
          <cell r="AT13">
            <v>72991.292000000001</v>
          </cell>
          <cell r="AU13">
            <v>72628.497826619045</v>
          </cell>
          <cell r="AW13">
            <v>72628.497826619045</v>
          </cell>
          <cell r="AX13">
            <v>72991.292000000001</v>
          </cell>
          <cell r="AY13">
            <v>15476.065000000001</v>
          </cell>
          <cell r="BA13">
            <v>15476.065000000001</v>
          </cell>
          <cell r="BB13">
            <v>10566.262569213159</v>
          </cell>
          <cell r="BD13">
            <v>10566.262569213159</v>
          </cell>
          <cell r="BE13">
            <v>15476.065000000001</v>
          </cell>
          <cell r="BF13">
            <v>190.661</v>
          </cell>
          <cell r="BG13">
            <v>568.78200000000004</v>
          </cell>
          <cell r="BH13">
            <v>759.44299999999998</v>
          </cell>
          <cell r="BI13">
            <v>639.42950280399998</v>
          </cell>
          <cell r="BK13">
            <v>639.42950280399998</v>
          </cell>
          <cell r="BL13">
            <v>759.44299999999998</v>
          </cell>
          <cell r="BN13">
            <v>166.37603100000001</v>
          </cell>
          <cell r="BO13">
            <v>0</v>
          </cell>
          <cell r="BR13">
            <v>0</v>
          </cell>
          <cell r="BV13">
            <v>2342.63303</v>
          </cell>
          <cell r="BW13">
            <v>2369.6203198201079</v>
          </cell>
          <cell r="BX13">
            <v>2342.63303</v>
          </cell>
          <cell r="BY13">
            <v>1187.548</v>
          </cell>
          <cell r="BZ13">
            <v>549.20000000000005</v>
          </cell>
          <cell r="CA13">
            <v>1187.548</v>
          </cell>
          <cell r="CB13">
            <v>1912.0809999999999</v>
          </cell>
          <cell r="CC13">
            <v>1695.0419996260457</v>
          </cell>
          <cell r="CD13">
            <v>1912.0809999999999</v>
          </cell>
          <cell r="CE13">
            <v>0</v>
          </cell>
          <cell r="CF13">
            <v>0</v>
          </cell>
          <cell r="CG13">
            <v>0</v>
          </cell>
          <cell r="CJ13">
            <v>0</v>
          </cell>
          <cell r="CM13">
            <v>0</v>
          </cell>
          <cell r="CP13">
            <v>0</v>
          </cell>
          <cell r="CR13">
            <v>338.65703999999999</v>
          </cell>
          <cell r="CT13">
            <v>1093.5993600000002</v>
          </cell>
          <cell r="CV13">
            <v>428.51221000000004</v>
          </cell>
          <cell r="CX13">
            <v>51.3123</v>
          </cell>
          <cell r="DG13">
            <v>3.35</v>
          </cell>
          <cell r="DH13">
            <v>1.0381</v>
          </cell>
        </row>
        <row r="14">
          <cell r="C14">
            <v>38777</v>
          </cell>
          <cell r="D14" t="str">
            <v>Y</v>
          </cell>
          <cell r="E14">
            <v>1171302</v>
          </cell>
          <cell r="F14">
            <v>1170070.75</v>
          </cell>
          <cell r="H14">
            <v>674</v>
          </cell>
          <cell r="I14">
            <v>693</v>
          </cell>
          <cell r="K14">
            <v>11704.046</v>
          </cell>
          <cell r="L14">
            <v>1977.9960000000001</v>
          </cell>
          <cell r="M14">
            <v>218.01827966419705</v>
          </cell>
          <cell r="N14">
            <v>-32.002783500856182</v>
          </cell>
          <cell r="O14">
            <v>13932.063063165055</v>
          </cell>
          <cell r="P14">
            <v>13682.042000000001</v>
          </cell>
          <cell r="Q14">
            <v>14741.592266942574</v>
          </cell>
          <cell r="S14">
            <v>14741.592266942574</v>
          </cell>
          <cell r="T14">
            <v>13932.063063165055</v>
          </cell>
          <cell r="U14">
            <v>3744.2870000000003</v>
          </cell>
          <cell r="W14">
            <v>3744.2870000000003</v>
          </cell>
          <cell r="X14">
            <v>3778.1452267000004</v>
          </cell>
          <cell r="Z14">
            <v>3778.1452267000004</v>
          </cell>
          <cell r="AA14">
            <v>3744.2870000000003</v>
          </cell>
          <cell r="AB14">
            <v>78.39</v>
          </cell>
          <cell r="AC14">
            <v>2659.1469999999999</v>
          </cell>
          <cell r="AD14">
            <v>2737.5369999999998</v>
          </cell>
          <cell r="AE14">
            <v>3011.1308914000001</v>
          </cell>
          <cell r="AG14">
            <v>3011.1308914000001</v>
          </cell>
          <cell r="AH14">
            <v>2737.5369999999998</v>
          </cell>
          <cell r="AJ14">
            <v>1259.2482480000001</v>
          </cell>
          <cell r="AK14">
            <v>0</v>
          </cell>
          <cell r="AO14">
            <v>55063.502</v>
          </cell>
          <cell r="AP14">
            <v>5834.4740000000002</v>
          </cell>
          <cell r="AQ14">
            <v>758.18799999999999</v>
          </cell>
          <cell r="AR14">
            <v>730.36123687506017</v>
          </cell>
          <cell r="AS14">
            <v>-107.20932472786822</v>
          </cell>
          <cell r="AT14">
            <v>60897.976000000002</v>
          </cell>
          <cell r="AU14">
            <v>64830.287668745696</v>
          </cell>
          <cell r="AW14">
            <v>64830.287668745696</v>
          </cell>
          <cell r="AX14">
            <v>60897.976000000002</v>
          </cell>
          <cell r="AY14">
            <v>14804.074000000001</v>
          </cell>
          <cell r="BA14">
            <v>14804.074000000001</v>
          </cell>
          <cell r="BB14">
            <v>9403.3688355916565</v>
          </cell>
          <cell r="BD14">
            <v>9403.3688355916565</v>
          </cell>
          <cell r="BE14">
            <v>14804.074000000001</v>
          </cell>
          <cell r="BF14">
            <v>-6.0110000000000001</v>
          </cell>
          <cell r="BG14">
            <v>879.673</v>
          </cell>
          <cell r="BH14">
            <v>873.66200000000003</v>
          </cell>
          <cell r="BI14">
            <v>556.10489793199997</v>
          </cell>
          <cell r="BK14">
            <v>556.10489793199997</v>
          </cell>
          <cell r="BL14">
            <v>873.66200000000003</v>
          </cell>
          <cell r="BN14">
            <v>166.37603100000001</v>
          </cell>
          <cell r="BO14">
            <v>0</v>
          </cell>
          <cell r="BR14">
            <v>0</v>
          </cell>
          <cell r="BV14">
            <v>2235.5160000000001</v>
          </cell>
          <cell r="BW14">
            <v>2071.4093739519581</v>
          </cell>
          <cell r="BX14">
            <v>2235.5160000000001</v>
          </cell>
          <cell r="BY14">
            <v>-131.93199999999999</v>
          </cell>
          <cell r="BZ14">
            <v>388.7</v>
          </cell>
          <cell r="CA14">
            <v>-131.93199999999999</v>
          </cell>
          <cell r="CB14">
            <v>2293.7489999999998</v>
          </cell>
          <cell r="CC14">
            <v>2190.355526794965</v>
          </cell>
          <cell r="CD14">
            <v>2293.7489999999998</v>
          </cell>
          <cell r="CE14">
            <v>0</v>
          </cell>
          <cell r="CF14">
            <v>0</v>
          </cell>
          <cell r="CG14">
            <v>0</v>
          </cell>
          <cell r="CJ14">
            <v>0</v>
          </cell>
          <cell r="CM14">
            <v>0</v>
          </cell>
          <cell r="CP14">
            <v>0</v>
          </cell>
          <cell r="CR14">
            <v>359.42171999999999</v>
          </cell>
          <cell r="CT14">
            <v>1650.05285</v>
          </cell>
          <cell r="CV14">
            <v>233.00217999999998</v>
          </cell>
          <cell r="CX14">
            <v>51.272559999999999</v>
          </cell>
          <cell r="DG14">
            <v>3.35</v>
          </cell>
          <cell r="DH14">
            <v>1.0381</v>
          </cell>
        </row>
        <row r="15">
          <cell r="C15">
            <v>38808</v>
          </cell>
          <cell r="D15" t="str">
            <v>Y</v>
          </cell>
          <cell r="E15">
            <v>1169206</v>
          </cell>
          <cell r="F15">
            <v>1167969.5</v>
          </cell>
          <cell r="H15">
            <v>279</v>
          </cell>
          <cell r="I15">
            <v>375</v>
          </cell>
          <cell r="K15">
            <v>6000.6840000000002</v>
          </cell>
          <cell r="L15">
            <v>1162.386</v>
          </cell>
          <cell r="M15">
            <v>1101.5661505592161</v>
          </cell>
          <cell r="N15">
            <v>-161.69753294983519</v>
          </cell>
          <cell r="O15">
            <v>8426.3336835090504</v>
          </cell>
          <cell r="P15">
            <v>7163.07</v>
          </cell>
          <cell r="Q15">
            <v>8796.607552443751</v>
          </cell>
          <cell r="S15">
            <v>8796.607552443751</v>
          </cell>
          <cell r="T15">
            <v>8426.3336835090504</v>
          </cell>
          <cell r="U15">
            <v>2071.2449999999999</v>
          </cell>
          <cell r="W15">
            <v>2071.2449999999999</v>
          </cell>
          <cell r="X15">
            <v>2564.6075325000002</v>
          </cell>
          <cell r="Z15">
            <v>2564.6075325000002</v>
          </cell>
          <cell r="AA15">
            <v>2071.2449999999999</v>
          </cell>
          <cell r="AB15">
            <v>-80.466999999999999</v>
          </cell>
          <cell r="AC15">
            <v>2320.3229999999999</v>
          </cell>
          <cell r="AD15">
            <v>2239.8559999999998</v>
          </cell>
          <cell r="AE15">
            <v>1698.922632</v>
          </cell>
          <cell r="AG15">
            <v>1698.922632</v>
          </cell>
          <cell r="AH15">
            <v>2239.8559999999998</v>
          </cell>
          <cell r="AJ15">
            <v>1259.2482480000001</v>
          </cell>
          <cell r="AK15">
            <v>0</v>
          </cell>
          <cell r="AO15">
            <v>39697.821000000004</v>
          </cell>
          <cell r="AP15">
            <v>4865.8789999999999</v>
          </cell>
          <cell r="AQ15">
            <v>3830.8449999999998</v>
          </cell>
          <cell r="AR15">
            <v>3690.2466043733743</v>
          </cell>
          <cell r="AS15">
            <v>-541.68673538194787</v>
          </cell>
          <cell r="AT15">
            <v>44563.700000000004</v>
          </cell>
          <cell r="AU15">
            <v>43701.146560898931</v>
          </cell>
          <cell r="AW15">
            <v>43701.146560898931</v>
          </cell>
          <cell r="AX15">
            <v>44563.700000000004</v>
          </cell>
          <cell r="AY15">
            <v>7682.5560000000005</v>
          </cell>
          <cell r="BA15">
            <v>7682.5560000000005</v>
          </cell>
          <cell r="BB15">
            <v>6664.4711451281664</v>
          </cell>
          <cell r="BD15">
            <v>6664.4711451281664</v>
          </cell>
          <cell r="BE15">
            <v>7682.5560000000005</v>
          </cell>
          <cell r="BF15">
            <v>-577.529</v>
          </cell>
          <cell r="BG15">
            <v>879.93600000000004</v>
          </cell>
          <cell r="BH15">
            <v>302.40700000000004</v>
          </cell>
          <cell r="BI15">
            <v>397.92156134000004</v>
          </cell>
          <cell r="BK15">
            <v>397.92156134000004</v>
          </cell>
          <cell r="BL15">
            <v>302.40700000000004</v>
          </cell>
          <cell r="BN15">
            <v>166.37603100000001</v>
          </cell>
          <cell r="BO15">
            <v>0</v>
          </cell>
          <cell r="BR15">
            <v>0</v>
          </cell>
          <cell r="BV15">
            <v>1713.72</v>
          </cell>
          <cell r="BW15">
            <v>1173.2891418302379</v>
          </cell>
          <cell r="BX15">
            <v>1713.72</v>
          </cell>
          <cell r="BY15">
            <v>366.63900000000001</v>
          </cell>
          <cell r="BZ15">
            <v>27.4</v>
          </cell>
          <cell r="CA15">
            <v>366.63900000000001</v>
          </cell>
          <cell r="CB15">
            <v>2020.1010000000001</v>
          </cell>
          <cell r="CC15">
            <v>2183.4205933444441</v>
          </cell>
          <cell r="CD15">
            <v>2020.1010000000001</v>
          </cell>
          <cell r="CE15">
            <v>0</v>
          </cell>
          <cell r="CF15">
            <v>0</v>
          </cell>
          <cell r="CG15">
            <v>0</v>
          </cell>
          <cell r="CJ15">
            <v>0</v>
          </cell>
          <cell r="CM15">
            <v>0</v>
          </cell>
          <cell r="CP15">
            <v>0</v>
          </cell>
          <cell r="CR15">
            <v>343.54903999999999</v>
          </cell>
          <cell r="CT15">
            <v>1281.9452099999999</v>
          </cell>
          <cell r="CV15">
            <v>344.56671</v>
          </cell>
          <cell r="CX15">
            <v>50.039619999999999</v>
          </cell>
          <cell r="DG15">
            <v>3.35</v>
          </cell>
          <cell r="DH15">
            <v>1.0381</v>
          </cell>
        </row>
        <row r="16">
          <cell r="C16">
            <v>38838</v>
          </cell>
          <cell r="D16" t="str">
            <v>Y</v>
          </cell>
          <cell r="E16">
            <v>1167122</v>
          </cell>
          <cell r="F16">
            <v>1170279.2</v>
          </cell>
          <cell r="H16">
            <v>113</v>
          </cell>
          <cell r="I16">
            <v>126</v>
          </cell>
          <cell r="K16">
            <v>3775.2220000000002</v>
          </cell>
          <cell r="L16">
            <v>971.24400000000003</v>
          </cell>
          <cell r="M16">
            <v>286.86621799009959</v>
          </cell>
          <cell r="N16">
            <v>-42.108789450301707</v>
          </cell>
          <cell r="O16">
            <v>5075.4410074404013</v>
          </cell>
          <cell r="P16">
            <v>4746.4660000000003</v>
          </cell>
          <cell r="Q16">
            <v>5561.4184816358993</v>
          </cell>
          <cell r="S16">
            <v>5561.4184816358993</v>
          </cell>
          <cell r="T16">
            <v>5075.4410074404013</v>
          </cell>
          <cell r="U16">
            <v>1255.56</v>
          </cell>
          <cell r="W16">
            <v>1255.56</v>
          </cell>
          <cell r="X16">
            <v>1684.5125254000002</v>
          </cell>
          <cell r="Z16">
            <v>1684.5125254000002</v>
          </cell>
          <cell r="AA16">
            <v>1255.56</v>
          </cell>
          <cell r="AB16">
            <v>80.513999999999996</v>
          </cell>
          <cell r="AC16">
            <v>3170.8389999999999</v>
          </cell>
          <cell r="AD16">
            <v>3251.3530000000001</v>
          </cell>
          <cell r="AE16">
            <v>680.81192139999996</v>
          </cell>
          <cell r="AG16">
            <v>680.81192139999996</v>
          </cell>
          <cell r="AH16">
            <v>3251.3530000000001</v>
          </cell>
          <cell r="AJ16">
            <v>3190.639968</v>
          </cell>
          <cell r="AK16">
            <v>0</v>
          </cell>
          <cell r="AO16">
            <v>28306.058679999998</v>
          </cell>
          <cell r="AP16">
            <v>4750.1490000000003</v>
          </cell>
          <cell r="AQ16">
            <v>997.61599999999999</v>
          </cell>
          <cell r="AR16">
            <v>961.00183026683362</v>
          </cell>
          <cell r="AS16">
            <v>-141.06444465851072</v>
          </cell>
          <cell r="AT16">
            <v>33056.20768</v>
          </cell>
          <cell r="AU16">
            <v>34038.341248852645</v>
          </cell>
          <cell r="AW16">
            <v>34038.341248852645</v>
          </cell>
          <cell r="AX16">
            <v>33056.20768</v>
          </cell>
          <cell r="AY16">
            <v>4779.933</v>
          </cell>
          <cell r="BA16">
            <v>4779.933</v>
          </cell>
          <cell r="BB16">
            <v>4682.469999954561</v>
          </cell>
          <cell r="BD16">
            <v>4682.469999954561</v>
          </cell>
          <cell r="BE16">
            <v>4779.933</v>
          </cell>
          <cell r="BF16">
            <v>441.34100000000001</v>
          </cell>
          <cell r="BG16">
            <v>742.89599999999996</v>
          </cell>
          <cell r="BH16">
            <v>1184.2370000000001</v>
          </cell>
          <cell r="BI16">
            <v>275.18579801599998</v>
          </cell>
          <cell r="BK16">
            <v>275.18579801599998</v>
          </cell>
          <cell r="BL16">
            <v>1184.2370000000001</v>
          </cell>
          <cell r="BN16">
            <v>500.81422680000003</v>
          </cell>
          <cell r="BO16">
            <v>0</v>
          </cell>
          <cell r="BR16">
            <v>0</v>
          </cell>
          <cell r="BV16">
            <v>1163.192</v>
          </cell>
          <cell r="BW16">
            <v>890.46964695527925</v>
          </cell>
          <cell r="BX16">
            <v>1163.192</v>
          </cell>
          <cell r="BY16">
            <v>-57.600999999999999</v>
          </cell>
          <cell r="BZ16">
            <v>115.5</v>
          </cell>
          <cell r="CA16">
            <v>-57.600999999999999</v>
          </cell>
          <cell r="CB16">
            <v>2177.384</v>
          </cell>
          <cell r="CC16">
            <v>2087.9945087037299</v>
          </cell>
          <cell r="CD16">
            <v>2177.384</v>
          </cell>
          <cell r="CE16">
            <v>0</v>
          </cell>
          <cell r="CF16">
            <v>0</v>
          </cell>
          <cell r="CG16">
            <v>0</v>
          </cell>
          <cell r="CJ16">
            <v>0</v>
          </cell>
          <cell r="CM16">
            <v>0</v>
          </cell>
          <cell r="CP16">
            <v>0</v>
          </cell>
          <cell r="CR16">
            <v>343.54903999999999</v>
          </cell>
          <cell r="CT16">
            <v>1398.91346</v>
          </cell>
          <cell r="CV16">
            <v>387.31635</v>
          </cell>
          <cell r="CX16">
            <v>47.605379999999997</v>
          </cell>
          <cell r="DG16">
            <v>3.35</v>
          </cell>
          <cell r="DH16">
            <v>1.0381</v>
          </cell>
        </row>
        <row r="17">
          <cell r="C17">
            <v>38869</v>
          </cell>
          <cell r="D17" t="str">
            <v>Y</v>
          </cell>
          <cell r="E17">
            <v>1165430</v>
          </cell>
          <cell r="F17">
            <v>1169951.8</v>
          </cell>
          <cell r="K17">
            <v>3084.5520000000001</v>
          </cell>
          <cell r="L17">
            <v>522.36099999999999</v>
          </cell>
          <cell r="M17">
            <v>0</v>
          </cell>
          <cell r="N17">
            <v>0</v>
          </cell>
          <cell r="O17">
            <v>3606.913</v>
          </cell>
          <cell r="P17">
            <v>3606.913</v>
          </cell>
          <cell r="Q17">
            <v>3119.6107128999997</v>
          </cell>
          <cell r="S17">
            <v>3119.6107128999997</v>
          </cell>
          <cell r="T17">
            <v>3606.913</v>
          </cell>
          <cell r="U17">
            <v>1312.6080000000002</v>
          </cell>
          <cell r="W17">
            <v>1312.6080000000002</v>
          </cell>
          <cell r="X17">
            <v>1179.9298199999998</v>
          </cell>
          <cell r="Z17">
            <v>1179.9298199999998</v>
          </cell>
          <cell r="AA17">
            <v>1312.6080000000002</v>
          </cell>
          <cell r="AB17">
            <v>-104.37</v>
          </cell>
          <cell r="AC17">
            <v>4283.8490000000002</v>
          </cell>
          <cell r="AD17">
            <v>4179.4790000000003</v>
          </cell>
          <cell r="AE17">
            <v>157.70638199999999</v>
          </cell>
          <cell r="AG17">
            <v>157.70638199999999</v>
          </cell>
          <cell r="AH17">
            <v>4179.4790000000003</v>
          </cell>
          <cell r="AJ17">
            <v>3190.639968</v>
          </cell>
          <cell r="AK17">
            <v>0</v>
          </cell>
          <cell r="AO17">
            <v>23654.384000000002</v>
          </cell>
          <cell r="AP17">
            <v>2098.9839999999999</v>
          </cell>
          <cell r="AQ17">
            <v>0</v>
          </cell>
          <cell r="AR17">
            <v>0</v>
          </cell>
          <cell r="AS17">
            <v>0</v>
          </cell>
          <cell r="AT17">
            <v>25753.368000000002</v>
          </cell>
          <cell r="AU17">
            <v>24355.044702028288</v>
          </cell>
          <cell r="AW17">
            <v>24355.044702028288</v>
          </cell>
          <cell r="AX17">
            <v>25753.368000000002</v>
          </cell>
          <cell r="AY17">
            <v>5872.326</v>
          </cell>
          <cell r="BA17">
            <v>5872.326</v>
          </cell>
          <cell r="BB17">
            <v>3545.4800713230202</v>
          </cell>
          <cell r="BD17">
            <v>3545.4800713230202</v>
          </cell>
          <cell r="BE17">
            <v>5872.326</v>
          </cell>
          <cell r="BF17">
            <v>214.08099999999999</v>
          </cell>
          <cell r="BG17">
            <v>1416.6869999999999</v>
          </cell>
          <cell r="BH17">
            <v>1630.7679999999998</v>
          </cell>
          <cell r="BI17">
            <v>212.12850583999997</v>
          </cell>
          <cell r="BK17">
            <v>212.12850583999997</v>
          </cell>
          <cell r="BL17">
            <v>1630.7679999999998</v>
          </cell>
          <cell r="BN17">
            <v>500.81422680000003</v>
          </cell>
          <cell r="BO17">
            <v>0</v>
          </cell>
          <cell r="BR17">
            <v>0</v>
          </cell>
          <cell r="BV17">
            <v>931.19100000000003</v>
          </cell>
          <cell r="BW17">
            <v>540.23120771153924</v>
          </cell>
          <cell r="BX17">
            <v>931.19100000000003</v>
          </cell>
          <cell r="BY17">
            <v>55.57443</v>
          </cell>
          <cell r="BZ17">
            <v>165</v>
          </cell>
          <cell r="CA17">
            <v>55.57443</v>
          </cell>
          <cell r="CB17">
            <v>1799.7660000000001</v>
          </cell>
          <cell r="CC17">
            <v>1963.8335967598669</v>
          </cell>
          <cell r="CD17">
            <v>1799.7660000000001</v>
          </cell>
          <cell r="CE17">
            <v>0</v>
          </cell>
          <cell r="CF17">
            <v>0</v>
          </cell>
          <cell r="CG17">
            <v>0</v>
          </cell>
          <cell r="CJ17">
            <v>0</v>
          </cell>
          <cell r="CM17">
            <v>0</v>
          </cell>
          <cell r="CP17">
            <v>0</v>
          </cell>
          <cell r="CR17">
            <v>343.54903999999999</v>
          </cell>
          <cell r="CT17">
            <v>1086.78601</v>
          </cell>
          <cell r="CV17">
            <v>322.91139000000004</v>
          </cell>
          <cell r="CX17">
            <v>46.51972</v>
          </cell>
          <cell r="DG17">
            <v>3.35</v>
          </cell>
          <cell r="DH17">
            <v>1.0381</v>
          </cell>
        </row>
        <row r="18">
          <cell r="C18">
            <v>38899</v>
          </cell>
          <cell r="D18" t="str">
            <v>Y</v>
          </cell>
          <cell r="E18">
            <v>1163591</v>
          </cell>
          <cell r="F18">
            <v>1172854</v>
          </cell>
          <cell r="K18">
            <v>2618.59</v>
          </cell>
          <cell r="L18">
            <v>743.32</v>
          </cell>
          <cell r="M18">
            <v>0</v>
          </cell>
          <cell r="N18">
            <v>0</v>
          </cell>
          <cell r="O18">
            <v>3361.9100000000003</v>
          </cell>
          <cell r="P18">
            <v>3361.9100000000003</v>
          </cell>
          <cell r="Q18">
            <v>2884.4804721249993</v>
          </cell>
          <cell r="S18">
            <v>2884.4804721249993</v>
          </cell>
          <cell r="T18">
            <v>3361.9100000000003</v>
          </cell>
          <cell r="U18">
            <v>1175.8679999999999</v>
          </cell>
          <cell r="W18">
            <v>1175.8679999999999</v>
          </cell>
          <cell r="X18">
            <v>1219.2608139999998</v>
          </cell>
          <cell r="Z18">
            <v>1219.2608139999998</v>
          </cell>
          <cell r="AA18">
            <v>1175.8679999999999</v>
          </cell>
          <cell r="AB18">
            <v>83.129000000000005</v>
          </cell>
          <cell r="AC18">
            <v>5736.5309999999999</v>
          </cell>
          <cell r="AD18">
            <v>5819.66</v>
          </cell>
          <cell r="AE18">
            <v>162.96326139999999</v>
          </cell>
          <cell r="AG18">
            <v>162.96326139999999</v>
          </cell>
          <cell r="AH18">
            <v>5819.66</v>
          </cell>
          <cell r="AJ18">
            <v>3190.639968</v>
          </cell>
          <cell r="AK18">
            <v>0</v>
          </cell>
          <cell r="AO18">
            <v>22901.441000000003</v>
          </cell>
          <cell r="AP18">
            <v>3588.741</v>
          </cell>
          <cell r="AQ18">
            <v>0</v>
          </cell>
          <cell r="AR18">
            <v>0</v>
          </cell>
          <cell r="AS18">
            <v>0</v>
          </cell>
          <cell r="AT18">
            <v>26490.182000000001</v>
          </cell>
          <cell r="AU18">
            <v>25287.372269750776</v>
          </cell>
          <cell r="AW18">
            <v>25287.372269750776</v>
          </cell>
          <cell r="AX18">
            <v>26490.182000000001</v>
          </cell>
          <cell r="AY18">
            <v>5244.8639999999996</v>
          </cell>
          <cell r="BA18">
            <v>5244.8639999999996</v>
          </cell>
          <cell r="BB18">
            <v>3641.7782389959289</v>
          </cell>
          <cell r="BD18">
            <v>3641.7782389959289</v>
          </cell>
          <cell r="BE18">
            <v>5244.8639999999996</v>
          </cell>
          <cell r="BF18">
            <v>210.61600000000001</v>
          </cell>
          <cell r="BG18">
            <v>3246.33</v>
          </cell>
          <cell r="BH18">
            <v>3456.9459999999999</v>
          </cell>
          <cell r="BI18">
            <v>212.75933136799998</v>
          </cell>
          <cell r="BK18">
            <v>212.75933136799998</v>
          </cell>
          <cell r="BL18">
            <v>3456.9459999999999</v>
          </cell>
          <cell r="BN18">
            <v>500.81422680000003</v>
          </cell>
          <cell r="BO18">
            <v>0</v>
          </cell>
          <cell r="BR18">
            <v>0</v>
          </cell>
          <cell r="BV18">
            <v>779.14300000000003</v>
          </cell>
          <cell r="BW18">
            <v>525.79831725648535</v>
          </cell>
          <cell r="BX18">
            <v>779.14300000000003</v>
          </cell>
          <cell r="BY18">
            <v>60.509</v>
          </cell>
          <cell r="BZ18">
            <v>225.6</v>
          </cell>
          <cell r="CA18">
            <v>60.509</v>
          </cell>
          <cell r="CB18">
            <v>1558.13</v>
          </cell>
          <cell r="CC18">
            <v>1684.3165844639002</v>
          </cell>
          <cell r="CD18">
            <v>1558.13</v>
          </cell>
          <cell r="CE18">
            <v>0</v>
          </cell>
          <cell r="CF18">
            <v>0</v>
          </cell>
          <cell r="CG18">
            <v>0</v>
          </cell>
          <cell r="CJ18">
            <v>0</v>
          </cell>
          <cell r="CM18">
            <v>0</v>
          </cell>
          <cell r="CP18">
            <v>0</v>
          </cell>
          <cell r="CR18">
            <v>343.54903999999999</v>
          </cell>
          <cell r="CT18">
            <v>885.54817000000003</v>
          </cell>
          <cell r="CV18">
            <v>280.55297999999999</v>
          </cell>
          <cell r="CX18">
            <v>48.479459999999996</v>
          </cell>
          <cell r="DG18">
            <v>3.35</v>
          </cell>
          <cell r="DH18">
            <v>1.0381</v>
          </cell>
        </row>
        <row r="19">
          <cell r="C19">
            <v>38930</v>
          </cell>
          <cell r="D19" t="str">
            <v>Y</v>
          </cell>
          <cell r="E19">
            <v>1162494</v>
          </cell>
          <cell r="F19">
            <v>1174207.8</v>
          </cell>
          <cell r="K19">
            <v>2571.5430000000001</v>
          </cell>
          <cell r="L19">
            <v>746.85400000000004</v>
          </cell>
          <cell r="M19">
            <v>0</v>
          </cell>
          <cell r="N19">
            <v>0</v>
          </cell>
          <cell r="O19">
            <v>3318.3969999999999</v>
          </cell>
          <cell r="P19">
            <v>3318.3969999999999</v>
          </cell>
          <cell r="Q19">
            <v>4206.0561140699992</v>
          </cell>
          <cell r="S19">
            <v>4206.0561140699992</v>
          </cell>
          <cell r="T19">
            <v>3318.3969999999999</v>
          </cell>
          <cell r="U19">
            <v>1231.309</v>
          </cell>
          <cell r="W19">
            <v>1231.309</v>
          </cell>
          <cell r="X19">
            <v>1219.2608139999998</v>
          </cell>
          <cell r="Z19">
            <v>1219.2608139999998</v>
          </cell>
          <cell r="AA19">
            <v>1231.309</v>
          </cell>
          <cell r="AB19">
            <v>-82.356999999999999</v>
          </cell>
          <cell r="AC19">
            <v>3913.6239999999998</v>
          </cell>
          <cell r="AD19">
            <v>3831.2669999999998</v>
          </cell>
          <cell r="AE19">
            <v>162.96326139999999</v>
          </cell>
          <cell r="AG19">
            <v>162.96326139999999</v>
          </cell>
          <cell r="AH19">
            <v>3831.2669999999998</v>
          </cell>
          <cell r="AJ19">
            <v>3190.639968</v>
          </cell>
          <cell r="AK19">
            <v>0</v>
          </cell>
          <cell r="AO19">
            <v>20101.854000000003</v>
          </cell>
          <cell r="AP19">
            <v>3634.4839999999999</v>
          </cell>
          <cell r="AQ19">
            <v>0</v>
          </cell>
          <cell r="AR19">
            <v>0</v>
          </cell>
          <cell r="AS19">
            <v>0</v>
          </cell>
          <cell r="AT19">
            <v>23736.338000000003</v>
          </cell>
          <cell r="AU19">
            <v>31440.83457221515</v>
          </cell>
          <cell r="AW19">
            <v>31440.83457221515</v>
          </cell>
          <cell r="AX19">
            <v>23736.338000000003</v>
          </cell>
          <cell r="AY19">
            <v>5303.0259999999998</v>
          </cell>
          <cell r="BA19">
            <v>5303.0259999999998</v>
          </cell>
          <cell r="BB19">
            <v>3634.6788691001807</v>
          </cell>
          <cell r="BD19">
            <v>3634.6788691001807</v>
          </cell>
          <cell r="BE19">
            <v>5303.0259999999998</v>
          </cell>
          <cell r="BF19">
            <v>102.229</v>
          </cell>
          <cell r="BG19">
            <v>1770.346</v>
          </cell>
          <cell r="BH19">
            <v>1872.575</v>
          </cell>
          <cell r="BI19">
            <v>212.75933136799998</v>
          </cell>
          <cell r="BK19">
            <v>212.75933136799998</v>
          </cell>
          <cell r="BL19">
            <v>1872.575</v>
          </cell>
          <cell r="BN19">
            <v>500.81422680000003</v>
          </cell>
          <cell r="BO19">
            <v>0</v>
          </cell>
          <cell r="BR19">
            <v>0</v>
          </cell>
          <cell r="BV19">
            <v>768.30200000000002</v>
          </cell>
          <cell r="BW19">
            <v>694.2470047352673</v>
          </cell>
          <cell r="BX19">
            <v>768.30200000000002</v>
          </cell>
          <cell r="BY19">
            <v>662.87400000000002</v>
          </cell>
          <cell r="BZ19">
            <v>244</v>
          </cell>
          <cell r="CA19">
            <v>662.87400000000002</v>
          </cell>
          <cell r="CB19">
            <v>1435.5360000000001</v>
          </cell>
          <cell r="CC19">
            <v>1495.7903258207123</v>
          </cell>
          <cell r="CD19">
            <v>1435.5360000000001</v>
          </cell>
          <cell r="CE19">
            <v>0</v>
          </cell>
          <cell r="CF19">
            <v>0</v>
          </cell>
          <cell r="CG19">
            <v>0</v>
          </cell>
          <cell r="CJ19">
            <v>0</v>
          </cell>
          <cell r="CM19">
            <v>0</v>
          </cell>
          <cell r="CP19">
            <v>0</v>
          </cell>
          <cell r="CR19">
            <v>343.77065000000005</v>
          </cell>
          <cell r="CT19">
            <v>744.44736999999998</v>
          </cell>
          <cell r="CV19">
            <v>300.99534999999997</v>
          </cell>
          <cell r="CX19">
            <v>46.322720000000004</v>
          </cell>
          <cell r="DG19">
            <v>3.35</v>
          </cell>
          <cell r="DH19">
            <v>1.0381</v>
          </cell>
        </row>
        <row r="20">
          <cell r="C20">
            <v>38961</v>
          </cell>
          <cell r="D20" t="str">
            <v>Y</v>
          </cell>
          <cell r="E20">
            <v>1164626</v>
          </cell>
          <cell r="F20">
            <v>1176595.2</v>
          </cell>
          <cell r="K20">
            <v>2052.3690000000001</v>
          </cell>
          <cell r="L20">
            <v>412.839</v>
          </cell>
          <cell r="M20">
            <v>0</v>
          </cell>
          <cell r="N20">
            <v>0</v>
          </cell>
          <cell r="O20">
            <v>2465.2080000000001</v>
          </cell>
          <cell r="P20">
            <v>2465.2080000000001</v>
          </cell>
          <cell r="Q20">
            <v>3454.5788806999999</v>
          </cell>
          <cell r="S20">
            <v>3454.5788806999999</v>
          </cell>
          <cell r="T20">
            <v>2465.2080000000001</v>
          </cell>
          <cell r="U20">
            <v>997.98400000000004</v>
          </cell>
          <cell r="W20">
            <v>997.98400000000004</v>
          </cell>
          <cell r="X20">
            <v>1179.9298199999998</v>
          </cell>
          <cell r="Z20">
            <v>1179.9298199999998</v>
          </cell>
          <cell r="AA20">
            <v>997.98400000000004</v>
          </cell>
          <cell r="AB20">
            <v>77.069999999999993</v>
          </cell>
          <cell r="AC20">
            <v>1764.085</v>
          </cell>
          <cell r="AD20">
            <v>1841.155</v>
          </cell>
          <cell r="AE20">
            <v>157.70638199999999</v>
          </cell>
          <cell r="AG20">
            <v>157.70638199999999</v>
          </cell>
          <cell r="AH20">
            <v>1841.155</v>
          </cell>
          <cell r="AJ20">
            <v>3190.639968</v>
          </cell>
          <cell r="AK20">
            <v>0</v>
          </cell>
          <cell r="AO20">
            <v>20108.533460000002</v>
          </cell>
          <cell r="AP20">
            <v>2072.9059999999999</v>
          </cell>
          <cell r="AQ20">
            <v>0</v>
          </cell>
          <cell r="AR20">
            <v>0</v>
          </cell>
          <cell r="AS20">
            <v>0</v>
          </cell>
          <cell r="AT20">
            <v>22181.439460000001</v>
          </cell>
          <cell r="AU20">
            <v>24577.740497390914</v>
          </cell>
          <cell r="AW20">
            <v>24577.740497390914</v>
          </cell>
          <cell r="AX20">
            <v>22181.439460000001</v>
          </cell>
          <cell r="AY20">
            <v>6583.91</v>
          </cell>
          <cell r="BA20">
            <v>6583.91</v>
          </cell>
          <cell r="BB20">
            <v>3545.9319300463253</v>
          </cell>
          <cell r="BD20">
            <v>3545.9319300463253</v>
          </cell>
          <cell r="BE20">
            <v>6583.91</v>
          </cell>
          <cell r="BF20">
            <v>-215.79499999999999</v>
          </cell>
          <cell r="BG20">
            <v>857.572</v>
          </cell>
          <cell r="BH20">
            <v>641.77700000000004</v>
          </cell>
          <cell r="BI20">
            <v>212.12850583999997</v>
          </cell>
          <cell r="BK20">
            <v>212.12850583999997</v>
          </cell>
          <cell r="BL20">
            <v>641.77700000000004</v>
          </cell>
          <cell r="BN20">
            <v>500.81422680000003</v>
          </cell>
          <cell r="BO20">
            <v>0</v>
          </cell>
          <cell r="BR20">
            <v>0</v>
          </cell>
          <cell r="BV20">
            <v>707.37199999999996</v>
          </cell>
          <cell r="BW20">
            <v>579.60793011030114</v>
          </cell>
          <cell r="BX20">
            <v>707.37199999999996</v>
          </cell>
          <cell r="BY20">
            <v>211.762</v>
          </cell>
          <cell r="BZ20">
            <v>236.1</v>
          </cell>
          <cell r="CA20">
            <v>211.762</v>
          </cell>
          <cell r="CB20">
            <v>1324.0719999999999</v>
          </cell>
          <cell r="CC20">
            <v>1419.2481832938925</v>
          </cell>
          <cell r="CD20">
            <v>1324.0719999999999</v>
          </cell>
          <cell r="CE20">
            <v>1691.38554</v>
          </cell>
          <cell r="CF20">
            <v>4000</v>
          </cell>
          <cell r="CG20">
            <v>1691.38554</v>
          </cell>
          <cell r="CJ20">
            <v>0</v>
          </cell>
          <cell r="CM20">
            <v>0</v>
          </cell>
          <cell r="CP20">
            <v>0</v>
          </cell>
          <cell r="CR20">
            <v>343.77065000000005</v>
          </cell>
          <cell r="CT20">
            <v>648.17197999999996</v>
          </cell>
          <cell r="CV20">
            <v>281.83446000000004</v>
          </cell>
          <cell r="CX20">
            <v>50.295059999999999</v>
          </cell>
          <cell r="DG20">
            <v>3.35</v>
          </cell>
          <cell r="DH20">
            <v>1.0381</v>
          </cell>
        </row>
        <row r="21">
          <cell r="C21">
            <v>38991</v>
          </cell>
          <cell r="D21" t="str">
            <v>Y</v>
          </cell>
          <cell r="E21">
            <v>1167109</v>
          </cell>
          <cell r="F21">
            <v>1182564.3999999999</v>
          </cell>
          <cell r="H21">
            <v>279</v>
          </cell>
          <cell r="I21">
            <v>249</v>
          </cell>
          <cell r="K21">
            <v>5656.5630000000001</v>
          </cell>
          <cell r="L21">
            <v>823.29499999999996</v>
          </cell>
          <cell r="M21">
            <v>-52.137003586767577</v>
          </cell>
          <cell r="N21">
            <v>7.6531593726468978</v>
          </cell>
          <cell r="O21">
            <v>6420.0678370405858</v>
          </cell>
          <cell r="P21">
            <v>6479.8580000000002</v>
          </cell>
          <cell r="Q21">
            <v>6388.2807774168423</v>
          </cell>
          <cell r="S21">
            <v>6388.2807774168423</v>
          </cell>
          <cell r="T21">
            <v>6420.0678370405858</v>
          </cell>
          <cell r="U21">
            <v>1657.674</v>
          </cell>
          <cell r="W21">
            <v>1657.674</v>
          </cell>
          <cell r="X21">
            <v>2138.6868150999999</v>
          </cell>
          <cell r="Z21">
            <v>2138.6868150999999</v>
          </cell>
          <cell r="AA21">
            <v>1657.674</v>
          </cell>
          <cell r="AB21">
            <v>-55.134</v>
          </cell>
          <cell r="AC21">
            <v>2757.4409999999998</v>
          </cell>
          <cell r="AD21">
            <v>2702.3069999999998</v>
          </cell>
          <cell r="AE21">
            <v>1186.3308514</v>
          </cell>
          <cell r="AG21">
            <v>1186.3308514</v>
          </cell>
          <cell r="AH21">
            <v>2702.3069999999998</v>
          </cell>
          <cell r="AJ21">
            <v>1899.1253333333332</v>
          </cell>
          <cell r="AK21">
            <v>0</v>
          </cell>
          <cell r="AO21">
            <v>37367.830999999998</v>
          </cell>
          <cell r="AP21">
            <v>3665.2840000000001</v>
          </cell>
          <cell r="AQ21">
            <v>-180.23099999999999</v>
          </cell>
          <cell r="AR21">
            <v>-173.61622194393604</v>
          </cell>
          <cell r="AS21">
            <v>25.485020710914171</v>
          </cell>
          <cell r="AT21">
            <v>41033.114999999998</v>
          </cell>
          <cell r="AU21">
            <v>40665.703474431524</v>
          </cell>
          <cell r="AW21">
            <v>40665.703474431524</v>
          </cell>
          <cell r="AX21">
            <v>41033.114999999998</v>
          </cell>
          <cell r="AY21">
            <v>5917.1960000000008</v>
          </cell>
          <cell r="BA21">
            <v>5917.1960000000008</v>
          </cell>
          <cell r="BB21">
            <v>5712.891090545093</v>
          </cell>
          <cell r="BD21">
            <v>5712.891090545093</v>
          </cell>
          <cell r="BE21">
            <v>5917.1960000000008</v>
          </cell>
          <cell r="BF21">
            <v>-121.596</v>
          </cell>
          <cell r="BG21">
            <v>759.72299999999996</v>
          </cell>
          <cell r="BH21">
            <v>638.12699999999995</v>
          </cell>
          <cell r="BI21">
            <v>336.12592022000001</v>
          </cell>
          <cell r="BK21">
            <v>336.12592022000001</v>
          </cell>
          <cell r="BL21">
            <v>638.12699999999995</v>
          </cell>
          <cell r="BN21">
            <v>265.40006666666665</v>
          </cell>
          <cell r="BO21">
            <v>0</v>
          </cell>
          <cell r="BR21">
            <v>0</v>
          </cell>
          <cell r="BV21">
            <v>733.673</v>
          </cell>
          <cell r="BW21">
            <v>1045.3120778547541</v>
          </cell>
          <cell r="BX21">
            <v>733.673</v>
          </cell>
          <cell r="BY21">
            <v>297.33258000000001</v>
          </cell>
          <cell r="BZ21">
            <v>28.3</v>
          </cell>
          <cell r="CA21">
            <v>297.33258000000001</v>
          </cell>
          <cell r="CB21">
            <v>1045.21</v>
          </cell>
          <cell r="CC21">
            <v>1368.6036012433653</v>
          </cell>
          <cell r="CD21">
            <v>1045.21</v>
          </cell>
          <cell r="CE21">
            <v>0</v>
          </cell>
          <cell r="CF21">
            <v>0</v>
          </cell>
          <cell r="CG21">
            <v>0</v>
          </cell>
          <cell r="CJ21">
            <v>0</v>
          </cell>
          <cell r="CM21">
            <v>0</v>
          </cell>
          <cell r="CP21">
            <v>0</v>
          </cell>
          <cell r="CR21">
            <v>96.586830000000006</v>
          </cell>
          <cell r="CT21">
            <v>622.09357999999997</v>
          </cell>
          <cell r="CV21">
            <v>277.60275999999999</v>
          </cell>
          <cell r="CX21">
            <v>48.926839999999999</v>
          </cell>
          <cell r="DG21">
            <v>3.33</v>
          </cell>
          <cell r="DH21">
            <v>1.0381</v>
          </cell>
        </row>
        <row r="22">
          <cell r="C22">
            <v>39022</v>
          </cell>
          <cell r="D22" t="str">
            <v>Y</v>
          </cell>
          <cell r="E22">
            <v>1171351</v>
          </cell>
          <cell r="F22">
            <v>1182217.5</v>
          </cell>
          <cell r="H22">
            <v>382</v>
          </cell>
          <cell r="I22">
            <v>518</v>
          </cell>
          <cell r="K22">
            <v>7068.665</v>
          </cell>
          <cell r="L22">
            <v>1597.559</v>
          </cell>
          <cell r="M22">
            <v>1673.3330961247348</v>
          </cell>
          <cell r="N22">
            <v>-245.62718965955645</v>
          </cell>
          <cell r="O22">
            <v>10585.184285784293</v>
          </cell>
          <cell r="P22">
            <v>8666.2240000000002</v>
          </cell>
          <cell r="Q22">
            <v>11319.977988296914</v>
          </cell>
          <cell r="S22">
            <v>11319.977988296914</v>
          </cell>
          <cell r="T22">
            <v>10585.184285784293</v>
          </cell>
          <cell r="U22">
            <v>2429.6550000000002</v>
          </cell>
          <cell r="W22">
            <v>2429.6550000000002</v>
          </cell>
          <cell r="X22">
            <v>3092.6313001999993</v>
          </cell>
          <cell r="Z22">
            <v>3092.6313001999993</v>
          </cell>
          <cell r="AA22">
            <v>2429.6550000000002</v>
          </cell>
          <cell r="AB22">
            <v>97.299000000000007</v>
          </cell>
          <cell r="AC22">
            <v>2142.1770000000001</v>
          </cell>
          <cell r="AD22">
            <v>2239.4760000000001</v>
          </cell>
          <cell r="AE22">
            <v>2286.6397620000007</v>
          </cell>
          <cell r="AG22">
            <v>2286.6397620000007</v>
          </cell>
          <cell r="AH22">
            <v>2239.4760000000001</v>
          </cell>
          <cell r="AJ22">
            <v>1899.1253333333332</v>
          </cell>
          <cell r="AK22">
            <v>0</v>
          </cell>
          <cell r="AO22">
            <v>44127.274400000002</v>
          </cell>
          <cell r="AP22">
            <v>6097.59</v>
          </cell>
          <cell r="AQ22">
            <v>5784.5</v>
          </cell>
          <cell r="AR22">
            <v>5572.1992100953667</v>
          </cell>
          <cell r="AS22">
            <v>-817.93854156632301</v>
          </cell>
          <cell r="AT22">
            <v>50224.864400000006</v>
          </cell>
          <cell r="AU22">
            <v>56372.97936489003</v>
          </cell>
          <cell r="AW22">
            <v>56372.97936489003</v>
          </cell>
          <cell r="AX22">
            <v>50224.864400000006</v>
          </cell>
          <cell r="AY22">
            <v>10122.847</v>
          </cell>
          <cell r="BA22">
            <v>10122.847</v>
          </cell>
          <cell r="BB22">
            <v>7856.0435667807278</v>
          </cell>
          <cell r="BD22">
            <v>7856.0435667807278</v>
          </cell>
          <cell r="BE22">
            <v>10122.847</v>
          </cell>
          <cell r="BF22">
            <v>-670.57500000000005</v>
          </cell>
          <cell r="BG22">
            <v>597.85299999999995</v>
          </cell>
          <cell r="BH22">
            <v>-72.722000000000094</v>
          </cell>
          <cell r="BI22">
            <v>468.77064650400007</v>
          </cell>
          <cell r="BK22">
            <v>468.77064650400007</v>
          </cell>
          <cell r="BL22">
            <v>-72.722000000000094</v>
          </cell>
          <cell r="BN22">
            <v>265.40006666666665</v>
          </cell>
          <cell r="BO22">
            <v>0</v>
          </cell>
          <cell r="BR22">
            <v>0</v>
          </cell>
          <cell r="BV22">
            <v>1065.2018599999999</v>
          </cell>
          <cell r="BW22">
            <v>1795.702448605849</v>
          </cell>
          <cell r="BX22">
            <v>1065.2018599999999</v>
          </cell>
          <cell r="BY22">
            <v>1179.9849999999999</v>
          </cell>
          <cell r="BZ22">
            <v>327.3</v>
          </cell>
          <cell r="CA22">
            <v>1179.9849999999999</v>
          </cell>
          <cell r="CB22">
            <v>1121.663</v>
          </cell>
          <cell r="CC22">
            <v>1245.2542319528695</v>
          </cell>
          <cell r="CD22">
            <v>1121.663</v>
          </cell>
          <cell r="CE22">
            <v>0</v>
          </cell>
          <cell r="CF22">
            <v>0</v>
          </cell>
          <cell r="CG22">
            <v>0</v>
          </cell>
          <cell r="CJ22">
            <v>0</v>
          </cell>
          <cell r="CM22">
            <v>0</v>
          </cell>
          <cell r="CP22">
            <v>0</v>
          </cell>
          <cell r="CR22">
            <v>319.15934000000004</v>
          </cell>
          <cell r="CT22">
            <v>526.0829</v>
          </cell>
          <cell r="CV22">
            <v>224.91744</v>
          </cell>
          <cell r="CX22">
            <v>51.503039999999999</v>
          </cell>
          <cell r="DG22">
            <v>3.33</v>
          </cell>
          <cell r="DH22">
            <v>1.0381</v>
          </cell>
        </row>
        <row r="23">
          <cell r="C23">
            <v>39052</v>
          </cell>
          <cell r="D23" t="str">
            <v>Y</v>
          </cell>
          <cell r="E23">
            <v>1175368</v>
          </cell>
          <cell r="F23">
            <v>1183015.25</v>
          </cell>
          <cell r="H23">
            <v>655</v>
          </cell>
          <cell r="I23">
            <v>869</v>
          </cell>
          <cell r="K23">
            <v>10813.331</v>
          </cell>
          <cell r="L23">
            <v>2831.07</v>
          </cell>
          <cell r="M23">
            <v>2633.0388764643653</v>
          </cell>
          <cell r="N23">
            <v>-386.50103720906145</v>
          </cell>
          <cell r="O23">
            <v>16663.940913673425</v>
          </cell>
          <cell r="P23">
            <v>13644.401</v>
          </cell>
          <cell r="Q23">
            <v>17171.022685627537</v>
          </cell>
          <cell r="S23">
            <v>17171.022685627537</v>
          </cell>
          <cell r="T23">
            <v>16663.940913673425</v>
          </cell>
          <cell r="U23">
            <v>3448.9410000000003</v>
          </cell>
          <cell r="W23">
            <v>3448.9410000000003</v>
          </cell>
          <cell r="X23">
            <v>4428.020633099999</v>
          </cell>
          <cell r="Z23">
            <v>4428.020633099999</v>
          </cell>
          <cell r="AA23">
            <v>3448.9410000000003</v>
          </cell>
          <cell r="AB23">
            <v>-63.024000000000001</v>
          </cell>
          <cell r="AC23">
            <v>2679.5050000000001</v>
          </cell>
          <cell r="AD23">
            <v>2616.4810000000002</v>
          </cell>
          <cell r="AE23">
            <v>3734.4750514000002</v>
          </cell>
          <cell r="AG23">
            <v>3734.4750514000002</v>
          </cell>
          <cell r="AH23">
            <v>2616.4810000000002</v>
          </cell>
          <cell r="AJ23">
            <v>1899.1253333333332</v>
          </cell>
          <cell r="AK23">
            <v>0</v>
          </cell>
          <cell r="AO23">
            <v>55680.376000000004</v>
          </cell>
          <cell r="AP23">
            <v>10953.206</v>
          </cell>
          <cell r="AQ23">
            <v>9102.0810000000001</v>
          </cell>
          <cell r="AR23">
            <v>8768.0194586263369</v>
          </cell>
          <cell r="AS23">
            <v>-1287.0484539061747</v>
          </cell>
          <cell r="AT23">
            <v>66633.582000000009</v>
          </cell>
          <cell r="AU23">
            <v>75222.322724233192</v>
          </cell>
          <cell r="AW23">
            <v>75222.322724233192</v>
          </cell>
          <cell r="AX23">
            <v>66633.582000000009</v>
          </cell>
          <cell r="AY23">
            <v>12805.866</v>
          </cell>
          <cell r="BA23">
            <v>12805.866</v>
          </cell>
          <cell r="BB23">
            <v>10868.007885779767</v>
          </cell>
          <cell r="BD23">
            <v>10868.007885779767</v>
          </cell>
          <cell r="BE23">
            <v>12805.866</v>
          </cell>
          <cell r="BF23">
            <v>-10.433999999999999</v>
          </cell>
          <cell r="BG23">
            <v>717.84699999999998</v>
          </cell>
          <cell r="BH23">
            <v>707.41300000000001</v>
          </cell>
          <cell r="BI23">
            <v>643.30377198000008</v>
          </cell>
          <cell r="BK23">
            <v>643.30377198000008</v>
          </cell>
          <cell r="BL23">
            <v>707.41300000000001</v>
          </cell>
          <cell r="BN23">
            <v>265.40006666666665</v>
          </cell>
          <cell r="BO23">
            <v>0</v>
          </cell>
          <cell r="BR23">
            <v>0</v>
          </cell>
          <cell r="BV23">
            <v>1578.1179999999999</v>
          </cell>
          <cell r="BW23">
            <v>2607.3795925664708</v>
          </cell>
          <cell r="BX23">
            <v>1578.1179999999999</v>
          </cell>
          <cell r="BY23">
            <v>3211.0839999999998</v>
          </cell>
          <cell r="BZ23">
            <v>380.1</v>
          </cell>
          <cell r="CA23">
            <v>3211.0839999999998</v>
          </cell>
          <cell r="CB23">
            <v>1161.079</v>
          </cell>
          <cell r="CC23">
            <v>1308.189139592344</v>
          </cell>
          <cell r="CD23">
            <v>1161.079</v>
          </cell>
          <cell r="CE23">
            <v>0</v>
          </cell>
          <cell r="CF23">
            <v>0</v>
          </cell>
          <cell r="CG23">
            <v>0</v>
          </cell>
          <cell r="CJ23">
            <v>0</v>
          </cell>
          <cell r="CM23">
            <v>0</v>
          </cell>
          <cell r="CP23">
            <v>0</v>
          </cell>
          <cell r="CR23">
            <v>319.39334000000002</v>
          </cell>
          <cell r="CT23">
            <v>583.95325000000003</v>
          </cell>
          <cell r="CV23">
            <v>207.58970000000002</v>
          </cell>
          <cell r="CX23">
            <v>50.143080000000005</v>
          </cell>
          <cell r="DG23">
            <v>3.33</v>
          </cell>
          <cell r="DH23">
            <v>1.0381</v>
          </cell>
        </row>
        <row r="24">
          <cell r="C24">
            <v>39083</v>
          </cell>
          <cell r="D24" t="str">
            <v>Y</v>
          </cell>
          <cell r="E24">
            <v>1177007</v>
          </cell>
          <cell r="F24">
            <v>1172040.8050000002</v>
          </cell>
          <cell r="H24">
            <v>845</v>
          </cell>
          <cell r="I24">
            <v>1021</v>
          </cell>
          <cell r="K24">
            <v>14431.619000000001</v>
          </cell>
          <cell r="L24">
            <v>3446.576</v>
          </cell>
          <cell r="M24">
            <v>2165.4900252337879</v>
          </cell>
          <cell r="N24">
            <v>-317.8702254899153</v>
          </cell>
          <cell r="O24">
            <v>20361.555250723701</v>
          </cell>
          <cell r="P24">
            <v>17878.195</v>
          </cell>
          <cell r="Q24">
            <v>19524.547726789224</v>
          </cell>
          <cell r="S24">
            <v>19524.547726789224</v>
          </cell>
          <cell r="T24">
            <v>20361.555250723701</v>
          </cell>
          <cell r="U24">
            <v>3278.873</v>
          </cell>
          <cell r="W24">
            <v>3278.873</v>
          </cell>
          <cell r="X24">
            <v>3926.6266023672624</v>
          </cell>
          <cell r="Z24">
            <v>3926.6266023672624</v>
          </cell>
          <cell r="AA24">
            <v>3278.873</v>
          </cell>
          <cell r="AB24">
            <v>71.007000000000005</v>
          </cell>
          <cell r="AC24">
            <v>2431.1529999999998</v>
          </cell>
          <cell r="AD24">
            <v>2502.16</v>
          </cell>
          <cell r="AE24">
            <v>1873.847</v>
          </cell>
          <cell r="AG24">
            <v>1873.847</v>
          </cell>
          <cell r="AH24">
            <v>2502.16</v>
          </cell>
          <cell r="AJ24">
            <v>1981.1016666666665</v>
          </cell>
          <cell r="AK24">
            <v>0</v>
          </cell>
          <cell r="AO24">
            <v>78144.525000000009</v>
          </cell>
          <cell r="AP24">
            <v>14106.093000000001</v>
          </cell>
          <cell r="AQ24">
            <v>7485.8239999999996</v>
          </cell>
          <cell r="AR24">
            <v>7211.0817840285135</v>
          </cell>
          <cell r="AS24">
            <v>-1058.5078508814179</v>
          </cell>
          <cell r="AT24">
            <v>92250.618000000017</v>
          </cell>
          <cell r="AU24">
            <v>80958.462237754837</v>
          </cell>
          <cell r="AW24">
            <v>80958.462237754837</v>
          </cell>
          <cell r="AX24">
            <v>92250.618000000017</v>
          </cell>
          <cell r="AY24">
            <v>14787.188</v>
          </cell>
          <cell r="BA24">
            <v>14787.188</v>
          </cell>
          <cell r="BB24">
            <v>14329.75903204743</v>
          </cell>
          <cell r="BD24">
            <v>14329.75903204743</v>
          </cell>
          <cell r="BE24">
            <v>14787.188</v>
          </cell>
          <cell r="BF24">
            <v>84.212000000000003</v>
          </cell>
          <cell r="BG24">
            <v>782.93399999999997</v>
          </cell>
          <cell r="BH24">
            <v>867.14599999999996</v>
          </cell>
          <cell r="BI24">
            <v>404.88407999999998</v>
          </cell>
          <cell r="BK24">
            <v>404.88407999999998</v>
          </cell>
          <cell r="BL24">
            <v>867.14599999999996</v>
          </cell>
          <cell r="BN24">
            <v>340.02101291666668</v>
          </cell>
          <cell r="BO24">
            <v>0</v>
          </cell>
          <cell r="BR24">
            <v>0</v>
          </cell>
          <cell r="BV24">
            <v>1841.847</v>
          </cell>
          <cell r="BW24">
            <v>2354.4067581259092</v>
          </cell>
          <cell r="BX24">
            <v>1841.847</v>
          </cell>
          <cell r="BY24">
            <v>1984.4269999999999</v>
          </cell>
          <cell r="BZ24">
            <v>724.1</v>
          </cell>
          <cell r="CA24">
            <v>1984.4269999999999</v>
          </cell>
          <cell r="CB24">
            <v>1490.0060000000001</v>
          </cell>
          <cell r="CC24">
            <v>1534.650442890829</v>
          </cell>
          <cell r="CD24">
            <v>1490.0060000000001</v>
          </cell>
          <cell r="CE24">
            <v>0</v>
          </cell>
          <cell r="CF24">
            <v>0</v>
          </cell>
          <cell r="CG24">
            <v>0</v>
          </cell>
          <cell r="CI24">
            <v>0</v>
          </cell>
          <cell r="CJ24">
            <v>0</v>
          </cell>
          <cell r="CM24">
            <v>0</v>
          </cell>
          <cell r="CP24">
            <v>0</v>
          </cell>
          <cell r="CR24">
            <v>319.17172999999997</v>
          </cell>
          <cell r="CS24">
            <v>303.01402033732501</v>
          </cell>
          <cell r="CT24">
            <v>859.47331000000008</v>
          </cell>
          <cell r="CU24">
            <v>921.16879749727411</v>
          </cell>
          <cell r="CV24">
            <v>262.57538</v>
          </cell>
          <cell r="CW24">
            <v>254.71625505622998</v>
          </cell>
          <cell r="CX24">
            <v>48.785379999999996</v>
          </cell>
          <cell r="CY24">
            <v>55.08470333333333</v>
          </cell>
          <cell r="DG24">
            <v>3.33</v>
          </cell>
          <cell r="DH24">
            <v>1.0381</v>
          </cell>
          <cell r="DI24">
            <v>0</v>
          </cell>
        </row>
        <row r="25">
          <cell r="C25">
            <v>39114</v>
          </cell>
          <cell r="D25" t="str">
            <v>Y</v>
          </cell>
          <cell r="E25">
            <v>1178184</v>
          </cell>
          <cell r="F25">
            <v>1170338.74</v>
          </cell>
          <cell r="H25">
            <v>1024</v>
          </cell>
          <cell r="I25">
            <v>865</v>
          </cell>
          <cell r="K25">
            <v>16994.167000000001</v>
          </cell>
          <cell r="L25">
            <v>3698.9749999999999</v>
          </cell>
          <cell r="M25">
            <v>-1956.3235328575854</v>
          </cell>
          <cell r="N25">
            <v>287.16675446277605</v>
          </cell>
          <cell r="O25">
            <v>18449.651712679639</v>
          </cell>
          <cell r="P25">
            <v>20693.142</v>
          </cell>
          <cell r="Q25">
            <v>16825.810660164458</v>
          </cell>
          <cell r="S25">
            <v>16825.810660164458</v>
          </cell>
          <cell r="T25">
            <v>18449.651712679639</v>
          </cell>
          <cell r="U25">
            <v>4250.7709999999997</v>
          </cell>
          <cell r="W25">
            <v>4250.7709999999997</v>
          </cell>
          <cell r="X25">
            <v>3382.7465757817827</v>
          </cell>
          <cell r="Z25">
            <v>3382.7465757817827</v>
          </cell>
          <cell r="AA25">
            <v>4250.7709999999997</v>
          </cell>
          <cell r="AB25">
            <v>-70.698999999999998</v>
          </cell>
          <cell r="AC25">
            <v>2819.17</v>
          </cell>
          <cell r="AD25">
            <v>2748.471</v>
          </cell>
          <cell r="AE25">
            <v>1724.8430000000001</v>
          </cell>
          <cell r="AG25">
            <v>1724.8430000000001</v>
          </cell>
          <cell r="AH25">
            <v>2748.471</v>
          </cell>
          <cell r="AJ25">
            <v>1981.1016666666665</v>
          </cell>
          <cell r="AK25">
            <v>0</v>
          </cell>
          <cell r="AO25">
            <v>66992.145000000004</v>
          </cell>
          <cell r="AP25">
            <v>8315.0239999999994</v>
          </cell>
          <cell r="AQ25">
            <v>-6762.7619999999997</v>
          </cell>
          <cell r="AR25">
            <v>-6514.5573644157594</v>
          </cell>
          <cell r="AS25">
            <v>956.2652923610442</v>
          </cell>
          <cell r="AT25">
            <v>75307.169000000009</v>
          </cell>
          <cell r="AU25">
            <v>71185.139943925766</v>
          </cell>
          <cell r="AW25">
            <v>71185.139943925766</v>
          </cell>
          <cell r="AX25">
            <v>75307.169000000009</v>
          </cell>
          <cell r="AY25">
            <v>16934.782999999999</v>
          </cell>
          <cell r="BA25">
            <v>16934.782999999999</v>
          </cell>
          <cell r="BB25">
            <v>12394.229888964292</v>
          </cell>
          <cell r="BD25">
            <v>12394.229888964292</v>
          </cell>
          <cell r="BE25">
            <v>16934.782999999999</v>
          </cell>
          <cell r="BF25">
            <v>209.43799999999999</v>
          </cell>
          <cell r="BG25">
            <v>904.25199999999995</v>
          </cell>
          <cell r="BH25">
            <v>1113.69</v>
          </cell>
          <cell r="BI25">
            <v>388.56110999999999</v>
          </cell>
          <cell r="BK25">
            <v>388.56110999999999</v>
          </cell>
          <cell r="BL25">
            <v>1113.69</v>
          </cell>
          <cell r="BN25">
            <v>340.02101291666668</v>
          </cell>
          <cell r="BO25">
            <v>0</v>
          </cell>
          <cell r="BR25">
            <v>0</v>
          </cell>
          <cell r="BV25">
            <v>2497.998</v>
          </cell>
          <cell r="BW25">
            <v>2048.8126851616644</v>
          </cell>
          <cell r="BX25">
            <v>2497.998</v>
          </cell>
          <cell r="BY25">
            <v>1633.3019999999999</v>
          </cell>
          <cell r="BZ25">
            <v>327.3</v>
          </cell>
          <cell r="CA25">
            <v>1633.3019999999999</v>
          </cell>
          <cell r="CB25">
            <v>1385.028</v>
          </cell>
          <cell r="CC25">
            <v>1621.8528071147484</v>
          </cell>
          <cell r="CD25">
            <v>1385.028</v>
          </cell>
          <cell r="CE25">
            <v>0</v>
          </cell>
          <cell r="CF25">
            <v>0</v>
          </cell>
          <cell r="CG25">
            <v>0</v>
          </cell>
          <cell r="CI25">
            <v>0</v>
          </cell>
          <cell r="CJ25">
            <v>0</v>
          </cell>
          <cell r="CM25">
            <v>0</v>
          </cell>
          <cell r="CP25">
            <v>0</v>
          </cell>
          <cell r="CR25">
            <v>319.85003</v>
          </cell>
          <cell r="CS25">
            <v>303.01402033732501</v>
          </cell>
          <cell r="CT25">
            <v>1017.21366</v>
          </cell>
          <cell r="CU25">
            <v>1011.9890008457872</v>
          </cell>
          <cell r="CV25">
            <v>-0.13821000000001504</v>
          </cell>
          <cell r="CW25">
            <v>251.0984159316362</v>
          </cell>
          <cell r="CX25">
            <v>47.96461</v>
          </cell>
          <cell r="CY25">
            <v>55.08470333333333</v>
          </cell>
          <cell r="DG25">
            <v>3.33</v>
          </cell>
          <cell r="DH25">
            <v>1.0381</v>
          </cell>
          <cell r="DI25">
            <v>0</v>
          </cell>
        </row>
        <row r="26">
          <cell r="C26">
            <v>39142</v>
          </cell>
          <cell r="D26" t="str">
            <v>Y</v>
          </cell>
          <cell r="E26">
            <v>1179136</v>
          </cell>
          <cell r="F26">
            <v>1172926.925</v>
          </cell>
          <cell r="H26">
            <v>698</v>
          </cell>
          <cell r="I26">
            <v>693</v>
          </cell>
          <cell r="K26">
            <v>12235.343999999999</v>
          </cell>
          <cell r="L26">
            <v>3494.556</v>
          </cell>
          <cell r="M26">
            <v>-61.403759987711432</v>
          </cell>
          <cell r="N26">
            <v>9.0304156386422054</v>
          </cell>
          <cell r="O26">
            <v>15659.465824373645</v>
          </cell>
          <cell r="P26">
            <v>15729.9</v>
          </cell>
          <cell r="Q26">
            <v>14558.556446939259</v>
          </cell>
          <cell r="S26">
            <v>14558.556446939259</v>
          </cell>
          <cell r="T26">
            <v>15659.465824373645</v>
          </cell>
          <cell r="U26">
            <v>3020.7250000000004</v>
          </cell>
          <cell r="W26">
            <v>3020.7250000000004</v>
          </cell>
          <cell r="X26">
            <v>2986.7665217491153</v>
          </cell>
          <cell r="Z26">
            <v>2986.7665217491153</v>
          </cell>
          <cell r="AA26">
            <v>3020.7250000000004</v>
          </cell>
          <cell r="AB26">
            <v>70.715000000000003</v>
          </cell>
          <cell r="AC26">
            <v>2071.4430000000002</v>
          </cell>
          <cell r="AD26">
            <v>2142.1580000000004</v>
          </cell>
          <cell r="AE26">
            <v>1822.7750000000001</v>
          </cell>
          <cell r="AG26">
            <v>1822.7750000000001</v>
          </cell>
          <cell r="AH26">
            <v>2142.1580000000004</v>
          </cell>
          <cell r="AJ26">
            <v>1981.1016666666665</v>
          </cell>
          <cell r="AK26">
            <v>0</v>
          </cell>
          <cell r="AO26">
            <v>57502.922999999995</v>
          </cell>
          <cell r="AP26">
            <v>10190.210999999999</v>
          </cell>
          <cell r="AQ26">
            <v>-212.26499999999999</v>
          </cell>
          <cell r="AR26">
            <v>-204.47452075907907</v>
          </cell>
          <cell r="AS26">
            <v>30.071284076678545</v>
          </cell>
          <cell r="AT26">
            <v>67693.133999999991</v>
          </cell>
          <cell r="AU26">
            <v>64277.939868682311</v>
          </cell>
          <cell r="AW26">
            <v>64277.939868682311</v>
          </cell>
          <cell r="AX26">
            <v>67693.133999999991</v>
          </cell>
          <cell r="AY26">
            <v>12212.853999999999</v>
          </cell>
          <cell r="BA26">
            <v>12212.853999999999</v>
          </cell>
          <cell r="BB26">
            <v>10951.028673480956</v>
          </cell>
          <cell r="BD26">
            <v>10951.028673480956</v>
          </cell>
          <cell r="BE26">
            <v>12212.853999999999</v>
          </cell>
          <cell r="BF26">
            <v>-146.816</v>
          </cell>
          <cell r="BG26">
            <v>426.584</v>
          </cell>
          <cell r="BH26">
            <v>279.76800000000003</v>
          </cell>
          <cell r="BI26">
            <v>400.74153000000001</v>
          </cell>
          <cell r="BK26">
            <v>400.74153000000001</v>
          </cell>
          <cell r="BL26">
            <v>279.76800000000003</v>
          </cell>
          <cell r="BN26">
            <v>340.02101291666668</v>
          </cell>
          <cell r="BO26">
            <v>0</v>
          </cell>
          <cell r="BR26">
            <v>0</v>
          </cell>
          <cell r="BV26">
            <v>2273.9901100000002</v>
          </cell>
          <cell r="BW26">
            <v>1764.4706309147966</v>
          </cell>
          <cell r="BX26">
            <v>2273.9901100000002</v>
          </cell>
          <cell r="BY26">
            <v>1523.403</v>
          </cell>
          <cell r="BZ26">
            <v>220.5</v>
          </cell>
          <cell r="CA26">
            <v>1523.403</v>
          </cell>
          <cell r="CB26">
            <v>2634.9659999999999</v>
          </cell>
          <cell r="CC26">
            <v>2476.7152312955154</v>
          </cell>
          <cell r="CD26">
            <v>2634.9659999999999</v>
          </cell>
          <cell r="CE26">
            <v>0</v>
          </cell>
          <cell r="CF26">
            <v>0</v>
          </cell>
          <cell r="CG26">
            <v>0</v>
          </cell>
          <cell r="CI26">
            <v>375</v>
          </cell>
          <cell r="CJ26">
            <v>0</v>
          </cell>
          <cell r="CM26">
            <v>0</v>
          </cell>
          <cell r="CP26">
            <v>0</v>
          </cell>
          <cell r="CR26">
            <v>341.44391999999999</v>
          </cell>
          <cell r="CS26">
            <v>303.01402033732501</v>
          </cell>
          <cell r="CT26">
            <v>1973.74206</v>
          </cell>
          <cell r="CU26">
            <v>1432.0037862053409</v>
          </cell>
          <cell r="CV26">
            <v>270.08456999999999</v>
          </cell>
          <cell r="CW26">
            <v>310.94605475284897</v>
          </cell>
          <cell r="CX26">
            <v>49.695360000000001</v>
          </cell>
          <cell r="CY26">
            <v>55.08470333333333</v>
          </cell>
          <cell r="DG26">
            <v>3.33</v>
          </cell>
          <cell r="DH26">
            <v>1.0381</v>
          </cell>
          <cell r="DI26">
            <v>375</v>
          </cell>
        </row>
        <row r="27">
          <cell r="C27">
            <v>39173</v>
          </cell>
          <cell r="D27" t="str">
            <v>Y</v>
          </cell>
          <cell r="E27">
            <v>1177344</v>
          </cell>
          <cell r="F27">
            <v>1171020.1100000001</v>
          </cell>
          <cell r="H27">
            <v>445</v>
          </cell>
          <cell r="I27">
            <v>375</v>
          </cell>
          <cell r="K27">
            <v>8428.6820000000007</v>
          </cell>
          <cell r="L27">
            <v>1959.0920000000001</v>
          </cell>
          <cell r="M27">
            <v>-861.27433666206412</v>
          </cell>
          <cell r="N27">
            <v>126.42552966221204</v>
          </cell>
          <cell r="O27">
            <v>9400.0741336757255</v>
          </cell>
          <cell r="P27">
            <v>10387.774000000001</v>
          </cell>
          <cell r="Q27">
            <v>9581.7697545400388</v>
          </cell>
          <cell r="S27">
            <v>9581.7697545400388</v>
          </cell>
          <cell r="T27">
            <v>9400.0741336757255</v>
          </cell>
          <cell r="U27">
            <v>2615.223</v>
          </cell>
          <cell r="W27">
            <v>2615.223</v>
          </cell>
          <cell r="X27">
            <v>2043.2706916256407</v>
          </cell>
          <cell r="Z27">
            <v>2043.2706916256407</v>
          </cell>
          <cell r="AA27">
            <v>2615.223</v>
          </cell>
          <cell r="AB27">
            <v>-67.616</v>
          </cell>
          <cell r="AC27">
            <v>3429.451</v>
          </cell>
          <cell r="AD27">
            <v>3361.835</v>
          </cell>
          <cell r="AE27">
            <v>1577.0440000000001</v>
          </cell>
          <cell r="AG27">
            <v>1577.0440000000001</v>
          </cell>
          <cell r="AH27">
            <v>3361.835</v>
          </cell>
          <cell r="AJ27">
            <v>1981.1016666666665</v>
          </cell>
          <cell r="AK27">
            <v>0</v>
          </cell>
          <cell r="AO27">
            <v>40298.627999999997</v>
          </cell>
          <cell r="AP27">
            <v>6756.66</v>
          </cell>
          <cell r="AQ27">
            <v>-2977.3159999999998</v>
          </cell>
          <cell r="AR27">
            <v>-2868.0435410846735</v>
          </cell>
          <cell r="AS27">
            <v>420.99701377516612</v>
          </cell>
          <cell r="AT27">
            <v>47055.288</v>
          </cell>
          <cell r="AU27">
            <v>46468.574430397974</v>
          </cell>
          <cell r="AW27">
            <v>46468.574430397974</v>
          </cell>
          <cell r="AX27">
            <v>47055.288</v>
          </cell>
          <cell r="AY27">
            <v>12033.547</v>
          </cell>
          <cell r="BA27">
            <v>12033.547</v>
          </cell>
          <cell r="BB27">
            <v>8191.7485885142823</v>
          </cell>
          <cell r="BD27">
            <v>8191.7485885142823</v>
          </cell>
          <cell r="BE27">
            <v>12033.547</v>
          </cell>
          <cell r="BF27">
            <v>-171.005</v>
          </cell>
          <cell r="BG27">
            <v>1811.2329999999999</v>
          </cell>
          <cell r="BH27">
            <v>1640.2280000000001</v>
          </cell>
          <cell r="BI27">
            <v>371.72484999999995</v>
          </cell>
          <cell r="BK27">
            <v>371.72484999999995</v>
          </cell>
          <cell r="BL27">
            <v>1640.2280000000001</v>
          </cell>
          <cell r="BN27">
            <v>340.02101291666668</v>
          </cell>
          <cell r="BO27">
            <v>0</v>
          </cell>
          <cell r="BR27">
            <v>0</v>
          </cell>
          <cell r="BV27">
            <v>2216.0540000000001</v>
          </cell>
          <cell r="BW27">
            <v>1078.6578691088146</v>
          </cell>
          <cell r="BX27">
            <v>2216.0540000000001</v>
          </cell>
          <cell r="BY27">
            <v>147.81800000000001</v>
          </cell>
          <cell r="BZ27">
            <v>-67.5</v>
          </cell>
          <cell r="CA27">
            <v>147.81800000000001</v>
          </cell>
          <cell r="CB27">
            <v>3374.0250000000001</v>
          </cell>
          <cell r="CC27">
            <v>2213.3207414401459</v>
          </cell>
          <cell r="CD27">
            <v>3374.0250000000001</v>
          </cell>
          <cell r="CE27">
            <v>0</v>
          </cell>
          <cell r="CF27">
            <v>0</v>
          </cell>
          <cell r="CG27">
            <v>0</v>
          </cell>
          <cell r="CI27">
            <v>125</v>
          </cell>
          <cell r="CJ27">
            <v>0</v>
          </cell>
          <cell r="CM27">
            <v>0</v>
          </cell>
          <cell r="CP27">
            <v>0</v>
          </cell>
          <cell r="CR27">
            <v>136.14279999999999</v>
          </cell>
          <cell r="CS27">
            <v>303.01402033732501</v>
          </cell>
          <cell r="CT27">
            <v>2592.19742</v>
          </cell>
          <cell r="CU27">
            <v>1388.5850439927142</v>
          </cell>
          <cell r="CV27">
            <v>593.67708999999991</v>
          </cell>
          <cell r="CW27">
            <v>340.97030711010689</v>
          </cell>
          <cell r="CX27">
            <v>52.00806</v>
          </cell>
          <cell r="CY27">
            <v>55.08470333333333</v>
          </cell>
          <cell r="DG27">
            <v>3.33</v>
          </cell>
          <cell r="DH27">
            <v>1.0381</v>
          </cell>
          <cell r="DI27">
            <v>125</v>
          </cell>
        </row>
        <row r="28">
          <cell r="C28">
            <v>39203</v>
          </cell>
          <cell r="D28" t="str">
            <v>Y</v>
          </cell>
          <cell r="E28">
            <v>1175246</v>
          </cell>
          <cell r="F28">
            <v>1173472.2449999999</v>
          </cell>
          <cell r="H28">
            <v>89</v>
          </cell>
          <cell r="I28">
            <v>126</v>
          </cell>
          <cell r="K28">
            <v>3150.6619999999998</v>
          </cell>
          <cell r="L28">
            <v>1581.8009999999999</v>
          </cell>
          <cell r="M28">
            <v>110.73533797741486</v>
          </cell>
          <cell r="N28">
            <v>-16.254574582288672</v>
          </cell>
          <cell r="O28">
            <v>4859.4529125597037</v>
          </cell>
          <cell r="P28">
            <v>4732.4629999999997</v>
          </cell>
          <cell r="Q28">
            <v>5894.2238872573453</v>
          </cell>
          <cell r="S28">
            <v>5894.2238872573453</v>
          </cell>
          <cell r="T28">
            <v>4859.4529125597037</v>
          </cell>
          <cell r="U28">
            <v>1319.779</v>
          </cell>
          <cell r="W28">
            <v>1319.779</v>
          </cell>
          <cell r="X28">
            <v>1362.0709490512322</v>
          </cell>
          <cell r="Z28">
            <v>1362.0709490512322</v>
          </cell>
          <cell r="AA28">
            <v>1319.779</v>
          </cell>
          <cell r="AB28">
            <v>65.513999999999996</v>
          </cell>
          <cell r="AC28">
            <v>3970.8029999999999</v>
          </cell>
          <cell r="AD28">
            <v>4036.317</v>
          </cell>
          <cell r="AE28">
            <v>1812.5450000000001</v>
          </cell>
          <cell r="AG28">
            <v>1812.5450000000001</v>
          </cell>
          <cell r="AH28">
            <v>4036.317</v>
          </cell>
          <cell r="AJ28">
            <v>1981.1016666666665</v>
          </cell>
          <cell r="AK28">
            <v>0</v>
          </cell>
          <cell r="AO28">
            <v>25724.713</v>
          </cell>
          <cell r="AP28">
            <v>5709.6210000000001</v>
          </cell>
          <cell r="AQ28">
            <v>382.798</v>
          </cell>
          <cell r="AR28">
            <v>368.74867546479146</v>
          </cell>
          <cell r="AS28">
            <v>-54.127733359021285</v>
          </cell>
          <cell r="AT28">
            <v>31434.333999999999</v>
          </cell>
          <cell r="AU28">
            <v>34911.018072680636</v>
          </cell>
          <cell r="AW28">
            <v>34911.018072680636</v>
          </cell>
          <cell r="AX28">
            <v>31434.333999999999</v>
          </cell>
          <cell r="AY28">
            <v>6199.4780000000001</v>
          </cell>
          <cell r="BA28">
            <v>6199.4780000000001</v>
          </cell>
          <cell r="BB28">
            <v>5764.2035109505887</v>
          </cell>
          <cell r="BD28">
            <v>5764.2035109505887</v>
          </cell>
          <cell r="BE28">
            <v>6199.4780000000001</v>
          </cell>
          <cell r="BF28">
            <v>384.375</v>
          </cell>
          <cell r="BG28">
            <v>1027.8330000000001</v>
          </cell>
          <cell r="BH28">
            <v>1412.2080000000001</v>
          </cell>
          <cell r="BI28">
            <v>440.52020999999996</v>
          </cell>
          <cell r="BK28">
            <v>440.52020999999996</v>
          </cell>
          <cell r="BL28">
            <v>1412.2080000000001</v>
          </cell>
          <cell r="BN28">
            <v>340.02101291666668</v>
          </cell>
          <cell r="BO28">
            <v>0</v>
          </cell>
          <cell r="BR28">
            <v>0</v>
          </cell>
          <cell r="BV28">
            <v>1340.08347</v>
          </cell>
          <cell r="BW28">
            <v>691.31635983775118</v>
          </cell>
          <cell r="BX28">
            <v>1340.08347</v>
          </cell>
          <cell r="BY28">
            <v>93.108000000000004</v>
          </cell>
          <cell r="BZ28">
            <v>-40.4</v>
          </cell>
          <cell r="CA28">
            <v>93.108000000000004</v>
          </cell>
          <cell r="CB28">
            <v>2444.9029999999998</v>
          </cell>
          <cell r="CC28">
            <v>2125.4619704284705</v>
          </cell>
          <cell r="CD28">
            <v>2444.9029999999998</v>
          </cell>
          <cell r="CE28">
            <v>0</v>
          </cell>
          <cell r="CF28">
            <v>0</v>
          </cell>
          <cell r="CG28">
            <v>0</v>
          </cell>
          <cell r="CI28">
            <v>125</v>
          </cell>
          <cell r="CJ28">
            <v>0</v>
          </cell>
          <cell r="CM28">
            <v>0</v>
          </cell>
          <cell r="CP28">
            <v>0</v>
          </cell>
          <cell r="CR28">
            <v>320.07164</v>
          </cell>
          <cell r="CS28">
            <v>303.01402033732501</v>
          </cell>
          <cell r="CT28">
            <v>1694.4008700000002</v>
          </cell>
          <cell r="CU28">
            <v>1314.6882147094946</v>
          </cell>
          <cell r="CV28">
            <v>400.74778999999995</v>
          </cell>
          <cell r="CW28">
            <v>327.00836538165095</v>
          </cell>
          <cell r="CX28">
            <v>29.6829</v>
          </cell>
          <cell r="CY28">
            <v>55.08470333333333</v>
          </cell>
          <cell r="DG28">
            <v>3.33</v>
          </cell>
          <cell r="DH28">
            <v>1.0381</v>
          </cell>
          <cell r="DI28">
            <v>125</v>
          </cell>
        </row>
        <row r="29">
          <cell r="C29">
            <v>39234</v>
          </cell>
          <cell r="D29" t="str">
            <v>Y</v>
          </cell>
          <cell r="E29">
            <v>1172897</v>
          </cell>
          <cell r="F29">
            <v>1173357.28</v>
          </cell>
          <cell r="K29">
            <v>3093.3119999999999</v>
          </cell>
          <cell r="L29">
            <v>771.23900000000003</v>
          </cell>
          <cell r="M29">
            <v>0</v>
          </cell>
          <cell r="N29">
            <v>0</v>
          </cell>
          <cell r="O29">
            <v>3864.5509999999999</v>
          </cell>
          <cell r="P29">
            <v>3864.5509999999999</v>
          </cell>
          <cell r="Q29">
            <v>3877.3424443356257</v>
          </cell>
          <cell r="S29">
            <v>3877.3424443356257</v>
          </cell>
          <cell r="T29">
            <v>3864.5509999999999</v>
          </cell>
          <cell r="U29">
            <v>1031.181</v>
          </cell>
          <cell r="W29">
            <v>1031.181</v>
          </cell>
          <cell r="X29">
            <v>968.73587269081372</v>
          </cell>
          <cell r="Z29">
            <v>968.73587269081372</v>
          </cell>
          <cell r="AA29">
            <v>1031.181</v>
          </cell>
          <cell r="AB29">
            <v>5.625</v>
          </cell>
          <cell r="AC29">
            <v>4887.4340000000002</v>
          </cell>
          <cell r="AD29">
            <v>4893.0590000000002</v>
          </cell>
          <cell r="AE29">
            <v>1632.77</v>
          </cell>
          <cell r="AG29">
            <v>1632.77</v>
          </cell>
          <cell r="AH29">
            <v>4893.0590000000002</v>
          </cell>
          <cell r="AJ29">
            <v>1981.1016666666665</v>
          </cell>
          <cell r="AK29">
            <v>0</v>
          </cell>
          <cell r="AO29">
            <v>22024.73</v>
          </cell>
          <cell r="AP29">
            <v>4614.2340000000004</v>
          </cell>
          <cell r="AQ29">
            <v>0</v>
          </cell>
          <cell r="AR29">
            <v>0</v>
          </cell>
          <cell r="AS29">
            <v>0</v>
          </cell>
          <cell r="AT29">
            <v>26638.964</v>
          </cell>
          <cell r="AU29">
            <v>27589.110124636911</v>
          </cell>
          <cell r="AW29">
            <v>27589.110124636911</v>
          </cell>
          <cell r="AX29">
            <v>26638.964</v>
          </cell>
          <cell r="AY29">
            <v>4722.7249999999995</v>
          </cell>
          <cell r="BA29">
            <v>4722.7249999999995</v>
          </cell>
          <cell r="BB29">
            <v>4330.9883942793576</v>
          </cell>
          <cell r="BD29">
            <v>4330.9883942793576</v>
          </cell>
          <cell r="BE29">
            <v>4722.7249999999995</v>
          </cell>
          <cell r="BF29">
            <v>-8.6969999999999992</v>
          </cell>
          <cell r="BG29">
            <v>1254.588</v>
          </cell>
          <cell r="BH29">
            <v>1245.8910000000001</v>
          </cell>
          <cell r="BI29">
            <v>424.45970999999997</v>
          </cell>
          <cell r="BK29">
            <v>424.45970999999997</v>
          </cell>
          <cell r="BL29">
            <v>1245.8910000000001</v>
          </cell>
          <cell r="BN29">
            <v>340.02101291666668</v>
          </cell>
          <cell r="BO29">
            <v>0</v>
          </cell>
          <cell r="BR29">
            <v>0</v>
          </cell>
          <cell r="BV29">
            <v>989.72400000000005</v>
          </cell>
          <cell r="BW29">
            <v>511.5075230983042</v>
          </cell>
          <cell r="BX29">
            <v>989.72400000000005</v>
          </cell>
          <cell r="BY29">
            <v>150.10900000000001</v>
          </cell>
          <cell r="BZ29">
            <v>160.9</v>
          </cell>
          <cell r="CA29">
            <v>150.10900000000001</v>
          </cell>
          <cell r="CB29">
            <v>1976.6790000000001</v>
          </cell>
          <cell r="CC29">
            <v>2001.9717734120545</v>
          </cell>
          <cell r="CD29">
            <v>1976.6790000000001</v>
          </cell>
          <cell r="CE29">
            <v>0</v>
          </cell>
          <cell r="CF29">
            <v>0</v>
          </cell>
          <cell r="CG29">
            <v>0</v>
          </cell>
          <cell r="CI29">
            <v>125</v>
          </cell>
          <cell r="CJ29">
            <v>0</v>
          </cell>
          <cell r="CM29">
            <v>0</v>
          </cell>
          <cell r="CP29">
            <v>0</v>
          </cell>
          <cell r="CR29">
            <v>320.07164</v>
          </cell>
          <cell r="CS29">
            <v>303.01402033732501</v>
          </cell>
          <cell r="CT29">
            <v>1230.18352</v>
          </cell>
          <cell r="CU29">
            <v>1149.3389174036538</v>
          </cell>
          <cell r="CV29">
            <v>365.46335999999997</v>
          </cell>
          <cell r="CW29">
            <v>368.86746567107576</v>
          </cell>
          <cell r="CX29">
            <v>60.960120000000003</v>
          </cell>
          <cell r="CY29">
            <v>55.08470333333333</v>
          </cell>
          <cell r="DG29">
            <v>3.33</v>
          </cell>
          <cell r="DH29">
            <v>1.0381</v>
          </cell>
          <cell r="DI29">
            <v>125</v>
          </cell>
        </row>
        <row r="30">
          <cell r="C30">
            <v>39264</v>
          </cell>
          <cell r="D30" t="str">
            <v>Y</v>
          </cell>
          <cell r="E30">
            <v>1171052</v>
          </cell>
          <cell r="F30">
            <v>1176429.915</v>
          </cell>
          <cell r="K30">
            <v>2788.2919999999999</v>
          </cell>
          <cell r="L30">
            <v>936.29499999999996</v>
          </cell>
          <cell r="M30">
            <v>0</v>
          </cell>
          <cell r="N30">
            <v>0</v>
          </cell>
          <cell r="O30">
            <v>3724.587</v>
          </cell>
          <cell r="P30">
            <v>3724.587</v>
          </cell>
          <cell r="Q30">
            <v>3994.8217136664312</v>
          </cell>
          <cell r="S30">
            <v>3994.8217136664312</v>
          </cell>
          <cell r="T30">
            <v>3724.587</v>
          </cell>
          <cell r="U30">
            <v>1039.5730000000001</v>
          </cell>
          <cell r="W30">
            <v>1039.5730000000001</v>
          </cell>
          <cell r="X30">
            <v>1001.027068447174</v>
          </cell>
          <cell r="Z30">
            <v>1001.027068447174</v>
          </cell>
          <cell r="AA30">
            <v>1039.5730000000001</v>
          </cell>
          <cell r="AB30">
            <v>0</v>
          </cell>
          <cell r="AC30">
            <v>4538.5749999999998</v>
          </cell>
          <cell r="AD30">
            <v>4538.5749999999998</v>
          </cell>
          <cell r="AE30">
            <v>1831.942</v>
          </cell>
          <cell r="AG30">
            <v>1831.942</v>
          </cell>
          <cell r="AH30">
            <v>4538.5749999999998</v>
          </cell>
          <cell r="AJ30">
            <v>1981.1016666666665</v>
          </cell>
          <cell r="AK30">
            <v>0</v>
          </cell>
          <cell r="AO30">
            <v>21713.871999999999</v>
          </cell>
          <cell r="AP30">
            <v>4039.0659999999998</v>
          </cell>
          <cell r="AQ30">
            <v>0</v>
          </cell>
          <cell r="AR30">
            <v>0</v>
          </cell>
          <cell r="AS30">
            <v>0</v>
          </cell>
          <cell r="AT30">
            <v>25752.937999999998</v>
          </cell>
          <cell r="AU30">
            <v>29658.323242972783</v>
          </cell>
          <cell r="AW30">
            <v>29658.323242972783</v>
          </cell>
          <cell r="AX30">
            <v>25752.937999999998</v>
          </cell>
          <cell r="AY30">
            <v>5252.9569999999994</v>
          </cell>
          <cell r="BA30">
            <v>5252.9569999999994</v>
          </cell>
          <cell r="BB30">
            <v>4804.8098855377202</v>
          </cell>
          <cell r="BD30">
            <v>4804.8098855377202</v>
          </cell>
          <cell r="BE30">
            <v>5252.9569999999994</v>
          </cell>
          <cell r="BF30">
            <v>-18.568000000000001</v>
          </cell>
          <cell r="BG30">
            <v>1463.088</v>
          </cell>
          <cell r="BH30">
            <v>1444.52</v>
          </cell>
          <cell r="BI30">
            <v>465.19353999999998</v>
          </cell>
          <cell r="BK30">
            <v>465.19353999999998</v>
          </cell>
          <cell r="BL30">
            <v>1444.52</v>
          </cell>
          <cell r="BN30">
            <v>340.02101291666668</v>
          </cell>
          <cell r="BO30">
            <v>0</v>
          </cell>
          <cell r="BR30">
            <v>0</v>
          </cell>
          <cell r="BV30">
            <v>805.47</v>
          </cell>
          <cell r="BW30">
            <v>543.81796060821785</v>
          </cell>
          <cell r="BX30">
            <v>805.47</v>
          </cell>
          <cell r="BY30">
            <v>245.03700000000001</v>
          </cell>
          <cell r="BZ30">
            <v>373.7</v>
          </cell>
          <cell r="CA30">
            <v>245.03700000000001</v>
          </cell>
          <cell r="CB30">
            <v>1834.864</v>
          </cell>
          <cell r="CC30">
            <v>1737.0532423427849</v>
          </cell>
          <cell r="CD30">
            <v>1834.864</v>
          </cell>
          <cell r="CE30">
            <v>0</v>
          </cell>
          <cell r="CF30">
            <v>0</v>
          </cell>
          <cell r="CG30">
            <v>0</v>
          </cell>
          <cell r="CI30">
            <v>125</v>
          </cell>
          <cell r="CJ30">
            <v>0</v>
          </cell>
          <cell r="CM30">
            <v>0</v>
          </cell>
          <cell r="CP30">
            <v>0</v>
          </cell>
          <cell r="CR30">
            <v>320.07164</v>
          </cell>
          <cell r="CS30">
            <v>303.01402033732501</v>
          </cell>
          <cell r="CT30">
            <v>1120.5048100000001</v>
          </cell>
          <cell r="CU30">
            <v>934.81673941846771</v>
          </cell>
          <cell r="CV30">
            <v>326.1345</v>
          </cell>
          <cell r="CW30">
            <v>318.47111258699249</v>
          </cell>
          <cell r="CX30">
            <v>68.153210000000001</v>
          </cell>
          <cell r="CY30">
            <v>55.08470333333333</v>
          </cell>
          <cell r="DG30">
            <v>3.33</v>
          </cell>
          <cell r="DH30">
            <v>1.0381</v>
          </cell>
          <cell r="DI30">
            <v>125</v>
          </cell>
        </row>
        <row r="31">
          <cell r="C31">
            <v>39295</v>
          </cell>
          <cell r="D31" t="str">
            <v>Y</v>
          </cell>
          <cell r="E31">
            <v>1171191</v>
          </cell>
          <cell r="F31">
            <v>1178005.1499999999</v>
          </cell>
          <cell r="K31">
            <v>3948.473</v>
          </cell>
          <cell r="L31">
            <v>1048.5429999999999</v>
          </cell>
          <cell r="M31">
            <v>0</v>
          </cell>
          <cell r="N31">
            <v>0</v>
          </cell>
          <cell r="O31">
            <v>4997.0159999999996</v>
          </cell>
          <cell r="P31">
            <v>4997.0159999999996</v>
          </cell>
          <cell r="Q31">
            <v>4003.9659165962371</v>
          </cell>
          <cell r="S31">
            <v>4003.9659165962371</v>
          </cell>
          <cell r="T31">
            <v>4997.0159999999996</v>
          </cell>
          <cell r="U31">
            <v>976.11199999999997</v>
          </cell>
          <cell r="W31">
            <v>976.11199999999997</v>
          </cell>
          <cell r="X31">
            <v>1001.027068447174</v>
          </cell>
          <cell r="Z31">
            <v>1001.027068447174</v>
          </cell>
          <cell r="AA31">
            <v>976.11199999999997</v>
          </cell>
          <cell r="AB31">
            <v>33.302</v>
          </cell>
          <cell r="AC31">
            <v>5067.54</v>
          </cell>
          <cell r="AD31">
            <v>5100.8419999999996</v>
          </cell>
          <cell r="AE31">
            <v>1810.693</v>
          </cell>
          <cell r="AG31">
            <v>1810.693</v>
          </cell>
          <cell r="AH31">
            <v>5100.8419999999996</v>
          </cell>
          <cell r="AJ31">
            <v>1981.1016666666665</v>
          </cell>
          <cell r="AK31">
            <v>0</v>
          </cell>
          <cell r="AO31">
            <v>30591.147999999997</v>
          </cell>
          <cell r="AP31">
            <v>5156.7269999999999</v>
          </cell>
          <cell r="AQ31">
            <v>0</v>
          </cell>
          <cell r="AR31">
            <v>0</v>
          </cell>
          <cell r="AS31">
            <v>0</v>
          </cell>
          <cell r="AT31">
            <v>35747.875</v>
          </cell>
          <cell r="AU31">
            <v>27806.975017829809</v>
          </cell>
          <cell r="AW31">
            <v>27806.975017829809</v>
          </cell>
          <cell r="AX31">
            <v>35747.875</v>
          </cell>
          <cell r="AY31">
            <v>5242.0929999999998</v>
          </cell>
          <cell r="BA31">
            <v>5242.0929999999998</v>
          </cell>
          <cell r="BB31">
            <v>4786.6113936751344</v>
          </cell>
          <cell r="BD31">
            <v>4786.6113936751344</v>
          </cell>
          <cell r="BE31">
            <v>5242.0929999999998</v>
          </cell>
          <cell r="BF31">
            <v>107.627</v>
          </cell>
          <cell r="BG31">
            <v>1548.9970000000001</v>
          </cell>
          <cell r="BH31">
            <v>1656.624</v>
          </cell>
          <cell r="BI31">
            <v>465.35137000000003</v>
          </cell>
          <cell r="BK31">
            <v>465.35137000000003</v>
          </cell>
          <cell r="BL31">
            <v>1656.624</v>
          </cell>
          <cell r="BN31">
            <v>340.02101291666668</v>
          </cell>
          <cell r="BO31">
            <v>0</v>
          </cell>
          <cell r="BR31">
            <v>0</v>
          </cell>
          <cell r="BV31">
            <v>733.69799999999998</v>
          </cell>
          <cell r="BW31">
            <v>530.85574994150943</v>
          </cell>
          <cell r="BX31">
            <v>733.69799999999998</v>
          </cell>
          <cell r="BY31">
            <v>599.83699999999999</v>
          </cell>
          <cell r="BZ31">
            <v>375.3</v>
          </cell>
          <cell r="CA31">
            <v>599.83699999999999</v>
          </cell>
          <cell r="CB31">
            <v>1693.4280000000001</v>
          </cell>
          <cell r="CC31">
            <v>1555.817031014476</v>
          </cell>
          <cell r="CD31">
            <v>1693.4280000000001</v>
          </cell>
          <cell r="CE31">
            <v>0</v>
          </cell>
          <cell r="CF31">
            <v>0</v>
          </cell>
          <cell r="CG31">
            <v>0</v>
          </cell>
          <cell r="CI31">
            <v>0</v>
          </cell>
          <cell r="CJ31">
            <v>0</v>
          </cell>
          <cell r="CM31">
            <v>0</v>
          </cell>
          <cell r="CP31">
            <v>0</v>
          </cell>
          <cell r="CR31">
            <v>320.07164</v>
          </cell>
          <cell r="CS31">
            <v>303.01402033732501</v>
          </cell>
          <cell r="CT31">
            <v>964.04306000000008</v>
          </cell>
          <cell r="CU31">
            <v>758.86299003408089</v>
          </cell>
          <cell r="CV31">
            <v>339.53368</v>
          </cell>
          <cell r="CW31">
            <v>313.18865064307005</v>
          </cell>
          <cell r="CX31">
            <v>69.780360000000002</v>
          </cell>
          <cell r="CY31">
            <v>55.08470333333333</v>
          </cell>
          <cell r="DG31">
            <v>3.33</v>
          </cell>
          <cell r="DH31">
            <v>1.0381</v>
          </cell>
          <cell r="DI31">
            <v>125</v>
          </cell>
        </row>
        <row r="32">
          <cell r="C32">
            <v>39326</v>
          </cell>
          <cell r="D32" t="str">
            <v>Y</v>
          </cell>
          <cell r="E32">
            <v>1172491</v>
          </cell>
          <cell r="F32">
            <v>1180419.9849999996</v>
          </cell>
          <cell r="K32">
            <v>2675.4250000000002</v>
          </cell>
          <cell r="L32">
            <v>568.95500000000004</v>
          </cell>
          <cell r="M32">
            <v>0</v>
          </cell>
          <cell r="N32">
            <v>0</v>
          </cell>
          <cell r="O32">
            <v>3244.38</v>
          </cell>
          <cell r="P32">
            <v>3244.38</v>
          </cell>
          <cell r="Q32">
            <v>3908.424847006017</v>
          </cell>
          <cell r="S32">
            <v>3908.424847006017</v>
          </cell>
          <cell r="T32">
            <v>3244.38</v>
          </cell>
          <cell r="U32">
            <v>871.60899999999992</v>
          </cell>
          <cell r="W32">
            <v>871.60899999999992</v>
          </cell>
          <cell r="X32">
            <v>968.73587269081372</v>
          </cell>
          <cell r="Z32">
            <v>968.73587269081372</v>
          </cell>
          <cell r="AA32">
            <v>871.60899999999992</v>
          </cell>
          <cell r="AB32">
            <v>0</v>
          </cell>
          <cell r="AC32">
            <v>4876.701</v>
          </cell>
          <cell r="AD32">
            <v>4876.701</v>
          </cell>
          <cell r="AE32">
            <v>1749.8589999999999</v>
          </cell>
          <cell r="AG32">
            <v>1749.8589999999999</v>
          </cell>
          <cell r="AH32">
            <v>4876.701</v>
          </cell>
          <cell r="AJ32">
            <v>1981.1016666666665</v>
          </cell>
          <cell r="AK32">
            <v>0</v>
          </cell>
          <cell r="AO32">
            <v>20655.312999999998</v>
          </cell>
          <cell r="AP32">
            <v>3355.36</v>
          </cell>
          <cell r="AQ32">
            <v>0</v>
          </cell>
          <cell r="AR32">
            <v>0</v>
          </cell>
          <cell r="AS32">
            <v>0</v>
          </cell>
          <cell r="AT32">
            <v>24010.672999999999</v>
          </cell>
          <cell r="AU32">
            <v>27235.599316085354</v>
          </cell>
          <cell r="AW32">
            <v>27235.599316085354</v>
          </cell>
          <cell r="AX32">
            <v>24010.672999999999</v>
          </cell>
          <cell r="AY32">
            <v>4148.5050000000001</v>
          </cell>
          <cell r="BA32">
            <v>4148.5050000000001</v>
          </cell>
          <cell r="BB32">
            <v>4711.110887925568</v>
          </cell>
          <cell r="BD32">
            <v>4711.110887925568</v>
          </cell>
          <cell r="BE32">
            <v>4148.5050000000001</v>
          </cell>
          <cell r="BF32">
            <v>-31.582999999999998</v>
          </cell>
          <cell r="BG32">
            <v>1493.979</v>
          </cell>
          <cell r="BH32">
            <v>1462.396</v>
          </cell>
          <cell r="BI32">
            <v>451.38378999999998</v>
          </cell>
          <cell r="BK32">
            <v>451.38378999999998</v>
          </cell>
          <cell r="BL32">
            <v>1462.396</v>
          </cell>
          <cell r="BN32">
            <v>340.02101291666668</v>
          </cell>
          <cell r="BO32">
            <v>0</v>
          </cell>
          <cell r="BR32">
            <v>0</v>
          </cell>
          <cell r="BV32">
            <v>702.49199999999996</v>
          </cell>
          <cell r="BX32">
            <v>702.49199999999996</v>
          </cell>
          <cell r="BY32">
            <v>479.90800000000002</v>
          </cell>
          <cell r="BZ32">
            <v>1138.4000000000001</v>
          </cell>
          <cell r="CA32">
            <v>479.90800000000002</v>
          </cell>
          <cell r="CB32">
            <v>1370.462</v>
          </cell>
          <cell r="CC32">
            <v>1483.2416712152919</v>
          </cell>
          <cell r="CD32">
            <v>1370.462</v>
          </cell>
          <cell r="CE32">
            <v>0</v>
          </cell>
          <cell r="CF32">
            <v>0</v>
          </cell>
          <cell r="CG32">
            <v>0</v>
          </cell>
          <cell r="CI32">
            <v>125</v>
          </cell>
          <cell r="CJ32">
            <v>0</v>
          </cell>
          <cell r="CM32">
            <v>0</v>
          </cell>
          <cell r="CP32">
            <v>0</v>
          </cell>
          <cell r="CR32">
            <v>320.07163999999995</v>
          </cell>
          <cell r="CS32">
            <v>303.01402033732501</v>
          </cell>
          <cell r="CT32">
            <v>701.47406999999998</v>
          </cell>
          <cell r="CU32">
            <v>715.80837185646192</v>
          </cell>
          <cell r="CV32">
            <v>276.34024000000005</v>
          </cell>
          <cell r="CW32">
            <v>283.66790902150524</v>
          </cell>
          <cell r="CX32">
            <v>72.575879999999998</v>
          </cell>
          <cell r="CY32">
            <v>55.08470333333333</v>
          </cell>
          <cell r="DG32">
            <v>3.33</v>
          </cell>
          <cell r="DH32">
            <v>1.0381</v>
          </cell>
          <cell r="DI32">
            <v>125</v>
          </cell>
        </row>
        <row r="33">
          <cell r="C33">
            <v>39356</v>
          </cell>
          <cell r="D33" t="str">
            <v>Y</v>
          </cell>
          <cell r="E33">
            <v>1174374</v>
          </cell>
          <cell r="F33">
            <v>1186099.6200000001</v>
          </cell>
          <cell r="H33">
            <v>124</v>
          </cell>
          <cell r="I33">
            <v>249</v>
          </cell>
          <cell r="K33">
            <v>3854.0129999999999</v>
          </cell>
          <cell r="L33">
            <v>1164.577</v>
          </cell>
          <cell r="M33">
            <v>1054.9291505823255</v>
          </cell>
          <cell r="N33">
            <v>-154.77384809490133</v>
          </cell>
          <cell r="O33">
            <v>6228.2929986772269</v>
          </cell>
          <cell r="P33">
            <v>5018.59</v>
          </cell>
          <cell r="Q33">
            <v>7860.9637975783235</v>
          </cell>
          <cell r="S33">
            <v>7860.9637975783235</v>
          </cell>
          <cell r="T33">
            <v>6228.2929986772269</v>
          </cell>
          <cell r="U33">
            <v>1043.5430000000001</v>
          </cell>
          <cell r="W33">
            <v>1043.5430000000001</v>
          </cell>
          <cell r="X33">
            <v>1714.5180067779429</v>
          </cell>
          <cell r="Z33">
            <v>1714.5180067779429</v>
          </cell>
          <cell r="AA33">
            <v>1043.5430000000001</v>
          </cell>
          <cell r="AB33">
            <v>0</v>
          </cell>
          <cell r="AC33">
            <v>3423.3829999999998</v>
          </cell>
          <cell r="AD33">
            <v>3423.3829999999998</v>
          </cell>
          <cell r="AE33">
            <v>1732.8610000000001</v>
          </cell>
          <cell r="AG33">
            <v>1732.8610000000001</v>
          </cell>
          <cell r="AH33">
            <v>3423.3829999999998</v>
          </cell>
          <cell r="AJ33">
            <v>1981.1016666666665</v>
          </cell>
          <cell r="AK33">
            <v>0</v>
          </cell>
          <cell r="AO33">
            <v>30065.677</v>
          </cell>
          <cell r="AP33">
            <v>5972.1</v>
          </cell>
          <cell r="AQ33">
            <v>3592</v>
          </cell>
          <cell r="AR33">
            <v>3460.1676139100277</v>
          </cell>
          <cell r="AS33">
            <v>-507.65822175127636</v>
          </cell>
          <cell r="AT33">
            <v>36037.777000000002</v>
          </cell>
          <cell r="AU33">
            <v>46056.199914904246</v>
          </cell>
          <cell r="AW33">
            <v>46056.199914904246</v>
          </cell>
          <cell r="AX33">
            <v>36037.777000000002</v>
          </cell>
          <cell r="AY33">
            <v>4930.3279999999995</v>
          </cell>
          <cell r="BA33">
            <v>4930.3279999999995</v>
          </cell>
          <cell r="BB33">
            <v>7560.2378707023126</v>
          </cell>
          <cell r="BD33">
            <v>7560.2378707023126</v>
          </cell>
          <cell r="BE33">
            <v>4930.3279999999995</v>
          </cell>
          <cell r="BF33">
            <v>569.44000000000005</v>
          </cell>
          <cell r="BG33">
            <v>1081.2159999999999</v>
          </cell>
          <cell r="BH33">
            <v>1650.6559999999999</v>
          </cell>
          <cell r="BI33">
            <v>447.52149999999995</v>
          </cell>
          <cell r="BK33">
            <v>447.52149999999995</v>
          </cell>
          <cell r="BL33">
            <v>1650.6559999999999</v>
          </cell>
          <cell r="BN33">
            <v>340.02101291666668</v>
          </cell>
          <cell r="BO33">
            <v>0</v>
          </cell>
          <cell r="BR33">
            <v>0</v>
          </cell>
          <cell r="BV33">
            <v>721.49199999999996</v>
          </cell>
          <cell r="BX33">
            <v>721.49199999999996</v>
          </cell>
          <cell r="BY33">
            <v>244.904</v>
          </cell>
          <cell r="BZ33">
            <v>1426.2</v>
          </cell>
          <cell r="CA33">
            <v>244.904</v>
          </cell>
          <cell r="CB33">
            <v>1442.5</v>
          </cell>
          <cell r="CC33">
            <v>1390.2359613590968</v>
          </cell>
          <cell r="CD33">
            <v>1442.5</v>
          </cell>
          <cell r="CE33">
            <v>0</v>
          </cell>
          <cell r="CF33">
            <v>0</v>
          </cell>
          <cell r="CG33">
            <v>0</v>
          </cell>
          <cell r="CI33">
            <v>125</v>
          </cell>
          <cell r="CJ33">
            <v>0</v>
          </cell>
          <cell r="CM33">
            <v>0</v>
          </cell>
          <cell r="CP33">
            <v>0</v>
          </cell>
          <cell r="CR33">
            <v>320.07164</v>
          </cell>
          <cell r="CS33">
            <v>303.01402033732501</v>
          </cell>
          <cell r="CT33">
            <v>773.11374000000001</v>
          </cell>
          <cell r="CU33">
            <v>623.207222074421</v>
          </cell>
          <cell r="CV33">
            <v>274.20176000000004</v>
          </cell>
          <cell r="CW33">
            <v>283.26334894735106</v>
          </cell>
          <cell r="CX33">
            <v>75.113219999999998</v>
          </cell>
          <cell r="CY33">
            <v>55.08470333333333</v>
          </cell>
          <cell r="DG33">
            <v>3.28</v>
          </cell>
          <cell r="DH33">
            <v>1.0381</v>
          </cell>
          <cell r="DI33">
            <v>125</v>
          </cell>
        </row>
        <row r="34">
          <cell r="C34">
            <v>39387</v>
          </cell>
          <cell r="D34" t="str">
            <v>Y</v>
          </cell>
          <cell r="E34">
            <v>1179704</v>
          </cell>
          <cell r="F34">
            <v>1185526.155</v>
          </cell>
          <cell r="H34">
            <v>580</v>
          </cell>
          <cell r="I34">
            <v>518</v>
          </cell>
          <cell r="K34">
            <v>11200.936</v>
          </cell>
          <cell r="L34">
            <v>2263.2930000000001</v>
          </cell>
          <cell r="M34">
            <v>-787.96628925734399</v>
          </cell>
          <cell r="N34">
            <v>115.71327542578962</v>
          </cell>
          <cell r="O34">
            <v>12560.549435316867</v>
          </cell>
          <cell r="P34">
            <v>13464.228999999999</v>
          </cell>
          <cell r="Q34">
            <v>11913.200188121602</v>
          </cell>
          <cell r="S34">
            <v>11913.200188121602</v>
          </cell>
          <cell r="T34">
            <v>12560.549435316867</v>
          </cell>
          <cell r="U34">
            <v>2478.8429999999998</v>
          </cell>
          <cell r="W34">
            <v>2478.8429999999998</v>
          </cell>
          <cell r="X34">
            <v>2453.0258068238486</v>
          </cell>
          <cell r="Z34">
            <v>2453.0258068238486</v>
          </cell>
          <cell r="AA34">
            <v>2478.8429999999998</v>
          </cell>
          <cell r="AB34">
            <v>0</v>
          </cell>
          <cell r="AC34">
            <v>1633.2670000000001</v>
          </cell>
          <cell r="AD34">
            <v>1633.2670000000001</v>
          </cell>
          <cell r="AE34">
            <v>1310.0920000000001</v>
          </cell>
          <cell r="AG34">
            <v>1310.0920000000001</v>
          </cell>
          <cell r="AH34">
            <v>1633.2670000000001</v>
          </cell>
          <cell r="AJ34">
            <v>1981.1016666666665</v>
          </cell>
          <cell r="AK34">
            <v>0</v>
          </cell>
          <cell r="AO34">
            <v>54531.376000000004</v>
          </cell>
          <cell r="AP34">
            <v>9377.8009999999995</v>
          </cell>
          <cell r="AQ34">
            <v>-2683</v>
          </cell>
          <cell r="AR34">
            <v>-2584.5294287640882</v>
          </cell>
          <cell r="AS34">
            <v>379.53954339658992</v>
          </cell>
          <cell r="AT34">
            <v>63909.177000000003</v>
          </cell>
          <cell r="AU34">
            <v>57658.253865837374</v>
          </cell>
          <cell r="AW34">
            <v>57658.253865837374</v>
          </cell>
          <cell r="AX34">
            <v>63909.177000000003</v>
          </cell>
          <cell r="AY34">
            <v>11438.269</v>
          </cell>
          <cell r="BA34">
            <v>11438.269</v>
          </cell>
          <cell r="BB34">
            <v>9928.433203445682</v>
          </cell>
          <cell r="BD34">
            <v>9928.433203445682</v>
          </cell>
          <cell r="BE34">
            <v>11438.269</v>
          </cell>
          <cell r="BF34">
            <v>0</v>
          </cell>
          <cell r="BG34">
            <v>658.83699999999999</v>
          </cell>
          <cell r="BH34">
            <v>658.83699999999999</v>
          </cell>
          <cell r="BI34">
            <v>342.34765000000004</v>
          </cell>
          <cell r="BK34">
            <v>342.34765000000004</v>
          </cell>
          <cell r="BL34">
            <v>658.83699999999999</v>
          </cell>
          <cell r="BN34">
            <v>340.02101291666668</v>
          </cell>
          <cell r="BO34">
            <v>0</v>
          </cell>
          <cell r="BR34">
            <v>0</v>
          </cell>
          <cell r="BV34">
            <v>970.93</v>
          </cell>
          <cell r="BX34">
            <v>970.93</v>
          </cell>
          <cell r="BY34">
            <v>783.63699999999994</v>
          </cell>
          <cell r="BZ34">
            <v>294.8</v>
          </cell>
          <cell r="CA34">
            <v>783.63699999999994</v>
          </cell>
          <cell r="CB34">
            <v>1258.018</v>
          </cell>
          <cell r="CC34">
            <v>1324.9522635295507</v>
          </cell>
          <cell r="CD34">
            <v>1258.018</v>
          </cell>
          <cell r="CE34">
            <v>0</v>
          </cell>
          <cell r="CF34">
            <v>0</v>
          </cell>
          <cell r="CG34">
            <v>0</v>
          </cell>
          <cell r="CI34">
            <v>125</v>
          </cell>
          <cell r="CJ34">
            <v>0</v>
          </cell>
          <cell r="CM34">
            <v>0</v>
          </cell>
          <cell r="CP34">
            <v>0</v>
          </cell>
          <cell r="CR34">
            <v>320.18299000000002</v>
          </cell>
          <cell r="CS34">
            <v>303.01402033732501</v>
          </cell>
          <cell r="CT34">
            <v>620.7468100000001</v>
          </cell>
          <cell r="CU34">
            <v>619.08912305350202</v>
          </cell>
          <cell r="CV34">
            <v>239.82021</v>
          </cell>
          <cell r="CW34">
            <v>222.09775013872371</v>
          </cell>
          <cell r="CX34">
            <v>77.268360000000001</v>
          </cell>
          <cell r="CY34">
            <v>55.08470333333333</v>
          </cell>
          <cell r="DG34">
            <v>3.28</v>
          </cell>
          <cell r="DH34">
            <v>1.0381</v>
          </cell>
          <cell r="DI34">
            <v>125</v>
          </cell>
        </row>
        <row r="35">
          <cell r="C35">
            <v>39417</v>
          </cell>
          <cell r="D35" t="str">
            <v>Y</v>
          </cell>
          <cell r="E35">
            <v>1183750</v>
          </cell>
          <cell r="F35">
            <v>1185900.3400000001</v>
          </cell>
          <cell r="H35">
            <v>860</v>
          </cell>
          <cell r="I35">
            <v>869</v>
          </cell>
          <cell r="K35">
            <v>15451.824000000001</v>
          </cell>
          <cell r="L35">
            <v>2907.8969999999999</v>
          </cell>
          <cell r="M35">
            <v>114.53852136055318</v>
          </cell>
          <cell r="N35">
            <v>-16.740245429619311</v>
          </cell>
          <cell r="O35">
            <v>18490.999766790173</v>
          </cell>
          <cell r="P35">
            <v>18359.721000000001</v>
          </cell>
          <cell r="Q35">
            <v>17451.41483215641</v>
          </cell>
          <cell r="S35">
            <v>17451.41483215641</v>
          </cell>
          <cell r="T35">
            <v>18490.999766790173</v>
          </cell>
          <cell r="U35">
            <v>3967.1849999999999</v>
          </cell>
          <cell r="W35">
            <v>3967.1849999999999</v>
          </cell>
          <cell r="X35">
            <v>3491.0819635472008</v>
          </cell>
          <cell r="Z35">
            <v>3491.0819635472008</v>
          </cell>
          <cell r="AA35">
            <v>3967.1849999999999</v>
          </cell>
          <cell r="AB35">
            <v>0</v>
          </cell>
          <cell r="AC35">
            <v>2984.2289999999998</v>
          </cell>
          <cell r="AD35">
            <v>2984.2289999999998</v>
          </cell>
          <cell r="AE35">
            <v>1856.799</v>
          </cell>
          <cell r="AG35">
            <v>1856.799</v>
          </cell>
          <cell r="AH35">
            <v>2984.2289999999998</v>
          </cell>
          <cell r="AJ35">
            <v>1981.1016666666665</v>
          </cell>
          <cell r="AK35">
            <v>0</v>
          </cell>
          <cell r="AO35">
            <v>71052.607999999993</v>
          </cell>
          <cell r="AP35">
            <v>6037.7420000000002</v>
          </cell>
          <cell r="AQ35">
            <v>390</v>
          </cell>
          <cell r="AR35">
            <v>375.68635006261439</v>
          </cell>
          <cell r="AS35">
            <v>-54.908005009151331</v>
          </cell>
          <cell r="AT35">
            <v>77090.349999999991</v>
          </cell>
          <cell r="AU35">
            <v>75393.789381484385</v>
          </cell>
          <cell r="AW35">
            <v>75393.789381484385</v>
          </cell>
          <cell r="AX35">
            <v>77090.349999999991</v>
          </cell>
          <cell r="AY35">
            <v>18025.98</v>
          </cell>
          <cell r="BA35">
            <v>18025.98</v>
          </cell>
          <cell r="BB35">
            <v>13559.051007240427</v>
          </cell>
          <cell r="BD35">
            <v>13559.051007240427</v>
          </cell>
          <cell r="BE35">
            <v>18025.98</v>
          </cell>
          <cell r="BF35">
            <v>-834.44899999999996</v>
          </cell>
          <cell r="BG35">
            <v>772.39499999999998</v>
          </cell>
          <cell r="BH35">
            <v>-62.053999999999974</v>
          </cell>
          <cell r="BI35">
            <v>408.00470000000001</v>
          </cell>
          <cell r="BK35">
            <v>408.00470000000001</v>
          </cell>
          <cell r="BL35">
            <v>-62.053999999999974</v>
          </cell>
          <cell r="BN35">
            <v>340.02101291666668</v>
          </cell>
          <cell r="BO35">
            <v>0</v>
          </cell>
          <cell r="BR35">
            <v>0</v>
          </cell>
          <cell r="BV35">
            <v>1946.9960000000001</v>
          </cell>
          <cell r="BX35">
            <v>1946.9960000000001</v>
          </cell>
          <cell r="BY35">
            <v>1403.0229400000001</v>
          </cell>
          <cell r="BZ35">
            <v>698.3</v>
          </cell>
          <cell r="CA35">
            <v>1403.0229400000001</v>
          </cell>
          <cell r="CB35">
            <v>-1726.38</v>
          </cell>
          <cell r="CC35">
            <v>1492.4933864147181</v>
          </cell>
          <cell r="CD35">
            <v>-1726.38</v>
          </cell>
          <cell r="CE35">
            <v>0</v>
          </cell>
          <cell r="CF35">
            <v>0</v>
          </cell>
          <cell r="CG35">
            <v>0</v>
          </cell>
          <cell r="CI35">
            <v>125</v>
          </cell>
          <cell r="CJ35">
            <v>0</v>
          </cell>
          <cell r="CM35">
            <v>0</v>
          </cell>
          <cell r="CP35">
            <v>0</v>
          </cell>
          <cell r="CR35">
            <v>315.31538</v>
          </cell>
          <cell r="CS35">
            <v>303.01402033732501</v>
          </cell>
          <cell r="CT35">
            <v>691.21056999999996</v>
          </cell>
          <cell r="CU35">
            <v>770.02363131858442</v>
          </cell>
          <cell r="CV35">
            <v>257.93898999999999</v>
          </cell>
          <cell r="CW35">
            <v>238.70436475880859</v>
          </cell>
          <cell r="CX35">
            <v>78.854880000000009</v>
          </cell>
          <cell r="CY35">
            <v>55.08470333333333</v>
          </cell>
          <cell r="DC35">
            <v>-3069.7</v>
          </cell>
          <cell r="DG35">
            <v>3.28</v>
          </cell>
          <cell r="DH35">
            <v>1.0381</v>
          </cell>
          <cell r="DI35">
            <v>125</v>
          </cell>
        </row>
        <row r="36">
          <cell r="C36">
            <v>39448</v>
          </cell>
          <cell r="D36" t="str">
            <v>Y</v>
          </cell>
          <cell r="E36">
            <v>1185297</v>
          </cell>
          <cell r="F36">
            <v>1186794.0250000001</v>
          </cell>
          <cell r="H36">
            <v>874</v>
          </cell>
          <cell r="I36">
            <v>1001</v>
          </cell>
          <cell r="K36">
            <v>15946.062</v>
          </cell>
          <cell r="L36">
            <v>3166.1790000000001</v>
          </cell>
          <cell r="M36">
            <v>1530.120488484775</v>
          </cell>
          <cell r="N36">
            <v>-321.09944449796097</v>
          </cell>
          <cell r="O36">
            <v>20963.46093298274</v>
          </cell>
          <cell r="P36">
            <v>19112.241000000002</v>
          </cell>
          <cell r="Q36">
            <v>19552.875075438576</v>
          </cell>
          <cell r="S36">
            <v>19552.875075438576</v>
          </cell>
          <cell r="T36">
            <v>20963.46093298274</v>
          </cell>
          <cell r="U36">
            <v>4558.1270000000004</v>
          </cell>
          <cell r="W36">
            <v>4558.1270000000004</v>
          </cell>
          <cell r="X36">
            <v>3960.8759745062807</v>
          </cell>
          <cell r="Z36">
            <v>3960.8759745062807</v>
          </cell>
          <cell r="AA36">
            <v>4558.1270000000004</v>
          </cell>
          <cell r="AB36">
            <v>0</v>
          </cell>
          <cell r="AC36">
            <v>2961.4989999999998</v>
          </cell>
          <cell r="AD36">
            <v>2961.4989999999998</v>
          </cell>
          <cell r="AE36">
            <v>1873.847</v>
          </cell>
          <cell r="AG36">
            <v>1873.847</v>
          </cell>
          <cell r="AH36">
            <v>2961.4989999999998</v>
          </cell>
          <cell r="AJ36">
            <v>1981.1016666666665</v>
          </cell>
          <cell r="AK36">
            <v>0</v>
          </cell>
          <cell r="AO36">
            <v>90175.952000000005</v>
          </cell>
          <cell r="AP36">
            <v>13419.45</v>
          </cell>
          <cell r="AQ36">
            <v>5623</v>
          </cell>
          <cell r="AR36">
            <v>5416.626529236104</v>
          </cell>
          <cell r="AS36">
            <v>-1136.6920335227819</v>
          </cell>
          <cell r="AT36">
            <v>103595.402</v>
          </cell>
          <cell r="AU36">
            <v>86992.465325410478</v>
          </cell>
          <cell r="AW36">
            <v>86992.465325410478</v>
          </cell>
          <cell r="AX36">
            <v>103595.402</v>
          </cell>
          <cell r="AY36">
            <v>21033.126</v>
          </cell>
          <cell r="BA36">
            <v>21033.126</v>
          </cell>
          <cell r="BB36">
            <v>14492.847954790324</v>
          </cell>
          <cell r="BD36">
            <v>14492.847954790324</v>
          </cell>
          <cell r="BE36">
            <v>21033.126</v>
          </cell>
          <cell r="BF36">
            <v>11.096</v>
          </cell>
          <cell r="BG36">
            <v>387.85500000000002</v>
          </cell>
          <cell r="BH36">
            <v>398.95100000000002</v>
          </cell>
          <cell r="BK36">
            <v>0</v>
          </cell>
          <cell r="BL36">
            <v>398.95100000000002</v>
          </cell>
          <cell r="BO36">
            <v>0</v>
          </cell>
          <cell r="BR36">
            <v>0</v>
          </cell>
          <cell r="BX36">
            <v>0</v>
          </cell>
          <cell r="BY36">
            <v>1224.4349999999999</v>
          </cell>
          <cell r="BZ36">
            <v>606.77499999999998</v>
          </cell>
          <cell r="CA36">
            <v>1224.4349999999999</v>
          </cell>
          <cell r="CB36">
            <v>1429.434</v>
          </cell>
          <cell r="CC36">
            <v>1534.650442890829</v>
          </cell>
          <cell r="CD36">
            <v>1429.434</v>
          </cell>
          <cell r="CE36">
            <v>0</v>
          </cell>
          <cell r="CG36">
            <v>0</v>
          </cell>
          <cell r="CJ36">
            <v>0</v>
          </cell>
          <cell r="CM36">
            <v>0</v>
          </cell>
          <cell r="CP36">
            <v>0</v>
          </cell>
          <cell r="CR36">
            <v>315.31538</v>
          </cell>
          <cell r="CS36">
            <v>303.01402033732501</v>
          </cell>
          <cell r="CT36">
            <v>1033.6039800000001</v>
          </cell>
          <cell r="CU36">
            <v>921.16879749727411</v>
          </cell>
          <cell r="CV36">
            <v>0</v>
          </cell>
          <cell r="CW36">
            <v>254.71625505622998</v>
          </cell>
          <cell r="CX36">
            <v>80.514499999999998</v>
          </cell>
          <cell r="CY36">
            <v>55.08470333333333</v>
          </cell>
          <cell r="CZ36">
            <v>18708.434486869901</v>
          </cell>
          <cell r="DA36">
            <v>5897</v>
          </cell>
          <cell r="DG36">
            <v>3.54</v>
          </cell>
          <cell r="DH36">
            <v>1.0381</v>
          </cell>
        </row>
        <row r="37">
          <cell r="C37">
            <v>39479</v>
          </cell>
          <cell r="D37" t="str">
            <v>Y</v>
          </cell>
          <cell r="E37">
            <v>1187554</v>
          </cell>
          <cell r="F37">
            <v>1185091.96</v>
          </cell>
          <cell r="H37">
            <v>841</v>
          </cell>
          <cell r="I37">
            <v>859</v>
          </cell>
          <cell r="K37">
            <v>15543.626</v>
          </cell>
          <cell r="L37">
            <v>2825.643</v>
          </cell>
          <cell r="M37">
            <v>-13.333790491864482</v>
          </cell>
          <cell r="N37">
            <v>591.04067241489099</v>
          </cell>
          <cell r="O37">
            <v>17764.894537093242</v>
          </cell>
          <cell r="P37">
            <v>18369.269</v>
          </cell>
          <cell r="Q37">
            <v>17466.433329963067</v>
          </cell>
          <cell r="S37">
            <v>17466.433329963067</v>
          </cell>
          <cell r="T37">
            <v>17764.894537093242</v>
          </cell>
          <cell r="U37">
            <v>3171.6579999999999</v>
          </cell>
          <cell r="W37">
            <v>3171.6579999999999</v>
          </cell>
          <cell r="X37">
            <v>3412.2520414290871</v>
          </cell>
          <cell r="Z37">
            <v>3412.2520414290871</v>
          </cell>
          <cell r="AA37">
            <v>3171.6579999999999</v>
          </cell>
          <cell r="AB37">
            <v>0</v>
          </cell>
          <cell r="AC37">
            <v>3020.61</v>
          </cell>
          <cell r="AD37">
            <v>3020.61</v>
          </cell>
          <cell r="AE37">
            <v>1724.8430000000001</v>
          </cell>
          <cell r="AG37">
            <v>1724.8430000000001</v>
          </cell>
          <cell r="AH37">
            <v>3020.61</v>
          </cell>
          <cell r="AJ37">
            <v>1981.1016666666665</v>
          </cell>
          <cell r="AK37">
            <v>0</v>
          </cell>
          <cell r="AO37">
            <v>65296.863999999994</v>
          </cell>
          <cell r="AP37">
            <v>12512.504000000001</v>
          </cell>
          <cell r="AQ37">
            <v>-49</v>
          </cell>
          <cell r="AR37">
            <v>-47.201618341200266</v>
          </cell>
          <cell r="AS37">
            <v>2092.2839803487141</v>
          </cell>
          <cell r="AT37">
            <v>77809.367999999988</v>
          </cell>
          <cell r="AU37">
            <v>79720.139174114127</v>
          </cell>
          <cell r="AW37">
            <v>79720.139174114127</v>
          </cell>
          <cell r="AX37">
            <v>77809.367999999988</v>
          </cell>
          <cell r="AY37">
            <v>15727.289000000001</v>
          </cell>
          <cell r="BA37">
            <v>15727.289000000001</v>
          </cell>
          <cell r="BB37">
            <v>12549.941093369083</v>
          </cell>
          <cell r="BD37">
            <v>12549.941093369083</v>
          </cell>
          <cell r="BE37">
            <v>15727.289000000001</v>
          </cell>
          <cell r="BF37">
            <v>-670.91200000000003</v>
          </cell>
          <cell r="BG37">
            <v>498.60199999999998</v>
          </cell>
          <cell r="BH37">
            <v>-172.31000000000006</v>
          </cell>
          <cell r="BK37">
            <v>0</v>
          </cell>
          <cell r="BL37">
            <v>-172.31000000000006</v>
          </cell>
          <cell r="BO37">
            <v>0</v>
          </cell>
          <cell r="BR37">
            <v>0</v>
          </cell>
          <cell r="BX37">
            <v>0</v>
          </cell>
          <cell r="BY37">
            <v>778.40214000000003</v>
          </cell>
          <cell r="BZ37">
            <v>209.97499999999999</v>
          </cell>
          <cell r="CA37">
            <v>778.40214000000003</v>
          </cell>
          <cell r="CB37">
            <v>2142.692</v>
          </cell>
          <cell r="CC37">
            <v>1621.8528071147484</v>
          </cell>
          <cell r="CD37">
            <v>2142.692</v>
          </cell>
          <cell r="CE37">
            <v>0</v>
          </cell>
          <cell r="CG37">
            <v>0</v>
          </cell>
          <cell r="CJ37">
            <v>0</v>
          </cell>
          <cell r="CM37">
            <v>0</v>
          </cell>
          <cell r="CP37">
            <v>0</v>
          </cell>
          <cell r="CR37">
            <v>315.31538</v>
          </cell>
          <cell r="CS37">
            <v>303.01402033732501</v>
          </cell>
          <cell r="CT37">
            <v>1216.71975</v>
          </cell>
          <cell r="CU37">
            <v>1011.9890008457872</v>
          </cell>
          <cell r="CV37">
            <v>541.77892000000008</v>
          </cell>
          <cell r="CW37">
            <v>251.0984159316362</v>
          </cell>
          <cell r="CX37">
            <v>68.877899999999997</v>
          </cell>
          <cell r="CY37">
            <v>55.08470333333333</v>
          </cell>
          <cell r="CZ37">
            <v>3712.8294983847604</v>
          </cell>
          <cell r="DA37">
            <v>5897</v>
          </cell>
          <cell r="DG37">
            <v>3.54</v>
          </cell>
          <cell r="DH37">
            <v>1.0381</v>
          </cell>
        </row>
        <row r="38">
          <cell r="C38">
            <v>39508</v>
          </cell>
          <cell r="D38" t="str">
            <v>Y</v>
          </cell>
          <cell r="E38">
            <v>1189518</v>
          </cell>
          <cell r="F38">
            <v>1187680.1449999998</v>
          </cell>
          <cell r="H38">
            <v>686</v>
          </cell>
          <cell r="I38">
            <v>682</v>
          </cell>
          <cell r="K38">
            <v>12325.172</v>
          </cell>
          <cell r="L38">
            <v>2529.3510000000001</v>
          </cell>
          <cell r="M38">
            <v>160.27760407567715</v>
          </cell>
          <cell r="N38">
            <v>-372.52977925229538</v>
          </cell>
          <cell r="O38">
            <v>15387.330383327975</v>
          </cell>
          <cell r="P38">
            <v>14854.523000000001</v>
          </cell>
          <cell r="Q38">
            <v>14663.859419362039</v>
          </cell>
          <cell r="S38">
            <v>14663.859419362039</v>
          </cell>
          <cell r="T38">
            <v>15387.330383327975</v>
          </cell>
          <cell r="U38">
            <v>3983.4670000000001</v>
          </cell>
          <cell r="W38">
            <v>3983.4670000000001</v>
          </cell>
          <cell r="X38">
            <v>3012.8181147460341</v>
          </cell>
          <cell r="Z38">
            <v>3012.8181147460341</v>
          </cell>
          <cell r="AA38">
            <v>3983.4670000000001</v>
          </cell>
          <cell r="AB38">
            <v>-2</v>
          </cell>
          <cell r="AC38">
            <v>3785.0419999999999</v>
          </cell>
          <cell r="AD38">
            <v>3783.0419999999999</v>
          </cell>
          <cell r="AE38">
            <v>1822.7750000000001</v>
          </cell>
          <cell r="AG38">
            <v>1822.7750000000001</v>
          </cell>
          <cell r="AH38">
            <v>3783.0419999999999</v>
          </cell>
          <cell r="AJ38">
            <v>1981.1016666666665</v>
          </cell>
          <cell r="AK38">
            <v>0</v>
          </cell>
          <cell r="AO38">
            <v>60226.148999999998</v>
          </cell>
          <cell r="AP38">
            <v>9775.3340000000007</v>
          </cell>
          <cell r="AQ38">
            <v>589</v>
          </cell>
          <cell r="AR38">
            <v>567.38271842789709</v>
          </cell>
          <cell r="AS38">
            <v>-1318.7554185531258</v>
          </cell>
          <cell r="AT38">
            <v>70001.482999999993</v>
          </cell>
          <cell r="AU38">
            <v>70423.072239465604</v>
          </cell>
          <cell r="AW38">
            <v>70423.072239465604</v>
          </cell>
          <cell r="AX38">
            <v>70001.482999999993</v>
          </cell>
          <cell r="AY38">
            <v>19676.814000000002</v>
          </cell>
          <cell r="BA38">
            <v>19676.814000000002</v>
          </cell>
          <cell r="BB38">
            <v>11101.238781655253</v>
          </cell>
          <cell r="BD38">
            <v>11101.238781655253</v>
          </cell>
          <cell r="BE38">
            <v>19676.814000000002</v>
          </cell>
          <cell r="BF38">
            <v>96.82</v>
          </cell>
          <cell r="BG38">
            <v>1932.5509999999999</v>
          </cell>
          <cell r="BH38">
            <v>2029.3709999999999</v>
          </cell>
          <cell r="BK38">
            <v>0</v>
          </cell>
          <cell r="BL38">
            <v>2029.3709999999999</v>
          </cell>
          <cell r="BO38">
            <v>0</v>
          </cell>
          <cell r="BR38">
            <v>0</v>
          </cell>
          <cell r="BX38">
            <v>0</v>
          </cell>
          <cell r="BY38">
            <v>403.70884000000001</v>
          </cell>
          <cell r="BZ38">
            <v>103.175</v>
          </cell>
          <cell r="CA38">
            <v>403.70884000000001</v>
          </cell>
          <cell r="CB38">
            <v>1731.1010000000001</v>
          </cell>
          <cell r="CC38">
            <v>2101.7152312955154</v>
          </cell>
          <cell r="CD38">
            <v>1731.1010000000001</v>
          </cell>
          <cell r="CE38">
            <v>0</v>
          </cell>
          <cell r="CG38">
            <v>0</v>
          </cell>
          <cell r="CJ38">
            <v>0</v>
          </cell>
          <cell r="CM38">
            <v>0</v>
          </cell>
          <cell r="CP38">
            <v>0</v>
          </cell>
          <cell r="CR38">
            <v>321.65003999999999</v>
          </cell>
          <cell r="CS38">
            <v>303.01402033732501</v>
          </cell>
          <cell r="CT38">
            <v>1502.60428</v>
          </cell>
          <cell r="CU38">
            <v>1432.0037862053409</v>
          </cell>
          <cell r="CV38">
            <v>255.97497000000001</v>
          </cell>
          <cell r="CW38">
            <v>310.94605475284897</v>
          </cell>
          <cell r="CX38">
            <v>81.123660000000001</v>
          </cell>
          <cell r="CY38">
            <v>55.08470333333333</v>
          </cell>
          <cell r="CZ38">
            <v>9348.5912208089703</v>
          </cell>
          <cell r="DA38">
            <v>5897</v>
          </cell>
          <cell r="DB38">
            <v>-430.25200000000001</v>
          </cell>
          <cell r="DG38">
            <v>3.54</v>
          </cell>
          <cell r="DH38">
            <v>1.0381</v>
          </cell>
        </row>
        <row r="39">
          <cell r="C39">
            <v>39539</v>
          </cell>
          <cell r="D39" t="str">
            <v>Y</v>
          </cell>
          <cell r="E39">
            <v>1188096</v>
          </cell>
          <cell r="F39">
            <v>1183765.1264000002</v>
          </cell>
          <cell r="H39">
            <v>301</v>
          </cell>
          <cell r="I39">
            <v>357</v>
          </cell>
          <cell r="K39">
            <v>6412.7389999999996</v>
          </cell>
          <cell r="L39">
            <v>1569.204</v>
          </cell>
          <cell r="M39">
            <v>701.79276894935708</v>
          </cell>
          <cell r="N39">
            <v>-1028.3345769133853</v>
          </cell>
          <cell r="O39">
            <v>9712.0703458627413</v>
          </cell>
          <cell r="P39">
            <v>7981.9429999999993</v>
          </cell>
          <cell r="Q39">
            <v>9109.7305669401212</v>
          </cell>
          <cell r="S39">
            <v>9109.7305669401212</v>
          </cell>
          <cell r="T39">
            <v>9712.0703458627413</v>
          </cell>
          <cell r="U39">
            <v>2274.2340000000004</v>
          </cell>
          <cell r="W39">
            <v>2274.2340000000004</v>
          </cell>
          <cell r="X39">
            <v>2043.2706916256407</v>
          </cell>
          <cell r="Z39">
            <v>2043.2706916256407</v>
          </cell>
          <cell r="AA39">
            <v>2274.2340000000004</v>
          </cell>
          <cell r="AB39">
            <v>0</v>
          </cell>
          <cell r="AC39">
            <v>149.19300000000001</v>
          </cell>
          <cell r="AD39">
            <v>149.19300000000001</v>
          </cell>
          <cell r="AG39">
            <v>0</v>
          </cell>
          <cell r="AH39">
            <v>149.19300000000001</v>
          </cell>
          <cell r="AK39">
            <v>0</v>
          </cell>
          <cell r="AO39">
            <v>36409.502</v>
          </cell>
          <cell r="AP39">
            <v>6283.4170000000004</v>
          </cell>
          <cell r="AQ39">
            <v>2579</v>
          </cell>
          <cell r="AR39">
            <v>2484.3464020807241</v>
          </cell>
          <cell r="AS39">
            <v>-3640.3044022733839</v>
          </cell>
          <cell r="AT39">
            <v>42692.919000000002</v>
          </cell>
          <cell r="AU39">
            <v>49918.14944738787</v>
          </cell>
          <cell r="AW39">
            <v>49918.14944738787</v>
          </cell>
          <cell r="AX39">
            <v>42692.919000000002</v>
          </cell>
          <cell r="AY39">
            <v>11321.612999999999</v>
          </cell>
          <cell r="BA39">
            <v>11321.612999999999</v>
          </cell>
          <cell r="BB39">
            <v>9393.4633927540599</v>
          </cell>
          <cell r="BD39">
            <v>9393.4633927540599</v>
          </cell>
          <cell r="BE39">
            <v>11321.612999999999</v>
          </cell>
          <cell r="BF39">
            <v>320.89499999999998</v>
          </cell>
          <cell r="BG39">
            <v>86.944000000000003</v>
          </cell>
          <cell r="BH39">
            <v>407.839</v>
          </cell>
          <cell r="BK39">
            <v>0</v>
          </cell>
          <cell r="BL39">
            <v>407.839</v>
          </cell>
          <cell r="BO39">
            <v>0</v>
          </cell>
          <cell r="BR39">
            <v>0</v>
          </cell>
          <cell r="BX39">
            <v>0</v>
          </cell>
          <cell r="BY39">
            <v>-241.92546999999999</v>
          </cell>
          <cell r="BZ39">
            <v>309.66666666666674</v>
          </cell>
          <cell r="CA39">
            <v>-241.92546999999999</v>
          </cell>
          <cell r="CB39">
            <v>4631.6718499999997</v>
          </cell>
          <cell r="CC39">
            <v>2061.4939227329464</v>
          </cell>
          <cell r="CD39">
            <v>4631.6718499999997</v>
          </cell>
          <cell r="CE39">
            <v>0</v>
          </cell>
          <cell r="CF39">
            <v>0</v>
          </cell>
          <cell r="CG39">
            <v>0</v>
          </cell>
          <cell r="CI39">
            <v>2241.0495261406304</v>
          </cell>
          <cell r="CJ39">
            <v>0</v>
          </cell>
          <cell r="CM39">
            <v>0</v>
          </cell>
          <cell r="CP39">
            <v>0</v>
          </cell>
          <cell r="CR39">
            <v>315.31538</v>
          </cell>
          <cell r="CS39">
            <v>320.07164</v>
          </cell>
          <cell r="CT39">
            <v>3839.80008</v>
          </cell>
          <cell r="CU39">
            <v>1370.3320356817821</v>
          </cell>
          <cell r="CV39">
            <v>395.77810999999997</v>
          </cell>
          <cell r="CW39">
            <v>315.33887705116342</v>
          </cell>
          <cell r="CX39">
            <v>80.778279999999995</v>
          </cell>
          <cell r="CY39">
            <v>55.08470333333333</v>
          </cell>
          <cell r="CZ39">
            <v>5037.5380414822903</v>
          </cell>
          <cell r="DA39">
            <v>4525.2051477126934</v>
          </cell>
          <cell r="DG39">
            <v>3.54</v>
          </cell>
          <cell r="DH39">
            <v>1.0381</v>
          </cell>
        </row>
        <row r="40">
          <cell r="C40">
            <v>39569</v>
          </cell>
          <cell r="D40" t="str">
            <v>Y</v>
          </cell>
          <cell r="E40">
            <v>1186518</v>
          </cell>
          <cell r="F40">
            <v>1182621.2047000001</v>
          </cell>
          <cell r="H40">
            <v>170</v>
          </cell>
          <cell r="I40">
            <v>124</v>
          </cell>
          <cell r="K40">
            <v>4523.6019999999999</v>
          </cell>
          <cell r="L40">
            <v>1169.001</v>
          </cell>
          <cell r="M40">
            <v>-777.91743472235351</v>
          </cell>
          <cell r="N40">
            <v>936.63075251015403</v>
          </cell>
          <cell r="O40">
            <v>3978.0548127674929</v>
          </cell>
          <cell r="P40">
            <v>5692.6030000000001</v>
          </cell>
          <cell r="Q40">
            <v>5101.7416478535233</v>
          </cell>
          <cell r="S40">
            <v>5101.7416478535233</v>
          </cell>
          <cell r="T40">
            <v>3978.0548127674929</v>
          </cell>
          <cell r="U40">
            <v>1489.4780000000001</v>
          </cell>
          <cell r="W40">
            <v>1489.4780000000001</v>
          </cell>
          <cell r="X40">
            <v>1362.0709490512322</v>
          </cell>
          <cell r="Z40">
            <v>1362.0709490512322</v>
          </cell>
          <cell r="AA40">
            <v>1489.4780000000001</v>
          </cell>
          <cell r="AB40">
            <v>1E-3</v>
          </cell>
          <cell r="AC40">
            <v>142.79300000000001</v>
          </cell>
          <cell r="AD40">
            <v>142.79400000000001</v>
          </cell>
          <cell r="AG40">
            <v>0</v>
          </cell>
          <cell r="AH40">
            <v>142.79400000000001</v>
          </cell>
          <cell r="AK40">
            <v>0</v>
          </cell>
          <cell r="AO40">
            <v>30263.542000000001</v>
          </cell>
          <cell r="AP40">
            <v>6654.9179999999997</v>
          </cell>
          <cell r="AQ40">
            <v>-2858.7485550078741</v>
          </cell>
          <cell r="AR40">
            <v>-2753.8277189171313</v>
          </cell>
          <cell r="AS40">
            <v>3315.6728638859454</v>
          </cell>
          <cell r="AT40">
            <v>36918.46</v>
          </cell>
          <cell r="AU40">
            <v>37250.714212669765</v>
          </cell>
          <cell r="AW40">
            <v>37250.714212669765</v>
          </cell>
          <cell r="AX40">
            <v>36918.46</v>
          </cell>
          <cell r="AY40">
            <v>6847.6589999999997</v>
          </cell>
          <cell r="BA40">
            <v>6847.6589999999997</v>
          </cell>
          <cell r="BB40">
            <v>6544.7434294544464</v>
          </cell>
          <cell r="BD40">
            <v>6544.7434294544464</v>
          </cell>
          <cell r="BE40">
            <v>6847.6589999999997</v>
          </cell>
          <cell r="BF40">
            <v>1.0629999999999999</v>
          </cell>
          <cell r="BG40">
            <v>91.197000000000003</v>
          </cell>
          <cell r="BH40">
            <v>92.26</v>
          </cell>
          <cell r="BK40">
            <v>0</v>
          </cell>
          <cell r="BL40">
            <v>92.26</v>
          </cell>
          <cell r="BO40">
            <v>0</v>
          </cell>
          <cell r="BR40">
            <v>0</v>
          </cell>
          <cell r="BX40">
            <v>0</v>
          </cell>
          <cell r="BY40">
            <v>78.885999999999996</v>
          </cell>
          <cell r="BZ40">
            <v>191.4666666666667</v>
          </cell>
          <cell r="CA40">
            <v>78.885999999999996</v>
          </cell>
          <cell r="CB40">
            <v>2690.8919999999998</v>
          </cell>
          <cell r="CC40">
            <v>1973.6661909069499</v>
          </cell>
          <cell r="CD40">
            <v>2690.8919999999998</v>
          </cell>
          <cell r="CE40">
            <v>0</v>
          </cell>
          <cell r="CF40">
            <v>0</v>
          </cell>
          <cell r="CG40">
            <v>0</v>
          </cell>
          <cell r="CI40">
            <v>745.50440932193123</v>
          </cell>
          <cell r="CJ40">
            <v>0</v>
          </cell>
          <cell r="CM40">
            <v>0</v>
          </cell>
          <cell r="CP40">
            <v>0</v>
          </cell>
          <cell r="CR40">
            <v>315.31538</v>
          </cell>
          <cell r="CS40">
            <v>320.07164</v>
          </cell>
          <cell r="CT40">
            <v>1848.5296000000001</v>
          </cell>
          <cell r="CU40">
            <v>1295.2452095177653</v>
          </cell>
          <cell r="CV40">
            <v>444.76815999999997</v>
          </cell>
          <cell r="CW40">
            <v>302.59797138918464</v>
          </cell>
          <cell r="CX40">
            <v>82.279119999999992</v>
          </cell>
          <cell r="CY40">
            <v>55.08470333333333</v>
          </cell>
          <cell r="CZ40">
            <v>3347.6453398498597</v>
          </cell>
          <cell r="DA40">
            <v>2534.2601954605925</v>
          </cell>
          <cell r="DG40">
            <v>3.54</v>
          </cell>
          <cell r="DH40">
            <v>1.0381</v>
          </cell>
        </row>
        <row r="41">
          <cell r="C41">
            <v>39600</v>
          </cell>
          <cell r="D41" t="str">
            <v>Y</v>
          </cell>
          <cell r="E41">
            <v>1184064</v>
          </cell>
          <cell r="F41">
            <v>1180132.8830000001</v>
          </cell>
          <cell r="K41">
            <v>2951.578</v>
          </cell>
          <cell r="L41">
            <v>1025.1859999999999</v>
          </cell>
          <cell r="M41">
            <v>0</v>
          </cell>
          <cell r="N41">
            <v>0</v>
          </cell>
          <cell r="O41">
            <v>3976.7640000000001</v>
          </cell>
          <cell r="P41">
            <v>3976.7640000000001</v>
          </cell>
          <cell r="Q41">
            <v>2872.4874411048299</v>
          </cell>
          <cell r="S41">
            <v>2872.4874411048299</v>
          </cell>
          <cell r="T41">
            <v>3976.7640000000001</v>
          </cell>
          <cell r="U41">
            <v>960.39699999999993</v>
          </cell>
          <cell r="W41">
            <v>960.39699999999993</v>
          </cell>
          <cell r="X41">
            <v>968.73587269081372</v>
          </cell>
          <cell r="Z41">
            <v>968.73587269081372</v>
          </cell>
          <cell r="AA41">
            <v>960.39699999999993</v>
          </cell>
          <cell r="AB41">
            <v>0</v>
          </cell>
          <cell r="AC41">
            <v>125.625</v>
          </cell>
          <cell r="AD41">
            <v>125.625</v>
          </cell>
          <cell r="AG41">
            <v>0</v>
          </cell>
          <cell r="AH41">
            <v>125.625</v>
          </cell>
          <cell r="AK41">
            <v>0</v>
          </cell>
          <cell r="AO41">
            <v>35978.981</v>
          </cell>
          <cell r="AP41">
            <v>4870.5929999999998</v>
          </cell>
          <cell r="AQ41">
            <v>0</v>
          </cell>
          <cell r="AR41">
            <v>0</v>
          </cell>
          <cell r="AS41">
            <v>0</v>
          </cell>
          <cell r="AT41">
            <v>40849.574000000001</v>
          </cell>
          <cell r="AU41">
            <v>28093.936358044095</v>
          </cell>
          <cell r="AW41">
            <v>28093.936358044095</v>
          </cell>
          <cell r="AX41">
            <v>40849.574000000001</v>
          </cell>
          <cell r="AY41">
            <v>5148.7190000000001</v>
          </cell>
          <cell r="BA41">
            <v>5148.7190000000001</v>
          </cell>
          <cell r="BB41">
            <v>4787.3726038925888</v>
          </cell>
          <cell r="BD41">
            <v>4787.3726038925888</v>
          </cell>
          <cell r="BE41">
            <v>5148.7190000000001</v>
          </cell>
          <cell r="BF41">
            <v>-351.40800000000002</v>
          </cell>
          <cell r="BG41">
            <v>-5.3109999999999999</v>
          </cell>
          <cell r="BH41">
            <v>-356.71899999999999</v>
          </cell>
          <cell r="BK41">
            <v>0</v>
          </cell>
          <cell r="BL41">
            <v>-356.71899999999999</v>
          </cell>
          <cell r="BO41">
            <v>0</v>
          </cell>
          <cell r="BR41">
            <v>0</v>
          </cell>
          <cell r="BX41">
            <v>0</v>
          </cell>
          <cell r="BY41">
            <v>382.46100000000001</v>
          </cell>
          <cell r="BZ41">
            <v>237.62916666666672</v>
          </cell>
          <cell r="CA41">
            <v>382.46100000000001</v>
          </cell>
          <cell r="CB41">
            <v>2002.5359999999998</v>
          </cell>
          <cell r="CC41">
            <v>1847.6116453243574</v>
          </cell>
          <cell r="CD41">
            <v>2002.5359999999998</v>
          </cell>
          <cell r="CE41">
            <v>0</v>
          </cell>
          <cell r="CF41">
            <v>0</v>
          </cell>
          <cell r="CG41">
            <v>0</v>
          </cell>
          <cell r="CI41">
            <v>970.14328635734728</v>
          </cell>
          <cell r="CJ41">
            <v>0</v>
          </cell>
          <cell r="CM41">
            <v>0</v>
          </cell>
          <cell r="CP41">
            <v>0</v>
          </cell>
          <cell r="CR41">
            <v>315.31538</v>
          </cell>
          <cell r="CS41">
            <v>320.07164</v>
          </cell>
          <cell r="CT41">
            <v>1351.7931999999998</v>
          </cell>
          <cell r="CU41">
            <v>1130.9252600350774</v>
          </cell>
          <cell r="CV41">
            <v>397.18210999999997</v>
          </cell>
          <cell r="CW41">
            <v>340.86337528928033</v>
          </cell>
          <cell r="CX41">
            <v>85.59196</v>
          </cell>
          <cell r="CY41">
            <v>55.08470333333333</v>
          </cell>
          <cell r="CZ41">
            <v>2147.9506502774502</v>
          </cell>
          <cell r="DA41">
            <v>1426.8912631072196</v>
          </cell>
          <cell r="DB41">
            <v>-147.34651971284998</v>
          </cell>
          <cell r="DG41">
            <v>3.54</v>
          </cell>
          <cell r="DH41">
            <v>1.0381</v>
          </cell>
        </row>
        <row r="42">
          <cell r="C42">
            <v>39630</v>
          </cell>
          <cell r="D42" t="str">
            <v>Y</v>
          </cell>
          <cell r="E42">
            <v>1181022</v>
          </cell>
          <cell r="F42">
            <v>1179487.7613000001</v>
          </cell>
          <cell r="K42">
            <v>2270.7539999999999</v>
          </cell>
          <cell r="L42">
            <v>1029.124</v>
          </cell>
          <cell r="M42">
            <v>0</v>
          </cell>
          <cell r="N42">
            <v>0</v>
          </cell>
          <cell r="O42">
            <v>3299.8779999999997</v>
          </cell>
          <cell r="P42">
            <v>3299.8779999999997</v>
          </cell>
          <cell r="Q42">
            <v>3019.54637623499</v>
          </cell>
          <cell r="S42">
            <v>3019.54637623499</v>
          </cell>
          <cell r="T42">
            <v>3299.8779999999997</v>
          </cell>
          <cell r="U42">
            <v>1271.5909999999999</v>
          </cell>
          <cell r="W42">
            <v>1271.5909999999999</v>
          </cell>
          <cell r="X42">
            <v>1001.027068447174</v>
          </cell>
          <cell r="Z42">
            <v>1001.027068447174</v>
          </cell>
          <cell r="AA42">
            <v>1271.5909999999999</v>
          </cell>
          <cell r="AB42">
            <v>-1E-3</v>
          </cell>
          <cell r="AC42">
            <v>150.06</v>
          </cell>
          <cell r="AD42">
            <v>150.059</v>
          </cell>
          <cell r="AG42">
            <v>0</v>
          </cell>
          <cell r="AH42">
            <v>150.059</v>
          </cell>
          <cell r="AK42">
            <v>0</v>
          </cell>
          <cell r="AO42">
            <v>14831.927</v>
          </cell>
          <cell r="AP42">
            <v>5534.4409999999998</v>
          </cell>
          <cell r="AQ42">
            <v>0</v>
          </cell>
          <cell r="AR42">
            <v>0</v>
          </cell>
          <cell r="AS42">
            <v>0</v>
          </cell>
          <cell r="AT42">
            <v>20366.367999999999</v>
          </cell>
          <cell r="AU42">
            <v>27459.60325632296</v>
          </cell>
          <cell r="AW42">
            <v>27459.60325632296</v>
          </cell>
          <cell r="AX42">
            <v>20366.367999999999</v>
          </cell>
          <cell r="AY42">
            <v>5655.5320000000002</v>
          </cell>
          <cell r="BA42">
            <v>5655.5320000000002</v>
          </cell>
          <cell r="BB42">
            <v>4873.0236616469356</v>
          </cell>
          <cell r="BD42">
            <v>4873.0236616469356</v>
          </cell>
          <cell r="BE42">
            <v>5655.5320000000002</v>
          </cell>
          <cell r="BF42">
            <v>-97.941000000000003</v>
          </cell>
          <cell r="BG42">
            <v>94.924000000000007</v>
          </cell>
          <cell r="BH42">
            <v>-3.0169999999999959</v>
          </cell>
          <cell r="BK42">
            <v>0</v>
          </cell>
          <cell r="BL42">
            <v>-3.0169999999999959</v>
          </cell>
          <cell r="BO42">
            <v>0</v>
          </cell>
          <cell r="BR42">
            <v>0</v>
          </cell>
          <cell r="BX42">
            <v>0</v>
          </cell>
          <cell r="BY42">
            <v>598.06700000000001</v>
          </cell>
          <cell r="BZ42">
            <v>314.17604166666666</v>
          </cell>
          <cell r="CA42">
            <v>598.06700000000001</v>
          </cell>
          <cell r="CB42">
            <v>1990.528</v>
          </cell>
          <cell r="CC42">
            <v>1587.5474782853819</v>
          </cell>
          <cell r="CD42">
            <v>1990.528</v>
          </cell>
          <cell r="CF42">
            <v>0</v>
          </cell>
          <cell r="CG42">
            <v>0</v>
          </cell>
          <cell r="CI42">
            <v>949.82849194114351</v>
          </cell>
          <cell r="CJ42">
            <v>0</v>
          </cell>
          <cell r="CM42">
            <v>0</v>
          </cell>
          <cell r="CP42">
            <v>0</v>
          </cell>
          <cell r="CR42">
            <v>315.31538</v>
          </cell>
          <cell r="CS42">
            <v>320.07164</v>
          </cell>
          <cell r="CT42">
            <v>1204.64366</v>
          </cell>
          <cell r="CU42">
            <v>918.27900607371555</v>
          </cell>
          <cell r="CV42">
            <v>376.70060999999998</v>
          </cell>
          <cell r="CW42">
            <v>293.44546221166655</v>
          </cell>
          <cell r="CX42">
            <v>93.868320000000011</v>
          </cell>
          <cell r="CY42">
            <v>55.08470333333333</v>
          </cell>
          <cell r="CZ42">
            <v>2037.41967970782</v>
          </cell>
          <cell r="DA42">
            <v>1499.9419252950997</v>
          </cell>
          <cell r="DG42">
            <v>3.54</v>
          </cell>
          <cell r="DH42">
            <v>1.0381</v>
          </cell>
        </row>
        <row r="43">
          <cell r="C43">
            <v>39661</v>
          </cell>
          <cell r="D43" t="str">
            <v>Y</v>
          </cell>
          <cell r="E43">
            <v>1180831</v>
          </cell>
          <cell r="F43">
            <v>1179188.4395999999</v>
          </cell>
          <cell r="K43">
            <v>2568.2739999999999</v>
          </cell>
          <cell r="L43">
            <v>1035.8910000000001</v>
          </cell>
          <cell r="M43">
            <v>0</v>
          </cell>
          <cell r="N43">
            <v>0</v>
          </cell>
          <cell r="O43">
            <v>3604.165</v>
          </cell>
          <cell r="P43">
            <v>3604.165</v>
          </cell>
          <cell r="Q43">
            <v>3696.5317826749902</v>
          </cell>
          <cell r="S43">
            <v>3696.5317826749902</v>
          </cell>
          <cell r="T43">
            <v>3604.165</v>
          </cell>
          <cell r="U43">
            <v>992.25099999999998</v>
          </cell>
          <cell r="W43">
            <v>992.25099999999998</v>
          </cell>
          <cell r="X43">
            <v>1001.027068447174</v>
          </cell>
          <cell r="Z43">
            <v>1001.027068447174</v>
          </cell>
          <cell r="AA43">
            <v>992.25099999999998</v>
          </cell>
          <cell r="AB43">
            <v>0</v>
          </cell>
          <cell r="AC43">
            <v>173.417</v>
          </cell>
          <cell r="AD43">
            <v>173.417</v>
          </cell>
          <cell r="AG43">
            <v>0</v>
          </cell>
          <cell r="AH43">
            <v>173.417</v>
          </cell>
          <cell r="AK43">
            <v>0</v>
          </cell>
          <cell r="AO43">
            <v>25074.54</v>
          </cell>
          <cell r="AP43">
            <v>5203.4309999999996</v>
          </cell>
          <cell r="AQ43">
            <v>0</v>
          </cell>
          <cell r="AR43">
            <v>0</v>
          </cell>
          <cell r="AS43">
            <v>0</v>
          </cell>
          <cell r="AT43">
            <v>30277.971000000001</v>
          </cell>
          <cell r="AU43">
            <v>29772.466741212618</v>
          </cell>
          <cell r="AW43">
            <v>29772.466741212618</v>
          </cell>
          <cell r="AX43">
            <v>30277.971000000001</v>
          </cell>
          <cell r="AY43">
            <v>3343.0430000000001</v>
          </cell>
          <cell r="BA43">
            <v>3343.0430000000001</v>
          </cell>
          <cell r="BB43">
            <v>4891.7158437256221</v>
          </cell>
          <cell r="BD43">
            <v>4891.7158437256221</v>
          </cell>
          <cell r="BE43">
            <v>3343.0430000000001</v>
          </cell>
          <cell r="BF43">
            <v>1793.43</v>
          </cell>
          <cell r="BG43">
            <v>106.904</v>
          </cell>
          <cell r="BH43">
            <v>1900.3340000000001</v>
          </cell>
          <cell r="BK43">
            <v>0</v>
          </cell>
          <cell r="BL43">
            <v>1900.3340000000001</v>
          </cell>
          <cell r="BO43">
            <v>0</v>
          </cell>
          <cell r="BR43">
            <v>0</v>
          </cell>
          <cell r="BX43">
            <v>0</v>
          </cell>
          <cell r="BY43">
            <v>246.852</v>
          </cell>
          <cell r="BZ43">
            <v>629.62604166666688</v>
          </cell>
          <cell r="CA43">
            <v>246.852</v>
          </cell>
          <cell r="CB43">
            <v>2158.2310000000002</v>
          </cell>
          <cell r="CC43">
            <v>1405.0366225209905</v>
          </cell>
          <cell r="CD43">
            <v>2158.2310000000002</v>
          </cell>
          <cell r="CF43">
            <v>0</v>
          </cell>
          <cell r="CG43">
            <v>0</v>
          </cell>
          <cell r="CI43">
            <v>1018.2056441283094</v>
          </cell>
          <cell r="CJ43">
            <v>0</v>
          </cell>
          <cell r="CM43">
            <v>0</v>
          </cell>
          <cell r="CP43">
            <v>0</v>
          </cell>
          <cell r="CR43">
            <v>315.31538</v>
          </cell>
          <cell r="CS43">
            <v>320.07164</v>
          </cell>
          <cell r="CT43">
            <v>1401.68029</v>
          </cell>
          <cell r="CU43">
            <v>743.72930229366966</v>
          </cell>
          <cell r="CV43">
            <v>345.98674</v>
          </cell>
          <cell r="CW43">
            <v>285.48431022732069</v>
          </cell>
          <cell r="CX43">
            <v>95.248519999999999</v>
          </cell>
          <cell r="CY43">
            <v>55.08470333333333</v>
          </cell>
          <cell r="CZ43">
            <v>1142.7852222750898</v>
          </cell>
          <cell r="DA43">
            <v>1836.2304492681706</v>
          </cell>
          <cell r="DG43">
            <v>3.54</v>
          </cell>
          <cell r="DH43">
            <v>1.0381</v>
          </cell>
        </row>
        <row r="44">
          <cell r="C44">
            <v>39692</v>
          </cell>
          <cell r="D44" t="str">
            <v>Y</v>
          </cell>
          <cell r="E44">
            <v>1181262</v>
          </cell>
          <cell r="F44">
            <v>1180074.5179000001</v>
          </cell>
          <cell r="K44">
            <v>2818.75</v>
          </cell>
          <cell r="L44">
            <v>1189.1859999999999</v>
          </cell>
          <cell r="M44">
            <v>0</v>
          </cell>
          <cell r="N44">
            <v>0</v>
          </cell>
          <cell r="O44">
            <v>4007.9359999999997</v>
          </cell>
          <cell r="P44">
            <v>4007.9359999999997</v>
          </cell>
          <cell r="Q44">
            <v>3561.8393307048295</v>
          </cell>
          <cell r="S44">
            <v>3561.8393307048295</v>
          </cell>
          <cell r="T44">
            <v>4007.9359999999997</v>
          </cell>
          <cell r="U44">
            <v>1048.306</v>
          </cell>
          <cell r="W44">
            <v>1048.306</v>
          </cell>
          <cell r="X44">
            <v>968.73587269081372</v>
          </cell>
          <cell r="Z44">
            <v>968.73587269081372</v>
          </cell>
          <cell r="AA44">
            <v>1048.306</v>
          </cell>
          <cell r="AB44">
            <v>373.73500000000001</v>
          </cell>
          <cell r="AC44">
            <v>162.398</v>
          </cell>
          <cell r="AD44">
            <v>536.13300000000004</v>
          </cell>
          <cell r="AG44">
            <v>0</v>
          </cell>
          <cell r="AH44">
            <v>536.13300000000004</v>
          </cell>
          <cell r="AK44">
            <v>0</v>
          </cell>
          <cell r="AO44">
            <v>24518.888000000003</v>
          </cell>
          <cell r="AP44">
            <v>6548.16</v>
          </cell>
          <cell r="AQ44">
            <v>0</v>
          </cell>
          <cell r="AR44">
            <v>0</v>
          </cell>
          <cell r="AS44">
            <v>0</v>
          </cell>
          <cell r="AT44">
            <v>31067.048000000003</v>
          </cell>
          <cell r="AU44">
            <v>29129.296752604532</v>
          </cell>
          <cell r="AW44">
            <v>29129.296752604532</v>
          </cell>
          <cell r="AX44">
            <v>31067.048000000003</v>
          </cell>
          <cell r="AY44">
            <v>4955.4970000000003</v>
          </cell>
          <cell r="BA44">
            <v>4955.4970000000003</v>
          </cell>
          <cell r="BB44">
            <v>4814.4604624674112</v>
          </cell>
          <cell r="BD44">
            <v>4814.4604624674112</v>
          </cell>
          <cell r="BE44">
            <v>4955.4970000000003</v>
          </cell>
          <cell r="BF44">
            <v>-1758</v>
          </cell>
          <cell r="BG44">
            <v>101.253</v>
          </cell>
          <cell r="BH44">
            <v>-1656.7470000000001</v>
          </cell>
          <cell r="BK44">
            <v>0</v>
          </cell>
          <cell r="BL44">
            <v>-1656.7470000000001</v>
          </cell>
          <cell r="BO44">
            <v>0</v>
          </cell>
          <cell r="BR44">
            <v>0</v>
          </cell>
          <cell r="BX44">
            <v>0</v>
          </cell>
          <cell r="BY44">
            <v>112.41</v>
          </cell>
          <cell r="BZ44">
            <v>285.84479166666671</v>
          </cell>
          <cell r="CA44">
            <v>112.41</v>
          </cell>
          <cell r="CB44">
            <v>2120.4740000000002</v>
          </cell>
          <cell r="CC44">
            <v>1335.9155391480449</v>
          </cell>
          <cell r="CD44">
            <v>2120.4740000000002</v>
          </cell>
          <cell r="CF44">
            <v>0</v>
          </cell>
          <cell r="CG44">
            <v>0</v>
          </cell>
          <cell r="CI44">
            <v>986.76158488742658</v>
          </cell>
          <cell r="CJ44">
            <v>0</v>
          </cell>
          <cell r="CM44">
            <v>0</v>
          </cell>
          <cell r="CP44">
            <v>0</v>
          </cell>
          <cell r="CR44">
            <v>349.71403999999995</v>
          </cell>
          <cell r="CS44">
            <v>320.07164</v>
          </cell>
          <cell r="CT44">
            <v>740.47878000000003</v>
          </cell>
          <cell r="CU44">
            <v>700.74737021136218</v>
          </cell>
          <cell r="CV44">
            <v>354.07279</v>
          </cell>
          <cell r="CW44">
            <v>259.34515893668311</v>
          </cell>
          <cell r="CX44">
            <v>98.61</v>
          </cell>
          <cell r="CY44">
            <v>55.08470333333333</v>
          </cell>
          <cell r="CZ44">
            <v>1988.68854713216</v>
          </cell>
          <cell r="DA44">
            <v>1769.3227649481344</v>
          </cell>
          <cell r="DB44">
            <v>577.59799999999996</v>
          </cell>
          <cell r="DG44">
            <v>3.54</v>
          </cell>
          <cell r="DH44">
            <v>1.0381</v>
          </cell>
        </row>
        <row r="45">
          <cell r="C45">
            <v>39722</v>
          </cell>
          <cell r="D45" t="str">
            <v>Y</v>
          </cell>
          <cell r="E45">
            <v>1184239</v>
          </cell>
          <cell r="F45">
            <v>1185410.7962</v>
          </cell>
          <cell r="H45">
            <v>302</v>
          </cell>
          <cell r="I45">
            <v>260</v>
          </cell>
          <cell r="K45">
            <v>5063.4849999999997</v>
          </cell>
          <cell r="L45">
            <v>1885.644</v>
          </cell>
          <cell r="M45">
            <v>-531.38846455679345</v>
          </cell>
          <cell r="N45">
            <v>83.874110032299342</v>
          </cell>
          <cell r="O45">
            <v>6333.8664254109071</v>
          </cell>
          <cell r="P45">
            <v>6949.1289999999999</v>
          </cell>
          <cell r="Q45">
            <v>6991.7827141778725</v>
          </cell>
          <cell r="S45">
            <v>6991.7827141778725</v>
          </cell>
          <cell r="T45">
            <v>6333.8664254109071</v>
          </cell>
          <cell r="U45">
            <v>1708.884</v>
          </cell>
          <cell r="W45">
            <v>1708.884</v>
          </cell>
          <cell r="X45">
            <v>1714.5180067779429</v>
          </cell>
          <cell r="Z45">
            <v>1714.5180067779429</v>
          </cell>
          <cell r="AA45">
            <v>1708.884</v>
          </cell>
          <cell r="AB45">
            <v>0</v>
          </cell>
          <cell r="AC45">
            <v>137.32599999999999</v>
          </cell>
          <cell r="AD45">
            <v>137.32599999999999</v>
          </cell>
          <cell r="AG45">
            <v>0</v>
          </cell>
          <cell r="AH45">
            <v>137.32599999999999</v>
          </cell>
          <cell r="AK45">
            <v>0</v>
          </cell>
          <cell r="AO45">
            <v>43673.693999999996</v>
          </cell>
          <cell r="AP45">
            <v>9319.4089999999997</v>
          </cell>
          <cell r="AQ45">
            <v>-1907</v>
          </cell>
          <cell r="AR45">
            <v>-1837.0099219728349</v>
          </cell>
          <cell r="AS45">
            <v>289.95279838165879</v>
          </cell>
          <cell r="AT45">
            <v>52993.102999999996</v>
          </cell>
          <cell r="AU45">
            <v>44356.220145702289</v>
          </cell>
          <cell r="AW45">
            <v>44356.220145702289</v>
          </cell>
          <cell r="AX45">
            <v>52993.102999999996</v>
          </cell>
          <cell r="AY45">
            <v>7711.0430000000006</v>
          </cell>
          <cell r="BA45">
            <v>7711.0430000000006</v>
          </cell>
          <cell r="BB45">
            <v>7601.844836529649</v>
          </cell>
          <cell r="BD45">
            <v>7601.844836529649</v>
          </cell>
          <cell r="BE45">
            <v>7711.0430000000006</v>
          </cell>
          <cell r="BF45">
            <v>0</v>
          </cell>
          <cell r="BG45">
            <v>88.393000000000001</v>
          </cell>
          <cell r="BH45">
            <v>88.393000000000001</v>
          </cell>
          <cell r="BK45">
            <v>0</v>
          </cell>
          <cell r="BL45">
            <v>88.393000000000001</v>
          </cell>
          <cell r="BO45">
            <v>0</v>
          </cell>
          <cell r="BR45">
            <v>0</v>
          </cell>
          <cell r="BX45">
            <v>0</v>
          </cell>
          <cell r="BY45">
            <v>115.107</v>
          </cell>
          <cell r="BZ45">
            <v>352.92291666666659</v>
          </cell>
          <cell r="CA45">
            <v>115.107</v>
          </cell>
          <cell r="CB45">
            <v>1717.232</v>
          </cell>
          <cell r="CC45">
            <v>1239.4547359505398</v>
          </cell>
          <cell r="CD45">
            <v>1717.232</v>
          </cell>
          <cell r="CF45">
            <v>0</v>
          </cell>
          <cell r="CG45">
            <v>0</v>
          </cell>
          <cell r="CI45">
            <v>1485.7514607403391</v>
          </cell>
          <cell r="CJ45">
            <v>0</v>
          </cell>
          <cell r="CM45">
            <v>0</v>
          </cell>
          <cell r="CP45">
            <v>0</v>
          </cell>
          <cell r="CR45">
            <v>315.31538</v>
          </cell>
          <cell r="CS45">
            <v>320.07164</v>
          </cell>
          <cell r="CT45">
            <v>952.62486999999999</v>
          </cell>
          <cell r="CU45">
            <v>608.95665689843497</v>
          </cell>
          <cell r="CV45">
            <v>345.52003999999999</v>
          </cell>
          <cell r="CW45">
            <v>254.67506905210473</v>
          </cell>
          <cell r="CX45">
            <v>103.77191999999999</v>
          </cell>
          <cell r="CY45">
            <v>55.08470333333333</v>
          </cell>
          <cell r="CZ45">
            <v>4170.1397349541203</v>
          </cell>
          <cell r="DA45">
            <v>3473.126992878088</v>
          </cell>
          <cell r="DG45">
            <v>3.4569999999999999</v>
          </cell>
          <cell r="DH45">
            <v>1.0381</v>
          </cell>
        </row>
        <row r="46">
          <cell r="C46">
            <v>39753</v>
          </cell>
          <cell r="D46" t="str">
            <v>Y</v>
          </cell>
          <cell r="E46">
            <v>1188870</v>
          </cell>
          <cell r="F46">
            <v>1188944.1745</v>
          </cell>
          <cell r="H46">
            <v>566</v>
          </cell>
          <cell r="I46">
            <v>511</v>
          </cell>
          <cell r="K46">
            <v>9957.9609999999993</v>
          </cell>
          <cell r="L46">
            <v>2985.6239999999998</v>
          </cell>
          <cell r="M46">
            <v>-641.17716672531822</v>
          </cell>
          <cell r="N46">
            <v>236.57514756618647</v>
          </cell>
          <cell r="O46">
            <v>12065.832685708494</v>
          </cell>
          <cell r="P46">
            <v>12943.584999999999</v>
          </cell>
          <cell r="Q46">
            <v>11135.177313331047</v>
          </cell>
          <cell r="S46">
            <v>11135.177313331047</v>
          </cell>
          <cell r="T46">
            <v>12065.832685708494</v>
          </cell>
          <cell r="U46">
            <v>2453.0810000000001</v>
          </cell>
          <cell r="W46">
            <v>2453.0810000000001</v>
          </cell>
          <cell r="X46">
            <v>2453.0258068238486</v>
          </cell>
          <cell r="Z46">
            <v>2453.0258068238486</v>
          </cell>
          <cell r="AA46">
            <v>2453.0810000000001</v>
          </cell>
          <cell r="AB46">
            <v>0</v>
          </cell>
          <cell r="AC46">
            <v>139.57900000000001</v>
          </cell>
          <cell r="AD46">
            <v>139.57900000000001</v>
          </cell>
          <cell r="AG46">
            <v>0</v>
          </cell>
          <cell r="AH46">
            <v>139.57900000000001</v>
          </cell>
          <cell r="AK46">
            <v>0</v>
          </cell>
          <cell r="AO46">
            <v>55415.393000000004</v>
          </cell>
          <cell r="AP46">
            <v>11735.602000000001</v>
          </cell>
          <cell r="AQ46">
            <v>-2301</v>
          </cell>
          <cell r="AR46">
            <v>-2216.549465369425</v>
          </cell>
          <cell r="AS46">
            <v>817.84028513630665</v>
          </cell>
          <cell r="AT46">
            <v>67150.99500000001</v>
          </cell>
          <cell r="AU46">
            <v>60425.826450898719</v>
          </cell>
          <cell r="AW46">
            <v>60425.826450898719</v>
          </cell>
          <cell r="AX46">
            <v>67150.99500000001</v>
          </cell>
          <cell r="AY46">
            <v>6782.683</v>
          </cell>
          <cell r="BA46">
            <v>6782.683</v>
          </cell>
          <cell r="BB46">
            <v>9601.1146311441607</v>
          </cell>
          <cell r="BD46">
            <v>9601.1146311441607</v>
          </cell>
          <cell r="BE46">
            <v>6782.683</v>
          </cell>
          <cell r="BF46">
            <v>2E-3</v>
          </cell>
          <cell r="BG46">
            <v>89.549000000000007</v>
          </cell>
          <cell r="BH46">
            <v>89.551000000000002</v>
          </cell>
          <cell r="BK46">
            <v>0</v>
          </cell>
          <cell r="BL46">
            <v>89.551000000000002</v>
          </cell>
          <cell r="BO46">
            <v>0</v>
          </cell>
          <cell r="BR46">
            <v>0</v>
          </cell>
          <cell r="BX46">
            <v>0</v>
          </cell>
          <cell r="BY46">
            <v>70.972999999999999</v>
          </cell>
          <cell r="BZ46">
            <v>1043.6447916666671</v>
          </cell>
          <cell r="CA46">
            <v>70.972999999999999</v>
          </cell>
          <cell r="CB46">
            <v>1332.0250000000001</v>
          </cell>
          <cell r="CC46">
            <v>1180.4386385356913</v>
          </cell>
          <cell r="CD46">
            <v>1332.0250000000001</v>
          </cell>
          <cell r="CF46">
            <v>0</v>
          </cell>
          <cell r="CG46">
            <v>0</v>
          </cell>
          <cell r="CI46">
            <v>2004.597159747751</v>
          </cell>
          <cell r="CJ46">
            <v>0</v>
          </cell>
          <cell r="CM46">
            <v>0</v>
          </cell>
          <cell r="CP46">
            <v>0</v>
          </cell>
          <cell r="CR46">
            <v>315.43117999999998</v>
          </cell>
          <cell r="CS46">
            <v>320.07164</v>
          </cell>
          <cell r="CT46">
            <v>671.07298000000003</v>
          </cell>
          <cell r="CU46">
            <v>606.69756885089669</v>
          </cell>
          <cell r="CV46">
            <v>243.26940999999999</v>
          </cell>
          <cell r="CW46">
            <v>197.91805968479474</v>
          </cell>
          <cell r="CX46">
            <v>102.25192</v>
          </cell>
          <cell r="CY46">
            <v>55.08470333333333</v>
          </cell>
          <cell r="CZ46">
            <v>7861.1674363994698</v>
          </cell>
          <cell r="DA46">
            <v>5531.3339213175504</v>
          </cell>
          <cell r="DG46">
            <v>3.4569999999999999</v>
          </cell>
          <cell r="DH46">
            <v>1.0381</v>
          </cell>
        </row>
        <row r="47">
          <cell r="C47">
            <v>39783</v>
          </cell>
          <cell r="D47" t="str">
            <v>Y</v>
          </cell>
          <cell r="E47">
            <v>1192270</v>
          </cell>
          <cell r="F47">
            <v>1191622.3027999999</v>
          </cell>
          <cell r="H47">
            <v>827</v>
          </cell>
          <cell r="I47">
            <v>842</v>
          </cell>
          <cell r="K47">
            <v>14738.569</v>
          </cell>
          <cell r="L47">
            <v>4034.7820000000002</v>
          </cell>
          <cell r="M47">
            <v>0</v>
          </cell>
          <cell r="N47">
            <v>-2.3694513959716086</v>
          </cell>
          <cell r="O47">
            <v>18775.72045139597</v>
          </cell>
          <cell r="P47">
            <v>18773.350999999999</v>
          </cell>
          <cell r="Q47">
            <v>18126.530547954488</v>
          </cell>
          <cell r="S47">
            <v>18126.530547954488</v>
          </cell>
          <cell r="T47">
            <v>18775.72045139597</v>
          </cell>
          <cell r="U47">
            <v>3234.5819999999999</v>
          </cell>
          <cell r="W47">
            <v>3234.5819999999999</v>
          </cell>
          <cell r="X47">
            <v>3491.0819635472008</v>
          </cell>
          <cell r="Z47">
            <v>3491.0819635472008</v>
          </cell>
          <cell r="AA47">
            <v>3234.5819999999999</v>
          </cell>
          <cell r="AB47">
            <v>0</v>
          </cell>
          <cell r="AC47">
            <v>155.61099999999999</v>
          </cell>
          <cell r="AD47">
            <v>155.61099999999999</v>
          </cell>
          <cell r="AG47">
            <v>0</v>
          </cell>
          <cell r="AH47">
            <v>155.61099999999999</v>
          </cell>
          <cell r="AK47">
            <v>0</v>
          </cell>
          <cell r="AO47">
            <v>73976.254000000001</v>
          </cell>
          <cell r="AP47">
            <v>14828.3</v>
          </cell>
          <cell r="AQ47">
            <v>0</v>
          </cell>
          <cell r="AR47">
            <v>0</v>
          </cell>
          <cell r="AS47">
            <v>-8.1911934758738507</v>
          </cell>
          <cell r="AT47">
            <v>88804.554000000004</v>
          </cell>
          <cell r="AU47">
            <v>90175.604537348176</v>
          </cell>
          <cell r="AW47">
            <v>90175.604537348176</v>
          </cell>
          <cell r="AX47">
            <v>88804.554000000004</v>
          </cell>
          <cell r="AY47">
            <v>15049.563</v>
          </cell>
          <cell r="BA47">
            <v>15049.563</v>
          </cell>
          <cell r="BB47">
            <v>12801.263101645307</v>
          </cell>
          <cell r="BD47">
            <v>12801.263101645307</v>
          </cell>
          <cell r="BE47">
            <v>15049.563</v>
          </cell>
          <cell r="BF47">
            <v>2E-3</v>
          </cell>
          <cell r="BG47">
            <v>106.53700000000001</v>
          </cell>
          <cell r="BH47">
            <v>106.539</v>
          </cell>
          <cell r="BK47">
            <v>0</v>
          </cell>
          <cell r="BL47">
            <v>106.539</v>
          </cell>
          <cell r="BO47">
            <v>0</v>
          </cell>
          <cell r="BR47">
            <v>0</v>
          </cell>
          <cell r="BX47">
            <v>0</v>
          </cell>
          <cell r="BY47">
            <v>1463.3119999999999</v>
          </cell>
          <cell r="BZ47">
            <v>1044.3104166666662</v>
          </cell>
          <cell r="CA47">
            <v>1463.3119999999999</v>
          </cell>
          <cell r="CB47">
            <v>1654.663</v>
          </cell>
          <cell r="CC47">
            <v>1345.3955727696662</v>
          </cell>
          <cell r="CD47">
            <v>1654.663</v>
          </cell>
          <cell r="CE47">
            <v>5983.89</v>
          </cell>
          <cell r="CF47">
            <v>0</v>
          </cell>
          <cell r="CG47">
            <v>5983.89</v>
          </cell>
          <cell r="CI47">
            <v>2923.3846253918064</v>
          </cell>
          <cell r="CJ47">
            <v>0</v>
          </cell>
          <cell r="CM47">
            <v>0</v>
          </cell>
          <cell r="CP47">
            <v>0</v>
          </cell>
          <cell r="CR47">
            <v>315.68917999999996</v>
          </cell>
          <cell r="CS47">
            <v>320.07164</v>
          </cell>
          <cell r="CT47">
            <v>977.72918000000004</v>
          </cell>
          <cell r="CU47">
            <v>760.26366972500171</v>
          </cell>
          <cell r="CV47">
            <v>257.47244000000001</v>
          </cell>
          <cell r="CW47">
            <v>209.30889304466479</v>
          </cell>
          <cell r="CX47">
            <v>103.77191999999999</v>
          </cell>
          <cell r="CY47">
            <v>55.08470333333333</v>
          </cell>
          <cell r="CZ47">
            <v>13195.8436965198</v>
          </cell>
          <cell r="DA47">
            <v>9004.2475727497786</v>
          </cell>
          <cell r="DG47">
            <v>3.4569999999999999</v>
          </cell>
          <cell r="DH47">
            <v>1.0381</v>
          </cell>
        </row>
        <row r="48">
          <cell r="C48">
            <v>39814</v>
          </cell>
          <cell r="D48" t="str">
            <v>N</v>
          </cell>
          <cell r="F48">
            <v>1193964.6810999999</v>
          </cell>
          <cell r="M48">
            <v>0</v>
          </cell>
          <cell r="N48">
            <v>0</v>
          </cell>
          <cell r="O48">
            <v>0</v>
          </cell>
          <cell r="P48">
            <v>0</v>
          </cell>
          <cell r="Q48">
            <v>20895.557400001824</v>
          </cell>
          <cell r="S48">
            <v>20895.557400001824</v>
          </cell>
          <cell r="T48">
            <v>20895.557400001824</v>
          </cell>
          <cell r="W48">
            <v>0</v>
          </cell>
          <cell r="X48">
            <v>3926.6266023672624</v>
          </cell>
          <cell r="Z48">
            <v>3926.6266023672624</v>
          </cell>
          <cell r="AA48">
            <v>3926.6266023672624</v>
          </cell>
          <cell r="AD48">
            <v>0</v>
          </cell>
          <cell r="AG48">
            <v>0</v>
          </cell>
          <cell r="AH48">
            <v>0</v>
          </cell>
          <cell r="AK48">
            <v>0</v>
          </cell>
          <cell r="AR48">
            <v>0</v>
          </cell>
          <cell r="AT48">
            <v>0</v>
          </cell>
          <cell r="AU48">
            <v>96393.531403370973</v>
          </cell>
          <cell r="AW48">
            <v>96393.531403370973</v>
          </cell>
          <cell r="AX48">
            <v>96393.531403370973</v>
          </cell>
          <cell r="BA48">
            <v>0</v>
          </cell>
          <cell r="BB48">
            <v>14574.617567976149</v>
          </cell>
          <cell r="BD48">
            <v>14574.617567976149</v>
          </cell>
          <cell r="BE48">
            <v>14574.617567976149</v>
          </cell>
          <cell r="BH48">
            <v>0</v>
          </cell>
          <cell r="BK48">
            <v>0</v>
          </cell>
          <cell r="BL48">
            <v>0</v>
          </cell>
          <cell r="BO48">
            <v>0</v>
          </cell>
          <cell r="BR48">
            <v>0</v>
          </cell>
          <cell r="BX48">
            <v>0</v>
          </cell>
          <cell r="BZ48">
            <v>1398.8260416666665</v>
          </cell>
          <cell r="CA48">
            <v>1398.8260416666665</v>
          </cell>
          <cell r="CC48">
            <v>1517.9148884217232</v>
          </cell>
          <cell r="CD48">
            <v>1517.9148884217232</v>
          </cell>
          <cell r="CF48">
            <v>0</v>
          </cell>
          <cell r="CG48">
            <v>0</v>
          </cell>
          <cell r="CI48">
            <v>3159.7244243355017</v>
          </cell>
          <cell r="CJ48">
            <v>3159.7244243355017</v>
          </cell>
          <cell r="CM48">
            <v>0</v>
          </cell>
          <cell r="CP48">
            <v>0</v>
          </cell>
          <cell r="CS48">
            <v>320.07164</v>
          </cell>
          <cell r="CU48">
            <v>911.26428789347699</v>
          </cell>
          <cell r="CW48">
            <v>230.82759052824542</v>
          </cell>
          <cell r="CY48">
            <v>55.08470333333333</v>
          </cell>
          <cell r="DA48">
            <v>10274.193871982816</v>
          </cell>
        </row>
        <row r="49">
          <cell r="C49">
            <v>39845</v>
          </cell>
          <cell r="D49" t="str">
            <v>N</v>
          </cell>
          <cell r="F49">
            <v>1193375.5593999999</v>
          </cell>
          <cell r="M49">
            <v>0</v>
          </cell>
          <cell r="N49">
            <v>0</v>
          </cell>
          <cell r="O49">
            <v>0</v>
          </cell>
          <cell r="P49">
            <v>0</v>
          </cell>
          <cell r="Q49">
            <v>18874.416310853205</v>
          </cell>
          <cell r="S49">
            <v>18874.416310853205</v>
          </cell>
          <cell r="T49">
            <v>18874.416310853205</v>
          </cell>
          <cell r="W49">
            <v>0</v>
          </cell>
          <cell r="X49">
            <v>3382.7465757817827</v>
          </cell>
          <cell r="Z49">
            <v>3382.7465757817827</v>
          </cell>
          <cell r="AA49">
            <v>3382.7465757817827</v>
          </cell>
          <cell r="AD49">
            <v>0</v>
          </cell>
          <cell r="AG49">
            <v>0</v>
          </cell>
          <cell r="AH49">
            <v>0</v>
          </cell>
          <cell r="AK49">
            <v>0</v>
          </cell>
          <cell r="AR49">
            <v>0</v>
          </cell>
          <cell r="AT49">
            <v>0</v>
          </cell>
          <cell r="AU49">
            <v>85164.970370035502</v>
          </cell>
          <cell r="AW49">
            <v>85164.970370035502</v>
          </cell>
          <cell r="AX49">
            <v>85164.970370035502</v>
          </cell>
          <cell r="BA49">
            <v>0</v>
          </cell>
          <cell r="BB49">
            <v>12670.586026783849</v>
          </cell>
          <cell r="BD49">
            <v>12670.586026783849</v>
          </cell>
          <cell r="BE49">
            <v>12670.586026783849</v>
          </cell>
          <cell r="BH49">
            <v>0</v>
          </cell>
          <cell r="BK49">
            <v>0</v>
          </cell>
          <cell r="BL49">
            <v>0</v>
          </cell>
          <cell r="BO49">
            <v>0</v>
          </cell>
          <cell r="BR49">
            <v>0</v>
          </cell>
          <cell r="BX49">
            <v>0</v>
          </cell>
          <cell r="BZ49">
            <v>1172.8135416666671</v>
          </cell>
          <cell r="CA49">
            <v>1172.8135416666671</v>
          </cell>
          <cell r="CC49">
            <v>1604.8181537655885</v>
          </cell>
          <cell r="CD49">
            <v>1604.8181537655885</v>
          </cell>
          <cell r="CF49">
            <v>0</v>
          </cell>
          <cell r="CG49">
            <v>0</v>
          </cell>
          <cell r="CI49">
            <v>2791.5024381240601</v>
          </cell>
          <cell r="CJ49">
            <v>2791.5024381240601</v>
          </cell>
          <cell r="CM49">
            <v>0</v>
          </cell>
          <cell r="CP49">
            <v>0</v>
          </cell>
          <cell r="CS49">
            <v>320.07164</v>
          </cell>
          <cell r="CU49">
            <v>1002.1449798596667</v>
          </cell>
          <cell r="CW49">
            <v>226.85016390592139</v>
          </cell>
          <cell r="CY49">
            <v>55.08470333333333</v>
          </cell>
          <cell r="DA49">
            <v>9280.413471918373</v>
          </cell>
        </row>
        <row r="50">
          <cell r="C50">
            <v>39873</v>
          </cell>
          <cell r="D50" t="str">
            <v>N</v>
          </cell>
          <cell r="F50">
            <v>1194145.1877000001</v>
          </cell>
          <cell r="M50">
            <v>0</v>
          </cell>
          <cell r="N50">
            <v>0</v>
          </cell>
          <cell r="O50">
            <v>0</v>
          </cell>
          <cell r="P50">
            <v>0</v>
          </cell>
          <cell r="Q50">
            <v>16469.353740077622</v>
          </cell>
          <cell r="S50">
            <v>16469.353740077622</v>
          </cell>
          <cell r="T50">
            <v>16469.353740077622</v>
          </cell>
          <cell r="W50">
            <v>0</v>
          </cell>
          <cell r="X50">
            <v>2986.7665217491153</v>
          </cell>
          <cell r="Z50">
            <v>2986.7665217491153</v>
          </cell>
          <cell r="AA50">
            <v>2986.7665217491153</v>
          </cell>
          <cell r="AD50">
            <v>0</v>
          </cell>
          <cell r="AG50">
            <v>0</v>
          </cell>
          <cell r="AH50">
            <v>0</v>
          </cell>
          <cell r="AK50">
            <v>0</v>
          </cell>
          <cell r="AR50">
            <v>0</v>
          </cell>
          <cell r="AT50">
            <v>0</v>
          </cell>
          <cell r="AU50">
            <v>77634.785097665037</v>
          </cell>
          <cell r="AW50">
            <v>77634.785097665037</v>
          </cell>
          <cell r="AX50">
            <v>77634.785097665037</v>
          </cell>
          <cell r="BA50">
            <v>0</v>
          </cell>
          <cell r="BB50">
            <v>10967.300432996561</v>
          </cell>
          <cell r="BD50">
            <v>10967.300432996561</v>
          </cell>
          <cell r="BE50">
            <v>10967.300432996561</v>
          </cell>
          <cell r="BH50">
            <v>0</v>
          </cell>
          <cell r="BK50">
            <v>0</v>
          </cell>
          <cell r="BL50">
            <v>0</v>
          </cell>
          <cell r="BO50">
            <v>0</v>
          </cell>
          <cell r="BR50">
            <v>0</v>
          </cell>
          <cell r="BX50">
            <v>0</v>
          </cell>
          <cell r="BZ50">
            <v>1161.2354166666673</v>
          </cell>
          <cell r="CA50">
            <v>1161.2354166666673</v>
          </cell>
          <cell r="CC50">
            <v>2079.1645700479035</v>
          </cell>
          <cell r="CD50">
            <v>2079.1645700479035</v>
          </cell>
          <cell r="CF50">
            <v>0</v>
          </cell>
          <cell r="CG50">
            <v>0</v>
          </cell>
          <cell r="CI50">
            <v>2548.1602074875063</v>
          </cell>
          <cell r="CJ50">
            <v>2548.1602074875063</v>
          </cell>
          <cell r="CM50">
            <v>0</v>
          </cell>
          <cell r="CP50">
            <v>0</v>
          </cell>
          <cell r="CS50">
            <v>320.07164</v>
          </cell>
          <cell r="CU50">
            <v>1418.9964913689334</v>
          </cell>
          <cell r="CW50">
            <v>284.34506867897022</v>
          </cell>
          <cell r="CY50">
            <v>55.08470333333333</v>
          </cell>
          <cell r="DA50">
            <v>8097.8616666051721</v>
          </cell>
        </row>
        <row r="51">
          <cell r="C51">
            <v>39904</v>
          </cell>
          <cell r="D51" t="str">
            <v>N</v>
          </cell>
          <cell r="M51">
            <v>0</v>
          </cell>
          <cell r="N51">
            <v>0</v>
          </cell>
          <cell r="O51">
            <v>0</v>
          </cell>
          <cell r="P51">
            <v>0</v>
          </cell>
          <cell r="S51">
            <v>0</v>
          </cell>
          <cell r="T51">
            <v>0</v>
          </cell>
          <cell r="W51">
            <v>0</v>
          </cell>
          <cell r="Z51">
            <v>0</v>
          </cell>
          <cell r="AA51">
            <v>0</v>
          </cell>
          <cell r="AD51">
            <v>0</v>
          </cell>
          <cell r="AG51">
            <v>0</v>
          </cell>
          <cell r="AH51">
            <v>0</v>
          </cell>
          <cell r="AK51">
            <v>0</v>
          </cell>
          <cell r="AR51">
            <v>0</v>
          </cell>
          <cell r="AT51">
            <v>0</v>
          </cell>
          <cell r="AW51">
            <v>0</v>
          </cell>
          <cell r="AX51">
            <v>0</v>
          </cell>
          <cell r="BA51">
            <v>0</v>
          </cell>
          <cell r="BD51">
            <v>0</v>
          </cell>
          <cell r="BE51">
            <v>0</v>
          </cell>
          <cell r="BH51">
            <v>0</v>
          </cell>
          <cell r="BK51">
            <v>0</v>
          </cell>
          <cell r="BL51">
            <v>0</v>
          </cell>
          <cell r="BO51">
            <v>0</v>
          </cell>
          <cell r="BR51">
            <v>0</v>
          </cell>
          <cell r="BX51">
            <v>0</v>
          </cell>
          <cell r="CA51">
            <v>0</v>
          </cell>
          <cell r="CD51">
            <v>0</v>
          </cell>
          <cell r="CG51">
            <v>0</v>
          </cell>
          <cell r="CJ51">
            <v>0</v>
          </cell>
          <cell r="CM51">
            <v>0</v>
          </cell>
          <cell r="CP51">
            <v>0</v>
          </cell>
        </row>
        <row r="52">
          <cell r="C52">
            <v>39934</v>
          </cell>
          <cell r="D52" t="str">
            <v>N</v>
          </cell>
          <cell r="M52">
            <v>0</v>
          </cell>
          <cell r="N52">
            <v>0</v>
          </cell>
          <cell r="O52">
            <v>0</v>
          </cell>
          <cell r="P52">
            <v>0</v>
          </cell>
          <cell r="S52">
            <v>0</v>
          </cell>
          <cell r="T52">
            <v>0</v>
          </cell>
          <cell r="W52">
            <v>0</v>
          </cell>
          <cell r="Z52">
            <v>0</v>
          </cell>
          <cell r="AA52">
            <v>0</v>
          </cell>
          <cell r="AD52">
            <v>0</v>
          </cell>
          <cell r="AG52">
            <v>0</v>
          </cell>
          <cell r="AH52">
            <v>0</v>
          </cell>
          <cell r="AK52">
            <v>0</v>
          </cell>
          <cell r="AR52">
            <v>0</v>
          </cell>
          <cell r="AT52">
            <v>0</v>
          </cell>
          <cell r="AW52">
            <v>0</v>
          </cell>
          <cell r="AX52">
            <v>0</v>
          </cell>
          <cell r="BA52">
            <v>0</v>
          </cell>
          <cell r="BD52">
            <v>0</v>
          </cell>
          <cell r="BE52">
            <v>0</v>
          </cell>
          <cell r="BH52">
            <v>0</v>
          </cell>
          <cell r="BK52">
            <v>0</v>
          </cell>
          <cell r="BL52">
            <v>0</v>
          </cell>
          <cell r="BO52">
            <v>0</v>
          </cell>
          <cell r="BR52">
            <v>0</v>
          </cell>
          <cell r="BX52">
            <v>0</v>
          </cell>
          <cell r="CA52">
            <v>0</v>
          </cell>
          <cell r="CD52">
            <v>0</v>
          </cell>
          <cell r="CG52">
            <v>0</v>
          </cell>
          <cell r="CJ52">
            <v>0</v>
          </cell>
          <cell r="CM52">
            <v>0</v>
          </cell>
          <cell r="CP52">
            <v>0</v>
          </cell>
        </row>
        <row r="53">
          <cell r="C53">
            <v>39965</v>
          </cell>
          <cell r="D53" t="str">
            <v>N</v>
          </cell>
          <cell r="M53">
            <v>0</v>
          </cell>
          <cell r="N53">
            <v>0</v>
          </cell>
          <cell r="O53">
            <v>0</v>
          </cell>
          <cell r="P53">
            <v>0</v>
          </cell>
          <cell r="S53">
            <v>0</v>
          </cell>
          <cell r="T53">
            <v>0</v>
          </cell>
          <cell r="W53">
            <v>0</v>
          </cell>
          <cell r="Z53">
            <v>0</v>
          </cell>
          <cell r="AA53">
            <v>0</v>
          </cell>
          <cell r="AD53">
            <v>0</v>
          </cell>
          <cell r="AG53">
            <v>0</v>
          </cell>
          <cell r="AH53">
            <v>0</v>
          </cell>
          <cell r="AK53">
            <v>0</v>
          </cell>
          <cell r="AR53">
            <v>0</v>
          </cell>
          <cell r="AT53">
            <v>0</v>
          </cell>
          <cell r="AW53">
            <v>0</v>
          </cell>
          <cell r="AX53">
            <v>0</v>
          </cell>
          <cell r="BA53">
            <v>0</v>
          </cell>
          <cell r="BD53">
            <v>0</v>
          </cell>
          <cell r="BE53">
            <v>0</v>
          </cell>
          <cell r="BH53">
            <v>0</v>
          </cell>
          <cell r="BK53">
            <v>0</v>
          </cell>
          <cell r="BL53">
            <v>0</v>
          </cell>
          <cell r="BO53">
            <v>0</v>
          </cell>
          <cell r="BR53">
            <v>0</v>
          </cell>
          <cell r="BX53">
            <v>0</v>
          </cell>
          <cell r="CA53">
            <v>0</v>
          </cell>
          <cell r="CD53">
            <v>0</v>
          </cell>
          <cell r="CG53">
            <v>0</v>
          </cell>
          <cell r="CJ53">
            <v>0</v>
          </cell>
          <cell r="CM53">
            <v>0</v>
          </cell>
          <cell r="CP53">
            <v>0</v>
          </cell>
        </row>
        <row r="54">
          <cell r="C54">
            <v>39995</v>
          </cell>
          <cell r="D54" t="str">
            <v>N</v>
          </cell>
          <cell r="M54">
            <v>0</v>
          </cell>
          <cell r="N54">
            <v>0</v>
          </cell>
          <cell r="O54">
            <v>0</v>
          </cell>
          <cell r="P54">
            <v>0</v>
          </cell>
          <cell r="S54">
            <v>0</v>
          </cell>
          <cell r="T54">
            <v>0</v>
          </cell>
          <cell r="W54">
            <v>0</v>
          </cell>
          <cell r="Z54">
            <v>0</v>
          </cell>
          <cell r="AA54">
            <v>0</v>
          </cell>
          <cell r="AD54">
            <v>0</v>
          </cell>
          <cell r="AG54">
            <v>0</v>
          </cell>
          <cell r="AH54">
            <v>0</v>
          </cell>
          <cell r="AK54">
            <v>0</v>
          </cell>
          <cell r="AR54">
            <v>0</v>
          </cell>
          <cell r="AT54">
            <v>0</v>
          </cell>
          <cell r="AW54">
            <v>0</v>
          </cell>
          <cell r="AX54">
            <v>0</v>
          </cell>
          <cell r="BA54">
            <v>0</v>
          </cell>
          <cell r="BD54">
            <v>0</v>
          </cell>
          <cell r="BE54">
            <v>0</v>
          </cell>
          <cell r="BH54">
            <v>0</v>
          </cell>
          <cell r="BK54">
            <v>0</v>
          </cell>
          <cell r="BL54">
            <v>0</v>
          </cell>
          <cell r="BO54">
            <v>0</v>
          </cell>
          <cell r="BR54">
            <v>0</v>
          </cell>
          <cell r="BX54">
            <v>0</v>
          </cell>
          <cell r="CA54">
            <v>0</v>
          </cell>
          <cell r="CD54">
            <v>0</v>
          </cell>
          <cell r="CG54">
            <v>0</v>
          </cell>
          <cell r="CJ54">
            <v>0</v>
          </cell>
          <cell r="CM54">
            <v>0</v>
          </cell>
          <cell r="CP54">
            <v>0</v>
          </cell>
        </row>
        <row r="55">
          <cell r="C55">
            <v>40026</v>
          </cell>
          <cell r="D55" t="str">
            <v>N</v>
          </cell>
          <cell r="M55">
            <v>0</v>
          </cell>
          <cell r="N55">
            <v>0</v>
          </cell>
          <cell r="O55">
            <v>0</v>
          </cell>
          <cell r="P55">
            <v>0</v>
          </cell>
          <cell r="S55">
            <v>0</v>
          </cell>
          <cell r="T55">
            <v>0</v>
          </cell>
          <cell r="W55">
            <v>0</v>
          </cell>
          <cell r="Z55">
            <v>0</v>
          </cell>
          <cell r="AA55">
            <v>0</v>
          </cell>
          <cell r="AD55">
            <v>0</v>
          </cell>
          <cell r="AG55">
            <v>0</v>
          </cell>
          <cell r="AH55">
            <v>0</v>
          </cell>
          <cell r="AK55">
            <v>0</v>
          </cell>
          <cell r="AR55">
            <v>0</v>
          </cell>
          <cell r="AT55">
            <v>0</v>
          </cell>
          <cell r="AW55">
            <v>0</v>
          </cell>
          <cell r="AX55">
            <v>0</v>
          </cell>
          <cell r="BA55">
            <v>0</v>
          </cell>
          <cell r="BD55">
            <v>0</v>
          </cell>
          <cell r="BE55">
            <v>0</v>
          </cell>
          <cell r="BH55">
            <v>0</v>
          </cell>
          <cell r="BK55">
            <v>0</v>
          </cell>
          <cell r="BL55">
            <v>0</v>
          </cell>
          <cell r="BO55">
            <v>0</v>
          </cell>
          <cell r="BR55">
            <v>0</v>
          </cell>
          <cell r="BX55">
            <v>0</v>
          </cell>
          <cell r="CA55">
            <v>0</v>
          </cell>
          <cell r="CD55">
            <v>0</v>
          </cell>
          <cell r="CG55">
            <v>0</v>
          </cell>
          <cell r="CJ55">
            <v>0</v>
          </cell>
          <cell r="CM55">
            <v>0</v>
          </cell>
          <cell r="CP55">
            <v>0</v>
          </cell>
        </row>
        <row r="56">
          <cell r="C56">
            <v>40057</v>
          </cell>
          <cell r="D56" t="str">
            <v>N</v>
          </cell>
          <cell r="M56">
            <v>0</v>
          </cell>
          <cell r="N56">
            <v>0</v>
          </cell>
          <cell r="O56">
            <v>0</v>
          </cell>
          <cell r="P56">
            <v>0</v>
          </cell>
          <cell r="S56">
            <v>0</v>
          </cell>
          <cell r="T56">
            <v>0</v>
          </cell>
          <cell r="W56">
            <v>0</v>
          </cell>
          <cell r="Z56">
            <v>0</v>
          </cell>
          <cell r="AA56">
            <v>0</v>
          </cell>
          <cell r="AD56">
            <v>0</v>
          </cell>
          <cell r="AG56">
            <v>0</v>
          </cell>
          <cell r="AH56">
            <v>0</v>
          </cell>
          <cell r="AK56">
            <v>0</v>
          </cell>
          <cell r="AR56">
            <v>0</v>
          </cell>
          <cell r="AT56">
            <v>0</v>
          </cell>
          <cell r="AW56">
            <v>0</v>
          </cell>
          <cell r="AX56">
            <v>0</v>
          </cell>
          <cell r="BA56">
            <v>0</v>
          </cell>
          <cell r="BD56">
            <v>0</v>
          </cell>
          <cell r="BE56">
            <v>0</v>
          </cell>
          <cell r="BH56">
            <v>0</v>
          </cell>
          <cell r="BK56">
            <v>0</v>
          </cell>
          <cell r="BL56">
            <v>0</v>
          </cell>
          <cell r="BO56">
            <v>0</v>
          </cell>
          <cell r="BR56">
            <v>0</v>
          </cell>
          <cell r="BX56">
            <v>0</v>
          </cell>
          <cell r="CA56">
            <v>0</v>
          </cell>
          <cell r="CD56">
            <v>0</v>
          </cell>
          <cell r="CG56">
            <v>0</v>
          </cell>
          <cell r="CJ56">
            <v>0</v>
          </cell>
          <cell r="CM56">
            <v>0</v>
          </cell>
          <cell r="CP56">
            <v>0</v>
          </cell>
        </row>
        <row r="57">
          <cell r="C57">
            <v>40087</v>
          </cell>
          <cell r="D57" t="str">
            <v>N</v>
          </cell>
          <cell r="M57">
            <v>0</v>
          </cell>
          <cell r="N57">
            <v>0</v>
          </cell>
          <cell r="O57">
            <v>0</v>
          </cell>
          <cell r="P57">
            <v>0</v>
          </cell>
          <cell r="S57">
            <v>0</v>
          </cell>
          <cell r="T57">
            <v>0</v>
          </cell>
          <cell r="W57">
            <v>0</v>
          </cell>
          <cell r="Z57">
            <v>0</v>
          </cell>
          <cell r="AA57">
            <v>0</v>
          </cell>
          <cell r="AD57">
            <v>0</v>
          </cell>
          <cell r="AG57">
            <v>0</v>
          </cell>
          <cell r="AH57">
            <v>0</v>
          </cell>
          <cell r="AK57">
            <v>0</v>
          </cell>
          <cell r="AR57">
            <v>0</v>
          </cell>
          <cell r="AT57">
            <v>0</v>
          </cell>
          <cell r="AW57">
            <v>0</v>
          </cell>
          <cell r="AX57">
            <v>0</v>
          </cell>
          <cell r="BA57">
            <v>0</v>
          </cell>
          <cell r="BD57">
            <v>0</v>
          </cell>
          <cell r="BE57">
            <v>0</v>
          </cell>
          <cell r="BH57">
            <v>0</v>
          </cell>
          <cell r="BK57">
            <v>0</v>
          </cell>
          <cell r="BL57">
            <v>0</v>
          </cell>
          <cell r="BO57">
            <v>0</v>
          </cell>
          <cell r="BR57">
            <v>0</v>
          </cell>
          <cell r="BX57">
            <v>0</v>
          </cell>
          <cell r="CA57">
            <v>0</v>
          </cell>
          <cell r="CD57">
            <v>0</v>
          </cell>
          <cell r="CG57">
            <v>0</v>
          </cell>
          <cell r="CJ57">
            <v>0</v>
          </cell>
          <cell r="CM57">
            <v>0</v>
          </cell>
          <cell r="CP57">
            <v>0</v>
          </cell>
        </row>
        <row r="58">
          <cell r="C58">
            <v>40118</v>
          </cell>
          <cell r="D58" t="str">
            <v>N</v>
          </cell>
          <cell r="M58">
            <v>0</v>
          </cell>
          <cell r="N58">
            <v>0</v>
          </cell>
          <cell r="O58">
            <v>0</v>
          </cell>
          <cell r="P58">
            <v>0</v>
          </cell>
          <cell r="S58">
            <v>0</v>
          </cell>
          <cell r="T58">
            <v>0</v>
          </cell>
          <cell r="W58">
            <v>0</v>
          </cell>
          <cell r="Z58">
            <v>0</v>
          </cell>
          <cell r="AA58">
            <v>0</v>
          </cell>
          <cell r="AD58">
            <v>0</v>
          </cell>
          <cell r="AG58">
            <v>0</v>
          </cell>
          <cell r="AH58">
            <v>0</v>
          </cell>
          <cell r="AK58">
            <v>0</v>
          </cell>
          <cell r="AR58">
            <v>0</v>
          </cell>
          <cell r="AT58">
            <v>0</v>
          </cell>
          <cell r="AW58">
            <v>0</v>
          </cell>
          <cell r="AX58">
            <v>0</v>
          </cell>
          <cell r="BA58">
            <v>0</v>
          </cell>
          <cell r="BD58">
            <v>0</v>
          </cell>
          <cell r="BE58">
            <v>0</v>
          </cell>
          <cell r="BH58">
            <v>0</v>
          </cell>
          <cell r="BK58">
            <v>0</v>
          </cell>
          <cell r="BL58">
            <v>0</v>
          </cell>
          <cell r="BO58">
            <v>0</v>
          </cell>
          <cell r="BR58">
            <v>0</v>
          </cell>
          <cell r="BX58">
            <v>0</v>
          </cell>
          <cell r="CA58">
            <v>0</v>
          </cell>
          <cell r="CD58">
            <v>0</v>
          </cell>
          <cell r="CG58">
            <v>0</v>
          </cell>
          <cell r="CJ58">
            <v>0</v>
          </cell>
          <cell r="CM58">
            <v>0</v>
          </cell>
          <cell r="CP58">
            <v>0</v>
          </cell>
        </row>
        <row r="59">
          <cell r="C59">
            <v>40148</v>
          </cell>
          <cell r="D59" t="str">
            <v>N</v>
          </cell>
          <cell r="M59">
            <v>0</v>
          </cell>
          <cell r="N59">
            <v>0</v>
          </cell>
          <cell r="O59">
            <v>0</v>
          </cell>
          <cell r="P59">
            <v>0</v>
          </cell>
          <cell r="S59">
            <v>0</v>
          </cell>
          <cell r="T59">
            <v>0</v>
          </cell>
          <cell r="W59">
            <v>0</v>
          </cell>
          <cell r="Z59">
            <v>0</v>
          </cell>
          <cell r="AA59">
            <v>0</v>
          </cell>
          <cell r="AD59">
            <v>0</v>
          </cell>
          <cell r="AG59">
            <v>0</v>
          </cell>
          <cell r="AH59">
            <v>0</v>
          </cell>
          <cell r="AK59">
            <v>0</v>
          </cell>
          <cell r="AR59">
            <v>0</v>
          </cell>
          <cell r="AT59">
            <v>0</v>
          </cell>
          <cell r="AW59">
            <v>0</v>
          </cell>
          <cell r="AX59">
            <v>0</v>
          </cell>
          <cell r="BA59">
            <v>0</v>
          </cell>
          <cell r="BD59">
            <v>0</v>
          </cell>
          <cell r="BE59">
            <v>0</v>
          </cell>
          <cell r="BH59">
            <v>0</v>
          </cell>
          <cell r="BK59">
            <v>0</v>
          </cell>
          <cell r="BL59">
            <v>0</v>
          </cell>
          <cell r="BO59">
            <v>0</v>
          </cell>
          <cell r="BR59">
            <v>0</v>
          </cell>
          <cell r="BX59">
            <v>0</v>
          </cell>
          <cell r="CA59">
            <v>0</v>
          </cell>
          <cell r="CD59">
            <v>0</v>
          </cell>
          <cell r="CG59">
            <v>0</v>
          </cell>
          <cell r="CJ59">
            <v>0</v>
          </cell>
          <cell r="CM59">
            <v>0</v>
          </cell>
          <cell r="CP59">
            <v>0</v>
          </cell>
        </row>
        <row r="61">
          <cell r="C61" t="str">
            <v>Aug07 - 31 Days Data</v>
          </cell>
          <cell r="E61">
            <v>1171191</v>
          </cell>
          <cell r="F61">
            <v>1178005.1499999999</v>
          </cell>
          <cell r="K61">
            <v>3948.473</v>
          </cell>
          <cell r="L61">
            <v>1048.5429999999999</v>
          </cell>
          <cell r="M61">
            <v>0</v>
          </cell>
          <cell r="N61">
            <v>0</v>
          </cell>
          <cell r="O61">
            <v>4997.0159999999996</v>
          </cell>
          <cell r="P61">
            <v>4997.0159999999996</v>
          </cell>
          <cell r="Q61">
            <v>4003.9659165962371</v>
          </cell>
          <cell r="S61">
            <v>4003.9659165962371</v>
          </cell>
          <cell r="T61">
            <v>4997.0159999999996</v>
          </cell>
          <cell r="U61">
            <v>976.11199999999997</v>
          </cell>
          <cell r="W61">
            <v>976.11199999999997</v>
          </cell>
          <cell r="X61">
            <v>1001.027068447174</v>
          </cell>
          <cell r="Z61">
            <v>1001.027068447174</v>
          </cell>
          <cell r="AA61">
            <v>976.11199999999997</v>
          </cell>
          <cell r="AB61">
            <v>33.302</v>
          </cell>
          <cell r="AC61">
            <v>5067.54</v>
          </cell>
          <cell r="AD61">
            <v>5100.8419999999996</v>
          </cell>
          <cell r="AE61">
            <v>1810.693</v>
          </cell>
          <cell r="AG61">
            <v>1810.693</v>
          </cell>
          <cell r="AH61">
            <v>5100.8419999999996</v>
          </cell>
          <cell r="AJ61">
            <v>1981.1016666666665</v>
          </cell>
          <cell r="AK61">
            <v>0</v>
          </cell>
          <cell r="AO61">
            <v>30591.147999999997</v>
          </cell>
          <cell r="AP61">
            <v>5156.7269999999999</v>
          </cell>
          <cell r="AQ61">
            <v>0</v>
          </cell>
          <cell r="AR61">
            <v>0</v>
          </cell>
          <cell r="AS61">
            <v>0</v>
          </cell>
          <cell r="AT61">
            <v>35747.875</v>
          </cell>
          <cell r="AU61">
            <v>27806.975017829809</v>
          </cell>
          <cell r="AW61">
            <v>27806.975017829809</v>
          </cell>
          <cell r="AX61">
            <v>35747.875</v>
          </cell>
          <cell r="AY61">
            <v>5242.0929999999998</v>
          </cell>
          <cell r="BA61">
            <v>5242.0929999999998</v>
          </cell>
          <cell r="BB61">
            <v>4786.6113936751344</v>
          </cell>
          <cell r="BD61">
            <v>4786.6113936751344</v>
          </cell>
          <cell r="BE61">
            <v>5242.0929999999998</v>
          </cell>
          <cell r="BF61">
            <v>107.627</v>
          </cell>
          <cell r="BG61">
            <v>1548.9970000000001</v>
          </cell>
          <cell r="BH61">
            <v>1656.624</v>
          </cell>
          <cell r="BI61">
            <v>465.35137000000003</v>
          </cell>
          <cell r="BK61">
            <v>465.35137000000003</v>
          </cell>
          <cell r="BL61">
            <v>465.35137000000003</v>
          </cell>
          <cell r="BN61">
            <v>340.02101291666668</v>
          </cell>
          <cell r="BO61">
            <v>0</v>
          </cell>
          <cell r="BR61">
            <v>0</v>
          </cell>
          <cell r="BV61">
            <v>733.69799999999998</v>
          </cell>
          <cell r="BW61">
            <v>530.85574994150943</v>
          </cell>
          <cell r="BX61">
            <v>733.69799999999998</v>
          </cell>
          <cell r="BY61">
            <v>599.83699999999999</v>
          </cell>
          <cell r="BZ61">
            <v>375.3</v>
          </cell>
          <cell r="CA61">
            <v>599.83699999999999</v>
          </cell>
          <cell r="CB61">
            <v>1693.4280000000001</v>
          </cell>
          <cell r="CC61">
            <v>1555.817031014476</v>
          </cell>
          <cell r="CD61">
            <v>1693.4280000000001</v>
          </cell>
          <cell r="CE61">
            <v>0</v>
          </cell>
          <cell r="CF61">
            <v>0</v>
          </cell>
          <cell r="CG61">
            <v>0</v>
          </cell>
          <cell r="CH61">
            <v>0</v>
          </cell>
          <cell r="CI61">
            <v>0</v>
          </cell>
          <cell r="CJ61">
            <v>0</v>
          </cell>
          <cell r="CK61">
            <v>0</v>
          </cell>
          <cell r="CL61">
            <v>0</v>
          </cell>
          <cell r="CM61">
            <v>0</v>
          </cell>
          <cell r="CP61">
            <v>0</v>
          </cell>
          <cell r="CR61">
            <v>320.07164</v>
          </cell>
          <cell r="CS61">
            <v>303.01402033732501</v>
          </cell>
          <cell r="CT61">
            <v>964.04306000000008</v>
          </cell>
          <cell r="CU61">
            <v>758.86299003408089</v>
          </cell>
          <cell r="CV61">
            <v>339.53368</v>
          </cell>
          <cell r="CW61">
            <v>313.18865064307005</v>
          </cell>
          <cell r="CX61">
            <v>69.780360000000002</v>
          </cell>
          <cell r="CY61">
            <v>55.08470333333333</v>
          </cell>
          <cell r="DG61">
            <v>3.33</v>
          </cell>
          <cell r="DH61">
            <v>1.0381</v>
          </cell>
          <cell r="DI61">
            <v>125</v>
          </cell>
        </row>
        <row r="62">
          <cell r="C62" t="str">
            <v>Aug07 - 7 Days Data</v>
          </cell>
          <cell r="K62">
            <v>933.54</v>
          </cell>
          <cell r="L62">
            <v>386.048</v>
          </cell>
          <cell r="Q62">
            <v>1319.588</v>
          </cell>
          <cell r="U62">
            <v>439.36500000000001</v>
          </cell>
          <cell r="X62">
            <v>439.36500000000001</v>
          </cell>
          <cell r="AB62">
            <v>0</v>
          </cell>
          <cell r="AC62">
            <v>0</v>
          </cell>
          <cell r="AE62">
            <v>0</v>
          </cell>
          <cell r="AJ62">
            <v>0</v>
          </cell>
          <cell r="AO62">
            <v>5236.24</v>
          </cell>
          <cell r="AP62">
            <v>1302.9819999999995</v>
          </cell>
          <cell r="AU62">
            <v>6539.2219999999998</v>
          </cell>
          <cell r="AY62">
            <v>2700.4830000000002</v>
          </cell>
          <cell r="BB62">
            <v>2700.4830000000002</v>
          </cell>
          <cell r="BF62">
            <v>-4.0000000000013358E-3</v>
          </cell>
          <cell r="BG62">
            <v>-6.54099999999994</v>
          </cell>
          <cell r="BI62">
            <v>-6.5449999999999413</v>
          </cell>
          <cell r="BN62">
            <v>0</v>
          </cell>
          <cell r="BV62">
            <v>165.67400000000009</v>
          </cell>
          <cell r="BW62">
            <v>165.67400000000009</v>
          </cell>
          <cell r="BY62">
            <v>-237.65800000000002</v>
          </cell>
          <cell r="BZ62">
            <v>-237.65800000000002</v>
          </cell>
          <cell r="CB62">
            <v>323.77600000000007</v>
          </cell>
          <cell r="CC62">
            <v>323.77600000000007</v>
          </cell>
          <cell r="CR62">
            <v>68.42252000000002</v>
          </cell>
          <cell r="CS62">
            <v>68.42252000000002</v>
          </cell>
          <cell r="CT62">
            <v>191.01301000000001</v>
          </cell>
          <cell r="CU62">
            <v>191.01301000000001</v>
          </cell>
          <cell r="CV62">
            <v>64.341099999999983</v>
          </cell>
          <cell r="CW62">
            <v>64.341099999999983</v>
          </cell>
          <cell r="CX62">
            <v>0</v>
          </cell>
          <cell r="CY62">
            <v>0</v>
          </cell>
        </row>
      </sheetData>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NY"/>
    </sheetNames>
    <sheetDataSet>
      <sheetData sheetId="0">
        <row r="12">
          <cell r="C12">
            <v>38718</v>
          </cell>
          <cell r="D12" t="str">
            <v>Y</v>
          </cell>
          <cell r="E12">
            <v>1170677</v>
          </cell>
          <cell r="F12">
            <v>1169526.5</v>
          </cell>
          <cell r="H12">
            <v>739</v>
          </cell>
          <cell r="I12">
            <v>1021</v>
          </cell>
          <cell r="K12">
            <v>12860.11</v>
          </cell>
          <cell r="L12">
            <v>2852.7689999999998</v>
          </cell>
          <cell r="M12">
            <v>3235.8508009034877</v>
          </cell>
          <cell r="N12">
            <v>-474.98774310702532</v>
          </cell>
          <cell r="O12">
            <v>19423.717544010513</v>
          </cell>
          <cell r="P12">
            <v>15712.879000000001</v>
          </cell>
          <cell r="Q12">
            <v>19580.286408196567</v>
          </cell>
          <cell r="S12">
            <v>19580.286408196567</v>
          </cell>
          <cell r="T12">
            <v>19423.717544010513</v>
          </cell>
          <cell r="U12">
            <v>3663.4159999999997</v>
          </cell>
          <cell r="W12">
            <v>3663.4159999999997</v>
          </cell>
          <cell r="X12">
            <v>4989.2766659000017</v>
          </cell>
          <cell r="Z12">
            <v>4989.2766659000017</v>
          </cell>
          <cell r="AA12">
            <v>3663.4159999999997</v>
          </cell>
          <cell r="AB12">
            <v>83.528000000000006</v>
          </cell>
          <cell r="AC12">
            <v>3377.5639999999999</v>
          </cell>
          <cell r="AD12">
            <v>3461.0919999999996</v>
          </cell>
          <cell r="AE12">
            <v>4359.1813714</v>
          </cell>
          <cell r="AG12">
            <v>4359.1813714</v>
          </cell>
          <cell r="AH12">
            <v>3461.0919999999996</v>
          </cell>
          <cell r="AJ12">
            <v>1259.2482480000001</v>
          </cell>
          <cell r="AK12">
            <v>0</v>
          </cell>
          <cell r="AO12">
            <v>71080.699000000008</v>
          </cell>
          <cell r="AP12">
            <v>10334.016</v>
          </cell>
          <cell r="AQ12">
            <v>11253.108</v>
          </cell>
          <cell r="AR12">
            <v>10840.100183026683</v>
          </cell>
          <cell r="AS12">
            <v>-1591.2089394085349</v>
          </cell>
          <cell r="AT12">
            <v>81414.715000000011</v>
          </cell>
          <cell r="AU12">
            <v>81910.362635006415</v>
          </cell>
          <cell r="AW12">
            <v>81910.362635006415</v>
          </cell>
          <cell r="AX12">
            <v>81414.715000000011</v>
          </cell>
          <cell r="AY12">
            <v>9023.277</v>
          </cell>
          <cell r="BA12">
            <v>9023.277</v>
          </cell>
          <cell r="BB12">
            <v>12131.615797541415</v>
          </cell>
          <cell r="BD12">
            <v>12131.615797541415</v>
          </cell>
          <cell r="BE12">
            <v>9023.277</v>
          </cell>
          <cell r="BF12">
            <v>-159.352</v>
          </cell>
          <cell r="BG12">
            <v>537.55600000000004</v>
          </cell>
          <cell r="BH12">
            <v>378.20400000000006</v>
          </cell>
          <cell r="BI12">
            <v>718.61189047599999</v>
          </cell>
          <cell r="BK12">
            <v>718.61189047599999</v>
          </cell>
          <cell r="BL12">
            <v>378.20400000000006</v>
          </cell>
          <cell r="BN12">
            <v>166.37603100000001</v>
          </cell>
          <cell r="BO12">
            <v>0</v>
          </cell>
          <cell r="BR12">
            <v>0</v>
          </cell>
          <cell r="BV12">
            <v>2475.0809300000001</v>
          </cell>
          <cell r="BW12">
            <v>2629.8362475831964</v>
          </cell>
          <cell r="BX12">
            <v>2475.0809300000001</v>
          </cell>
          <cell r="BY12">
            <v>628.00900000000001</v>
          </cell>
          <cell r="BZ12">
            <v>601.4</v>
          </cell>
          <cell r="CA12">
            <v>628.00900000000001</v>
          </cell>
          <cell r="CB12">
            <v>1753.9</v>
          </cell>
          <cell r="CC12">
            <v>1605.0198571347723</v>
          </cell>
          <cell r="CD12">
            <v>1753.9</v>
          </cell>
          <cell r="CE12">
            <v>0</v>
          </cell>
          <cell r="CF12">
            <v>0</v>
          </cell>
          <cell r="CG12">
            <v>0</v>
          </cell>
          <cell r="CJ12">
            <v>0</v>
          </cell>
          <cell r="CM12">
            <v>0</v>
          </cell>
          <cell r="CP12">
            <v>0</v>
          </cell>
          <cell r="CR12">
            <v>338.65703999999999</v>
          </cell>
          <cell r="CT12">
            <v>1086.5818300000001</v>
          </cell>
          <cell r="CV12">
            <v>277.38297999999998</v>
          </cell>
          <cell r="CX12">
            <v>51.362220000000001</v>
          </cell>
          <cell r="DG12">
            <v>3.35</v>
          </cell>
          <cell r="DH12">
            <v>1.0381</v>
          </cell>
        </row>
        <row r="13">
          <cell r="C13">
            <v>38749</v>
          </cell>
          <cell r="D13" t="str">
            <v>Y</v>
          </cell>
          <cell r="E13">
            <v>1170960</v>
          </cell>
          <cell r="F13">
            <v>1167651</v>
          </cell>
          <cell r="H13">
            <v>813</v>
          </cell>
          <cell r="I13">
            <v>865</v>
          </cell>
          <cell r="K13">
            <v>14214.975</v>
          </cell>
          <cell r="L13">
            <v>2237.7869999999998</v>
          </cell>
          <cell r="M13">
            <v>596.68165290491959</v>
          </cell>
          <cell r="N13">
            <v>-87.586247550418605</v>
          </cell>
          <cell r="O13">
            <v>17137.029900455338</v>
          </cell>
          <cell r="P13">
            <v>16452.761999999999</v>
          </cell>
          <cell r="Q13">
            <v>17419.7052002815</v>
          </cell>
          <cell r="S13">
            <v>17419.7052002815</v>
          </cell>
          <cell r="T13">
            <v>17137.029900455338</v>
          </cell>
          <cell r="U13">
            <v>3887.0859999999998</v>
          </cell>
          <cell r="W13">
            <v>3887.0859999999998</v>
          </cell>
          <cell r="X13">
            <v>4295.2577554999998</v>
          </cell>
          <cell r="Z13">
            <v>4295.2577554999998</v>
          </cell>
          <cell r="AA13">
            <v>3887.0859999999998</v>
          </cell>
          <cell r="AB13">
            <v>-84.126000000000005</v>
          </cell>
          <cell r="AC13">
            <v>3097.2069999999999</v>
          </cell>
          <cell r="AD13">
            <v>3013.0809999999997</v>
          </cell>
          <cell r="AE13">
            <v>3702.2647731999996</v>
          </cell>
          <cell r="AG13">
            <v>3702.2647731999996</v>
          </cell>
          <cell r="AH13">
            <v>3013.0809999999997</v>
          </cell>
          <cell r="AJ13">
            <v>1259.2482480000001</v>
          </cell>
          <cell r="AK13">
            <v>0</v>
          </cell>
          <cell r="AO13">
            <v>62672.116000000002</v>
          </cell>
          <cell r="AP13">
            <v>10319.175999999999</v>
          </cell>
          <cell r="AQ13">
            <v>2075.0410000000002</v>
          </cell>
          <cell r="AR13">
            <v>1998.8835372314807</v>
          </cell>
          <cell r="AS13">
            <v>-293.41392929390236</v>
          </cell>
          <cell r="AT13">
            <v>72991.292000000001</v>
          </cell>
          <cell r="AU13">
            <v>72628.497826619045</v>
          </cell>
          <cell r="AW13">
            <v>72628.497826619045</v>
          </cell>
          <cell r="AX13">
            <v>72991.292000000001</v>
          </cell>
          <cell r="AY13">
            <v>15476.065000000001</v>
          </cell>
          <cell r="BA13">
            <v>15476.065000000001</v>
          </cell>
          <cell r="BB13">
            <v>10566.262569213159</v>
          </cell>
          <cell r="BD13">
            <v>10566.262569213159</v>
          </cell>
          <cell r="BE13">
            <v>15476.065000000001</v>
          </cell>
          <cell r="BF13">
            <v>190.661</v>
          </cell>
          <cell r="BG13">
            <v>568.78200000000004</v>
          </cell>
          <cell r="BH13">
            <v>759.44299999999998</v>
          </cell>
          <cell r="BI13">
            <v>639.42950280399998</v>
          </cell>
          <cell r="BK13">
            <v>639.42950280399998</v>
          </cell>
          <cell r="BL13">
            <v>759.44299999999998</v>
          </cell>
          <cell r="BN13">
            <v>166.37603100000001</v>
          </cell>
          <cell r="BO13">
            <v>0</v>
          </cell>
          <cell r="BR13">
            <v>0</v>
          </cell>
          <cell r="BV13">
            <v>2342.63303</v>
          </cell>
          <cell r="BW13">
            <v>2369.6203198201079</v>
          </cell>
          <cell r="BX13">
            <v>2342.63303</v>
          </cell>
          <cell r="BY13">
            <v>1187.548</v>
          </cell>
          <cell r="BZ13">
            <v>549.20000000000005</v>
          </cell>
          <cell r="CA13">
            <v>1187.548</v>
          </cell>
          <cell r="CB13">
            <v>1912.0809999999999</v>
          </cell>
          <cell r="CC13">
            <v>1695.0419996260457</v>
          </cell>
          <cell r="CD13">
            <v>1912.0809999999999</v>
          </cell>
          <cell r="CE13">
            <v>0</v>
          </cell>
          <cell r="CF13">
            <v>0</v>
          </cell>
          <cell r="CG13">
            <v>0</v>
          </cell>
          <cell r="CJ13">
            <v>0</v>
          </cell>
          <cell r="CM13">
            <v>0</v>
          </cell>
          <cell r="CP13">
            <v>0</v>
          </cell>
          <cell r="CR13">
            <v>338.65703999999999</v>
          </cell>
          <cell r="CT13">
            <v>1093.5993600000002</v>
          </cell>
          <cell r="CV13">
            <v>428.51221000000004</v>
          </cell>
          <cell r="CX13">
            <v>51.3123</v>
          </cell>
          <cell r="DG13">
            <v>3.35</v>
          </cell>
          <cell r="DH13">
            <v>1.0381</v>
          </cell>
        </row>
        <row r="14">
          <cell r="C14">
            <v>38777</v>
          </cell>
          <cell r="D14" t="str">
            <v>Y</v>
          </cell>
          <cell r="E14">
            <v>1171302</v>
          </cell>
          <cell r="F14">
            <v>1170070.75</v>
          </cell>
          <cell r="H14">
            <v>674</v>
          </cell>
          <cell r="I14">
            <v>693</v>
          </cell>
          <cell r="K14">
            <v>11704.046</v>
          </cell>
          <cell r="L14">
            <v>1977.9960000000001</v>
          </cell>
          <cell r="M14">
            <v>218.01827966419705</v>
          </cell>
          <cell r="N14">
            <v>-32.002783500856182</v>
          </cell>
          <cell r="O14">
            <v>13932.063063165055</v>
          </cell>
          <cell r="P14">
            <v>13682.042000000001</v>
          </cell>
          <cell r="Q14">
            <v>14741.592266942574</v>
          </cell>
          <cell r="S14">
            <v>14741.592266942574</v>
          </cell>
          <cell r="T14">
            <v>13932.063063165055</v>
          </cell>
          <cell r="U14">
            <v>3744.2870000000003</v>
          </cell>
          <cell r="W14">
            <v>3744.2870000000003</v>
          </cell>
          <cell r="X14">
            <v>3778.1452267000004</v>
          </cell>
          <cell r="Z14">
            <v>3778.1452267000004</v>
          </cell>
          <cell r="AA14">
            <v>3744.2870000000003</v>
          </cell>
          <cell r="AB14">
            <v>78.39</v>
          </cell>
          <cell r="AC14">
            <v>2659.1469999999999</v>
          </cell>
          <cell r="AD14">
            <v>2737.5369999999998</v>
          </cell>
          <cell r="AE14">
            <v>3011.1308914000001</v>
          </cell>
          <cell r="AG14">
            <v>3011.1308914000001</v>
          </cell>
          <cell r="AH14">
            <v>2737.5369999999998</v>
          </cell>
          <cell r="AJ14">
            <v>1259.2482480000001</v>
          </cell>
          <cell r="AK14">
            <v>0</v>
          </cell>
          <cell r="AO14">
            <v>55063.502</v>
          </cell>
          <cell r="AP14">
            <v>5834.4740000000002</v>
          </cell>
          <cell r="AQ14">
            <v>758.18799999999999</v>
          </cell>
          <cell r="AR14">
            <v>730.36123687506017</v>
          </cell>
          <cell r="AS14">
            <v>-107.20932472786822</v>
          </cell>
          <cell r="AT14">
            <v>60897.976000000002</v>
          </cell>
          <cell r="AU14">
            <v>64830.287668745696</v>
          </cell>
          <cell r="AW14">
            <v>64830.287668745696</v>
          </cell>
          <cell r="AX14">
            <v>60897.976000000002</v>
          </cell>
          <cell r="AY14">
            <v>14804.074000000001</v>
          </cell>
          <cell r="BA14">
            <v>14804.074000000001</v>
          </cell>
          <cell r="BB14">
            <v>9403.3688355916565</v>
          </cell>
          <cell r="BD14">
            <v>9403.3688355916565</v>
          </cell>
          <cell r="BE14">
            <v>14804.074000000001</v>
          </cell>
          <cell r="BF14">
            <v>-6.0110000000000001</v>
          </cell>
          <cell r="BG14">
            <v>879.673</v>
          </cell>
          <cell r="BH14">
            <v>873.66200000000003</v>
          </cell>
          <cell r="BI14">
            <v>556.10489793199997</v>
          </cell>
          <cell r="BK14">
            <v>556.10489793199997</v>
          </cell>
          <cell r="BL14">
            <v>873.66200000000003</v>
          </cell>
          <cell r="BN14">
            <v>166.37603100000001</v>
          </cell>
          <cell r="BO14">
            <v>0</v>
          </cell>
          <cell r="BR14">
            <v>0</v>
          </cell>
          <cell r="BV14">
            <v>2235.5160000000001</v>
          </cell>
          <cell r="BW14">
            <v>2071.4093739519581</v>
          </cell>
          <cell r="BX14">
            <v>2235.5160000000001</v>
          </cell>
          <cell r="BY14">
            <v>-131.93199999999999</v>
          </cell>
          <cell r="BZ14">
            <v>388.7</v>
          </cell>
          <cell r="CA14">
            <v>-131.93199999999999</v>
          </cell>
          <cell r="CB14">
            <v>2293.7489999999998</v>
          </cell>
          <cell r="CC14">
            <v>2190.355526794965</v>
          </cell>
          <cell r="CD14">
            <v>2293.7489999999998</v>
          </cell>
          <cell r="CE14">
            <v>0</v>
          </cell>
          <cell r="CF14">
            <v>0</v>
          </cell>
          <cell r="CG14">
            <v>0</v>
          </cell>
          <cell r="CJ14">
            <v>0</v>
          </cell>
          <cell r="CM14">
            <v>0</v>
          </cell>
          <cell r="CP14">
            <v>0</v>
          </cell>
          <cell r="CR14">
            <v>359.42171999999999</v>
          </cell>
          <cell r="CT14">
            <v>1650.05285</v>
          </cell>
          <cell r="CV14">
            <v>233.00217999999998</v>
          </cell>
          <cell r="CX14">
            <v>51.272559999999999</v>
          </cell>
          <cell r="DG14">
            <v>3.35</v>
          </cell>
          <cell r="DH14">
            <v>1.0381</v>
          </cell>
        </row>
        <row r="15">
          <cell r="C15">
            <v>38808</v>
          </cell>
          <cell r="D15" t="str">
            <v>Y</v>
          </cell>
          <cell r="E15">
            <v>1169206</v>
          </cell>
          <cell r="F15">
            <v>1167969.5</v>
          </cell>
          <cell r="H15">
            <v>279</v>
          </cell>
          <cell r="I15">
            <v>375</v>
          </cell>
          <cell r="K15">
            <v>6000.6840000000002</v>
          </cell>
          <cell r="L15">
            <v>1162.386</v>
          </cell>
          <cell r="M15">
            <v>1101.5661505592161</v>
          </cell>
          <cell r="N15">
            <v>-161.69753294983519</v>
          </cell>
          <cell r="O15">
            <v>8426.3336835090504</v>
          </cell>
          <cell r="P15">
            <v>7163.07</v>
          </cell>
          <cell r="Q15">
            <v>8796.607552443751</v>
          </cell>
          <cell r="S15">
            <v>8796.607552443751</v>
          </cell>
          <cell r="T15">
            <v>8426.3336835090504</v>
          </cell>
          <cell r="U15">
            <v>2071.2449999999999</v>
          </cell>
          <cell r="W15">
            <v>2071.2449999999999</v>
          </cell>
          <cell r="X15">
            <v>2564.6075325000002</v>
          </cell>
          <cell r="Z15">
            <v>2564.6075325000002</v>
          </cell>
          <cell r="AA15">
            <v>2071.2449999999999</v>
          </cell>
          <cell r="AB15">
            <v>-80.466999999999999</v>
          </cell>
          <cell r="AC15">
            <v>2320.3229999999999</v>
          </cell>
          <cell r="AD15">
            <v>2239.8559999999998</v>
          </cell>
          <cell r="AE15">
            <v>1698.922632</v>
          </cell>
          <cell r="AG15">
            <v>1698.922632</v>
          </cell>
          <cell r="AH15">
            <v>2239.8559999999998</v>
          </cell>
          <cell r="AJ15">
            <v>1259.2482480000001</v>
          </cell>
          <cell r="AK15">
            <v>0</v>
          </cell>
          <cell r="AO15">
            <v>39697.821000000004</v>
          </cell>
          <cell r="AP15">
            <v>4865.8789999999999</v>
          </cell>
          <cell r="AQ15">
            <v>3830.8449999999998</v>
          </cell>
          <cell r="AR15">
            <v>3690.2466043733743</v>
          </cell>
          <cell r="AS15">
            <v>-541.68673538194787</v>
          </cell>
          <cell r="AT15">
            <v>44563.700000000004</v>
          </cell>
          <cell r="AU15">
            <v>43701.146560898931</v>
          </cell>
          <cell r="AW15">
            <v>43701.146560898931</v>
          </cell>
          <cell r="AX15">
            <v>44563.700000000004</v>
          </cell>
          <cell r="AY15">
            <v>7682.5560000000005</v>
          </cell>
          <cell r="BA15">
            <v>7682.5560000000005</v>
          </cell>
          <cell r="BB15">
            <v>6664.4711451281664</v>
          </cell>
          <cell r="BD15">
            <v>6664.4711451281664</v>
          </cell>
          <cell r="BE15">
            <v>7682.5560000000005</v>
          </cell>
          <cell r="BF15">
            <v>-577.529</v>
          </cell>
          <cell r="BG15">
            <v>879.93600000000004</v>
          </cell>
          <cell r="BH15">
            <v>302.40700000000004</v>
          </cell>
          <cell r="BI15">
            <v>397.92156134000004</v>
          </cell>
          <cell r="BK15">
            <v>397.92156134000004</v>
          </cell>
          <cell r="BL15">
            <v>302.40700000000004</v>
          </cell>
          <cell r="BN15">
            <v>166.37603100000001</v>
          </cell>
          <cell r="BO15">
            <v>0</v>
          </cell>
          <cell r="BR15">
            <v>0</v>
          </cell>
          <cell r="BV15">
            <v>1713.72</v>
          </cell>
          <cell r="BW15">
            <v>1173.2891418302379</v>
          </cell>
          <cell r="BX15">
            <v>1713.72</v>
          </cell>
          <cell r="BY15">
            <v>366.63900000000001</v>
          </cell>
          <cell r="BZ15">
            <v>27.4</v>
          </cell>
          <cell r="CA15">
            <v>366.63900000000001</v>
          </cell>
          <cell r="CB15">
            <v>2020.1010000000001</v>
          </cell>
          <cell r="CC15">
            <v>2183.4205933444441</v>
          </cell>
          <cell r="CD15">
            <v>2020.1010000000001</v>
          </cell>
          <cell r="CE15">
            <v>0</v>
          </cell>
          <cell r="CF15">
            <v>0</v>
          </cell>
          <cell r="CG15">
            <v>0</v>
          </cell>
          <cell r="CJ15">
            <v>0</v>
          </cell>
          <cell r="CM15">
            <v>0</v>
          </cell>
          <cell r="CP15">
            <v>0</v>
          </cell>
          <cell r="CR15">
            <v>343.54903999999999</v>
          </cell>
          <cell r="CT15">
            <v>1281.9452099999999</v>
          </cell>
          <cell r="CV15">
            <v>344.56671</v>
          </cell>
          <cell r="CX15">
            <v>50.039619999999999</v>
          </cell>
          <cell r="DG15">
            <v>3.35</v>
          </cell>
          <cell r="DH15">
            <v>1.0381</v>
          </cell>
        </row>
        <row r="16">
          <cell r="C16">
            <v>38838</v>
          </cell>
          <cell r="D16" t="str">
            <v>Y</v>
          </cell>
          <cell r="E16">
            <v>1167122</v>
          </cell>
          <cell r="F16">
            <v>1170279.2</v>
          </cell>
          <cell r="H16">
            <v>113</v>
          </cell>
          <cell r="I16">
            <v>126</v>
          </cell>
          <cell r="K16">
            <v>3775.2220000000002</v>
          </cell>
          <cell r="L16">
            <v>971.24400000000003</v>
          </cell>
          <cell r="M16">
            <v>286.86621799009959</v>
          </cell>
          <cell r="N16">
            <v>-42.108789450301707</v>
          </cell>
          <cell r="O16">
            <v>5075.4410074404013</v>
          </cell>
          <cell r="P16">
            <v>4746.4660000000003</v>
          </cell>
          <cell r="Q16">
            <v>5561.4184816358993</v>
          </cell>
          <cell r="S16">
            <v>5561.4184816358993</v>
          </cell>
          <cell r="T16">
            <v>5075.4410074404013</v>
          </cell>
          <cell r="U16">
            <v>1255.56</v>
          </cell>
          <cell r="W16">
            <v>1255.56</v>
          </cell>
          <cell r="X16">
            <v>1684.5125254000002</v>
          </cell>
          <cell r="Z16">
            <v>1684.5125254000002</v>
          </cell>
          <cell r="AA16">
            <v>1255.56</v>
          </cell>
          <cell r="AB16">
            <v>80.513999999999996</v>
          </cell>
          <cell r="AC16">
            <v>3170.8389999999999</v>
          </cell>
          <cell r="AD16">
            <v>3251.3530000000001</v>
          </cell>
          <cell r="AE16">
            <v>680.81192139999996</v>
          </cell>
          <cell r="AG16">
            <v>680.81192139999996</v>
          </cell>
          <cell r="AH16">
            <v>3251.3530000000001</v>
          </cell>
          <cell r="AJ16">
            <v>3190.639968</v>
          </cell>
          <cell r="AK16">
            <v>0</v>
          </cell>
          <cell r="AO16">
            <v>28306.058679999998</v>
          </cell>
          <cell r="AP16">
            <v>4750.1490000000003</v>
          </cell>
          <cell r="AQ16">
            <v>997.61599999999999</v>
          </cell>
          <cell r="AR16">
            <v>961.00183026683362</v>
          </cell>
          <cell r="AS16">
            <v>-141.06444465851072</v>
          </cell>
          <cell r="AT16">
            <v>33056.20768</v>
          </cell>
          <cell r="AU16">
            <v>34038.341248852645</v>
          </cell>
          <cell r="AW16">
            <v>34038.341248852645</v>
          </cell>
          <cell r="AX16">
            <v>33056.20768</v>
          </cell>
          <cell r="AY16">
            <v>4779.933</v>
          </cell>
          <cell r="BA16">
            <v>4779.933</v>
          </cell>
          <cell r="BB16">
            <v>4682.469999954561</v>
          </cell>
          <cell r="BD16">
            <v>4682.469999954561</v>
          </cell>
          <cell r="BE16">
            <v>4779.933</v>
          </cell>
          <cell r="BF16">
            <v>441.34100000000001</v>
          </cell>
          <cell r="BG16">
            <v>742.89599999999996</v>
          </cell>
          <cell r="BH16">
            <v>1184.2370000000001</v>
          </cell>
          <cell r="BI16">
            <v>275.18579801599998</v>
          </cell>
          <cell r="BK16">
            <v>275.18579801599998</v>
          </cell>
          <cell r="BL16">
            <v>1184.2370000000001</v>
          </cell>
          <cell r="BN16">
            <v>500.81422680000003</v>
          </cell>
          <cell r="BO16">
            <v>0</v>
          </cell>
          <cell r="BR16">
            <v>0</v>
          </cell>
          <cell r="BV16">
            <v>1163.192</v>
          </cell>
          <cell r="BW16">
            <v>890.46964695527925</v>
          </cell>
          <cell r="BX16">
            <v>1163.192</v>
          </cell>
          <cell r="BY16">
            <v>-57.600999999999999</v>
          </cell>
          <cell r="BZ16">
            <v>115.5</v>
          </cell>
          <cell r="CA16">
            <v>-57.600999999999999</v>
          </cell>
          <cell r="CB16">
            <v>2177.384</v>
          </cell>
          <cell r="CC16">
            <v>2087.9945087037299</v>
          </cell>
          <cell r="CD16">
            <v>2177.384</v>
          </cell>
          <cell r="CE16">
            <v>0</v>
          </cell>
          <cell r="CF16">
            <v>0</v>
          </cell>
          <cell r="CG16">
            <v>0</v>
          </cell>
          <cell r="CJ16">
            <v>0</v>
          </cell>
          <cell r="CM16">
            <v>0</v>
          </cell>
          <cell r="CP16">
            <v>0</v>
          </cell>
          <cell r="CR16">
            <v>343.54903999999999</v>
          </cell>
          <cell r="CT16">
            <v>1398.91346</v>
          </cell>
          <cell r="CV16">
            <v>387.31635</v>
          </cell>
          <cell r="CX16">
            <v>47.605379999999997</v>
          </cell>
          <cell r="DG16">
            <v>3.35</v>
          </cell>
          <cell r="DH16">
            <v>1.0381</v>
          </cell>
        </row>
        <row r="17">
          <cell r="C17">
            <v>38869</v>
          </cell>
          <cell r="D17" t="str">
            <v>Y</v>
          </cell>
          <cell r="E17">
            <v>1165430</v>
          </cell>
          <cell r="F17">
            <v>1169951.8</v>
          </cell>
          <cell r="K17">
            <v>3084.5520000000001</v>
          </cell>
          <cell r="L17">
            <v>522.36099999999999</v>
          </cell>
          <cell r="M17">
            <v>0</v>
          </cell>
          <cell r="N17">
            <v>0</v>
          </cell>
          <cell r="O17">
            <v>3606.913</v>
          </cell>
          <cell r="P17">
            <v>3606.913</v>
          </cell>
          <cell r="Q17">
            <v>3119.6107128999997</v>
          </cell>
          <cell r="S17">
            <v>3119.6107128999997</v>
          </cell>
          <cell r="T17">
            <v>3606.913</v>
          </cell>
          <cell r="U17">
            <v>1312.6080000000002</v>
          </cell>
          <cell r="W17">
            <v>1312.6080000000002</v>
          </cell>
          <cell r="X17">
            <v>1179.9298199999998</v>
          </cell>
          <cell r="Z17">
            <v>1179.9298199999998</v>
          </cell>
          <cell r="AA17">
            <v>1312.6080000000002</v>
          </cell>
          <cell r="AB17">
            <v>-104.37</v>
          </cell>
          <cell r="AC17">
            <v>4283.8490000000002</v>
          </cell>
          <cell r="AD17">
            <v>4179.4790000000003</v>
          </cell>
          <cell r="AE17">
            <v>157.70638199999999</v>
          </cell>
          <cell r="AG17">
            <v>157.70638199999999</v>
          </cell>
          <cell r="AH17">
            <v>4179.4790000000003</v>
          </cell>
          <cell r="AJ17">
            <v>3190.639968</v>
          </cell>
          <cell r="AK17">
            <v>0</v>
          </cell>
          <cell r="AO17">
            <v>23654.384000000002</v>
          </cell>
          <cell r="AP17">
            <v>2098.9839999999999</v>
          </cell>
          <cell r="AQ17">
            <v>0</v>
          </cell>
          <cell r="AR17">
            <v>0</v>
          </cell>
          <cell r="AS17">
            <v>0</v>
          </cell>
          <cell r="AT17">
            <v>25753.368000000002</v>
          </cell>
          <cell r="AU17">
            <v>24355.044702028288</v>
          </cell>
          <cell r="AW17">
            <v>24355.044702028288</v>
          </cell>
          <cell r="AX17">
            <v>25753.368000000002</v>
          </cell>
          <cell r="AY17">
            <v>5872.326</v>
          </cell>
          <cell r="BA17">
            <v>5872.326</v>
          </cell>
          <cell r="BB17">
            <v>3545.4800713230202</v>
          </cell>
          <cell r="BD17">
            <v>3545.4800713230202</v>
          </cell>
          <cell r="BE17">
            <v>5872.326</v>
          </cell>
          <cell r="BF17">
            <v>214.08099999999999</v>
          </cell>
          <cell r="BG17">
            <v>1416.6869999999999</v>
          </cell>
          <cell r="BH17">
            <v>1630.7679999999998</v>
          </cell>
          <cell r="BI17">
            <v>212.12850583999997</v>
          </cell>
          <cell r="BK17">
            <v>212.12850583999997</v>
          </cell>
          <cell r="BL17">
            <v>1630.7679999999998</v>
          </cell>
          <cell r="BN17">
            <v>500.81422680000003</v>
          </cell>
          <cell r="BO17">
            <v>0</v>
          </cell>
          <cell r="BR17">
            <v>0</v>
          </cell>
          <cell r="BV17">
            <v>931.19100000000003</v>
          </cell>
          <cell r="BW17">
            <v>540.23120771153924</v>
          </cell>
          <cell r="BX17">
            <v>931.19100000000003</v>
          </cell>
          <cell r="BY17">
            <v>55.57443</v>
          </cell>
          <cell r="BZ17">
            <v>165</v>
          </cell>
          <cell r="CA17">
            <v>55.57443</v>
          </cell>
          <cell r="CB17">
            <v>1799.7660000000001</v>
          </cell>
          <cell r="CC17">
            <v>1963.8335967598669</v>
          </cell>
          <cell r="CD17">
            <v>1799.7660000000001</v>
          </cell>
          <cell r="CE17">
            <v>0</v>
          </cell>
          <cell r="CF17">
            <v>0</v>
          </cell>
          <cell r="CG17">
            <v>0</v>
          </cell>
          <cell r="CJ17">
            <v>0</v>
          </cell>
          <cell r="CM17">
            <v>0</v>
          </cell>
          <cell r="CP17">
            <v>0</v>
          </cell>
          <cell r="CR17">
            <v>343.54903999999999</v>
          </cell>
          <cell r="CT17">
            <v>1086.78601</v>
          </cell>
          <cell r="CV17">
            <v>322.91139000000004</v>
          </cell>
          <cell r="CX17">
            <v>46.51972</v>
          </cell>
          <cell r="DG17">
            <v>3.35</v>
          </cell>
          <cell r="DH17">
            <v>1.0381</v>
          </cell>
        </row>
        <row r="18">
          <cell r="C18">
            <v>38899</v>
          </cell>
          <cell r="D18" t="str">
            <v>Y</v>
          </cell>
          <cell r="E18">
            <v>1163591</v>
          </cell>
          <cell r="F18">
            <v>1172854</v>
          </cell>
          <cell r="K18">
            <v>2618.59</v>
          </cell>
          <cell r="L18">
            <v>743.32</v>
          </cell>
          <cell r="M18">
            <v>0</v>
          </cell>
          <cell r="N18">
            <v>0</v>
          </cell>
          <cell r="O18">
            <v>3361.9100000000003</v>
          </cell>
          <cell r="P18">
            <v>3361.9100000000003</v>
          </cell>
          <cell r="Q18">
            <v>2884.4804721249993</v>
          </cell>
          <cell r="S18">
            <v>2884.4804721249993</v>
          </cell>
          <cell r="T18">
            <v>3361.9100000000003</v>
          </cell>
          <cell r="U18">
            <v>1175.8679999999999</v>
          </cell>
          <cell r="W18">
            <v>1175.8679999999999</v>
          </cell>
          <cell r="X18">
            <v>1219.2608139999998</v>
          </cell>
          <cell r="Z18">
            <v>1219.2608139999998</v>
          </cell>
          <cell r="AA18">
            <v>1175.8679999999999</v>
          </cell>
          <cell r="AB18">
            <v>83.129000000000005</v>
          </cell>
          <cell r="AC18">
            <v>5736.5309999999999</v>
          </cell>
          <cell r="AD18">
            <v>5819.66</v>
          </cell>
          <cell r="AE18">
            <v>162.96326139999999</v>
          </cell>
          <cell r="AG18">
            <v>162.96326139999999</v>
          </cell>
          <cell r="AH18">
            <v>5819.66</v>
          </cell>
          <cell r="AJ18">
            <v>3190.639968</v>
          </cell>
          <cell r="AK18">
            <v>0</v>
          </cell>
          <cell r="AO18">
            <v>22901.441000000003</v>
          </cell>
          <cell r="AP18">
            <v>3588.741</v>
          </cell>
          <cell r="AQ18">
            <v>0</v>
          </cell>
          <cell r="AR18">
            <v>0</v>
          </cell>
          <cell r="AS18">
            <v>0</v>
          </cell>
          <cell r="AT18">
            <v>26490.182000000001</v>
          </cell>
          <cell r="AU18">
            <v>25287.372269750776</v>
          </cell>
          <cell r="AW18">
            <v>25287.372269750776</v>
          </cell>
          <cell r="AX18">
            <v>26490.182000000001</v>
          </cell>
          <cell r="AY18">
            <v>5244.8639999999996</v>
          </cell>
          <cell r="BA18">
            <v>5244.8639999999996</v>
          </cell>
          <cell r="BB18">
            <v>3641.7782389959289</v>
          </cell>
          <cell r="BD18">
            <v>3641.7782389959289</v>
          </cell>
          <cell r="BE18">
            <v>5244.8639999999996</v>
          </cell>
          <cell r="BF18">
            <v>210.61600000000001</v>
          </cell>
          <cell r="BG18">
            <v>3246.33</v>
          </cell>
          <cell r="BH18">
            <v>3456.9459999999999</v>
          </cell>
          <cell r="BI18">
            <v>212.75933136799998</v>
          </cell>
          <cell r="BK18">
            <v>212.75933136799998</v>
          </cell>
          <cell r="BL18">
            <v>3456.9459999999999</v>
          </cell>
          <cell r="BN18">
            <v>500.81422680000003</v>
          </cell>
          <cell r="BO18">
            <v>0</v>
          </cell>
          <cell r="BR18">
            <v>0</v>
          </cell>
          <cell r="BV18">
            <v>779.14300000000003</v>
          </cell>
          <cell r="BW18">
            <v>525.79831725648535</v>
          </cell>
          <cell r="BX18">
            <v>779.14300000000003</v>
          </cell>
          <cell r="BY18">
            <v>60.509</v>
          </cell>
          <cell r="BZ18">
            <v>225.6</v>
          </cell>
          <cell r="CA18">
            <v>60.509</v>
          </cell>
          <cell r="CB18">
            <v>1558.13</v>
          </cell>
          <cell r="CC18">
            <v>1684.3165844639002</v>
          </cell>
          <cell r="CD18">
            <v>1558.13</v>
          </cell>
          <cell r="CE18">
            <v>0</v>
          </cell>
          <cell r="CF18">
            <v>0</v>
          </cell>
          <cell r="CG18">
            <v>0</v>
          </cell>
          <cell r="CJ18">
            <v>0</v>
          </cell>
          <cell r="CM18">
            <v>0</v>
          </cell>
          <cell r="CP18">
            <v>0</v>
          </cell>
          <cell r="CR18">
            <v>343.54903999999999</v>
          </cell>
          <cell r="CT18">
            <v>885.54817000000003</v>
          </cell>
          <cell r="CV18">
            <v>280.55297999999999</v>
          </cell>
          <cell r="CX18">
            <v>48.479459999999996</v>
          </cell>
          <cell r="DG18">
            <v>3.35</v>
          </cell>
          <cell r="DH18">
            <v>1.0381</v>
          </cell>
        </row>
        <row r="19">
          <cell r="C19">
            <v>38930</v>
          </cell>
          <cell r="D19" t="str">
            <v>Y</v>
          </cell>
          <cell r="E19">
            <v>1162494</v>
          </cell>
          <cell r="F19">
            <v>1174207.8</v>
          </cell>
          <cell r="K19">
            <v>2571.5430000000001</v>
          </cell>
          <cell r="L19">
            <v>746.85400000000004</v>
          </cell>
          <cell r="M19">
            <v>0</v>
          </cell>
          <cell r="N19">
            <v>0</v>
          </cell>
          <cell r="O19">
            <v>3318.3969999999999</v>
          </cell>
          <cell r="P19">
            <v>3318.3969999999999</v>
          </cell>
          <cell r="Q19">
            <v>4206.0561140699992</v>
          </cell>
          <cell r="S19">
            <v>4206.0561140699992</v>
          </cell>
          <cell r="T19">
            <v>3318.3969999999999</v>
          </cell>
          <cell r="U19">
            <v>1231.309</v>
          </cell>
          <cell r="W19">
            <v>1231.309</v>
          </cell>
          <cell r="X19">
            <v>1219.2608139999998</v>
          </cell>
          <cell r="Z19">
            <v>1219.2608139999998</v>
          </cell>
          <cell r="AA19">
            <v>1231.309</v>
          </cell>
          <cell r="AB19">
            <v>-82.356999999999999</v>
          </cell>
          <cell r="AC19">
            <v>3913.6239999999998</v>
          </cell>
          <cell r="AD19">
            <v>3831.2669999999998</v>
          </cell>
          <cell r="AE19">
            <v>162.96326139999999</v>
          </cell>
          <cell r="AG19">
            <v>162.96326139999999</v>
          </cell>
          <cell r="AH19">
            <v>3831.2669999999998</v>
          </cell>
          <cell r="AJ19">
            <v>3190.639968</v>
          </cell>
          <cell r="AK19">
            <v>0</v>
          </cell>
          <cell r="AO19">
            <v>20101.854000000003</v>
          </cell>
          <cell r="AP19">
            <v>3634.4839999999999</v>
          </cell>
          <cell r="AQ19">
            <v>0</v>
          </cell>
          <cell r="AR19">
            <v>0</v>
          </cell>
          <cell r="AS19">
            <v>0</v>
          </cell>
          <cell r="AT19">
            <v>23736.338000000003</v>
          </cell>
          <cell r="AU19">
            <v>31440.83457221515</v>
          </cell>
          <cell r="AW19">
            <v>31440.83457221515</v>
          </cell>
          <cell r="AX19">
            <v>23736.338000000003</v>
          </cell>
          <cell r="AY19">
            <v>5303.0259999999998</v>
          </cell>
          <cell r="BA19">
            <v>5303.0259999999998</v>
          </cell>
          <cell r="BB19">
            <v>3634.6788691001807</v>
          </cell>
          <cell r="BD19">
            <v>3634.6788691001807</v>
          </cell>
          <cell r="BE19">
            <v>5303.0259999999998</v>
          </cell>
          <cell r="BF19">
            <v>102.229</v>
          </cell>
          <cell r="BG19">
            <v>1770.346</v>
          </cell>
          <cell r="BH19">
            <v>1872.575</v>
          </cell>
          <cell r="BI19">
            <v>212.75933136799998</v>
          </cell>
          <cell r="BK19">
            <v>212.75933136799998</v>
          </cell>
          <cell r="BL19">
            <v>1872.575</v>
          </cell>
          <cell r="BN19">
            <v>500.81422680000003</v>
          </cell>
          <cell r="BO19">
            <v>0</v>
          </cell>
          <cell r="BR19">
            <v>0</v>
          </cell>
          <cell r="BV19">
            <v>768.30200000000002</v>
          </cell>
          <cell r="BW19">
            <v>694.2470047352673</v>
          </cell>
          <cell r="BX19">
            <v>768.30200000000002</v>
          </cell>
          <cell r="BY19">
            <v>662.87400000000002</v>
          </cell>
          <cell r="BZ19">
            <v>244</v>
          </cell>
          <cell r="CA19">
            <v>662.87400000000002</v>
          </cell>
          <cell r="CB19">
            <v>1435.5360000000001</v>
          </cell>
          <cell r="CC19">
            <v>1495.7903258207123</v>
          </cell>
          <cell r="CD19">
            <v>1435.5360000000001</v>
          </cell>
          <cell r="CE19">
            <v>0</v>
          </cell>
          <cell r="CF19">
            <v>0</v>
          </cell>
          <cell r="CG19">
            <v>0</v>
          </cell>
          <cell r="CJ19">
            <v>0</v>
          </cell>
          <cell r="CM19">
            <v>0</v>
          </cell>
          <cell r="CP19">
            <v>0</v>
          </cell>
          <cell r="CR19">
            <v>343.77065000000005</v>
          </cell>
          <cell r="CT19">
            <v>744.44736999999998</v>
          </cell>
          <cell r="CV19">
            <v>300.99534999999997</v>
          </cell>
          <cell r="CX19">
            <v>46.322720000000004</v>
          </cell>
          <cell r="DG19">
            <v>3.35</v>
          </cell>
          <cell r="DH19">
            <v>1.0381</v>
          </cell>
        </row>
        <row r="20">
          <cell r="C20">
            <v>38961</v>
          </cell>
          <cell r="D20" t="str">
            <v>Y</v>
          </cell>
          <cell r="E20">
            <v>1164626</v>
          </cell>
          <cell r="F20">
            <v>1176595.2</v>
          </cell>
          <cell r="K20">
            <v>2052.3690000000001</v>
          </cell>
          <cell r="L20">
            <v>412.839</v>
          </cell>
          <cell r="M20">
            <v>0</v>
          </cell>
          <cell r="N20">
            <v>0</v>
          </cell>
          <cell r="O20">
            <v>2465.2080000000001</v>
          </cell>
          <cell r="P20">
            <v>2465.2080000000001</v>
          </cell>
          <cell r="Q20">
            <v>3454.5788806999999</v>
          </cell>
          <cell r="S20">
            <v>3454.5788806999999</v>
          </cell>
          <cell r="T20">
            <v>2465.2080000000001</v>
          </cell>
          <cell r="U20">
            <v>997.98400000000004</v>
          </cell>
          <cell r="W20">
            <v>997.98400000000004</v>
          </cell>
          <cell r="X20">
            <v>1179.9298199999998</v>
          </cell>
          <cell r="Z20">
            <v>1179.9298199999998</v>
          </cell>
          <cell r="AA20">
            <v>997.98400000000004</v>
          </cell>
          <cell r="AB20">
            <v>77.069999999999993</v>
          </cell>
          <cell r="AC20">
            <v>1764.085</v>
          </cell>
          <cell r="AD20">
            <v>1841.155</v>
          </cell>
          <cell r="AE20">
            <v>157.70638199999999</v>
          </cell>
          <cell r="AG20">
            <v>157.70638199999999</v>
          </cell>
          <cell r="AH20">
            <v>1841.155</v>
          </cell>
          <cell r="AJ20">
            <v>3190.639968</v>
          </cell>
          <cell r="AK20">
            <v>0</v>
          </cell>
          <cell r="AO20">
            <v>20108.533460000002</v>
          </cell>
          <cell r="AP20">
            <v>2072.9059999999999</v>
          </cell>
          <cell r="AQ20">
            <v>0</v>
          </cell>
          <cell r="AR20">
            <v>0</v>
          </cell>
          <cell r="AS20">
            <v>0</v>
          </cell>
          <cell r="AT20">
            <v>22181.439460000001</v>
          </cell>
          <cell r="AU20">
            <v>24577.740497390914</v>
          </cell>
          <cell r="AW20">
            <v>24577.740497390914</v>
          </cell>
          <cell r="AX20">
            <v>22181.439460000001</v>
          </cell>
          <cell r="AY20">
            <v>6583.91</v>
          </cell>
          <cell r="BA20">
            <v>6583.91</v>
          </cell>
          <cell r="BB20">
            <v>3545.9319300463253</v>
          </cell>
          <cell r="BD20">
            <v>3545.9319300463253</v>
          </cell>
          <cell r="BE20">
            <v>6583.91</v>
          </cell>
          <cell r="BF20">
            <v>-215.79499999999999</v>
          </cell>
          <cell r="BG20">
            <v>857.572</v>
          </cell>
          <cell r="BH20">
            <v>641.77700000000004</v>
          </cell>
          <cell r="BI20">
            <v>212.12850583999997</v>
          </cell>
          <cell r="BK20">
            <v>212.12850583999997</v>
          </cell>
          <cell r="BL20">
            <v>641.77700000000004</v>
          </cell>
          <cell r="BN20">
            <v>500.81422680000003</v>
          </cell>
          <cell r="BO20">
            <v>0</v>
          </cell>
          <cell r="BR20">
            <v>0</v>
          </cell>
          <cell r="BV20">
            <v>707.37199999999996</v>
          </cell>
          <cell r="BW20">
            <v>579.60793011030114</v>
          </cell>
          <cell r="BX20">
            <v>707.37199999999996</v>
          </cell>
          <cell r="BY20">
            <v>211.762</v>
          </cell>
          <cell r="BZ20">
            <v>236.1</v>
          </cell>
          <cell r="CA20">
            <v>211.762</v>
          </cell>
          <cell r="CB20">
            <v>1324.0719999999999</v>
          </cell>
          <cell r="CC20">
            <v>1419.2481832938925</v>
          </cell>
          <cell r="CD20">
            <v>1324.0719999999999</v>
          </cell>
          <cell r="CE20">
            <v>1691.38554</v>
          </cell>
          <cell r="CF20">
            <v>4000</v>
          </cell>
          <cell r="CG20">
            <v>1691.38554</v>
          </cell>
          <cell r="CJ20">
            <v>0</v>
          </cell>
          <cell r="CM20">
            <v>0</v>
          </cell>
          <cell r="CP20">
            <v>0</v>
          </cell>
          <cell r="CR20">
            <v>343.77065000000005</v>
          </cell>
          <cell r="CT20">
            <v>648.17197999999996</v>
          </cell>
          <cell r="CV20">
            <v>281.83446000000004</v>
          </cell>
          <cell r="CX20">
            <v>50.295059999999999</v>
          </cell>
          <cell r="DG20">
            <v>3.35</v>
          </cell>
          <cell r="DH20">
            <v>1.0381</v>
          </cell>
        </row>
        <row r="21">
          <cell r="C21">
            <v>38991</v>
          </cell>
          <cell r="D21" t="str">
            <v>Y</v>
          </cell>
          <cell r="E21">
            <v>1167109</v>
          </cell>
          <cell r="F21">
            <v>1182564.3999999999</v>
          </cell>
          <cell r="H21">
            <v>279</v>
          </cell>
          <cell r="I21">
            <v>249</v>
          </cell>
          <cell r="K21">
            <v>5656.5630000000001</v>
          </cell>
          <cell r="L21">
            <v>823.29499999999996</v>
          </cell>
          <cell r="M21">
            <v>-52.137003586767577</v>
          </cell>
          <cell r="N21">
            <v>7.6531593726468978</v>
          </cell>
          <cell r="O21">
            <v>6420.0678370405858</v>
          </cell>
          <cell r="P21">
            <v>6479.8580000000002</v>
          </cell>
          <cell r="Q21">
            <v>6388.2807774168423</v>
          </cell>
          <cell r="S21">
            <v>6388.2807774168423</v>
          </cell>
          <cell r="T21">
            <v>6420.0678370405858</v>
          </cell>
          <cell r="U21">
            <v>1657.674</v>
          </cell>
          <cell r="W21">
            <v>1657.674</v>
          </cell>
          <cell r="X21">
            <v>2138.6868150999999</v>
          </cell>
          <cell r="Z21">
            <v>2138.6868150999999</v>
          </cell>
          <cell r="AA21">
            <v>1657.674</v>
          </cell>
          <cell r="AB21">
            <v>-55.134</v>
          </cell>
          <cell r="AC21">
            <v>2757.4409999999998</v>
          </cell>
          <cell r="AD21">
            <v>2702.3069999999998</v>
          </cell>
          <cell r="AE21">
            <v>1186.3308514</v>
          </cell>
          <cell r="AG21">
            <v>1186.3308514</v>
          </cell>
          <cell r="AH21">
            <v>2702.3069999999998</v>
          </cell>
          <cell r="AJ21">
            <v>1899.1253333333332</v>
          </cell>
          <cell r="AK21">
            <v>0</v>
          </cell>
          <cell r="AO21">
            <v>37367.830999999998</v>
          </cell>
          <cell r="AP21">
            <v>3665.2840000000001</v>
          </cell>
          <cell r="AQ21">
            <v>-180.23099999999999</v>
          </cell>
          <cell r="AR21">
            <v>-173.61622194393604</v>
          </cell>
          <cell r="AS21">
            <v>25.485020710914171</v>
          </cell>
          <cell r="AT21">
            <v>41033.114999999998</v>
          </cell>
          <cell r="AU21">
            <v>40665.703474431524</v>
          </cell>
          <cell r="AW21">
            <v>40665.703474431524</v>
          </cell>
          <cell r="AX21">
            <v>41033.114999999998</v>
          </cell>
          <cell r="AY21">
            <v>5917.1960000000008</v>
          </cell>
          <cell r="BA21">
            <v>5917.1960000000008</v>
          </cell>
          <cell r="BB21">
            <v>5712.891090545093</v>
          </cell>
          <cell r="BD21">
            <v>5712.891090545093</v>
          </cell>
          <cell r="BE21">
            <v>5917.1960000000008</v>
          </cell>
          <cell r="BF21">
            <v>-121.596</v>
          </cell>
          <cell r="BG21">
            <v>759.72299999999996</v>
          </cell>
          <cell r="BH21">
            <v>638.12699999999995</v>
          </cell>
          <cell r="BI21">
            <v>336.12592022000001</v>
          </cell>
          <cell r="BK21">
            <v>336.12592022000001</v>
          </cell>
          <cell r="BL21">
            <v>638.12699999999995</v>
          </cell>
          <cell r="BN21">
            <v>265.40006666666665</v>
          </cell>
          <cell r="BO21">
            <v>0</v>
          </cell>
          <cell r="BR21">
            <v>0</v>
          </cell>
          <cell r="BV21">
            <v>733.673</v>
          </cell>
          <cell r="BW21">
            <v>1045.3120778547541</v>
          </cell>
          <cell r="BX21">
            <v>733.673</v>
          </cell>
          <cell r="BY21">
            <v>297.33258000000001</v>
          </cell>
          <cell r="BZ21">
            <v>28.3</v>
          </cell>
          <cell r="CA21">
            <v>297.33258000000001</v>
          </cell>
          <cell r="CB21">
            <v>1045.21</v>
          </cell>
          <cell r="CC21">
            <v>1368.6036012433653</v>
          </cell>
          <cell r="CD21">
            <v>1045.21</v>
          </cell>
          <cell r="CE21">
            <v>0</v>
          </cell>
          <cell r="CF21">
            <v>0</v>
          </cell>
          <cell r="CG21">
            <v>0</v>
          </cell>
          <cell r="CJ21">
            <v>0</v>
          </cell>
          <cell r="CM21">
            <v>0</v>
          </cell>
          <cell r="CP21">
            <v>0</v>
          </cell>
          <cell r="CR21">
            <v>96.586830000000006</v>
          </cell>
          <cell r="CT21">
            <v>622.09357999999997</v>
          </cell>
          <cell r="CV21">
            <v>277.60275999999999</v>
          </cell>
          <cell r="CX21">
            <v>48.926839999999999</v>
          </cell>
          <cell r="DG21">
            <v>3.33</v>
          </cell>
          <cell r="DH21">
            <v>1.0381</v>
          </cell>
        </row>
        <row r="22">
          <cell r="C22">
            <v>39022</v>
          </cell>
          <cell r="D22" t="str">
            <v>Y</v>
          </cell>
          <cell r="E22">
            <v>1171351</v>
          </cell>
          <cell r="F22">
            <v>1182217.5</v>
          </cell>
          <cell r="H22">
            <v>382</v>
          </cell>
          <cell r="I22">
            <v>518</v>
          </cell>
          <cell r="K22">
            <v>7068.665</v>
          </cell>
          <cell r="L22">
            <v>1597.559</v>
          </cell>
          <cell r="M22">
            <v>1673.3330961247348</v>
          </cell>
          <cell r="N22">
            <v>-245.62718965955645</v>
          </cell>
          <cell r="O22">
            <v>10585.184285784293</v>
          </cell>
          <cell r="P22">
            <v>8666.2240000000002</v>
          </cell>
          <cell r="Q22">
            <v>11319.977988296914</v>
          </cell>
          <cell r="S22">
            <v>11319.977988296914</v>
          </cell>
          <cell r="T22">
            <v>10585.184285784293</v>
          </cell>
          <cell r="U22">
            <v>2429.6550000000002</v>
          </cell>
          <cell r="W22">
            <v>2429.6550000000002</v>
          </cell>
          <cell r="X22">
            <v>3092.6313001999993</v>
          </cell>
          <cell r="Z22">
            <v>3092.6313001999993</v>
          </cell>
          <cell r="AA22">
            <v>2429.6550000000002</v>
          </cell>
          <cell r="AB22">
            <v>97.299000000000007</v>
          </cell>
          <cell r="AC22">
            <v>2142.1770000000001</v>
          </cell>
          <cell r="AD22">
            <v>2239.4760000000001</v>
          </cell>
          <cell r="AE22">
            <v>2286.6397620000007</v>
          </cell>
          <cell r="AG22">
            <v>2286.6397620000007</v>
          </cell>
          <cell r="AH22">
            <v>2239.4760000000001</v>
          </cell>
          <cell r="AJ22">
            <v>1899.1253333333332</v>
          </cell>
          <cell r="AK22">
            <v>0</v>
          </cell>
          <cell r="AO22">
            <v>44127.274400000002</v>
          </cell>
          <cell r="AP22">
            <v>6097.59</v>
          </cell>
          <cell r="AQ22">
            <v>5784.5</v>
          </cell>
          <cell r="AR22">
            <v>5572.1992100953667</v>
          </cell>
          <cell r="AS22">
            <v>-817.93854156632301</v>
          </cell>
          <cell r="AT22">
            <v>50224.864400000006</v>
          </cell>
          <cell r="AU22">
            <v>56372.97936489003</v>
          </cell>
          <cell r="AW22">
            <v>56372.97936489003</v>
          </cell>
          <cell r="AX22">
            <v>50224.864400000006</v>
          </cell>
          <cell r="AY22">
            <v>10122.847</v>
          </cell>
          <cell r="BA22">
            <v>10122.847</v>
          </cell>
          <cell r="BB22">
            <v>7856.0435667807278</v>
          </cell>
          <cell r="BD22">
            <v>7856.0435667807278</v>
          </cell>
          <cell r="BE22">
            <v>10122.847</v>
          </cell>
          <cell r="BF22">
            <v>-670.57500000000005</v>
          </cell>
          <cell r="BG22">
            <v>597.85299999999995</v>
          </cell>
          <cell r="BH22">
            <v>-72.722000000000094</v>
          </cell>
          <cell r="BI22">
            <v>468.77064650400007</v>
          </cell>
          <cell r="BK22">
            <v>468.77064650400007</v>
          </cell>
          <cell r="BL22">
            <v>-72.722000000000094</v>
          </cell>
          <cell r="BN22">
            <v>265.40006666666665</v>
          </cell>
          <cell r="BO22">
            <v>0</v>
          </cell>
          <cell r="BR22">
            <v>0</v>
          </cell>
          <cell r="BV22">
            <v>1065.2018599999999</v>
          </cell>
          <cell r="BW22">
            <v>1795.702448605849</v>
          </cell>
          <cell r="BX22">
            <v>1065.2018599999999</v>
          </cell>
          <cell r="BY22">
            <v>1179.9849999999999</v>
          </cell>
          <cell r="BZ22">
            <v>327.3</v>
          </cell>
          <cell r="CA22">
            <v>1179.9849999999999</v>
          </cell>
          <cell r="CB22">
            <v>1121.663</v>
          </cell>
          <cell r="CC22">
            <v>1245.2542319528695</v>
          </cell>
          <cell r="CD22">
            <v>1121.663</v>
          </cell>
          <cell r="CE22">
            <v>0</v>
          </cell>
          <cell r="CF22">
            <v>0</v>
          </cell>
          <cell r="CG22">
            <v>0</v>
          </cell>
          <cell r="CJ22">
            <v>0</v>
          </cell>
          <cell r="CM22">
            <v>0</v>
          </cell>
          <cell r="CP22">
            <v>0</v>
          </cell>
          <cell r="CR22">
            <v>319.15934000000004</v>
          </cell>
          <cell r="CT22">
            <v>526.0829</v>
          </cell>
          <cell r="CV22">
            <v>224.91744</v>
          </cell>
          <cell r="CX22">
            <v>51.503039999999999</v>
          </cell>
          <cell r="DG22">
            <v>3.33</v>
          </cell>
          <cell r="DH22">
            <v>1.0381</v>
          </cell>
        </row>
        <row r="23">
          <cell r="C23">
            <v>39052</v>
          </cell>
          <cell r="D23" t="str">
            <v>Y</v>
          </cell>
          <cell r="E23">
            <v>1175368</v>
          </cell>
          <cell r="F23">
            <v>1183015.25</v>
          </cell>
          <cell r="H23">
            <v>655</v>
          </cell>
          <cell r="I23">
            <v>869</v>
          </cell>
          <cell r="K23">
            <v>10813.331</v>
          </cell>
          <cell r="L23">
            <v>2831.07</v>
          </cell>
          <cell r="M23">
            <v>2633.0388764643653</v>
          </cell>
          <cell r="N23">
            <v>-386.50103720906145</v>
          </cell>
          <cell r="O23">
            <v>16663.940913673425</v>
          </cell>
          <cell r="P23">
            <v>13644.401</v>
          </cell>
          <cell r="Q23">
            <v>17171.022685627537</v>
          </cell>
          <cell r="S23">
            <v>17171.022685627537</v>
          </cell>
          <cell r="T23">
            <v>16663.940913673425</v>
          </cell>
          <cell r="U23">
            <v>3448.9410000000003</v>
          </cell>
          <cell r="W23">
            <v>3448.9410000000003</v>
          </cell>
          <cell r="X23">
            <v>4428.020633099999</v>
          </cell>
          <cell r="Z23">
            <v>4428.020633099999</v>
          </cell>
          <cell r="AA23">
            <v>3448.9410000000003</v>
          </cell>
          <cell r="AB23">
            <v>-63.024000000000001</v>
          </cell>
          <cell r="AC23">
            <v>2679.5050000000001</v>
          </cell>
          <cell r="AD23">
            <v>2616.4810000000002</v>
          </cell>
          <cell r="AE23">
            <v>3734.4750514000002</v>
          </cell>
          <cell r="AG23">
            <v>3734.4750514000002</v>
          </cell>
          <cell r="AH23">
            <v>2616.4810000000002</v>
          </cell>
          <cell r="AJ23">
            <v>1899.1253333333332</v>
          </cell>
          <cell r="AK23">
            <v>0</v>
          </cell>
          <cell r="AO23">
            <v>55680.376000000004</v>
          </cell>
          <cell r="AP23">
            <v>10953.206</v>
          </cell>
          <cell r="AQ23">
            <v>9102.0810000000001</v>
          </cell>
          <cell r="AR23">
            <v>8768.0194586263369</v>
          </cell>
          <cell r="AS23">
            <v>-1287.0484539061747</v>
          </cell>
          <cell r="AT23">
            <v>66633.582000000009</v>
          </cell>
          <cell r="AU23">
            <v>75222.322724233192</v>
          </cell>
          <cell r="AW23">
            <v>75222.322724233192</v>
          </cell>
          <cell r="AX23">
            <v>66633.582000000009</v>
          </cell>
          <cell r="AY23">
            <v>12805.866</v>
          </cell>
          <cell r="BA23">
            <v>12805.866</v>
          </cell>
          <cell r="BB23">
            <v>10868.007885779767</v>
          </cell>
          <cell r="BD23">
            <v>10868.007885779767</v>
          </cell>
          <cell r="BE23">
            <v>12805.866</v>
          </cell>
          <cell r="BF23">
            <v>-10.433999999999999</v>
          </cell>
          <cell r="BG23">
            <v>717.84699999999998</v>
          </cell>
          <cell r="BH23">
            <v>707.41300000000001</v>
          </cell>
          <cell r="BI23">
            <v>643.30377198000008</v>
          </cell>
          <cell r="BK23">
            <v>643.30377198000008</v>
          </cell>
          <cell r="BL23">
            <v>707.41300000000001</v>
          </cell>
          <cell r="BN23">
            <v>265.40006666666665</v>
          </cell>
          <cell r="BO23">
            <v>0</v>
          </cell>
          <cell r="BR23">
            <v>0</v>
          </cell>
          <cell r="BV23">
            <v>1578.1179999999999</v>
          </cell>
          <cell r="BW23">
            <v>2607.3795925664708</v>
          </cell>
          <cell r="BX23">
            <v>1578.1179999999999</v>
          </cell>
          <cell r="BY23">
            <v>3211.0839999999998</v>
          </cell>
          <cell r="BZ23">
            <v>380.1</v>
          </cell>
          <cell r="CA23">
            <v>3211.0839999999998</v>
          </cell>
          <cell r="CB23">
            <v>1161.079</v>
          </cell>
          <cell r="CC23">
            <v>1308.189139592344</v>
          </cell>
          <cell r="CD23">
            <v>1161.079</v>
          </cell>
          <cell r="CE23">
            <v>0</v>
          </cell>
          <cell r="CF23">
            <v>0</v>
          </cell>
          <cell r="CG23">
            <v>0</v>
          </cell>
          <cell r="CJ23">
            <v>0</v>
          </cell>
          <cell r="CM23">
            <v>0</v>
          </cell>
          <cell r="CP23">
            <v>0</v>
          </cell>
          <cell r="CR23">
            <v>319.39334000000002</v>
          </cell>
          <cell r="CT23">
            <v>583.95325000000003</v>
          </cell>
          <cell r="CV23">
            <v>207.58970000000002</v>
          </cell>
          <cell r="CX23">
            <v>50.143080000000005</v>
          </cell>
          <cell r="DG23">
            <v>3.33</v>
          </cell>
          <cell r="DH23">
            <v>1.0381</v>
          </cell>
        </row>
        <row r="24">
          <cell r="C24">
            <v>39083</v>
          </cell>
          <cell r="D24" t="str">
            <v>Y</v>
          </cell>
          <cell r="E24">
            <v>1177007</v>
          </cell>
          <cell r="F24">
            <v>1172040.8050000002</v>
          </cell>
          <cell r="H24">
            <v>845</v>
          </cell>
          <cell r="I24">
            <v>1021</v>
          </cell>
          <cell r="K24">
            <v>14431.619000000001</v>
          </cell>
          <cell r="L24">
            <v>3446.576</v>
          </cell>
          <cell r="M24">
            <v>2165.4900252337879</v>
          </cell>
          <cell r="N24">
            <v>-317.8702254899153</v>
          </cell>
          <cell r="O24">
            <v>20361.555250723701</v>
          </cell>
          <cell r="P24">
            <v>17878.195</v>
          </cell>
          <cell r="Q24">
            <v>19524.547726789224</v>
          </cell>
          <cell r="S24">
            <v>19524.547726789224</v>
          </cell>
          <cell r="T24">
            <v>20361.555250723701</v>
          </cell>
          <cell r="U24">
            <v>3278.873</v>
          </cell>
          <cell r="W24">
            <v>3278.873</v>
          </cell>
          <cell r="X24">
            <v>3926.6266023672624</v>
          </cell>
          <cell r="Z24">
            <v>3926.6266023672624</v>
          </cell>
          <cell r="AA24">
            <v>3278.873</v>
          </cell>
          <cell r="AB24">
            <v>71.007000000000005</v>
          </cell>
          <cell r="AC24">
            <v>2431.1529999999998</v>
          </cell>
          <cell r="AD24">
            <v>2502.16</v>
          </cell>
          <cell r="AE24">
            <v>1873.847</v>
          </cell>
          <cell r="AG24">
            <v>1873.847</v>
          </cell>
          <cell r="AH24">
            <v>2502.16</v>
          </cell>
          <cell r="AJ24">
            <v>1981.1016666666665</v>
          </cell>
          <cell r="AK24">
            <v>0</v>
          </cell>
          <cell r="AO24">
            <v>78144.525000000009</v>
          </cell>
          <cell r="AP24">
            <v>14106.093000000001</v>
          </cell>
          <cell r="AQ24">
            <v>7485.8239999999996</v>
          </cell>
          <cell r="AR24">
            <v>7211.0817840285135</v>
          </cell>
          <cell r="AS24">
            <v>-1058.5078508814179</v>
          </cell>
          <cell r="AT24">
            <v>92250.618000000017</v>
          </cell>
          <cell r="AU24">
            <v>80958.462237754837</v>
          </cell>
          <cell r="AW24">
            <v>80958.462237754837</v>
          </cell>
          <cell r="AX24">
            <v>92250.618000000017</v>
          </cell>
          <cell r="AY24">
            <v>14787.188</v>
          </cell>
          <cell r="BA24">
            <v>14787.188</v>
          </cell>
          <cell r="BB24">
            <v>14329.75903204743</v>
          </cell>
          <cell r="BD24">
            <v>14329.75903204743</v>
          </cell>
          <cell r="BE24">
            <v>14787.188</v>
          </cell>
          <cell r="BF24">
            <v>84.212000000000003</v>
          </cell>
          <cell r="BG24">
            <v>782.93399999999997</v>
          </cell>
          <cell r="BH24">
            <v>867.14599999999996</v>
          </cell>
          <cell r="BI24">
            <v>404.88407999999998</v>
          </cell>
          <cell r="BK24">
            <v>404.88407999999998</v>
          </cell>
          <cell r="BL24">
            <v>867.14599999999996</v>
          </cell>
          <cell r="BN24">
            <v>340.02101291666668</v>
          </cell>
          <cell r="BO24">
            <v>0</v>
          </cell>
          <cell r="BR24">
            <v>0</v>
          </cell>
          <cell r="BV24">
            <v>1841.847</v>
          </cell>
          <cell r="BW24">
            <v>2354.4067581259092</v>
          </cell>
          <cell r="BX24">
            <v>1841.847</v>
          </cell>
          <cell r="BY24">
            <v>1984.4269999999999</v>
          </cell>
          <cell r="BZ24">
            <v>724.1</v>
          </cell>
          <cell r="CA24">
            <v>1984.4269999999999</v>
          </cell>
          <cell r="CB24">
            <v>1490.0060000000001</v>
          </cell>
          <cell r="CC24">
            <v>1534.650442890829</v>
          </cell>
          <cell r="CD24">
            <v>1490.0060000000001</v>
          </cell>
          <cell r="CE24">
            <v>0</v>
          </cell>
          <cell r="CF24">
            <v>0</v>
          </cell>
          <cell r="CG24">
            <v>0</v>
          </cell>
          <cell r="CI24">
            <v>0</v>
          </cell>
          <cell r="CJ24">
            <v>0</v>
          </cell>
          <cell r="CM24">
            <v>0</v>
          </cell>
          <cell r="CP24">
            <v>0</v>
          </cell>
          <cell r="CR24">
            <v>319.17172999999997</v>
          </cell>
          <cell r="CS24">
            <v>303.01402033732501</v>
          </cell>
          <cell r="CT24">
            <v>859.47331000000008</v>
          </cell>
          <cell r="CU24">
            <v>921.16879749727411</v>
          </cell>
          <cell r="CV24">
            <v>262.57538</v>
          </cell>
          <cell r="CW24">
            <v>254.71625505622998</v>
          </cell>
          <cell r="CX24">
            <v>48.785379999999996</v>
          </cell>
          <cell r="CY24">
            <v>55.08470333333333</v>
          </cell>
          <cell r="DG24">
            <v>3.33</v>
          </cell>
          <cell r="DH24">
            <v>1.0381</v>
          </cell>
          <cell r="DI24">
            <v>0</v>
          </cell>
        </row>
        <row r="25">
          <cell r="C25">
            <v>39114</v>
          </cell>
          <cell r="D25" t="str">
            <v>Y</v>
          </cell>
          <cell r="E25">
            <v>1178184</v>
          </cell>
          <cell r="F25">
            <v>1170338.74</v>
          </cell>
          <cell r="H25">
            <v>1024</v>
          </cell>
          <cell r="I25">
            <v>865</v>
          </cell>
          <cell r="K25">
            <v>16994.167000000001</v>
          </cell>
          <cell r="L25">
            <v>3698.9749999999999</v>
          </cell>
          <cell r="M25">
            <v>-1956.3235328575854</v>
          </cell>
          <cell r="N25">
            <v>287.16675446277605</v>
          </cell>
          <cell r="O25">
            <v>18449.651712679639</v>
          </cell>
          <cell r="P25">
            <v>20693.142</v>
          </cell>
          <cell r="Q25">
            <v>16825.810660164458</v>
          </cell>
          <cell r="S25">
            <v>16825.810660164458</v>
          </cell>
          <cell r="T25">
            <v>18449.651712679639</v>
          </cell>
          <cell r="U25">
            <v>4250.7709999999997</v>
          </cell>
          <cell r="W25">
            <v>4250.7709999999997</v>
          </cell>
          <cell r="X25">
            <v>3382.7465757817827</v>
          </cell>
          <cell r="Z25">
            <v>3382.7465757817827</v>
          </cell>
          <cell r="AA25">
            <v>4250.7709999999997</v>
          </cell>
          <cell r="AB25">
            <v>-70.698999999999998</v>
          </cell>
          <cell r="AC25">
            <v>2819.17</v>
          </cell>
          <cell r="AD25">
            <v>2748.471</v>
          </cell>
          <cell r="AE25">
            <v>1724.8430000000001</v>
          </cell>
          <cell r="AG25">
            <v>1724.8430000000001</v>
          </cell>
          <cell r="AH25">
            <v>2748.471</v>
          </cell>
          <cell r="AJ25">
            <v>1981.1016666666665</v>
          </cell>
          <cell r="AK25">
            <v>0</v>
          </cell>
          <cell r="AO25">
            <v>66992.145000000004</v>
          </cell>
          <cell r="AP25">
            <v>8315.0239999999994</v>
          </cell>
          <cell r="AQ25">
            <v>-6762.7619999999997</v>
          </cell>
          <cell r="AR25">
            <v>-6514.5573644157594</v>
          </cell>
          <cell r="AS25">
            <v>956.2652923610442</v>
          </cell>
          <cell r="AT25">
            <v>75307.169000000009</v>
          </cell>
          <cell r="AU25">
            <v>71185.139943925766</v>
          </cell>
          <cell r="AW25">
            <v>71185.139943925766</v>
          </cell>
          <cell r="AX25">
            <v>75307.169000000009</v>
          </cell>
          <cell r="AY25">
            <v>16934.782999999999</v>
          </cell>
          <cell r="BA25">
            <v>16934.782999999999</v>
          </cell>
          <cell r="BB25">
            <v>12394.229888964292</v>
          </cell>
          <cell r="BD25">
            <v>12394.229888964292</v>
          </cell>
          <cell r="BE25">
            <v>16934.782999999999</v>
          </cell>
          <cell r="BF25">
            <v>209.43799999999999</v>
          </cell>
          <cell r="BG25">
            <v>904.25199999999995</v>
          </cell>
          <cell r="BH25">
            <v>1113.69</v>
          </cell>
          <cell r="BI25">
            <v>388.56110999999999</v>
          </cell>
          <cell r="BK25">
            <v>388.56110999999999</v>
          </cell>
          <cell r="BL25">
            <v>1113.69</v>
          </cell>
          <cell r="BN25">
            <v>340.02101291666668</v>
          </cell>
          <cell r="BO25">
            <v>0</v>
          </cell>
          <cell r="BR25">
            <v>0</v>
          </cell>
          <cell r="BV25">
            <v>2497.998</v>
          </cell>
          <cell r="BW25">
            <v>2048.8126851616644</v>
          </cell>
          <cell r="BX25">
            <v>2497.998</v>
          </cell>
          <cell r="BY25">
            <v>1633.3019999999999</v>
          </cell>
          <cell r="BZ25">
            <v>327.3</v>
          </cell>
          <cell r="CA25">
            <v>1633.3019999999999</v>
          </cell>
          <cell r="CB25">
            <v>1385.028</v>
          </cell>
          <cell r="CC25">
            <v>1621.8528071147484</v>
          </cell>
          <cell r="CD25">
            <v>1385.028</v>
          </cell>
          <cell r="CE25">
            <v>0</v>
          </cell>
          <cell r="CF25">
            <v>0</v>
          </cell>
          <cell r="CG25">
            <v>0</v>
          </cell>
          <cell r="CI25">
            <v>0</v>
          </cell>
          <cell r="CJ25">
            <v>0</v>
          </cell>
          <cell r="CM25">
            <v>0</v>
          </cell>
          <cell r="CP25">
            <v>0</v>
          </cell>
          <cell r="CR25">
            <v>319.85003</v>
          </cell>
          <cell r="CS25">
            <v>303.01402033732501</v>
          </cell>
          <cell r="CT25">
            <v>1017.21366</v>
          </cell>
          <cell r="CU25">
            <v>1011.9890008457872</v>
          </cell>
          <cell r="CV25">
            <v>-0.13821000000001504</v>
          </cell>
          <cell r="CW25">
            <v>251.0984159316362</v>
          </cell>
          <cell r="CX25">
            <v>47.96461</v>
          </cell>
          <cell r="CY25">
            <v>55.08470333333333</v>
          </cell>
          <cell r="DG25">
            <v>3.33</v>
          </cell>
          <cell r="DH25">
            <v>1.0381</v>
          </cell>
          <cell r="DI25">
            <v>0</v>
          </cell>
        </row>
        <row r="26">
          <cell r="C26">
            <v>39142</v>
          </cell>
          <cell r="D26" t="str">
            <v>Y</v>
          </cell>
          <cell r="E26">
            <v>1179136</v>
          </cell>
          <cell r="F26">
            <v>1172926.925</v>
          </cell>
          <cell r="H26">
            <v>698</v>
          </cell>
          <cell r="I26">
            <v>693</v>
          </cell>
          <cell r="K26">
            <v>12235.343999999999</v>
          </cell>
          <cell r="L26">
            <v>3494.556</v>
          </cell>
          <cell r="M26">
            <v>-61.403759987711432</v>
          </cell>
          <cell r="N26">
            <v>9.0304156386422054</v>
          </cell>
          <cell r="O26">
            <v>15659.465824373645</v>
          </cell>
          <cell r="P26">
            <v>15729.9</v>
          </cell>
          <cell r="Q26">
            <v>14558.556446939259</v>
          </cell>
          <cell r="S26">
            <v>14558.556446939259</v>
          </cell>
          <cell r="T26">
            <v>15659.465824373645</v>
          </cell>
          <cell r="U26">
            <v>3020.7250000000004</v>
          </cell>
          <cell r="W26">
            <v>3020.7250000000004</v>
          </cell>
          <cell r="X26">
            <v>2986.7665217491153</v>
          </cell>
          <cell r="Z26">
            <v>2986.7665217491153</v>
          </cell>
          <cell r="AA26">
            <v>3020.7250000000004</v>
          </cell>
          <cell r="AB26">
            <v>70.715000000000003</v>
          </cell>
          <cell r="AC26">
            <v>2071.4430000000002</v>
          </cell>
          <cell r="AD26">
            <v>2142.1580000000004</v>
          </cell>
          <cell r="AE26">
            <v>1822.7750000000001</v>
          </cell>
          <cell r="AG26">
            <v>1822.7750000000001</v>
          </cell>
          <cell r="AH26">
            <v>2142.1580000000004</v>
          </cell>
          <cell r="AJ26">
            <v>1981.1016666666665</v>
          </cell>
          <cell r="AK26">
            <v>0</v>
          </cell>
          <cell r="AO26">
            <v>57502.922999999995</v>
          </cell>
          <cell r="AP26">
            <v>10190.210999999999</v>
          </cell>
          <cell r="AQ26">
            <v>-212.26499999999999</v>
          </cell>
          <cell r="AR26">
            <v>-204.47452075907907</v>
          </cell>
          <cell r="AS26">
            <v>30.071284076678545</v>
          </cell>
          <cell r="AT26">
            <v>67693.133999999991</v>
          </cell>
          <cell r="AU26">
            <v>64277.939868682311</v>
          </cell>
          <cell r="AW26">
            <v>64277.939868682311</v>
          </cell>
          <cell r="AX26">
            <v>67693.133999999991</v>
          </cell>
          <cell r="AY26">
            <v>12212.853999999999</v>
          </cell>
          <cell r="BA26">
            <v>12212.853999999999</v>
          </cell>
          <cell r="BB26">
            <v>10951.028673480956</v>
          </cell>
          <cell r="BD26">
            <v>10951.028673480956</v>
          </cell>
          <cell r="BE26">
            <v>12212.853999999999</v>
          </cell>
          <cell r="BF26">
            <v>-146.816</v>
          </cell>
          <cell r="BG26">
            <v>426.584</v>
          </cell>
          <cell r="BH26">
            <v>279.76800000000003</v>
          </cell>
          <cell r="BI26">
            <v>400.74153000000001</v>
          </cell>
          <cell r="BK26">
            <v>400.74153000000001</v>
          </cell>
          <cell r="BL26">
            <v>279.76800000000003</v>
          </cell>
          <cell r="BN26">
            <v>340.02101291666668</v>
          </cell>
          <cell r="BO26">
            <v>0</v>
          </cell>
          <cell r="BR26">
            <v>0</v>
          </cell>
          <cell r="BV26">
            <v>2273.9901100000002</v>
          </cell>
          <cell r="BW26">
            <v>1764.4706309147966</v>
          </cell>
          <cell r="BX26">
            <v>2273.9901100000002</v>
          </cell>
          <cell r="BY26">
            <v>1523.403</v>
          </cell>
          <cell r="BZ26">
            <v>220.5</v>
          </cell>
          <cell r="CA26">
            <v>1523.403</v>
          </cell>
          <cell r="CB26">
            <v>2634.9659999999999</v>
          </cell>
          <cell r="CC26">
            <v>2476.7152312955154</v>
          </cell>
          <cell r="CD26">
            <v>2634.9659999999999</v>
          </cell>
          <cell r="CE26">
            <v>0</v>
          </cell>
          <cell r="CF26">
            <v>0</v>
          </cell>
          <cell r="CG26">
            <v>0</v>
          </cell>
          <cell r="CI26">
            <v>375</v>
          </cell>
          <cell r="CJ26">
            <v>0</v>
          </cell>
          <cell r="CM26">
            <v>0</v>
          </cell>
          <cell r="CP26">
            <v>0</v>
          </cell>
          <cell r="CR26">
            <v>341.44391999999999</v>
          </cell>
          <cell r="CS26">
            <v>303.01402033732501</v>
          </cell>
          <cell r="CT26">
            <v>1973.74206</v>
          </cell>
          <cell r="CU26">
            <v>1432.0037862053409</v>
          </cell>
          <cell r="CV26">
            <v>270.08456999999999</v>
          </cell>
          <cell r="CW26">
            <v>310.94605475284897</v>
          </cell>
          <cell r="CX26">
            <v>49.695360000000001</v>
          </cell>
          <cell r="CY26">
            <v>55.08470333333333</v>
          </cell>
          <cell r="DG26">
            <v>3.33</v>
          </cell>
          <cell r="DH26">
            <v>1.0381</v>
          </cell>
          <cell r="DI26">
            <v>375</v>
          </cell>
        </row>
        <row r="27">
          <cell r="C27">
            <v>39173</v>
          </cell>
          <cell r="D27" t="str">
            <v>Y</v>
          </cell>
          <cell r="E27">
            <v>1177344</v>
          </cell>
          <cell r="F27">
            <v>1171020.1100000001</v>
          </cell>
          <cell r="H27">
            <v>445</v>
          </cell>
          <cell r="I27">
            <v>375</v>
          </cell>
          <cell r="K27">
            <v>8428.6820000000007</v>
          </cell>
          <cell r="L27">
            <v>1959.0920000000001</v>
          </cell>
          <cell r="M27">
            <v>-861.27433666206412</v>
          </cell>
          <cell r="N27">
            <v>126.42552966221204</v>
          </cell>
          <cell r="O27">
            <v>9400.0741336757255</v>
          </cell>
          <cell r="P27">
            <v>10387.774000000001</v>
          </cell>
          <cell r="Q27">
            <v>9581.7697545400388</v>
          </cell>
          <cell r="S27">
            <v>9581.7697545400388</v>
          </cell>
          <cell r="T27">
            <v>9400.0741336757255</v>
          </cell>
          <cell r="U27">
            <v>2615.223</v>
          </cell>
          <cell r="W27">
            <v>2615.223</v>
          </cell>
          <cell r="X27">
            <v>2043.2706916256407</v>
          </cell>
          <cell r="Z27">
            <v>2043.2706916256407</v>
          </cell>
          <cell r="AA27">
            <v>2615.223</v>
          </cell>
          <cell r="AB27">
            <v>-67.616</v>
          </cell>
          <cell r="AC27">
            <v>3429.451</v>
          </cell>
          <cell r="AD27">
            <v>3361.835</v>
          </cell>
          <cell r="AE27">
            <v>1577.0440000000001</v>
          </cell>
          <cell r="AG27">
            <v>1577.0440000000001</v>
          </cell>
          <cell r="AH27">
            <v>3361.835</v>
          </cell>
          <cell r="AJ27">
            <v>1981.1016666666665</v>
          </cell>
          <cell r="AK27">
            <v>0</v>
          </cell>
          <cell r="AO27">
            <v>40298.627999999997</v>
          </cell>
          <cell r="AP27">
            <v>6756.66</v>
          </cell>
          <cell r="AQ27">
            <v>-2977.3159999999998</v>
          </cell>
          <cell r="AR27">
            <v>-2868.0435410846735</v>
          </cell>
          <cell r="AS27">
            <v>420.99701377516612</v>
          </cell>
          <cell r="AT27">
            <v>47055.288</v>
          </cell>
          <cell r="AU27">
            <v>46468.574430397974</v>
          </cell>
          <cell r="AW27">
            <v>46468.574430397974</v>
          </cell>
          <cell r="AX27">
            <v>47055.288</v>
          </cell>
          <cell r="AY27">
            <v>12033.547</v>
          </cell>
          <cell r="BA27">
            <v>12033.547</v>
          </cell>
          <cell r="BB27">
            <v>8191.7485885142823</v>
          </cell>
          <cell r="BD27">
            <v>8191.7485885142823</v>
          </cell>
          <cell r="BE27">
            <v>12033.547</v>
          </cell>
          <cell r="BF27">
            <v>-171.005</v>
          </cell>
          <cell r="BG27">
            <v>1811.2329999999999</v>
          </cell>
          <cell r="BH27">
            <v>1640.2280000000001</v>
          </cell>
          <cell r="BI27">
            <v>371.72484999999995</v>
          </cell>
          <cell r="BK27">
            <v>371.72484999999995</v>
          </cell>
          <cell r="BL27">
            <v>1640.2280000000001</v>
          </cell>
          <cell r="BN27">
            <v>340.02101291666668</v>
          </cell>
          <cell r="BO27">
            <v>0</v>
          </cell>
          <cell r="BR27">
            <v>0</v>
          </cell>
          <cell r="BV27">
            <v>2216.0540000000001</v>
          </cell>
          <cell r="BW27">
            <v>1078.6578691088146</v>
          </cell>
          <cell r="BX27">
            <v>2216.0540000000001</v>
          </cell>
          <cell r="BY27">
            <v>147.81800000000001</v>
          </cell>
          <cell r="BZ27">
            <v>-67.5</v>
          </cell>
          <cell r="CA27">
            <v>147.81800000000001</v>
          </cell>
          <cell r="CB27">
            <v>3374.0250000000001</v>
          </cell>
          <cell r="CC27">
            <v>2213.3207414401459</v>
          </cell>
          <cell r="CD27">
            <v>3374.0250000000001</v>
          </cell>
          <cell r="CE27">
            <v>0</v>
          </cell>
          <cell r="CF27">
            <v>0</v>
          </cell>
          <cell r="CG27">
            <v>0</v>
          </cell>
          <cell r="CI27">
            <v>125</v>
          </cell>
          <cell r="CJ27">
            <v>0</v>
          </cell>
          <cell r="CM27">
            <v>0</v>
          </cell>
          <cell r="CP27">
            <v>0</v>
          </cell>
          <cell r="CR27">
            <v>136.14279999999999</v>
          </cell>
          <cell r="CS27">
            <v>303.01402033732501</v>
          </cell>
          <cell r="CT27">
            <v>2592.19742</v>
          </cell>
          <cell r="CU27">
            <v>1388.5850439927142</v>
          </cell>
          <cell r="CV27">
            <v>593.67708999999991</v>
          </cell>
          <cell r="CW27">
            <v>340.97030711010689</v>
          </cell>
          <cell r="CX27">
            <v>52.00806</v>
          </cell>
          <cell r="CY27">
            <v>55.08470333333333</v>
          </cell>
          <cell r="DG27">
            <v>3.33</v>
          </cell>
          <cell r="DH27">
            <v>1.0381</v>
          </cell>
          <cell r="DI27">
            <v>125</v>
          </cell>
        </row>
        <row r="28">
          <cell r="C28">
            <v>39203</v>
          </cell>
          <cell r="D28" t="str">
            <v>Y</v>
          </cell>
          <cell r="E28">
            <v>1175246</v>
          </cell>
          <cell r="F28">
            <v>1173472.2449999999</v>
          </cell>
          <cell r="H28">
            <v>89</v>
          </cell>
          <cell r="I28">
            <v>126</v>
          </cell>
          <cell r="K28">
            <v>3150.6619999999998</v>
          </cell>
          <cell r="L28">
            <v>1581.8009999999999</v>
          </cell>
          <cell r="M28">
            <v>110.73533797741486</v>
          </cell>
          <cell r="N28">
            <v>-16.254574582288672</v>
          </cell>
          <cell r="O28">
            <v>4859.4529125597037</v>
          </cell>
          <cell r="P28">
            <v>4732.4629999999997</v>
          </cell>
          <cell r="Q28">
            <v>5894.2238872573453</v>
          </cell>
          <cell r="S28">
            <v>5894.2238872573453</v>
          </cell>
          <cell r="T28">
            <v>4859.4529125597037</v>
          </cell>
          <cell r="U28">
            <v>1319.779</v>
          </cell>
          <cell r="W28">
            <v>1319.779</v>
          </cell>
          <cell r="X28">
            <v>1362.0709490512322</v>
          </cell>
          <cell r="Z28">
            <v>1362.0709490512322</v>
          </cell>
          <cell r="AA28">
            <v>1319.779</v>
          </cell>
          <cell r="AB28">
            <v>65.513999999999996</v>
          </cell>
          <cell r="AC28">
            <v>3970.8029999999999</v>
          </cell>
          <cell r="AD28">
            <v>4036.317</v>
          </cell>
          <cell r="AE28">
            <v>1812.5450000000001</v>
          </cell>
          <cell r="AG28">
            <v>1812.5450000000001</v>
          </cell>
          <cell r="AH28">
            <v>4036.317</v>
          </cell>
          <cell r="AJ28">
            <v>1981.1016666666665</v>
          </cell>
          <cell r="AK28">
            <v>0</v>
          </cell>
          <cell r="AO28">
            <v>25724.713</v>
          </cell>
          <cell r="AP28">
            <v>5709.6210000000001</v>
          </cell>
          <cell r="AQ28">
            <v>382.798</v>
          </cell>
          <cell r="AR28">
            <v>368.74867546479146</v>
          </cell>
          <cell r="AS28">
            <v>-54.127733359021285</v>
          </cell>
          <cell r="AT28">
            <v>31434.333999999999</v>
          </cell>
          <cell r="AU28">
            <v>34911.018072680636</v>
          </cell>
          <cell r="AW28">
            <v>34911.018072680636</v>
          </cell>
          <cell r="AX28">
            <v>31434.333999999999</v>
          </cell>
          <cell r="AY28">
            <v>6199.4780000000001</v>
          </cell>
          <cell r="BA28">
            <v>6199.4780000000001</v>
          </cell>
          <cell r="BB28">
            <v>5764.2035109505887</v>
          </cell>
          <cell r="BD28">
            <v>5764.2035109505887</v>
          </cell>
          <cell r="BE28">
            <v>6199.4780000000001</v>
          </cell>
          <cell r="BF28">
            <v>384.375</v>
          </cell>
          <cell r="BG28">
            <v>1027.8330000000001</v>
          </cell>
          <cell r="BH28">
            <v>1412.2080000000001</v>
          </cell>
          <cell r="BI28">
            <v>440.52020999999996</v>
          </cell>
          <cell r="BK28">
            <v>440.52020999999996</v>
          </cell>
          <cell r="BL28">
            <v>1412.2080000000001</v>
          </cell>
          <cell r="BN28">
            <v>340.02101291666668</v>
          </cell>
          <cell r="BO28">
            <v>0</v>
          </cell>
          <cell r="BR28">
            <v>0</v>
          </cell>
          <cell r="BV28">
            <v>1340.08347</v>
          </cell>
          <cell r="BW28">
            <v>691.31635983775118</v>
          </cell>
          <cell r="BX28">
            <v>1340.08347</v>
          </cell>
          <cell r="BY28">
            <v>93.108000000000004</v>
          </cell>
          <cell r="BZ28">
            <v>-40.4</v>
          </cell>
          <cell r="CA28">
            <v>93.108000000000004</v>
          </cell>
          <cell r="CB28">
            <v>2444.9029999999998</v>
          </cell>
          <cell r="CC28">
            <v>2125.4619704284705</v>
          </cell>
          <cell r="CD28">
            <v>2444.9029999999998</v>
          </cell>
          <cell r="CE28">
            <v>0</v>
          </cell>
          <cell r="CF28">
            <v>0</v>
          </cell>
          <cell r="CG28">
            <v>0</v>
          </cell>
          <cell r="CI28">
            <v>125</v>
          </cell>
          <cell r="CJ28">
            <v>0</v>
          </cell>
          <cell r="CM28">
            <v>0</v>
          </cell>
          <cell r="CP28">
            <v>0</v>
          </cell>
          <cell r="CR28">
            <v>320.07164</v>
          </cell>
          <cell r="CS28">
            <v>303.01402033732501</v>
          </cell>
          <cell r="CT28">
            <v>1694.4008700000002</v>
          </cell>
          <cell r="CU28">
            <v>1314.6882147094946</v>
          </cell>
          <cell r="CV28">
            <v>400.74778999999995</v>
          </cell>
          <cell r="CW28">
            <v>327.00836538165095</v>
          </cell>
          <cell r="CX28">
            <v>29.6829</v>
          </cell>
          <cell r="CY28">
            <v>55.08470333333333</v>
          </cell>
          <cell r="DG28">
            <v>3.33</v>
          </cell>
          <cell r="DH28">
            <v>1.0381</v>
          </cell>
          <cell r="DI28">
            <v>125</v>
          </cell>
        </row>
        <row r="29">
          <cell r="C29">
            <v>39234</v>
          </cell>
          <cell r="D29" t="str">
            <v>Y</v>
          </cell>
          <cell r="E29">
            <v>1172897</v>
          </cell>
          <cell r="F29">
            <v>1173357.28</v>
          </cell>
          <cell r="K29">
            <v>3093.3119999999999</v>
          </cell>
          <cell r="L29">
            <v>771.23900000000003</v>
          </cell>
          <cell r="M29">
            <v>0</v>
          </cell>
          <cell r="N29">
            <v>0</v>
          </cell>
          <cell r="O29">
            <v>3864.5509999999999</v>
          </cell>
          <cell r="P29">
            <v>3864.5509999999999</v>
          </cell>
          <cell r="Q29">
            <v>3877.3424443356257</v>
          </cell>
          <cell r="S29">
            <v>3877.3424443356257</v>
          </cell>
          <cell r="T29">
            <v>3864.5509999999999</v>
          </cell>
          <cell r="U29">
            <v>1031.181</v>
          </cell>
          <cell r="W29">
            <v>1031.181</v>
          </cell>
          <cell r="X29">
            <v>968.73587269081372</v>
          </cell>
          <cell r="Z29">
            <v>968.73587269081372</v>
          </cell>
          <cell r="AA29">
            <v>1031.181</v>
          </cell>
          <cell r="AB29">
            <v>5.625</v>
          </cell>
          <cell r="AC29">
            <v>4887.4340000000002</v>
          </cell>
          <cell r="AD29">
            <v>4893.0590000000002</v>
          </cell>
          <cell r="AE29">
            <v>1632.77</v>
          </cell>
          <cell r="AG29">
            <v>1632.77</v>
          </cell>
          <cell r="AH29">
            <v>4893.0590000000002</v>
          </cell>
          <cell r="AJ29">
            <v>1981.1016666666665</v>
          </cell>
          <cell r="AK29">
            <v>0</v>
          </cell>
          <cell r="AO29">
            <v>22024.73</v>
          </cell>
          <cell r="AP29">
            <v>4614.2340000000004</v>
          </cell>
          <cell r="AQ29">
            <v>0</v>
          </cell>
          <cell r="AR29">
            <v>0</v>
          </cell>
          <cell r="AS29">
            <v>0</v>
          </cell>
          <cell r="AT29">
            <v>26638.964</v>
          </cell>
          <cell r="AU29">
            <v>27589.110124636911</v>
          </cell>
          <cell r="AW29">
            <v>27589.110124636911</v>
          </cell>
          <cell r="AX29">
            <v>26638.964</v>
          </cell>
          <cell r="AY29">
            <v>4722.7249999999995</v>
          </cell>
          <cell r="BA29">
            <v>4722.7249999999995</v>
          </cell>
          <cell r="BB29">
            <v>4330.9883942793576</v>
          </cell>
          <cell r="BD29">
            <v>4330.9883942793576</v>
          </cell>
          <cell r="BE29">
            <v>4722.7249999999995</v>
          </cell>
          <cell r="BF29">
            <v>-8.6969999999999992</v>
          </cell>
          <cell r="BG29">
            <v>1254.588</v>
          </cell>
          <cell r="BH29">
            <v>1245.8910000000001</v>
          </cell>
          <cell r="BI29">
            <v>424.45970999999997</v>
          </cell>
          <cell r="BK29">
            <v>424.45970999999997</v>
          </cell>
          <cell r="BL29">
            <v>1245.8910000000001</v>
          </cell>
          <cell r="BN29">
            <v>340.02101291666668</v>
          </cell>
          <cell r="BO29">
            <v>0</v>
          </cell>
          <cell r="BR29">
            <v>0</v>
          </cell>
          <cell r="BV29">
            <v>989.72400000000005</v>
          </cell>
          <cell r="BW29">
            <v>511.5075230983042</v>
          </cell>
          <cell r="BX29">
            <v>989.72400000000005</v>
          </cell>
          <cell r="BY29">
            <v>150.10900000000001</v>
          </cell>
          <cell r="BZ29">
            <v>160.9</v>
          </cell>
          <cell r="CA29">
            <v>150.10900000000001</v>
          </cell>
          <cell r="CB29">
            <v>1976.6790000000001</v>
          </cell>
          <cell r="CC29">
            <v>2001.9717734120545</v>
          </cell>
          <cell r="CD29">
            <v>1976.6790000000001</v>
          </cell>
          <cell r="CE29">
            <v>0</v>
          </cell>
          <cell r="CF29">
            <v>0</v>
          </cell>
          <cell r="CG29">
            <v>0</v>
          </cell>
          <cell r="CI29">
            <v>125</v>
          </cell>
          <cell r="CJ29">
            <v>0</v>
          </cell>
          <cell r="CM29">
            <v>0</v>
          </cell>
          <cell r="CP29">
            <v>0</v>
          </cell>
          <cell r="CR29">
            <v>320.07164</v>
          </cell>
          <cell r="CS29">
            <v>303.01402033732501</v>
          </cell>
          <cell r="CT29">
            <v>1230.18352</v>
          </cell>
          <cell r="CU29">
            <v>1149.3389174036538</v>
          </cell>
          <cell r="CV29">
            <v>365.46335999999997</v>
          </cell>
          <cell r="CW29">
            <v>368.86746567107576</v>
          </cell>
          <cell r="CX29">
            <v>60.960120000000003</v>
          </cell>
          <cell r="CY29">
            <v>55.08470333333333</v>
          </cell>
          <cell r="DG29">
            <v>3.33</v>
          </cell>
          <cell r="DH29">
            <v>1.0381</v>
          </cell>
          <cell r="DI29">
            <v>125</v>
          </cell>
        </row>
        <row r="30">
          <cell r="C30">
            <v>39264</v>
          </cell>
          <cell r="D30" t="str">
            <v>Y</v>
          </cell>
          <cell r="E30">
            <v>1171052</v>
          </cell>
          <cell r="F30">
            <v>1176429.915</v>
          </cell>
          <cell r="K30">
            <v>2788.2919999999999</v>
          </cell>
          <cell r="L30">
            <v>936.29499999999996</v>
          </cell>
          <cell r="M30">
            <v>0</v>
          </cell>
          <cell r="N30">
            <v>0</v>
          </cell>
          <cell r="O30">
            <v>3724.587</v>
          </cell>
          <cell r="P30">
            <v>3724.587</v>
          </cell>
          <cell r="Q30">
            <v>3994.8217136664312</v>
          </cell>
          <cell r="S30">
            <v>3994.8217136664312</v>
          </cell>
          <cell r="T30">
            <v>3724.587</v>
          </cell>
          <cell r="U30">
            <v>1039.5730000000001</v>
          </cell>
          <cell r="W30">
            <v>1039.5730000000001</v>
          </cell>
          <cell r="X30">
            <v>1001.027068447174</v>
          </cell>
          <cell r="Z30">
            <v>1001.027068447174</v>
          </cell>
          <cell r="AA30">
            <v>1039.5730000000001</v>
          </cell>
          <cell r="AB30">
            <v>0</v>
          </cell>
          <cell r="AC30">
            <v>4538.5749999999998</v>
          </cell>
          <cell r="AD30">
            <v>4538.5749999999998</v>
          </cell>
          <cell r="AE30">
            <v>1831.942</v>
          </cell>
          <cell r="AG30">
            <v>1831.942</v>
          </cell>
          <cell r="AH30">
            <v>4538.5749999999998</v>
          </cell>
          <cell r="AJ30">
            <v>1981.1016666666665</v>
          </cell>
          <cell r="AK30">
            <v>0</v>
          </cell>
          <cell r="AO30">
            <v>21713.871999999999</v>
          </cell>
          <cell r="AP30">
            <v>4039.0659999999998</v>
          </cell>
          <cell r="AQ30">
            <v>0</v>
          </cell>
          <cell r="AR30">
            <v>0</v>
          </cell>
          <cell r="AS30">
            <v>0</v>
          </cell>
          <cell r="AT30">
            <v>25752.937999999998</v>
          </cell>
          <cell r="AU30">
            <v>29658.323242972783</v>
          </cell>
          <cell r="AW30">
            <v>29658.323242972783</v>
          </cell>
          <cell r="AX30">
            <v>25752.937999999998</v>
          </cell>
          <cell r="AY30">
            <v>5252.9569999999994</v>
          </cell>
          <cell r="BA30">
            <v>5252.9569999999994</v>
          </cell>
          <cell r="BB30">
            <v>4804.8098855377202</v>
          </cell>
          <cell r="BD30">
            <v>4804.8098855377202</v>
          </cell>
          <cell r="BE30">
            <v>5252.9569999999994</v>
          </cell>
          <cell r="BF30">
            <v>-18.568000000000001</v>
          </cell>
          <cell r="BG30">
            <v>1463.088</v>
          </cell>
          <cell r="BH30">
            <v>1444.52</v>
          </cell>
          <cell r="BI30">
            <v>465.19353999999998</v>
          </cell>
          <cell r="BK30">
            <v>465.19353999999998</v>
          </cell>
          <cell r="BL30">
            <v>1444.52</v>
          </cell>
          <cell r="BN30">
            <v>340.02101291666668</v>
          </cell>
          <cell r="BO30">
            <v>0</v>
          </cell>
          <cell r="BR30">
            <v>0</v>
          </cell>
          <cell r="BV30">
            <v>805.47</v>
          </cell>
          <cell r="BW30">
            <v>543.81796060821785</v>
          </cell>
          <cell r="BX30">
            <v>805.47</v>
          </cell>
          <cell r="BY30">
            <v>245.03700000000001</v>
          </cell>
          <cell r="BZ30">
            <v>373.7</v>
          </cell>
          <cell r="CA30">
            <v>245.03700000000001</v>
          </cell>
          <cell r="CB30">
            <v>1834.864</v>
          </cell>
          <cell r="CC30">
            <v>1737.0532423427849</v>
          </cell>
          <cell r="CD30">
            <v>1834.864</v>
          </cell>
          <cell r="CE30">
            <v>0</v>
          </cell>
          <cell r="CF30">
            <v>0</v>
          </cell>
          <cell r="CG30">
            <v>0</v>
          </cell>
          <cell r="CI30">
            <v>125</v>
          </cell>
          <cell r="CJ30">
            <v>0</v>
          </cell>
          <cell r="CM30">
            <v>0</v>
          </cell>
          <cell r="CP30">
            <v>0</v>
          </cell>
          <cell r="CR30">
            <v>320.07164</v>
          </cell>
          <cell r="CS30">
            <v>303.01402033732501</v>
          </cell>
          <cell r="CT30">
            <v>1120.5048100000001</v>
          </cell>
          <cell r="CU30">
            <v>934.81673941846771</v>
          </cell>
          <cell r="CV30">
            <v>326.1345</v>
          </cell>
          <cell r="CW30">
            <v>318.47111258699249</v>
          </cell>
          <cell r="CX30">
            <v>68.153210000000001</v>
          </cell>
          <cell r="CY30">
            <v>55.08470333333333</v>
          </cell>
          <cell r="DG30">
            <v>3.33</v>
          </cell>
          <cell r="DH30">
            <v>1.0381</v>
          </cell>
          <cell r="DI30">
            <v>125</v>
          </cell>
        </row>
        <row r="31">
          <cell r="C31">
            <v>39295</v>
          </cell>
          <cell r="D31" t="str">
            <v>Y</v>
          </cell>
          <cell r="E31">
            <v>1171191</v>
          </cell>
          <cell r="F31">
            <v>1178005.1499999999</v>
          </cell>
          <cell r="K31">
            <v>3948.473</v>
          </cell>
          <cell r="L31">
            <v>1048.5429999999999</v>
          </cell>
          <cell r="M31">
            <v>0</v>
          </cell>
          <cell r="N31">
            <v>0</v>
          </cell>
          <cell r="O31">
            <v>4997.0159999999996</v>
          </cell>
          <cell r="P31">
            <v>4997.0159999999996</v>
          </cell>
          <cell r="Q31">
            <v>4003.9659165962371</v>
          </cell>
          <cell r="S31">
            <v>4003.9659165962371</v>
          </cell>
          <cell r="T31">
            <v>4997.0159999999996</v>
          </cell>
          <cell r="U31">
            <v>976.11199999999997</v>
          </cell>
          <cell r="W31">
            <v>976.11199999999997</v>
          </cell>
          <cell r="X31">
            <v>1001.027068447174</v>
          </cell>
          <cell r="Z31">
            <v>1001.027068447174</v>
          </cell>
          <cell r="AA31">
            <v>976.11199999999997</v>
          </cell>
          <cell r="AB31">
            <v>33.302</v>
          </cell>
          <cell r="AC31">
            <v>5067.54</v>
          </cell>
          <cell r="AD31">
            <v>5100.8419999999996</v>
          </cell>
          <cell r="AE31">
            <v>1810.693</v>
          </cell>
          <cell r="AG31">
            <v>1810.693</v>
          </cell>
          <cell r="AH31">
            <v>5100.8419999999996</v>
          </cell>
          <cell r="AJ31">
            <v>1981.1016666666665</v>
          </cell>
          <cell r="AK31">
            <v>0</v>
          </cell>
          <cell r="AO31">
            <v>30591.147999999997</v>
          </cell>
          <cell r="AP31">
            <v>5156.7269999999999</v>
          </cell>
          <cell r="AQ31">
            <v>0</v>
          </cell>
          <cell r="AR31">
            <v>0</v>
          </cell>
          <cell r="AS31">
            <v>0</v>
          </cell>
          <cell r="AT31">
            <v>35747.875</v>
          </cell>
          <cell r="AU31">
            <v>27806.975017829809</v>
          </cell>
          <cell r="AW31">
            <v>27806.975017829809</v>
          </cell>
          <cell r="AX31">
            <v>35747.875</v>
          </cell>
          <cell r="AY31">
            <v>5242.0929999999998</v>
          </cell>
          <cell r="BA31">
            <v>5242.0929999999998</v>
          </cell>
          <cell r="BB31">
            <v>4786.6113936751344</v>
          </cell>
          <cell r="BD31">
            <v>4786.6113936751344</v>
          </cell>
          <cell r="BE31">
            <v>5242.0929999999998</v>
          </cell>
          <cell r="BF31">
            <v>107.627</v>
          </cell>
          <cell r="BG31">
            <v>1548.9970000000001</v>
          </cell>
          <cell r="BH31">
            <v>1656.624</v>
          </cell>
          <cell r="BI31">
            <v>465.35137000000003</v>
          </cell>
          <cell r="BK31">
            <v>465.35137000000003</v>
          </cell>
          <cell r="BL31">
            <v>1656.624</v>
          </cell>
          <cell r="BN31">
            <v>340.02101291666668</v>
          </cell>
          <cell r="BO31">
            <v>0</v>
          </cell>
          <cell r="BR31">
            <v>0</v>
          </cell>
          <cell r="BV31">
            <v>733.69799999999998</v>
          </cell>
          <cell r="BW31">
            <v>530.85574994150943</v>
          </cell>
          <cell r="BX31">
            <v>733.69799999999998</v>
          </cell>
          <cell r="BY31">
            <v>599.83699999999999</v>
          </cell>
          <cell r="BZ31">
            <v>375.3</v>
          </cell>
          <cell r="CA31">
            <v>599.83699999999999</v>
          </cell>
          <cell r="CB31">
            <v>1693.4280000000001</v>
          </cell>
          <cell r="CC31">
            <v>1555.817031014476</v>
          </cell>
          <cell r="CD31">
            <v>1693.4280000000001</v>
          </cell>
          <cell r="CE31">
            <v>0</v>
          </cell>
          <cell r="CF31">
            <v>0</v>
          </cell>
          <cell r="CG31">
            <v>0</v>
          </cell>
          <cell r="CI31">
            <v>0</v>
          </cell>
          <cell r="CJ31">
            <v>0</v>
          </cell>
          <cell r="CM31">
            <v>0</v>
          </cell>
          <cell r="CP31">
            <v>0</v>
          </cell>
          <cell r="CR31">
            <v>320.07164</v>
          </cell>
          <cell r="CS31">
            <v>303.01402033732501</v>
          </cell>
          <cell r="CT31">
            <v>964.04306000000008</v>
          </cell>
          <cell r="CU31">
            <v>758.86299003408089</v>
          </cell>
          <cell r="CV31">
            <v>339.53368</v>
          </cell>
          <cell r="CW31">
            <v>313.18865064307005</v>
          </cell>
          <cell r="CX31">
            <v>69.780360000000002</v>
          </cell>
          <cell r="CY31">
            <v>55.08470333333333</v>
          </cell>
          <cell r="DG31">
            <v>3.33</v>
          </cell>
          <cell r="DH31">
            <v>1.0381</v>
          </cell>
          <cell r="DI31">
            <v>125</v>
          </cell>
        </row>
        <row r="32">
          <cell r="C32">
            <v>39326</v>
          </cell>
          <cell r="D32" t="str">
            <v>Y</v>
          </cell>
          <cell r="E32">
            <v>1172491</v>
          </cell>
          <cell r="F32">
            <v>1180419.9849999996</v>
          </cell>
          <cell r="K32">
            <v>2675.4250000000002</v>
          </cell>
          <cell r="L32">
            <v>568.95500000000004</v>
          </cell>
          <cell r="M32">
            <v>0</v>
          </cell>
          <cell r="N32">
            <v>0</v>
          </cell>
          <cell r="O32">
            <v>3244.38</v>
          </cell>
          <cell r="P32">
            <v>3244.38</v>
          </cell>
          <cell r="Q32">
            <v>3908.424847006017</v>
          </cell>
          <cell r="S32">
            <v>3908.424847006017</v>
          </cell>
          <cell r="T32">
            <v>3244.38</v>
          </cell>
          <cell r="U32">
            <v>871.60899999999992</v>
          </cell>
          <cell r="W32">
            <v>871.60899999999992</v>
          </cell>
          <cell r="X32">
            <v>968.73587269081372</v>
          </cell>
          <cell r="Z32">
            <v>968.73587269081372</v>
          </cell>
          <cell r="AA32">
            <v>871.60899999999992</v>
          </cell>
          <cell r="AB32">
            <v>0</v>
          </cell>
          <cell r="AC32">
            <v>4876.701</v>
          </cell>
          <cell r="AD32">
            <v>4876.701</v>
          </cell>
          <cell r="AE32">
            <v>1749.8589999999999</v>
          </cell>
          <cell r="AG32">
            <v>1749.8589999999999</v>
          </cell>
          <cell r="AH32">
            <v>4876.701</v>
          </cell>
          <cell r="AJ32">
            <v>1981.1016666666665</v>
          </cell>
          <cell r="AK32">
            <v>0</v>
          </cell>
          <cell r="AO32">
            <v>20655.312999999998</v>
          </cell>
          <cell r="AP32">
            <v>3355.36</v>
          </cell>
          <cell r="AQ32">
            <v>0</v>
          </cell>
          <cell r="AR32">
            <v>0</v>
          </cell>
          <cell r="AS32">
            <v>0</v>
          </cell>
          <cell r="AT32">
            <v>24010.672999999999</v>
          </cell>
          <cell r="AU32">
            <v>27235.599316085354</v>
          </cell>
          <cell r="AW32">
            <v>27235.599316085354</v>
          </cell>
          <cell r="AX32">
            <v>24010.672999999999</v>
          </cell>
          <cell r="AY32">
            <v>4148.5050000000001</v>
          </cell>
          <cell r="BA32">
            <v>4148.5050000000001</v>
          </cell>
          <cell r="BB32">
            <v>4711.110887925568</v>
          </cell>
          <cell r="BD32">
            <v>4711.110887925568</v>
          </cell>
          <cell r="BE32">
            <v>4148.5050000000001</v>
          </cell>
          <cell r="BF32">
            <v>-31.582999999999998</v>
          </cell>
          <cell r="BG32">
            <v>1493.979</v>
          </cell>
          <cell r="BH32">
            <v>1462.396</v>
          </cell>
          <cell r="BI32">
            <v>451.38378999999998</v>
          </cell>
          <cell r="BK32">
            <v>451.38378999999998</v>
          </cell>
          <cell r="BL32">
            <v>1462.396</v>
          </cell>
          <cell r="BN32">
            <v>340.02101291666668</v>
          </cell>
          <cell r="BO32">
            <v>0</v>
          </cell>
          <cell r="BR32">
            <v>0</v>
          </cell>
          <cell r="BV32">
            <v>702.49199999999996</v>
          </cell>
          <cell r="BX32">
            <v>702.49199999999996</v>
          </cell>
          <cell r="BY32">
            <v>479.90800000000002</v>
          </cell>
          <cell r="BZ32">
            <v>1138.4000000000001</v>
          </cell>
          <cell r="CA32">
            <v>479.90800000000002</v>
          </cell>
          <cell r="CB32">
            <v>1370.462</v>
          </cell>
          <cell r="CC32">
            <v>1483.2416712152919</v>
          </cell>
          <cell r="CD32">
            <v>1370.462</v>
          </cell>
          <cell r="CE32">
            <v>0</v>
          </cell>
          <cell r="CF32">
            <v>0</v>
          </cell>
          <cell r="CG32">
            <v>0</v>
          </cell>
          <cell r="CI32">
            <v>125</v>
          </cell>
          <cell r="CJ32">
            <v>0</v>
          </cell>
          <cell r="CM32">
            <v>0</v>
          </cell>
          <cell r="CP32">
            <v>0</v>
          </cell>
          <cell r="CR32">
            <v>320.07163999999995</v>
          </cell>
          <cell r="CS32">
            <v>303.01402033732501</v>
          </cell>
          <cell r="CT32">
            <v>701.47406999999998</v>
          </cell>
          <cell r="CU32">
            <v>715.80837185646192</v>
          </cell>
          <cell r="CV32">
            <v>276.34024000000005</v>
          </cell>
          <cell r="CW32">
            <v>283.66790902150524</v>
          </cell>
          <cell r="CX32">
            <v>72.575879999999998</v>
          </cell>
          <cell r="CY32">
            <v>55.08470333333333</v>
          </cell>
          <cell r="DG32">
            <v>3.33</v>
          </cell>
          <cell r="DH32">
            <v>1.0381</v>
          </cell>
          <cell r="DI32">
            <v>125</v>
          </cell>
        </row>
        <row r="33">
          <cell r="C33">
            <v>39356</v>
          </cell>
          <cell r="D33" t="str">
            <v>Y</v>
          </cell>
          <cell r="E33">
            <v>1174374</v>
          </cell>
          <cell r="F33">
            <v>1186099.6200000001</v>
          </cell>
          <cell r="H33">
            <v>124</v>
          </cell>
          <cell r="I33">
            <v>249</v>
          </cell>
          <cell r="K33">
            <v>3854.0129999999999</v>
          </cell>
          <cell r="L33">
            <v>1164.577</v>
          </cell>
          <cell r="M33">
            <v>1054.9291505823255</v>
          </cell>
          <cell r="N33">
            <v>-154.77384809490133</v>
          </cell>
          <cell r="O33">
            <v>6228.2929986772269</v>
          </cell>
          <cell r="P33">
            <v>5018.59</v>
          </cell>
          <cell r="Q33">
            <v>7860.9637975783235</v>
          </cell>
          <cell r="S33">
            <v>7860.9637975783235</v>
          </cell>
          <cell r="T33">
            <v>6228.2929986772269</v>
          </cell>
          <cell r="U33">
            <v>1043.5430000000001</v>
          </cell>
          <cell r="W33">
            <v>1043.5430000000001</v>
          </cell>
          <cell r="X33">
            <v>1714.5180067779429</v>
          </cell>
          <cell r="Z33">
            <v>1714.5180067779429</v>
          </cell>
          <cell r="AA33">
            <v>1043.5430000000001</v>
          </cell>
          <cell r="AB33">
            <v>0</v>
          </cell>
          <cell r="AC33">
            <v>3423.3829999999998</v>
          </cell>
          <cell r="AD33">
            <v>3423.3829999999998</v>
          </cell>
          <cell r="AE33">
            <v>1732.8610000000001</v>
          </cell>
          <cell r="AG33">
            <v>1732.8610000000001</v>
          </cell>
          <cell r="AH33">
            <v>3423.3829999999998</v>
          </cell>
          <cell r="AJ33">
            <v>1981.1016666666665</v>
          </cell>
          <cell r="AK33">
            <v>0</v>
          </cell>
          <cell r="AO33">
            <v>30065.677</v>
          </cell>
          <cell r="AP33">
            <v>5972.1</v>
          </cell>
          <cell r="AQ33">
            <v>3592</v>
          </cell>
          <cell r="AR33">
            <v>3460.1676139100277</v>
          </cell>
          <cell r="AS33">
            <v>-507.65822175127636</v>
          </cell>
          <cell r="AT33">
            <v>36037.777000000002</v>
          </cell>
          <cell r="AU33">
            <v>46056.199914904246</v>
          </cell>
          <cell r="AW33">
            <v>46056.199914904246</v>
          </cell>
          <cell r="AX33">
            <v>36037.777000000002</v>
          </cell>
          <cell r="AY33">
            <v>4930.3279999999995</v>
          </cell>
          <cell r="BA33">
            <v>4930.3279999999995</v>
          </cell>
          <cell r="BB33">
            <v>7560.2378707023126</v>
          </cell>
          <cell r="BD33">
            <v>7560.2378707023126</v>
          </cell>
          <cell r="BE33">
            <v>4930.3279999999995</v>
          </cell>
          <cell r="BF33">
            <v>569.44000000000005</v>
          </cell>
          <cell r="BG33">
            <v>1081.2159999999999</v>
          </cell>
          <cell r="BH33">
            <v>1650.6559999999999</v>
          </cell>
          <cell r="BI33">
            <v>447.52149999999995</v>
          </cell>
          <cell r="BK33">
            <v>447.52149999999995</v>
          </cell>
          <cell r="BL33">
            <v>1650.6559999999999</v>
          </cell>
          <cell r="BN33">
            <v>340.02101291666668</v>
          </cell>
          <cell r="BO33">
            <v>0</v>
          </cell>
          <cell r="BR33">
            <v>0</v>
          </cell>
          <cell r="BV33">
            <v>721.49199999999996</v>
          </cell>
          <cell r="BX33">
            <v>721.49199999999996</v>
          </cell>
          <cell r="BY33">
            <v>244.904</v>
          </cell>
          <cell r="BZ33">
            <v>1426.2</v>
          </cell>
          <cell r="CA33">
            <v>244.904</v>
          </cell>
          <cell r="CB33">
            <v>1442.5</v>
          </cell>
          <cell r="CC33">
            <v>1390.2359613590968</v>
          </cell>
          <cell r="CD33">
            <v>1442.5</v>
          </cell>
          <cell r="CE33">
            <v>0</v>
          </cell>
          <cell r="CF33">
            <v>0</v>
          </cell>
          <cell r="CG33">
            <v>0</v>
          </cell>
          <cell r="CI33">
            <v>125</v>
          </cell>
          <cell r="CJ33">
            <v>0</v>
          </cell>
          <cell r="CM33">
            <v>0</v>
          </cell>
          <cell r="CP33">
            <v>0</v>
          </cell>
          <cell r="CR33">
            <v>320.07164</v>
          </cell>
          <cell r="CS33">
            <v>303.01402033732501</v>
          </cell>
          <cell r="CT33">
            <v>773.11374000000001</v>
          </cell>
          <cell r="CU33">
            <v>623.207222074421</v>
          </cell>
          <cell r="CV33">
            <v>274.20176000000004</v>
          </cell>
          <cell r="CW33">
            <v>283.26334894735106</v>
          </cell>
          <cell r="CX33">
            <v>75.113219999999998</v>
          </cell>
          <cell r="CY33">
            <v>55.08470333333333</v>
          </cell>
          <cell r="DG33">
            <v>3.28</v>
          </cell>
          <cell r="DH33">
            <v>1.0381</v>
          </cell>
          <cell r="DI33">
            <v>125</v>
          </cell>
        </row>
        <row r="34">
          <cell r="C34">
            <v>39387</v>
          </cell>
          <cell r="D34" t="str">
            <v>Y</v>
          </cell>
          <cell r="E34">
            <v>1179704</v>
          </cell>
          <cell r="F34">
            <v>1185526.155</v>
          </cell>
          <cell r="H34">
            <v>580</v>
          </cell>
          <cell r="I34">
            <v>518</v>
          </cell>
          <cell r="K34">
            <v>11200.936</v>
          </cell>
          <cell r="L34">
            <v>2263.2930000000001</v>
          </cell>
          <cell r="M34">
            <v>-787.96628925734399</v>
          </cell>
          <cell r="N34">
            <v>115.71327542578962</v>
          </cell>
          <cell r="O34">
            <v>12560.549435316867</v>
          </cell>
          <cell r="P34">
            <v>13464.228999999999</v>
          </cell>
          <cell r="Q34">
            <v>11913.200188121602</v>
          </cell>
          <cell r="S34">
            <v>11913.200188121602</v>
          </cell>
          <cell r="T34">
            <v>12560.549435316867</v>
          </cell>
          <cell r="U34">
            <v>2478.8429999999998</v>
          </cell>
          <cell r="W34">
            <v>2478.8429999999998</v>
          </cell>
          <cell r="X34">
            <v>2453.0258068238486</v>
          </cell>
          <cell r="Z34">
            <v>2453.0258068238486</v>
          </cell>
          <cell r="AA34">
            <v>2478.8429999999998</v>
          </cell>
          <cell r="AB34">
            <v>0</v>
          </cell>
          <cell r="AC34">
            <v>1633.2670000000001</v>
          </cell>
          <cell r="AD34">
            <v>1633.2670000000001</v>
          </cell>
          <cell r="AE34">
            <v>1310.0920000000001</v>
          </cell>
          <cell r="AG34">
            <v>1310.0920000000001</v>
          </cell>
          <cell r="AH34">
            <v>1633.2670000000001</v>
          </cell>
          <cell r="AJ34">
            <v>1981.1016666666665</v>
          </cell>
          <cell r="AK34">
            <v>0</v>
          </cell>
          <cell r="AO34">
            <v>54531.376000000004</v>
          </cell>
          <cell r="AP34">
            <v>9377.8009999999995</v>
          </cell>
          <cell r="AQ34">
            <v>-2683</v>
          </cell>
          <cell r="AR34">
            <v>-2584.5294287640882</v>
          </cell>
          <cell r="AS34">
            <v>379.53954339658992</v>
          </cell>
          <cell r="AT34">
            <v>63909.177000000003</v>
          </cell>
          <cell r="AU34">
            <v>57658.253865837374</v>
          </cell>
          <cell r="AW34">
            <v>57658.253865837374</v>
          </cell>
          <cell r="AX34">
            <v>63909.177000000003</v>
          </cell>
          <cell r="AY34">
            <v>11438.269</v>
          </cell>
          <cell r="BA34">
            <v>11438.269</v>
          </cell>
          <cell r="BB34">
            <v>9928.433203445682</v>
          </cell>
          <cell r="BD34">
            <v>9928.433203445682</v>
          </cell>
          <cell r="BE34">
            <v>11438.269</v>
          </cell>
          <cell r="BF34">
            <v>0</v>
          </cell>
          <cell r="BG34">
            <v>658.83699999999999</v>
          </cell>
          <cell r="BH34">
            <v>658.83699999999999</v>
          </cell>
          <cell r="BI34">
            <v>342.34765000000004</v>
          </cell>
          <cell r="BK34">
            <v>342.34765000000004</v>
          </cell>
          <cell r="BL34">
            <v>658.83699999999999</v>
          </cell>
          <cell r="BN34">
            <v>340.02101291666668</v>
          </cell>
          <cell r="BO34">
            <v>0</v>
          </cell>
          <cell r="BR34">
            <v>0</v>
          </cell>
          <cell r="BV34">
            <v>970.93</v>
          </cell>
          <cell r="BX34">
            <v>970.93</v>
          </cell>
          <cell r="BY34">
            <v>783.63699999999994</v>
          </cell>
          <cell r="BZ34">
            <v>294.8</v>
          </cell>
          <cell r="CA34">
            <v>783.63699999999994</v>
          </cell>
          <cell r="CB34">
            <v>1258.018</v>
          </cell>
          <cell r="CC34">
            <v>1324.9522635295507</v>
          </cell>
          <cell r="CD34">
            <v>1258.018</v>
          </cell>
          <cell r="CE34">
            <v>0</v>
          </cell>
          <cell r="CF34">
            <v>0</v>
          </cell>
          <cell r="CG34">
            <v>0</v>
          </cell>
          <cell r="CI34">
            <v>125</v>
          </cell>
          <cell r="CJ34">
            <v>0</v>
          </cell>
          <cell r="CM34">
            <v>0</v>
          </cell>
          <cell r="CP34">
            <v>0</v>
          </cell>
          <cell r="CR34">
            <v>320.18299000000002</v>
          </cell>
          <cell r="CS34">
            <v>303.01402033732501</v>
          </cell>
          <cell r="CT34">
            <v>620.7468100000001</v>
          </cell>
          <cell r="CU34">
            <v>619.08912305350202</v>
          </cell>
          <cell r="CV34">
            <v>239.82021</v>
          </cell>
          <cell r="CW34">
            <v>222.09775013872371</v>
          </cell>
          <cell r="CX34">
            <v>77.268360000000001</v>
          </cell>
          <cell r="CY34">
            <v>55.08470333333333</v>
          </cell>
          <cell r="DG34">
            <v>3.28</v>
          </cell>
          <cell r="DH34">
            <v>1.0381</v>
          </cell>
          <cell r="DI34">
            <v>125</v>
          </cell>
        </row>
        <row r="35">
          <cell r="C35">
            <v>39417</v>
          </cell>
          <cell r="D35" t="str">
            <v>Y</v>
          </cell>
          <cell r="E35">
            <v>1183750</v>
          </cell>
          <cell r="F35">
            <v>1185900.3400000001</v>
          </cell>
          <cell r="H35">
            <v>860</v>
          </cell>
          <cell r="I35">
            <v>869</v>
          </cell>
          <cell r="K35">
            <v>15451.824000000001</v>
          </cell>
          <cell r="L35">
            <v>2907.8969999999999</v>
          </cell>
          <cell r="M35">
            <v>114.53852136055318</v>
          </cell>
          <cell r="N35">
            <v>-16.740245429619311</v>
          </cell>
          <cell r="O35">
            <v>18490.999766790173</v>
          </cell>
          <cell r="P35">
            <v>18359.721000000001</v>
          </cell>
          <cell r="Q35">
            <v>17451.41483215641</v>
          </cell>
          <cell r="S35">
            <v>17451.41483215641</v>
          </cell>
          <cell r="T35">
            <v>18490.999766790173</v>
          </cell>
          <cell r="U35">
            <v>3967.1849999999999</v>
          </cell>
          <cell r="W35">
            <v>3967.1849999999999</v>
          </cell>
          <cell r="X35">
            <v>3491.0819635472008</v>
          </cell>
          <cell r="Z35">
            <v>3491.0819635472008</v>
          </cell>
          <cell r="AA35">
            <v>3967.1849999999999</v>
          </cell>
          <cell r="AB35">
            <v>0</v>
          </cell>
          <cell r="AC35">
            <v>2984.2289999999998</v>
          </cell>
          <cell r="AD35">
            <v>2984.2289999999998</v>
          </cell>
          <cell r="AE35">
            <v>1856.799</v>
          </cell>
          <cell r="AG35">
            <v>1856.799</v>
          </cell>
          <cell r="AH35">
            <v>2984.2289999999998</v>
          </cell>
          <cell r="AJ35">
            <v>1981.1016666666665</v>
          </cell>
          <cell r="AK35">
            <v>0</v>
          </cell>
          <cell r="AO35">
            <v>71052.607999999993</v>
          </cell>
          <cell r="AP35">
            <v>6037.7420000000002</v>
          </cell>
          <cell r="AQ35">
            <v>390</v>
          </cell>
          <cell r="AR35">
            <v>375.68635006261439</v>
          </cell>
          <cell r="AS35">
            <v>-54.908005009151331</v>
          </cell>
          <cell r="AT35">
            <v>77090.349999999991</v>
          </cell>
          <cell r="AU35">
            <v>75393.789381484385</v>
          </cell>
          <cell r="AW35">
            <v>75393.789381484385</v>
          </cell>
          <cell r="AX35">
            <v>77090.349999999991</v>
          </cell>
          <cell r="AY35">
            <v>18025.98</v>
          </cell>
          <cell r="BA35">
            <v>18025.98</v>
          </cell>
          <cell r="BB35">
            <v>13559.051007240427</v>
          </cell>
          <cell r="BD35">
            <v>13559.051007240427</v>
          </cell>
          <cell r="BE35">
            <v>18025.98</v>
          </cell>
          <cell r="BF35">
            <v>-834.44899999999996</v>
          </cell>
          <cell r="BG35">
            <v>772.39499999999998</v>
          </cell>
          <cell r="BH35">
            <v>-62.053999999999974</v>
          </cell>
          <cell r="BI35">
            <v>408.00470000000001</v>
          </cell>
          <cell r="BK35">
            <v>408.00470000000001</v>
          </cell>
          <cell r="BL35">
            <v>-62.053999999999974</v>
          </cell>
          <cell r="BN35">
            <v>340.02101291666668</v>
          </cell>
          <cell r="BO35">
            <v>0</v>
          </cell>
          <cell r="BR35">
            <v>0</v>
          </cell>
          <cell r="BV35">
            <v>1946.9960000000001</v>
          </cell>
          <cell r="BX35">
            <v>1946.9960000000001</v>
          </cell>
          <cell r="BY35">
            <v>1403.0229400000001</v>
          </cell>
          <cell r="BZ35">
            <v>698.3</v>
          </cell>
          <cell r="CA35">
            <v>1403.0229400000001</v>
          </cell>
          <cell r="CB35">
            <v>-1726.38</v>
          </cell>
          <cell r="CC35">
            <v>1492.4933864147181</v>
          </cell>
          <cell r="CD35">
            <v>-1726.38</v>
          </cell>
          <cell r="CE35">
            <v>0</v>
          </cell>
          <cell r="CF35">
            <v>0</v>
          </cell>
          <cell r="CG35">
            <v>0</v>
          </cell>
          <cell r="CI35">
            <v>125</v>
          </cell>
          <cell r="CJ35">
            <v>0</v>
          </cell>
          <cell r="CM35">
            <v>0</v>
          </cell>
          <cell r="CP35">
            <v>0</v>
          </cell>
          <cell r="CR35">
            <v>315.31538</v>
          </cell>
          <cell r="CS35">
            <v>303.01402033732501</v>
          </cell>
          <cell r="CT35">
            <v>691.21056999999996</v>
          </cell>
          <cell r="CU35">
            <v>770.02363131858442</v>
          </cell>
          <cell r="CV35">
            <v>257.93898999999999</v>
          </cell>
          <cell r="CW35">
            <v>238.70436475880859</v>
          </cell>
          <cell r="CX35">
            <v>78.854880000000009</v>
          </cell>
          <cell r="CY35">
            <v>55.08470333333333</v>
          </cell>
          <cell r="DC35">
            <v>-3069.7</v>
          </cell>
          <cell r="DG35">
            <v>3.28</v>
          </cell>
          <cell r="DH35">
            <v>1.0381</v>
          </cell>
          <cell r="DI35">
            <v>125</v>
          </cell>
        </row>
        <row r="36">
          <cell r="C36">
            <v>39448</v>
          </cell>
          <cell r="D36" t="str">
            <v>Y</v>
          </cell>
          <cell r="E36">
            <v>1185297</v>
          </cell>
          <cell r="F36">
            <v>1186794.0250000001</v>
          </cell>
          <cell r="H36">
            <v>874</v>
          </cell>
          <cell r="I36">
            <v>1001</v>
          </cell>
          <cell r="K36">
            <v>15946.062</v>
          </cell>
          <cell r="L36">
            <v>3166.1790000000001</v>
          </cell>
          <cell r="M36">
            <v>1530.120488484775</v>
          </cell>
          <cell r="N36">
            <v>-321.09944449796097</v>
          </cell>
          <cell r="O36">
            <v>20963.46093298274</v>
          </cell>
          <cell r="P36">
            <v>19112.241000000002</v>
          </cell>
          <cell r="Q36">
            <v>19552.875075438576</v>
          </cell>
          <cell r="S36">
            <v>19552.875075438576</v>
          </cell>
          <cell r="T36">
            <v>20963.46093298274</v>
          </cell>
          <cell r="U36">
            <v>4558.1270000000004</v>
          </cell>
          <cell r="W36">
            <v>4558.1270000000004</v>
          </cell>
          <cell r="X36">
            <v>3960.8759745062807</v>
          </cell>
          <cell r="Z36">
            <v>3960.8759745062807</v>
          </cell>
          <cell r="AA36">
            <v>4558.1270000000004</v>
          </cell>
          <cell r="AB36">
            <v>0</v>
          </cell>
          <cell r="AC36">
            <v>2961.4989999999998</v>
          </cell>
          <cell r="AD36">
            <v>2961.4989999999998</v>
          </cell>
          <cell r="AE36">
            <v>1873.847</v>
          </cell>
          <cell r="AG36">
            <v>1873.847</v>
          </cell>
          <cell r="AH36">
            <v>2961.4989999999998</v>
          </cell>
          <cell r="AJ36">
            <v>1981.1016666666665</v>
          </cell>
          <cell r="AK36">
            <v>0</v>
          </cell>
          <cell r="AO36">
            <v>90175.952000000005</v>
          </cell>
          <cell r="AP36">
            <v>13419.45</v>
          </cell>
          <cell r="AQ36">
            <v>5623</v>
          </cell>
          <cell r="AR36">
            <v>5416.626529236104</v>
          </cell>
          <cell r="AS36">
            <v>-1136.6920335227819</v>
          </cell>
          <cell r="AT36">
            <v>103595.402</v>
          </cell>
          <cell r="AU36">
            <v>86992.465325410478</v>
          </cell>
          <cell r="AW36">
            <v>86992.465325410478</v>
          </cell>
          <cell r="AX36">
            <v>103595.402</v>
          </cell>
          <cell r="AY36">
            <v>21033.126</v>
          </cell>
          <cell r="BA36">
            <v>21033.126</v>
          </cell>
          <cell r="BB36">
            <v>14492.847954790324</v>
          </cell>
          <cell r="BD36">
            <v>14492.847954790324</v>
          </cell>
          <cell r="BE36">
            <v>21033.126</v>
          </cell>
          <cell r="BF36">
            <v>11.096</v>
          </cell>
          <cell r="BG36">
            <v>387.85500000000002</v>
          </cell>
          <cell r="BH36">
            <v>398.95100000000002</v>
          </cell>
          <cell r="BK36">
            <v>0</v>
          </cell>
          <cell r="BL36">
            <v>398.95100000000002</v>
          </cell>
          <cell r="BO36">
            <v>0</v>
          </cell>
          <cell r="BR36">
            <v>0</v>
          </cell>
          <cell r="BX36">
            <v>0</v>
          </cell>
          <cell r="BY36">
            <v>1224.4349999999999</v>
          </cell>
          <cell r="BZ36">
            <v>606.77499999999998</v>
          </cell>
          <cell r="CA36">
            <v>1224.4349999999999</v>
          </cell>
          <cell r="CB36">
            <v>1429.434</v>
          </cell>
          <cell r="CC36">
            <v>1534.650442890829</v>
          </cell>
          <cell r="CD36">
            <v>1429.434</v>
          </cell>
          <cell r="CE36">
            <v>0</v>
          </cell>
          <cell r="CG36">
            <v>0</v>
          </cell>
          <cell r="CJ36">
            <v>0</v>
          </cell>
          <cell r="CM36">
            <v>0</v>
          </cell>
          <cell r="CP36">
            <v>0</v>
          </cell>
          <cell r="CR36">
            <v>315.31538</v>
          </cell>
          <cell r="CS36">
            <v>303.01402033732501</v>
          </cell>
          <cell r="CT36">
            <v>1033.6039800000001</v>
          </cell>
          <cell r="CU36">
            <v>921.16879749727411</v>
          </cell>
          <cell r="CV36">
            <v>0</v>
          </cell>
          <cell r="CW36">
            <v>254.71625505622998</v>
          </cell>
          <cell r="CX36">
            <v>80.514499999999998</v>
          </cell>
          <cell r="CY36">
            <v>55.08470333333333</v>
          </cell>
          <cell r="CZ36">
            <v>18708.434486869901</v>
          </cell>
          <cell r="DA36">
            <v>5897</v>
          </cell>
          <cell r="DG36">
            <v>3.54</v>
          </cell>
          <cell r="DH36">
            <v>1.0381</v>
          </cell>
        </row>
        <row r="37">
          <cell r="C37">
            <v>39479</v>
          </cell>
          <cell r="D37" t="str">
            <v>Y</v>
          </cell>
          <cell r="E37">
            <v>1187554</v>
          </cell>
          <cell r="F37">
            <v>1185091.96</v>
          </cell>
          <cell r="H37">
            <v>841</v>
          </cell>
          <cell r="I37">
            <v>859</v>
          </cell>
          <cell r="K37">
            <v>15543.626</v>
          </cell>
          <cell r="L37">
            <v>2825.643</v>
          </cell>
          <cell r="M37">
            <v>-13.333790491864482</v>
          </cell>
          <cell r="N37">
            <v>591.04067241489099</v>
          </cell>
          <cell r="O37">
            <v>17764.894537093242</v>
          </cell>
          <cell r="P37">
            <v>18369.269</v>
          </cell>
          <cell r="Q37">
            <v>17466.433329963067</v>
          </cell>
          <cell r="S37">
            <v>17466.433329963067</v>
          </cell>
          <cell r="T37">
            <v>17764.894537093242</v>
          </cell>
          <cell r="U37">
            <v>3171.6579999999999</v>
          </cell>
          <cell r="W37">
            <v>3171.6579999999999</v>
          </cell>
          <cell r="X37">
            <v>3412.2520414290871</v>
          </cell>
          <cell r="Z37">
            <v>3412.2520414290871</v>
          </cell>
          <cell r="AA37">
            <v>3171.6579999999999</v>
          </cell>
          <cell r="AB37">
            <v>0</v>
          </cell>
          <cell r="AC37">
            <v>3020.61</v>
          </cell>
          <cell r="AD37">
            <v>3020.61</v>
          </cell>
          <cell r="AE37">
            <v>1724.8430000000001</v>
          </cell>
          <cell r="AG37">
            <v>1724.8430000000001</v>
          </cell>
          <cell r="AH37">
            <v>3020.61</v>
          </cell>
          <cell r="AJ37">
            <v>1981.1016666666665</v>
          </cell>
          <cell r="AK37">
            <v>0</v>
          </cell>
          <cell r="AO37">
            <v>65296.863999999994</v>
          </cell>
          <cell r="AP37">
            <v>12512.504000000001</v>
          </cell>
          <cell r="AQ37">
            <v>-49</v>
          </cell>
          <cell r="AR37">
            <v>-47.201618341200266</v>
          </cell>
          <cell r="AS37">
            <v>2092.2839803487141</v>
          </cell>
          <cell r="AT37">
            <v>77809.367999999988</v>
          </cell>
          <cell r="AU37">
            <v>79720.139174114127</v>
          </cell>
          <cell r="AW37">
            <v>79720.139174114127</v>
          </cell>
          <cell r="AX37">
            <v>77809.367999999988</v>
          </cell>
          <cell r="AY37">
            <v>15727.289000000001</v>
          </cell>
          <cell r="BA37">
            <v>15727.289000000001</v>
          </cell>
          <cell r="BB37">
            <v>12549.941093369083</v>
          </cell>
          <cell r="BD37">
            <v>12549.941093369083</v>
          </cell>
          <cell r="BE37">
            <v>15727.289000000001</v>
          </cell>
          <cell r="BF37">
            <v>-670.91200000000003</v>
          </cell>
          <cell r="BG37">
            <v>498.60199999999998</v>
          </cell>
          <cell r="BH37">
            <v>-172.31000000000006</v>
          </cell>
          <cell r="BK37">
            <v>0</v>
          </cell>
          <cell r="BL37">
            <v>-172.31000000000006</v>
          </cell>
          <cell r="BO37">
            <v>0</v>
          </cell>
          <cell r="BR37">
            <v>0</v>
          </cell>
          <cell r="BX37">
            <v>0</v>
          </cell>
          <cell r="BY37">
            <v>778.40214000000003</v>
          </cell>
          <cell r="BZ37">
            <v>209.97499999999999</v>
          </cell>
          <cell r="CA37">
            <v>778.40214000000003</v>
          </cell>
          <cell r="CB37">
            <v>2142.692</v>
          </cell>
          <cell r="CC37">
            <v>1621.8528071147484</v>
          </cell>
          <cell r="CD37">
            <v>2142.692</v>
          </cell>
          <cell r="CE37">
            <v>0</v>
          </cell>
          <cell r="CG37">
            <v>0</v>
          </cell>
          <cell r="CJ37">
            <v>0</v>
          </cell>
          <cell r="CM37">
            <v>0</v>
          </cell>
          <cell r="CP37">
            <v>0</v>
          </cell>
          <cell r="CR37">
            <v>315.31538</v>
          </cell>
          <cell r="CS37">
            <v>303.01402033732501</v>
          </cell>
          <cell r="CT37">
            <v>1216.71975</v>
          </cell>
          <cell r="CU37">
            <v>1011.9890008457872</v>
          </cell>
          <cell r="CV37">
            <v>541.77892000000008</v>
          </cell>
          <cell r="CW37">
            <v>251.0984159316362</v>
          </cell>
          <cell r="CX37">
            <v>68.877899999999997</v>
          </cell>
          <cell r="CY37">
            <v>55.08470333333333</v>
          </cell>
          <cell r="CZ37">
            <v>3712.8294983847604</v>
          </cell>
          <cell r="DA37">
            <v>5897</v>
          </cell>
          <cell r="DG37">
            <v>3.54</v>
          </cell>
          <cell r="DH37">
            <v>1.0381</v>
          </cell>
        </row>
        <row r="38">
          <cell r="C38">
            <v>39508</v>
          </cell>
          <cell r="D38" t="str">
            <v>Y</v>
          </cell>
          <cell r="E38">
            <v>1189518</v>
          </cell>
          <cell r="F38">
            <v>1187680.1449999998</v>
          </cell>
          <cell r="H38">
            <v>686</v>
          </cell>
          <cell r="I38">
            <v>682</v>
          </cell>
          <cell r="K38">
            <v>12325.172</v>
          </cell>
          <cell r="L38">
            <v>2529.3510000000001</v>
          </cell>
          <cell r="M38">
            <v>160.27760407567715</v>
          </cell>
          <cell r="N38">
            <v>-372.52977925229538</v>
          </cell>
          <cell r="O38">
            <v>15387.330383327975</v>
          </cell>
          <cell r="P38">
            <v>14854.523000000001</v>
          </cell>
          <cell r="Q38">
            <v>14663.859419362039</v>
          </cell>
          <cell r="S38">
            <v>14663.859419362039</v>
          </cell>
          <cell r="T38">
            <v>15387.330383327975</v>
          </cell>
          <cell r="U38">
            <v>3983.4670000000001</v>
          </cell>
          <cell r="W38">
            <v>3983.4670000000001</v>
          </cell>
          <cell r="X38">
            <v>3012.8181147460341</v>
          </cell>
          <cell r="Z38">
            <v>3012.8181147460341</v>
          </cell>
          <cell r="AA38">
            <v>3983.4670000000001</v>
          </cell>
          <cell r="AB38">
            <v>-2</v>
          </cell>
          <cell r="AC38">
            <v>3785.0419999999999</v>
          </cell>
          <cell r="AD38">
            <v>3783.0419999999999</v>
          </cell>
          <cell r="AE38">
            <v>1822.7750000000001</v>
          </cell>
          <cell r="AG38">
            <v>1822.7750000000001</v>
          </cell>
          <cell r="AH38">
            <v>3783.0419999999999</v>
          </cell>
          <cell r="AJ38">
            <v>1981.1016666666665</v>
          </cell>
          <cell r="AK38">
            <v>0</v>
          </cell>
          <cell r="AO38">
            <v>60226.148999999998</v>
          </cell>
          <cell r="AP38">
            <v>9775.3340000000007</v>
          </cell>
          <cell r="AQ38">
            <v>589</v>
          </cell>
          <cell r="AR38">
            <v>567.38271842789709</v>
          </cell>
          <cell r="AS38">
            <v>-1318.7554185531258</v>
          </cell>
          <cell r="AT38">
            <v>70001.482999999993</v>
          </cell>
          <cell r="AU38">
            <v>70423.072239465604</v>
          </cell>
          <cell r="AW38">
            <v>70423.072239465604</v>
          </cell>
          <cell r="AX38">
            <v>70001.482999999993</v>
          </cell>
          <cell r="AY38">
            <v>19676.814000000002</v>
          </cell>
          <cell r="BA38">
            <v>19676.814000000002</v>
          </cell>
          <cell r="BB38">
            <v>11101.238781655253</v>
          </cell>
          <cell r="BD38">
            <v>11101.238781655253</v>
          </cell>
          <cell r="BE38">
            <v>19676.814000000002</v>
          </cell>
          <cell r="BF38">
            <v>96.82</v>
          </cell>
          <cell r="BG38">
            <v>1932.5509999999999</v>
          </cell>
          <cell r="BH38">
            <v>2029.3709999999999</v>
          </cell>
          <cell r="BK38">
            <v>0</v>
          </cell>
          <cell r="BL38">
            <v>2029.3709999999999</v>
          </cell>
          <cell r="BO38">
            <v>0</v>
          </cell>
          <cell r="BR38">
            <v>0</v>
          </cell>
          <cell r="BX38">
            <v>0</v>
          </cell>
          <cell r="BY38">
            <v>403.70884000000001</v>
          </cell>
          <cell r="BZ38">
            <v>103.175</v>
          </cell>
          <cell r="CA38">
            <v>403.70884000000001</v>
          </cell>
          <cell r="CB38">
            <v>1731.1010000000001</v>
          </cell>
          <cell r="CC38">
            <v>2101.7152312955154</v>
          </cell>
          <cell r="CD38">
            <v>1731.1010000000001</v>
          </cell>
          <cell r="CE38">
            <v>0</v>
          </cell>
          <cell r="CG38">
            <v>0</v>
          </cell>
          <cell r="CJ38">
            <v>0</v>
          </cell>
          <cell r="CM38">
            <v>0</v>
          </cell>
          <cell r="CP38">
            <v>0</v>
          </cell>
          <cell r="CR38">
            <v>321.65003999999999</v>
          </cell>
          <cell r="CS38">
            <v>303.01402033732501</v>
          </cell>
          <cell r="CT38">
            <v>1502.60428</v>
          </cell>
          <cell r="CU38">
            <v>1432.0037862053409</v>
          </cell>
          <cell r="CV38">
            <v>255.97497000000001</v>
          </cell>
          <cell r="CW38">
            <v>310.94605475284897</v>
          </cell>
          <cell r="CX38">
            <v>81.123660000000001</v>
          </cell>
          <cell r="CY38">
            <v>55.08470333333333</v>
          </cell>
          <cell r="CZ38">
            <v>9348.5912208089703</v>
          </cell>
          <cell r="DA38">
            <v>5897</v>
          </cell>
          <cell r="DB38">
            <v>-430.25200000000001</v>
          </cell>
          <cell r="DG38">
            <v>3.54</v>
          </cell>
          <cell r="DH38">
            <v>1.0381</v>
          </cell>
        </row>
        <row r="39">
          <cell r="C39">
            <v>39539</v>
          </cell>
          <cell r="D39" t="str">
            <v>Y</v>
          </cell>
          <cell r="E39">
            <v>1188096</v>
          </cell>
          <cell r="F39">
            <v>1183765.1264000002</v>
          </cell>
          <cell r="H39">
            <v>301</v>
          </cell>
          <cell r="I39">
            <v>357</v>
          </cell>
          <cell r="K39">
            <v>6412.7389999999996</v>
          </cell>
          <cell r="L39">
            <v>1569.204</v>
          </cell>
          <cell r="M39">
            <v>701.79276894935708</v>
          </cell>
          <cell r="N39">
            <v>-1028.3345769133853</v>
          </cell>
          <cell r="O39">
            <v>9712.0703458627413</v>
          </cell>
          <cell r="P39">
            <v>7981.9429999999993</v>
          </cell>
          <cell r="Q39">
            <v>9109.7305669401212</v>
          </cell>
          <cell r="S39">
            <v>9109.7305669401212</v>
          </cell>
          <cell r="T39">
            <v>9712.0703458627413</v>
          </cell>
          <cell r="U39">
            <v>2274.2340000000004</v>
          </cell>
          <cell r="W39">
            <v>2274.2340000000004</v>
          </cell>
          <cell r="X39">
            <v>2043.2706916256407</v>
          </cell>
          <cell r="Z39">
            <v>2043.2706916256407</v>
          </cell>
          <cell r="AA39">
            <v>2274.2340000000004</v>
          </cell>
          <cell r="AB39">
            <v>0</v>
          </cell>
          <cell r="AC39">
            <v>149.19300000000001</v>
          </cell>
          <cell r="AD39">
            <v>149.19300000000001</v>
          </cell>
          <cell r="AG39">
            <v>0</v>
          </cell>
          <cell r="AH39">
            <v>149.19300000000001</v>
          </cell>
          <cell r="AK39">
            <v>0</v>
          </cell>
          <cell r="AO39">
            <v>36409.502</v>
          </cell>
          <cell r="AP39">
            <v>6283.4170000000004</v>
          </cell>
          <cell r="AQ39">
            <v>2579</v>
          </cell>
          <cell r="AR39">
            <v>2484.3464020807241</v>
          </cell>
          <cell r="AS39">
            <v>-3640.3044022733839</v>
          </cell>
          <cell r="AT39">
            <v>42692.919000000002</v>
          </cell>
          <cell r="AU39">
            <v>49918.14944738787</v>
          </cell>
          <cell r="AW39">
            <v>49918.14944738787</v>
          </cell>
          <cell r="AX39">
            <v>42692.919000000002</v>
          </cell>
          <cell r="AY39">
            <v>11321.612999999999</v>
          </cell>
          <cell r="BA39">
            <v>11321.612999999999</v>
          </cell>
          <cell r="BB39">
            <v>9393.4633927540599</v>
          </cell>
          <cell r="BD39">
            <v>9393.4633927540599</v>
          </cell>
          <cell r="BE39">
            <v>11321.612999999999</v>
          </cell>
          <cell r="BF39">
            <v>320.89499999999998</v>
          </cell>
          <cell r="BG39">
            <v>86.944000000000003</v>
          </cell>
          <cell r="BH39">
            <v>407.839</v>
          </cell>
          <cell r="BK39">
            <v>0</v>
          </cell>
          <cell r="BL39">
            <v>407.839</v>
          </cell>
          <cell r="BO39">
            <v>0</v>
          </cell>
          <cell r="BR39">
            <v>0</v>
          </cell>
          <cell r="BX39">
            <v>0</v>
          </cell>
          <cell r="BY39">
            <v>-241.92546999999999</v>
          </cell>
          <cell r="BZ39">
            <v>309.66666666666674</v>
          </cell>
          <cell r="CA39">
            <v>-241.92546999999999</v>
          </cell>
          <cell r="CB39">
            <v>4631.6718499999997</v>
          </cell>
          <cell r="CC39">
            <v>2061.4939227329464</v>
          </cell>
          <cell r="CD39">
            <v>4631.6718499999997</v>
          </cell>
          <cell r="CE39">
            <v>0</v>
          </cell>
          <cell r="CF39">
            <v>0</v>
          </cell>
          <cell r="CG39">
            <v>0</v>
          </cell>
          <cell r="CI39">
            <v>2241.0495261406304</v>
          </cell>
          <cell r="CJ39">
            <v>0</v>
          </cell>
          <cell r="CM39">
            <v>0</v>
          </cell>
          <cell r="CP39">
            <v>0</v>
          </cell>
          <cell r="CR39">
            <v>315.31538</v>
          </cell>
          <cell r="CS39">
            <v>320.07164</v>
          </cell>
          <cell r="CT39">
            <v>3839.80008</v>
          </cell>
          <cell r="CU39">
            <v>1370.3320356817821</v>
          </cell>
          <cell r="CV39">
            <v>395.77810999999997</v>
          </cell>
          <cell r="CW39">
            <v>315.33887705116342</v>
          </cell>
          <cell r="CX39">
            <v>80.778279999999995</v>
          </cell>
          <cell r="CY39">
            <v>55.08470333333333</v>
          </cell>
          <cell r="CZ39">
            <v>5037.5380414822903</v>
          </cell>
          <cell r="DA39">
            <v>4525.2051477126934</v>
          </cell>
          <cell r="DG39">
            <v>3.54</v>
          </cell>
          <cell r="DH39">
            <v>1.0381</v>
          </cell>
        </row>
        <row r="40">
          <cell r="C40">
            <v>39569</v>
          </cell>
          <cell r="D40" t="str">
            <v>Y</v>
          </cell>
          <cell r="E40">
            <v>1186518</v>
          </cell>
          <cell r="F40">
            <v>1182621.2047000001</v>
          </cell>
          <cell r="H40">
            <v>170</v>
          </cell>
          <cell r="I40">
            <v>124</v>
          </cell>
          <cell r="K40">
            <v>4523.6019999999999</v>
          </cell>
          <cell r="L40">
            <v>1169.001</v>
          </cell>
          <cell r="M40">
            <v>-777.91743472235351</v>
          </cell>
          <cell r="N40">
            <v>936.63075251015403</v>
          </cell>
          <cell r="O40">
            <v>3978.0548127674929</v>
          </cell>
          <cell r="P40">
            <v>5692.6030000000001</v>
          </cell>
          <cell r="Q40">
            <v>5101.7416478535233</v>
          </cell>
          <cell r="S40">
            <v>5101.7416478535233</v>
          </cell>
          <cell r="T40">
            <v>3978.0548127674929</v>
          </cell>
          <cell r="U40">
            <v>1489.4780000000001</v>
          </cell>
          <cell r="W40">
            <v>1489.4780000000001</v>
          </cell>
          <cell r="X40">
            <v>1362.0709490512322</v>
          </cell>
          <cell r="Z40">
            <v>1362.0709490512322</v>
          </cell>
          <cell r="AA40">
            <v>1489.4780000000001</v>
          </cell>
          <cell r="AB40">
            <v>1E-3</v>
          </cell>
          <cell r="AC40">
            <v>142.79300000000001</v>
          </cell>
          <cell r="AD40">
            <v>142.79400000000001</v>
          </cell>
          <cell r="AG40">
            <v>0</v>
          </cell>
          <cell r="AH40">
            <v>142.79400000000001</v>
          </cell>
          <cell r="AK40">
            <v>0</v>
          </cell>
          <cell r="AO40">
            <v>30263.542000000001</v>
          </cell>
          <cell r="AP40">
            <v>6654.9179999999997</v>
          </cell>
          <cell r="AQ40">
            <v>-2858.7485550078741</v>
          </cell>
          <cell r="AR40">
            <v>-2753.8277189171313</v>
          </cell>
          <cell r="AS40">
            <v>3315.6728638859454</v>
          </cell>
          <cell r="AT40">
            <v>36918.46</v>
          </cell>
          <cell r="AU40">
            <v>37250.714212669765</v>
          </cell>
          <cell r="AW40">
            <v>37250.714212669765</v>
          </cell>
          <cell r="AX40">
            <v>36918.46</v>
          </cell>
          <cell r="AY40">
            <v>6847.6589999999997</v>
          </cell>
          <cell r="BA40">
            <v>6847.6589999999997</v>
          </cell>
          <cell r="BB40">
            <v>6544.7434294544464</v>
          </cell>
          <cell r="BD40">
            <v>6544.7434294544464</v>
          </cell>
          <cell r="BE40">
            <v>6847.6589999999997</v>
          </cell>
          <cell r="BF40">
            <v>1.0629999999999999</v>
          </cell>
          <cell r="BG40">
            <v>91.197000000000003</v>
          </cell>
          <cell r="BH40">
            <v>92.26</v>
          </cell>
          <cell r="BK40">
            <v>0</v>
          </cell>
          <cell r="BL40">
            <v>92.26</v>
          </cell>
          <cell r="BO40">
            <v>0</v>
          </cell>
          <cell r="BR40">
            <v>0</v>
          </cell>
          <cell r="BX40">
            <v>0</v>
          </cell>
          <cell r="BY40">
            <v>78.885999999999996</v>
          </cell>
          <cell r="BZ40">
            <v>191.4666666666667</v>
          </cell>
          <cell r="CA40">
            <v>78.885999999999996</v>
          </cell>
          <cell r="CB40">
            <v>2690.8919999999998</v>
          </cell>
          <cell r="CC40">
            <v>1973.6661909069499</v>
          </cell>
          <cell r="CD40">
            <v>2690.8919999999998</v>
          </cell>
          <cell r="CE40">
            <v>0</v>
          </cell>
          <cell r="CF40">
            <v>0</v>
          </cell>
          <cell r="CG40">
            <v>0</v>
          </cell>
          <cell r="CI40">
            <v>745.50440932193123</v>
          </cell>
          <cell r="CJ40">
            <v>0</v>
          </cell>
          <cell r="CM40">
            <v>0</v>
          </cell>
          <cell r="CP40">
            <v>0</v>
          </cell>
          <cell r="CR40">
            <v>315.31538</v>
          </cell>
          <cell r="CS40">
            <v>320.07164</v>
          </cell>
          <cell r="CT40">
            <v>1848.5296000000001</v>
          </cell>
          <cell r="CU40">
            <v>1295.2452095177653</v>
          </cell>
          <cell r="CV40">
            <v>444.76815999999997</v>
          </cell>
          <cell r="CW40">
            <v>302.59797138918464</v>
          </cell>
          <cell r="CX40">
            <v>82.279119999999992</v>
          </cell>
          <cell r="CY40">
            <v>55.08470333333333</v>
          </cell>
          <cell r="CZ40">
            <v>3347.6453398498597</v>
          </cell>
          <cell r="DA40">
            <v>2534.2601954605925</v>
          </cell>
          <cell r="DG40">
            <v>3.54</v>
          </cell>
          <cell r="DH40">
            <v>1.0381</v>
          </cell>
        </row>
        <row r="41">
          <cell r="C41">
            <v>39600</v>
          </cell>
          <cell r="D41" t="str">
            <v>Y</v>
          </cell>
          <cell r="E41">
            <v>1184064</v>
          </cell>
          <cell r="F41">
            <v>1180132.8830000001</v>
          </cell>
          <cell r="K41">
            <v>2951.578</v>
          </cell>
          <cell r="L41">
            <v>1025.1859999999999</v>
          </cell>
          <cell r="M41">
            <v>0</v>
          </cell>
          <cell r="N41">
            <v>0</v>
          </cell>
          <cell r="O41">
            <v>3976.7640000000001</v>
          </cell>
          <cell r="P41">
            <v>3976.7640000000001</v>
          </cell>
          <cell r="Q41">
            <v>2872.4874411048299</v>
          </cell>
          <cell r="S41">
            <v>2872.4874411048299</v>
          </cell>
          <cell r="T41">
            <v>3976.7640000000001</v>
          </cell>
          <cell r="U41">
            <v>960.39699999999993</v>
          </cell>
          <cell r="W41">
            <v>960.39699999999993</v>
          </cell>
          <cell r="X41">
            <v>968.73587269081372</v>
          </cell>
          <cell r="Z41">
            <v>968.73587269081372</v>
          </cell>
          <cell r="AA41">
            <v>960.39699999999993</v>
          </cell>
          <cell r="AB41">
            <v>0</v>
          </cell>
          <cell r="AC41">
            <v>125.625</v>
          </cell>
          <cell r="AD41">
            <v>125.625</v>
          </cell>
          <cell r="AG41">
            <v>0</v>
          </cell>
          <cell r="AH41">
            <v>125.625</v>
          </cell>
          <cell r="AK41">
            <v>0</v>
          </cell>
          <cell r="AO41">
            <v>35978.981</v>
          </cell>
          <cell r="AP41">
            <v>4870.5929999999998</v>
          </cell>
          <cell r="AQ41">
            <v>0</v>
          </cell>
          <cell r="AR41">
            <v>0</v>
          </cell>
          <cell r="AS41">
            <v>0</v>
          </cell>
          <cell r="AT41">
            <v>40849.574000000001</v>
          </cell>
          <cell r="AU41">
            <v>28093.936358044095</v>
          </cell>
          <cell r="AW41">
            <v>28093.936358044095</v>
          </cell>
          <cell r="AX41">
            <v>40849.574000000001</v>
          </cell>
          <cell r="AY41">
            <v>5148.7190000000001</v>
          </cell>
          <cell r="BA41">
            <v>5148.7190000000001</v>
          </cell>
          <cell r="BB41">
            <v>4787.3726038925888</v>
          </cell>
          <cell r="BD41">
            <v>4787.3726038925888</v>
          </cell>
          <cell r="BE41">
            <v>5148.7190000000001</v>
          </cell>
          <cell r="BF41">
            <v>-351.40800000000002</v>
          </cell>
          <cell r="BG41">
            <v>-5.3109999999999999</v>
          </cell>
          <cell r="BH41">
            <v>-356.71899999999999</v>
          </cell>
          <cell r="BK41">
            <v>0</v>
          </cell>
          <cell r="BL41">
            <v>-356.71899999999999</v>
          </cell>
          <cell r="BO41">
            <v>0</v>
          </cell>
          <cell r="BR41">
            <v>0</v>
          </cell>
          <cell r="BX41">
            <v>0</v>
          </cell>
          <cell r="BY41">
            <v>382.46100000000001</v>
          </cell>
          <cell r="BZ41">
            <v>237.62916666666672</v>
          </cell>
          <cell r="CA41">
            <v>382.46100000000001</v>
          </cell>
          <cell r="CB41">
            <v>2002.5359999999998</v>
          </cell>
          <cell r="CC41">
            <v>1847.6116453243574</v>
          </cell>
          <cell r="CD41">
            <v>2002.5359999999998</v>
          </cell>
          <cell r="CE41">
            <v>0</v>
          </cell>
          <cell r="CF41">
            <v>0</v>
          </cell>
          <cell r="CG41">
            <v>0</v>
          </cell>
          <cell r="CI41">
            <v>970.14328635734728</v>
          </cell>
          <cell r="CJ41">
            <v>0</v>
          </cell>
          <cell r="CM41">
            <v>0</v>
          </cell>
          <cell r="CP41">
            <v>0</v>
          </cell>
          <cell r="CR41">
            <v>315.31538</v>
          </cell>
          <cell r="CS41">
            <v>320.07164</v>
          </cell>
          <cell r="CT41">
            <v>1351.7931999999998</v>
          </cell>
          <cell r="CU41">
            <v>1130.9252600350774</v>
          </cell>
          <cell r="CV41">
            <v>397.18210999999997</v>
          </cell>
          <cell r="CW41">
            <v>340.86337528928033</v>
          </cell>
          <cell r="CX41">
            <v>85.59196</v>
          </cell>
          <cell r="CY41">
            <v>55.08470333333333</v>
          </cell>
          <cell r="CZ41">
            <v>2147.9506502774502</v>
          </cell>
          <cell r="DA41">
            <v>1426.8912631072196</v>
          </cell>
          <cell r="DB41">
            <v>-147.34651971284998</v>
          </cell>
          <cell r="DG41">
            <v>3.54</v>
          </cell>
          <cell r="DH41">
            <v>1.0381</v>
          </cell>
        </row>
        <row r="42">
          <cell r="C42">
            <v>39630</v>
          </cell>
          <cell r="D42" t="str">
            <v>Y</v>
          </cell>
          <cell r="E42">
            <v>1181022</v>
          </cell>
          <cell r="F42">
            <v>1179487.7613000001</v>
          </cell>
          <cell r="K42">
            <v>2270.7539999999999</v>
          </cell>
          <cell r="L42">
            <v>1029.124</v>
          </cell>
          <cell r="M42">
            <v>0</v>
          </cell>
          <cell r="N42">
            <v>0</v>
          </cell>
          <cell r="O42">
            <v>3299.8779999999997</v>
          </cell>
          <cell r="P42">
            <v>3299.8779999999997</v>
          </cell>
          <cell r="Q42">
            <v>3019.54637623499</v>
          </cell>
          <cell r="S42">
            <v>3019.54637623499</v>
          </cell>
          <cell r="T42">
            <v>3299.8779999999997</v>
          </cell>
          <cell r="U42">
            <v>1271.5909999999999</v>
          </cell>
          <cell r="W42">
            <v>1271.5909999999999</v>
          </cell>
          <cell r="X42">
            <v>1001.027068447174</v>
          </cell>
          <cell r="Z42">
            <v>1001.027068447174</v>
          </cell>
          <cell r="AA42">
            <v>1271.5909999999999</v>
          </cell>
          <cell r="AB42">
            <v>-1E-3</v>
          </cell>
          <cell r="AC42">
            <v>150.06</v>
          </cell>
          <cell r="AD42">
            <v>150.059</v>
          </cell>
          <cell r="AG42">
            <v>0</v>
          </cell>
          <cell r="AH42">
            <v>150.059</v>
          </cell>
          <cell r="AK42">
            <v>0</v>
          </cell>
          <cell r="AO42">
            <v>14831.927</v>
          </cell>
          <cell r="AP42">
            <v>5534.4409999999998</v>
          </cell>
          <cell r="AQ42">
            <v>0</v>
          </cell>
          <cell r="AR42">
            <v>0</v>
          </cell>
          <cell r="AS42">
            <v>0</v>
          </cell>
          <cell r="AT42">
            <v>20366.367999999999</v>
          </cell>
          <cell r="AU42">
            <v>27459.60325632296</v>
          </cell>
          <cell r="AW42">
            <v>27459.60325632296</v>
          </cell>
          <cell r="AX42">
            <v>20366.367999999999</v>
          </cell>
          <cell r="AY42">
            <v>5655.5320000000002</v>
          </cell>
          <cell r="BA42">
            <v>5655.5320000000002</v>
          </cell>
          <cell r="BB42">
            <v>4873.0236616469356</v>
          </cell>
          <cell r="BD42">
            <v>4873.0236616469356</v>
          </cell>
          <cell r="BE42">
            <v>5655.5320000000002</v>
          </cell>
          <cell r="BF42">
            <v>-97.941000000000003</v>
          </cell>
          <cell r="BG42">
            <v>94.924000000000007</v>
          </cell>
          <cell r="BH42">
            <v>-3.0169999999999959</v>
          </cell>
          <cell r="BK42">
            <v>0</v>
          </cell>
          <cell r="BL42">
            <v>-3.0169999999999959</v>
          </cell>
          <cell r="BO42">
            <v>0</v>
          </cell>
          <cell r="BR42">
            <v>0</v>
          </cell>
          <cell r="BX42">
            <v>0</v>
          </cell>
          <cell r="BY42">
            <v>598.06700000000001</v>
          </cell>
          <cell r="BZ42">
            <v>314.17604166666666</v>
          </cell>
          <cell r="CA42">
            <v>598.06700000000001</v>
          </cell>
          <cell r="CB42">
            <v>1990.528</v>
          </cell>
          <cell r="CC42">
            <v>1587.5474782853819</v>
          </cell>
          <cell r="CD42">
            <v>1990.528</v>
          </cell>
          <cell r="CF42">
            <v>0</v>
          </cell>
          <cell r="CG42">
            <v>0</v>
          </cell>
          <cell r="CI42">
            <v>949.82849194114351</v>
          </cell>
          <cell r="CJ42">
            <v>0</v>
          </cell>
          <cell r="CM42">
            <v>0</v>
          </cell>
          <cell r="CP42">
            <v>0</v>
          </cell>
          <cell r="CR42">
            <v>315.31538</v>
          </cell>
          <cell r="CS42">
            <v>320.07164</v>
          </cell>
          <cell r="CT42">
            <v>1204.64366</v>
          </cell>
          <cell r="CU42">
            <v>918.27900607371555</v>
          </cell>
          <cell r="CV42">
            <v>376.70060999999998</v>
          </cell>
          <cell r="CW42">
            <v>293.44546221166655</v>
          </cell>
          <cell r="CX42">
            <v>93.868320000000011</v>
          </cell>
          <cell r="CY42">
            <v>55.08470333333333</v>
          </cell>
          <cell r="CZ42">
            <v>2037.41967970782</v>
          </cell>
          <cell r="DA42">
            <v>1499.9419252950997</v>
          </cell>
          <cell r="DG42">
            <v>3.54</v>
          </cell>
          <cell r="DH42">
            <v>1.0381</v>
          </cell>
        </row>
        <row r="43">
          <cell r="C43">
            <v>39661</v>
          </cell>
          <cell r="D43" t="str">
            <v>Y</v>
          </cell>
          <cell r="E43">
            <v>1180831</v>
          </cell>
          <cell r="F43">
            <v>1179188.4395999999</v>
          </cell>
          <cell r="K43">
            <v>2568.2739999999999</v>
          </cell>
          <cell r="L43">
            <v>1035.8910000000001</v>
          </cell>
          <cell r="M43">
            <v>0</v>
          </cell>
          <cell r="N43">
            <v>0</v>
          </cell>
          <cell r="O43">
            <v>3604.165</v>
          </cell>
          <cell r="P43">
            <v>3604.165</v>
          </cell>
          <cell r="Q43">
            <v>3696.5317826749902</v>
          </cell>
          <cell r="S43">
            <v>3696.5317826749902</v>
          </cell>
          <cell r="T43">
            <v>3604.165</v>
          </cell>
          <cell r="U43">
            <v>992.25099999999998</v>
          </cell>
          <cell r="W43">
            <v>992.25099999999998</v>
          </cell>
          <cell r="X43">
            <v>1001.027068447174</v>
          </cell>
          <cell r="Z43">
            <v>1001.027068447174</v>
          </cell>
          <cell r="AA43">
            <v>992.25099999999998</v>
          </cell>
          <cell r="AB43">
            <v>0</v>
          </cell>
          <cell r="AC43">
            <v>173.417</v>
          </cell>
          <cell r="AD43">
            <v>173.417</v>
          </cell>
          <cell r="AG43">
            <v>0</v>
          </cell>
          <cell r="AH43">
            <v>173.417</v>
          </cell>
          <cell r="AK43">
            <v>0</v>
          </cell>
          <cell r="AO43">
            <v>25074.54</v>
          </cell>
          <cell r="AP43">
            <v>5203.4309999999996</v>
          </cell>
          <cell r="AQ43">
            <v>0</v>
          </cell>
          <cell r="AR43">
            <v>0</v>
          </cell>
          <cell r="AS43">
            <v>0</v>
          </cell>
          <cell r="AT43">
            <v>30277.971000000001</v>
          </cell>
          <cell r="AU43">
            <v>29772.466741212618</v>
          </cell>
          <cell r="AW43">
            <v>29772.466741212618</v>
          </cell>
          <cell r="AX43">
            <v>30277.971000000001</v>
          </cell>
          <cell r="AY43">
            <v>3343.0430000000001</v>
          </cell>
          <cell r="BA43">
            <v>3343.0430000000001</v>
          </cell>
          <cell r="BB43">
            <v>4891.7158437256221</v>
          </cell>
          <cell r="BD43">
            <v>4891.7158437256221</v>
          </cell>
          <cell r="BE43">
            <v>3343.0430000000001</v>
          </cell>
          <cell r="BF43">
            <v>1793.43</v>
          </cell>
          <cell r="BG43">
            <v>106.904</v>
          </cell>
          <cell r="BH43">
            <v>1900.3340000000001</v>
          </cell>
          <cell r="BK43">
            <v>0</v>
          </cell>
          <cell r="BL43">
            <v>1900.3340000000001</v>
          </cell>
          <cell r="BO43">
            <v>0</v>
          </cell>
          <cell r="BR43">
            <v>0</v>
          </cell>
          <cell r="BX43">
            <v>0</v>
          </cell>
          <cell r="BY43">
            <v>246.852</v>
          </cell>
          <cell r="BZ43">
            <v>629.62604166666688</v>
          </cell>
          <cell r="CA43">
            <v>246.852</v>
          </cell>
          <cell r="CB43">
            <v>2158.2310000000002</v>
          </cell>
          <cell r="CC43">
            <v>1405.0366225209905</v>
          </cell>
          <cell r="CD43">
            <v>2158.2310000000002</v>
          </cell>
          <cell r="CF43">
            <v>0</v>
          </cell>
          <cell r="CG43">
            <v>0</v>
          </cell>
          <cell r="CI43">
            <v>1018.2056441283094</v>
          </cell>
          <cell r="CJ43">
            <v>0</v>
          </cell>
          <cell r="CM43">
            <v>0</v>
          </cell>
          <cell r="CP43">
            <v>0</v>
          </cell>
          <cell r="CR43">
            <v>315.31538</v>
          </cell>
          <cell r="CS43">
            <v>320.07164</v>
          </cell>
          <cell r="CT43">
            <v>1401.68029</v>
          </cell>
          <cell r="CU43">
            <v>743.72930229366966</v>
          </cell>
          <cell r="CV43">
            <v>345.98674</v>
          </cell>
          <cell r="CW43">
            <v>285.48431022732069</v>
          </cell>
          <cell r="CX43">
            <v>95.248519999999999</v>
          </cell>
          <cell r="CY43">
            <v>55.08470333333333</v>
          </cell>
          <cell r="CZ43">
            <v>1142.7852222750898</v>
          </cell>
          <cell r="DA43">
            <v>1836.2304492681706</v>
          </cell>
          <cell r="DG43">
            <v>3.54</v>
          </cell>
          <cell r="DH43">
            <v>1.0381</v>
          </cell>
        </row>
        <row r="44">
          <cell r="C44">
            <v>39692</v>
          </cell>
          <cell r="D44" t="str">
            <v>Y</v>
          </cell>
          <cell r="E44">
            <v>1181262</v>
          </cell>
          <cell r="F44">
            <v>1180074.5179000001</v>
          </cell>
          <cell r="K44">
            <v>2818.75</v>
          </cell>
          <cell r="L44">
            <v>1189.1859999999999</v>
          </cell>
          <cell r="M44">
            <v>0</v>
          </cell>
          <cell r="N44">
            <v>0</v>
          </cell>
          <cell r="O44">
            <v>4007.9359999999997</v>
          </cell>
          <cell r="P44">
            <v>4007.9359999999997</v>
          </cell>
          <cell r="Q44">
            <v>3561.8393307048295</v>
          </cell>
          <cell r="S44">
            <v>3561.8393307048295</v>
          </cell>
          <cell r="T44">
            <v>4007.9359999999997</v>
          </cell>
          <cell r="U44">
            <v>1048.306</v>
          </cell>
          <cell r="W44">
            <v>1048.306</v>
          </cell>
          <cell r="X44">
            <v>968.73587269081372</v>
          </cell>
          <cell r="Z44">
            <v>968.73587269081372</v>
          </cell>
          <cell r="AA44">
            <v>1048.306</v>
          </cell>
          <cell r="AB44">
            <v>373.73500000000001</v>
          </cell>
          <cell r="AC44">
            <v>162.398</v>
          </cell>
          <cell r="AD44">
            <v>536.13300000000004</v>
          </cell>
          <cell r="AG44">
            <v>0</v>
          </cell>
          <cell r="AH44">
            <v>536.13300000000004</v>
          </cell>
          <cell r="AK44">
            <v>0</v>
          </cell>
          <cell r="AO44">
            <v>24518.888000000003</v>
          </cell>
          <cell r="AP44">
            <v>6548.16</v>
          </cell>
          <cell r="AQ44">
            <v>0</v>
          </cell>
          <cell r="AR44">
            <v>0</v>
          </cell>
          <cell r="AS44">
            <v>0</v>
          </cell>
          <cell r="AT44">
            <v>31067.048000000003</v>
          </cell>
          <cell r="AU44">
            <v>29129.296752604532</v>
          </cell>
          <cell r="AW44">
            <v>29129.296752604532</v>
          </cell>
          <cell r="AX44">
            <v>31067.048000000003</v>
          </cell>
          <cell r="AY44">
            <v>4955.4970000000003</v>
          </cell>
          <cell r="BA44">
            <v>4955.4970000000003</v>
          </cell>
          <cell r="BB44">
            <v>4814.4604624674112</v>
          </cell>
          <cell r="BD44">
            <v>4814.4604624674112</v>
          </cell>
          <cell r="BE44">
            <v>4955.4970000000003</v>
          </cell>
          <cell r="BF44">
            <v>-1758</v>
          </cell>
          <cell r="BG44">
            <v>101.253</v>
          </cell>
          <cell r="BH44">
            <v>-1656.7470000000001</v>
          </cell>
          <cell r="BK44">
            <v>0</v>
          </cell>
          <cell r="BL44">
            <v>-1656.7470000000001</v>
          </cell>
          <cell r="BO44">
            <v>0</v>
          </cell>
          <cell r="BR44">
            <v>0</v>
          </cell>
          <cell r="BX44">
            <v>0</v>
          </cell>
          <cell r="BY44">
            <v>112.41</v>
          </cell>
          <cell r="BZ44">
            <v>285.84479166666671</v>
          </cell>
          <cell r="CA44">
            <v>112.41</v>
          </cell>
          <cell r="CB44">
            <v>2120.4740000000002</v>
          </cell>
          <cell r="CC44">
            <v>1335.9155391480449</v>
          </cell>
          <cell r="CD44">
            <v>2120.4740000000002</v>
          </cell>
          <cell r="CF44">
            <v>0</v>
          </cell>
          <cell r="CG44">
            <v>0</v>
          </cell>
          <cell r="CI44">
            <v>986.76158488742658</v>
          </cell>
          <cell r="CJ44">
            <v>0</v>
          </cell>
          <cell r="CM44">
            <v>0</v>
          </cell>
          <cell r="CP44">
            <v>0</v>
          </cell>
          <cell r="CR44">
            <v>349.71403999999995</v>
          </cell>
          <cell r="CS44">
            <v>320.07164</v>
          </cell>
          <cell r="CT44">
            <v>740.47878000000003</v>
          </cell>
          <cell r="CU44">
            <v>700.74737021136218</v>
          </cell>
          <cell r="CV44">
            <v>354.07279</v>
          </cell>
          <cell r="CW44">
            <v>259.34515893668311</v>
          </cell>
          <cell r="CX44">
            <v>98.61</v>
          </cell>
          <cell r="CY44">
            <v>55.08470333333333</v>
          </cell>
          <cell r="CZ44">
            <v>1988.68854713216</v>
          </cell>
          <cell r="DA44">
            <v>1769.3227649481344</v>
          </cell>
          <cell r="DB44">
            <v>577.59799999999996</v>
          </cell>
          <cell r="DG44">
            <v>3.54</v>
          </cell>
          <cell r="DH44">
            <v>1.0381</v>
          </cell>
        </row>
        <row r="45">
          <cell r="C45">
            <v>39722</v>
          </cell>
          <cell r="D45" t="str">
            <v>Y</v>
          </cell>
          <cell r="E45">
            <v>1184239</v>
          </cell>
          <cell r="F45">
            <v>1185410.7962</v>
          </cell>
          <cell r="H45">
            <v>302</v>
          </cell>
          <cell r="I45">
            <v>260</v>
          </cell>
          <cell r="K45">
            <v>5063.4849999999997</v>
          </cell>
          <cell r="L45">
            <v>1885.644</v>
          </cell>
          <cell r="M45">
            <v>-531.38846455679345</v>
          </cell>
          <cell r="N45">
            <v>83.874110032299342</v>
          </cell>
          <cell r="O45">
            <v>6333.8664254109071</v>
          </cell>
          <cell r="P45">
            <v>6949.1289999999999</v>
          </cell>
          <cell r="Q45">
            <v>6991.7827141778725</v>
          </cell>
          <cell r="S45">
            <v>6991.7827141778725</v>
          </cell>
          <cell r="T45">
            <v>6333.8664254109071</v>
          </cell>
          <cell r="U45">
            <v>1708.884</v>
          </cell>
          <cell r="W45">
            <v>1708.884</v>
          </cell>
          <cell r="X45">
            <v>1714.5180067779429</v>
          </cell>
          <cell r="Z45">
            <v>1714.5180067779429</v>
          </cell>
          <cell r="AA45">
            <v>1708.884</v>
          </cell>
          <cell r="AB45">
            <v>0</v>
          </cell>
          <cell r="AC45">
            <v>137.32599999999999</v>
          </cell>
          <cell r="AD45">
            <v>137.32599999999999</v>
          </cell>
          <cell r="AG45">
            <v>0</v>
          </cell>
          <cell r="AH45">
            <v>137.32599999999999</v>
          </cell>
          <cell r="AK45">
            <v>0</v>
          </cell>
          <cell r="AO45">
            <v>43673.693999999996</v>
          </cell>
          <cell r="AP45">
            <v>9319.4089999999997</v>
          </cell>
          <cell r="AQ45">
            <v>-1907</v>
          </cell>
          <cell r="AR45">
            <v>-1837.0099219728349</v>
          </cell>
          <cell r="AS45">
            <v>289.95279838165879</v>
          </cell>
          <cell r="AT45">
            <v>52993.102999999996</v>
          </cell>
          <cell r="AU45">
            <v>44356.220145702289</v>
          </cell>
          <cell r="AW45">
            <v>44356.220145702289</v>
          </cell>
          <cell r="AX45">
            <v>52993.102999999996</v>
          </cell>
          <cell r="AY45">
            <v>7711.0430000000006</v>
          </cell>
          <cell r="BA45">
            <v>7711.0430000000006</v>
          </cell>
          <cell r="BB45">
            <v>7601.844836529649</v>
          </cell>
          <cell r="BD45">
            <v>7601.844836529649</v>
          </cell>
          <cell r="BE45">
            <v>7711.0430000000006</v>
          </cell>
          <cell r="BF45">
            <v>0</v>
          </cell>
          <cell r="BG45">
            <v>88.393000000000001</v>
          </cell>
          <cell r="BH45">
            <v>88.393000000000001</v>
          </cell>
          <cell r="BK45">
            <v>0</v>
          </cell>
          <cell r="BL45">
            <v>88.393000000000001</v>
          </cell>
          <cell r="BO45">
            <v>0</v>
          </cell>
          <cell r="BR45">
            <v>0</v>
          </cell>
          <cell r="BX45">
            <v>0</v>
          </cell>
          <cell r="BY45">
            <v>115.107</v>
          </cell>
          <cell r="BZ45">
            <v>352.92291666666659</v>
          </cell>
          <cell r="CA45">
            <v>115.107</v>
          </cell>
          <cell r="CB45">
            <v>1717.232</v>
          </cell>
          <cell r="CC45">
            <v>1239.4547359505398</v>
          </cell>
          <cell r="CD45">
            <v>1717.232</v>
          </cell>
          <cell r="CF45">
            <v>0</v>
          </cell>
          <cell r="CG45">
            <v>0</v>
          </cell>
          <cell r="CI45">
            <v>1485.7514607403391</v>
          </cell>
          <cell r="CJ45">
            <v>0</v>
          </cell>
          <cell r="CM45">
            <v>0</v>
          </cell>
          <cell r="CP45">
            <v>0</v>
          </cell>
          <cell r="CR45">
            <v>315.31538</v>
          </cell>
          <cell r="CS45">
            <v>320.07164</v>
          </cell>
          <cell r="CT45">
            <v>952.62486999999999</v>
          </cell>
          <cell r="CU45">
            <v>608.95665689843497</v>
          </cell>
          <cell r="CV45">
            <v>345.52003999999999</v>
          </cell>
          <cell r="CW45">
            <v>254.67506905210473</v>
          </cell>
          <cell r="CX45">
            <v>103.77191999999999</v>
          </cell>
          <cell r="CY45">
            <v>55.08470333333333</v>
          </cell>
          <cell r="CZ45">
            <v>4170.1397349541203</v>
          </cell>
          <cell r="DA45">
            <v>3473.126992878088</v>
          </cell>
          <cell r="DG45">
            <v>3.4569999999999999</v>
          </cell>
          <cell r="DH45">
            <v>1.0381</v>
          </cell>
        </row>
        <row r="46">
          <cell r="C46">
            <v>39753</v>
          </cell>
          <cell r="D46" t="str">
            <v>Y</v>
          </cell>
          <cell r="E46">
            <v>1188870</v>
          </cell>
          <cell r="F46">
            <v>1188944.1745</v>
          </cell>
          <cell r="H46">
            <v>566</v>
          </cell>
          <cell r="I46">
            <v>511</v>
          </cell>
          <cell r="K46">
            <v>9957.9609999999993</v>
          </cell>
          <cell r="L46">
            <v>2985.6239999999998</v>
          </cell>
          <cell r="M46">
            <v>-641.17716672531822</v>
          </cell>
          <cell r="N46">
            <v>236.57514756618647</v>
          </cell>
          <cell r="O46">
            <v>12065.832685708494</v>
          </cell>
          <cell r="P46">
            <v>12943.584999999999</v>
          </cell>
          <cell r="Q46">
            <v>11135.177313331047</v>
          </cell>
          <cell r="S46">
            <v>11135.177313331047</v>
          </cell>
          <cell r="T46">
            <v>12065.832685708494</v>
          </cell>
          <cell r="U46">
            <v>2453.0810000000001</v>
          </cell>
          <cell r="W46">
            <v>2453.0810000000001</v>
          </cell>
          <cell r="X46">
            <v>2453.0258068238486</v>
          </cell>
          <cell r="Z46">
            <v>2453.0258068238486</v>
          </cell>
          <cell r="AA46">
            <v>2453.0810000000001</v>
          </cell>
          <cell r="AB46">
            <v>0</v>
          </cell>
          <cell r="AC46">
            <v>139.57900000000001</v>
          </cell>
          <cell r="AD46">
            <v>139.57900000000001</v>
          </cell>
          <cell r="AG46">
            <v>0</v>
          </cell>
          <cell r="AH46">
            <v>139.57900000000001</v>
          </cell>
          <cell r="AK46">
            <v>0</v>
          </cell>
          <cell r="AO46">
            <v>55415.393000000004</v>
          </cell>
          <cell r="AP46">
            <v>11735.602000000001</v>
          </cell>
          <cell r="AQ46">
            <v>-2301</v>
          </cell>
          <cell r="AR46">
            <v>-2216.549465369425</v>
          </cell>
          <cell r="AS46">
            <v>817.84028513630665</v>
          </cell>
          <cell r="AT46">
            <v>67150.99500000001</v>
          </cell>
          <cell r="AU46">
            <v>60425.826450898719</v>
          </cell>
          <cell r="AW46">
            <v>60425.826450898719</v>
          </cell>
          <cell r="AX46">
            <v>67150.99500000001</v>
          </cell>
          <cell r="AY46">
            <v>6782.683</v>
          </cell>
          <cell r="BA46">
            <v>6782.683</v>
          </cell>
          <cell r="BB46">
            <v>9601.1146311441607</v>
          </cell>
          <cell r="BD46">
            <v>9601.1146311441607</v>
          </cell>
          <cell r="BE46">
            <v>6782.683</v>
          </cell>
          <cell r="BF46">
            <v>2E-3</v>
          </cell>
          <cell r="BG46">
            <v>89.549000000000007</v>
          </cell>
          <cell r="BH46">
            <v>89.551000000000002</v>
          </cell>
          <cell r="BK46">
            <v>0</v>
          </cell>
          <cell r="BL46">
            <v>89.551000000000002</v>
          </cell>
          <cell r="BO46">
            <v>0</v>
          </cell>
          <cell r="BR46">
            <v>0</v>
          </cell>
          <cell r="BX46">
            <v>0</v>
          </cell>
          <cell r="BY46">
            <v>70.972999999999999</v>
          </cell>
          <cell r="BZ46">
            <v>1043.6447916666671</v>
          </cell>
          <cell r="CA46">
            <v>70.972999999999999</v>
          </cell>
          <cell r="CB46">
            <v>1332.0250000000001</v>
          </cell>
          <cell r="CC46">
            <v>1180.4386385356913</v>
          </cell>
          <cell r="CD46">
            <v>1332.0250000000001</v>
          </cell>
          <cell r="CF46">
            <v>0</v>
          </cell>
          <cell r="CG46">
            <v>0</v>
          </cell>
          <cell r="CI46">
            <v>2004.597159747751</v>
          </cell>
          <cell r="CJ46">
            <v>0</v>
          </cell>
          <cell r="CM46">
            <v>0</v>
          </cell>
          <cell r="CP46">
            <v>0</v>
          </cell>
          <cell r="CR46">
            <v>315.43117999999998</v>
          </cell>
          <cell r="CS46">
            <v>320.07164</v>
          </cell>
          <cell r="CT46">
            <v>671.07298000000003</v>
          </cell>
          <cell r="CU46">
            <v>606.69756885089669</v>
          </cell>
          <cell r="CV46">
            <v>243.26940999999999</v>
          </cell>
          <cell r="CW46">
            <v>197.91805968479474</v>
          </cell>
          <cell r="CX46">
            <v>102.25192</v>
          </cell>
          <cell r="CY46">
            <v>55.08470333333333</v>
          </cell>
          <cell r="CZ46">
            <v>7861.1674363994698</v>
          </cell>
          <cell r="DA46">
            <v>5531.3339213175504</v>
          </cell>
          <cell r="DG46">
            <v>3.4569999999999999</v>
          </cell>
          <cell r="DH46">
            <v>1.0381</v>
          </cell>
        </row>
        <row r="47">
          <cell r="C47">
            <v>39783</v>
          </cell>
          <cell r="D47" t="str">
            <v>Y</v>
          </cell>
          <cell r="E47">
            <v>1192270</v>
          </cell>
          <cell r="F47">
            <v>1191622.3027999999</v>
          </cell>
          <cell r="H47">
            <v>827</v>
          </cell>
          <cell r="I47">
            <v>842</v>
          </cell>
          <cell r="K47">
            <v>14738.569</v>
          </cell>
          <cell r="L47">
            <v>4034.7820000000002</v>
          </cell>
          <cell r="M47">
            <v>0</v>
          </cell>
          <cell r="N47">
            <v>-2.3694513959716086</v>
          </cell>
          <cell r="O47">
            <v>18775.72045139597</v>
          </cell>
          <cell r="P47">
            <v>18773.350999999999</v>
          </cell>
          <cell r="Q47">
            <v>18126.530547954488</v>
          </cell>
          <cell r="S47">
            <v>18126.530547954488</v>
          </cell>
          <cell r="T47">
            <v>18775.72045139597</v>
          </cell>
          <cell r="U47">
            <v>3234.5819999999999</v>
          </cell>
          <cell r="W47">
            <v>3234.5819999999999</v>
          </cell>
          <cell r="X47">
            <v>3491.0819635472008</v>
          </cell>
          <cell r="Z47">
            <v>3491.0819635472008</v>
          </cell>
          <cell r="AA47">
            <v>3234.5819999999999</v>
          </cell>
          <cell r="AB47">
            <v>0</v>
          </cell>
          <cell r="AC47">
            <v>155.61099999999999</v>
          </cell>
          <cell r="AD47">
            <v>155.61099999999999</v>
          </cell>
          <cell r="AG47">
            <v>0</v>
          </cell>
          <cell r="AH47">
            <v>155.61099999999999</v>
          </cell>
          <cell r="AK47">
            <v>0</v>
          </cell>
          <cell r="AO47">
            <v>73976.254000000001</v>
          </cell>
          <cell r="AP47">
            <v>14828.3</v>
          </cell>
          <cell r="AQ47">
            <v>0</v>
          </cell>
          <cell r="AR47">
            <v>0</v>
          </cell>
          <cell r="AS47">
            <v>-8.1911934758738507</v>
          </cell>
          <cell r="AT47">
            <v>88804.554000000004</v>
          </cell>
          <cell r="AU47">
            <v>90175.604537348176</v>
          </cell>
          <cell r="AW47">
            <v>90175.604537348176</v>
          </cell>
          <cell r="AX47">
            <v>88804.554000000004</v>
          </cell>
          <cell r="AY47">
            <v>15049.563</v>
          </cell>
          <cell r="BA47">
            <v>15049.563</v>
          </cell>
          <cell r="BB47">
            <v>12801.263101645307</v>
          </cell>
          <cell r="BD47">
            <v>12801.263101645307</v>
          </cell>
          <cell r="BE47">
            <v>15049.563</v>
          </cell>
          <cell r="BF47">
            <v>2E-3</v>
          </cell>
          <cell r="BG47">
            <v>106.53700000000001</v>
          </cell>
          <cell r="BH47">
            <v>106.539</v>
          </cell>
          <cell r="BK47">
            <v>0</v>
          </cell>
          <cell r="BL47">
            <v>106.539</v>
          </cell>
          <cell r="BO47">
            <v>0</v>
          </cell>
          <cell r="BR47">
            <v>0</v>
          </cell>
          <cell r="BX47">
            <v>0</v>
          </cell>
          <cell r="BY47">
            <v>1463.3119999999999</v>
          </cell>
          <cell r="BZ47">
            <v>1044.3104166666662</v>
          </cell>
          <cell r="CA47">
            <v>1463.3119999999999</v>
          </cell>
          <cell r="CB47">
            <v>1654.663</v>
          </cell>
          <cell r="CC47">
            <v>1345.3955727696662</v>
          </cell>
          <cell r="CD47">
            <v>1654.663</v>
          </cell>
          <cell r="CE47">
            <v>5983.89</v>
          </cell>
          <cell r="CF47">
            <v>0</v>
          </cell>
          <cell r="CG47">
            <v>5983.89</v>
          </cell>
          <cell r="CI47">
            <v>2923.3846253918064</v>
          </cell>
          <cell r="CJ47">
            <v>0</v>
          </cell>
          <cell r="CM47">
            <v>0</v>
          </cell>
          <cell r="CP47">
            <v>0</v>
          </cell>
          <cell r="CR47">
            <v>315.68917999999996</v>
          </cell>
          <cell r="CS47">
            <v>320.07164</v>
          </cell>
          <cell r="CT47">
            <v>977.72918000000004</v>
          </cell>
          <cell r="CU47">
            <v>760.26366972500171</v>
          </cell>
          <cell r="CV47">
            <v>257.47244000000001</v>
          </cell>
          <cell r="CW47">
            <v>209.30889304466479</v>
          </cell>
          <cell r="CX47">
            <v>103.77191999999999</v>
          </cell>
          <cell r="CY47">
            <v>55.08470333333333</v>
          </cell>
          <cell r="CZ47">
            <v>13195.8436965198</v>
          </cell>
          <cell r="DA47">
            <v>9004.2475727497786</v>
          </cell>
          <cell r="DG47">
            <v>3.4569999999999999</v>
          </cell>
          <cell r="DH47">
            <v>1.0381</v>
          </cell>
        </row>
        <row r="48">
          <cell r="C48">
            <v>39814</v>
          </cell>
          <cell r="D48" t="str">
            <v>N</v>
          </cell>
          <cell r="F48">
            <v>1193964.6810999999</v>
          </cell>
          <cell r="M48">
            <v>0</v>
          </cell>
          <cell r="N48">
            <v>0</v>
          </cell>
          <cell r="O48">
            <v>0</v>
          </cell>
          <cell r="P48">
            <v>0</v>
          </cell>
          <cell r="Q48">
            <v>20895.557400001824</v>
          </cell>
          <cell r="S48">
            <v>20895.557400001824</v>
          </cell>
          <cell r="T48">
            <v>20895.557400001824</v>
          </cell>
          <cell r="W48">
            <v>0</v>
          </cell>
          <cell r="X48">
            <v>3926.6266023672624</v>
          </cell>
          <cell r="Z48">
            <v>3926.6266023672624</v>
          </cell>
          <cell r="AA48">
            <v>3926.6266023672624</v>
          </cell>
          <cell r="AD48">
            <v>0</v>
          </cell>
          <cell r="AG48">
            <v>0</v>
          </cell>
          <cell r="AH48">
            <v>0</v>
          </cell>
          <cell r="AK48">
            <v>0</v>
          </cell>
          <cell r="AR48">
            <v>0</v>
          </cell>
          <cell r="AT48">
            <v>0</v>
          </cell>
          <cell r="AU48">
            <v>96393.531403370973</v>
          </cell>
          <cell r="AW48">
            <v>96393.531403370973</v>
          </cell>
          <cell r="AX48">
            <v>96393.531403370973</v>
          </cell>
          <cell r="BA48">
            <v>0</v>
          </cell>
          <cell r="BB48">
            <v>14574.617567976149</v>
          </cell>
          <cell r="BD48">
            <v>14574.617567976149</v>
          </cell>
          <cell r="BE48">
            <v>14574.617567976149</v>
          </cell>
          <cell r="BH48">
            <v>0</v>
          </cell>
          <cell r="BK48">
            <v>0</v>
          </cell>
          <cell r="BL48">
            <v>0</v>
          </cell>
          <cell r="BO48">
            <v>0</v>
          </cell>
          <cell r="BR48">
            <v>0</v>
          </cell>
          <cell r="BX48">
            <v>0</v>
          </cell>
          <cell r="BZ48">
            <v>1398.8260416666665</v>
          </cell>
          <cell r="CA48">
            <v>1398.8260416666665</v>
          </cell>
          <cell r="CC48">
            <v>1517.9148884217232</v>
          </cell>
          <cell r="CD48">
            <v>1517.9148884217232</v>
          </cell>
          <cell r="CF48">
            <v>0</v>
          </cell>
          <cell r="CG48">
            <v>0</v>
          </cell>
          <cell r="CI48">
            <v>3159.7244243355017</v>
          </cell>
          <cell r="CJ48">
            <v>3159.7244243355017</v>
          </cell>
          <cell r="CM48">
            <v>0</v>
          </cell>
          <cell r="CP48">
            <v>0</v>
          </cell>
          <cell r="CS48">
            <v>320.07164</v>
          </cell>
          <cell r="CU48">
            <v>911.26428789347699</v>
          </cell>
          <cell r="CW48">
            <v>230.82759052824542</v>
          </cell>
          <cell r="CY48">
            <v>55.08470333333333</v>
          </cell>
          <cell r="DA48">
            <v>10274.193871982816</v>
          </cell>
        </row>
        <row r="49">
          <cell r="C49">
            <v>39845</v>
          </cell>
          <cell r="D49" t="str">
            <v>N</v>
          </cell>
          <cell r="F49">
            <v>1193375.5593999999</v>
          </cell>
          <cell r="M49">
            <v>0</v>
          </cell>
          <cell r="N49">
            <v>0</v>
          </cell>
          <cell r="O49">
            <v>0</v>
          </cell>
          <cell r="P49">
            <v>0</v>
          </cell>
          <cell r="Q49">
            <v>18874.416310853205</v>
          </cell>
          <cell r="S49">
            <v>18874.416310853205</v>
          </cell>
          <cell r="T49">
            <v>18874.416310853205</v>
          </cell>
          <cell r="W49">
            <v>0</v>
          </cell>
          <cell r="X49">
            <v>3382.7465757817827</v>
          </cell>
          <cell r="Z49">
            <v>3382.7465757817827</v>
          </cell>
          <cell r="AA49">
            <v>3382.7465757817827</v>
          </cell>
          <cell r="AD49">
            <v>0</v>
          </cell>
          <cell r="AG49">
            <v>0</v>
          </cell>
          <cell r="AH49">
            <v>0</v>
          </cell>
          <cell r="AK49">
            <v>0</v>
          </cell>
          <cell r="AR49">
            <v>0</v>
          </cell>
          <cell r="AT49">
            <v>0</v>
          </cell>
          <cell r="AU49">
            <v>85164.970370035502</v>
          </cell>
          <cell r="AW49">
            <v>85164.970370035502</v>
          </cell>
          <cell r="AX49">
            <v>85164.970370035502</v>
          </cell>
          <cell r="BA49">
            <v>0</v>
          </cell>
          <cell r="BB49">
            <v>12670.586026783849</v>
          </cell>
          <cell r="BD49">
            <v>12670.586026783849</v>
          </cell>
          <cell r="BE49">
            <v>12670.586026783849</v>
          </cell>
          <cell r="BH49">
            <v>0</v>
          </cell>
          <cell r="BK49">
            <v>0</v>
          </cell>
          <cell r="BL49">
            <v>0</v>
          </cell>
          <cell r="BO49">
            <v>0</v>
          </cell>
          <cell r="BR49">
            <v>0</v>
          </cell>
          <cell r="BX49">
            <v>0</v>
          </cell>
          <cell r="BZ49">
            <v>1172.8135416666671</v>
          </cell>
          <cell r="CA49">
            <v>1172.8135416666671</v>
          </cell>
          <cell r="CC49">
            <v>1604.8181537655885</v>
          </cell>
          <cell r="CD49">
            <v>1604.8181537655885</v>
          </cell>
          <cell r="CF49">
            <v>0</v>
          </cell>
          <cell r="CG49">
            <v>0</v>
          </cell>
          <cell r="CI49">
            <v>2791.5024381240601</v>
          </cell>
          <cell r="CJ49">
            <v>2791.5024381240601</v>
          </cell>
          <cell r="CM49">
            <v>0</v>
          </cell>
          <cell r="CP49">
            <v>0</v>
          </cell>
          <cell r="CS49">
            <v>320.07164</v>
          </cell>
          <cell r="CU49">
            <v>1002.1449798596667</v>
          </cell>
          <cell r="CW49">
            <v>226.85016390592139</v>
          </cell>
          <cell r="CY49">
            <v>55.08470333333333</v>
          </cell>
          <cell r="DA49">
            <v>9280.413471918373</v>
          </cell>
        </row>
        <row r="50">
          <cell r="C50">
            <v>39873</v>
          </cell>
          <cell r="D50" t="str">
            <v>N</v>
          </cell>
          <cell r="F50">
            <v>1194145.1877000001</v>
          </cell>
          <cell r="M50">
            <v>0</v>
          </cell>
          <cell r="N50">
            <v>0</v>
          </cell>
          <cell r="O50">
            <v>0</v>
          </cell>
          <cell r="P50">
            <v>0</v>
          </cell>
          <cell r="Q50">
            <v>16469.353740077622</v>
          </cell>
          <cell r="S50">
            <v>16469.353740077622</v>
          </cell>
          <cell r="T50">
            <v>16469.353740077622</v>
          </cell>
          <cell r="W50">
            <v>0</v>
          </cell>
          <cell r="X50">
            <v>2986.7665217491153</v>
          </cell>
          <cell r="Z50">
            <v>2986.7665217491153</v>
          </cell>
          <cell r="AA50">
            <v>2986.7665217491153</v>
          </cell>
          <cell r="AD50">
            <v>0</v>
          </cell>
          <cell r="AG50">
            <v>0</v>
          </cell>
          <cell r="AH50">
            <v>0</v>
          </cell>
          <cell r="AK50">
            <v>0</v>
          </cell>
          <cell r="AR50">
            <v>0</v>
          </cell>
          <cell r="AT50">
            <v>0</v>
          </cell>
          <cell r="AU50">
            <v>77634.785097665037</v>
          </cell>
          <cell r="AW50">
            <v>77634.785097665037</v>
          </cell>
          <cell r="AX50">
            <v>77634.785097665037</v>
          </cell>
          <cell r="BA50">
            <v>0</v>
          </cell>
          <cell r="BB50">
            <v>10967.300432996561</v>
          </cell>
          <cell r="BD50">
            <v>10967.300432996561</v>
          </cell>
          <cell r="BE50">
            <v>10967.300432996561</v>
          </cell>
          <cell r="BH50">
            <v>0</v>
          </cell>
          <cell r="BK50">
            <v>0</v>
          </cell>
          <cell r="BL50">
            <v>0</v>
          </cell>
          <cell r="BO50">
            <v>0</v>
          </cell>
          <cell r="BR50">
            <v>0</v>
          </cell>
          <cell r="BX50">
            <v>0</v>
          </cell>
          <cell r="BZ50">
            <v>1161.2354166666673</v>
          </cell>
          <cell r="CA50">
            <v>1161.2354166666673</v>
          </cell>
          <cell r="CC50">
            <v>2079.1645700479035</v>
          </cell>
          <cell r="CD50">
            <v>2079.1645700479035</v>
          </cell>
          <cell r="CF50">
            <v>0</v>
          </cell>
          <cell r="CG50">
            <v>0</v>
          </cell>
          <cell r="CI50">
            <v>2548.1602074875063</v>
          </cell>
          <cell r="CJ50">
            <v>2548.1602074875063</v>
          </cell>
          <cell r="CM50">
            <v>0</v>
          </cell>
          <cell r="CP50">
            <v>0</v>
          </cell>
          <cell r="CS50">
            <v>320.07164</v>
          </cell>
          <cell r="CU50">
            <v>1418.9964913689334</v>
          </cell>
          <cell r="CW50">
            <v>284.34506867897022</v>
          </cell>
          <cell r="CY50">
            <v>55.08470333333333</v>
          </cell>
          <cell r="DA50">
            <v>8097.8616666051721</v>
          </cell>
        </row>
        <row r="51">
          <cell r="C51">
            <v>39904</v>
          </cell>
          <cell r="D51" t="str">
            <v>N</v>
          </cell>
          <cell r="M51">
            <v>0</v>
          </cell>
          <cell r="N51">
            <v>0</v>
          </cell>
          <cell r="O51">
            <v>0</v>
          </cell>
          <cell r="P51">
            <v>0</v>
          </cell>
          <cell r="S51">
            <v>0</v>
          </cell>
          <cell r="T51">
            <v>0</v>
          </cell>
          <cell r="W51">
            <v>0</v>
          </cell>
          <cell r="Z51">
            <v>0</v>
          </cell>
          <cell r="AA51">
            <v>0</v>
          </cell>
          <cell r="AD51">
            <v>0</v>
          </cell>
          <cell r="AG51">
            <v>0</v>
          </cell>
          <cell r="AH51">
            <v>0</v>
          </cell>
          <cell r="AK51">
            <v>0</v>
          </cell>
          <cell r="AR51">
            <v>0</v>
          </cell>
          <cell r="AT51">
            <v>0</v>
          </cell>
          <cell r="AW51">
            <v>0</v>
          </cell>
          <cell r="AX51">
            <v>0</v>
          </cell>
          <cell r="BA51">
            <v>0</v>
          </cell>
          <cell r="BD51">
            <v>0</v>
          </cell>
          <cell r="BE51">
            <v>0</v>
          </cell>
          <cell r="BH51">
            <v>0</v>
          </cell>
          <cell r="BK51">
            <v>0</v>
          </cell>
          <cell r="BL51">
            <v>0</v>
          </cell>
          <cell r="BO51">
            <v>0</v>
          </cell>
          <cell r="BR51">
            <v>0</v>
          </cell>
          <cell r="BX51">
            <v>0</v>
          </cell>
          <cell r="CA51">
            <v>0</v>
          </cell>
          <cell r="CD51">
            <v>0</v>
          </cell>
          <cell r="CG51">
            <v>0</v>
          </cell>
          <cell r="CJ51">
            <v>0</v>
          </cell>
          <cell r="CM51">
            <v>0</v>
          </cell>
          <cell r="CP51">
            <v>0</v>
          </cell>
        </row>
        <row r="52">
          <cell r="C52">
            <v>39934</v>
          </cell>
          <cell r="D52" t="str">
            <v>N</v>
          </cell>
          <cell r="M52">
            <v>0</v>
          </cell>
          <cell r="N52">
            <v>0</v>
          </cell>
          <cell r="O52">
            <v>0</v>
          </cell>
          <cell r="P52">
            <v>0</v>
          </cell>
          <cell r="S52">
            <v>0</v>
          </cell>
          <cell r="T52">
            <v>0</v>
          </cell>
          <cell r="W52">
            <v>0</v>
          </cell>
          <cell r="Z52">
            <v>0</v>
          </cell>
          <cell r="AA52">
            <v>0</v>
          </cell>
          <cell r="AD52">
            <v>0</v>
          </cell>
          <cell r="AG52">
            <v>0</v>
          </cell>
          <cell r="AH52">
            <v>0</v>
          </cell>
          <cell r="AK52">
            <v>0</v>
          </cell>
          <cell r="AR52">
            <v>0</v>
          </cell>
          <cell r="AT52">
            <v>0</v>
          </cell>
          <cell r="AW52">
            <v>0</v>
          </cell>
          <cell r="AX52">
            <v>0</v>
          </cell>
          <cell r="BA52">
            <v>0</v>
          </cell>
          <cell r="BD52">
            <v>0</v>
          </cell>
          <cell r="BE52">
            <v>0</v>
          </cell>
          <cell r="BH52">
            <v>0</v>
          </cell>
          <cell r="BK52">
            <v>0</v>
          </cell>
          <cell r="BL52">
            <v>0</v>
          </cell>
          <cell r="BO52">
            <v>0</v>
          </cell>
          <cell r="BR52">
            <v>0</v>
          </cell>
          <cell r="BX52">
            <v>0</v>
          </cell>
          <cell r="CA52">
            <v>0</v>
          </cell>
          <cell r="CD52">
            <v>0</v>
          </cell>
          <cell r="CG52">
            <v>0</v>
          </cell>
          <cell r="CJ52">
            <v>0</v>
          </cell>
          <cell r="CM52">
            <v>0</v>
          </cell>
          <cell r="CP52">
            <v>0</v>
          </cell>
        </row>
        <row r="53">
          <cell r="C53">
            <v>39965</v>
          </cell>
          <cell r="D53" t="str">
            <v>N</v>
          </cell>
          <cell r="M53">
            <v>0</v>
          </cell>
          <cell r="N53">
            <v>0</v>
          </cell>
          <cell r="O53">
            <v>0</v>
          </cell>
          <cell r="P53">
            <v>0</v>
          </cell>
          <cell r="S53">
            <v>0</v>
          </cell>
          <cell r="T53">
            <v>0</v>
          </cell>
          <cell r="W53">
            <v>0</v>
          </cell>
          <cell r="Z53">
            <v>0</v>
          </cell>
          <cell r="AA53">
            <v>0</v>
          </cell>
          <cell r="AD53">
            <v>0</v>
          </cell>
          <cell r="AG53">
            <v>0</v>
          </cell>
          <cell r="AH53">
            <v>0</v>
          </cell>
          <cell r="AK53">
            <v>0</v>
          </cell>
          <cell r="AR53">
            <v>0</v>
          </cell>
          <cell r="AT53">
            <v>0</v>
          </cell>
          <cell r="AW53">
            <v>0</v>
          </cell>
          <cell r="AX53">
            <v>0</v>
          </cell>
          <cell r="BA53">
            <v>0</v>
          </cell>
          <cell r="BD53">
            <v>0</v>
          </cell>
          <cell r="BE53">
            <v>0</v>
          </cell>
          <cell r="BH53">
            <v>0</v>
          </cell>
          <cell r="BK53">
            <v>0</v>
          </cell>
          <cell r="BL53">
            <v>0</v>
          </cell>
          <cell r="BO53">
            <v>0</v>
          </cell>
          <cell r="BR53">
            <v>0</v>
          </cell>
          <cell r="BX53">
            <v>0</v>
          </cell>
          <cell r="CA53">
            <v>0</v>
          </cell>
          <cell r="CD53">
            <v>0</v>
          </cell>
          <cell r="CG53">
            <v>0</v>
          </cell>
          <cell r="CJ53">
            <v>0</v>
          </cell>
          <cell r="CM53">
            <v>0</v>
          </cell>
          <cell r="CP53">
            <v>0</v>
          </cell>
        </row>
        <row r="54">
          <cell r="C54">
            <v>39995</v>
          </cell>
          <cell r="D54" t="str">
            <v>N</v>
          </cell>
          <cell r="M54">
            <v>0</v>
          </cell>
          <cell r="N54">
            <v>0</v>
          </cell>
          <cell r="O54">
            <v>0</v>
          </cell>
          <cell r="P54">
            <v>0</v>
          </cell>
          <cell r="S54">
            <v>0</v>
          </cell>
          <cell r="T54">
            <v>0</v>
          </cell>
          <cell r="W54">
            <v>0</v>
          </cell>
          <cell r="Z54">
            <v>0</v>
          </cell>
          <cell r="AA54">
            <v>0</v>
          </cell>
          <cell r="AD54">
            <v>0</v>
          </cell>
          <cell r="AG54">
            <v>0</v>
          </cell>
          <cell r="AH54">
            <v>0</v>
          </cell>
          <cell r="AK54">
            <v>0</v>
          </cell>
          <cell r="AR54">
            <v>0</v>
          </cell>
          <cell r="AT54">
            <v>0</v>
          </cell>
          <cell r="AW54">
            <v>0</v>
          </cell>
          <cell r="AX54">
            <v>0</v>
          </cell>
          <cell r="BA54">
            <v>0</v>
          </cell>
          <cell r="BD54">
            <v>0</v>
          </cell>
          <cell r="BE54">
            <v>0</v>
          </cell>
          <cell r="BH54">
            <v>0</v>
          </cell>
          <cell r="BK54">
            <v>0</v>
          </cell>
          <cell r="BL54">
            <v>0</v>
          </cell>
          <cell r="BO54">
            <v>0</v>
          </cell>
          <cell r="BR54">
            <v>0</v>
          </cell>
          <cell r="BX54">
            <v>0</v>
          </cell>
          <cell r="CA54">
            <v>0</v>
          </cell>
          <cell r="CD54">
            <v>0</v>
          </cell>
          <cell r="CG54">
            <v>0</v>
          </cell>
          <cell r="CJ54">
            <v>0</v>
          </cell>
          <cell r="CM54">
            <v>0</v>
          </cell>
          <cell r="CP54">
            <v>0</v>
          </cell>
        </row>
        <row r="55">
          <cell r="C55">
            <v>40026</v>
          </cell>
          <cell r="D55" t="str">
            <v>N</v>
          </cell>
          <cell r="M55">
            <v>0</v>
          </cell>
          <cell r="N55">
            <v>0</v>
          </cell>
          <cell r="O55">
            <v>0</v>
          </cell>
          <cell r="P55">
            <v>0</v>
          </cell>
          <cell r="S55">
            <v>0</v>
          </cell>
          <cell r="T55">
            <v>0</v>
          </cell>
          <cell r="W55">
            <v>0</v>
          </cell>
          <cell r="Z55">
            <v>0</v>
          </cell>
          <cell r="AA55">
            <v>0</v>
          </cell>
          <cell r="AD55">
            <v>0</v>
          </cell>
          <cell r="AG55">
            <v>0</v>
          </cell>
          <cell r="AH55">
            <v>0</v>
          </cell>
          <cell r="AK55">
            <v>0</v>
          </cell>
          <cell r="AR55">
            <v>0</v>
          </cell>
          <cell r="AT55">
            <v>0</v>
          </cell>
          <cell r="AW55">
            <v>0</v>
          </cell>
          <cell r="AX55">
            <v>0</v>
          </cell>
          <cell r="BA55">
            <v>0</v>
          </cell>
          <cell r="BD55">
            <v>0</v>
          </cell>
          <cell r="BE55">
            <v>0</v>
          </cell>
          <cell r="BH55">
            <v>0</v>
          </cell>
          <cell r="BK55">
            <v>0</v>
          </cell>
          <cell r="BL55">
            <v>0</v>
          </cell>
          <cell r="BO55">
            <v>0</v>
          </cell>
          <cell r="BR55">
            <v>0</v>
          </cell>
          <cell r="BX55">
            <v>0</v>
          </cell>
          <cell r="CA55">
            <v>0</v>
          </cell>
          <cell r="CD55">
            <v>0</v>
          </cell>
          <cell r="CG55">
            <v>0</v>
          </cell>
          <cell r="CJ55">
            <v>0</v>
          </cell>
          <cell r="CM55">
            <v>0</v>
          </cell>
          <cell r="CP55">
            <v>0</v>
          </cell>
        </row>
        <row r="56">
          <cell r="C56">
            <v>40057</v>
          </cell>
          <cell r="D56" t="str">
            <v>N</v>
          </cell>
          <cell r="M56">
            <v>0</v>
          </cell>
          <cell r="N56">
            <v>0</v>
          </cell>
          <cell r="O56">
            <v>0</v>
          </cell>
          <cell r="P56">
            <v>0</v>
          </cell>
          <cell r="S56">
            <v>0</v>
          </cell>
          <cell r="T56">
            <v>0</v>
          </cell>
          <cell r="W56">
            <v>0</v>
          </cell>
          <cell r="Z56">
            <v>0</v>
          </cell>
          <cell r="AA56">
            <v>0</v>
          </cell>
          <cell r="AD56">
            <v>0</v>
          </cell>
          <cell r="AG56">
            <v>0</v>
          </cell>
          <cell r="AH56">
            <v>0</v>
          </cell>
          <cell r="AK56">
            <v>0</v>
          </cell>
          <cell r="AR56">
            <v>0</v>
          </cell>
          <cell r="AT56">
            <v>0</v>
          </cell>
          <cell r="AW56">
            <v>0</v>
          </cell>
          <cell r="AX56">
            <v>0</v>
          </cell>
          <cell r="BA56">
            <v>0</v>
          </cell>
          <cell r="BD56">
            <v>0</v>
          </cell>
          <cell r="BE56">
            <v>0</v>
          </cell>
          <cell r="BH56">
            <v>0</v>
          </cell>
          <cell r="BK56">
            <v>0</v>
          </cell>
          <cell r="BL56">
            <v>0</v>
          </cell>
          <cell r="BO56">
            <v>0</v>
          </cell>
          <cell r="BR56">
            <v>0</v>
          </cell>
          <cell r="BX56">
            <v>0</v>
          </cell>
          <cell r="CA56">
            <v>0</v>
          </cell>
          <cell r="CD56">
            <v>0</v>
          </cell>
          <cell r="CG56">
            <v>0</v>
          </cell>
          <cell r="CJ56">
            <v>0</v>
          </cell>
          <cell r="CM56">
            <v>0</v>
          </cell>
          <cell r="CP56">
            <v>0</v>
          </cell>
        </row>
        <row r="57">
          <cell r="C57">
            <v>40087</v>
          </cell>
          <cell r="D57" t="str">
            <v>N</v>
          </cell>
          <cell r="M57">
            <v>0</v>
          </cell>
          <cell r="N57">
            <v>0</v>
          </cell>
          <cell r="O57">
            <v>0</v>
          </cell>
          <cell r="P57">
            <v>0</v>
          </cell>
          <cell r="S57">
            <v>0</v>
          </cell>
          <cell r="T57">
            <v>0</v>
          </cell>
          <cell r="W57">
            <v>0</v>
          </cell>
          <cell r="Z57">
            <v>0</v>
          </cell>
          <cell r="AA57">
            <v>0</v>
          </cell>
          <cell r="AD57">
            <v>0</v>
          </cell>
          <cell r="AG57">
            <v>0</v>
          </cell>
          <cell r="AH57">
            <v>0</v>
          </cell>
          <cell r="AK57">
            <v>0</v>
          </cell>
          <cell r="AR57">
            <v>0</v>
          </cell>
          <cell r="AT57">
            <v>0</v>
          </cell>
          <cell r="AW57">
            <v>0</v>
          </cell>
          <cell r="AX57">
            <v>0</v>
          </cell>
          <cell r="BA57">
            <v>0</v>
          </cell>
          <cell r="BD57">
            <v>0</v>
          </cell>
          <cell r="BE57">
            <v>0</v>
          </cell>
          <cell r="BH57">
            <v>0</v>
          </cell>
          <cell r="BK57">
            <v>0</v>
          </cell>
          <cell r="BL57">
            <v>0</v>
          </cell>
          <cell r="BO57">
            <v>0</v>
          </cell>
          <cell r="BR57">
            <v>0</v>
          </cell>
          <cell r="BX57">
            <v>0</v>
          </cell>
          <cell r="CA57">
            <v>0</v>
          </cell>
          <cell r="CD57">
            <v>0</v>
          </cell>
          <cell r="CG57">
            <v>0</v>
          </cell>
          <cell r="CJ57">
            <v>0</v>
          </cell>
          <cell r="CM57">
            <v>0</v>
          </cell>
          <cell r="CP57">
            <v>0</v>
          </cell>
        </row>
        <row r="58">
          <cell r="C58">
            <v>40118</v>
          </cell>
          <cell r="D58" t="str">
            <v>N</v>
          </cell>
          <cell r="M58">
            <v>0</v>
          </cell>
          <cell r="N58">
            <v>0</v>
          </cell>
          <cell r="O58">
            <v>0</v>
          </cell>
          <cell r="P58">
            <v>0</v>
          </cell>
          <cell r="S58">
            <v>0</v>
          </cell>
          <cell r="T58">
            <v>0</v>
          </cell>
          <cell r="W58">
            <v>0</v>
          </cell>
          <cell r="Z58">
            <v>0</v>
          </cell>
          <cell r="AA58">
            <v>0</v>
          </cell>
          <cell r="AD58">
            <v>0</v>
          </cell>
          <cell r="AG58">
            <v>0</v>
          </cell>
          <cell r="AH58">
            <v>0</v>
          </cell>
          <cell r="AK58">
            <v>0</v>
          </cell>
          <cell r="AR58">
            <v>0</v>
          </cell>
          <cell r="AT58">
            <v>0</v>
          </cell>
          <cell r="AW58">
            <v>0</v>
          </cell>
          <cell r="AX58">
            <v>0</v>
          </cell>
          <cell r="BA58">
            <v>0</v>
          </cell>
          <cell r="BD58">
            <v>0</v>
          </cell>
          <cell r="BE58">
            <v>0</v>
          </cell>
          <cell r="BH58">
            <v>0</v>
          </cell>
          <cell r="BK58">
            <v>0</v>
          </cell>
          <cell r="BL58">
            <v>0</v>
          </cell>
          <cell r="BO58">
            <v>0</v>
          </cell>
          <cell r="BR58">
            <v>0</v>
          </cell>
          <cell r="BX58">
            <v>0</v>
          </cell>
          <cell r="CA58">
            <v>0</v>
          </cell>
          <cell r="CD58">
            <v>0</v>
          </cell>
          <cell r="CG58">
            <v>0</v>
          </cell>
          <cell r="CJ58">
            <v>0</v>
          </cell>
          <cell r="CM58">
            <v>0</v>
          </cell>
          <cell r="CP58">
            <v>0</v>
          </cell>
        </row>
        <row r="59">
          <cell r="C59">
            <v>40148</v>
          </cell>
          <cell r="D59" t="str">
            <v>N</v>
          </cell>
          <cell r="M59">
            <v>0</v>
          </cell>
          <cell r="N59">
            <v>0</v>
          </cell>
          <cell r="O59">
            <v>0</v>
          </cell>
          <cell r="P59">
            <v>0</v>
          </cell>
          <cell r="S59">
            <v>0</v>
          </cell>
          <cell r="T59">
            <v>0</v>
          </cell>
          <cell r="W59">
            <v>0</v>
          </cell>
          <cell r="Z59">
            <v>0</v>
          </cell>
          <cell r="AA59">
            <v>0</v>
          </cell>
          <cell r="AD59">
            <v>0</v>
          </cell>
          <cell r="AG59">
            <v>0</v>
          </cell>
          <cell r="AH59">
            <v>0</v>
          </cell>
          <cell r="AK59">
            <v>0</v>
          </cell>
          <cell r="AR59">
            <v>0</v>
          </cell>
          <cell r="AT59">
            <v>0</v>
          </cell>
          <cell r="AW59">
            <v>0</v>
          </cell>
          <cell r="AX59">
            <v>0</v>
          </cell>
          <cell r="BA59">
            <v>0</v>
          </cell>
          <cell r="BD59">
            <v>0</v>
          </cell>
          <cell r="BE59">
            <v>0</v>
          </cell>
          <cell r="BH59">
            <v>0</v>
          </cell>
          <cell r="BK59">
            <v>0</v>
          </cell>
          <cell r="BL59">
            <v>0</v>
          </cell>
          <cell r="BO59">
            <v>0</v>
          </cell>
          <cell r="BR59">
            <v>0</v>
          </cell>
          <cell r="BX59">
            <v>0</v>
          </cell>
          <cell r="CA59">
            <v>0</v>
          </cell>
          <cell r="CD59">
            <v>0</v>
          </cell>
          <cell r="CG59">
            <v>0</v>
          </cell>
          <cell r="CJ59">
            <v>0</v>
          </cell>
          <cell r="CM59">
            <v>0</v>
          </cell>
          <cell r="CP59">
            <v>0</v>
          </cell>
        </row>
        <row r="61">
          <cell r="C61" t="str">
            <v>Aug07 - 31 Days Data</v>
          </cell>
          <cell r="E61">
            <v>1171191</v>
          </cell>
          <cell r="F61">
            <v>1178005.1499999999</v>
          </cell>
          <cell r="K61">
            <v>3948.473</v>
          </cell>
          <cell r="L61">
            <v>1048.5429999999999</v>
          </cell>
          <cell r="M61">
            <v>0</v>
          </cell>
          <cell r="N61">
            <v>0</v>
          </cell>
          <cell r="O61">
            <v>4997.0159999999996</v>
          </cell>
          <cell r="P61">
            <v>4997.0159999999996</v>
          </cell>
          <cell r="Q61">
            <v>4003.9659165962371</v>
          </cell>
          <cell r="S61">
            <v>4003.9659165962371</v>
          </cell>
          <cell r="T61">
            <v>4997.0159999999996</v>
          </cell>
          <cell r="U61">
            <v>976.11199999999997</v>
          </cell>
          <cell r="W61">
            <v>976.11199999999997</v>
          </cell>
          <cell r="X61">
            <v>1001.027068447174</v>
          </cell>
          <cell r="Z61">
            <v>1001.027068447174</v>
          </cell>
          <cell r="AA61">
            <v>976.11199999999997</v>
          </cell>
          <cell r="AB61">
            <v>33.302</v>
          </cell>
          <cell r="AC61">
            <v>5067.54</v>
          </cell>
          <cell r="AD61">
            <v>5100.8419999999996</v>
          </cell>
          <cell r="AE61">
            <v>1810.693</v>
          </cell>
          <cell r="AG61">
            <v>1810.693</v>
          </cell>
          <cell r="AH61">
            <v>5100.8419999999996</v>
          </cell>
          <cell r="AJ61">
            <v>1981.1016666666665</v>
          </cell>
          <cell r="AK61">
            <v>0</v>
          </cell>
          <cell r="AO61">
            <v>30591.147999999997</v>
          </cell>
          <cell r="AP61">
            <v>5156.7269999999999</v>
          </cell>
          <cell r="AQ61">
            <v>0</v>
          </cell>
          <cell r="AR61">
            <v>0</v>
          </cell>
          <cell r="AS61">
            <v>0</v>
          </cell>
          <cell r="AT61">
            <v>35747.875</v>
          </cell>
          <cell r="AU61">
            <v>27806.975017829809</v>
          </cell>
          <cell r="AW61">
            <v>27806.975017829809</v>
          </cell>
          <cell r="AX61">
            <v>35747.875</v>
          </cell>
          <cell r="AY61">
            <v>5242.0929999999998</v>
          </cell>
          <cell r="BA61">
            <v>5242.0929999999998</v>
          </cell>
          <cell r="BB61">
            <v>4786.6113936751344</v>
          </cell>
          <cell r="BD61">
            <v>4786.6113936751344</v>
          </cell>
          <cell r="BE61">
            <v>5242.0929999999998</v>
          </cell>
          <cell r="BF61">
            <v>107.627</v>
          </cell>
          <cell r="BG61">
            <v>1548.9970000000001</v>
          </cell>
          <cell r="BH61">
            <v>1656.624</v>
          </cell>
          <cell r="BI61">
            <v>465.35137000000003</v>
          </cell>
          <cell r="BK61">
            <v>465.35137000000003</v>
          </cell>
          <cell r="BL61">
            <v>465.35137000000003</v>
          </cell>
          <cell r="BN61">
            <v>340.02101291666668</v>
          </cell>
          <cell r="BO61">
            <v>0</v>
          </cell>
          <cell r="BR61">
            <v>0</v>
          </cell>
          <cell r="BV61">
            <v>733.69799999999998</v>
          </cell>
          <cell r="BW61">
            <v>530.85574994150943</v>
          </cell>
          <cell r="BX61">
            <v>733.69799999999998</v>
          </cell>
          <cell r="BY61">
            <v>599.83699999999999</v>
          </cell>
          <cell r="BZ61">
            <v>375.3</v>
          </cell>
          <cell r="CA61">
            <v>599.83699999999999</v>
          </cell>
          <cell r="CB61">
            <v>1693.4280000000001</v>
          </cell>
          <cell r="CC61">
            <v>1555.817031014476</v>
          </cell>
          <cell r="CD61">
            <v>1693.4280000000001</v>
          </cell>
          <cell r="CE61">
            <v>0</v>
          </cell>
          <cell r="CF61">
            <v>0</v>
          </cell>
          <cell r="CG61">
            <v>0</v>
          </cell>
          <cell r="CH61">
            <v>0</v>
          </cell>
          <cell r="CI61">
            <v>0</v>
          </cell>
          <cell r="CJ61">
            <v>0</v>
          </cell>
          <cell r="CK61">
            <v>0</v>
          </cell>
          <cell r="CL61">
            <v>0</v>
          </cell>
          <cell r="CM61">
            <v>0</v>
          </cell>
          <cell r="CP61">
            <v>0</v>
          </cell>
          <cell r="CR61">
            <v>320.07164</v>
          </cell>
          <cell r="CS61">
            <v>303.01402033732501</v>
          </cell>
          <cell r="CT61">
            <v>964.04306000000008</v>
          </cell>
          <cell r="CU61">
            <v>758.86299003408089</v>
          </cell>
          <cell r="CV61">
            <v>339.53368</v>
          </cell>
          <cell r="CW61">
            <v>313.18865064307005</v>
          </cell>
          <cell r="CX61">
            <v>69.780360000000002</v>
          </cell>
          <cell r="CY61">
            <v>55.08470333333333</v>
          </cell>
          <cell r="DG61">
            <v>3.33</v>
          </cell>
          <cell r="DH61">
            <v>1.0381</v>
          </cell>
          <cell r="DI61">
            <v>125</v>
          </cell>
        </row>
        <row r="62">
          <cell r="C62" t="str">
            <v>Aug07 - 7 Days Data</v>
          </cell>
          <cell r="K62">
            <v>933.54</v>
          </cell>
          <cell r="L62">
            <v>386.048</v>
          </cell>
          <cell r="Q62">
            <v>1319.588</v>
          </cell>
          <cell r="U62">
            <v>439.36500000000001</v>
          </cell>
          <cell r="X62">
            <v>439.36500000000001</v>
          </cell>
          <cell r="AB62">
            <v>0</v>
          </cell>
          <cell r="AC62">
            <v>0</v>
          </cell>
          <cell r="AE62">
            <v>0</v>
          </cell>
          <cell r="AJ62">
            <v>0</v>
          </cell>
          <cell r="AO62">
            <v>5236.24</v>
          </cell>
          <cell r="AP62">
            <v>1302.9819999999995</v>
          </cell>
          <cell r="AU62">
            <v>6539.2219999999998</v>
          </cell>
          <cell r="AY62">
            <v>2700.4830000000002</v>
          </cell>
          <cell r="BB62">
            <v>2700.4830000000002</v>
          </cell>
          <cell r="BF62">
            <v>-4.0000000000013358E-3</v>
          </cell>
          <cell r="BG62">
            <v>-6.54099999999994</v>
          </cell>
          <cell r="BI62">
            <v>-6.5449999999999413</v>
          </cell>
          <cell r="BN62">
            <v>0</v>
          </cell>
          <cell r="BV62">
            <v>165.67400000000009</v>
          </cell>
          <cell r="BW62">
            <v>165.67400000000009</v>
          </cell>
          <cell r="BY62">
            <v>-237.65800000000002</v>
          </cell>
          <cell r="BZ62">
            <v>-237.65800000000002</v>
          </cell>
          <cell r="CB62">
            <v>323.77600000000007</v>
          </cell>
          <cell r="CC62">
            <v>323.77600000000007</v>
          </cell>
          <cell r="CR62">
            <v>68.42252000000002</v>
          </cell>
          <cell r="CS62">
            <v>68.42252000000002</v>
          </cell>
          <cell r="CT62">
            <v>191.01301000000001</v>
          </cell>
          <cell r="CU62">
            <v>191.01301000000001</v>
          </cell>
          <cell r="CV62">
            <v>64.341099999999983</v>
          </cell>
          <cell r="CW62">
            <v>64.341099999999983</v>
          </cell>
          <cell r="CX62">
            <v>0</v>
          </cell>
          <cell r="CY62">
            <v>0</v>
          </cell>
        </row>
      </sheetData>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About"/>
      <sheetName val="Change Control"/>
      <sheetName val="Data"/>
      <sheetName val="Checks"/>
      <sheetName val="Summary rev"/>
      <sheetName val="GTO Grph"/>
      <sheetName val="GTO Income"/>
      <sheetName val="GSO Graph"/>
      <sheetName val="GSO Income"/>
      <sheetName val="GBSO"/>
      <sheetName val="ETO Grph "/>
      <sheetName val="GBSO RPI-x"/>
      <sheetName val="ETO other graph"/>
      <sheetName val="GBSO  pvc"/>
      <sheetName val="ETO_Other"/>
      <sheetName val="GAS Bus Services profit"/>
      <sheetName val="STOP "/>
      <sheetName val="Emissions"/>
      <sheetName val="GTO Bus Services profit"/>
      <sheetName val="GSO Bus Services profit"/>
      <sheetName val="Commercial"/>
      <sheetName val="GTO Grph Data"/>
      <sheetName val="GSO Grph Data"/>
      <sheetName val="ETO Grph Data"/>
      <sheetName val="Other ETO Grph Data"/>
      <sheetName val="Notes"/>
      <sheetName val="Ind Bar Chart Inputs"/>
      <sheetName val="East of England"/>
    </sheetNames>
    <sheetDataSet>
      <sheetData sheetId="0" refreshError="1"/>
      <sheetData sheetId="1" refreshError="1"/>
      <sheetData sheetId="2" refreshError="1"/>
      <sheetData sheetId="3" refreshError="1"/>
      <sheetData sheetId="4" refreshError="1"/>
      <sheetData sheetId="5" refreshError="1"/>
      <sheetData sheetId="6" refreshError="1">
        <row r="1">
          <cell r="S1">
            <v>-7.8567044510913107</v>
          </cell>
        </row>
        <row r="3">
          <cell r="E3" t="str">
            <v>ACT0708</v>
          </cell>
          <cell r="I3" t="str">
            <v>ACT0708</v>
          </cell>
          <cell r="O3" t="str">
            <v>FYFCST</v>
          </cell>
        </row>
        <row r="4">
          <cell r="E4">
            <v>39325</v>
          </cell>
          <cell r="I4">
            <v>39325</v>
          </cell>
          <cell r="O4">
            <v>39325</v>
          </cell>
        </row>
        <row r="5">
          <cell r="E5" t="str">
            <v>m.per</v>
          </cell>
          <cell r="I5" t="str">
            <v>m.ctd</v>
          </cell>
          <cell r="O5" t="str">
            <v>m.ctd</v>
          </cell>
        </row>
        <row r="7">
          <cell r="E7" t="str">
            <v>August</v>
          </cell>
          <cell r="U7" t="str">
            <v>Sch 2b</v>
          </cell>
        </row>
        <row r="8">
          <cell r="E8" t="str">
            <v>Income</v>
          </cell>
        </row>
        <row r="10">
          <cell r="E10" t="str">
            <v>August</v>
          </cell>
          <cell r="I10" t="str">
            <v>Year to Date</v>
          </cell>
          <cell r="O10" t="str">
            <v xml:space="preserve">   Full Year</v>
          </cell>
        </row>
        <row r="12">
          <cell r="E12" t="str">
            <v>Actual</v>
          </cell>
          <cell r="G12" t="str">
            <v>Variance to Budget</v>
          </cell>
          <cell r="I12" t="str">
            <v>Actual</v>
          </cell>
          <cell r="K12" t="str">
            <v>Variance to Budget</v>
          </cell>
          <cell r="O12" t="str">
            <v>August                     Forecast</v>
          </cell>
          <cell r="Q12" t="str">
            <v>Variance to July Forecast</v>
          </cell>
          <cell r="S12" t="str">
            <v>Variance to Budget</v>
          </cell>
          <cell r="U12" t="str">
            <v>Variance to Last Year</v>
          </cell>
        </row>
        <row r="13">
          <cell r="E13" t="str">
            <v>£m</v>
          </cell>
          <cell r="G13" t="str">
            <v>£m</v>
          </cell>
          <cell r="I13" t="str">
            <v>£m</v>
          </cell>
          <cell r="K13" t="str">
            <v>£m</v>
          </cell>
          <cell r="O13" t="str">
            <v>£m</v>
          </cell>
          <cell r="Q13" t="str">
            <v>£m</v>
          </cell>
          <cell r="S13" t="str">
            <v>£m</v>
          </cell>
          <cell r="U13" t="str">
            <v>£m</v>
          </cell>
        </row>
        <row r="15">
          <cell r="O15">
            <v>505.75836227380734</v>
          </cell>
          <cell r="Q15">
            <v>0</v>
          </cell>
          <cell r="S15">
            <v>8.5583622738073473</v>
          </cell>
          <cell r="U15">
            <v>63.887159371166263</v>
          </cell>
        </row>
        <row r="16">
          <cell r="O16">
            <v>41.894591856912854</v>
          </cell>
          <cell r="Q16">
            <v>0</v>
          </cell>
          <cell r="S16">
            <v>12.794591856912852</v>
          </cell>
          <cell r="U16">
            <v>41.894591856912854</v>
          </cell>
        </row>
        <row r="17">
          <cell r="O17">
            <v>-10.435934929628953</v>
          </cell>
          <cell r="Q17">
            <v>0</v>
          </cell>
          <cell r="S17">
            <v>-10.435934929628953</v>
          </cell>
          <cell r="U17">
            <v>-10.435934929628953</v>
          </cell>
        </row>
        <row r="18">
          <cell r="O18">
            <v>1.1200000000000001</v>
          </cell>
          <cell r="Q18">
            <v>8.0000000000000071E-2</v>
          </cell>
          <cell r="S18">
            <v>-7.9999999999999849E-2</v>
          </cell>
          <cell r="U18">
            <v>1.1200000000000001</v>
          </cell>
        </row>
        <row r="19">
          <cell r="Q19">
            <v>0</v>
          </cell>
          <cell r="S19">
            <v>-2.8</v>
          </cell>
          <cell r="U19">
            <v>0</v>
          </cell>
        </row>
        <row r="20">
          <cell r="Q20">
            <v>0</v>
          </cell>
          <cell r="S20">
            <v>-3.2</v>
          </cell>
          <cell r="U20">
            <v>0</v>
          </cell>
        </row>
        <row r="21">
          <cell r="O21">
            <v>-10.433892860476046</v>
          </cell>
          <cell r="Q21">
            <v>0.5318246360922263</v>
          </cell>
          <cell r="S21">
            <v>-8.1338928604760454</v>
          </cell>
          <cell r="U21">
            <v>-14.300204589411752</v>
          </cell>
        </row>
        <row r="22">
          <cell r="O22" t="str">
            <v xml:space="preserve"> </v>
          </cell>
        </row>
        <row r="23">
          <cell r="O23">
            <v>527.90312634061524</v>
          </cell>
          <cell r="Q23">
            <v>0.61182463609225124</v>
          </cell>
          <cell r="S23">
            <v>-3.2968736593848007</v>
          </cell>
          <cell r="U23">
            <v>82.165611709038444</v>
          </cell>
        </row>
        <row r="26">
          <cell r="E26">
            <v>8.9109200000000008</v>
          </cell>
          <cell r="G26">
            <v>8.9109200000000008</v>
          </cell>
          <cell r="I26">
            <v>45.434367000000002</v>
          </cell>
          <cell r="K26">
            <v>45.434367000000002</v>
          </cell>
          <cell r="O26">
            <v>203.35605200000001</v>
          </cell>
          <cell r="Q26">
            <v>-7.6880999999985988E-2</v>
          </cell>
          <cell r="S26">
            <v>203.35605200000001</v>
          </cell>
          <cell r="U26">
            <v>75.468470999999994</v>
          </cell>
        </row>
        <row r="27">
          <cell r="E27">
            <v>0</v>
          </cell>
          <cell r="G27">
            <v>0</v>
          </cell>
          <cell r="I27">
            <v>0</v>
          </cell>
          <cell r="K27">
            <v>0</v>
          </cell>
          <cell r="O27">
            <v>0</v>
          </cell>
          <cell r="Q27">
            <v>0</v>
          </cell>
          <cell r="S27">
            <v>0</v>
          </cell>
          <cell r="U27">
            <v>1.4789700000000001</v>
          </cell>
        </row>
        <row r="28">
          <cell r="E28">
            <v>-2.3647999999999669E-2</v>
          </cell>
          <cell r="G28">
            <v>-9.5593859999999982</v>
          </cell>
          <cell r="I28">
            <v>1.4705259999999925</v>
          </cell>
          <cell r="K28">
            <v>-47.953375000000008</v>
          </cell>
          <cell r="O28">
            <v>1.4705249999999808</v>
          </cell>
          <cell r="Q28">
            <v>-2.3649000000006026E-2</v>
          </cell>
          <cell r="S28">
            <v>-142.554036</v>
          </cell>
          <cell r="U28">
            <v>-10.614856000000003</v>
          </cell>
        </row>
        <row r="29">
          <cell r="E29">
            <v>8.8872720000000012</v>
          </cell>
          <cell r="G29">
            <v>-0.64846599999999732</v>
          </cell>
          <cell r="I29">
            <v>46.904892999999994</v>
          </cell>
          <cell r="K29">
            <v>-2.5190080000000066</v>
          </cell>
          <cell r="O29">
            <v>204.82657699999999</v>
          </cell>
          <cell r="Q29">
            <v>-0.10052999999999201</v>
          </cell>
          <cell r="S29">
            <v>60.802016000000009</v>
          </cell>
          <cell r="U29">
            <v>66.332584999999995</v>
          </cell>
        </row>
        <row r="30">
          <cell r="E30">
            <v>7.0099399999999994</v>
          </cell>
          <cell r="G30">
            <v>1.4028055600000018</v>
          </cell>
          <cell r="I30">
            <v>38.591104000000001</v>
          </cell>
          <cell r="K30">
            <v>4.2167899400000053</v>
          </cell>
          <cell r="O30">
            <v>46.187232000000002</v>
          </cell>
          <cell r="Q30">
            <v>0.87353900000000095</v>
          </cell>
          <cell r="S30">
            <v>-62.178043160000009</v>
          </cell>
          <cell r="U30">
            <v>-48.691014000000003</v>
          </cell>
        </row>
        <row r="31">
          <cell r="E31">
            <v>15.897212</v>
          </cell>
          <cell r="G31">
            <v>0.75433956000000357</v>
          </cell>
          <cell r="I31">
            <v>85.495996999999988</v>
          </cell>
          <cell r="K31">
            <v>1.6977819399999987</v>
          </cell>
          <cell r="O31">
            <v>251.01380899999998</v>
          </cell>
          <cell r="Q31">
            <v>0.77300900000000183</v>
          </cell>
          <cell r="S31">
            <v>-1.3760271600000067</v>
          </cell>
          <cell r="U31">
            <v>17.641570999999999</v>
          </cell>
        </row>
        <row r="33">
          <cell r="E33">
            <v>14.016067999999999</v>
          </cell>
          <cell r="G33">
            <v>-0.11573682999999768</v>
          </cell>
          <cell r="I33">
            <v>69.060887000000008</v>
          </cell>
          <cell r="K33">
            <v>-1.5981371499999852</v>
          </cell>
          <cell r="O33">
            <v>163.035089</v>
          </cell>
          <cell r="Q33">
            <v>2.9037000000016633E-2</v>
          </cell>
          <cell r="S33">
            <v>-6.5465689600000019</v>
          </cell>
          <cell r="U33">
            <v>2.9319419999999923</v>
          </cell>
        </row>
        <row r="34">
          <cell r="E34">
            <v>2.4464489999999999</v>
          </cell>
          <cell r="G34">
            <v>-4.7398910000000072E-2</v>
          </cell>
          <cell r="I34">
            <v>12.075251</v>
          </cell>
          <cell r="K34">
            <v>-0.39398855000000133</v>
          </cell>
          <cell r="O34">
            <v>28.556287000000001</v>
          </cell>
          <cell r="Q34">
            <v>-2.1849999999997038E-2</v>
          </cell>
          <cell r="S34">
            <v>-1.36988792</v>
          </cell>
          <cell r="U34">
            <v>1.1051760000000002</v>
          </cell>
        </row>
        <row r="35">
          <cell r="E35">
            <v>16.462516999999998</v>
          </cell>
          <cell r="G35">
            <v>-0.16313573999999775</v>
          </cell>
          <cell r="I35">
            <v>81.136138000000003</v>
          </cell>
          <cell r="K35">
            <v>-1.9921256999999866</v>
          </cell>
          <cell r="O35">
            <v>191.591376</v>
          </cell>
          <cell r="Q35">
            <v>7.1870000000195944E-3</v>
          </cell>
          <cell r="S35">
            <v>-7.9164568800000019</v>
          </cell>
          <cell r="U35">
            <v>4.0371179999999924</v>
          </cell>
        </row>
        <row r="37">
          <cell r="E37">
            <v>2.2106669999999999</v>
          </cell>
          <cell r="G37">
            <v>1.7592000000000052E-2</v>
          </cell>
          <cell r="I37">
            <v>11.054</v>
          </cell>
          <cell r="K37">
            <v>8.8625000000000398E-2</v>
          </cell>
          <cell r="O37">
            <v>26.53</v>
          </cell>
          <cell r="Q37">
            <v>0</v>
          </cell>
          <cell r="S37">
            <v>0.21310000000000073</v>
          </cell>
          <cell r="U37">
            <v>26.53</v>
          </cell>
        </row>
        <row r="38">
          <cell r="G38">
            <v>0</v>
          </cell>
          <cell r="K38">
            <v>0</v>
          </cell>
          <cell r="Q38">
            <v>0</v>
          </cell>
          <cell r="S38">
            <v>0</v>
          </cell>
          <cell r="U38">
            <v>0</v>
          </cell>
        </row>
        <row r="39">
          <cell r="E39">
            <v>34.570396000000002</v>
          </cell>
          <cell r="G39">
            <v>0.60879582000001164</v>
          </cell>
          <cell r="I39">
            <v>177.68613499999998</v>
          </cell>
          <cell r="K39">
            <v>-0.20571875999999634</v>
          </cell>
          <cell r="O39">
            <v>469.13518499999998</v>
          </cell>
          <cell r="Q39">
            <v>0.78019599999998945</v>
          </cell>
          <cell r="S39">
            <v>-9.0793840400000363</v>
          </cell>
          <cell r="U39">
            <v>48.208688999999993</v>
          </cell>
        </row>
        <row r="41">
          <cell r="O41">
            <v>58.959698789999997</v>
          </cell>
          <cell r="Q41">
            <v>0</v>
          </cell>
          <cell r="S41">
            <v>6.0596987899999988</v>
          </cell>
          <cell r="U41">
            <v>24.018686789999997</v>
          </cell>
        </row>
        <row r="43">
          <cell r="O43">
            <v>528.09488378999993</v>
          </cell>
          <cell r="Q43">
            <v>0.78019599999993261</v>
          </cell>
          <cell r="S43">
            <v>-3.0196852500000659</v>
          </cell>
          <cell r="U43">
            <v>72.22737578999994</v>
          </cell>
        </row>
        <row r="45">
          <cell r="O45">
            <v>0.19175744938468142</v>
          </cell>
          <cell r="Q45">
            <v>0.16837136390768137</v>
          </cell>
          <cell r="S45">
            <v>0.27718840938473477</v>
          </cell>
          <cell r="U45">
            <v>-9.9382359190385046</v>
          </cell>
        </row>
        <row r="47">
          <cell r="O47">
            <v>3.6324363281181843E-4</v>
          </cell>
        </row>
        <row r="51">
          <cell r="G51">
            <v>33.961600179999991</v>
          </cell>
          <cell r="K51">
            <v>177.89185375999998</v>
          </cell>
          <cell r="S51">
            <v>478.21456904000001</v>
          </cell>
        </row>
        <row r="54">
          <cell r="G54">
            <v>0.17308947413473302</v>
          </cell>
          <cell r="K54">
            <v>0.95409156277856466</v>
          </cell>
          <cell r="S54">
            <v>-68.859503596676717</v>
          </cell>
        </row>
        <row r="55">
          <cell r="G55">
            <v>8.1636668496172196E-2</v>
          </cell>
          <cell r="K55">
            <v>-1.5961099054051846</v>
          </cell>
          <cell r="S55">
            <v>-1.5961099054051857</v>
          </cell>
        </row>
        <row r="56">
          <cell r="G56">
            <v>8.2978640000000006E-2</v>
          </cell>
          <cell r="K56">
            <v>0.40954713000000004</v>
          </cell>
          <cell r="S56">
            <v>0</v>
          </cell>
        </row>
        <row r="57">
          <cell r="G57">
            <v>1.7758333333333542E-2</v>
          </cell>
          <cell r="K57">
            <v>8.8791666666667268E-2</v>
          </cell>
          <cell r="S57">
            <v>0</v>
          </cell>
        </row>
        <row r="58">
          <cell r="G58">
            <v>0.90179845549041748</v>
          </cell>
          <cell r="K58">
            <v>2.4569691080433635</v>
          </cell>
          <cell r="S58">
            <v>61.376229608612952</v>
          </cell>
        </row>
        <row r="59">
          <cell r="G59">
            <v>-0.6248185399999997</v>
          </cell>
          <cell r="K59">
            <v>-3.9895342000000031</v>
          </cell>
          <cell r="S59">
            <v>0</v>
          </cell>
        </row>
        <row r="60">
          <cell r="G60">
            <v>-2.3647759999999352E-2</v>
          </cell>
          <cell r="K60">
            <v>1.4705257600000028</v>
          </cell>
          <cell r="S60">
            <v>0</v>
          </cell>
        </row>
        <row r="61">
          <cell r="G61">
            <v>0</v>
          </cell>
          <cell r="K61">
            <v>0</v>
          </cell>
          <cell r="S61">
            <v>0</v>
          </cell>
        </row>
        <row r="62">
          <cell r="G62">
            <v>0.60879527145465717</v>
          </cell>
          <cell r="K62">
            <v>-0.20571887791658927</v>
          </cell>
          <cell r="S62">
            <v>-9.0793838934689504</v>
          </cell>
        </row>
        <row r="64">
          <cell r="G64">
            <v>34.570395451454651</v>
          </cell>
          <cell r="K64">
            <v>177.68613488208339</v>
          </cell>
          <cell r="S64">
            <v>469.13518514653106</v>
          </cell>
        </row>
        <row r="66">
          <cell r="S66" t="str">
            <v xml:space="preserve"> </v>
          </cell>
        </row>
        <row r="69">
          <cell r="G69">
            <v>5.6071344399999976</v>
          </cell>
          <cell r="K69">
            <v>34.374314059999996</v>
          </cell>
          <cell r="S69">
            <v>108.36527516000001</v>
          </cell>
        </row>
        <row r="72">
          <cell r="G72">
            <v>0</v>
          </cell>
          <cell r="K72">
            <v>0</v>
          </cell>
          <cell r="S72">
            <v>0</v>
          </cell>
        </row>
        <row r="73">
          <cell r="G73">
            <v>0</v>
          </cell>
          <cell r="K73">
            <v>0</v>
          </cell>
          <cell r="S73">
            <v>0</v>
          </cell>
        </row>
        <row r="74">
          <cell r="G74">
            <v>0</v>
          </cell>
          <cell r="K74">
            <v>0</v>
          </cell>
          <cell r="S74">
            <v>0</v>
          </cell>
        </row>
        <row r="76">
          <cell r="G76">
            <v>5.6071344399999976</v>
          </cell>
          <cell r="K76">
            <v>34.374314059999996</v>
          </cell>
          <cell r="S76">
            <v>108.36527516000001</v>
          </cell>
        </row>
        <row r="83">
          <cell r="O83">
            <v>-221.62983832969235</v>
          </cell>
        </row>
        <row r="85">
          <cell r="O85">
            <v>-498.71091311969229</v>
          </cell>
        </row>
        <row r="87">
          <cell r="E87">
            <v>4.4408920985006262E-15</v>
          </cell>
          <cell r="G87">
            <v>5.773159728050814E-15</v>
          </cell>
          <cell r="I87">
            <v>0</v>
          </cell>
          <cell r="K87">
            <v>-8.8817841970012523E-15</v>
          </cell>
          <cell r="O87">
            <v>0</v>
          </cell>
          <cell r="Q87">
            <v>-3.1974423109204508E-14</v>
          </cell>
          <cell r="S87">
            <v>-2.8421709430404007E-14</v>
          </cell>
          <cell r="U87">
            <v>0</v>
          </cell>
        </row>
        <row r="89">
          <cell r="E89">
            <v>0</v>
          </cell>
          <cell r="G89">
            <v>0</v>
          </cell>
          <cell r="I89">
            <v>0</v>
          </cell>
          <cell r="K89">
            <v>0</v>
          </cell>
          <cell r="O89">
            <v>0</v>
          </cell>
          <cell r="Q89">
            <v>0</v>
          </cell>
          <cell r="S89">
            <v>0</v>
          </cell>
          <cell r="U89">
            <v>0</v>
          </cell>
        </row>
        <row r="91">
          <cell r="E91">
            <v>0</v>
          </cell>
          <cell r="G91">
            <v>2.1316282072803006E-14</v>
          </cell>
          <cell r="I91">
            <v>0</v>
          </cell>
          <cell r="K91">
            <v>0</v>
          </cell>
          <cell r="O91">
            <v>0</v>
          </cell>
          <cell r="Q91">
            <v>0</v>
          </cell>
          <cell r="S91">
            <v>0</v>
          </cell>
          <cell r="U91">
            <v>0</v>
          </cell>
        </row>
        <row r="94">
          <cell r="G94">
            <v>-5.4854535447290687E-7</v>
          </cell>
          <cell r="K94">
            <v>-1.1791659293436396E-7</v>
          </cell>
          <cell r="S94">
            <v>1.4653108593165598E-7</v>
          </cell>
        </row>
        <row r="95">
          <cell r="G95">
            <v>5.485453513642824E-7</v>
          </cell>
          <cell r="K95">
            <v>1.1791658494075818E-7</v>
          </cell>
          <cell r="S95">
            <v>-1.4653107882622862E-7</v>
          </cell>
        </row>
        <row r="107">
          <cell r="E107">
            <v>-6.0849398500000014</v>
          </cell>
          <cell r="I107">
            <v>-30.42401551</v>
          </cell>
          <cell r="O107">
            <v>-73.019278</v>
          </cell>
        </row>
        <row r="108">
          <cell r="E108">
            <v>-0.91336666000000011</v>
          </cell>
          <cell r="I108">
            <v>-4.5668333300000006</v>
          </cell>
          <cell r="O108">
            <v>-10.9604</v>
          </cell>
        </row>
      </sheetData>
      <sheetData sheetId="7" refreshError="1"/>
      <sheetData sheetId="8" refreshError="1">
        <row r="1">
          <cell r="S1">
            <v>5.4210778052805635</v>
          </cell>
        </row>
        <row r="3">
          <cell r="E3" t="str">
            <v>ACT0708</v>
          </cell>
          <cell r="I3" t="str">
            <v>ACT0708</v>
          </cell>
          <cell r="O3" t="str">
            <v>FYFCST</v>
          </cell>
        </row>
        <row r="4">
          <cell r="E4">
            <v>39325</v>
          </cell>
          <cell r="I4">
            <v>39325</v>
          </cell>
          <cell r="O4">
            <v>39325</v>
          </cell>
        </row>
        <row r="5">
          <cell r="E5" t="str">
            <v>M.PER</v>
          </cell>
          <cell r="I5" t="str">
            <v>M.CTD</v>
          </cell>
          <cell r="O5" t="str">
            <v>m.ctd</v>
          </cell>
        </row>
        <row r="7">
          <cell r="E7" t="str">
            <v>August</v>
          </cell>
          <cell r="U7" t="str">
            <v>Sch 2c</v>
          </cell>
        </row>
        <row r="8">
          <cell r="E8" t="str">
            <v>Income</v>
          </cell>
        </row>
        <row r="10">
          <cell r="E10" t="str">
            <v>August</v>
          </cell>
          <cell r="I10" t="str">
            <v>Year to Date</v>
          </cell>
          <cell r="O10" t="str">
            <v xml:space="preserve">                                             Full Year</v>
          </cell>
        </row>
        <row r="12">
          <cell r="E12" t="str">
            <v>Actual</v>
          </cell>
          <cell r="G12" t="str">
            <v>Variance to Budget</v>
          </cell>
          <cell r="I12" t="str">
            <v>Actual</v>
          </cell>
          <cell r="K12" t="str">
            <v>Variance to Budget</v>
          </cell>
          <cell r="O12" t="str">
            <v>August                     Forecast</v>
          </cell>
          <cell r="Q12" t="str">
            <v>Variance to July Forecast</v>
          </cell>
          <cell r="S12" t="str">
            <v>Variance to Budget</v>
          </cell>
          <cell r="U12" t="str">
            <v>Variance to Last Year</v>
          </cell>
        </row>
        <row r="13">
          <cell r="E13" t="str">
            <v>£m</v>
          </cell>
          <cell r="G13" t="str">
            <v>£m</v>
          </cell>
          <cell r="I13" t="str">
            <v>£m</v>
          </cell>
          <cell r="K13" t="str">
            <v>£m</v>
          </cell>
          <cell r="O13" t="str">
            <v>£m</v>
          </cell>
          <cell r="Q13" t="str">
            <v>£m</v>
          </cell>
          <cell r="S13" t="str">
            <v>£m</v>
          </cell>
          <cell r="U13" t="str">
            <v>£m</v>
          </cell>
        </row>
        <row r="15">
          <cell r="O15">
            <v>260.39295430575476</v>
          </cell>
          <cell r="Q15">
            <v>-5.8068803515971013</v>
          </cell>
          <cell r="S15">
            <v>-64.007045694245221</v>
          </cell>
          <cell r="U15">
            <v>-17.707872634868806</v>
          </cell>
        </row>
        <row r="16">
          <cell r="O16">
            <v>14.85167628645555</v>
          </cell>
          <cell r="Q16">
            <v>0.99042790160000038</v>
          </cell>
          <cell r="S16">
            <v>9.5516762864555496</v>
          </cell>
          <cell r="U16">
            <v>16.424296181994102</v>
          </cell>
        </row>
        <row r="17">
          <cell r="O17">
            <v>9.56</v>
          </cell>
          <cell r="Q17">
            <v>0</v>
          </cell>
          <cell r="S17">
            <v>9.56</v>
          </cell>
          <cell r="U17">
            <v>9.56</v>
          </cell>
        </row>
        <row r="18">
          <cell r="O18">
            <v>0</v>
          </cell>
          <cell r="Q18">
            <v>0</v>
          </cell>
          <cell r="S18">
            <v>0</v>
          </cell>
          <cell r="U18">
            <v>0</v>
          </cell>
        </row>
        <row r="19">
          <cell r="O19">
            <v>0</v>
          </cell>
        </row>
        <row r="20">
          <cell r="O20">
            <v>0</v>
          </cell>
        </row>
        <row r="21">
          <cell r="O21">
            <v>0</v>
          </cell>
        </row>
        <row r="22">
          <cell r="O22">
            <v>4.9633122144999247</v>
          </cell>
          <cell r="Q22">
            <v>0</v>
          </cell>
          <cell r="S22">
            <v>4.9633122144999247</v>
          </cell>
          <cell r="U22">
            <v>23.459972772671147</v>
          </cell>
        </row>
        <row r="24">
          <cell r="O24">
            <v>289.76794280671021</v>
          </cell>
          <cell r="Q24">
            <v>-4.8164524499971435</v>
          </cell>
          <cell r="S24">
            <v>-39.932057193289779</v>
          </cell>
          <cell r="U24">
            <v>31.736396319796427</v>
          </cell>
        </row>
        <row r="27">
          <cell r="E27">
            <v>1.8824609999999999</v>
          </cell>
          <cell r="G27">
            <v>4.347779000000096E-2</v>
          </cell>
          <cell r="I27">
            <v>13.843931000000001</v>
          </cell>
          <cell r="K27">
            <v>-2.4635066699999975</v>
          </cell>
          <cell r="O27">
            <v>56.891133000000004</v>
          </cell>
          <cell r="Q27">
            <v>8.0588000000005877E-2</v>
          </cell>
          <cell r="S27">
            <v>-13.48328338999999</v>
          </cell>
          <cell r="U27">
            <v>13.827784000000001</v>
          </cell>
        </row>
        <row r="28">
          <cell r="E28">
            <v>1.5389710000000001</v>
          </cell>
          <cell r="G28">
            <v>-0.10225047999999948</v>
          </cell>
          <cell r="I28">
            <v>8.1142149999999997</v>
          </cell>
          <cell r="K28">
            <v>-0.45265103000000018</v>
          </cell>
          <cell r="O28">
            <v>20.107380000000003</v>
          </cell>
          <cell r="Q28">
            <v>-0.11167399999999716</v>
          </cell>
          <cell r="S28">
            <v>-2.6724084399999981</v>
          </cell>
          <cell r="U28">
            <v>3.4886219999999994</v>
          </cell>
        </row>
        <row r="29">
          <cell r="E29">
            <v>3.2441239999999998</v>
          </cell>
          <cell r="G29">
            <v>0.57425246999999846</v>
          </cell>
          <cell r="I29">
            <v>16.05491</v>
          </cell>
          <cell r="K29">
            <v>2.8459640299999993</v>
          </cell>
          <cell r="O29">
            <v>30.553982999999999</v>
          </cell>
          <cell r="Q29">
            <v>-0.21758099999999914</v>
          </cell>
          <cell r="S29">
            <v>2.0999612800000023</v>
          </cell>
          <cell r="U29">
            <v>4.7325620000000015</v>
          </cell>
        </row>
        <row r="30">
          <cell r="E30">
            <v>0.40354899999999999</v>
          </cell>
          <cell r="G30">
            <v>4.0275949999999949E-2</v>
          </cell>
          <cell r="I30">
            <v>1.901926</v>
          </cell>
          <cell r="K30">
            <v>0.10655616999999995</v>
          </cell>
          <cell r="O30">
            <v>3.9395059999999997</v>
          </cell>
          <cell r="Q30">
            <v>5.159400000000014E-2</v>
          </cell>
          <cell r="S30">
            <v>0.13452240999999976</v>
          </cell>
          <cell r="U30">
            <v>0.6493549999999999</v>
          </cell>
        </row>
        <row r="31">
          <cell r="E31">
            <v>0.77981400000000001</v>
          </cell>
          <cell r="G31">
            <v>-2.9333429999999772E-2</v>
          </cell>
          <cell r="I31">
            <v>4.0489160000000002</v>
          </cell>
          <cell r="K31">
            <v>0.11528681000000018</v>
          </cell>
          <cell r="O31">
            <v>8.8258080000000003</v>
          </cell>
          <cell r="Q31">
            <v>-0.11620100000000022</v>
          </cell>
          <cell r="S31">
            <v>-0.4699156699999989</v>
          </cell>
          <cell r="U31">
            <v>-1.534065</v>
          </cell>
        </row>
        <row r="32">
          <cell r="E32">
            <v>7.8503630000000006</v>
          </cell>
          <cell r="G32">
            <v>1.2848222100000015</v>
          </cell>
          <cell r="I32">
            <v>42.721275999999996</v>
          </cell>
          <cell r="K32">
            <v>2.4714899999999957</v>
          </cell>
          <cell r="O32">
            <v>112.665971</v>
          </cell>
          <cell r="Q32">
            <v>0.99869200000000546</v>
          </cell>
          <cell r="S32">
            <v>-14.221772180000002</v>
          </cell>
          <cell r="U32">
            <v>17.049635999999992</v>
          </cell>
        </row>
        <row r="33">
          <cell r="E33">
            <v>0</v>
          </cell>
          <cell r="G33">
            <v>0</v>
          </cell>
          <cell r="I33">
            <v>0</v>
          </cell>
          <cell r="K33">
            <v>0</v>
          </cell>
          <cell r="O33">
            <v>9.6281910000000011</v>
          </cell>
          <cell r="Q33">
            <v>2.8292000000002204E-2</v>
          </cell>
          <cell r="S33">
            <v>9.6281910000000011</v>
          </cell>
          <cell r="U33">
            <v>8.0677640000000004</v>
          </cell>
        </row>
        <row r="35">
          <cell r="E35">
            <v>15.699280000000002</v>
          </cell>
          <cell r="G35">
            <v>1.8112425100000067</v>
          </cell>
          <cell r="I35">
            <v>86.685171999999994</v>
          </cell>
          <cell r="K35">
            <v>2.6231373199999979</v>
          </cell>
          <cell r="O35">
            <v>242.61197199999998</v>
          </cell>
          <cell r="Q35">
            <v>0.71370899999999438</v>
          </cell>
          <cell r="S35">
            <v>-18.984704959999988</v>
          </cell>
          <cell r="U35">
            <v>46.281657999999993</v>
          </cell>
        </row>
        <row r="36">
          <cell r="E36">
            <v>0.262652</v>
          </cell>
          <cell r="G36">
            <v>2.8291999999999984E-2</v>
          </cell>
          <cell r="I36">
            <v>1.2600129999999998</v>
          </cell>
          <cell r="K36">
            <v>0.10333299999999968</v>
          </cell>
          <cell r="O36">
            <v>0</v>
          </cell>
          <cell r="Q36">
            <v>0</v>
          </cell>
          <cell r="S36">
            <v>-11.975337999999999</v>
          </cell>
          <cell r="U36">
            <v>0</v>
          </cell>
        </row>
        <row r="37">
          <cell r="E37">
            <v>0.942465</v>
          </cell>
          <cell r="G37">
            <v>-0.21996291000000012</v>
          </cell>
          <cell r="I37">
            <v>4.5826390000000004</v>
          </cell>
          <cell r="K37">
            <v>-0.84896015999999896</v>
          </cell>
          <cell r="O37">
            <v>12.248906000000002</v>
          </cell>
          <cell r="Q37">
            <v>-0.26472799999999808</v>
          </cell>
          <cell r="S37">
            <v>-1.8510940099999988</v>
          </cell>
          <cell r="U37">
            <v>-9.4932090000000002</v>
          </cell>
        </row>
        <row r="38">
          <cell r="E38">
            <v>16.904396999999999</v>
          </cell>
          <cell r="G38">
            <v>1.619571600000004</v>
          </cell>
          <cell r="I38">
            <v>92.527823999999995</v>
          </cell>
          <cell r="K38">
            <v>1.8775101599999999</v>
          </cell>
          <cell r="O38">
            <v>254.86087799999999</v>
          </cell>
          <cell r="Q38">
            <v>0.44898100000000341</v>
          </cell>
          <cell r="S38">
            <v>-32.811136969999978</v>
          </cell>
          <cell r="U38">
            <v>36.788448999999986</v>
          </cell>
        </row>
        <row r="39">
          <cell r="G39">
            <v>0</v>
          </cell>
          <cell r="K39">
            <v>0</v>
          </cell>
          <cell r="Q39">
            <v>0</v>
          </cell>
          <cell r="S39">
            <v>0</v>
          </cell>
          <cell r="U39">
            <v>0</v>
          </cell>
        </row>
        <row r="40">
          <cell r="O40">
            <v>17.948358633333331</v>
          </cell>
          <cell r="Q40">
            <v>0.80527291333333295</v>
          </cell>
          <cell r="S40">
            <v>0.94835863333333137</v>
          </cell>
          <cell r="U40">
            <v>9.3550430433333318</v>
          </cell>
        </row>
        <row r="41">
          <cell r="O41">
            <v>5.5574000000000003</v>
          </cell>
          <cell r="Q41">
            <v>-3.3494720000000013</v>
          </cell>
          <cell r="S41">
            <v>5.5574000000000003</v>
          </cell>
          <cell r="U41">
            <v>5.5574000000000003</v>
          </cell>
        </row>
        <row r="42">
          <cell r="O42">
            <v>11.8310867341575</v>
          </cell>
          <cell r="Q42">
            <v>-0.13032933168278227</v>
          </cell>
          <cell r="S42">
            <v>-13.1689132658425</v>
          </cell>
          <cell r="U42">
            <v>-14.8189790919725</v>
          </cell>
        </row>
        <row r="44">
          <cell r="O44">
            <v>290.19772336749082</v>
          </cell>
          <cell r="Q44">
            <v>-2.2255474183494925</v>
          </cell>
          <cell r="S44">
            <v>-39.47429160250914</v>
          </cell>
          <cell r="U44">
            <v>36.881912951360817</v>
          </cell>
        </row>
        <row r="46">
          <cell r="O46">
            <v>0.429780560780614</v>
          </cell>
          <cell r="Q46">
            <v>2.590905031647651</v>
          </cell>
          <cell r="S46">
            <v>0.45776559078063883</v>
          </cell>
          <cell r="U46">
            <v>5.1455166315643908</v>
          </cell>
        </row>
        <row r="48">
          <cell r="O48">
            <v>1.4831887772599444E-3</v>
          </cell>
          <cell r="Q48">
            <v>8.8193698705720507E-3</v>
          </cell>
          <cell r="S48">
            <v>1.5680690623676933E-3</v>
          </cell>
          <cell r="U48">
            <v>1.9759000921117084E-2</v>
          </cell>
        </row>
        <row r="52">
          <cell r="G52">
            <v>15.284825399999995</v>
          </cell>
          <cell r="K52">
            <v>90.650313839999995</v>
          </cell>
          <cell r="S52">
            <v>287.67201496999996</v>
          </cell>
        </row>
        <row r="55">
          <cell r="G55">
            <v>0.1736433395236609</v>
          </cell>
          <cell r="K55">
            <v>-3.516739578858513</v>
          </cell>
          <cell r="S55">
            <v>-3.5167395788585099</v>
          </cell>
        </row>
        <row r="56">
          <cell r="G56">
            <v>1.5932924205087615</v>
          </cell>
          <cell r="K56">
            <v>5.764364606243479</v>
          </cell>
          <cell r="S56">
            <v>-28.702970999804339</v>
          </cell>
        </row>
        <row r="57">
          <cell r="G57">
            <v>-0.16078982788545104</v>
          </cell>
          <cell r="K57">
            <v>-1.5179038514735663</v>
          </cell>
          <cell r="S57">
            <v>1.2596670082058203</v>
          </cell>
        </row>
        <row r="58">
          <cell r="G58">
            <v>0.20509699903943024</v>
          </cell>
          <cell r="K58">
            <v>1.893415821403539</v>
          </cell>
          <cell r="S58">
            <v>0</v>
          </cell>
        </row>
        <row r="59">
          <cell r="G59">
            <v>-0.21996262608042916</v>
          </cell>
          <cell r="K59">
            <v>-0.84895989892273371</v>
          </cell>
          <cell r="S59">
            <v>-1.8510930775764969</v>
          </cell>
        </row>
        <row r="60">
          <cell r="G60">
            <v>2.8291650000000002E-2</v>
          </cell>
          <cell r="K60">
            <v>0.10333314000000002</v>
          </cell>
          <cell r="S60">
            <v>0</v>
          </cell>
        </row>
        <row r="61">
          <cell r="G61">
            <v>1.6195719551059722</v>
          </cell>
          <cell r="K61">
            <v>1.8775102383922049</v>
          </cell>
          <cell r="S61">
            <v>-32.811136648033525</v>
          </cell>
        </row>
        <row r="63">
          <cell r="G63">
            <v>16.904397355105967</v>
          </cell>
          <cell r="K63">
            <v>92.5278240783922</v>
          </cell>
          <cell r="S63">
            <v>254.86087832196642</v>
          </cell>
        </row>
        <row r="64">
          <cell r="G64" t="str">
            <v xml:space="preserve"> </v>
          </cell>
        </row>
        <row r="68">
          <cell r="E68">
            <v>-1.9999999985031991E-6</v>
          </cell>
          <cell r="G68">
            <v>-1.9999999949504854E-6</v>
          </cell>
          <cell r="I68">
            <v>-1.9999999949504854E-6</v>
          </cell>
          <cell r="K68">
            <v>-1.9899999994521522E-6</v>
          </cell>
          <cell r="O68">
            <v>0</v>
          </cell>
          <cell r="Q68">
            <v>-1.0000000227883277E-6</v>
          </cell>
          <cell r="S68">
            <v>2.9999998929497451E-8</v>
          </cell>
          <cell r="U68">
            <v>0</v>
          </cell>
        </row>
        <row r="70">
          <cell r="O70">
            <v>0</v>
          </cell>
          <cell r="Q70">
            <v>-4.5297099404706387E-14</v>
          </cell>
          <cell r="S70">
            <v>0</v>
          </cell>
          <cell r="U70">
            <v>0</v>
          </cell>
        </row>
        <row r="72">
          <cell r="E72">
            <v>0</v>
          </cell>
          <cell r="G72">
            <v>8.8817841970012523E-15</v>
          </cell>
          <cell r="I72">
            <v>0</v>
          </cell>
          <cell r="K72">
            <v>0</v>
          </cell>
          <cell r="O72">
            <v>0</v>
          </cell>
          <cell r="Q72">
            <v>2.8421709430404007E-14</v>
          </cell>
          <cell r="S72">
            <v>5.6843418860808015E-14</v>
          </cell>
          <cell r="U72">
            <v>0</v>
          </cell>
        </row>
        <row r="74">
          <cell r="G74">
            <v>3.5510596818610907E-7</v>
          </cell>
          <cell r="K74">
            <v>7.8392204949651045E-8</v>
          </cell>
          <cell r="S74">
            <v>3.219664534981348E-7</v>
          </cell>
        </row>
        <row r="75">
          <cell r="O75">
            <v>0</v>
          </cell>
        </row>
        <row r="77">
          <cell r="O77">
            <v>0</v>
          </cell>
        </row>
        <row r="79">
          <cell r="E79">
            <v>0</v>
          </cell>
          <cell r="G79">
            <v>0</v>
          </cell>
          <cell r="I79">
            <v>0</v>
          </cell>
          <cell r="K79">
            <v>0</v>
          </cell>
          <cell r="O79">
            <v>0</v>
          </cell>
          <cell r="Q79">
            <v>0</v>
          </cell>
          <cell r="S79">
            <v>0</v>
          </cell>
          <cell r="U79">
            <v>0</v>
          </cell>
        </row>
      </sheetData>
      <sheetData sheetId="9" refreshError="1"/>
      <sheetData sheetId="10" refreshError="1"/>
      <sheetData sheetId="11" refreshError="1">
        <row r="1">
          <cell r="S1">
            <v>0.23121058586355581</v>
          </cell>
        </row>
        <row r="4">
          <cell r="E4">
            <v>39325</v>
          </cell>
          <cell r="I4">
            <v>39325</v>
          </cell>
          <cell r="O4">
            <v>39325</v>
          </cell>
        </row>
        <row r="5">
          <cell r="E5" t="str">
            <v>ACT0708</v>
          </cell>
          <cell r="I5" t="str">
            <v>ACT0708</v>
          </cell>
          <cell r="O5" t="str">
            <v>FYFCST</v>
          </cell>
        </row>
        <row r="6">
          <cell r="E6" t="str">
            <v>M.PER</v>
          </cell>
          <cell r="I6" t="str">
            <v>M.CTD</v>
          </cell>
          <cell r="O6" t="str">
            <v>m.ctd</v>
          </cell>
        </row>
        <row r="8">
          <cell r="E8" t="str">
            <v>August</v>
          </cell>
          <cell r="U8" t="str">
            <v>Sch 2d1</v>
          </cell>
        </row>
        <row r="9">
          <cell r="E9" t="str">
            <v>Price Controlled Income</v>
          </cell>
        </row>
        <row r="11">
          <cell r="E11" t="str">
            <v>August</v>
          </cell>
          <cell r="I11" t="str">
            <v>Year to Date</v>
          </cell>
          <cell r="O11" t="str">
            <v xml:space="preserve">          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 xml:space="preserve">Variance to Last Year </v>
          </cell>
        </row>
        <row r="14">
          <cell r="E14" t="str">
            <v>£m</v>
          </cell>
          <cell r="G14" t="str">
            <v>£m</v>
          </cell>
          <cell r="I14" t="str">
            <v>£m</v>
          </cell>
          <cell r="K14" t="str">
            <v>£m</v>
          </cell>
          <cell r="O14" t="str">
            <v>£m</v>
          </cell>
          <cell r="Q14" t="str">
            <v>£m</v>
          </cell>
          <cell r="S14" t="str">
            <v>£m</v>
          </cell>
          <cell r="U14" t="str">
            <v>£m</v>
          </cell>
        </row>
        <row r="16">
          <cell r="O16">
            <v>1081.0699669966998</v>
          </cell>
          <cell r="Q16">
            <v>0</v>
          </cell>
          <cell r="S16">
            <v>17.069966996699804</v>
          </cell>
          <cell r="U16">
            <v>80.669966996699827</v>
          </cell>
        </row>
        <row r="17">
          <cell r="O17">
            <v>3.0644265727906101</v>
          </cell>
          <cell r="Q17">
            <v>0</v>
          </cell>
          <cell r="S17">
            <v>0.66442657279061024</v>
          </cell>
          <cell r="U17">
            <v>2.4644265727906101</v>
          </cell>
        </row>
        <row r="18">
          <cell r="O18">
            <v>222.92214865528561</v>
          </cell>
          <cell r="Q18">
            <v>2.2349051457073585</v>
          </cell>
          <cell r="S18">
            <v>-0.47785134471439505</v>
          </cell>
          <cell r="U18">
            <v>-0.67785134471438369</v>
          </cell>
        </row>
        <row r="19">
          <cell r="O19">
            <v>-1.5358076596306076</v>
          </cell>
          <cell r="Q19">
            <v>0</v>
          </cell>
          <cell r="S19">
            <v>-1.5358076596306076</v>
          </cell>
          <cell r="U19">
            <v>-1.5358076596306076</v>
          </cell>
        </row>
        <row r="20">
          <cell r="O20">
            <v>3.36</v>
          </cell>
          <cell r="Q20">
            <v>0.31999999999999984</v>
          </cell>
          <cell r="S20">
            <v>-0.49616879999999997</v>
          </cell>
          <cell r="U20">
            <v>3.36</v>
          </cell>
        </row>
        <row r="21">
          <cell r="O21">
            <v>2.1621399339933998</v>
          </cell>
          <cell r="Q21">
            <v>0</v>
          </cell>
          <cell r="S21">
            <v>-3.7860066006600412E-2</v>
          </cell>
          <cell r="U21">
            <v>2.1621399339933998</v>
          </cell>
        </row>
        <row r="22">
          <cell r="O22">
            <v>-5.431999580600559</v>
          </cell>
          <cell r="Q22">
            <v>-9.0991404856648472E-3</v>
          </cell>
          <cell r="S22">
            <v>7.8680004193994417</v>
          </cell>
          <cell r="U22">
            <v>16.368000419399444</v>
          </cell>
        </row>
        <row r="23">
          <cell r="O23">
            <v>-0.47942351500182667</v>
          </cell>
          <cell r="Q23">
            <v>0</v>
          </cell>
          <cell r="S23">
            <v>-0.47942351500182667</v>
          </cell>
          <cell r="U23">
            <v>-11.304423515001872</v>
          </cell>
        </row>
        <row r="24">
          <cell r="O24">
            <v>1305.1314514035362</v>
          </cell>
          <cell r="Q24">
            <v>2.5458060052214933</v>
          </cell>
          <cell r="S24">
            <v>22.575282603535925</v>
          </cell>
          <cell r="U24">
            <v>91.506451403536175</v>
          </cell>
        </row>
        <row r="26">
          <cell r="E26">
            <v>0.106</v>
          </cell>
          <cell r="G26">
            <v>-3.1000000000000014E-2</v>
          </cell>
          <cell r="I26">
            <v>0.52970203000000005</v>
          </cell>
          <cell r="K26">
            <v>-0.15729797000000001</v>
          </cell>
          <cell r="O26">
            <v>1.2712850200000001</v>
          </cell>
          <cell r="Q26">
            <v>0</v>
          </cell>
          <cell r="S26">
            <v>-0.37771497999999992</v>
          </cell>
          <cell r="U26">
            <v>-0.13034897999999995</v>
          </cell>
        </row>
        <row r="27">
          <cell r="E27">
            <v>4.3470000000000004</v>
          </cell>
          <cell r="G27">
            <v>-0.1819999999999995</v>
          </cell>
          <cell r="I27">
            <v>21.742000000000001</v>
          </cell>
          <cell r="K27">
            <v>-0.90399999999999991</v>
          </cell>
          <cell r="O27">
            <v>52.173000000000002</v>
          </cell>
          <cell r="Q27">
            <v>-2.0305199999981483E-3</v>
          </cell>
          <cell r="S27">
            <v>-2.1779999999999973</v>
          </cell>
          <cell r="U27">
            <v>-5.902000000000001</v>
          </cell>
        </row>
        <row r="28">
          <cell r="E28">
            <v>9.4E-2</v>
          </cell>
          <cell r="G28">
            <v>9.4E-2</v>
          </cell>
          <cell r="I28">
            <v>0.47</v>
          </cell>
          <cell r="K28">
            <v>0.47</v>
          </cell>
          <cell r="O28">
            <v>1.127</v>
          </cell>
          <cell r="Q28">
            <v>-4.7887000000002011E-4</v>
          </cell>
          <cell r="S28">
            <v>1.127</v>
          </cell>
          <cell r="U28">
            <v>2.4999999999999911E-2</v>
          </cell>
        </row>
        <row r="30">
          <cell r="E30">
            <v>4.5460000000000003</v>
          </cell>
          <cell r="G30">
            <v>-0.11899999999999952</v>
          </cell>
          <cell r="I30">
            <v>22.741</v>
          </cell>
          <cell r="K30">
            <v>-0.59129797000000006</v>
          </cell>
          <cell r="O30">
            <v>54.571593120000003</v>
          </cell>
          <cell r="Q30">
            <v>-2.5093899999981684E-3</v>
          </cell>
          <cell r="S30">
            <v>-1.4287149799999972</v>
          </cell>
          <cell r="U30">
            <v>-6.0073489800000015</v>
          </cell>
        </row>
        <row r="32">
          <cell r="E32">
            <v>27.950880419999987</v>
          </cell>
          <cell r="G32">
            <v>0.33288041999998441</v>
          </cell>
          <cell r="I32">
            <v>139.74717454999998</v>
          </cell>
          <cell r="K32">
            <v>1.6561745499999745</v>
          </cell>
          <cell r="O32">
            <v>335.40333750999997</v>
          </cell>
          <cell r="Q32">
            <v>5.1979570000014519E-2</v>
          </cell>
          <cell r="S32">
            <v>3.9853375099999653</v>
          </cell>
          <cell r="U32">
            <v>21.010744509999995</v>
          </cell>
        </row>
        <row r="33">
          <cell r="E33">
            <v>25.655021459999993</v>
          </cell>
          <cell r="G33">
            <v>-4.2139785400000065</v>
          </cell>
          <cell r="I33">
            <v>135.79607038999998</v>
          </cell>
          <cell r="K33">
            <v>-13.546929610000007</v>
          </cell>
          <cell r="O33">
            <v>322.71253860000002</v>
          </cell>
          <cell r="Q33">
            <v>-3.4613999999919542E-3</v>
          </cell>
          <cell r="S33">
            <v>-35.710461399999986</v>
          </cell>
          <cell r="U33">
            <v>28.252993600000025</v>
          </cell>
        </row>
        <row r="34">
          <cell r="E34">
            <v>51.191944670000019</v>
          </cell>
          <cell r="G34">
            <v>6.3889446700000221</v>
          </cell>
          <cell r="I34">
            <v>260.90906783000003</v>
          </cell>
          <cell r="K34">
            <v>36.895067830000016</v>
          </cell>
          <cell r="O34">
            <v>619.25907556999994</v>
          </cell>
          <cell r="Q34">
            <v>5.1075569999966319E-2</v>
          </cell>
          <cell r="S34">
            <v>81.625075569999922</v>
          </cell>
          <cell r="U34">
            <v>39.352019569999925</v>
          </cell>
        </row>
        <row r="35">
          <cell r="E35">
            <v>-1.7259128600000013</v>
          </cell>
          <cell r="G35">
            <v>-1.7259128600000013</v>
          </cell>
          <cell r="I35">
            <v>-18.188447190000002</v>
          </cell>
          <cell r="K35">
            <v>-18.188447190000002</v>
          </cell>
          <cell r="O35">
            <v>-30.646544800000001</v>
          </cell>
          <cell r="Q35">
            <v>-1.2965447999999995</v>
          </cell>
          <cell r="S35">
            <v>-30.646544800000001</v>
          </cell>
          <cell r="U35">
            <v>-0.19916579999999939</v>
          </cell>
        </row>
        <row r="36">
          <cell r="E36">
            <v>0</v>
          </cell>
          <cell r="G36">
            <v>0</v>
          </cell>
          <cell r="I36">
            <v>0</v>
          </cell>
          <cell r="K36">
            <v>0</v>
          </cell>
          <cell r="O36">
            <v>-2.8875072300000002</v>
          </cell>
          <cell r="Q36">
            <v>-0.54850723000000023</v>
          </cell>
          <cell r="S36">
            <v>-2.8875072300000002</v>
          </cell>
          <cell r="U36">
            <v>-2.8875072300000002</v>
          </cell>
        </row>
        <row r="39">
          <cell r="E39">
            <v>103.07193368999994</v>
          </cell>
          <cell r="G39">
            <v>0.78193368999999868</v>
          </cell>
          <cell r="I39">
            <v>518.26400000000001</v>
          </cell>
          <cell r="K39">
            <v>6.8158655799999828</v>
          </cell>
          <cell r="O39">
            <v>1243.84089965</v>
          </cell>
          <cell r="Q39">
            <v>-1.7454582900000108</v>
          </cell>
          <cell r="S39">
            <v>16.3658996499999</v>
          </cell>
          <cell r="U39">
            <v>85.529084649999945</v>
          </cell>
        </row>
        <row r="40">
          <cell r="E40">
            <v>0</v>
          </cell>
          <cell r="G40">
            <v>0</v>
          </cell>
          <cell r="I40">
            <v>0</v>
          </cell>
          <cell r="K40">
            <v>0</v>
          </cell>
          <cell r="O40">
            <v>0</v>
          </cell>
          <cell r="Q40">
            <v>0</v>
          </cell>
          <cell r="S40">
            <v>0</v>
          </cell>
          <cell r="U40">
            <v>0</v>
          </cell>
        </row>
        <row r="41">
          <cell r="E41">
            <v>0</v>
          </cell>
          <cell r="G41">
            <v>0</v>
          </cell>
          <cell r="I41">
            <v>0</v>
          </cell>
          <cell r="K41">
            <v>0</v>
          </cell>
          <cell r="O41">
            <v>0</v>
          </cell>
          <cell r="Q41">
            <v>0</v>
          </cell>
          <cell r="S41">
            <v>0</v>
          </cell>
          <cell r="U41">
            <v>0</v>
          </cell>
        </row>
        <row r="42">
          <cell r="E42">
            <v>0</v>
          </cell>
          <cell r="G42">
            <v>0</v>
          </cell>
          <cell r="I42">
            <v>0</v>
          </cell>
          <cell r="K42">
            <v>0</v>
          </cell>
          <cell r="O42">
            <v>0</v>
          </cell>
          <cell r="Q42">
            <v>0</v>
          </cell>
          <cell r="S42">
            <v>0</v>
          </cell>
          <cell r="U42">
            <v>0</v>
          </cell>
        </row>
        <row r="43">
          <cell r="E43">
            <v>0</v>
          </cell>
          <cell r="G43">
            <v>0.78193368999999868</v>
          </cell>
          <cell r="I43">
            <v>0</v>
          </cell>
          <cell r="K43">
            <v>6.8158655799999828</v>
          </cell>
          <cell r="O43">
            <v>-2.8879999999999999</v>
          </cell>
          <cell r="Q43">
            <v>-1.7454582900000108</v>
          </cell>
          <cell r="S43">
            <v>16.3658996499999</v>
          </cell>
          <cell r="U43">
            <v>85.529084649999945</v>
          </cell>
        </row>
        <row r="44">
          <cell r="E44">
            <v>0</v>
          </cell>
          <cell r="G44">
            <v>0</v>
          </cell>
          <cell r="I44">
            <v>0</v>
          </cell>
          <cell r="K44">
            <v>0</v>
          </cell>
          <cell r="O44">
            <v>0</v>
          </cell>
          <cell r="Q44">
            <v>0</v>
          </cell>
          <cell r="S44">
            <v>0</v>
          </cell>
          <cell r="U44">
            <v>0</v>
          </cell>
        </row>
        <row r="46">
          <cell r="E46">
            <v>107.61837222999996</v>
          </cell>
          <cell r="G46">
            <v>0.66237222999995993</v>
          </cell>
          <cell r="I46">
            <v>541.00525462000007</v>
          </cell>
          <cell r="K46">
            <v>6.2242246200000864</v>
          </cell>
          <cell r="O46">
            <v>1298.41249277</v>
          </cell>
          <cell r="Q46">
            <v>-1.7480081400001382</v>
          </cell>
          <cell r="S46">
            <v>14.938492770000039</v>
          </cell>
          <cell r="U46">
            <v>79.522008769999957</v>
          </cell>
        </row>
        <row r="48">
          <cell r="E48">
            <v>-18.426583418</v>
          </cell>
          <cell r="G48">
            <v>-2.1150777513333345</v>
          </cell>
          <cell r="I48">
            <v>-90.757917090000007</v>
          </cell>
          <cell r="K48">
            <v>-6.8931367566666921</v>
          </cell>
          <cell r="O48">
            <v>-219.744001016</v>
          </cell>
          <cell r="Q48">
            <v>-2.75</v>
          </cell>
          <cell r="S48">
            <v>3.6559989840000071</v>
          </cell>
          <cell r="U48">
            <v>10.381452843999995</v>
          </cell>
        </row>
        <row r="50">
          <cell r="E50">
            <v>89.19178881199997</v>
          </cell>
          <cell r="G50">
            <v>-1.4527055213333711</v>
          </cell>
          <cell r="I50">
            <v>450.2473375300001</v>
          </cell>
          <cell r="K50">
            <v>-0.66891213666656313</v>
          </cell>
          <cell r="O50">
            <v>1078.6684917539999</v>
          </cell>
          <cell r="Q50">
            <v>-4.4980081400001382</v>
          </cell>
          <cell r="S50">
            <v>18.594491754000046</v>
          </cell>
          <cell r="U50">
            <v>89.903461613999866</v>
          </cell>
        </row>
        <row r="53">
          <cell r="O53">
            <v>-6.7189586335362037</v>
          </cell>
          <cell r="Q53">
            <v>-4.2938141452216314</v>
          </cell>
          <cell r="S53">
            <v>-7.6367898335358859</v>
          </cell>
          <cell r="U53">
            <v>-11.984442633536219</v>
          </cell>
        </row>
        <row r="55">
          <cell r="O55">
            <v>-5.1481087413154034E-3</v>
          </cell>
        </row>
        <row r="56">
          <cell r="E56" t="str">
            <v>1.   Accrued income represents the difference between charges invoiced and expected outturn.  Charges are invoiced to customers</v>
          </cell>
        </row>
        <row r="57">
          <cell r="E57" t="str">
            <v xml:space="preserve">     based on their demand and generation submissions, which are subject to reconciliation at the end of the year.</v>
          </cell>
        </row>
        <row r="59">
          <cell r="O59">
            <v>8.8433123536418634E-2</v>
          </cell>
        </row>
        <row r="63">
          <cell r="E63">
            <v>4.5460000000000003</v>
          </cell>
          <cell r="G63">
            <v>-0.11899999999999952</v>
          </cell>
          <cell r="I63">
            <v>22.741</v>
          </cell>
          <cell r="K63">
            <v>-0.59129797000000006</v>
          </cell>
          <cell r="O63">
            <v>54.571593120000003</v>
          </cell>
          <cell r="Q63">
            <v>-2.5093899999981684E-3</v>
          </cell>
          <cell r="S63">
            <v>-1.4287149799999972</v>
          </cell>
          <cell r="U63">
            <v>-6.0073489800000015</v>
          </cell>
        </row>
        <row r="64">
          <cell r="E64">
            <v>4.5470000000000006</v>
          </cell>
          <cell r="G64">
            <v>-0.11899999999999952</v>
          </cell>
          <cell r="I64">
            <v>22.741702029999999</v>
          </cell>
          <cell r="K64">
            <v>-0.59129797000000006</v>
          </cell>
          <cell r="O64">
            <v>54.571285020000005</v>
          </cell>
          <cell r="Q64">
            <v>-2.5093899999981684E-3</v>
          </cell>
          <cell r="S64">
            <v>-1.4287149799999972</v>
          </cell>
          <cell r="U64">
            <v>-6.0073489800000015</v>
          </cell>
        </row>
        <row r="65">
          <cell r="E65">
            <v>-1.000000000000334E-3</v>
          </cell>
          <cell r="G65">
            <v>0</v>
          </cell>
          <cell r="I65">
            <v>-7.02029999999354E-4</v>
          </cell>
          <cell r="K65">
            <v>0</v>
          </cell>
          <cell r="O65">
            <v>3.0809999999803495E-4</v>
          </cell>
          <cell r="Q65">
            <v>0</v>
          </cell>
          <cell r="S65">
            <v>0</v>
          </cell>
          <cell r="U65">
            <v>0</v>
          </cell>
        </row>
        <row r="67">
          <cell r="E67">
            <v>103.07193368999994</v>
          </cell>
          <cell r="G67">
            <v>0.78193368999999868</v>
          </cell>
          <cell r="I67">
            <v>518.26400000000001</v>
          </cell>
          <cell r="K67">
            <v>6.8158655799999828</v>
          </cell>
          <cell r="O67">
            <v>1243.84089965</v>
          </cell>
          <cell r="Q67">
            <v>-1.7454582900000108</v>
          </cell>
          <cell r="S67">
            <v>16.3658996499999</v>
          </cell>
          <cell r="U67">
            <v>85.529084649999945</v>
          </cell>
        </row>
        <row r="68">
          <cell r="E68">
            <v>103.07193368999999</v>
          </cell>
          <cell r="G68">
            <v>0.78193368999999868</v>
          </cell>
          <cell r="I68">
            <v>518.2638655799999</v>
          </cell>
          <cell r="K68">
            <v>6.8158655799999828</v>
          </cell>
          <cell r="O68">
            <v>1243.84089965</v>
          </cell>
          <cell r="Q68">
            <v>-1.7454582900000108</v>
          </cell>
          <cell r="S68">
            <v>16.3658996499999</v>
          </cell>
          <cell r="U68">
            <v>85.529084649999945</v>
          </cell>
        </row>
        <row r="69">
          <cell r="E69">
            <v>0</v>
          </cell>
          <cell r="G69">
            <v>0</v>
          </cell>
          <cell r="I69">
            <v>1.3442000010854827E-4</v>
          </cell>
          <cell r="K69">
            <v>0</v>
          </cell>
          <cell r="O69">
            <v>0</v>
          </cell>
          <cell r="Q69">
            <v>0</v>
          </cell>
          <cell r="S69">
            <v>0</v>
          </cell>
          <cell r="U69">
            <v>0</v>
          </cell>
        </row>
        <row r="71">
          <cell r="E71">
            <v>0</v>
          </cell>
          <cell r="G71">
            <v>0.78193368999999868</v>
          </cell>
          <cell r="I71">
            <v>0</v>
          </cell>
          <cell r="K71">
            <v>6.8158655799999828</v>
          </cell>
          <cell r="O71">
            <v>-2.8879999999999999</v>
          </cell>
          <cell r="Q71">
            <v>-1.7454582900000108</v>
          </cell>
          <cell r="S71">
            <v>16.3658996499999</v>
          </cell>
          <cell r="U71">
            <v>85.529084649999945</v>
          </cell>
        </row>
        <row r="72">
          <cell r="E72">
            <v>0</v>
          </cell>
          <cell r="G72">
            <v>0.78193368999999868</v>
          </cell>
          <cell r="I72">
            <v>0</v>
          </cell>
          <cell r="K72">
            <v>6.8158655799999828</v>
          </cell>
          <cell r="O72">
            <v>-2.8879999999999999</v>
          </cell>
          <cell r="Q72">
            <v>-1.7454582900000108</v>
          </cell>
          <cell r="S72">
            <v>16.3658996499999</v>
          </cell>
          <cell r="U72">
            <v>85.529084649999945</v>
          </cell>
        </row>
        <row r="73">
          <cell r="E73">
            <v>0</v>
          </cell>
          <cell r="G73">
            <v>0</v>
          </cell>
          <cell r="I73">
            <v>0</v>
          </cell>
          <cell r="K73">
            <v>0</v>
          </cell>
          <cell r="O73">
            <v>0</v>
          </cell>
          <cell r="Q73">
            <v>0</v>
          </cell>
          <cell r="S73">
            <v>0</v>
          </cell>
          <cell r="U73">
            <v>0</v>
          </cell>
        </row>
        <row r="75">
          <cell r="E75">
            <v>107.61837222999996</v>
          </cell>
          <cell r="G75">
            <v>0.66237222999995993</v>
          </cell>
          <cell r="I75">
            <v>541.00525462000007</v>
          </cell>
          <cell r="K75">
            <v>6.2242246200000864</v>
          </cell>
          <cell r="O75">
            <v>1298.41249277</v>
          </cell>
          <cell r="Q75">
            <v>-1.7480081400001382</v>
          </cell>
          <cell r="S75">
            <v>14.938492770000039</v>
          </cell>
          <cell r="U75">
            <v>79.522008769999957</v>
          </cell>
        </row>
        <row r="76">
          <cell r="E76">
            <v>107.61793368999994</v>
          </cell>
          <cell r="G76">
            <v>0.66293368999999913</v>
          </cell>
          <cell r="I76">
            <v>541.005</v>
          </cell>
          <cell r="K76">
            <v>6.2245676099999825</v>
          </cell>
          <cell r="O76">
            <v>1298.41249277</v>
          </cell>
          <cell r="Q76">
            <v>-1.747967680000009</v>
          </cell>
          <cell r="S76">
            <v>14.937184669999903</v>
          </cell>
          <cell r="U76">
            <v>79.521735669999941</v>
          </cell>
        </row>
        <row r="77">
          <cell r="E77">
            <v>4.3854000001886106E-4</v>
          </cell>
          <cell r="G77">
            <v>-5.6146000003920449E-4</v>
          </cell>
          <cell r="I77">
            <v>2.5462000007792085E-4</v>
          </cell>
          <cell r="K77">
            <v>-3.4298999989612611E-4</v>
          </cell>
          <cell r="O77">
            <v>0</v>
          </cell>
          <cell r="Q77">
            <v>-4.0460000129138862E-5</v>
          </cell>
          <cell r="S77">
            <v>1.3081000001360366E-3</v>
          </cell>
          <cell r="U77">
            <v>2.7310000001534718E-4</v>
          </cell>
        </row>
        <row r="81">
          <cell r="E81">
            <v>0</v>
          </cell>
          <cell r="G81">
            <v>0</v>
          </cell>
          <cell r="I81">
            <v>0</v>
          </cell>
          <cell r="K81">
            <v>0</v>
          </cell>
          <cell r="O81">
            <v>0</v>
          </cell>
          <cell r="Q81">
            <v>0</v>
          </cell>
          <cell r="S81">
            <v>0</v>
          </cell>
          <cell r="U81">
            <v>0</v>
          </cell>
        </row>
      </sheetData>
      <sheetData sheetId="12" refreshError="1"/>
      <sheetData sheetId="13" refreshError="1">
        <row r="3">
          <cell r="E3" t="str">
            <v xml:space="preserve"> </v>
          </cell>
          <cell r="I3" t="str">
            <v xml:space="preserve"> </v>
          </cell>
          <cell r="O3" t="str">
            <v xml:space="preserve"> </v>
          </cell>
          <cell r="Q3" t="str">
            <v xml:space="preserve"> </v>
          </cell>
          <cell r="S3" t="str">
            <v xml:space="preserve"> </v>
          </cell>
          <cell r="U3" t="str">
            <v xml:space="preserve"> </v>
          </cell>
        </row>
        <row r="4">
          <cell r="E4">
            <v>39325</v>
          </cell>
          <cell r="I4">
            <v>39325</v>
          </cell>
          <cell r="O4">
            <v>39325</v>
          </cell>
        </row>
        <row r="5">
          <cell r="E5" t="str">
            <v>ACT0708</v>
          </cell>
          <cell r="I5" t="str">
            <v>ACT0708</v>
          </cell>
          <cell r="O5" t="str">
            <v>FYFCST</v>
          </cell>
        </row>
        <row r="6">
          <cell r="E6" t="str">
            <v>M.PER</v>
          </cell>
          <cell r="I6" t="str">
            <v>M.CTD</v>
          </cell>
          <cell r="O6" t="str">
            <v>m.ctd</v>
          </cell>
        </row>
        <row r="8">
          <cell r="E8" t="str">
            <v>August</v>
          </cell>
          <cell r="U8" t="str">
            <v>Sch 2d2</v>
          </cell>
        </row>
        <row r="9">
          <cell r="E9" t="str">
            <v>Excluded Services - Post Vesting Connection Income</v>
          </cell>
        </row>
        <row r="11">
          <cell r="E11" t="str">
            <v>August</v>
          </cell>
          <cell r="I11" t="str">
            <v>Year to Date</v>
          </cell>
          <cell r="O11" t="str">
            <v>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Variance to Last Year</v>
          </cell>
        </row>
        <row r="14">
          <cell r="E14" t="str">
            <v>£m</v>
          </cell>
          <cell r="G14" t="str">
            <v>£m</v>
          </cell>
          <cell r="I14" t="str">
            <v>£m</v>
          </cell>
          <cell r="K14" t="str">
            <v>£m</v>
          </cell>
          <cell r="O14" t="str">
            <v>£m</v>
          </cell>
          <cell r="Q14" t="str">
            <v>£m</v>
          </cell>
          <cell r="S14" t="str">
            <v>£m</v>
          </cell>
          <cell r="U14" t="str">
            <v>£m</v>
          </cell>
        </row>
        <row r="17">
          <cell r="E17">
            <v>0.20300105000000004</v>
          </cell>
          <cell r="G17">
            <v>0.20300105000000004</v>
          </cell>
          <cell r="I17">
            <v>1.0150051500000001</v>
          </cell>
          <cell r="K17">
            <v>1.0150051500000001</v>
          </cell>
          <cell r="O17">
            <v>2.4360172899999997</v>
          </cell>
          <cell r="Q17">
            <v>0</v>
          </cell>
          <cell r="S17">
            <v>2.4360172899999997</v>
          </cell>
          <cell r="U17">
            <v>4.6860289999999694E-2</v>
          </cell>
        </row>
        <row r="18">
          <cell r="E18">
            <v>3.8787292899999994</v>
          </cell>
          <cell r="G18">
            <v>-0.39893771000000067</v>
          </cell>
          <cell r="I18">
            <v>19.612061199999999</v>
          </cell>
          <cell r="K18">
            <v>-0.95890580000000014</v>
          </cell>
          <cell r="O18">
            <v>52.391858829999997</v>
          </cell>
          <cell r="Q18">
            <v>-0.41160794000001033</v>
          </cell>
          <cell r="S18">
            <v>-0.6217741700000019</v>
          </cell>
          <cell r="U18">
            <v>6.0397038300000006</v>
          </cell>
        </row>
        <row r="19">
          <cell r="E19">
            <v>2.9796879999999991E-2</v>
          </cell>
          <cell r="G19">
            <v>-1.2012000000001175E-4</v>
          </cell>
          <cell r="I19">
            <v>0.14898436999999998</v>
          </cell>
          <cell r="K19">
            <v>-6.0063000000001865E-4</v>
          </cell>
          <cell r="O19">
            <v>0.35756247000000002</v>
          </cell>
          <cell r="Q19">
            <v>0</v>
          </cell>
          <cell r="S19">
            <v>-1.4415300000000242E-3</v>
          </cell>
          <cell r="U19">
            <v>1.8574700000000277E-3</v>
          </cell>
        </row>
        <row r="20">
          <cell r="E20">
            <v>0.53548286000000012</v>
          </cell>
          <cell r="G20">
            <v>3.9565860000000119E-2</v>
          </cell>
          <cell r="I20">
            <v>2.63038477</v>
          </cell>
          <cell r="K20">
            <v>0.15079976999999989</v>
          </cell>
          <cell r="O20">
            <v>6.3078406600000001</v>
          </cell>
          <cell r="Q20">
            <v>2.8218240000000172E-2</v>
          </cell>
          <cell r="S20">
            <v>0.35683665999999992</v>
          </cell>
          <cell r="U20">
            <v>0.10000965999999956</v>
          </cell>
        </row>
        <row r="21">
          <cell r="E21">
            <v>0</v>
          </cell>
          <cell r="G21">
            <v>0</v>
          </cell>
          <cell r="I21">
            <v>0</v>
          </cell>
          <cell r="K21">
            <v>0</v>
          </cell>
          <cell r="O21">
            <v>0</v>
          </cell>
          <cell r="Q21">
            <v>0</v>
          </cell>
          <cell r="S21">
            <v>0</v>
          </cell>
          <cell r="U21">
            <v>0</v>
          </cell>
        </row>
        <row r="23">
          <cell r="E23">
            <v>4.6470100799999985</v>
          </cell>
          <cell r="G23">
            <v>-0.15649092000000131</v>
          </cell>
          <cell r="I23">
            <v>23.40643549</v>
          </cell>
          <cell r="K23">
            <v>0.20629849000000178</v>
          </cell>
          <cell r="O23">
            <v>61.493279250000001</v>
          </cell>
          <cell r="Q23">
            <v>-0.38338970000000927</v>
          </cell>
          <cell r="S23">
            <v>2.1696382499999984</v>
          </cell>
          <cell r="U23">
            <v>6.1884312500000007</v>
          </cell>
        </row>
        <row r="25">
          <cell r="E25">
            <v>0</v>
          </cell>
          <cell r="G25">
            <v>-4.9787999999999999E-2</v>
          </cell>
          <cell r="I25">
            <v>0</v>
          </cell>
          <cell r="K25">
            <v>-0.24893999999999999</v>
          </cell>
          <cell r="O25">
            <v>0</v>
          </cell>
          <cell r="Q25">
            <v>0</v>
          </cell>
          <cell r="S25">
            <v>-0.59745599999999999</v>
          </cell>
          <cell r="U25">
            <v>0</v>
          </cell>
        </row>
        <row r="26">
          <cell r="E26">
            <v>0</v>
          </cell>
          <cell r="G26">
            <v>0</v>
          </cell>
          <cell r="I26">
            <v>-7.2409300000000005E-3</v>
          </cell>
          <cell r="K26">
            <v>-7.2409300000000005E-3</v>
          </cell>
          <cell r="O26">
            <v>-7.2409299999999996E-3</v>
          </cell>
          <cell r="Q26">
            <v>-7.2409299999999996E-3</v>
          </cell>
          <cell r="S26">
            <v>-7.2409299999999996E-3</v>
          </cell>
          <cell r="U26">
            <v>-7.2409299999999996E-3</v>
          </cell>
        </row>
        <row r="27">
          <cell r="E27">
            <v>-5.2685059999999999E-2</v>
          </cell>
          <cell r="G27">
            <v>-5.2685059999999999E-2</v>
          </cell>
          <cell r="I27">
            <v>-0.17245315999999999</v>
          </cell>
          <cell r="K27">
            <v>-0.17245315999999999</v>
          </cell>
          <cell r="O27">
            <v>-1.35343982</v>
          </cell>
          <cell r="Q27">
            <v>1.7603490000000166E-2</v>
          </cell>
          <cell r="S27">
            <v>-1.35343982</v>
          </cell>
          <cell r="U27">
            <v>-0.49490082000000002</v>
          </cell>
        </row>
        <row r="29">
          <cell r="E29">
            <v>-5.2685059999999999E-2</v>
          </cell>
          <cell r="G29">
            <v>-0.10247306</v>
          </cell>
          <cell r="I29">
            <v>-0.17969409</v>
          </cell>
          <cell r="K29">
            <v>-0.42863408999999997</v>
          </cell>
          <cell r="O29">
            <v>-1.36068075</v>
          </cell>
          <cell r="Q29">
            <v>1.0362560000000132E-2</v>
          </cell>
          <cell r="S29">
            <v>-1.95813675</v>
          </cell>
          <cell r="U29">
            <v>-0.50214175000000005</v>
          </cell>
        </row>
        <row r="31">
          <cell r="E31">
            <v>4.5943250199999994</v>
          </cell>
          <cell r="G31">
            <v>-0.25896398000000076</v>
          </cell>
          <cell r="I31">
            <v>23.226741399999998</v>
          </cell>
          <cell r="K31">
            <v>-0.22233560000000452</v>
          </cell>
          <cell r="O31">
            <v>60.132598499999993</v>
          </cell>
          <cell r="Q31">
            <v>-0.37302714000000492</v>
          </cell>
          <cell r="S31">
            <v>0.21150149999999002</v>
          </cell>
          <cell r="U31">
            <v>5.6862894999999938</v>
          </cell>
        </row>
        <row r="33">
          <cell r="E33">
            <v>-0.39049741000000004</v>
          </cell>
          <cell r="G33">
            <v>0.21783592333333324</v>
          </cell>
          <cell r="I33">
            <v>-2.3970203300000001</v>
          </cell>
          <cell r="K33">
            <v>0.64464633666666638</v>
          </cell>
          <cell r="O33">
            <v>-5.1305022000000005</v>
          </cell>
          <cell r="Q33">
            <v>0</v>
          </cell>
          <cell r="S33">
            <v>2.1694977999999994</v>
          </cell>
          <cell r="U33">
            <v>0.30536394000000122</v>
          </cell>
        </row>
        <row r="35">
          <cell r="E35">
            <v>4.2038276099999994</v>
          </cell>
          <cell r="G35">
            <v>-4.1128056666667412E-2</v>
          </cell>
          <cell r="I35">
            <v>20.829721069999998</v>
          </cell>
          <cell r="K35">
            <v>0.42231073666666319</v>
          </cell>
          <cell r="O35">
            <v>55.002096299999991</v>
          </cell>
          <cell r="Q35">
            <v>-0.37302714000000492</v>
          </cell>
          <cell r="S35">
            <v>2.3809992999999849</v>
          </cell>
          <cell r="U35">
            <v>5.9916534399999932</v>
          </cell>
        </row>
        <row r="39">
          <cell r="E39">
            <v>4.5502464999999983</v>
          </cell>
          <cell r="G39">
            <v>5.5290833333331513E-2</v>
          </cell>
          <cell r="I39">
            <v>23.165786900000001</v>
          </cell>
          <cell r="K39">
            <v>1.7573165666666704</v>
          </cell>
          <cell r="O39">
            <v>54.341597540000002</v>
          </cell>
          <cell r="Q39">
            <v>-9.8574820000010277E-2</v>
          </cell>
          <cell r="S39">
            <v>-0.68204346000000271</v>
          </cell>
          <cell r="U39">
            <v>7.5629092500000041</v>
          </cell>
        </row>
        <row r="40">
          <cell r="E40">
            <v>9.6763580000000002E-2</v>
          </cell>
          <cell r="G40">
            <v>-0.26156975333333332</v>
          </cell>
          <cell r="I40">
            <v>0.24064859</v>
          </cell>
          <cell r="K40">
            <v>-1.5510180766666668</v>
          </cell>
          <cell r="O40">
            <v>7.151681710000001</v>
          </cell>
          <cell r="Q40">
            <v>-0.28481487999999899</v>
          </cell>
          <cell r="S40">
            <v>2.8516817100000011</v>
          </cell>
          <cell r="U40">
            <v>-1.374477999999999</v>
          </cell>
        </row>
        <row r="41">
          <cell r="E41">
            <v>4.6470100799999985</v>
          </cell>
          <cell r="G41">
            <v>-0.2062789200000017</v>
          </cell>
          <cell r="I41">
            <v>23.40643549</v>
          </cell>
          <cell r="K41">
            <v>0.20629849000000178</v>
          </cell>
          <cell r="O41">
            <v>61.493279250000001</v>
          </cell>
          <cell r="Q41">
            <v>-0.38338970000000927</v>
          </cell>
          <cell r="S41">
            <v>2.1696382499999984</v>
          </cell>
          <cell r="U41">
            <v>6.1884312500000007</v>
          </cell>
        </row>
        <row r="45">
          <cell r="E45" t="str">
            <v xml:space="preserve">1.  The Metering charges cover income from REC's associated with metering assets required for settlements. </v>
          </cell>
        </row>
        <row r="46">
          <cell r="E46" t="str">
            <v>2.  Underlying charges comprise charges on existing post vesting assets. These may change however as a result of scheme outturns.</v>
          </cell>
        </row>
        <row r="47">
          <cell r="E47" t="str">
            <v>3.  Capital Contributions are recognised as income to the extent that they exceed the net book value of the relevant assets.</v>
          </cell>
        </row>
        <row r="48">
          <cell r="E48" t="str">
            <v>4.  The scheme refund provision represents estimated amounts repayable to customers arising on historical variances between forecast &amp; outturn scheme costs.</v>
          </cell>
        </row>
        <row r="55">
          <cell r="E55">
            <v>0</v>
          </cell>
          <cell r="G55">
            <v>-2.4980018054066022E-16</v>
          </cell>
          <cell r="I55">
            <v>-1.6930901125533637E-15</v>
          </cell>
          <cell r="K55">
            <v>-4.4408920985006262E-15</v>
          </cell>
          <cell r="O55">
            <v>-7.3274719625260332E-15</v>
          </cell>
          <cell r="Q55">
            <v>5.0723314437561839E-15</v>
          </cell>
          <cell r="S55">
            <v>-7.5495165674510645E-15</v>
          </cell>
          <cell r="U55">
            <v>-5.9952043329758453E-15</v>
          </cell>
        </row>
        <row r="57">
          <cell r="E57">
            <v>0</v>
          </cell>
          <cell r="G57">
            <v>-8.0491169285323849E-16</v>
          </cell>
          <cell r="I57">
            <v>0</v>
          </cell>
          <cell r="K57">
            <v>1.915134717478395E-15</v>
          </cell>
          <cell r="O57">
            <v>0</v>
          </cell>
          <cell r="Q57">
            <v>8.8817841970012523E-16</v>
          </cell>
          <cell r="S57">
            <v>0</v>
          </cell>
          <cell r="U57">
            <v>0</v>
          </cell>
        </row>
        <row r="59">
          <cell r="E59">
            <v>0</v>
          </cell>
          <cell r="G59">
            <v>0</v>
          </cell>
          <cell r="I59">
            <v>0</v>
          </cell>
          <cell r="K59">
            <v>0</v>
          </cell>
          <cell r="O59">
            <v>0</v>
          </cell>
          <cell r="Q59">
            <v>-3.4694469519536142E-17</v>
          </cell>
          <cell r="S59">
            <v>0</v>
          </cell>
          <cell r="U59">
            <v>0</v>
          </cell>
        </row>
        <row r="61">
          <cell r="E61">
            <v>9.3675067702747583E-16</v>
          </cell>
          <cell r="G61">
            <v>5.5511151231257827E-16</v>
          </cell>
          <cell r="I61">
            <v>-1.6930901125533637E-15</v>
          </cell>
          <cell r="K61">
            <v>-6.3282712403633923E-15</v>
          </cell>
          <cell r="O61">
            <v>-7.3274719625260332E-15</v>
          </cell>
          <cell r="Q61">
            <v>4.2188474935755949E-15</v>
          </cell>
          <cell r="S61">
            <v>-8.4376949871511897E-15</v>
          </cell>
          <cell r="U61">
            <v>-6.8833827526759706E-15</v>
          </cell>
        </row>
        <row r="63">
          <cell r="E63">
            <v>0</v>
          </cell>
          <cell r="G63">
            <v>0</v>
          </cell>
          <cell r="I63">
            <v>0</v>
          </cell>
          <cell r="K63">
            <v>0</v>
          </cell>
          <cell r="O63">
            <v>0</v>
          </cell>
          <cell r="Q63">
            <v>0</v>
          </cell>
          <cell r="S63">
            <v>0</v>
          </cell>
          <cell r="U63">
            <v>0</v>
          </cell>
        </row>
      </sheetData>
      <sheetData sheetId="14" refreshError="1">
        <row r="4">
          <cell r="E4">
            <v>39325</v>
          </cell>
          <cell r="I4">
            <v>39325</v>
          </cell>
          <cell r="O4">
            <v>39325</v>
          </cell>
        </row>
        <row r="5">
          <cell r="E5" t="str">
            <v>ACT0708</v>
          </cell>
          <cell r="I5" t="str">
            <v>ACT0708</v>
          </cell>
          <cell r="O5" t="str">
            <v>FYFCST</v>
          </cell>
        </row>
        <row r="6">
          <cell r="E6" t="str">
            <v>M.PER</v>
          </cell>
          <cell r="I6" t="str">
            <v>M.CTD</v>
          </cell>
          <cell r="O6" t="str">
            <v>m.ctd</v>
          </cell>
        </row>
        <row r="8">
          <cell r="E8" t="str">
            <v>August</v>
          </cell>
          <cell r="U8" t="str">
            <v>Sch 2d3</v>
          </cell>
        </row>
        <row r="9">
          <cell r="E9" t="str">
            <v>Excluded Services - Other Income</v>
          </cell>
        </row>
        <row r="11">
          <cell r="E11" t="str">
            <v>August</v>
          </cell>
          <cell r="I11" t="str">
            <v>Year to Date</v>
          </cell>
          <cell r="O11" t="str">
            <v>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Variance to Last Year</v>
          </cell>
        </row>
        <row r="14">
          <cell r="E14" t="str">
            <v>£m</v>
          </cell>
          <cell r="G14" t="str">
            <v>£m</v>
          </cell>
          <cell r="I14" t="str">
            <v>£m</v>
          </cell>
          <cell r="K14" t="str">
            <v>£m</v>
          </cell>
          <cell r="O14" t="str">
            <v>£m</v>
          </cell>
          <cell r="Q14" t="str">
            <v>£m</v>
          </cell>
          <cell r="S14" t="str">
            <v>£m</v>
          </cell>
          <cell r="U14" t="str">
            <v>£m</v>
          </cell>
        </row>
        <row r="16">
          <cell r="E16">
            <v>0</v>
          </cell>
          <cell r="G16">
            <v>-2.5000000000000001E-2</v>
          </cell>
          <cell r="I16">
            <v>0.307</v>
          </cell>
          <cell r="K16">
            <v>0.182</v>
          </cell>
          <cell r="O16">
            <v>1</v>
          </cell>
          <cell r="Q16">
            <v>0</v>
          </cell>
          <cell r="S16">
            <v>0.7</v>
          </cell>
          <cell r="U16">
            <v>-0.47542400000000007</v>
          </cell>
        </row>
        <row r="17">
          <cell r="E17">
            <v>0</v>
          </cell>
          <cell r="G17">
            <v>-1.6667000000000001E-2</v>
          </cell>
          <cell r="I17">
            <v>7.0000000000000001E-3</v>
          </cell>
          <cell r="K17">
            <v>-7.6334999999999986E-2</v>
          </cell>
          <cell r="O17">
            <v>7.0000000000000001E-3</v>
          </cell>
          <cell r="Q17">
            <v>0</v>
          </cell>
          <cell r="S17">
            <v>-0.19300399999999998</v>
          </cell>
          <cell r="U17">
            <v>-0.315164</v>
          </cell>
        </row>
        <row r="18">
          <cell r="E18">
            <v>0</v>
          </cell>
          <cell r="G18">
            <v>0</v>
          </cell>
          <cell r="I18">
            <v>0</v>
          </cell>
          <cell r="K18">
            <v>0</v>
          </cell>
          <cell r="O18">
            <v>0</v>
          </cell>
          <cell r="Q18">
            <v>0</v>
          </cell>
          <cell r="S18">
            <v>0</v>
          </cell>
          <cell r="U18">
            <v>0</v>
          </cell>
        </row>
        <row r="19">
          <cell r="E19">
            <v>0</v>
          </cell>
          <cell r="G19">
            <v>0</v>
          </cell>
          <cell r="I19">
            <v>0</v>
          </cell>
          <cell r="K19">
            <v>0</v>
          </cell>
          <cell r="O19">
            <v>0</v>
          </cell>
          <cell r="Q19">
            <v>0</v>
          </cell>
          <cell r="S19">
            <v>0</v>
          </cell>
          <cell r="U19">
            <v>0</v>
          </cell>
        </row>
        <row r="20">
          <cell r="E20">
            <v>0</v>
          </cell>
          <cell r="G20">
            <v>0</v>
          </cell>
          <cell r="I20">
            <v>0</v>
          </cell>
          <cell r="K20">
            <v>0</v>
          </cell>
          <cell r="O20">
            <v>0</v>
          </cell>
          <cell r="Q20">
            <v>0</v>
          </cell>
          <cell r="S20">
            <v>0</v>
          </cell>
          <cell r="U20">
            <v>0</v>
          </cell>
        </row>
        <row r="22">
          <cell r="E22">
            <v>0</v>
          </cell>
          <cell r="G22">
            <v>-4.1667000000000003E-2</v>
          </cell>
          <cell r="I22">
            <v>0.314</v>
          </cell>
          <cell r="K22">
            <v>0.10566499999999998</v>
          </cell>
          <cell r="O22">
            <v>1.0069999999999999</v>
          </cell>
          <cell r="Q22">
            <v>0</v>
          </cell>
          <cell r="S22">
            <v>0.50699599999999989</v>
          </cell>
          <cell r="U22">
            <v>-0.79058800000000007</v>
          </cell>
        </row>
        <row r="24">
          <cell r="E24">
            <v>0.17100399999999999</v>
          </cell>
          <cell r="G24">
            <v>0</v>
          </cell>
          <cell r="I24">
            <v>0.85502</v>
          </cell>
          <cell r="K24">
            <v>0</v>
          </cell>
          <cell r="O24">
            <v>2.0520479999999997</v>
          </cell>
          <cell r="Q24">
            <v>0</v>
          </cell>
          <cell r="S24">
            <v>0</v>
          </cell>
          <cell r="U24">
            <v>-0.20212700000000039</v>
          </cell>
        </row>
        <row r="25">
          <cell r="E25">
            <v>0.51919785000000018</v>
          </cell>
          <cell r="G25">
            <v>-2.7719149999999804E-2</v>
          </cell>
          <cell r="I25">
            <v>2.5959892500000001</v>
          </cell>
          <cell r="K25">
            <v>-0.13859574999999991</v>
          </cell>
          <cell r="O25">
            <v>6.2303742</v>
          </cell>
          <cell r="Q25">
            <v>0</v>
          </cell>
          <cell r="S25">
            <v>-0.33262980000000031</v>
          </cell>
          <cell r="U25">
            <v>-0.19999979999999962</v>
          </cell>
        </row>
        <row r="27">
          <cell r="E27">
            <v>0.69020185000000023</v>
          </cell>
          <cell r="G27">
            <v>-6.9386149999999702E-2</v>
          </cell>
          <cell r="I27">
            <v>3.7650092500000003</v>
          </cell>
          <cell r="K27">
            <v>-3.2930749999999787E-2</v>
          </cell>
          <cell r="O27">
            <v>9.2894222000000006</v>
          </cell>
          <cell r="Q27">
            <v>0</v>
          </cell>
          <cell r="S27">
            <v>0.17436620000000147</v>
          </cell>
          <cell r="U27">
            <v>-1.1927147999999992</v>
          </cell>
        </row>
        <row r="40">
          <cell r="E40">
            <v>0</v>
          </cell>
          <cell r="G40">
            <v>0</v>
          </cell>
          <cell r="I40">
            <v>0</v>
          </cell>
          <cell r="K40">
            <v>0</v>
          </cell>
          <cell r="O40">
            <v>0</v>
          </cell>
          <cell r="Q40">
            <v>0</v>
          </cell>
          <cell r="S40">
            <v>0</v>
          </cell>
          <cell r="U40">
            <v>0</v>
          </cell>
        </row>
      </sheetData>
      <sheetData sheetId="15" refreshError="1">
        <row r="8">
          <cell r="E8" t="str">
            <v>August</v>
          </cell>
          <cell r="U8" t="str">
            <v>Sch 2e</v>
          </cell>
        </row>
        <row r="9">
          <cell r="E9" t="str">
            <v>Business Services Non Formula profit</v>
          </cell>
        </row>
        <row r="11">
          <cell r="E11" t="str">
            <v>August</v>
          </cell>
          <cell r="I11" t="str">
            <v>Year to Date</v>
          </cell>
          <cell r="O11" t="str">
            <v>Full Year</v>
          </cell>
        </row>
        <row r="13">
          <cell r="E13" t="str">
            <v>Actual</v>
          </cell>
          <cell r="G13" t="str">
            <v>Variance to Budget</v>
          </cell>
          <cell r="I13" t="str">
            <v>Actual</v>
          </cell>
          <cell r="K13" t="str">
            <v>Variance to Budget</v>
          </cell>
          <cell r="O13" t="str">
            <v>August                     Forecast</v>
          </cell>
          <cell r="Q13" t="str">
            <v>Variance to July Forecast</v>
          </cell>
          <cell r="S13" t="str">
            <v>Variance to Budget</v>
          </cell>
          <cell r="U13" t="str">
            <v>Variance to Last Year</v>
          </cell>
        </row>
        <row r="14">
          <cell r="E14" t="str">
            <v>£m</v>
          </cell>
          <cell r="G14" t="str">
            <v>£m</v>
          </cell>
          <cell r="I14" t="str">
            <v>£m</v>
          </cell>
          <cell r="K14" t="str">
            <v>£m</v>
          </cell>
          <cell r="O14" t="str">
            <v>£m</v>
          </cell>
          <cell r="Q14" t="str">
            <v>£m</v>
          </cell>
          <cell r="S14" t="str">
            <v>£m</v>
          </cell>
          <cell r="U14" t="str">
            <v>£m</v>
          </cell>
        </row>
        <row r="16">
          <cell r="E16">
            <v>0</v>
          </cell>
          <cell r="G16">
            <v>0</v>
          </cell>
          <cell r="I16">
            <v>0</v>
          </cell>
          <cell r="K16">
            <v>0</v>
          </cell>
          <cell r="O16">
            <v>0</v>
          </cell>
          <cell r="Q16">
            <v>0</v>
          </cell>
          <cell r="S16">
            <v>0</v>
          </cell>
          <cell r="U16">
            <v>-2.6018999999999997E-2</v>
          </cell>
        </row>
        <row r="17">
          <cell r="E17">
            <v>6.3398769999999965E-2</v>
          </cell>
          <cell r="G17">
            <v>1.6765269999999971E-2</v>
          </cell>
          <cell r="I17">
            <v>0.30962619999999996</v>
          </cell>
          <cell r="K17">
            <v>7.6458699999999963E-2</v>
          </cell>
          <cell r="O17">
            <v>0.46468700000000002</v>
          </cell>
          <cell r="Q17">
            <v>-1.6139999999999488E-3</v>
          </cell>
          <cell r="S17">
            <v>-9.4914999999999916E-2</v>
          </cell>
          <cell r="U17">
            <v>-0.40323099999999995</v>
          </cell>
        </row>
        <row r="18">
          <cell r="E18">
            <v>5.4517849999999972E-2</v>
          </cell>
          <cell r="G18">
            <v>-8.2611400000000487E-3</v>
          </cell>
          <cell r="I18">
            <v>0.25976432999999999</v>
          </cell>
          <cell r="K18">
            <v>-5.4130679999999987E-2</v>
          </cell>
          <cell r="O18">
            <v>0.64051199999999997</v>
          </cell>
          <cell r="Q18">
            <v>-2.2240000000000038E-3</v>
          </cell>
          <cell r="S18">
            <v>-0.11283604000000003</v>
          </cell>
          <cell r="U18">
            <v>-3.1947359999999998</v>
          </cell>
        </row>
        <row r="19">
          <cell r="E19">
            <v>5.4235619999999984E-2</v>
          </cell>
          <cell r="G19">
            <v>4.9454279999999982E-2</v>
          </cell>
          <cell r="I19">
            <v>0.26583442000000002</v>
          </cell>
          <cell r="K19">
            <v>0.24192775000000002</v>
          </cell>
          <cell r="O19">
            <v>0</v>
          </cell>
          <cell r="Q19">
            <v>0</v>
          </cell>
          <cell r="S19">
            <v>-5.7979000000000003E-2</v>
          </cell>
          <cell r="U19">
            <v>-1.374198</v>
          </cell>
        </row>
        <row r="20">
          <cell r="E20">
            <v>3.9910999999999983E-4</v>
          </cell>
          <cell r="G20">
            <v>3.9910999999999983E-4</v>
          </cell>
          <cell r="I20">
            <v>1.4606599999999999E-3</v>
          </cell>
          <cell r="K20">
            <v>1.4606599999999999E-3</v>
          </cell>
          <cell r="O20">
            <v>0</v>
          </cell>
          <cell r="Q20">
            <v>0</v>
          </cell>
          <cell r="S20">
            <v>0</v>
          </cell>
          <cell r="U20">
            <v>-0.649285</v>
          </cell>
        </row>
        <row r="21">
          <cell r="E21">
            <v>3.0357000000000002E-2</v>
          </cell>
          <cell r="G21">
            <v>3.5808000000000367E-4</v>
          </cell>
          <cell r="I21">
            <v>0.18190200000000001</v>
          </cell>
          <cell r="K21">
            <v>3.1907400000000002E-2</v>
          </cell>
          <cell r="O21">
            <v>0.37550600000000001</v>
          </cell>
          <cell r="Q21">
            <v>-1.2349999999999861E-3</v>
          </cell>
          <cell r="S21">
            <v>1.5519000000000005E-2</v>
          </cell>
          <cell r="U21">
            <v>-7.1239120000000007</v>
          </cell>
        </row>
        <row r="22">
          <cell r="E22">
            <v>1.1039939999999998E-2</v>
          </cell>
          <cell r="G22">
            <v>3.8896800000000065E-3</v>
          </cell>
          <cell r="I22">
            <v>3.8103489999999907E-2</v>
          </cell>
          <cell r="K22">
            <v>2.3522499999999447E-3</v>
          </cell>
          <cell r="O22">
            <v>1.4955000000000052E-2</v>
          </cell>
          <cell r="Q22">
            <v>-5.2000000000163027E-5</v>
          </cell>
          <cell r="S22">
            <v>-7.08479999999998E-2</v>
          </cell>
          <cell r="U22">
            <v>-8.3806000000001379E-2</v>
          </cell>
        </row>
        <row r="23">
          <cell r="E23">
            <v>0.21394828999999993</v>
          </cell>
          <cell r="G23">
            <v>6.260527999999993E-2</v>
          </cell>
          <cell r="I23">
            <v>1.0566910999999999</v>
          </cell>
          <cell r="K23">
            <v>0.29997607999999998</v>
          </cell>
          <cell r="O23">
            <v>1.49566</v>
          </cell>
          <cell r="Q23">
            <v>-5.1250000000000462E-3</v>
          </cell>
          <cell r="S23">
            <v>-0.32105903999999996</v>
          </cell>
          <cell r="U23">
            <v>-12.855187000000001</v>
          </cell>
        </row>
        <row r="25">
          <cell r="E25">
            <v>-9.2313499999999975E-3</v>
          </cell>
          <cell r="G25">
            <v>1.8186499999999998E-3</v>
          </cell>
          <cell r="I25">
            <v>-3.610679E-2</v>
          </cell>
          <cell r="K25">
            <v>1.9143209999999994E-2</v>
          </cell>
          <cell r="O25">
            <v>0</v>
          </cell>
          <cell r="Q25">
            <v>0</v>
          </cell>
          <cell r="S25">
            <v>0.1326</v>
          </cell>
          <cell r="U25">
            <v>7.4800000000000005E-2</v>
          </cell>
        </row>
        <row r="26">
          <cell r="E26">
            <v>0</v>
          </cell>
          <cell r="G26">
            <v>0</v>
          </cell>
          <cell r="I26">
            <v>0</v>
          </cell>
          <cell r="K26">
            <v>0</v>
          </cell>
          <cell r="O26">
            <v>0</v>
          </cell>
          <cell r="Q26">
            <v>0</v>
          </cell>
          <cell r="S26">
            <v>0</v>
          </cell>
          <cell r="U26">
            <v>10.843263</v>
          </cell>
        </row>
        <row r="27">
          <cell r="E27">
            <v>-0.14961256999999992</v>
          </cell>
          <cell r="G27">
            <v>-3.4523559999999953E-2</v>
          </cell>
          <cell r="I27">
            <v>-0.83054174999999986</v>
          </cell>
          <cell r="K27">
            <v>-0.25509669999999984</v>
          </cell>
          <cell r="O27">
            <v>-1.3600981700000001</v>
          </cell>
          <cell r="Q27">
            <v>-6.2061700000000108E-3</v>
          </cell>
          <cell r="S27">
            <v>2.0969909999999814E-2</v>
          </cell>
          <cell r="U27">
            <v>0.27468483000000044</v>
          </cell>
        </row>
        <row r="28">
          <cell r="E28">
            <v>-0.15884391999999992</v>
          </cell>
          <cell r="G28">
            <v>-3.2704909999999948E-2</v>
          </cell>
          <cell r="I28">
            <v>-0.86664853999999991</v>
          </cell>
          <cell r="K28">
            <v>-0.23595348999999988</v>
          </cell>
          <cell r="O28">
            <v>-1.3600981700000001</v>
          </cell>
          <cell r="Q28">
            <v>-6.2061700000000108E-3</v>
          </cell>
          <cell r="S28">
            <v>0.15356990999999987</v>
          </cell>
          <cell r="U28">
            <v>11.19274783</v>
          </cell>
        </row>
        <row r="30">
          <cell r="E30">
            <v>5.5104370000000014E-2</v>
          </cell>
          <cell r="G30">
            <v>2.9900369999999982E-2</v>
          </cell>
          <cell r="I30">
            <v>0.19004255999999997</v>
          </cell>
          <cell r="K30">
            <v>6.4022590000000101E-2</v>
          </cell>
          <cell r="O30">
            <v>0.13556182999999988</v>
          </cell>
          <cell r="Q30">
            <v>-1.1331170000000057E-2</v>
          </cell>
          <cell r="S30">
            <v>-0.1674891300000001</v>
          </cell>
          <cell r="U30">
            <v>-1.6624391700000012</v>
          </cell>
        </row>
        <row r="33">
          <cell r="E33">
            <v>4.1858799999999988E-2</v>
          </cell>
          <cell r="G33">
            <v>2.447779999999998E-2</v>
          </cell>
          <cell r="I33">
            <v>8.6699549999999959E-2</v>
          </cell>
          <cell r="K33">
            <v>-2.054499999999404E-4</v>
          </cell>
          <cell r="O33">
            <v>8.0583590000000038E-2</v>
          </cell>
          <cell r="Q33">
            <v>-6.624410000000025E-3</v>
          </cell>
          <cell r="S33">
            <v>-0.12859140999999985</v>
          </cell>
          <cell r="U33">
            <v>-0.76122340999999927</v>
          </cell>
        </row>
        <row r="34">
          <cell r="E34">
            <v>1.3245570000000012E-2</v>
          </cell>
          <cell r="G34">
            <v>5.4225699999999738E-3</v>
          </cell>
          <cell r="I34">
            <v>0.10334301000000001</v>
          </cell>
          <cell r="K34">
            <v>6.4228040000000014E-2</v>
          </cell>
          <cell r="O34">
            <v>5.4978240000000067E-2</v>
          </cell>
          <cell r="Q34">
            <v>-4.706759999999921E-3</v>
          </cell>
          <cell r="S34">
            <v>-3.8897720000000024E-2</v>
          </cell>
          <cell r="U34">
            <v>-0.90121576000000081</v>
          </cell>
        </row>
        <row r="36">
          <cell r="E36">
            <v>5.510437E-2</v>
          </cell>
          <cell r="G36">
            <v>2.9900369999999954E-2</v>
          </cell>
          <cell r="I36">
            <v>0.19004255999999997</v>
          </cell>
          <cell r="K36">
            <v>6.4022590000000074E-2</v>
          </cell>
          <cell r="O36">
            <v>0.13556183000000011</v>
          </cell>
          <cell r="Q36">
            <v>-1.1331169999999946E-2</v>
          </cell>
          <cell r="S36">
            <v>-0.16748912999999988</v>
          </cell>
          <cell r="U36">
            <v>-1.6624391700000001</v>
          </cell>
        </row>
        <row r="41">
          <cell r="E41">
            <v>0</v>
          </cell>
          <cell r="G41">
            <v>0</v>
          </cell>
          <cell r="I41">
            <v>0</v>
          </cell>
          <cell r="K41">
            <v>0</v>
          </cell>
          <cell r="O41">
            <v>2.2204460492503131E-16</v>
          </cell>
          <cell r="Q41">
            <v>0</v>
          </cell>
          <cell r="S41">
            <v>0</v>
          </cell>
          <cell r="U41">
            <v>0</v>
          </cell>
        </row>
        <row r="43">
          <cell r="E43">
            <v>0</v>
          </cell>
          <cell r="G43">
            <v>0</v>
          </cell>
          <cell r="I43">
            <v>0</v>
          </cell>
          <cell r="K43">
            <v>0</v>
          </cell>
          <cell r="O43">
            <v>0</v>
          </cell>
          <cell r="Q43">
            <v>5.5511151231257827E-17</v>
          </cell>
          <cell r="S43">
            <v>0</v>
          </cell>
          <cell r="U43">
            <v>0</v>
          </cell>
        </row>
        <row r="45">
          <cell r="E45">
            <v>0</v>
          </cell>
          <cell r="G45">
            <v>-2.7755575615628914E-17</v>
          </cell>
          <cell r="I45">
            <v>0</v>
          </cell>
          <cell r="K45">
            <v>0</v>
          </cell>
          <cell r="O45">
            <v>2.2204460492503131E-16</v>
          </cell>
          <cell r="Q45">
            <v>1.1102230246251565E-16</v>
          </cell>
          <cell r="S45">
            <v>2.2204460492503131E-16</v>
          </cell>
          <cell r="U45">
            <v>0</v>
          </cell>
        </row>
        <row r="47">
          <cell r="E47">
            <v>0</v>
          </cell>
          <cell r="G47">
            <v>-3.8896800000000065E-3</v>
          </cell>
          <cell r="I47">
            <v>1.8041124150158794E-16</v>
          </cell>
          <cell r="K47">
            <v>-2.3522499999999447E-3</v>
          </cell>
          <cell r="O47">
            <v>0</v>
          </cell>
        </row>
        <row r="49">
          <cell r="E49">
            <v>4.1858799999999988E-2</v>
          </cell>
          <cell r="G49">
            <v>2.4477799999999938E-2</v>
          </cell>
          <cell r="I49">
            <v>8.6699549999999959E-2</v>
          </cell>
          <cell r="K49">
            <v>-2.0544999999999591E-4</v>
          </cell>
          <cell r="O49">
            <v>8.0583590000000038E-2</v>
          </cell>
          <cell r="Q49">
            <v>-6.624410000000025E-3</v>
          </cell>
          <cell r="S49">
            <v>-0.12859140999999985</v>
          </cell>
          <cell r="U49">
            <v>-0.76122340999999949</v>
          </cell>
        </row>
        <row r="50">
          <cell r="E50">
            <v>0</v>
          </cell>
          <cell r="G50">
            <v>-4.163336342344337E-17</v>
          </cell>
          <cell r="I50">
            <v>0</v>
          </cell>
          <cell r="K50">
            <v>-5.5511151231257827E-17</v>
          </cell>
          <cell r="O50">
            <v>0</v>
          </cell>
          <cell r="Q50">
            <v>0</v>
          </cell>
          <cell r="S50">
            <v>0</v>
          </cell>
          <cell r="U50">
            <v>0</v>
          </cell>
        </row>
        <row r="52">
          <cell r="E52">
            <v>1.3245570000000012E-2</v>
          </cell>
          <cell r="G52">
            <v>5.4225699999999877E-3</v>
          </cell>
          <cell r="I52">
            <v>0.10334301000000001</v>
          </cell>
          <cell r="K52">
            <v>6.4228040000000042E-2</v>
          </cell>
          <cell r="O52">
            <v>5.4978240000000067E-2</v>
          </cell>
          <cell r="Q52">
            <v>-4.706760000000032E-3</v>
          </cell>
          <cell r="S52">
            <v>-3.8897720000000024E-2</v>
          </cell>
          <cell r="U52">
            <v>-0.90121576000000037</v>
          </cell>
        </row>
        <row r="53">
          <cell r="E53">
            <v>0</v>
          </cell>
          <cell r="G53">
            <v>1.3877787807814457E-17</v>
          </cell>
          <cell r="I53">
            <v>0</v>
          </cell>
          <cell r="K53">
            <v>0</v>
          </cell>
          <cell r="O53">
            <v>0</v>
          </cell>
          <cell r="Q53">
            <v>-1.1102230246251565E-16</v>
          </cell>
          <cell r="S53">
            <v>0</v>
          </cell>
          <cell r="U53">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About"/>
      <sheetName val="Change Control"/>
      <sheetName val="Checks"/>
      <sheetName val="Data"/>
      <sheetName val="Summary rev"/>
      <sheetName val="GTO Grph"/>
      <sheetName val="GTO Income"/>
      <sheetName val="GSO Graph"/>
      <sheetName val="GSO Income"/>
      <sheetName val="GBSO"/>
      <sheetName val="ETO Grph "/>
      <sheetName val="GBSO RPI-x"/>
      <sheetName val="ETO other graph"/>
      <sheetName val="GBSO  pvc"/>
      <sheetName val="ETO_Other"/>
      <sheetName val="GAS Bus Services profit"/>
      <sheetName val="STOP "/>
      <sheetName val="GSO Grph Data"/>
      <sheetName val="Other ETO Grph Data"/>
      <sheetName val="GTO Grph Data"/>
      <sheetName val="Emissions"/>
      <sheetName val="GTO Bus Services profit"/>
      <sheetName val="GSO Bus Services profit"/>
      <sheetName val="Commercial"/>
      <sheetName val="ETO Grph Data"/>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E4">
            <v>39355</v>
          </cell>
          <cell r="I4">
            <v>39355</v>
          </cell>
          <cell r="O4">
            <v>39355</v>
          </cell>
        </row>
        <row r="5">
          <cell r="E5" t="str">
            <v>ACT0708</v>
          </cell>
          <cell r="I5" t="str">
            <v>ACT0708</v>
          </cell>
          <cell r="O5" t="str">
            <v>FYFCST</v>
          </cell>
        </row>
        <row r="6">
          <cell r="E6" t="str">
            <v>m.per</v>
          </cell>
          <cell r="I6" t="str">
            <v>m.ctd</v>
          </cell>
          <cell r="O6" t="str">
            <v>m.ctd</v>
          </cell>
        </row>
        <row r="8">
          <cell r="E8" t="str">
            <v>September</v>
          </cell>
          <cell r="U8" t="str">
            <v>Sch 2d</v>
          </cell>
        </row>
        <row r="9">
          <cell r="E9" t="str">
            <v>Collected Income</v>
          </cell>
        </row>
        <row r="11">
          <cell r="E11" t="str">
            <v>September</v>
          </cell>
          <cell r="I11" t="str">
            <v>Year to Date</v>
          </cell>
          <cell r="O11" t="str">
            <v>Full Year</v>
          </cell>
        </row>
        <row r="13">
          <cell r="E13" t="str">
            <v>Actual</v>
          </cell>
          <cell r="G13" t="str">
            <v>Variance to Budget</v>
          </cell>
          <cell r="I13" t="str">
            <v>Actual</v>
          </cell>
          <cell r="K13" t="str">
            <v>Variance to Budget</v>
          </cell>
          <cell r="O13" t="str">
            <v>September                     Forecast</v>
          </cell>
          <cell r="Q13" t="str">
            <v>Variance to August Forecast</v>
          </cell>
          <cell r="S13" t="str">
            <v>Variance to Budget</v>
          </cell>
          <cell r="U13" t="str">
            <v xml:space="preserve">Variance to Last Year </v>
          </cell>
        </row>
        <row r="14">
          <cell r="E14" t="str">
            <v>£m</v>
          </cell>
          <cell r="G14" t="str">
            <v>£m</v>
          </cell>
          <cell r="I14" t="str">
            <v>£m</v>
          </cell>
          <cell r="K14" t="str">
            <v>£m</v>
          </cell>
          <cell r="O14" t="str">
            <v>£m</v>
          </cell>
          <cell r="Q14" t="str">
            <v>£m</v>
          </cell>
          <cell r="S14" t="str">
            <v>£m</v>
          </cell>
          <cell r="U14" t="str">
            <v>£m</v>
          </cell>
        </row>
        <row r="17">
          <cell r="E17">
            <v>105.95103593000007</v>
          </cell>
          <cell r="G17">
            <v>-1.0051700699999344</v>
          </cell>
          <cell r="I17">
            <v>646.95629055000006</v>
          </cell>
          <cell r="K17">
            <v>5.2190545500000098</v>
          </cell>
          <cell r="O17">
            <v>1293.91249277</v>
          </cell>
          <cell r="Q17">
            <v>-4.5</v>
          </cell>
          <cell r="S17">
            <v>10.438020769999866</v>
          </cell>
          <cell r="U17">
            <v>75.022008769999957</v>
          </cell>
        </row>
        <row r="18">
          <cell r="E18">
            <v>5.042992640000004</v>
          </cell>
          <cell r="G18">
            <v>0.18970364000000384</v>
          </cell>
          <cell r="I18">
            <v>28.269734040000003</v>
          </cell>
          <cell r="K18">
            <v>-3.2631959999999793E-2</v>
          </cell>
          <cell r="O18">
            <v>61.470287319999997</v>
          </cell>
          <cell r="Q18">
            <v>1.3376888200000039</v>
          </cell>
          <cell r="S18">
            <v>1.5491903199999939</v>
          </cell>
          <cell r="U18">
            <v>7.0239783199999977</v>
          </cell>
        </row>
        <row r="19">
          <cell r="E19">
            <v>3.3401783900000006</v>
          </cell>
          <cell r="G19">
            <v>-0.34665460999999942</v>
          </cell>
          <cell r="I19">
            <v>20.33739018</v>
          </cell>
          <cell r="K19">
            <v>-1.7836078200000003</v>
          </cell>
          <cell r="O19">
            <v>45.388788780000006</v>
          </cell>
          <cell r="Q19">
            <v>0</v>
          </cell>
          <cell r="S19">
            <v>1.1467927800000055</v>
          </cell>
          <cell r="U19">
            <v>3.0268107800000053</v>
          </cell>
        </row>
        <row r="20">
          <cell r="E20">
            <v>0.157494</v>
          </cell>
          <cell r="G20">
            <v>0.15750799999999998</v>
          </cell>
          <cell r="I20">
            <v>0.33587314000000001</v>
          </cell>
          <cell r="K20">
            <v>0.33595713999999999</v>
          </cell>
          <cell r="O20">
            <v>3.1739801399999998</v>
          </cell>
          <cell r="Q20">
            <v>1.6194939999999998</v>
          </cell>
          <cell r="S20">
            <v>0.91714814000000011</v>
          </cell>
          <cell r="U20">
            <v>2.0352651399999999</v>
          </cell>
        </row>
        <row r="21">
          <cell r="E21">
            <v>0</v>
          </cell>
          <cell r="G21">
            <v>-4.1667000000000003E-2</v>
          </cell>
          <cell r="I21">
            <v>0.314</v>
          </cell>
          <cell r="K21">
            <v>6.3997999999999999E-2</v>
          </cell>
          <cell r="O21">
            <v>1.0069999999999999</v>
          </cell>
          <cell r="Q21">
            <v>0</v>
          </cell>
          <cell r="S21">
            <v>0.50699599999999989</v>
          </cell>
          <cell r="U21">
            <v>-0.79058800000000007</v>
          </cell>
        </row>
        <row r="22">
          <cell r="E22">
            <v>114.49170096000009</v>
          </cell>
          <cell r="G22">
            <v>-1.0462800399999281</v>
          </cell>
          <cell r="I22">
            <v>696.21328790999996</v>
          </cell>
          <cell r="K22">
            <v>3.8027699099999381</v>
          </cell>
          <cell r="O22">
            <v>1404.9525490099998</v>
          </cell>
          <cell r="Q22">
            <v>-1.5428171800003838</v>
          </cell>
          <cell r="S22">
            <v>14.558148009999741</v>
          </cell>
          <cell r="U22">
            <v>86.317475009999953</v>
          </cell>
        </row>
        <row r="24">
          <cell r="E24">
            <v>37.004752880000019</v>
          </cell>
          <cell r="G24">
            <v>-6.6671358500000011</v>
          </cell>
          <cell r="I24">
            <v>252.67896208000002</v>
          </cell>
          <cell r="K24">
            <v>10.561114370000013</v>
          </cell>
          <cell r="O24">
            <v>531.97314125000003</v>
          </cell>
          <cell r="Q24">
            <v>-14.40422110999998</v>
          </cell>
          <cell r="S24">
            <v>63.59815524000004</v>
          </cell>
          <cell r="U24">
            <v>-18.165452749999986</v>
          </cell>
        </row>
        <row r="25">
          <cell r="E25">
            <v>0</v>
          </cell>
          <cell r="G25">
            <v>0</v>
          </cell>
          <cell r="I25">
            <v>0</v>
          </cell>
          <cell r="K25">
            <v>0</v>
          </cell>
          <cell r="O25">
            <v>0</v>
          </cell>
          <cell r="Q25">
            <v>0</v>
          </cell>
          <cell r="S25">
            <v>0</v>
          </cell>
          <cell r="U25">
            <v>0</v>
          </cell>
        </row>
        <row r="26">
          <cell r="E26">
            <v>0</v>
          </cell>
          <cell r="G26">
            <v>0</v>
          </cell>
          <cell r="I26">
            <v>2.3200790000000002</v>
          </cell>
          <cell r="K26">
            <v>2.3200790000000002</v>
          </cell>
          <cell r="O26">
            <v>1.717676</v>
          </cell>
          <cell r="Q26">
            <v>0</v>
          </cell>
          <cell r="S26">
            <v>1.717676</v>
          </cell>
          <cell r="U26">
            <v>0.845916</v>
          </cell>
        </row>
        <row r="27">
          <cell r="E27">
            <v>9.9342183899999998</v>
          </cell>
          <cell r="G27">
            <v>0.61757528999999955</v>
          </cell>
          <cell r="I27">
            <v>55.879290959999999</v>
          </cell>
          <cell r="K27">
            <v>-2.0567620000001341E-2</v>
          </cell>
          <cell r="O27">
            <v>113.53952589999999</v>
          </cell>
          <cell r="Q27">
            <v>0.29682842999999082</v>
          </cell>
          <cell r="S27">
            <v>1.7398087399999866</v>
          </cell>
          <cell r="U27">
            <v>5.5581988999999794</v>
          </cell>
        </row>
        <row r="28">
          <cell r="E28">
            <v>8.7228179999999989E-2</v>
          </cell>
          <cell r="G28">
            <v>8.7228179999999989E-2</v>
          </cell>
          <cell r="I28">
            <v>-0.22261799999999998</v>
          </cell>
          <cell r="K28">
            <v>-0.22261799999999998</v>
          </cell>
          <cell r="O28">
            <v>0</v>
          </cell>
          <cell r="Q28">
            <v>0</v>
          </cell>
          <cell r="S28">
            <v>0</v>
          </cell>
          <cell r="U28">
            <v>0</v>
          </cell>
        </row>
        <row r="29">
          <cell r="E29">
            <v>0.28342670000000031</v>
          </cell>
          <cell r="G29">
            <v>0.28034370000000031</v>
          </cell>
          <cell r="I29">
            <v>3.1346548200000002</v>
          </cell>
          <cell r="K29">
            <v>3.1161528200000004</v>
          </cell>
          <cell r="O29">
            <v>2.95497174</v>
          </cell>
          <cell r="Q29">
            <v>0.21410661000000042</v>
          </cell>
          <cell r="S29">
            <v>2.91797174</v>
          </cell>
          <cell r="U29">
            <v>1.6865267399999999</v>
          </cell>
        </row>
        <row r="30">
          <cell r="E30">
            <v>47.309626150000014</v>
          </cell>
          <cell r="G30">
            <v>-5.6819886800000035</v>
          </cell>
          <cell r="I30">
            <v>313.79036886</v>
          </cell>
          <cell r="K30">
            <v>15.75416057000001</v>
          </cell>
          <cell r="O30">
            <v>650.18531488999997</v>
          </cell>
          <cell r="Q30">
            <v>-13.893286069999931</v>
          </cell>
          <cell r="S30">
            <v>69.973611720000008</v>
          </cell>
          <cell r="U30">
            <v>-10.074811110000041</v>
          </cell>
        </row>
        <row r="31">
          <cell r="U31">
            <v>0</v>
          </cell>
        </row>
        <row r="32">
          <cell r="E32">
            <v>0</v>
          </cell>
          <cell r="G32">
            <v>0</v>
          </cell>
          <cell r="I32">
            <v>0</v>
          </cell>
          <cell r="K32">
            <v>0</v>
          </cell>
          <cell r="O32">
            <v>0</v>
          </cell>
          <cell r="Q32">
            <v>0</v>
          </cell>
          <cell r="S32">
            <v>0</v>
          </cell>
          <cell r="U32">
            <v>0</v>
          </cell>
        </row>
        <row r="33">
          <cell r="E33">
            <v>0</v>
          </cell>
          <cell r="G33">
            <v>0</v>
          </cell>
          <cell r="I33">
            <v>0</v>
          </cell>
          <cell r="K33">
            <v>0</v>
          </cell>
          <cell r="O33">
            <v>0</v>
          </cell>
          <cell r="Q33">
            <v>0</v>
          </cell>
          <cell r="S33">
            <v>0</v>
          </cell>
          <cell r="U33">
            <v>0</v>
          </cell>
        </row>
        <row r="34">
          <cell r="E34">
            <v>0</v>
          </cell>
          <cell r="G34">
            <v>0</v>
          </cell>
          <cell r="I34">
            <v>0</v>
          </cell>
          <cell r="K34">
            <v>0</v>
          </cell>
          <cell r="O34">
            <v>0</v>
          </cell>
          <cell r="Q34">
            <v>0</v>
          </cell>
          <cell r="S34">
            <v>0</v>
          </cell>
          <cell r="U34">
            <v>0</v>
          </cell>
        </row>
        <row r="36">
          <cell r="E36">
            <v>0</v>
          </cell>
          <cell r="G36">
            <v>0</v>
          </cell>
          <cell r="I36">
            <v>0</v>
          </cell>
          <cell r="K36">
            <v>0</v>
          </cell>
          <cell r="O36">
            <v>0</v>
          </cell>
          <cell r="Q36">
            <v>0</v>
          </cell>
          <cell r="S36">
            <v>0</v>
          </cell>
          <cell r="U36">
            <v>-1.2260960000000001</v>
          </cell>
        </row>
        <row r="38">
          <cell r="E38">
            <v>47.309626150000014</v>
          </cell>
          <cell r="G38">
            <v>-5.6819886800000035</v>
          </cell>
          <cell r="I38">
            <v>313.79036886</v>
          </cell>
          <cell r="K38">
            <v>15.75416057000001</v>
          </cell>
          <cell r="O38">
            <v>650.18531488999997</v>
          </cell>
          <cell r="Q38">
            <v>-13.893286069999931</v>
          </cell>
          <cell r="S38">
            <v>69.973611720000008</v>
          </cell>
          <cell r="U38">
            <v>-11.300907110000026</v>
          </cell>
        </row>
        <row r="40">
          <cell r="E40">
            <v>161.8013271100001</v>
          </cell>
          <cell r="G40">
            <v>-6.7282687199999316</v>
          </cell>
          <cell r="I40">
            <v>1010.0036567699999</v>
          </cell>
          <cell r="K40">
            <v>19.556930479999892</v>
          </cell>
          <cell r="O40">
            <v>2055.1378638999995</v>
          </cell>
          <cell r="Q40">
            <v>-15.436103250000542</v>
          </cell>
          <cell r="S40">
            <v>84.531759729999521</v>
          </cell>
          <cell r="U40">
            <v>75.0165678999997</v>
          </cell>
        </row>
        <row r="42">
          <cell r="U42">
            <v>0</v>
          </cell>
        </row>
        <row r="43">
          <cell r="E43">
            <v>-93.186091170000012</v>
          </cell>
          <cell r="G43">
            <v>-0.23381617000001143</v>
          </cell>
          <cell r="I43">
            <v>-566.46155509999994</v>
          </cell>
          <cell r="K43">
            <v>-8.7479050999999117</v>
          </cell>
          <cell r="O43">
            <v>-1142.5937825199996</v>
          </cell>
          <cell r="Q43">
            <v>0.29181718000018009</v>
          </cell>
          <cell r="S43">
            <v>-27.16648251999959</v>
          </cell>
          <cell r="U43">
            <v>-107.13513551999972</v>
          </cell>
        </row>
        <row r="44">
          <cell r="E44">
            <v>-18.817081620000003</v>
          </cell>
          <cell r="G44">
            <v>-1.8972426200000037</v>
          </cell>
          <cell r="I44">
            <v>-111.97202300000001</v>
          </cell>
          <cell r="K44">
            <v>-8.1457370000000111</v>
          </cell>
          <cell r="O44">
            <v>-224.87450322000001</v>
          </cell>
          <cell r="Q44">
            <v>0</v>
          </cell>
          <cell r="S44">
            <v>5.850576779999983</v>
          </cell>
          <cell r="U44">
            <v>10.686816779999987</v>
          </cell>
        </row>
        <row r="45">
          <cell r="E45">
            <v>0</v>
          </cell>
          <cell r="G45">
            <v>0</v>
          </cell>
          <cell r="I45">
            <v>0</v>
          </cell>
          <cell r="K45">
            <v>0</v>
          </cell>
          <cell r="O45">
            <v>0</v>
          </cell>
          <cell r="Q45">
            <v>0</v>
          </cell>
          <cell r="S45">
            <v>0</v>
          </cell>
          <cell r="U45">
            <v>1.2260960000000001</v>
          </cell>
        </row>
        <row r="46">
          <cell r="E46">
            <v>0</v>
          </cell>
          <cell r="G46">
            <v>2.6320000000000002E-3</v>
          </cell>
          <cell r="I46">
            <v>0</v>
          </cell>
          <cell r="K46">
            <v>1.5792E-2</v>
          </cell>
          <cell r="O46">
            <v>-3.0780000000000002E-2</v>
          </cell>
          <cell r="Q46">
            <v>0</v>
          </cell>
          <cell r="S46">
            <v>8.0399999999999916E-4</v>
          </cell>
          <cell r="U46">
            <v>-3.0780000000000002E-2</v>
          </cell>
        </row>
        <row r="47">
          <cell r="E47">
            <v>-3.1614541000000012</v>
          </cell>
          <cell r="G47">
            <v>0.518545899999999</v>
          </cell>
          <cell r="I47">
            <v>-19.951221350000001</v>
          </cell>
          <cell r="K47">
            <v>2.1287786499999974</v>
          </cell>
          <cell r="O47">
            <v>-44.466667150000006</v>
          </cell>
          <cell r="Q47">
            <v>0.10727204999999174</v>
          </cell>
          <cell r="S47">
            <v>-0.30666715000000977</v>
          </cell>
          <cell r="U47">
            <v>-1.350457150000004</v>
          </cell>
        </row>
        <row r="48">
          <cell r="E48">
            <v>-0.21410661000000034</v>
          </cell>
          <cell r="G48">
            <v>-0.21410661000000034</v>
          </cell>
          <cell r="I48">
            <v>-2.9014310700000001</v>
          </cell>
          <cell r="K48">
            <v>-2.9014310700000001</v>
          </cell>
          <cell r="O48">
            <v>-2.9014310700000001</v>
          </cell>
          <cell r="Q48">
            <v>-0.21410661000000042</v>
          </cell>
          <cell r="S48">
            <v>-2.9014310700000001</v>
          </cell>
          <cell r="U48">
            <v>-1.7856320700000001</v>
          </cell>
        </row>
        <row r="49">
          <cell r="E49">
            <v>46.422593610000085</v>
          </cell>
          <cell r="G49">
            <v>-8.5522562199999541</v>
          </cell>
          <cell r="I49">
            <v>308.7174262499999</v>
          </cell>
          <cell r="K49">
            <v>1.9064279599998599</v>
          </cell>
          <cell r="O49">
            <v>640.27069993999987</v>
          </cell>
          <cell r="Q49">
            <v>-15.251120630000287</v>
          </cell>
          <cell r="S49">
            <v>60.008559769999806</v>
          </cell>
          <cell r="U49">
            <v>-23.372524059999932</v>
          </cell>
        </row>
        <row r="51">
          <cell r="E51" t="str">
            <v>* Recovery of Set-Up Costs</v>
          </cell>
        </row>
        <row r="58">
          <cell r="E58">
            <v>-93.186091170000012</v>
          </cell>
          <cell r="G58">
            <v>-0.23381617000001143</v>
          </cell>
          <cell r="I58">
            <v>-566.46155509999994</v>
          </cell>
          <cell r="K58">
            <v>-8.7479050999999117</v>
          </cell>
          <cell r="O58">
            <v>-1142.5937825199996</v>
          </cell>
          <cell r="Q58">
            <v>0.29181718000018009</v>
          </cell>
          <cell r="S58">
            <v>-27.16648251999959</v>
          </cell>
        </row>
        <row r="59">
          <cell r="E59">
            <v>93.186091170000012</v>
          </cell>
          <cell r="G59">
            <v>0.23381617000001143</v>
          </cell>
          <cell r="I59">
            <v>566.46155509999994</v>
          </cell>
          <cell r="K59">
            <v>8.7479050999999117</v>
          </cell>
          <cell r="O59">
            <v>1142.5937825199996</v>
          </cell>
          <cell r="Q59">
            <v>-0.29181718000018009</v>
          </cell>
          <cell r="S59">
            <v>27.16648251999959</v>
          </cell>
        </row>
        <row r="60">
          <cell r="E60">
            <v>0</v>
          </cell>
          <cell r="G60">
            <v>0</v>
          </cell>
          <cell r="I60">
            <v>0</v>
          </cell>
          <cell r="K60">
            <v>0</v>
          </cell>
          <cell r="O60">
            <v>0</v>
          </cell>
          <cell r="Q60">
            <v>0</v>
          </cell>
          <cell r="S60">
            <v>0</v>
          </cell>
        </row>
        <row r="62">
          <cell r="E62">
            <v>0</v>
          </cell>
          <cell r="G62">
            <v>0</v>
          </cell>
          <cell r="I62">
            <v>0</v>
          </cell>
          <cell r="K62">
            <v>0</v>
          </cell>
          <cell r="O62">
            <v>0</v>
          </cell>
          <cell r="Q62">
            <v>0</v>
          </cell>
          <cell r="S62">
            <v>0</v>
          </cell>
        </row>
        <row r="63">
          <cell r="E63">
            <v>0</v>
          </cell>
          <cell r="G63">
            <v>0</v>
          </cell>
          <cell r="I63">
            <v>0</v>
          </cell>
          <cell r="K63">
            <v>0</v>
          </cell>
          <cell r="O63">
            <v>0</v>
          </cell>
          <cell r="Q63">
            <v>0</v>
          </cell>
          <cell r="S63">
            <v>0</v>
          </cell>
        </row>
        <row r="64">
          <cell r="E64">
            <v>0</v>
          </cell>
          <cell r="G64">
            <v>0</v>
          </cell>
          <cell r="I64">
            <v>0</v>
          </cell>
          <cell r="K64">
            <v>0</v>
          </cell>
          <cell r="O64">
            <v>0</v>
          </cell>
          <cell r="Q64">
            <v>0</v>
          </cell>
          <cell r="S64">
            <v>0</v>
          </cell>
        </row>
        <row r="65">
          <cell r="E65">
            <v>0</v>
          </cell>
          <cell r="G65">
            <v>0</v>
          </cell>
          <cell r="I65">
            <v>0</v>
          </cell>
          <cell r="K65">
            <v>0</v>
          </cell>
          <cell r="O65">
            <v>0</v>
          </cell>
          <cell r="Q65">
            <v>0</v>
          </cell>
          <cell r="S65">
            <v>0</v>
          </cell>
        </row>
        <row r="67">
          <cell r="E67">
            <v>114.49170096000003</v>
          </cell>
          <cell r="G67">
            <v>-1.0462800399999708</v>
          </cell>
          <cell r="I67">
            <v>696.21328790999996</v>
          </cell>
          <cell r="K67">
            <v>3.8027699099999381</v>
          </cell>
          <cell r="O67">
            <v>1404.95254901</v>
          </cell>
          <cell r="Q67">
            <v>-1.5428171799999291</v>
          </cell>
          <cell r="S67">
            <v>14.558148009999968</v>
          </cell>
        </row>
        <row r="69">
          <cell r="E69">
            <v>114.49170096000009</v>
          </cell>
          <cell r="G69">
            <v>-1.0462800399999281</v>
          </cell>
          <cell r="I69">
            <v>696.21328790999996</v>
          </cell>
          <cell r="K69">
            <v>3.8027699099999381</v>
          </cell>
          <cell r="O69">
            <v>1404.9525490099998</v>
          </cell>
          <cell r="Q69">
            <v>-1.5428171800003838</v>
          </cell>
          <cell r="S69">
            <v>14.558148009999741</v>
          </cell>
        </row>
        <row r="70">
          <cell r="E70">
            <v>0</v>
          </cell>
          <cell r="G70">
            <v>-4.2632564145606011E-14</v>
          </cell>
          <cell r="I70">
            <v>0</v>
          </cell>
          <cell r="K70">
            <v>0</v>
          </cell>
          <cell r="O70">
            <v>0</v>
          </cell>
          <cell r="Q70">
            <v>4.5474735088646412E-13</v>
          </cell>
          <cell r="S70">
            <v>2.2737367544323206E-13</v>
          </cell>
        </row>
        <row r="72">
          <cell r="E72">
            <v>0</v>
          </cell>
          <cell r="G72">
            <v>0</v>
          </cell>
          <cell r="I72">
            <v>0</v>
          </cell>
          <cell r="K72">
            <v>0</v>
          </cell>
          <cell r="O72">
            <v>0</v>
          </cell>
          <cell r="Q72">
            <v>0</v>
          </cell>
          <cell r="S72">
            <v>0</v>
          </cell>
        </row>
        <row r="73">
          <cell r="E73">
            <v>0</v>
          </cell>
          <cell r="G73">
            <v>0</v>
          </cell>
          <cell r="I73">
            <v>0</v>
          </cell>
          <cell r="K73">
            <v>0</v>
          </cell>
          <cell r="O73">
            <v>0</v>
          </cell>
          <cell r="Q73">
            <v>0</v>
          </cell>
          <cell r="S73">
            <v>0</v>
          </cell>
        </row>
        <row r="74">
          <cell r="E74">
            <v>0</v>
          </cell>
          <cell r="G74">
            <v>0</v>
          </cell>
          <cell r="I74">
            <v>0</v>
          </cell>
          <cell r="K74">
            <v>0</v>
          </cell>
          <cell r="O74">
            <v>0</v>
          </cell>
          <cell r="Q74">
            <v>0</v>
          </cell>
          <cell r="S74">
            <v>0</v>
          </cell>
        </row>
        <row r="76">
          <cell r="E76">
            <v>-1.9614800000159471E-3</v>
          </cell>
          <cell r="G76">
            <v>-4.4480000010005405E-5</v>
          </cell>
          <cell r="I76">
            <v>-1.1768830000062236E-2</v>
          </cell>
          <cell r="K76">
            <v>-2.6682999999816381E-4</v>
          </cell>
          <cell r="O76">
            <v>-2.3000000001161425E-2</v>
          </cell>
          <cell r="Q76">
            <v>0</v>
          </cell>
          <cell r="S76">
            <v>-1.2505552149377763E-12</v>
          </cell>
          <cell r="U76">
            <v>-3.9000000128908141E-4</v>
          </cell>
        </row>
        <row r="78">
          <cell r="E78">
            <v>-7.9200000335788445E-7</v>
          </cell>
          <cell r="G78">
            <v>-7.9200000235868373E-7</v>
          </cell>
          <cell r="I78">
            <v>-4.7520000077128088E-6</v>
          </cell>
          <cell r="K78">
            <v>-4.7519999872847052E-6</v>
          </cell>
          <cell r="O78">
            <v>-4.000009212745681E-9</v>
          </cell>
          <cell r="Q78">
            <v>0</v>
          </cell>
          <cell r="S78">
            <v>2.5079995999976568E-2</v>
          </cell>
        </row>
        <row r="80">
          <cell r="E80">
            <v>0</v>
          </cell>
          <cell r="G80">
            <v>-2.0600000000570162E-4</v>
          </cell>
          <cell r="I80">
            <v>0</v>
          </cell>
          <cell r="K80">
            <v>0</v>
          </cell>
          <cell r="O80">
            <v>0</v>
          </cell>
          <cell r="Q80">
            <v>0</v>
          </cell>
          <cell r="S80">
            <v>-4.7200000017255661E-4</v>
          </cell>
        </row>
        <row r="85">
          <cell r="E85">
            <v>0</v>
          </cell>
          <cell r="G85">
            <v>-4.1667000000000003E-2</v>
          </cell>
          <cell r="I85">
            <v>0.314</v>
          </cell>
          <cell r="K85">
            <v>6.3997999999999999E-2</v>
          </cell>
          <cell r="O85">
            <v>1.0069999999999999</v>
          </cell>
          <cell r="Q85">
            <v>0</v>
          </cell>
          <cell r="S85">
            <v>0.50699599999999989</v>
          </cell>
        </row>
        <row r="86">
          <cell r="E86">
            <v>0</v>
          </cell>
          <cell r="G86">
            <v>0</v>
          </cell>
          <cell r="I86">
            <v>0</v>
          </cell>
          <cell r="K86">
            <v>0</v>
          </cell>
          <cell r="O86">
            <v>0</v>
          </cell>
          <cell r="Q86">
            <v>0</v>
          </cell>
          <cell r="S86">
            <v>0</v>
          </cell>
        </row>
        <row r="87">
          <cell r="E87">
            <v>0</v>
          </cell>
          <cell r="G87">
            <v>0</v>
          </cell>
          <cell r="I87">
            <v>0</v>
          </cell>
          <cell r="K87">
            <v>0</v>
          </cell>
          <cell r="O87">
            <v>0</v>
          </cell>
          <cell r="Q87">
            <v>0</v>
          </cell>
          <cell r="S87">
            <v>0</v>
          </cell>
        </row>
        <row r="88">
          <cell r="E88">
            <v>0</v>
          </cell>
          <cell r="G88">
            <v>-4.1667000000000003E-2</v>
          </cell>
          <cell r="I88">
            <v>0.314</v>
          </cell>
          <cell r="K88">
            <v>6.3997999999999999E-2</v>
          </cell>
          <cell r="O88">
            <v>1.0069999999999999</v>
          </cell>
          <cell r="Q88">
            <v>0</v>
          </cell>
          <cell r="S88">
            <v>0.50699599999999989</v>
          </cell>
        </row>
        <row r="89">
          <cell r="G89">
            <v>0</v>
          </cell>
          <cell r="K89">
            <v>0</v>
          </cell>
          <cell r="Q89">
            <v>0</v>
          </cell>
          <cell r="S89">
            <v>0</v>
          </cell>
        </row>
        <row r="91">
          <cell r="E91">
            <v>0</v>
          </cell>
          <cell r="G91">
            <v>0</v>
          </cell>
          <cell r="I91">
            <v>0</v>
          </cell>
          <cell r="K91">
            <v>0</v>
          </cell>
          <cell r="O91">
            <v>0</v>
          </cell>
          <cell r="Q91">
            <v>0</v>
          </cell>
          <cell r="S91">
            <v>0</v>
          </cell>
        </row>
        <row r="98">
          <cell r="E98">
            <v>0</v>
          </cell>
          <cell r="G98">
            <v>0</v>
          </cell>
          <cell r="I98">
            <v>0</v>
          </cell>
          <cell r="K98">
            <v>0</v>
          </cell>
          <cell r="O98">
            <v>0</v>
          </cell>
          <cell r="Q98">
            <v>0</v>
          </cell>
          <cell r="S98">
            <v>0</v>
          </cell>
        </row>
        <row r="99">
          <cell r="E99">
            <v>0</v>
          </cell>
          <cell r="G99">
            <v>0</v>
          </cell>
          <cell r="I99">
            <v>0</v>
          </cell>
          <cell r="K99">
            <v>0</v>
          </cell>
          <cell r="O99">
            <v>0</v>
          </cell>
          <cell r="Q99">
            <v>0</v>
          </cell>
          <cell r="S99">
            <v>0</v>
          </cell>
        </row>
        <row r="100">
          <cell r="E100">
            <v>0</v>
          </cell>
          <cell r="G100">
            <v>0</v>
          </cell>
          <cell r="I100">
            <v>0</v>
          </cell>
          <cell r="K100">
            <v>0</v>
          </cell>
          <cell r="O100">
            <v>0</v>
          </cell>
          <cell r="Q100">
            <v>0</v>
          </cell>
          <cell r="S100">
            <v>0</v>
          </cell>
        </row>
        <row r="105">
          <cell r="E105" t="e">
            <v>#VALUE!</v>
          </cell>
          <cell r="G105" t="e">
            <v>#VALUE!</v>
          </cell>
          <cell r="I105" t="e">
            <v>#VALUE!</v>
          </cell>
          <cell r="K105" t="e">
            <v>#VALUE!</v>
          </cell>
          <cell r="O105" t="e">
            <v>#VALUE!</v>
          </cell>
          <cell r="Q105" t="e">
            <v>#VALUE!</v>
          </cell>
          <cell r="S105" t="e">
            <v>#VALUE!</v>
          </cell>
        </row>
        <row r="110">
          <cell r="E110">
            <v>0</v>
          </cell>
          <cell r="G110">
            <v>0</v>
          </cell>
          <cell r="I110">
            <v>0</v>
          </cell>
          <cell r="K110">
            <v>0</v>
          </cell>
          <cell r="O110">
            <v>0</v>
          </cell>
          <cell r="Q110">
            <v>0</v>
          </cell>
          <cell r="S110">
            <v>0</v>
          </cell>
          <cell r="U110">
            <v>0</v>
          </cell>
        </row>
        <row r="111">
          <cell r="E111">
            <v>6.9320089999999987E-2</v>
          </cell>
          <cell r="G111">
            <v>6.6237089999999985E-2</v>
          </cell>
          <cell r="I111">
            <v>0.23322375000000001</v>
          </cell>
          <cell r="K111">
            <v>0.21472175000000002</v>
          </cell>
          <cell r="O111">
            <v>5.3540669999999999E-2</v>
          </cell>
          <cell r="Q111">
            <v>0</v>
          </cell>
          <cell r="S111">
            <v>1.654067E-2</v>
          </cell>
          <cell r="U111">
            <v>-0.36731332999999999</v>
          </cell>
        </row>
        <row r="113">
          <cell r="E113">
            <v>0</v>
          </cell>
          <cell r="G113">
            <v>0</v>
          </cell>
          <cell r="I113">
            <v>0</v>
          </cell>
          <cell r="K113">
            <v>0</v>
          </cell>
          <cell r="O113">
            <v>0</v>
          </cell>
          <cell r="Q113">
            <v>0</v>
          </cell>
          <cell r="S113">
            <v>0</v>
          </cell>
          <cell r="U113">
            <v>0</v>
          </cell>
        </row>
        <row r="114">
          <cell r="E114">
            <v>0</v>
          </cell>
          <cell r="G114">
            <v>0</v>
          </cell>
          <cell r="I114">
            <v>0</v>
          </cell>
          <cell r="K114">
            <v>0</v>
          </cell>
          <cell r="O114">
            <v>0</v>
          </cell>
          <cell r="Q114">
            <v>0</v>
          </cell>
          <cell r="S114">
            <v>0</v>
          </cell>
          <cell r="U114">
            <v>0</v>
          </cell>
        </row>
        <row r="115">
          <cell r="E115">
            <v>0.21410661000000034</v>
          </cell>
          <cell r="G115">
            <v>0.21410661000000034</v>
          </cell>
          <cell r="I115">
            <v>2.9014310700000001</v>
          </cell>
          <cell r="K115">
            <v>2.9014310700000001</v>
          </cell>
          <cell r="O115">
            <v>2.9014310700000001</v>
          </cell>
          <cell r="Q115">
            <v>0.21410661000000042</v>
          </cell>
          <cell r="S115">
            <v>2.9014310700000001</v>
          </cell>
          <cell r="U115">
            <v>2.0538400700000001</v>
          </cell>
        </row>
        <row r="117">
          <cell r="E117">
            <v>0.28342670000000031</v>
          </cell>
          <cell r="I117">
            <v>3.1346548200000002</v>
          </cell>
          <cell r="O117">
            <v>2.95497174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Settings"/>
      <sheetName val="Sheet1"/>
      <sheetName val="global"/>
      <sheetName val="global cashflow"/>
      <sheetName val="global inc"/>
      <sheetName val="Statutory income"/>
      <sheetName val="Opex"/>
      <sheetName val="Incentivised costs_income"/>
      <sheetName val="Exceptionals"/>
      <sheetName val="HYCashflow"/>
      <sheetName val="HY Capex"/>
      <sheetName val="global copy - working"/>
      <sheetName val="global workings"/>
      <sheetName val="Summary rev"/>
      <sheetName val="PL"/>
      <sheetName val="excep"/>
      <sheetName val="Opex - workings"/>
      <sheetName val="CF"/>
      <sheetName val="HY Capex - workings"/>
      <sheetName val="Data"/>
      <sheetName val="2pagerP&amp;L"/>
      <sheetName val="GBSO"/>
      <sheetName val="Journal"/>
      <sheetName val="CONTROL"/>
      <sheetName val="VALIDATION"/>
      <sheetName val="Cost Cen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G2">
            <v>39447</v>
          </cell>
          <cell r="K2">
            <v>39082</v>
          </cell>
          <cell r="Q2">
            <v>39447</v>
          </cell>
        </row>
        <row r="3">
          <cell r="G3" t="str">
            <v>ACT0708</v>
          </cell>
          <cell r="K3" t="str">
            <v>ACT0607</v>
          </cell>
          <cell r="Q3" t="str">
            <v>FYFCST</v>
          </cell>
        </row>
        <row r="4">
          <cell r="G4" t="str">
            <v>M.ctd</v>
          </cell>
          <cell r="K4" t="str">
            <v>M.CTD</v>
          </cell>
          <cell r="Q4" t="str">
            <v>M.CTD</v>
          </cell>
        </row>
        <row r="6">
          <cell r="Z6" t="str">
            <v>Sch 1a</v>
          </cell>
        </row>
        <row r="9">
          <cell r="G9">
            <v>39355</v>
          </cell>
          <cell r="K9">
            <v>39082</v>
          </cell>
          <cell r="Q9" t="str">
            <v>Full Year</v>
          </cell>
        </row>
        <row r="11">
          <cell r="G11" t="str">
            <v>Actual</v>
          </cell>
          <cell r="I11" t="str">
            <v>Variance to Budget</v>
          </cell>
          <cell r="K11" t="str">
            <v>Actual</v>
          </cell>
          <cell r="M11" t="str">
            <v>Variance to Last Year</v>
          </cell>
          <cell r="Q11" t="str">
            <v>August                     Forecast</v>
          </cell>
          <cell r="V11" t="str">
            <v>Variance to July Forecast</v>
          </cell>
          <cell r="X11" t="str">
            <v>Variance to Budget</v>
          </cell>
          <cell r="Z11" t="str">
            <v>Variance to Last Year</v>
          </cell>
        </row>
        <row r="12">
          <cell r="G12" t="str">
            <v>£m</v>
          </cell>
          <cell r="I12" t="str">
            <v>£m</v>
          </cell>
          <cell r="K12" t="str">
            <v>£m</v>
          </cell>
          <cell r="M12" t="str">
            <v>£m</v>
          </cell>
          <cell r="Q12" t="str">
            <v>£m</v>
          </cell>
          <cell r="V12" t="str">
            <v>£m</v>
          </cell>
          <cell r="X12" t="str">
            <v>£m</v>
          </cell>
          <cell r="Z12" t="str">
            <v>£m</v>
          </cell>
        </row>
        <row r="17">
          <cell r="G17">
            <v>1937.3817864600001</v>
          </cell>
          <cell r="I17" t="e">
            <v>#VALUE!</v>
          </cell>
          <cell r="K17">
            <v>1733.405491</v>
          </cell>
          <cell r="M17">
            <v>203.97629546000007</v>
          </cell>
          <cell r="Q17">
            <v>2578.3350609400004</v>
          </cell>
          <cell r="V17">
            <v>52.587199540001166</v>
          </cell>
          <cell r="X17">
            <v>111.7951008</v>
          </cell>
          <cell r="Z17">
            <v>229.54820594000057</v>
          </cell>
        </row>
        <row r="18">
          <cell r="M18">
            <v>0</v>
          </cell>
        </row>
        <row r="19">
          <cell r="G19">
            <v>-190.53850007999998</v>
          </cell>
          <cell r="I19" t="e">
            <v>#VALUE!</v>
          </cell>
          <cell r="K19">
            <v>-178.61125199999998</v>
          </cell>
          <cell r="M19">
            <v>-11.927248079999998</v>
          </cell>
          <cell r="Q19">
            <v>-224.94231948084004</v>
          </cell>
          <cell r="V19">
            <v>2.6601014362999535</v>
          </cell>
          <cell r="X19">
            <v>3.5081288179599142</v>
          </cell>
          <cell r="Z19">
            <v>11.424780519159981</v>
          </cell>
        </row>
        <row r="20">
          <cell r="G20">
            <v>-7.1575211099999994</v>
          </cell>
          <cell r="I20" t="e">
            <v>#VALUE!</v>
          </cell>
          <cell r="K20">
            <v>0</v>
          </cell>
          <cell r="M20">
            <v>-7.1575211099999994</v>
          </cell>
          <cell r="Q20">
            <v>-16.767200103599997</v>
          </cell>
          <cell r="V20">
            <v>9.1209819936000045</v>
          </cell>
          <cell r="X20">
            <v>21.186986986400001</v>
          </cell>
          <cell r="Z20">
            <v>-15.068085103599998</v>
          </cell>
        </row>
        <row r="21">
          <cell r="M21">
            <v>0</v>
          </cell>
        </row>
        <row r="22">
          <cell r="G22">
            <v>-47.971967909999876</v>
          </cell>
          <cell r="I22" t="e">
            <v>#VALUE!</v>
          </cell>
          <cell r="K22">
            <v>-62.142807000000012</v>
          </cell>
          <cell r="M22">
            <v>14.170839090000136</v>
          </cell>
          <cell r="Q22">
            <v>-87.112393869999991</v>
          </cell>
          <cell r="V22">
            <v>2.6263923200000079</v>
          </cell>
          <cell r="X22">
            <v>-0.8456601500000005</v>
          </cell>
          <cell r="Z22">
            <v>-4.063542869999992</v>
          </cell>
        </row>
        <row r="23">
          <cell r="G23">
            <v>0</v>
          </cell>
          <cell r="I23" t="e">
            <v>#VALUE!</v>
          </cell>
          <cell r="K23">
            <v>0</v>
          </cell>
          <cell r="M23">
            <v>0</v>
          </cell>
          <cell r="Q23">
            <v>0</v>
          </cell>
          <cell r="V23">
            <v>0</v>
          </cell>
          <cell r="X23">
            <v>0.1</v>
          </cell>
          <cell r="Z23">
            <v>0</v>
          </cell>
        </row>
        <row r="24">
          <cell r="G24">
            <v>-452.44135130999996</v>
          </cell>
          <cell r="I24" t="e">
            <v>#VALUE!</v>
          </cell>
          <cell r="K24">
            <v>-408.39417899999995</v>
          </cell>
          <cell r="M24">
            <v>-44.047172310000008</v>
          </cell>
          <cell r="Q24">
            <v>-600.49500712000008</v>
          </cell>
          <cell r="V24">
            <v>-58.079903220000119</v>
          </cell>
          <cell r="X24">
            <v>-137.0830301100001</v>
          </cell>
          <cell r="Z24">
            <v>-50.305059120000124</v>
          </cell>
        </row>
        <row r="25">
          <cell r="G25">
            <v>-0.29584184999999996</v>
          </cell>
          <cell r="I25" t="e">
            <v>#VALUE!</v>
          </cell>
          <cell r="K25">
            <v>-6.9135000000000002E-2</v>
          </cell>
          <cell r="M25">
            <v>-0.22670684999999996</v>
          </cell>
          <cell r="Q25">
            <v>-1.090843</v>
          </cell>
          <cell r="V25">
            <v>-0.13584300000000005</v>
          </cell>
          <cell r="X25">
            <v>1.909157</v>
          </cell>
          <cell r="Z25">
            <v>-0.69403599999999999</v>
          </cell>
        </row>
        <row r="26">
          <cell r="G26">
            <v>-68.690979040000002</v>
          </cell>
          <cell r="I26" t="e">
            <v>#VALUE!</v>
          </cell>
          <cell r="K26">
            <v>-84.786088000000007</v>
          </cell>
          <cell r="M26">
            <v>16.095108960000005</v>
          </cell>
          <cell r="Q26">
            <v>-98.822825339999994</v>
          </cell>
          <cell r="V26">
            <v>7.3859513800000087</v>
          </cell>
          <cell r="X26">
            <v>68.977166700000012</v>
          </cell>
          <cell r="Z26">
            <v>3.6297256600000054</v>
          </cell>
        </row>
        <row r="27">
          <cell r="G27">
            <v>-569.40014010999982</v>
          </cell>
          <cell r="I27" t="e">
            <v>#VALUE!</v>
          </cell>
          <cell r="K27">
            <v>-555.39220899999998</v>
          </cell>
          <cell r="M27">
            <v>-14.007931109999845</v>
          </cell>
          <cell r="Q27">
            <v>-787.52106933000005</v>
          </cell>
          <cell r="V27">
            <v>-48.203402520000054</v>
          </cell>
          <cell r="X27">
            <v>-66.942366560000096</v>
          </cell>
          <cell r="Z27">
            <v>-51.432912330000136</v>
          </cell>
        </row>
        <row r="28">
          <cell r="G28">
            <v>-127.87573067999999</v>
          </cell>
          <cell r="I28" t="e">
            <v>#VALUE!</v>
          </cell>
          <cell r="K28">
            <v>-123.065167</v>
          </cell>
          <cell r="M28">
            <v>-4.8105636799999871</v>
          </cell>
          <cell r="Q28">
            <v>-170.59919189999999</v>
          </cell>
          <cell r="V28">
            <v>-0.11597489999999766</v>
          </cell>
          <cell r="X28">
            <v>6.6362871000000041</v>
          </cell>
          <cell r="Z28">
            <v>-6.5166149000000075</v>
          </cell>
        </row>
        <row r="29">
          <cell r="G29">
            <v>-18.813700000000001</v>
          </cell>
          <cell r="I29" t="e">
            <v>#VALUE!</v>
          </cell>
          <cell r="K29">
            <v>-16.747400000000003</v>
          </cell>
          <cell r="M29">
            <v>-2.0662999999999982</v>
          </cell>
          <cell r="Q29">
            <v>-25.085000000000001</v>
          </cell>
          <cell r="V29">
            <v>0</v>
          </cell>
          <cell r="X29">
            <v>-3.7831420400000013</v>
          </cell>
          <cell r="Z29">
            <v>-2.7552000000000021</v>
          </cell>
        </row>
        <row r="30">
          <cell r="G30">
            <v>-9.148638</v>
          </cell>
          <cell r="I30" t="e">
            <v>#VALUE!</v>
          </cell>
          <cell r="K30">
            <v>0</v>
          </cell>
          <cell r="M30">
            <v>-9.148638</v>
          </cell>
          <cell r="Q30">
            <v>-12.174225</v>
          </cell>
          <cell r="V30">
            <v>0.3657749999999993</v>
          </cell>
          <cell r="X30">
            <v>-12.174225</v>
          </cell>
          <cell r="Z30">
            <v>-9.7912250000000007</v>
          </cell>
        </row>
        <row r="31">
          <cell r="G31">
            <v>-155.83806867999999</v>
          </cell>
          <cell r="I31" t="e">
            <v>#VALUE!</v>
          </cell>
          <cell r="K31">
            <v>-139.812567</v>
          </cell>
          <cell r="M31">
            <v>-16.025501679999991</v>
          </cell>
          <cell r="Q31">
            <v>-207.85841690000001</v>
          </cell>
          <cell r="V31">
            <v>0.24980009999998742</v>
          </cell>
          <cell r="X31">
            <v>-9.3210799400000042</v>
          </cell>
          <cell r="Z31">
            <v>-19.063039900000007</v>
          </cell>
        </row>
        <row r="32">
          <cell r="G32">
            <v>-254.14603200999994</v>
          </cell>
          <cell r="I32" t="e">
            <v>#VALUE!</v>
          </cell>
          <cell r="K32">
            <v>-237.54744700000001</v>
          </cell>
          <cell r="M32">
            <v>-16.598585009999937</v>
          </cell>
          <cell r="Q32">
            <v>-355.25237758920008</v>
          </cell>
          <cell r="V32">
            <v>0.76115186999987827</v>
          </cell>
          <cell r="X32">
            <v>-7.3409320564001632</v>
          </cell>
          <cell r="Z32">
            <v>-28.361054589200023</v>
          </cell>
        </row>
        <row r="33">
          <cell r="G33">
            <v>0</v>
          </cell>
          <cell r="I33">
            <v>0</v>
          </cell>
          <cell r="K33">
            <v>0</v>
          </cell>
          <cell r="M33">
            <v>0</v>
          </cell>
          <cell r="Q33">
            <v>0</v>
          </cell>
          <cell r="V33">
            <v>0</v>
          </cell>
          <cell r="X33">
            <v>0</v>
          </cell>
          <cell r="Z33">
            <v>0</v>
          </cell>
        </row>
        <row r="34">
          <cell r="M34">
            <v>0</v>
          </cell>
        </row>
        <row r="35">
          <cell r="G35">
            <v>-1.1099974700003941</v>
          </cell>
          <cell r="I35" t="e">
            <v>#VALUE!</v>
          </cell>
          <cell r="K35">
            <v>-3.1712440000000015</v>
          </cell>
          <cell r="M35">
            <v>2.0612465299996074</v>
          </cell>
          <cell r="Q35">
            <v>-1.3114588199996433</v>
          </cell>
          <cell r="V35">
            <v>0.20000000000050022</v>
          </cell>
          <cell r="X35">
            <v>-4.8956588199993121</v>
          </cell>
          <cell r="Z35">
            <v>2.0257031800003915</v>
          </cell>
        </row>
        <row r="36">
          <cell r="G36">
            <v>-3.0843241599999995</v>
          </cell>
          <cell r="I36" t="e">
            <v>#VALUE!</v>
          </cell>
          <cell r="K36">
            <v>-2.9516509999999996</v>
          </cell>
          <cell r="M36">
            <v>-0.13267315999999996</v>
          </cell>
          <cell r="Q36">
            <v>-4.0705020100000002</v>
          </cell>
          <cell r="V36">
            <v>0.47153199999999984</v>
          </cell>
          <cell r="X36">
            <v>-5.5796049999999653E-2</v>
          </cell>
          <cell r="Z36">
            <v>0.43926199000000032</v>
          </cell>
        </row>
        <row r="37">
          <cell r="G37">
            <v>756.10720284000013</v>
          </cell>
          <cell r="I37" t="e">
            <v>#VALUE!</v>
          </cell>
          <cell r="K37">
            <v>615.91912100000002</v>
          </cell>
          <cell r="M37">
            <v>140.18808184000011</v>
          </cell>
          <cell r="Q37">
            <v>980.61171670636054</v>
          </cell>
          <cell r="V37">
            <v>17.847364419901435</v>
          </cell>
          <cell r="X37">
            <v>47.934383177960342</v>
          </cell>
          <cell r="Z37">
            <v>129.51285970636079</v>
          </cell>
        </row>
        <row r="39">
          <cell r="G39">
            <v>8.1473224700000006</v>
          </cell>
          <cell r="I39" t="e">
            <v>#VALUE!</v>
          </cell>
          <cell r="K39">
            <v>1.2648029999999999</v>
          </cell>
          <cell r="M39">
            <v>6.882519470000001</v>
          </cell>
          <cell r="Q39">
            <v>3.8273028389999988</v>
          </cell>
          <cell r="V39">
            <v>1.2461643135755236</v>
          </cell>
          <cell r="X39">
            <v>-0.10857395100000211</v>
          </cell>
          <cell r="Z39">
            <v>1.5298268389999987</v>
          </cell>
        </row>
        <row r="40">
          <cell r="M40">
            <v>0</v>
          </cell>
        </row>
        <row r="41">
          <cell r="G41">
            <v>23.26900856</v>
          </cell>
          <cell r="I41" t="e">
            <v>#VALUE!</v>
          </cell>
          <cell r="K41">
            <v>44.128691000000003</v>
          </cell>
          <cell r="M41">
            <v>-20.859682440000004</v>
          </cell>
          <cell r="Q41">
            <v>28.866216960000003</v>
          </cell>
          <cell r="V41">
            <v>4.3497999999999593E-2</v>
          </cell>
          <cell r="X41">
            <v>0.77131999999999934</v>
          </cell>
          <cell r="Z41">
            <v>-28.832999789999988</v>
          </cell>
        </row>
        <row r="42">
          <cell r="G42">
            <v>7.8704183799999994</v>
          </cell>
          <cell r="I42" t="e">
            <v>#VALUE!</v>
          </cell>
          <cell r="K42">
            <v>30.689443999999998</v>
          </cell>
          <cell r="M42">
            <v>-22.819025619999998</v>
          </cell>
          <cell r="Q42">
            <v>10.490879999999999</v>
          </cell>
          <cell r="V42">
            <v>-4.7000000000014808E-3</v>
          </cell>
          <cell r="X42">
            <v>-5.0473299600000008</v>
          </cell>
          <cell r="Z42">
            <v>-24.508363000000003</v>
          </cell>
        </row>
        <row r="44">
          <cell r="G44">
            <v>795.3939522500001</v>
          </cell>
          <cell r="I44" t="e">
            <v>#VALUE!</v>
          </cell>
          <cell r="K44">
            <v>692.00205900000003</v>
          </cell>
          <cell r="M44">
            <v>103.39189325000007</v>
          </cell>
          <cell r="Q44">
            <v>1023.7961165053605</v>
          </cell>
          <cell r="V44">
            <v>19.132326733476958</v>
          </cell>
          <cell r="X44">
            <v>43.549799266960335</v>
          </cell>
          <cell r="Z44">
            <v>77.701323755360804</v>
          </cell>
        </row>
        <row r="45">
          <cell r="M45">
            <v>0</v>
          </cell>
        </row>
        <row r="46">
          <cell r="G46">
            <v>38.151983847684065</v>
          </cell>
          <cell r="I46">
            <v>33.248230498169498</v>
          </cell>
          <cell r="K46">
            <v>27.561075376884428</v>
          </cell>
          <cell r="M46">
            <v>10.590908470799636</v>
          </cell>
          <cell r="Q46">
            <v>71.172375399345185</v>
          </cell>
          <cell r="V46">
            <v>0</v>
          </cell>
          <cell r="X46">
            <v>11.32985318246957</v>
          </cell>
          <cell r="Z46">
            <v>15.160727664687641</v>
          </cell>
        </row>
        <row r="47">
          <cell r="G47">
            <v>31.276488815910213</v>
          </cell>
          <cell r="I47">
            <v>27.574754845036427</v>
          </cell>
          <cell r="K47">
            <v>23.606080708354604</v>
          </cell>
          <cell r="M47">
            <v>7.670408107555609</v>
          </cell>
          <cell r="Q47">
            <v>48.925715532294845</v>
          </cell>
          <cell r="V47">
            <v>0</v>
          </cell>
          <cell r="X47">
            <v>0.54077365285183276</v>
          </cell>
          <cell r="Z47">
            <v>9.6617883566185583</v>
          </cell>
        </row>
        <row r="48">
          <cell r="G48">
            <v>3.4357362201794825</v>
          </cell>
          <cell r="I48">
            <v>2.9056646910532713</v>
          </cell>
          <cell r="K48">
            <v>3.3330895600999657</v>
          </cell>
          <cell r="M48">
            <v>0.10264666007951684</v>
          </cell>
          <cell r="Q48">
            <v>6.8646775324933014</v>
          </cell>
          <cell r="V48">
            <v>0</v>
          </cell>
          <cell r="X48">
            <v>0.19701240532358</v>
          </cell>
          <cell r="Z48">
            <v>-0.24272722291519244</v>
          </cell>
        </row>
        <row r="49">
          <cell r="G49">
            <v>0</v>
          </cell>
          <cell r="I49">
            <v>3.099029126213589E-5</v>
          </cell>
          <cell r="K49">
            <v>0</v>
          </cell>
          <cell r="M49">
            <v>0</v>
          </cell>
          <cell r="Q49">
            <v>-2.4339220160730232E-4</v>
          </cell>
          <cell r="V49">
            <v>-2.4339220160730232E-4</v>
          </cell>
          <cell r="X49">
            <v>-2.4339220160730232E-4</v>
          </cell>
          <cell r="Z49">
            <v>6.0001040557432481E-2</v>
          </cell>
        </row>
        <row r="50">
          <cell r="G50">
            <v>0</v>
          </cell>
          <cell r="I50">
            <v>-0.51533746898182997</v>
          </cell>
          <cell r="K50">
            <v>0</v>
          </cell>
          <cell r="M50">
            <v>0</v>
          </cell>
          <cell r="Q50">
            <v>0</v>
          </cell>
          <cell r="V50">
            <v>0</v>
          </cell>
          <cell r="X50">
            <v>-3.8775633098450157</v>
          </cell>
          <cell r="Z50">
            <v>-5.5312478722807157</v>
          </cell>
        </row>
        <row r="51">
          <cell r="G51">
            <v>72.864208883773756</v>
          </cell>
          <cell r="I51">
            <v>63.213343555568621</v>
          </cell>
          <cell r="K51">
            <v>54.500245645338993</v>
          </cell>
          <cell r="M51">
            <v>18.363963238434764</v>
          </cell>
          <cell r="Q51">
            <v>126.96252507193172</v>
          </cell>
          <cell r="V51">
            <v>-2.4339220161095909E-4</v>
          </cell>
          <cell r="X51">
            <v>8.1898325385983526</v>
          </cell>
          <cell r="Z51">
            <v>19.108541966667715</v>
          </cell>
        </row>
        <row r="52">
          <cell r="M52">
            <v>0</v>
          </cell>
        </row>
        <row r="53">
          <cell r="M53">
            <v>0</v>
          </cell>
        </row>
        <row r="54">
          <cell r="M54">
            <v>0</v>
          </cell>
        </row>
        <row r="55">
          <cell r="G55">
            <v>868.25816113377391</v>
          </cell>
          <cell r="I55" t="e">
            <v>#VALUE!</v>
          </cell>
          <cell r="K55">
            <v>746.502304645339</v>
          </cell>
          <cell r="M55">
            <v>121.75585648843492</v>
          </cell>
          <cell r="Q55">
            <v>1150.7586415772921</v>
          </cell>
          <cell r="V55">
            <v>19.13208334127512</v>
          </cell>
          <cell r="X55">
            <v>51.739631805558474</v>
          </cell>
          <cell r="Z55">
            <v>96.809865722028235</v>
          </cell>
        </row>
        <row r="56">
          <cell r="M56">
            <v>0</v>
          </cell>
        </row>
        <row r="57">
          <cell r="G57">
            <v>-0.98339062999999993</v>
          </cell>
          <cell r="I57" t="e">
            <v>#VALUE!</v>
          </cell>
          <cell r="K57">
            <v>-8.7676669999999994</v>
          </cell>
          <cell r="M57">
            <v>7.7842763699999997</v>
          </cell>
          <cell r="Q57">
            <v>-5.83866584</v>
          </cell>
          <cell r="V57">
            <v>9.1810620299999961</v>
          </cell>
          <cell r="X57">
            <v>11.575687159999998</v>
          </cell>
          <cell r="Z57">
            <v>5.6390581600000003</v>
          </cell>
        </row>
        <row r="58">
          <cell r="G58">
            <v>-5.7836309672042505</v>
          </cell>
          <cell r="I58">
            <v>-5.7836309672042505</v>
          </cell>
          <cell r="K58">
            <v>-0.10388853003338211</v>
          </cell>
          <cell r="M58">
            <v>-5.6797424371708685</v>
          </cell>
          <cell r="Q58">
            <v>0</v>
          </cell>
          <cell r="V58">
            <v>0</v>
          </cell>
          <cell r="X58">
            <v>0</v>
          </cell>
          <cell r="Z58">
            <v>0.75623675114906164</v>
          </cell>
        </row>
        <row r="59">
          <cell r="M59">
            <v>0</v>
          </cell>
        </row>
        <row r="60">
          <cell r="G60">
            <v>-6.7670215972042502</v>
          </cell>
          <cell r="I60" t="e">
            <v>#VALUE!</v>
          </cell>
          <cell r="K60">
            <v>-8.8715555300333815</v>
          </cell>
          <cell r="M60">
            <v>2.1045339328291313</v>
          </cell>
          <cell r="Q60">
            <v>-5.83866584</v>
          </cell>
          <cell r="V60">
            <v>9.1810620299999961</v>
          </cell>
          <cell r="X60">
            <v>11.575687159999998</v>
          </cell>
          <cell r="Z60">
            <v>6.3952949111490627</v>
          </cell>
        </row>
        <row r="61">
          <cell r="M61">
            <v>0</v>
          </cell>
        </row>
        <row r="62">
          <cell r="G62">
            <v>861.49113953656968</v>
          </cell>
          <cell r="I62" t="e">
            <v>#VALUE!</v>
          </cell>
          <cell r="K62">
            <v>737.63074911530566</v>
          </cell>
          <cell r="M62">
            <v>123.86039042126401</v>
          </cell>
          <cell r="Q62">
            <v>1144.9199757372921</v>
          </cell>
          <cell r="V62">
            <v>28.313145371275141</v>
          </cell>
          <cell r="X62">
            <v>63.31531896555839</v>
          </cell>
          <cell r="Z62">
            <v>103.20516063317723</v>
          </cell>
        </row>
        <row r="64">
          <cell r="M64">
            <v>0</v>
          </cell>
        </row>
        <row r="65">
          <cell r="G65">
            <v>474.9971486</v>
          </cell>
          <cell r="I65" t="e">
            <v>#VALUE!</v>
          </cell>
          <cell r="K65">
            <v>403.34060100000005</v>
          </cell>
          <cell r="M65">
            <v>71.656547599999953</v>
          </cell>
          <cell r="Q65">
            <v>615.56137828885983</v>
          </cell>
          <cell r="V65">
            <v>3.4480920979997336</v>
          </cell>
          <cell r="X65">
            <v>44.758293060459778</v>
          </cell>
          <cell r="Z65">
            <v>82.862168288859834</v>
          </cell>
        </row>
        <row r="66">
          <cell r="G66">
            <v>24.633849790000202</v>
          </cell>
          <cell r="I66" t="e">
            <v>#VALUE!</v>
          </cell>
          <cell r="K66">
            <v>35.912730000000003</v>
          </cell>
          <cell r="M66">
            <v>-11.278880209999802</v>
          </cell>
          <cell r="Q66">
            <v>30.817450000000001</v>
          </cell>
          <cell r="V66">
            <v>-6.3046675600004178</v>
          </cell>
          <cell r="X66">
            <v>-7.8298691600000865</v>
          </cell>
          <cell r="Z66">
            <v>-10.392431000000002</v>
          </cell>
        </row>
        <row r="67">
          <cell r="G67">
            <v>171.55676455000003</v>
          </cell>
          <cell r="I67" t="e">
            <v>#VALUE!</v>
          </cell>
          <cell r="K67">
            <v>127.00744299999999</v>
          </cell>
          <cell r="M67">
            <v>44.54932155000003</v>
          </cell>
          <cell r="Q67">
            <v>225.91930342750001</v>
          </cell>
          <cell r="V67">
            <v>5.2937801518999947</v>
          </cell>
          <cell r="X67">
            <v>-25.137707622500017</v>
          </cell>
          <cell r="Z67">
            <v>13.471126427500025</v>
          </cell>
        </row>
        <row r="68">
          <cell r="G68">
            <v>84.919439900000029</v>
          </cell>
          <cell r="I68" t="e">
            <v>#VALUE!</v>
          </cell>
          <cell r="K68">
            <v>49.658346999999999</v>
          </cell>
          <cell r="M68">
            <v>35.26109290000003</v>
          </cell>
          <cell r="Q68">
            <v>108.31358498999997</v>
          </cell>
          <cell r="V68">
            <v>15.410159729999975</v>
          </cell>
          <cell r="X68">
            <v>36.143666899999928</v>
          </cell>
          <cell r="Z68">
            <v>43.571995989999962</v>
          </cell>
        </row>
        <row r="69">
          <cell r="G69">
            <v>756.10720284000035</v>
          </cell>
          <cell r="I69" t="e">
            <v>#VALUE!</v>
          </cell>
          <cell r="K69">
            <v>615.91912100000013</v>
          </cell>
          <cell r="M69">
            <v>140.18808184000022</v>
          </cell>
          <cell r="Q69">
            <v>980.61171670635986</v>
          </cell>
          <cell r="V69">
            <v>17.84736441989935</v>
          </cell>
          <cell r="X69">
            <v>47.934383177959717</v>
          </cell>
          <cell r="Z69">
            <v>129.5128597063599</v>
          </cell>
        </row>
        <row r="75">
          <cell r="G75">
            <v>764.25452531000008</v>
          </cell>
          <cell r="K75">
            <v>617.18392400000005</v>
          </cell>
          <cell r="Q75">
            <v>984.43901954536057</v>
          </cell>
          <cell r="V75">
            <v>19.093528733476958</v>
          </cell>
          <cell r="X75">
            <v>47.825809226960338</v>
          </cell>
        </row>
        <row r="76">
          <cell r="G76">
            <v>755.1238122100001</v>
          </cell>
          <cell r="K76">
            <v>607.15145400000006</v>
          </cell>
          <cell r="Q76">
            <v>974.77305086636056</v>
          </cell>
          <cell r="V76">
            <v>27.028426449901431</v>
          </cell>
          <cell r="X76">
            <v>59.510070337960343</v>
          </cell>
        </row>
        <row r="81">
          <cell r="G81">
            <v>764.25452530999996</v>
          </cell>
          <cell r="I81" t="e">
            <v>#VALUE!</v>
          </cell>
          <cell r="K81">
            <v>617.18392400000005</v>
          </cell>
          <cell r="M81" t="e">
            <v>#VALUE!</v>
          </cell>
          <cell r="Q81">
            <v>984.43901954536057</v>
          </cell>
          <cell r="V81">
            <v>19.09352873347666</v>
          </cell>
          <cell r="X81">
            <v>47.825809226959677</v>
          </cell>
          <cell r="Z81">
            <v>131.04268654536054</v>
          </cell>
        </row>
        <row r="82">
          <cell r="G82">
            <v>-0.98339062999999993</v>
          </cell>
          <cell r="I82" t="e">
            <v>#VALUE!</v>
          </cell>
          <cell r="K82">
            <v>-8.551836999999999</v>
          </cell>
          <cell r="M82" t="e">
            <v>#VALUE!</v>
          </cell>
          <cell r="Q82">
            <v>-5.83866584</v>
          </cell>
          <cell r="V82">
            <v>9.1810620299999961</v>
          </cell>
          <cell r="X82">
            <v>11.201407159999999</v>
          </cell>
          <cell r="Z82">
            <v>5.6390581600000003</v>
          </cell>
        </row>
        <row r="83">
          <cell r="G83">
            <v>0</v>
          </cell>
          <cell r="I83" t="e">
            <v>#VALUE!</v>
          </cell>
          <cell r="K83">
            <v>-0.21583000000000002</v>
          </cell>
          <cell r="M83" t="e">
            <v>#VALUE!</v>
          </cell>
          <cell r="Q83">
            <v>0</v>
          </cell>
          <cell r="V83">
            <v>0</v>
          </cell>
          <cell r="X83">
            <v>0.37427999999999995</v>
          </cell>
          <cell r="Z83">
            <v>0</v>
          </cell>
        </row>
        <row r="85">
          <cell r="G85">
            <v>-1.4455103780619538E-13</v>
          </cell>
          <cell r="I85" t="e">
            <v>#VALUE!</v>
          </cell>
          <cell r="K85">
            <v>3.907985046680551E-14</v>
          </cell>
          <cell r="M85" t="e">
            <v>#VALUE!</v>
          </cell>
          <cell r="Q85">
            <v>2.3980817331903381E-14</v>
          </cell>
          <cell r="V85">
            <v>-2.9842794901924208E-13</v>
          </cell>
          <cell r="X85">
            <v>-6.5725203057809267E-13</v>
          </cell>
          <cell r="Z85">
            <v>-2.6556534749033744E-13</v>
          </cell>
        </row>
        <row r="87">
          <cell r="G87">
            <v>0</v>
          </cell>
          <cell r="I87" t="e">
            <v>#VALUE!</v>
          </cell>
          <cell r="K87">
            <v>0</v>
          </cell>
          <cell r="M87">
            <v>0</v>
          </cell>
          <cell r="Q87">
            <v>0</v>
          </cell>
          <cell r="V87">
            <v>-2.085442929455894E-12</v>
          </cell>
          <cell r="X87">
            <v>-6.2527760746888816E-13</v>
          </cell>
          <cell r="Z87">
            <v>-8.8107299234252423E-13</v>
          </cell>
        </row>
        <row r="89">
          <cell r="G89">
            <v>3.2862601528904634E-13</v>
          </cell>
          <cell r="I89" t="e">
            <v>#VALUE!</v>
          </cell>
          <cell r="K89">
            <v>-2.8421709430404007E-14</v>
          </cell>
          <cell r="M89">
            <v>2.1849189124623081E-13</v>
          </cell>
          <cell r="Q89">
            <v>-1.4921397450962104E-13</v>
          </cell>
          <cell r="V89">
            <v>-2.042810365310288E-13</v>
          </cell>
          <cell r="X89">
            <v>-3.0198066269804258E-13</v>
          </cell>
          <cell r="Z89">
            <v>-3.4106051316484809E-13</v>
          </cell>
        </row>
        <row r="91">
          <cell r="G91">
            <v>0</v>
          </cell>
          <cell r="I91" t="e">
            <v>#VALUE!</v>
          </cell>
          <cell r="K91">
            <v>0</v>
          </cell>
          <cell r="M91">
            <v>2.1316282072803006E-14</v>
          </cell>
          <cell r="Q91">
            <v>0</v>
          </cell>
          <cell r="V91">
            <v>0</v>
          </cell>
          <cell r="X91">
            <v>0</v>
          </cell>
          <cell r="Z91">
            <v>0</v>
          </cell>
        </row>
        <row r="93">
          <cell r="G93">
            <v>0</v>
          </cell>
          <cell r="I93">
            <v>0</v>
          </cell>
          <cell r="K93">
            <v>-3.5527136788005009E-15</v>
          </cell>
          <cell r="M93">
            <v>0</v>
          </cell>
          <cell r="Q93">
            <v>-3.5527136788005009E-15</v>
          </cell>
          <cell r="V93">
            <v>0</v>
          </cell>
          <cell r="X93">
            <v>3.5527136788005009E-15</v>
          </cell>
          <cell r="Z93">
            <v>-3.5527136788005009E-15</v>
          </cell>
        </row>
        <row r="97">
          <cell r="G97">
            <v>756.10720284000013</v>
          </cell>
          <cell r="I97" t="e">
            <v>#VALUE!</v>
          </cell>
          <cell r="K97">
            <v>615.91912100000002</v>
          </cell>
          <cell r="M97" t="e">
            <v>#VALUE!</v>
          </cell>
          <cell r="Q97">
            <v>980.61171670636054</v>
          </cell>
          <cell r="V97">
            <v>17.847364419901396</v>
          </cell>
          <cell r="X97">
            <v>47.934383177960171</v>
          </cell>
          <cell r="Z97">
            <v>129.51285970636059</v>
          </cell>
        </row>
        <row r="98">
          <cell r="G98">
            <v>0</v>
          </cell>
          <cell r="I98" t="e">
            <v>#VALUE!</v>
          </cell>
          <cell r="K98">
            <v>0</v>
          </cell>
          <cell r="M98" t="e">
            <v>#VALUE!</v>
          </cell>
          <cell r="Q98">
            <v>0</v>
          </cell>
          <cell r="V98">
            <v>0</v>
          </cell>
          <cell r="X98">
            <v>0</v>
          </cell>
          <cell r="Z98">
            <v>0</v>
          </cell>
        </row>
        <row r="106">
          <cell r="G106">
            <v>756.10720284000013</v>
          </cell>
          <cell r="I106" t="e">
            <v>#VALUE!</v>
          </cell>
          <cell r="K106">
            <v>615.91912100000002</v>
          </cell>
          <cell r="M106" t="e">
            <v>#VALUE!</v>
          </cell>
          <cell r="Q106">
            <v>980.61171670636054</v>
          </cell>
          <cell r="V106">
            <v>17.847364419901396</v>
          </cell>
          <cell r="X106">
            <v>47.934383177960171</v>
          </cell>
          <cell r="Z106">
            <v>129.51285970636059</v>
          </cell>
        </row>
        <row r="110">
          <cell r="G110">
            <v>757.21720031000052</v>
          </cell>
          <cell r="I110" t="e">
            <v>#VALUE!</v>
          </cell>
          <cell r="K110">
            <v>619.09036500000002</v>
          </cell>
          <cell r="M110">
            <v>138.1268353100003</v>
          </cell>
          <cell r="Q110">
            <v>981.92317552636018</v>
          </cell>
          <cell r="V110">
            <v>17.647364419900935</v>
          </cell>
          <cell r="X110">
            <v>52.830041997959654</v>
          </cell>
          <cell r="Z110">
            <v>127.48715652636039</v>
          </cell>
        </row>
        <row r="111">
          <cell r="G111">
            <v>-1.1099974700003941</v>
          </cell>
          <cell r="I111" t="e">
            <v>#VALUE!</v>
          </cell>
          <cell r="K111">
            <v>-3.1712440000000015</v>
          </cell>
          <cell r="M111" t="e">
            <v>#VALUE!</v>
          </cell>
          <cell r="Q111">
            <v>-1.3114588199996433</v>
          </cell>
          <cell r="V111">
            <v>0.20000000000046114</v>
          </cell>
          <cell r="X111">
            <v>-4.8956588199994826</v>
          </cell>
          <cell r="Z111">
            <v>2.0257031800001926</v>
          </cell>
        </row>
        <row r="112">
          <cell r="G112">
            <v>0</v>
          </cell>
          <cell r="I112" t="e">
            <v>#VALUE!</v>
          </cell>
          <cell r="K112">
            <v>0</v>
          </cell>
          <cell r="M112" t="e">
            <v>#VALUE!</v>
          </cell>
          <cell r="Q112">
            <v>0</v>
          </cell>
          <cell r="V112">
            <v>0</v>
          </cell>
          <cell r="X112">
            <v>-1.95</v>
          </cell>
          <cell r="Z112">
            <v>2.383</v>
          </cell>
        </row>
        <row r="113">
          <cell r="G113">
            <v>-9.9964600000000004E-3</v>
          </cell>
          <cell r="I113" t="e">
            <v>#VALUE!</v>
          </cell>
          <cell r="K113">
            <v>-0.17025200000000001</v>
          </cell>
          <cell r="M113" t="e">
            <v>#VALUE!</v>
          </cell>
          <cell r="Q113">
            <v>-0.11145882</v>
          </cell>
          <cell r="V113">
            <v>0</v>
          </cell>
          <cell r="X113">
            <v>0.20434118000000001</v>
          </cell>
          <cell r="Z113">
            <v>0.18300418000000002</v>
          </cell>
        </row>
        <row r="114">
          <cell r="I114" t="e">
            <v>#VALUE!</v>
          </cell>
          <cell r="K114">
            <v>-3</v>
          </cell>
          <cell r="M114" t="e">
            <v>#VALUE!</v>
          </cell>
          <cell r="Q114">
            <v>-1.2</v>
          </cell>
          <cell r="V114">
            <v>0.248</v>
          </cell>
          <cell r="X114">
            <v>-1.2</v>
          </cell>
          <cell r="Z114">
            <v>-1.2</v>
          </cell>
        </row>
        <row r="116">
          <cell r="G116">
            <v>0</v>
          </cell>
          <cell r="I116" t="e">
            <v>#VALUE!</v>
          </cell>
          <cell r="K116">
            <v>0</v>
          </cell>
          <cell r="M116" t="e">
            <v>#VALUE!</v>
          </cell>
          <cell r="Q116">
            <v>0</v>
          </cell>
          <cell r="V116">
            <v>0</v>
          </cell>
          <cell r="X116">
            <v>0</v>
          </cell>
          <cell r="Z116">
            <v>0</v>
          </cell>
        </row>
        <row r="119">
          <cell r="G119">
            <v>0</v>
          </cell>
          <cell r="I119" t="e">
            <v>#VALUE!</v>
          </cell>
          <cell r="K119">
            <v>0</v>
          </cell>
          <cell r="M119" t="e">
            <v>#VALUE!</v>
          </cell>
          <cell r="Q119">
            <v>0</v>
          </cell>
          <cell r="V119">
            <v>0</v>
          </cell>
          <cell r="X119">
            <v>0</v>
          </cell>
          <cell r="Z119">
            <v>0</v>
          </cell>
        </row>
        <row r="125">
          <cell r="G125">
            <v>-0.98339062999999993</v>
          </cell>
          <cell r="I125" t="e">
            <v>#VALUE!</v>
          </cell>
          <cell r="K125">
            <v>-8.551836999999999</v>
          </cell>
          <cell r="M125" t="e">
            <v>#VALUE!</v>
          </cell>
          <cell r="Q125">
            <v>-5.83866584</v>
          </cell>
          <cell r="V125">
            <v>9.1810620299999961</v>
          </cell>
          <cell r="X125">
            <v>11.201407159999999</v>
          </cell>
          <cell r="Z125">
            <v>5.6390581600000003</v>
          </cell>
        </row>
        <row r="130">
          <cell r="G130">
            <v>379.43578349000001</v>
          </cell>
          <cell r="K130">
            <v>284.38847800000002</v>
          </cell>
          <cell r="Q130">
            <v>472.55374504000002</v>
          </cell>
          <cell r="V130">
            <v>3.3354120400000511</v>
          </cell>
          <cell r="X130">
            <v>-6.8873670400000151</v>
          </cell>
          <cell r="Z130">
            <v>45.830297040000062</v>
          </cell>
        </row>
        <row r="131">
          <cell r="G131">
            <v>176.36224086000001</v>
          </cell>
          <cell r="K131">
            <v>180.68117800000002</v>
          </cell>
          <cell r="Q131">
            <v>255.91749526000001</v>
          </cell>
          <cell r="V131">
            <v>0.86815726000003224</v>
          </cell>
          <cell r="X131">
            <v>-32.344695710000053</v>
          </cell>
          <cell r="Z131">
            <v>29.273183259999996</v>
          </cell>
        </row>
        <row r="132">
          <cell r="G132">
            <v>856.54087202999995</v>
          </cell>
          <cell r="K132">
            <v>782.88909100000001</v>
          </cell>
          <cell r="Q132">
            <v>1146.70285782</v>
          </cell>
          <cell r="V132">
            <v>-4.2923291200002041</v>
          </cell>
          <cell r="X132">
            <v>22.580424859999766</v>
          </cell>
          <cell r="Z132">
            <v>100.6800078199999</v>
          </cell>
        </row>
        <row r="133">
          <cell r="G133">
            <v>1576.4789988100003</v>
          </cell>
          <cell r="K133">
            <v>1479.391087</v>
          </cell>
          <cell r="Q133">
            <v>2119.7892488599996</v>
          </cell>
          <cell r="V133">
            <v>54.45908338999925</v>
          </cell>
          <cell r="X133">
            <v>149.16014468999947</v>
          </cell>
          <cell r="Z133">
            <v>139.64534285999957</v>
          </cell>
        </row>
        <row r="134">
          <cell r="G134">
            <v>-850.56600918000004</v>
          </cell>
          <cell r="K134">
            <v>-775.55189700000028</v>
          </cell>
          <cell r="Q134">
            <v>-1138.2927296599992</v>
          </cell>
          <cell r="V134">
            <v>4.3399541200019485</v>
          </cell>
          <cell r="X134">
            <v>-22.865429659999336</v>
          </cell>
          <cell r="Z134">
            <v>-102.83408265999924</v>
          </cell>
        </row>
        <row r="135">
          <cell r="G135">
            <v>2138.2518860099999</v>
          </cell>
          <cell r="K135">
            <v>1951.7979369999998</v>
          </cell>
          <cell r="Q135">
            <v>2856.6706173200005</v>
          </cell>
          <cell r="V135">
            <v>58.710277690001021</v>
          </cell>
          <cell r="X135">
            <v>109.64307714000006</v>
          </cell>
          <cell r="Z135">
            <v>212.59474832000069</v>
          </cell>
        </row>
        <row r="139">
          <cell r="G139">
            <v>0</v>
          </cell>
          <cell r="K139">
            <v>0.62738400000000005</v>
          </cell>
          <cell r="Q139">
            <v>0</v>
          </cell>
          <cell r="V139">
            <v>0</v>
          </cell>
          <cell r="X139">
            <v>0</v>
          </cell>
          <cell r="Z139">
            <v>-0.84545199999999998</v>
          </cell>
        </row>
        <row r="140">
          <cell r="V140">
            <v>0</v>
          </cell>
          <cell r="X140">
            <v>0</v>
          </cell>
          <cell r="Z140">
            <v>0</v>
          </cell>
        </row>
        <row r="141">
          <cell r="G141">
            <v>0</v>
          </cell>
          <cell r="K141">
            <v>0.62738400000000005</v>
          </cell>
          <cell r="Q141">
            <v>0</v>
          </cell>
          <cell r="V141">
            <v>0</v>
          </cell>
          <cell r="X141">
            <v>0</v>
          </cell>
          <cell r="Z141">
            <v>-0.84545199999999998</v>
          </cell>
        </row>
        <row r="144">
          <cell r="G144">
            <v>0</v>
          </cell>
          <cell r="K144">
            <v>-3.4273189999999998</v>
          </cell>
          <cell r="M144" t="str">
            <v>cc</v>
          </cell>
          <cell r="Q144">
            <v>-0.50139362999999992</v>
          </cell>
          <cell r="V144">
            <v>0.27474237000000001</v>
          </cell>
          <cell r="X144">
            <v>0.51597441000000011</v>
          </cell>
          <cell r="Z144">
            <v>4.4537513700000009</v>
          </cell>
        </row>
        <row r="145">
          <cell r="G145">
            <v>0</v>
          </cell>
          <cell r="K145">
            <v>-6.1933729999999994</v>
          </cell>
          <cell r="Q145">
            <v>-0.18656441000000001</v>
          </cell>
          <cell r="V145">
            <v>0.39119158999999992</v>
          </cell>
          <cell r="X145">
            <v>0.30973562999999993</v>
          </cell>
          <cell r="Z145">
            <v>7.4111365899999999</v>
          </cell>
        </row>
        <row r="147">
          <cell r="G147">
            <v>-0.95848705000000012</v>
          </cell>
          <cell r="K147">
            <v>-0.70503700000000002</v>
          </cell>
          <cell r="Q147">
            <v>-2.1268000000000002</v>
          </cell>
          <cell r="V147">
            <v>-8.5552000000000294E-2</v>
          </cell>
          <cell r="X147">
            <v>2.4479999999997837E-3</v>
          </cell>
          <cell r="Z147">
            <v>-1.4754630000000004</v>
          </cell>
        </row>
        <row r="148">
          <cell r="G148">
            <v>-32.092947299999999</v>
          </cell>
          <cell r="K148">
            <v>-31.042254</v>
          </cell>
          <cell r="Q148">
            <v>-44.466667149999999</v>
          </cell>
          <cell r="V148">
            <v>-1.3505989000000014</v>
          </cell>
          <cell r="X148">
            <v>-0.30666715000000266</v>
          </cell>
          <cell r="Z148">
            <v>-1.3504571499999969</v>
          </cell>
        </row>
        <row r="149">
          <cell r="G149">
            <v>0</v>
          </cell>
          <cell r="K149">
            <v>-1.3563E-2</v>
          </cell>
          <cell r="Q149">
            <v>-0.02</v>
          </cell>
          <cell r="V149">
            <v>0</v>
          </cell>
          <cell r="X149">
            <v>-0.02</v>
          </cell>
          <cell r="Z149">
            <v>1.4904999999999998E-2</v>
          </cell>
        </row>
        <row r="150">
          <cell r="G150">
            <v>0</v>
          </cell>
          <cell r="K150">
            <v>0</v>
          </cell>
          <cell r="Q150">
            <v>0</v>
          </cell>
          <cell r="V150">
            <v>0</v>
          </cell>
          <cell r="X150">
            <v>0</v>
          </cell>
          <cell r="Z150">
            <v>0</v>
          </cell>
        </row>
        <row r="151">
          <cell r="G151">
            <v>0</v>
          </cell>
          <cell r="K151">
            <v>0</v>
          </cell>
          <cell r="Q151">
            <v>-5.1999960000000005E-2</v>
          </cell>
          <cell r="V151">
            <v>0</v>
          </cell>
          <cell r="X151">
            <v>0</v>
          </cell>
          <cell r="Z151">
            <v>-5.1999960000000005E-2</v>
          </cell>
        </row>
        <row r="152">
          <cell r="G152">
            <v>0</v>
          </cell>
          <cell r="K152">
            <v>0</v>
          </cell>
          <cell r="Q152">
            <v>-3.0780000000000002E-2</v>
          </cell>
          <cell r="V152">
            <v>0</v>
          </cell>
          <cell r="X152">
            <v>8.0399999999999916E-4</v>
          </cell>
          <cell r="Z152">
            <v>-3.0780000000000002E-2</v>
          </cell>
        </row>
        <row r="153">
          <cell r="G153">
            <v>0</v>
          </cell>
          <cell r="K153">
            <v>0</v>
          </cell>
          <cell r="Q153">
            <v>0</v>
          </cell>
          <cell r="V153">
            <v>0</v>
          </cell>
          <cell r="X153">
            <v>0</v>
          </cell>
          <cell r="Z153">
            <v>0</v>
          </cell>
        </row>
        <row r="154">
          <cell r="G154">
            <v>1.0259666299999999</v>
          </cell>
          <cell r="K154">
            <v>-0.18030600000000002</v>
          </cell>
          <cell r="Q154">
            <v>0.97899999999999998</v>
          </cell>
          <cell r="V154">
            <v>0</v>
          </cell>
          <cell r="X154">
            <v>0.97899999999999998</v>
          </cell>
          <cell r="Z154">
            <v>-21.413863000000003</v>
          </cell>
        </row>
        <row r="155">
          <cell r="G155">
            <v>0</v>
          </cell>
          <cell r="K155">
            <v>0</v>
          </cell>
          <cell r="Q155">
            <v>0</v>
          </cell>
          <cell r="V155">
            <v>0</v>
          </cell>
          <cell r="X155">
            <v>0</v>
          </cell>
          <cell r="Z155">
            <v>22.577912000000001</v>
          </cell>
        </row>
        <row r="156">
          <cell r="G156">
            <v>-168.53196516999998</v>
          </cell>
          <cell r="K156">
            <v>-177.52308300000001</v>
          </cell>
          <cell r="Q156">
            <v>-225.30929258</v>
          </cell>
          <cell r="V156">
            <v>-3.1847893599999963</v>
          </cell>
          <cell r="X156">
            <v>5.4157874199999867</v>
          </cell>
          <cell r="Z156">
            <v>11.478123420000003</v>
          </cell>
        </row>
        <row r="157">
          <cell r="G157">
            <v>0</v>
          </cell>
          <cell r="K157">
            <v>0</v>
          </cell>
          <cell r="Q157">
            <v>0</v>
          </cell>
          <cell r="V157">
            <v>0</v>
          </cell>
          <cell r="X157">
            <v>0</v>
          </cell>
          <cell r="Z157">
            <v>0</v>
          </cell>
        </row>
        <row r="158">
          <cell r="G158">
            <v>-0.31266665999999999</v>
          </cell>
          <cell r="K158">
            <v>0</v>
          </cell>
          <cell r="Q158">
            <v>-1.8760003999999999</v>
          </cell>
          <cell r="V158">
            <v>-4.0000000001150227E-7</v>
          </cell>
          <cell r="X158">
            <v>-4.0000000001150227E-7</v>
          </cell>
          <cell r="Z158">
            <v>-1.8760003999999999</v>
          </cell>
        </row>
        <row r="159">
          <cell r="G159">
            <v>0</v>
          </cell>
          <cell r="K159">
            <v>0</v>
          </cell>
          <cell r="Q159">
            <v>-1.67</v>
          </cell>
          <cell r="V159">
            <v>-1.67</v>
          </cell>
          <cell r="X159">
            <v>-1.67</v>
          </cell>
          <cell r="Z159">
            <v>-1.67</v>
          </cell>
        </row>
        <row r="160">
          <cell r="G160">
            <v>0</v>
          </cell>
          <cell r="K160">
            <v>1.3198730000000001</v>
          </cell>
          <cell r="Q160">
            <v>-3.0750582500000001</v>
          </cell>
          <cell r="V160">
            <v>-0.4980714500000003</v>
          </cell>
          <cell r="X160">
            <v>-3.0750582500000001</v>
          </cell>
          <cell r="Z160">
            <v>-1.9592592500000001</v>
          </cell>
        </row>
        <row r="161">
          <cell r="G161">
            <v>-200.87009954999996</v>
          </cell>
          <cell r="K161">
            <v>-217.765062</v>
          </cell>
          <cell r="Q161">
            <v>-278.33555638000001</v>
          </cell>
          <cell r="V161">
            <v>-6.1230781500000262</v>
          </cell>
          <cell r="X161">
            <v>2.1520236599999407</v>
          </cell>
          <cell r="Z161">
            <v>16.108005619999972</v>
          </cell>
        </row>
        <row r="162">
          <cell r="V162">
            <v>0</v>
          </cell>
          <cell r="X162">
            <v>0</v>
          </cell>
          <cell r="Z162">
            <v>0</v>
          </cell>
        </row>
        <row r="163">
          <cell r="V163">
            <v>0</v>
          </cell>
          <cell r="X163">
            <v>0</v>
          </cell>
          <cell r="Z163">
            <v>0</v>
          </cell>
        </row>
        <row r="164">
          <cell r="G164">
            <v>1937.3817864600001</v>
          </cell>
          <cell r="K164">
            <v>1733.405491</v>
          </cell>
          <cell r="Q164">
            <v>2578.3350609400004</v>
          </cell>
          <cell r="V164">
            <v>52.587199540001166</v>
          </cell>
          <cell r="X164">
            <v>111.7951008</v>
          </cell>
          <cell r="Z164">
            <v>229.54820594000057</v>
          </cell>
        </row>
        <row r="165">
          <cell r="G165">
            <v>0</v>
          </cell>
          <cell r="K165">
            <v>0</v>
          </cell>
          <cell r="Q165">
            <v>0</v>
          </cell>
          <cell r="V165">
            <v>0</v>
          </cell>
          <cell r="X165">
            <v>0</v>
          </cell>
          <cell r="Z165">
            <v>0</v>
          </cell>
        </row>
        <row r="171">
          <cell r="G171">
            <v>-73.187258180000015</v>
          </cell>
          <cell r="K171">
            <v>-46.170548000000004</v>
          </cell>
          <cell r="Q171">
            <v>-58.541769152500009</v>
          </cell>
          <cell r="V171">
            <v>1.2462655818999764</v>
          </cell>
          <cell r="X171">
            <v>1.3452796774999953</v>
          </cell>
          <cell r="Z171">
            <v>2.7278228474999864</v>
          </cell>
        </row>
        <row r="172">
          <cell r="G172">
            <v>-119.55803576999998</v>
          </cell>
          <cell r="K172">
            <v>-141.60566299999999</v>
          </cell>
          <cell r="Q172">
            <v>-171.02045670834005</v>
          </cell>
          <cell r="V172">
            <v>2.2422272243999544</v>
          </cell>
          <cell r="X172">
            <v>1.4369757604599158</v>
          </cell>
          <cell r="Z172">
            <v>16.158876291659965</v>
          </cell>
        </row>
        <row r="173">
          <cell r="V173">
            <v>0</v>
          </cell>
          <cell r="X173">
            <v>0</v>
          </cell>
          <cell r="Z173">
            <v>0</v>
          </cell>
        </row>
        <row r="174">
          <cell r="G174">
            <v>-192.74529394999999</v>
          </cell>
          <cell r="K174">
            <v>-187.77621099999999</v>
          </cell>
          <cell r="Q174">
            <v>-229.56222586084004</v>
          </cell>
          <cell r="V174">
            <v>3.488492806299945</v>
          </cell>
          <cell r="X174">
            <v>2.7822554379599183</v>
          </cell>
          <cell r="Z174">
            <v>18.886699139159958</v>
          </cell>
        </row>
        <row r="177">
          <cell r="G177">
            <v>0</v>
          </cell>
          <cell r="K177">
            <v>-3.4273189999999998</v>
          </cell>
          <cell r="Q177">
            <v>-0.50139362999999992</v>
          </cell>
          <cell r="V177">
            <v>0.27474237000000001</v>
          </cell>
          <cell r="X177">
            <v>0.51597441000000011</v>
          </cell>
          <cell r="Z177">
            <v>4.4537513700000009</v>
          </cell>
        </row>
        <row r="178">
          <cell r="G178">
            <v>-1.8231596599999997</v>
          </cell>
          <cell r="K178">
            <v>-1.7319149999999999</v>
          </cell>
          <cell r="Q178">
            <v>-2.4308797900000001</v>
          </cell>
          <cell r="V178">
            <v>0.35364899999999988</v>
          </cell>
          <cell r="X178">
            <v>-4.1847789999999829E-2</v>
          </cell>
          <cell r="Z178">
            <v>0.29548721000000011</v>
          </cell>
        </row>
        <row r="179">
          <cell r="G179">
            <v>-0.38363420999999992</v>
          </cell>
          <cell r="K179">
            <v>-0.37834099999999998</v>
          </cell>
          <cell r="Q179">
            <v>-0.48763296</v>
          </cell>
          <cell r="V179">
            <v>0</v>
          </cell>
          <cell r="X179">
            <v>0</v>
          </cell>
          <cell r="Z179">
            <v>2.722804000000012E-2</v>
          </cell>
        </row>
        <row r="180">
          <cell r="G180">
            <v>0</v>
          </cell>
          <cell r="K180">
            <v>0</v>
          </cell>
          <cell r="Q180">
            <v>0</v>
          </cell>
          <cell r="V180">
            <v>0</v>
          </cell>
          <cell r="X180">
            <v>0</v>
          </cell>
          <cell r="Z180">
            <v>0</v>
          </cell>
        </row>
        <row r="181">
          <cell r="G181">
            <v>0</v>
          </cell>
          <cell r="K181">
            <v>0</v>
          </cell>
          <cell r="Q181">
            <v>0</v>
          </cell>
          <cell r="V181">
            <v>0</v>
          </cell>
          <cell r="X181">
            <v>0</v>
          </cell>
          <cell r="Z181">
            <v>0</v>
          </cell>
        </row>
        <row r="182">
          <cell r="G182">
            <v>0</v>
          </cell>
          <cell r="K182">
            <v>-3</v>
          </cell>
          <cell r="Q182">
            <v>-1.2</v>
          </cell>
          <cell r="V182">
            <v>0.19999999999999996</v>
          </cell>
          <cell r="X182">
            <v>-1.2</v>
          </cell>
          <cell r="Z182">
            <v>1.84</v>
          </cell>
        </row>
        <row r="183">
          <cell r="G183">
            <v>0</v>
          </cell>
          <cell r="K183">
            <v>0</v>
          </cell>
          <cell r="Q183">
            <v>0</v>
          </cell>
          <cell r="V183">
            <v>0</v>
          </cell>
          <cell r="X183">
            <v>0</v>
          </cell>
          <cell r="Z183">
            <v>0</v>
          </cell>
        </row>
        <row r="184">
          <cell r="V184">
            <v>0</v>
          </cell>
          <cell r="X184">
            <v>0</v>
          </cell>
          <cell r="Z184">
            <v>0</v>
          </cell>
        </row>
        <row r="185">
          <cell r="G185">
            <v>-2.2067938699999998</v>
          </cell>
          <cell r="K185">
            <v>-8.5375750000000004</v>
          </cell>
          <cell r="Q185">
            <v>-4.6199063799999998</v>
          </cell>
          <cell r="V185">
            <v>0.82839137000000029</v>
          </cell>
          <cell r="X185">
            <v>-0.72587337999999946</v>
          </cell>
          <cell r="Z185">
            <v>6.6164666200000006</v>
          </cell>
        </row>
        <row r="188">
          <cell r="G188">
            <v>0</v>
          </cell>
          <cell r="K188">
            <v>0</v>
          </cell>
          <cell r="Q188">
            <v>0</v>
          </cell>
          <cell r="V188">
            <v>0</v>
          </cell>
          <cell r="X188">
            <v>0</v>
          </cell>
          <cell r="Z188">
            <v>0</v>
          </cell>
        </row>
        <row r="189">
          <cell r="G189">
            <v>0</v>
          </cell>
          <cell r="K189">
            <v>0</v>
          </cell>
          <cell r="Q189">
            <v>0</v>
          </cell>
          <cell r="V189">
            <v>0</v>
          </cell>
          <cell r="X189">
            <v>0</v>
          </cell>
          <cell r="Z189">
            <v>0</v>
          </cell>
        </row>
        <row r="190">
          <cell r="G190">
            <v>0</v>
          </cell>
          <cell r="K190">
            <v>0.62738400000000005</v>
          </cell>
          <cell r="Q190">
            <v>0</v>
          </cell>
          <cell r="V190">
            <v>0</v>
          </cell>
          <cell r="X190">
            <v>0</v>
          </cell>
          <cell r="Z190">
            <v>-0.84545199999999998</v>
          </cell>
        </row>
        <row r="191">
          <cell r="G191">
            <v>0</v>
          </cell>
          <cell r="K191">
            <v>0.62738400000000005</v>
          </cell>
          <cell r="Q191">
            <v>0</v>
          </cell>
          <cell r="V191">
            <v>0</v>
          </cell>
          <cell r="X191">
            <v>0</v>
          </cell>
          <cell r="Z191">
            <v>-0.84545199999999998</v>
          </cell>
        </row>
        <row r="197">
          <cell r="G197">
            <v>0</v>
          </cell>
          <cell r="K197">
            <v>0</v>
          </cell>
          <cell r="Q197">
            <v>0</v>
          </cell>
          <cell r="V197">
            <v>0</v>
          </cell>
          <cell r="X197">
            <v>0</v>
          </cell>
          <cell r="Z197">
            <v>0</v>
          </cell>
        </row>
        <row r="198">
          <cell r="V198">
            <v>0</v>
          </cell>
          <cell r="X198">
            <v>0</v>
          </cell>
          <cell r="Z198">
            <v>0</v>
          </cell>
        </row>
        <row r="199">
          <cell r="G199">
            <v>-190.53850007999998</v>
          </cell>
          <cell r="K199">
            <v>-178.61125199999998</v>
          </cell>
          <cell r="Q199">
            <v>-224.94231948084004</v>
          </cell>
          <cell r="V199">
            <v>2.6601014362999535</v>
          </cell>
          <cell r="X199">
            <v>3.5081288179599142</v>
          </cell>
          <cell r="Z199">
            <v>11.424780519159981</v>
          </cell>
        </row>
        <row r="200">
          <cell r="G200">
            <v>0</v>
          </cell>
          <cell r="K200">
            <v>0</v>
          </cell>
          <cell r="Q200">
            <v>0</v>
          </cell>
          <cell r="V200">
            <v>0</v>
          </cell>
          <cell r="X200">
            <v>0</v>
          </cell>
          <cell r="Z200">
            <v>0</v>
          </cell>
        </row>
        <row r="202">
          <cell r="G202">
            <v>-117.73487610999997</v>
          </cell>
          <cell r="K202">
            <v>-136.246364</v>
          </cell>
          <cell r="Q202">
            <v>-167.38957691834005</v>
          </cell>
          <cell r="V202">
            <v>1.6885782243999472</v>
          </cell>
          <cell r="X202">
            <v>2.6788235504598958</v>
          </cell>
          <cell r="Z202">
            <v>13.177937081659962</v>
          </cell>
        </row>
        <row r="203">
          <cell r="G203">
            <v>-72.803623970000018</v>
          </cell>
          <cell r="K203">
            <v>-42.364888000000008</v>
          </cell>
          <cell r="Q203">
            <v>-57.552742562500008</v>
          </cell>
          <cell r="V203">
            <v>0.97152321189997637</v>
          </cell>
          <cell r="X203">
            <v>0.82930526749999522</v>
          </cell>
          <cell r="Z203">
            <v>-1.7531565625000147</v>
          </cell>
        </row>
        <row r="204">
          <cell r="G204">
            <v>-190.53850008000001</v>
          </cell>
          <cell r="K204">
            <v>-178.61125200000001</v>
          </cell>
          <cell r="Q204">
            <v>-224.94231948084007</v>
          </cell>
          <cell r="V204">
            <v>2.6601014362999251</v>
          </cell>
          <cell r="X204">
            <v>3.5081288179598857</v>
          </cell>
          <cell r="Z204">
            <v>11.424780519159924</v>
          </cell>
        </row>
        <row r="213">
          <cell r="G213">
            <v>-14.65913063</v>
          </cell>
          <cell r="K213">
            <v>-31.848327000000001</v>
          </cell>
          <cell r="Q213">
            <v>-32.647043930000002</v>
          </cell>
          <cell r="V213">
            <v>1.9712020500000023</v>
          </cell>
          <cell r="X213">
            <v>1.7417678699999897</v>
          </cell>
          <cell r="Z213">
            <v>7.9005850699999982</v>
          </cell>
        </row>
        <row r="214">
          <cell r="G214">
            <v>-34.492607369999874</v>
          </cell>
          <cell r="K214">
            <v>-37.649446000000005</v>
          </cell>
          <cell r="Q214">
            <v>-56.256251039999995</v>
          </cell>
          <cell r="V214">
            <v>1.203971970000012</v>
          </cell>
          <cell r="X214">
            <v>-2.331988079999995</v>
          </cell>
          <cell r="Z214">
            <v>-4.3707040399999997</v>
          </cell>
        </row>
        <row r="215">
          <cell r="G215">
            <v>-49.151737999999874</v>
          </cell>
          <cell r="K215">
            <v>-69.497773000000009</v>
          </cell>
          <cell r="Q215">
            <v>-88.90329496999999</v>
          </cell>
          <cell r="V215">
            <v>3.1751740200000143</v>
          </cell>
          <cell r="X215">
            <v>-0.59022020999999825</v>
          </cell>
          <cell r="Z215">
            <v>3.5298810300000127</v>
          </cell>
        </row>
        <row r="216">
          <cell r="V216">
            <v>0</v>
          </cell>
          <cell r="X216">
            <v>0</v>
          </cell>
          <cell r="Z216">
            <v>0</v>
          </cell>
        </row>
        <row r="218">
          <cell r="G218">
            <v>0</v>
          </cell>
          <cell r="K218">
            <v>-6.1933729999999994</v>
          </cell>
          <cell r="Q218">
            <v>-0.18656441000000001</v>
          </cell>
          <cell r="V218">
            <v>0.39119158999999992</v>
          </cell>
          <cell r="X218">
            <v>0.30973562999999993</v>
          </cell>
          <cell r="Z218">
            <v>7.4111365899999999</v>
          </cell>
        </row>
        <row r="219">
          <cell r="G219">
            <v>-0.3022398</v>
          </cell>
          <cell r="K219">
            <v>-0.32019799999999998</v>
          </cell>
          <cell r="Q219">
            <v>-0.45234742999999999</v>
          </cell>
          <cell r="V219">
            <v>3.970710999999999E-2</v>
          </cell>
          <cell r="X219">
            <v>-4.0347430000000017E-2</v>
          </cell>
          <cell r="Z219">
            <v>-2.5690429999999986E-2</v>
          </cell>
        </row>
        <row r="221">
          <cell r="G221">
            <v>-0.60771984000000001</v>
          </cell>
          <cell r="K221">
            <v>-0.57730499999999996</v>
          </cell>
          <cell r="Q221">
            <v>-0.81029322000000004</v>
          </cell>
          <cell r="V221">
            <v>0.11788299999999996</v>
          </cell>
          <cell r="X221">
            <v>-1.3948260000000046E-2</v>
          </cell>
          <cell r="Z221">
            <v>9.8495779999999922E-2</v>
          </cell>
        </row>
        <row r="222">
          <cell r="G222">
            <v>-0.26981044999999998</v>
          </cell>
          <cell r="K222">
            <v>-0.26408999999999999</v>
          </cell>
          <cell r="Q222">
            <v>-0.34169603999999998</v>
          </cell>
          <cell r="V222">
            <v>0</v>
          </cell>
          <cell r="X222">
            <v>0</v>
          </cell>
          <cell r="Z222">
            <v>1.805096000000006E-2</v>
          </cell>
        </row>
        <row r="223">
          <cell r="V223">
            <v>0</v>
          </cell>
          <cell r="X223">
            <v>0</v>
          </cell>
          <cell r="Z223">
            <v>0</v>
          </cell>
        </row>
        <row r="224">
          <cell r="G224">
            <v>0</v>
          </cell>
          <cell r="K224">
            <v>0</v>
          </cell>
          <cell r="Q224">
            <v>0</v>
          </cell>
          <cell r="V224">
            <v>0</v>
          </cell>
          <cell r="X224">
            <v>0</v>
          </cell>
          <cell r="Z224">
            <v>0</v>
          </cell>
        </row>
        <row r="225">
          <cell r="G225">
            <v>0</v>
          </cell>
          <cell r="K225">
            <v>0</v>
          </cell>
          <cell r="Q225">
            <v>0</v>
          </cell>
          <cell r="V225">
            <v>0</v>
          </cell>
          <cell r="X225">
            <v>0</v>
          </cell>
          <cell r="Z225">
            <v>0</v>
          </cell>
        </row>
        <row r="226">
          <cell r="V226">
            <v>0</v>
          </cell>
          <cell r="X226">
            <v>0</v>
          </cell>
          <cell r="Z226">
            <v>0</v>
          </cell>
        </row>
        <row r="227">
          <cell r="V227">
            <v>0</v>
          </cell>
          <cell r="X227">
            <v>0</v>
          </cell>
          <cell r="Z227">
            <v>0</v>
          </cell>
        </row>
        <row r="228">
          <cell r="V228">
            <v>0</v>
          </cell>
          <cell r="X228">
            <v>0</v>
          </cell>
          <cell r="Z228">
            <v>0</v>
          </cell>
        </row>
        <row r="229">
          <cell r="G229">
            <v>-1.1797700900000001</v>
          </cell>
          <cell r="K229">
            <v>-7.3549659999999992</v>
          </cell>
          <cell r="Q229">
            <v>-1.7909011000000001</v>
          </cell>
          <cell r="V229">
            <v>0.54878169999999971</v>
          </cell>
          <cell r="X229">
            <v>0.25543993999999959</v>
          </cell>
          <cell r="Z229">
            <v>7.5019929000000003</v>
          </cell>
        </row>
        <row r="232">
          <cell r="G232">
            <v>0</v>
          </cell>
          <cell r="K232">
            <v>0</v>
          </cell>
          <cell r="Q232">
            <v>0</v>
          </cell>
          <cell r="V232">
            <v>0</v>
          </cell>
          <cell r="X232">
            <v>0</v>
          </cell>
          <cell r="Z232">
            <v>0</v>
          </cell>
        </row>
        <row r="233">
          <cell r="G233">
            <v>0</v>
          </cell>
          <cell r="K233">
            <v>0</v>
          </cell>
          <cell r="Q233">
            <v>0</v>
          </cell>
          <cell r="V233">
            <v>0</v>
          </cell>
          <cell r="X233">
            <v>0</v>
          </cell>
          <cell r="Z233">
            <v>-9.1430999999999998E-2</v>
          </cell>
        </row>
        <row r="234">
          <cell r="G234">
            <v>0</v>
          </cell>
          <cell r="K234">
            <v>0</v>
          </cell>
          <cell r="Q234">
            <v>0</v>
          </cell>
          <cell r="V234">
            <v>0</v>
          </cell>
          <cell r="X234">
            <v>0</v>
          </cell>
          <cell r="Z234">
            <v>-9.1430999999999998E-2</v>
          </cell>
        </row>
        <row r="239">
          <cell r="G239">
            <v>0</v>
          </cell>
          <cell r="K239">
            <v>0</v>
          </cell>
          <cell r="Q239">
            <v>0</v>
          </cell>
        </row>
        <row r="241">
          <cell r="G241">
            <v>-47.971967909999876</v>
          </cell>
          <cell r="K241">
            <v>-62.142807000000012</v>
          </cell>
          <cell r="Q241">
            <v>-87.112393869999991</v>
          </cell>
          <cell r="V241">
            <v>2.6263923200000079</v>
          </cell>
          <cell r="X241">
            <v>-0.8456601500000005</v>
          </cell>
          <cell r="Z241">
            <v>-4.063542869999992</v>
          </cell>
        </row>
        <row r="242">
          <cell r="G242">
            <v>0</v>
          </cell>
          <cell r="K242">
            <v>0</v>
          </cell>
          <cell r="Q242">
            <v>0</v>
          </cell>
          <cell r="V242">
            <v>0</v>
          </cell>
          <cell r="X242">
            <v>0</v>
          </cell>
          <cell r="Z242">
            <v>0</v>
          </cell>
        </row>
        <row r="246">
          <cell r="V246">
            <v>0</v>
          </cell>
          <cell r="X246">
            <v>0</v>
          </cell>
          <cell r="Z246">
            <v>0</v>
          </cell>
        </row>
        <row r="247">
          <cell r="G247">
            <v>-452.73719315999995</v>
          </cell>
          <cell r="K247">
            <v>-407.143441</v>
          </cell>
          <cell r="Q247">
            <v>-604.66090837000002</v>
          </cell>
          <cell r="V247">
            <v>-58.713817670000026</v>
          </cell>
          <cell r="X247">
            <v>-138.24893136000003</v>
          </cell>
          <cell r="Z247">
            <v>-52.958354370000052</v>
          </cell>
        </row>
        <row r="248">
          <cell r="G248">
            <v>0</v>
          </cell>
          <cell r="K248">
            <v>0</v>
          </cell>
          <cell r="Q248">
            <v>0</v>
          </cell>
          <cell r="V248">
            <v>0</v>
          </cell>
          <cell r="X248">
            <v>0</v>
          </cell>
          <cell r="Z248">
            <v>0</v>
          </cell>
        </row>
        <row r="249">
          <cell r="G249">
            <v>0</v>
          </cell>
          <cell r="K249">
            <v>-1.3198730000000001</v>
          </cell>
          <cell r="Q249">
            <v>3.0750582500000001</v>
          </cell>
          <cell r="V249">
            <v>0.4980714500000003</v>
          </cell>
          <cell r="X249">
            <v>3.0750582500000001</v>
          </cell>
          <cell r="Z249">
            <v>1.9592592500000001</v>
          </cell>
        </row>
        <row r="250">
          <cell r="G250">
            <v>0.29584184999999996</v>
          </cell>
          <cell r="K250">
            <v>6.9135000000000002E-2</v>
          </cell>
          <cell r="Q250">
            <v>1.090843</v>
          </cell>
          <cell r="V250">
            <v>-2.0458430000000001</v>
          </cell>
          <cell r="X250">
            <v>-4.0908429999999996</v>
          </cell>
          <cell r="Z250">
            <v>-1.4876499999999999</v>
          </cell>
        </row>
        <row r="251">
          <cell r="G251">
            <v>-452.44135130999996</v>
          </cell>
          <cell r="K251">
            <v>-408.39417899999995</v>
          </cell>
          <cell r="Q251">
            <v>-600.49500712000008</v>
          </cell>
          <cell r="V251">
            <v>-58.079903220000119</v>
          </cell>
          <cell r="X251">
            <v>-137.0830301100001</v>
          </cell>
          <cell r="Z251">
            <v>-50.305059120000124</v>
          </cell>
        </row>
        <row r="255">
          <cell r="V255">
            <v>0</v>
          </cell>
          <cell r="X255">
            <v>0</v>
          </cell>
          <cell r="Z255">
            <v>0</v>
          </cell>
        </row>
        <row r="256">
          <cell r="G256">
            <v>-19.74266355</v>
          </cell>
          <cell r="K256">
            <v>-17.280718</v>
          </cell>
          <cell r="Q256">
            <v>-26.1468241</v>
          </cell>
          <cell r="V256">
            <v>1.0386950000000894E-2</v>
          </cell>
          <cell r="X256">
            <v>1.6531748999999998</v>
          </cell>
          <cell r="Z256">
            <v>-3.0368330999999991</v>
          </cell>
        </row>
        <row r="257">
          <cell r="G257">
            <v>-48.948315489999999</v>
          </cell>
          <cell r="K257">
            <v>-67.505369999999999</v>
          </cell>
          <cell r="Q257">
            <v>-72.676001239999991</v>
          </cell>
          <cell r="V257">
            <v>7.3755644300000114</v>
          </cell>
          <cell r="X257">
            <v>67.323991800000002</v>
          </cell>
          <cell r="Z257">
            <v>6.6665587600000009</v>
          </cell>
        </row>
        <row r="258">
          <cell r="G258">
            <v>-68.690979040000002</v>
          </cell>
          <cell r="K258">
            <v>-84.786088000000007</v>
          </cell>
          <cell r="Q258">
            <v>-98.822825339999994</v>
          </cell>
          <cell r="V258">
            <v>7.3859513800000087</v>
          </cell>
          <cell r="X258">
            <v>68.977166700000012</v>
          </cell>
          <cell r="Z258">
            <v>3.6297256600000054</v>
          </cell>
        </row>
        <row r="260">
          <cell r="G260">
            <v>0</v>
          </cell>
          <cell r="K260">
            <v>0</v>
          </cell>
          <cell r="Q260">
            <v>0</v>
          </cell>
          <cell r="V260">
            <v>0</v>
          </cell>
          <cell r="X260">
            <v>0</v>
          </cell>
          <cell r="Z260">
            <v>0</v>
          </cell>
        </row>
        <row r="265">
          <cell r="G265">
            <v>-232.96256478000001</v>
          </cell>
          <cell r="K265">
            <v>-206.24132500000002</v>
          </cell>
          <cell r="Q265">
            <v>-293.63151544920004</v>
          </cell>
          <cell r="V265">
            <v>3.7134280799999715</v>
          </cell>
          <cell r="X265">
            <v>-3.286571916400078</v>
          </cell>
          <cell r="Z265">
            <v>-21.624953449200063</v>
          </cell>
        </row>
        <row r="266">
          <cell r="G266">
            <v>-24.741560920000005</v>
          </cell>
          <cell r="K266">
            <v>-20.052551999999999</v>
          </cell>
          <cell r="Q266">
            <v>-34.799999999999997</v>
          </cell>
          <cell r="V266">
            <v>0</v>
          </cell>
          <cell r="X266">
            <v>0.32951700000000272</v>
          </cell>
          <cell r="Z266">
            <v>2.9225130000000021</v>
          </cell>
        </row>
        <row r="267">
          <cell r="G267">
            <v>0</v>
          </cell>
          <cell r="K267">
            <v>0</v>
          </cell>
          <cell r="Q267">
            <v>0</v>
          </cell>
          <cell r="V267">
            <v>0</v>
          </cell>
          <cell r="X267">
            <v>0</v>
          </cell>
          <cell r="Z267">
            <v>0</v>
          </cell>
        </row>
        <row r="268">
          <cell r="G268">
            <v>-257.70412569999996</v>
          </cell>
          <cell r="K268">
            <v>-226.29387700000001</v>
          </cell>
          <cell r="Q268">
            <v>-328.43151544920005</v>
          </cell>
          <cell r="V268">
            <v>3.7134280799999146</v>
          </cell>
          <cell r="X268">
            <v>-2.957054916400125</v>
          </cell>
          <cell r="Z268">
            <v>-18.702440449200026</v>
          </cell>
        </row>
        <row r="269">
          <cell r="G269">
            <v>0</v>
          </cell>
          <cell r="K269">
            <v>0</v>
          </cell>
          <cell r="Q269">
            <v>0</v>
          </cell>
          <cell r="V269">
            <v>0</v>
          </cell>
          <cell r="X269">
            <v>0</v>
          </cell>
          <cell r="Z269">
            <v>0</v>
          </cell>
        </row>
        <row r="272">
          <cell r="G272">
            <v>0</v>
          </cell>
          <cell r="K272">
            <v>0</v>
          </cell>
          <cell r="Q272">
            <v>1.07E-4</v>
          </cell>
          <cell r="V272">
            <v>0</v>
          </cell>
          <cell r="X272">
            <v>2.8799999999999995E-4</v>
          </cell>
          <cell r="Z272">
            <v>1.07E-4</v>
          </cell>
        </row>
        <row r="273">
          <cell r="G273">
            <v>-2.3220128</v>
          </cell>
          <cell r="K273">
            <v>-16.857992999999997</v>
          </cell>
          <cell r="Q273">
            <v>-36.037518049999996</v>
          </cell>
          <cell r="V273">
            <v>-3.0200979999999973</v>
          </cell>
          <cell r="X273">
            <v>-2.463706049999999</v>
          </cell>
          <cell r="Z273">
            <v>15.951150950000006</v>
          </cell>
        </row>
        <row r="274">
          <cell r="G274">
            <v>0.18164176999999998</v>
          </cell>
          <cell r="K274">
            <v>0.12984899999999999</v>
          </cell>
          <cell r="Q274">
            <v>0</v>
          </cell>
          <cell r="V274">
            <v>0</v>
          </cell>
          <cell r="X274">
            <v>0</v>
          </cell>
          <cell r="Z274">
            <v>-0.17313200000000001</v>
          </cell>
        </row>
        <row r="275">
          <cell r="G275">
            <v>0</v>
          </cell>
          <cell r="K275">
            <v>0</v>
          </cell>
          <cell r="Q275">
            <v>0</v>
          </cell>
          <cell r="V275">
            <v>0</v>
          </cell>
          <cell r="X275">
            <v>0</v>
          </cell>
          <cell r="Z275">
            <v>0</v>
          </cell>
        </row>
        <row r="276">
          <cell r="G276">
            <v>5.5577839899999999</v>
          </cell>
          <cell r="K276">
            <v>5.4787520000000001</v>
          </cell>
          <cell r="Q276">
            <v>7.4925499100000001</v>
          </cell>
          <cell r="V276">
            <v>6.7821789999999993E-2</v>
          </cell>
          <cell r="X276">
            <v>-0.96378208999999959</v>
          </cell>
          <cell r="Z276">
            <v>0.18224291000000026</v>
          </cell>
        </row>
        <row r="278">
          <cell r="G278">
            <v>0</v>
          </cell>
          <cell r="K278">
            <v>0</v>
          </cell>
          <cell r="Q278">
            <v>0</v>
          </cell>
          <cell r="V278">
            <v>0</v>
          </cell>
          <cell r="X278">
            <v>0</v>
          </cell>
          <cell r="Z278">
            <v>22.577912000000001</v>
          </cell>
        </row>
        <row r="279">
          <cell r="G279">
            <v>3.4174129600000001</v>
          </cell>
          <cell r="K279">
            <v>-11.249392</v>
          </cell>
          <cell r="Q279">
            <v>-28.544861139999998</v>
          </cell>
          <cell r="V279">
            <v>-2.9522762099999973</v>
          </cell>
          <cell r="X279">
            <v>-3.4272001399999965</v>
          </cell>
          <cell r="Z279">
            <v>-6.6175431399999951</v>
          </cell>
        </row>
        <row r="280">
          <cell r="G280">
            <v>0</v>
          </cell>
          <cell r="K280">
            <v>-3.5527136788005009E-15</v>
          </cell>
          <cell r="Q280">
            <v>-3.5527136788005009E-15</v>
          </cell>
          <cell r="V280">
            <v>0</v>
          </cell>
          <cell r="X280">
            <v>3.5527136788005009E-15</v>
          </cell>
          <cell r="Z280">
            <v>-3.5527136788005009E-15</v>
          </cell>
        </row>
        <row r="283">
          <cell r="G283">
            <v>0.14068073</v>
          </cell>
          <cell r="K283">
            <v>-4.1780000000000003E-3</v>
          </cell>
          <cell r="Q283">
            <v>1.7239990000000001</v>
          </cell>
          <cell r="V283">
            <v>0</v>
          </cell>
          <cell r="X283">
            <v>-0.956677</v>
          </cell>
          <cell r="Z283">
            <v>-3.0410709999999996</v>
          </cell>
        </row>
        <row r="285">
          <cell r="G285">
            <v>-254.14603200999994</v>
          </cell>
          <cell r="K285">
            <v>-237.54744700000001</v>
          </cell>
          <cell r="Q285">
            <v>-355.25237758920008</v>
          </cell>
          <cell r="V285">
            <v>0.76115186999987827</v>
          </cell>
          <cell r="X285">
            <v>-7.3409320564001632</v>
          </cell>
          <cell r="Z285">
            <v>-28.361054589200023</v>
          </cell>
        </row>
        <row r="286">
          <cell r="G286">
            <v>0</v>
          </cell>
          <cell r="K286">
            <v>0</v>
          </cell>
          <cell r="Q286">
            <v>0</v>
          </cell>
          <cell r="V286">
            <v>0</v>
          </cell>
          <cell r="X286">
            <v>0</v>
          </cell>
          <cell r="Z286">
            <v>45.155823999999939</v>
          </cell>
        </row>
        <row r="288">
          <cell r="G288">
            <v>-170.19880429999995</v>
          </cell>
          <cell r="K288">
            <v>-157.41403099999999</v>
          </cell>
          <cell r="Q288">
            <v>-232.05348375919999</v>
          </cell>
          <cell r="V288">
            <v>1.5234640000000184</v>
          </cell>
          <cell r="X288">
            <v>2.0221514536000029</v>
          </cell>
          <cell r="Z288">
            <v>-12.992125759199979</v>
          </cell>
        </row>
        <row r="289">
          <cell r="G289">
            <v>-62.133174709999992</v>
          </cell>
          <cell r="K289">
            <v>-51.861871999999998</v>
          </cell>
          <cell r="Q289">
            <v>-86.657335340000003</v>
          </cell>
          <cell r="V289">
            <v>-7.0086971700000049</v>
          </cell>
          <cell r="X289">
            <v>-8.3385750999999999</v>
          </cell>
          <cell r="Z289">
            <v>-17.130208339999996</v>
          </cell>
        </row>
        <row r="290">
          <cell r="G290">
            <v>-13.721361740000001</v>
          </cell>
          <cell r="K290">
            <v>-14.063434000000001</v>
          </cell>
          <cell r="Q290">
            <v>-20.40751749</v>
          </cell>
          <cell r="V290">
            <v>1.0615360000000003</v>
          </cell>
          <cell r="X290">
            <v>1.3060635500000011</v>
          </cell>
          <cell r="Z290">
            <v>-1.0072224900000002</v>
          </cell>
        </row>
        <row r="291">
          <cell r="G291">
            <v>-8.0926912599999987</v>
          </cell>
          <cell r="K291">
            <v>-14.20811</v>
          </cell>
          <cell r="Q291">
            <v>-16.134041</v>
          </cell>
          <cell r="V291">
            <v>5.1848490399999996</v>
          </cell>
          <cell r="X291">
            <v>-2.3305719600000003</v>
          </cell>
          <cell r="Z291">
            <v>2.7685020000000016</v>
          </cell>
        </row>
        <row r="293">
          <cell r="V293">
            <v>0</v>
          </cell>
        </row>
        <row r="294">
          <cell r="G294">
            <v>7.9801306300000006</v>
          </cell>
          <cell r="K294">
            <v>1.07195</v>
          </cell>
          <cell r="Q294">
            <v>3.3624763489999996</v>
          </cell>
          <cell r="V294">
            <v>1.0931551699999984</v>
          </cell>
          <cell r="X294">
            <v>1.1388803889999988</v>
          </cell>
          <cell r="Z294">
            <v>1.7883363489999995</v>
          </cell>
        </row>
        <row r="295">
          <cell r="G295">
            <v>0.63733237000000009</v>
          </cell>
          <cell r="K295">
            <v>0.29716999999999999</v>
          </cell>
          <cell r="Q295">
            <v>0.46866564999999943</v>
          </cell>
          <cell r="V295">
            <v>-1.3152010000000713E-2</v>
          </cell>
          <cell r="X295">
            <v>0.11430148999999928</v>
          </cell>
          <cell r="Z295">
            <v>4.9348649999999439E-2</v>
          </cell>
        </row>
        <row r="296">
          <cell r="G296">
            <v>0</v>
          </cell>
          <cell r="K296">
            <v>0</v>
          </cell>
          <cell r="Q296">
            <v>0</v>
          </cell>
          <cell r="V296">
            <v>0</v>
          </cell>
          <cell r="X296">
            <v>0</v>
          </cell>
          <cell r="Z296">
            <v>0</v>
          </cell>
        </row>
        <row r="299">
          <cell r="G299">
            <v>0</v>
          </cell>
          <cell r="K299">
            <v>0</v>
          </cell>
          <cell r="Q299">
            <v>0</v>
          </cell>
          <cell r="V299">
            <v>0</v>
          </cell>
          <cell r="X299">
            <v>0</v>
          </cell>
          <cell r="Z299">
            <v>0</v>
          </cell>
        </row>
        <row r="300">
          <cell r="G300">
            <v>-0.47014053</v>
          </cell>
          <cell r="K300">
            <v>-0.10431699999999999</v>
          </cell>
          <cell r="Q300">
            <v>-3.8391600000001491E-3</v>
          </cell>
          <cell r="V300">
            <v>0.16616115357552563</v>
          </cell>
          <cell r="X300">
            <v>-1.3617558299999999</v>
          </cell>
          <cell r="Z300">
            <v>-0.30785816000000016</v>
          </cell>
        </row>
        <row r="301">
          <cell r="G301">
            <v>0</v>
          </cell>
          <cell r="K301">
            <v>0</v>
          </cell>
          <cell r="Q301">
            <v>0</v>
          </cell>
          <cell r="V301">
            <v>0</v>
          </cell>
          <cell r="X301">
            <v>0</v>
          </cell>
          <cell r="Z301">
            <v>0</v>
          </cell>
        </row>
        <row r="302">
          <cell r="G302">
            <v>8.1473224700000006</v>
          </cell>
          <cell r="K302">
            <v>1.2648029999999999</v>
          </cell>
          <cell r="Q302">
            <v>3.8273028389999988</v>
          </cell>
          <cell r="V302">
            <v>1.2461643135755236</v>
          </cell>
          <cell r="X302">
            <v>-0.10857395100000211</v>
          </cell>
          <cell r="Z302">
            <v>1.5298268389999987</v>
          </cell>
        </row>
        <row r="303">
          <cell r="G303">
            <v>0</v>
          </cell>
          <cell r="K303">
            <v>0</v>
          </cell>
          <cell r="Q303">
            <v>0</v>
          </cell>
          <cell r="V303">
            <v>0</v>
          </cell>
          <cell r="X303">
            <v>0</v>
          </cell>
          <cell r="Z303">
            <v>0</v>
          </cell>
        </row>
        <row r="308">
          <cell r="G308">
            <v>-0.77145644999999985</v>
          </cell>
          <cell r="K308">
            <v>-4.0639070000000004</v>
          </cell>
          <cell r="Q308">
            <v>-3.2731593399999999</v>
          </cell>
          <cell r="V308">
            <v>6.6664597600000004</v>
          </cell>
          <cell r="X308">
            <v>8.3097966599999999</v>
          </cell>
          <cell r="Z308">
            <v>2.4767416599999996</v>
          </cell>
        </row>
        <row r="309">
          <cell r="G309">
            <v>-0.19159498999999999</v>
          </cell>
          <cell r="K309">
            <v>-2.64581</v>
          </cell>
          <cell r="Q309">
            <v>-0.98757229000000002</v>
          </cell>
          <cell r="V309">
            <v>2.3811266999999998</v>
          </cell>
          <cell r="X309">
            <v>2.7581697100000002</v>
          </cell>
          <cell r="Z309">
            <v>2.61426471</v>
          </cell>
        </row>
        <row r="310">
          <cell r="G310">
            <v>-2.033919E-2</v>
          </cell>
          <cell r="K310">
            <v>-0.94594</v>
          </cell>
          <cell r="Q310">
            <v>-0.86860682000000011</v>
          </cell>
          <cell r="V310">
            <v>0.1305980699999999</v>
          </cell>
          <cell r="X310">
            <v>0.13060517999999988</v>
          </cell>
          <cell r="Z310">
            <v>-0.12477082000000006</v>
          </cell>
        </row>
        <row r="311">
          <cell r="G311">
            <v>0</v>
          </cell>
          <cell r="K311">
            <v>-0.74943499999999996</v>
          </cell>
          <cell r="Q311">
            <v>-0.70932739</v>
          </cell>
          <cell r="V311">
            <v>2.8774999999999773E-3</v>
          </cell>
          <cell r="X311">
            <v>2.8356099999999884E-3</v>
          </cell>
          <cell r="Z311">
            <v>0.50117361000000005</v>
          </cell>
        </row>
        <row r="316">
          <cell r="G316">
            <v>0</v>
          </cell>
          <cell r="K316">
            <v>0</v>
          </cell>
          <cell r="Q316">
            <v>0</v>
          </cell>
          <cell r="V316">
            <v>0</v>
          </cell>
          <cell r="X316">
            <v>0</v>
          </cell>
          <cell r="Z316">
            <v>0</v>
          </cell>
        </row>
        <row r="317">
          <cell r="G317">
            <v>0</v>
          </cell>
          <cell r="K317">
            <v>0</v>
          </cell>
          <cell r="Q317">
            <v>0</v>
          </cell>
          <cell r="V317">
            <v>0</v>
          </cell>
          <cell r="X317">
            <v>0</v>
          </cell>
          <cell r="Z317">
            <v>0</v>
          </cell>
        </row>
        <row r="318">
          <cell r="G318">
            <v>0</v>
          </cell>
          <cell r="K318">
            <v>0</v>
          </cell>
          <cell r="Q318">
            <v>0</v>
          </cell>
          <cell r="V318">
            <v>0</v>
          </cell>
          <cell r="X318">
            <v>0</v>
          </cell>
          <cell r="Z318">
            <v>0</v>
          </cell>
        </row>
        <row r="319">
          <cell r="G319">
            <v>0</v>
          </cell>
          <cell r="K319">
            <v>0</v>
          </cell>
          <cell r="Q319">
            <v>0</v>
          </cell>
          <cell r="V319">
            <v>0</v>
          </cell>
          <cell r="X319">
            <v>0</v>
          </cell>
          <cell r="Z319">
            <v>0</v>
          </cell>
        </row>
        <row r="320">
          <cell r="G320">
            <v>0</v>
          </cell>
          <cell r="K320">
            <v>0</v>
          </cell>
          <cell r="Q320">
            <v>0</v>
          </cell>
          <cell r="V320">
            <v>0</v>
          </cell>
          <cell r="X320">
            <v>0</v>
          </cell>
          <cell r="Z320">
            <v>0</v>
          </cell>
        </row>
        <row r="327">
          <cell r="G327">
            <v>-73.097955749999997</v>
          </cell>
          <cell r="K327">
            <v>-70.380459000000002</v>
          </cell>
          <cell r="Q327">
            <v>-97.463938999999996</v>
          </cell>
          <cell r="V327">
            <v>4.0803000000000083</v>
          </cell>
          <cell r="X327">
            <v>2.9802999999999997</v>
          </cell>
          <cell r="Z327">
            <v>-3.6233270000000033</v>
          </cell>
        </row>
        <row r="328">
          <cell r="G328">
            <v>-2E-8</v>
          </cell>
          <cell r="K328">
            <v>-0.82499999999999996</v>
          </cell>
          <cell r="Q328">
            <v>0</v>
          </cell>
          <cell r="V328">
            <v>-4.0803000000000003</v>
          </cell>
          <cell r="X328">
            <v>0</v>
          </cell>
          <cell r="Z328">
            <v>1.1000000000000001</v>
          </cell>
        </row>
        <row r="329">
          <cell r="G329">
            <v>-54.777774909999991</v>
          </cell>
          <cell r="K329">
            <v>-51.859707999999998</v>
          </cell>
          <cell r="Q329">
            <v>-73.135252900000012</v>
          </cell>
          <cell r="V329">
            <v>-0.11597490000001187</v>
          </cell>
          <cell r="X329">
            <v>3.6559870999999902</v>
          </cell>
          <cell r="Z329">
            <v>-3.9932879000000128</v>
          </cell>
        </row>
        <row r="330">
          <cell r="G330">
            <v>0</v>
          </cell>
          <cell r="K330">
            <v>0</v>
          </cell>
          <cell r="Q330">
            <v>0</v>
          </cell>
          <cell r="V330">
            <v>0</v>
          </cell>
          <cell r="X330">
            <v>0</v>
          </cell>
          <cell r="Z330">
            <v>0</v>
          </cell>
        </row>
        <row r="331">
          <cell r="G331">
            <v>-127.87573067999999</v>
          </cell>
          <cell r="K331">
            <v>-123.065167</v>
          </cell>
          <cell r="Q331">
            <v>-170.59919189999999</v>
          </cell>
          <cell r="V331">
            <v>-0.11597489999996924</v>
          </cell>
          <cell r="X331">
            <v>6.6362871000000041</v>
          </cell>
          <cell r="Z331">
            <v>-6.5166149000000075</v>
          </cell>
        </row>
        <row r="336">
          <cell r="G336">
            <v>0</v>
          </cell>
          <cell r="K336">
            <v>-9.9680000000000005E-2</v>
          </cell>
          <cell r="Q336">
            <v>0.31801355000000003</v>
          </cell>
          <cell r="V336">
            <v>-8.8173299999999566E-3</v>
          </cell>
          <cell r="X336">
            <v>0.39986355000000001</v>
          </cell>
          <cell r="Z336">
            <v>0.69414355000000005</v>
          </cell>
        </row>
        <row r="337">
          <cell r="G337">
            <v>0</v>
          </cell>
          <cell r="K337">
            <v>-2.4920000000000001E-2</v>
          </cell>
          <cell r="Q337">
            <v>7.9510339999999999E-2</v>
          </cell>
          <cell r="V337">
            <v>-2.2043300000000182E-3</v>
          </cell>
          <cell r="X337">
            <v>0.10022033999999999</v>
          </cell>
          <cell r="Z337">
            <v>0.17354034000000002</v>
          </cell>
        </row>
        <row r="338">
          <cell r="G338">
            <v>0</v>
          </cell>
          <cell r="K338">
            <v>-0.1246</v>
          </cell>
          <cell r="Q338">
            <v>0.39752389000000005</v>
          </cell>
          <cell r="V338">
            <v>-1.1021659999999989E-2</v>
          </cell>
          <cell r="X338">
            <v>0.50008388999999998</v>
          </cell>
          <cell r="Z338">
            <v>0.86768389000000012</v>
          </cell>
        </row>
        <row r="368">
          <cell r="G368">
            <v>2138.2518860099999</v>
          </cell>
          <cell r="K368">
            <v>1951.7979369999998</v>
          </cell>
          <cell r="Q368">
            <v>2856.6706173200005</v>
          </cell>
          <cell r="V368">
            <v>58.710277690001021</v>
          </cell>
          <cell r="X368">
            <v>109.64307714000006</v>
          </cell>
          <cell r="Z368">
            <v>212.59474832000069</v>
          </cell>
        </row>
        <row r="372">
          <cell r="V372">
            <v>0</v>
          </cell>
          <cell r="X372">
            <v>0</v>
          </cell>
          <cell r="Z372">
            <v>0</v>
          </cell>
        </row>
        <row r="373">
          <cell r="G373">
            <v>0</v>
          </cell>
          <cell r="K373">
            <v>0</v>
          </cell>
          <cell r="Q373">
            <v>1.07E-4</v>
          </cell>
          <cell r="V373">
            <v>0</v>
          </cell>
          <cell r="X373">
            <v>2.8799999999999995E-4</v>
          </cell>
          <cell r="Z373">
            <v>1.07E-4</v>
          </cell>
        </row>
        <row r="374">
          <cell r="G374">
            <v>0</v>
          </cell>
          <cell r="K374">
            <v>0</v>
          </cell>
          <cell r="Q374">
            <v>0</v>
          </cell>
          <cell r="V374">
            <v>0</v>
          </cell>
          <cell r="X374">
            <v>0</v>
          </cell>
          <cell r="Z374">
            <v>0</v>
          </cell>
        </row>
        <row r="400">
          <cell r="G400">
            <v>-1.8231596599999997</v>
          </cell>
          <cell r="K400">
            <v>-1.7319149999999999</v>
          </cell>
          <cell r="Q400">
            <v>-2.4308797900000001</v>
          </cell>
          <cell r="V400">
            <v>0.35364899999999988</v>
          </cell>
          <cell r="X400">
            <v>-4.1847789999999829E-2</v>
          </cell>
          <cell r="Z400">
            <v>0.29548721000000011</v>
          </cell>
        </row>
        <row r="401">
          <cell r="G401">
            <v>-0.60771984000000001</v>
          </cell>
          <cell r="K401">
            <v>-0.57730499999999996</v>
          </cell>
          <cell r="Q401">
            <v>-0.81029322000000004</v>
          </cell>
          <cell r="V401">
            <v>0.11788299999999996</v>
          </cell>
          <cell r="X401">
            <v>-1.3948260000000046E-2</v>
          </cell>
          <cell r="Z401">
            <v>9.8495779999999922E-2</v>
          </cell>
        </row>
        <row r="402">
          <cell r="G402">
            <v>-0.38363420999999992</v>
          </cell>
          <cell r="K402">
            <v>-0.37834099999999998</v>
          </cell>
          <cell r="Q402">
            <v>-0.48763296</v>
          </cell>
          <cell r="V402">
            <v>0</v>
          </cell>
          <cell r="X402">
            <v>0</v>
          </cell>
          <cell r="Z402">
            <v>2.722804000000012E-2</v>
          </cell>
        </row>
        <row r="403">
          <cell r="G403">
            <v>-0.26981044999999998</v>
          </cell>
          <cell r="K403">
            <v>-0.26408999999999999</v>
          </cell>
          <cell r="Q403">
            <v>-0.34169603999999998</v>
          </cell>
          <cell r="V403">
            <v>0</v>
          </cell>
          <cell r="X403">
            <v>0</v>
          </cell>
          <cell r="Z403">
            <v>1.805096000000006E-2</v>
          </cell>
        </row>
        <row r="404">
          <cell r="G404">
            <v>-3.0843241599999995</v>
          </cell>
          <cell r="K404">
            <v>-2.9516509999999996</v>
          </cell>
          <cell r="Q404">
            <v>-4.0705020100000002</v>
          </cell>
          <cell r="V404">
            <v>0.47153199999999984</v>
          </cell>
          <cell r="X404">
            <v>-5.5796049999999653E-2</v>
          </cell>
          <cell r="Z404">
            <v>0.43926199000000032</v>
          </cell>
        </row>
        <row r="406">
          <cell r="G406">
            <v>1.43509E-3</v>
          </cell>
          <cell r="K406">
            <v>-1.4350000000000001E-3</v>
          </cell>
          <cell r="Q406">
            <v>0</v>
          </cell>
          <cell r="V406">
            <v>0</v>
          </cell>
          <cell r="X406">
            <v>0</v>
          </cell>
          <cell r="Z406">
            <v>1.4350000000000001E-3</v>
          </cell>
        </row>
        <row r="409">
          <cell r="G409">
            <v>0</v>
          </cell>
          <cell r="K409">
            <v>22.538466</v>
          </cell>
          <cell r="Q409">
            <v>0</v>
          </cell>
          <cell r="V409">
            <v>0</v>
          </cell>
          <cell r="X409">
            <v>0</v>
          </cell>
          <cell r="Z409">
            <v>-23.229139</v>
          </cell>
        </row>
        <row r="410">
          <cell r="G410">
            <v>23.269008809999999</v>
          </cell>
          <cell r="K410">
            <v>21.043733</v>
          </cell>
          <cell r="Q410">
            <v>28.866216960000003</v>
          </cell>
          <cell r="V410">
            <v>4.3497999999999593E-2</v>
          </cell>
          <cell r="X410">
            <v>0.77131999999999934</v>
          </cell>
          <cell r="Z410">
            <v>-5.6038607899999917</v>
          </cell>
        </row>
        <row r="411">
          <cell r="G411">
            <v>0</v>
          </cell>
          <cell r="K411">
            <v>0</v>
          </cell>
          <cell r="Q411">
            <v>0</v>
          </cell>
          <cell r="V411">
            <v>0</v>
          </cell>
          <cell r="X411">
            <v>0</v>
          </cell>
          <cell r="Z411">
            <v>0</v>
          </cell>
        </row>
        <row r="412">
          <cell r="G412">
            <v>0</v>
          </cell>
          <cell r="K412">
            <v>0</v>
          </cell>
          <cell r="Q412">
            <v>0</v>
          </cell>
          <cell r="V412">
            <v>0</v>
          </cell>
          <cell r="X412">
            <v>0</v>
          </cell>
          <cell r="Z412">
            <v>0</v>
          </cell>
        </row>
        <row r="413">
          <cell r="G413">
            <v>0</v>
          </cell>
          <cell r="K413">
            <v>0</v>
          </cell>
          <cell r="Q413">
            <v>0</v>
          </cell>
          <cell r="V413">
            <v>0</v>
          </cell>
          <cell r="X413">
            <v>0</v>
          </cell>
          <cell r="Z413">
            <v>0</v>
          </cell>
        </row>
        <row r="416">
          <cell r="G416">
            <v>2.4999999999999999E-7</v>
          </cell>
          <cell r="K416">
            <v>-0.54649199999999998</v>
          </cell>
          <cell r="V416">
            <v>0</v>
          </cell>
          <cell r="X416">
            <v>0</v>
          </cell>
          <cell r="Z416">
            <v>0</v>
          </cell>
        </row>
        <row r="418">
          <cell r="G418">
            <v>23.26900856</v>
          </cell>
          <cell r="K418">
            <v>44.128691000000003</v>
          </cell>
          <cell r="Q418">
            <v>28.866216960000003</v>
          </cell>
          <cell r="V418">
            <v>4.3497999999999593E-2</v>
          </cell>
          <cell r="X418">
            <v>0.77131999999999934</v>
          </cell>
          <cell r="Z418">
            <v>-28.832999789999992</v>
          </cell>
        </row>
        <row r="425">
          <cell r="G425">
            <v>-0.77145644999999985</v>
          </cell>
          <cell r="K425">
            <v>-4.0639070000000004</v>
          </cell>
          <cell r="Q425">
            <v>-3.2731593399999999</v>
          </cell>
          <cell r="V425">
            <v>6.6664597600000004</v>
          </cell>
          <cell r="X425">
            <v>8.3097966599999999</v>
          </cell>
          <cell r="Z425">
            <v>2.4767416599999996</v>
          </cell>
        </row>
        <row r="426">
          <cell r="G426">
            <v>-2.033919E-2</v>
          </cell>
          <cell r="K426">
            <v>-0.94594</v>
          </cell>
          <cell r="Q426">
            <v>-0.86860682000000011</v>
          </cell>
          <cell r="V426">
            <v>0.1305980699999999</v>
          </cell>
          <cell r="X426">
            <v>0.13060517999999988</v>
          </cell>
          <cell r="Z426">
            <v>-0.12477082000000006</v>
          </cell>
        </row>
        <row r="427">
          <cell r="G427">
            <v>-0.19159498999999999</v>
          </cell>
          <cell r="K427">
            <v>-2.64581</v>
          </cell>
          <cell r="Q427">
            <v>-0.98757229000000002</v>
          </cell>
          <cell r="V427">
            <v>2.3811266999999998</v>
          </cell>
          <cell r="X427">
            <v>2.7581697100000002</v>
          </cell>
          <cell r="Z427">
            <v>2.61426471</v>
          </cell>
        </row>
        <row r="428">
          <cell r="G428">
            <v>0</v>
          </cell>
          <cell r="K428">
            <v>-0.74943499999999996</v>
          </cell>
          <cell r="Q428">
            <v>-0.70932739</v>
          </cell>
          <cell r="V428">
            <v>2.8774999999999773E-3</v>
          </cell>
          <cell r="X428">
            <v>2.8356099999999884E-3</v>
          </cell>
          <cell r="Z428">
            <v>0.50117361000000005</v>
          </cell>
        </row>
        <row r="429">
          <cell r="V429">
            <v>0</v>
          </cell>
          <cell r="X429">
            <v>0</v>
          </cell>
          <cell r="Z429">
            <v>0</v>
          </cell>
        </row>
        <row r="431">
          <cell r="G431">
            <v>-83.69135575</v>
          </cell>
          <cell r="K431">
            <v>-79.823758999999995</v>
          </cell>
          <cell r="Q431">
            <v>-111.588539</v>
          </cell>
          <cell r="V431">
            <v>4.0803000000000083</v>
          </cell>
          <cell r="X431">
            <v>1.773699999999991</v>
          </cell>
          <cell r="Z431">
            <v>-5.1569270000000103</v>
          </cell>
        </row>
        <row r="432">
          <cell r="G432">
            <v>-62.998074909999993</v>
          </cell>
          <cell r="K432">
            <v>-59.163807999999996</v>
          </cell>
          <cell r="Q432">
            <v>-84.095652900000005</v>
          </cell>
          <cell r="V432">
            <v>-0.11597489999999766</v>
          </cell>
          <cell r="X432">
            <v>1.0794450599999976</v>
          </cell>
          <cell r="Z432">
            <v>-5.2148879000000079</v>
          </cell>
        </row>
        <row r="433">
          <cell r="G433">
            <v>-2E-8</v>
          </cell>
          <cell r="K433">
            <v>-0.82499999999999996</v>
          </cell>
          <cell r="Q433">
            <v>0</v>
          </cell>
          <cell r="V433">
            <v>-4.0803000000000003</v>
          </cell>
          <cell r="X433">
            <v>0</v>
          </cell>
          <cell r="Z433">
            <v>1.1000000000000001</v>
          </cell>
        </row>
        <row r="434">
          <cell r="G434">
            <v>0</v>
          </cell>
          <cell r="K434">
            <v>0</v>
          </cell>
          <cell r="Q434">
            <v>0</v>
          </cell>
          <cell r="V434">
            <v>0</v>
          </cell>
          <cell r="X434">
            <v>0</v>
          </cell>
          <cell r="Z434">
            <v>0</v>
          </cell>
        </row>
        <row r="437">
          <cell r="G437">
            <v>-1.8754991100000002</v>
          </cell>
          <cell r="I437" t="e">
            <v>#VALUE!</v>
          </cell>
          <cell r="K437">
            <v>0</v>
          </cell>
          <cell r="M437" t="e">
            <v>#VALUE!</v>
          </cell>
          <cell r="Q437">
            <v>-5.6</v>
          </cell>
          <cell r="V437">
            <v>-0.5</v>
          </cell>
          <cell r="X437">
            <v>0.66164799999999957</v>
          </cell>
          <cell r="Z437">
            <v>-5.6</v>
          </cell>
        </row>
        <row r="438">
          <cell r="G438">
            <v>-1.8754991100000002</v>
          </cell>
          <cell r="I438" t="e">
            <v>#VALUE!</v>
          </cell>
          <cell r="K438">
            <v>0</v>
          </cell>
          <cell r="M438" t="e">
            <v>#VALUE!</v>
          </cell>
          <cell r="Q438">
            <v>-5.6</v>
          </cell>
          <cell r="V438">
            <v>-0.5</v>
          </cell>
          <cell r="X438">
            <v>0.66164799999999957</v>
          </cell>
          <cell r="Z438">
            <v>-5.6</v>
          </cell>
        </row>
        <row r="439">
          <cell r="G439">
            <v>-3.2752999999999997E-2</v>
          </cell>
          <cell r="I439" t="e">
            <v>#VALUE!</v>
          </cell>
          <cell r="K439">
            <v>0</v>
          </cell>
          <cell r="M439" t="e">
            <v>#VALUE!</v>
          </cell>
          <cell r="Q439">
            <v>-0.32</v>
          </cell>
          <cell r="V439">
            <v>3.4999999999999976E-2</v>
          </cell>
          <cell r="X439">
            <v>0.45750000000000007</v>
          </cell>
          <cell r="Z439">
            <v>-0.32</v>
          </cell>
        </row>
        <row r="440">
          <cell r="G440">
            <v>0</v>
          </cell>
          <cell r="I440" t="e">
            <v>#VALUE!</v>
          </cell>
          <cell r="K440">
            <v>0</v>
          </cell>
          <cell r="M440" t="e">
            <v>#VALUE!</v>
          </cell>
          <cell r="Q440">
            <v>-0.23400010360000001</v>
          </cell>
          <cell r="V440">
            <v>8.7000000000000022E-2</v>
          </cell>
          <cell r="X440">
            <v>1.0005439963999998</v>
          </cell>
          <cell r="Z440">
            <v>-0.23400010360000001</v>
          </cell>
        </row>
        <row r="441">
          <cell r="G441">
            <v>0</v>
          </cell>
          <cell r="I441" t="e">
            <v>#VALUE!</v>
          </cell>
          <cell r="K441">
            <v>0</v>
          </cell>
          <cell r="M441" t="e">
            <v>#VALUE!</v>
          </cell>
          <cell r="Q441">
            <v>-2.1</v>
          </cell>
          <cell r="V441">
            <v>0.89999999999999991</v>
          </cell>
          <cell r="X441">
            <v>0.2663129999999998</v>
          </cell>
          <cell r="Z441">
            <v>-0.40088500000000016</v>
          </cell>
        </row>
        <row r="442">
          <cell r="G442">
            <v>-3.2752999999999997E-2</v>
          </cell>
          <cell r="I442" t="e">
            <v>#VALUE!</v>
          </cell>
          <cell r="K442">
            <v>0</v>
          </cell>
          <cell r="M442" t="e">
            <v>#VALUE!</v>
          </cell>
          <cell r="Q442">
            <v>-2.6540001036</v>
          </cell>
          <cell r="V442">
            <v>1.0219999999999998</v>
          </cell>
          <cell r="X442">
            <v>1.7243569963999996</v>
          </cell>
          <cell r="Z442">
            <v>-0.95488510360000012</v>
          </cell>
        </row>
        <row r="443">
          <cell r="I443">
            <v>0</v>
          </cell>
          <cell r="M443">
            <v>0</v>
          </cell>
        </row>
        <row r="444">
          <cell r="G444">
            <v>-5.0132719999999997</v>
          </cell>
          <cell r="I444" t="e">
            <v>#VALUE!</v>
          </cell>
          <cell r="K444">
            <v>0</v>
          </cell>
          <cell r="M444" t="e">
            <v>#VALUE!</v>
          </cell>
          <cell r="Q444">
            <v>-6.49</v>
          </cell>
          <cell r="V444">
            <v>-0.70885700000000007</v>
          </cell>
          <cell r="X444">
            <v>-2.6068570000000002</v>
          </cell>
          <cell r="Z444">
            <v>-6.49</v>
          </cell>
        </row>
        <row r="445">
          <cell r="G445">
            <v>0</v>
          </cell>
          <cell r="I445" t="e">
            <v>#VALUE!</v>
          </cell>
          <cell r="K445">
            <v>0</v>
          </cell>
          <cell r="M445" t="e">
            <v>#VALUE!</v>
          </cell>
          <cell r="Q445">
            <v>0</v>
          </cell>
          <cell r="V445">
            <v>2.52E-4</v>
          </cell>
          <cell r="X445">
            <v>16.732251999999999</v>
          </cell>
          <cell r="Z445">
            <v>0</v>
          </cell>
        </row>
        <row r="446">
          <cell r="G446">
            <v>-5.3399999999999996E-2</v>
          </cell>
          <cell r="I446" t="e">
            <v>#VALUE!</v>
          </cell>
          <cell r="K446">
            <v>0</v>
          </cell>
          <cell r="M446" t="e">
            <v>#VALUE!</v>
          </cell>
          <cell r="Q446">
            <v>-0.41199999999999998</v>
          </cell>
          <cell r="V446">
            <v>0.76230900000000013</v>
          </cell>
          <cell r="X446">
            <v>0.76130900000000001</v>
          </cell>
          <cell r="Z446">
            <v>-0.41199999999999998</v>
          </cell>
        </row>
        <row r="447">
          <cell r="G447">
            <v>0</v>
          </cell>
          <cell r="I447" t="e">
            <v>#VALUE!</v>
          </cell>
          <cell r="K447">
            <v>0</v>
          </cell>
          <cell r="M447" t="e">
            <v>#VALUE!</v>
          </cell>
          <cell r="Q447">
            <v>0</v>
          </cell>
          <cell r="V447">
            <v>0</v>
          </cell>
          <cell r="X447">
            <v>0</v>
          </cell>
          <cell r="Z447">
            <v>0</v>
          </cell>
        </row>
        <row r="448">
          <cell r="G448">
            <v>-8.3400000000000002E-2</v>
          </cell>
          <cell r="I448" t="e">
            <v>#VALUE!</v>
          </cell>
          <cell r="K448">
            <v>0</v>
          </cell>
          <cell r="M448" t="e">
            <v>#VALUE!</v>
          </cell>
          <cell r="Q448">
            <v>-0.85020000000000007</v>
          </cell>
          <cell r="V448">
            <v>-7.0723000000000091E-2</v>
          </cell>
          <cell r="X448">
            <v>3.2712769999999995</v>
          </cell>
          <cell r="Z448">
            <v>-0.85020000000000007</v>
          </cell>
        </row>
        <row r="449">
          <cell r="G449">
            <v>0</v>
          </cell>
          <cell r="I449" t="e">
            <v>#VALUE!</v>
          </cell>
          <cell r="K449">
            <v>0</v>
          </cell>
          <cell r="M449" t="e">
            <v>#VALUE!</v>
          </cell>
          <cell r="Q449">
            <v>0</v>
          </cell>
          <cell r="V449">
            <v>0</v>
          </cell>
          <cell r="X449">
            <v>0</v>
          </cell>
          <cell r="Z449">
            <v>0</v>
          </cell>
        </row>
        <row r="450">
          <cell r="G450">
            <v>-9.9197000000000007E-2</v>
          </cell>
          <cell r="I450" t="e">
            <v>#VALUE!</v>
          </cell>
          <cell r="K450">
            <v>0</v>
          </cell>
          <cell r="M450" t="e">
            <v>#VALUE!</v>
          </cell>
          <cell r="Q450">
            <v>-0.76100000000000001</v>
          </cell>
          <cell r="V450">
            <v>1.9160009936</v>
          </cell>
          <cell r="X450">
            <v>3.9329249999999991</v>
          </cell>
          <cell r="Z450">
            <v>-0.76100000000000001</v>
          </cell>
        </row>
        <row r="451">
          <cell r="G451">
            <v>0</v>
          </cell>
          <cell r="I451" t="e">
            <v>#VALUE!</v>
          </cell>
          <cell r="K451">
            <v>0</v>
          </cell>
          <cell r="M451" t="e">
            <v>#VALUE!</v>
          </cell>
          <cell r="Q451">
            <v>0</v>
          </cell>
          <cell r="V451">
            <v>6.7</v>
          </cell>
          <cell r="X451">
            <v>0</v>
          </cell>
          <cell r="Z451">
            <v>0</v>
          </cell>
        </row>
        <row r="452">
          <cell r="G452">
            <v>-5.249269</v>
          </cell>
          <cell r="I452" t="e">
            <v>#VALUE!</v>
          </cell>
          <cell r="K452">
            <v>0</v>
          </cell>
          <cell r="M452" t="e">
            <v>#VALUE!</v>
          </cell>
          <cell r="Q452">
            <v>-8.5131999999999994</v>
          </cell>
          <cell r="V452">
            <v>8.5989819936000007</v>
          </cell>
          <cell r="X452">
            <v>18.800981989999997</v>
          </cell>
          <cell r="Z452">
            <v>-8.5131999999999994</v>
          </cell>
        </row>
        <row r="454">
          <cell r="G454">
            <v>-7.1575211099999994</v>
          </cell>
          <cell r="I454" t="e">
            <v>#VALUE!</v>
          </cell>
          <cell r="K454">
            <v>0</v>
          </cell>
          <cell r="M454" t="e">
            <v>#VALUE!</v>
          </cell>
          <cell r="Q454">
            <v>-16.767200103599997</v>
          </cell>
          <cell r="V454">
            <v>9.1209819936000009</v>
          </cell>
          <cell r="X454">
            <v>21.186986986399997</v>
          </cell>
          <cell r="Z454">
            <v>-15.0680851036</v>
          </cell>
        </row>
        <row r="457">
          <cell r="G457">
            <v>-9.9964600000000004E-3</v>
          </cell>
          <cell r="I457" t="e">
            <v>#VALUE!</v>
          </cell>
          <cell r="K457">
            <v>-0.17025200000000001</v>
          </cell>
          <cell r="M457" t="e">
            <v>#VALUE!</v>
          </cell>
          <cell r="Q457">
            <v>-0.11145882</v>
          </cell>
          <cell r="V457">
            <v>0</v>
          </cell>
          <cell r="X457">
            <v>0.20434118000000001</v>
          </cell>
          <cell r="Z457">
            <v>0.18300418000000002</v>
          </cell>
        </row>
        <row r="458">
          <cell r="G458">
            <v>0</v>
          </cell>
          <cell r="I458" t="e">
            <v>#VALUE!</v>
          </cell>
          <cell r="K458">
            <v>0</v>
          </cell>
          <cell r="M458" t="e">
            <v>#VALUE!</v>
          </cell>
          <cell r="Q458">
            <v>0</v>
          </cell>
          <cell r="V458">
            <v>0</v>
          </cell>
          <cell r="X458">
            <v>-3.9</v>
          </cell>
          <cell r="Z458">
            <v>0</v>
          </cell>
        </row>
        <row r="460">
          <cell r="G460">
            <v>0</v>
          </cell>
          <cell r="I460" t="e">
            <v>#VALUE!</v>
          </cell>
          <cell r="K460">
            <v>-3</v>
          </cell>
          <cell r="M460" t="e">
            <v>#VALUE!</v>
          </cell>
          <cell r="Q460">
            <v>-1.2</v>
          </cell>
          <cell r="V460">
            <v>0.19999999999999996</v>
          </cell>
          <cell r="X460">
            <v>-1.2</v>
          </cell>
          <cell r="Z460">
            <v>1.84</v>
          </cell>
        </row>
        <row r="461">
          <cell r="G461">
            <v>-9.9964600000000004E-3</v>
          </cell>
          <cell r="I461" t="e">
            <v>#VALUE!</v>
          </cell>
          <cell r="K461">
            <v>-3.1702520000000001</v>
          </cell>
          <cell r="M461" t="e">
            <v>#VALUE!</v>
          </cell>
          <cell r="Q461">
            <v>-1.3114588199999999</v>
          </cell>
          <cell r="V461">
            <v>0.19999999999999996</v>
          </cell>
          <cell r="X461">
            <v>-4.8956588199999995</v>
          </cell>
          <cell r="Z461">
            <v>2.02300418</v>
          </cell>
        </row>
        <row r="462">
          <cell r="G462">
            <v>-1.1099974700003941</v>
          </cell>
          <cell r="I462" t="e">
            <v>#VALUE!</v>
          </cell>
          <cell r="K462">
            <v>-3.1712440000000015</v>
          </cell>
          <cell r="M462" t="e">
            <v>#VALUE!</v>
          </cell>
          <cell r="Q462">
            <v>-1.3114588199996433</v>
          </cell>
          <cell r="V462">
            <v>0.20000000000050022</v>
          </cell>
          <cell r="X462">
            <v>-4.8956588199993121</v>
          </cell>
          <cell r="Z462">
            <v>2.0257031800003915</v>
          </cell>
        </row>
        <row r="463">
          <cell r="Q463">
            <v>3.5660363550960028E-13</v>
          </cell>
        </row>
        <row r="468">
          <cell r="G468">
            <v>7.8704183799999994</v>
          </cell>
          <cell r="K468">
            <v>30.689443999999998</v>
          </cell>
          <cell r="Q468">
            <v>10.490879999999999</v>
          </cell>
          <cell r="V468" t="e">
            <v>#VALUE!</v>
          </cell>
          <cell r="X468" t="e">
            <v>#VALUE!</v>
          </cell>
          <cell r="Z468" t="e">
            <v>#VALUE!</v>
          </cell>
        </row>
        <row r="469">
          <cell r="G469">
            <v>-11.5145719</v>
          </cell>
          <cell r="K469">
            <v>-9.0457909999999995</v>
          </cell>
          <cell r="Q469">
            <v>-15.320049999999998</v>
          </cell>
        </row>
        <row r="470">
          <cell r="G470">
            <v>0.56933137</v>
          </cell>
          <cell r="K470">
            <v>2.7E-2</v>
          </cell>
          <cell r="Q470">
            <v>1.7410000000000001</v>
          </cell>
        </row>
        <row r="471">
          <cell r="G471">
            <v>-3.0748221500000006</v>
          </cell>
          <cell r="K471">
            <v>21.670653000000001</v>
          </cell>
          <cell r="Q471">
            <v>-3.0881699999999994</v>
          </cell>
        </row>
      </sheetData>
      <sheetData sheetId="15" refreshError="1"/>
      <sheetData sheetId="16" refreshError="1"/>
      <sheetData sheetId="17" refreshError="1">
        <row r="1">
          <cell r="H1" t="str">
            <v>CASHFLOW WORKINGS</v>
          </cell>
        </row>
        <row r="6">
          <cell r="H6" t="str">
            <v>ACT0708</v>
          </cell>
          <cell r="L6" t="str">
            <v>ACT0607</v>
          </cell>
          <cell r="R6" t="str">
            <v>FYFCST</v>
          </cell>
        </row>
        <row r="7">
          <cell r="H7">
            <v>39447</v>
          </cell>
          <cell r="L7">
            <v>39082</v>
          </cell>
          <cell r="R7">
            <v>39447</v>
          </cell>
        </row>
        <row r="8">
          <cell r="H8" t="str">
            <v>M.CTD</v>
          </cell>
          <cell r="L8" t="str">
            <v>M.CTD</v>
          </cell>
          <cell r="R8" t="str">
            <v>M.CTD</v>
          </cell>
        </row>
        <row r="10">
          <cell r="Z10" t="str">
            <v>Sch 1b</v>
          </cell>
        </row>
        <row r="13">
          <cell r="H13">
            <v>39355</v>
          </cell>
          <cell r="L13">
            <v>39082</v>
          </cell>
          <cell r="R13" t="str">
            <v xml:space="preserve">     Full Year</v>
          </cell>
        </row>
        <row r="15">
          <cell r="H15" t="str">
            <v>Actual</v>
          </cell>
          <cell r="J15" t="str">
            <v>Variance to Budget</v>
          </cell>
          <cell r="L15" t="str">
            <v>Actual</v>
          </cell>
          <cell r="N15" t="str">
            <v>Variance to Last Year</v>
          </cell>
          <cell r="R15" t="str">
            <v>August                     Forecast</v>
          </cell>
          <cell r="V15" t="str">
            <v>Variance to Last Year</v>
          </cell>
          <cell r="X15" t="str">
            <v>Variance to Budget</v>
          </cell>
          <cell r="Z15" t="str">
            <v>Variance to Last Year</v>
          </cell>
        </row>
        <row r="16">
          <cell r="H16" t="str">
            <v>£m</v>
          </cell>
          <cell r="J16" t="str">
            <v>£m</v>
          </cell>
          <cell r="L16" t="str">
            <v>£m</v>
          </cell>
          <cell r="N16" t="str">
            <v>£m</v>
          </cell>
          <cell r="R16" t="str">
            <v>£m</v>
          </cell>
          <cell r="V16" t="str">
            <v>£m</v>
          </cell>
          <cell r="X16" t="str">
            <v>£m</v>
          </cell>
          <cell r="Z16" t="str">
            <v>£m</v>
          </cell>
        </row>
        <row r="19">
          <cell r="H19">
            <v>756.10720284000035</v>
          </cell>
          <cell r="J19" t="e">
            <v>#VALUE!</v>
          </cell>
          <cell r="L19">
            <v>615.91912100000013</v>
          </cell>
          <cell r="N19">
            <v>140.18808184000022</v>
          </cell>
          <cell r="R19">
            <v>980.61171670635986</v>
          </cell>
          <cell r="V19">
            <v>129.5128597063599</v>
          </cell>
          <cell r="X19">
            <v>47.934383177959717</v>
          </cell>
          <cell r="Z19">
            <v>129.5128597063599</v>
          </cell>
        </row>
        <row r="20">
          <cell r="H20">
            <v>254.14603200999994</v>
          </cell>
          <cell r="J20" t="e">
            <v>#VALUE!</v>
          </cell>
          <cell r="L20">
            <v>237.54744700000001</v>
          </cell>
          <cell r="N20">
            <v>16.598585009999937</v>
          </cell>
          <cell r="R20">
            <v>355.25237758920008</v>
          </cell>
          <cell r="V20">
            <v>28.361054589200023</v>
          </cell>
          <cell r="X20">
            <v>7.3409320564001632</v>
          </cell>
          <cell r="Z20">
            <v>28.361054589200023</v>
          </cell>
        </row>
        <row r="21">
          <cell r="H21">
            <v>-0.98339062999999993</v>
          </cell>
          <cell r="J21" t="e">
            <v>#VALUE!</v>
          </cell>
          <cell r="L21">
            <v>-8.551836999999999</v>
          </cell>
          <cell r="N21">
            <v>7.5684463699999993</v>
          </cell>
          <cell r="R21">
            <v>-5.83866584</v>
          </cell>
          <cell r="V21">
            <v>5.6390581600000003</v>
          </cell>
          <cell r="X21">
            <v>11.201407159999999</v>
          </cell>
          <cell r="Z21">
            <v>5.6390581600000003</v>
          </cell>
        </row>
        <row r="22">
          <cell r="H22">
            <v>1009.2698442200003</v>
          </cell>
          <cell r="J22" t="e">
            <v>#VALUE!</v>
          </cell>
          <cell r="L22">
            <v>844.91473100000019</v>
          </cell>
          <cell r="N22">
            <v>164.35511322000013</v>
          </cell>
          <cell r="R22">
            <v>1330.0254284555599</v>
          </cell>
          <cell r="V22">
            <v>163.51297245555998</v>
          </cell>
          <cell r="X22">
            <v>66.47672239435974</v>
          </cell>
          <cell r="Z22">
            <v>163.51297245555998</v>
          </cell>
        </row>
        <row r="23">
          <cell r="V23">
            <v>0</v>
          </cell>
        </row>
        <row r="24">
          <cell r="H24">
            <v>-2.1356674299999998</v>
          </cell>
          <cell r="J24" t="e">
            <v>#VALUE!</v>
          </cell>
          <cell r="L24">
            <v>-0.57093064000000138</v>
          </cell>
          <cell r="N24">
            <v>-1.5647367899999984</v>
          </cell>
          <cell r="R24">
            <v>4.439229000000001</v>
          </cell>
          <cell r="V24">
            <v>8.4898206400000031</v>
          </cell>
          <cell r="X24">
            <v>5.5814899700000016</v>
          </cell>
          <cell r="Z24">
            <v>8.4898206400000031</v>
          </cell>
        </row>
        <row r="25">
          <cell r="H25">
            <v>-11.839925410000006</v>
          </cell>
          <cell r="J25" t="e">
            <v>#VALUE!</v>
          </cell>
          <cell r="L25">
            <v>15.861791319999995</v>
          </cell>
          <cell r="N25">
            <v>-27.701716730000001</v>
          </cell>
          <cell r="R25">
            <v>-17.562911069999988</v>
          </cell>
          <cell r="V25">
            <v>-43.731154389999972</v>
          </cell>
          <cell r="X25">
            <v>-21.484352639999983</v>
          </cell>
          <cell r="Z25">
            <v>-43.731154389999972</v>
          </cell>
        </row>
        <row r="26">
          <cell r="H26">
            <v>86.938753870000099</v>
          </cell>
          <cell r="J26" t="e">
            <v>#VALUE!</v>
          </cell>
          <cell r="L26">
            <v>-58.249086199999951</v>
          </cell>
          <cell r="N26">
            <v>145.18784007000005</v>
          </cell>
          <cell r="R26">
            <v>44.099474739999948</v>
          </cell>
          <cell r="V26">
            <v>114.57647693999991</v>
          </cell>
          <cell r="X26">
            <v>77.315839069999925</v>
          </cell>
          <cell r="Z26">
            <v>114.57647693999991</v>
          </cell>
        </row>
        <row r="27">
          <cell r="H27">
            <v>75.098828460000092</v>
          </cell>
          <cell r="J27" t="e">
            <v>#VALUE!</v>
          </cell>
          <cell r="L27">
            <v>-42.387294879999956</v>
          </cell>
          <cell r="N27">
            <v>117.48612334000005</v>
          </cell>
          <cell r="R27">
            <v>26.536563669999961</v>
          </cell>
          <cell r="V27">
            <v>70.845322549999935</v>
          </cell>
          <cell r="X27">
            <v>55.831486429999941</v>
          </cell>
          <cell r="Z27">
            <v>70.845322549999935</v>
          </cell>
        </row>
        <row r="28">
          <cell r="H28">
            <v>-0.13234459000000032</v>
          </cell>
          <cell r="J28" t="e">
            <v>#VALUE!</v>
          </cell>
          <cell r="L28">
            <v>12.410914510000003</v>
          </cell>
          <cell r="N28">
            <v>-12.543259100000004</v>
          </cell>
          <cell r="R28">
            <v>1.632962</v>
          </cell>
          <cell r="V28">
            <v>-11.701639510000003</v>
          </cell>
          <cell r="X28">
            <v>-17.511975009999997</v>
          </cell>
          <cell r="Z28">
            <v>-11.701639510000003</v>
          </cell>
        </row>
        <row r="29">
          <cell r="H29">
            <v>6.3171265200000004</v>
          </cell>
          <cell r="J29" t="e">
            <v>#VALUE!</v>
          </cell>
          <cell r="L29">
            <v>6.3417990000000017</v>
          </cell>
          <cell r="N29">
            <v>-2.4672480000001329E-2</v>
          </cell>
          <cell r="R29">
            <v>8.3080559100000038</v>
          </cell>
          <cell r="V29">
            <v>-0.13540708999999751</v>
          </cell>
          <cell r="X29">
            <v>-0.14809604999999237</v>
          </cell>
          <cell r="Z29">
            <v>-0.13540708999999751</v>
          </cell>
        </row>
        <row r="30">
          <cell r="H30">
            <v>-2611.4220152500029</v>
          </cell>
          <cell r="J30" t="e">
            <v>#VALUE!</v>
          </cell>
          <cell r="L30">
            <v>17.612920910004107</v>
          </cell>
          <cell r="N30">
            <v>-2629.034936160007</v>
          </cell>
          <cell r="R30">
            <v>613.3092056814404</v>
          </cell>
          <cell r="V30">
            <v>616.03853475143637</v>
          </cell>
          <cell r="X30">
            <v>613.52459234423986</v>
          </cell>
          <cell r="Z30">
            <v>616.03853475143637</v>
          </cell>
        </row>
        <row r="31">
          <cell r="H31">
            <v>-2532.274072290003</v>
          </cell>
          <cell r="J31" t="e">
            <v>#VALUE!</v>
          </cell>
          <cell r="L31">
            <v>-6.5925910999958433</v>
          </cell>
          <cell r="N31">
            <v>-2525.6814811900072</v>
          </cell>
          <cell r="R31">
            <v>654.22601626144035</v>
          </cell>
          <cell r="V31">
            <v>683.53663134143619</v>
          </cell>
          <cell r="X31">
            <v>657.27749768423985</v>
          </cell>
          <cell r="Z31">
            <v>683.53663134143619</v>
          </cell>
        </row>
        <row r="32">
          <cell r="N32">
            <v>0</v>
          </cell>
          <cell r="V32">
            <v>0</v>
          </cell>
        </row>
        <row r="33">
          <cell r="H33">
            <v>-4.8586531499999994</v>
          </cell>
          <cell r="J33" t="e">
            <v>#VALUE!</v>
          </cell>
          <cell r="L33">
            <v>-0.50457200000000002</v>
          </cell>
          <cell r="N33">
            <v>-4.354081149999999</v>
          </cell>
          <cell r="R33">
            <v>-7.85884202</v>
          </cell>
          <cell r="V33">
            <v>-7.1674920200000001</v>
          </cell>
          <cell r="X33">
            <v>0.38153944000000006</v>
          </cell>
          <cell r="Z33">
            <v>-7.1674920200000001</v>
          </cell>
        </row>
        <row r="34">
          <cell r="N34">
            <v>0</v>
          </cell>
          <cell r="V34">
            <v>0</v>
          </cell>
        </row>
        <row r="35">
          <cell r="H35">
            <v>-1148.0414722999999</v>
          </cell>
          <cell r="J35" t="e">
            <v>#VALUE!</v>
          </cell>
          <cell r="L35">
            <v>-810.50188600000001</v>
          </cell>
          <cell r="N35">
            <v>-337.53958629999988</v>
          </cell>
          <cell r="R35">
            <v>-1612.8381960879956</v>
          </cell>
          <cell r="V35">
            <v>-419.12629108799547</v>
          </cell>
          <cell r="X35">
            <v>-137.63523882119557</v>
          </cell>
          <cell r="Z35">
            <v>-419.12629108799547</v>
          </cell>
        </row>
        <row r="36">
          <cell r="H36">
            <v>-60.911503740000029</v>
          </cell>
          <cell r="J36" t="e">
            <v>#VALUE!</v>
          </cell>
          <cell r="L36">
            <v>8.2392574499999593</v>
          </cell>
          <cell r="N36">
            <v>-69.150761189999983</v>
          </cell>
          <cell r="R36">
            <v>-84.694889999999987</v>
          </cell>
          <cell r="V36">
            <v>-181.75772844999995</v>
          </cell>
          <cell r="X36">
            <v>18.36156465000002</v>
          </cell>
          <cell r="Z36">
            <v>-181.75772844999995</v>
          </cell>
        </row>
        <row r="37">
          <cell r="N37">
            <v>0</v>
          </cell>
          <cell r="V37">
            <v>0</v>
          </cell>
        </row>
        <row r="38">
          <cell r="H38">
            <v>72.211921360000005</v>
          </cell>
          <cell r="J38" t="e">
            <v>#VALUE!</v>
          </cell>
          <cell r="L38">
            <v>38.619730000000004</v>
          </cell>
          <cell r="N38">
            <v>33.592191360000001</v>
          </cell>
          <cell r="R38">
            <v>98.571875000000006</v>
          </cell>
          <cell r="V38">
            <v>43.157729000000003</v>
          </cell>
          <cell r="X38">
            <v>3.4226000000000028</v>
          </cell>
          <cell r="Z38">
            <v>43.157729000000003</v>
          </cell>
        </row>
        <row r="39">
          <cell r="H39">
            <v>-51.186026640000136</v>
          </cell>
          <cell r="J39" t="e">
            <v>#VALUE!</v>
          </cell>
          <cell r="L39">
            <v>-2.5547450000203753E-2</v>
          </cell>
          <cell r="N39">
            <v>-51.160479189999933</v>
          </cell>
          <cell r="R39">
            <v>1.6739734399995996</v>
          </cell>
          <cell r="V39">
            <v>-3.4626641099998778</v>
          </cell>
          <cell r="X39">
            <v>-0.95670255560071382</v>
          </cell>
          <cell r="Z39">
            <v>-3.4626641099998778</v>
          </cell>
        </row>
        <row r="40">
          <cell r="H40">
            <v>-1187.9270813200001</v>
          </cell>
          <cell r="J40" t="e">
            <v>#VALUE!</v>
          </cell>
          <cell r="L40">
            <v>-763.66844600000024</v>
          </cell>
          <cell r="N40">
            <v>-424.25863531999983</v>
          </cell>
          <cell r="R40">
            <v>-1597.2872376479959</v>
          </cell>
          <cell r="V40">
            <v>-561.18895464799539</v>
          </cell>
          <cell r="X40">
            <v>-116.80777672679619</v>
          </cell>
          <cell r="Z40">
            <v>-561.18895464799539</v>
          </cell>
        </row>
        <row r="41">
          <cell r="N41">
            <v>0</v>
          </cell>
          <cell r="V41">
            <v>0</v>
          </cell>
        </row>
        <row r="42">
          <cell r="H42">
            <v>-0.253</v>
          </cell>
          <cell r="J42" t="e">
            <v>#VALUE!</v>
          </cell>
          <cell r="L42">
            <v>-7.8740739999999994</v>
          </cell>
          <cell r="N42">
            <v>7.6210739999999992</v>
          </cell>
          <cell r="R42">
            <v>-16.652000000000001</v>
          </cell>
          <cell r="V42">
            <v>1.4381979999999999</v>
          </cell>
          <cell r="X42">
            <v>5.3889999999999993</v>
          </cell>
          <cell r="Z42">
            <v>1.4381979999999999</v>
          </cell>
        </row>
        <row r="43">
          <cell r="H43">
            <v>53.872391740000012</v>
          </cell>
          <cell r="J43" t="e">
            <v>#VALUE!</v>
          </cell>
          <cell r="L43">
            <v>-1.0999999950911388E-6</v>
          </cell>
          <cell r="N43">
            <v>53.872392840000003</v>
          </cell>
          <cell r="R43">
            <v>-1.9999999523179213E-7</v>
          </cell>
          <cell r="V43">
            <v>8.9999999630663297E-7</v>
          </cell>
          <cell r="X43">
            <v>-1.9999999523179213E-7</v>
          </cell>
          <cell r="Z43">
            <v>8.9999999630663297E-7</v>
          </cell>
        </row>
        <row r="44">
          <cell r="N44">
            <v>0</v>
          </cell>
          <cell r="V44">
            <v>0</v>
          </cell>
        </row>
        <row r="45">
          <cell r="H45">
            <v>-7.5283249999999996E-2</v>
          </cell>
          <cell r="J45" t="e">
            <v>#VALUE!</v>
          </cell>
          <cell r="L45">
            <v>0</v>
          </cell>
          <cell r="N45">
            <v>-7.5283249999999996E-2</v>
          </cell>
          <cell r="R45">
            <v>-0.22056000000000001</v>
          </cell>
          <cell r="V45">
            <v>-0.220415</v>
          </cell>
          <cell r="X45">
            <v>9.4834399999999999</v>
          </cell>
          <cell r="Z45">
            <v>-0.220415</v>
          </cell>
        </row>
        <row r="46">
          <cell r="H46">
            <v>0.14530609</v>
          </cell>
          <cell r="J46" t="e">
            <v>#VALUE!</v>
          </cell>
          <cell r="L46">
            <v>0</v>
          </cell>
          <cell r="N46">
            <v>0.14530609</v>
          </cell>
          <cell r="R46">
            <v>0.14530600000000002</v>
          </cell>
          <cell r="V46">
            <v>0.14530600000000002</v>
          </cell>
          <cell r="X46">
            <v>7.3503059999999998</v>
          </cell>
          <cell r="Z46">
            <v>0.14530600000000002</v>
          </cell>
        </row>
        <row r="47">
          <cell r="H47">
            <v>0</v>
          </cell>
          <cell r="J47" t="e">
            <v>#VALUE!</v>
          </cell>
          <cell r="L47">
            <v>-1.899999976158142E-7</v>
          </cell>
          <cell r="N47">
            <v>1.899999976158142E-7</v>
          </cell>
          <cell r="R47">
            <v>0</v>
          </cell>
          <cell r="V47">
            <v>1.8999999440438842E-7</v>
          </cell>
          <cell r="X47">
            <v>-16.908999499999997</v>
          </cell>
          <cell r="Z47">
            <v>1.8999999440438842E-7</v>
          </cell>
        </row>
        <row r="48">
          <cell r="H48">
            <v>7.0022840000000003E-2</v>
          </cell>
          <cell r="J48" t="e">
            <v>#VALUE!</v>
          </cell>
          <cell r="L48">
            <v>-1.899999976158142E-7</v>
          </cell>
          <cell r="N48">
            <v>7.0023029999997613E-2</v>
          </cell>
          <cell r="R48">
            <v>-7.5253999999999988E-2</v>
          </cell>
          <cell r="V48">
            <v>-7.5108810000005577E-2</v>
          </cell>
          <cell r="X48">
            <v>-7.5253499999997697E-2</v>
          </cell>
          <cell r="Z48">
            <v>-7.5108810000005577E-2</v>
          </cell>
        </row>
        <row r="49">
          <cell r="N49">
            <v>0</v>
          </cell>
          <cell r="V49">
            <v>0</v>
          </cell>
        </row>
        <row r="50">
          <cell r="N50">
            <v>0</v>
          </cell>
          <cell r="V50">
            <v>0</v>
          </cell>
        </row>
        <row r="51">
          <cell r="H51">
            <v>2.9350885900020289</v>
          </cell>
          <cell r="J51" t="e">
            <v>#VALUE!</v>
          </cell>
          <cell r="L51">
            <v>2.9502159999979156</v>
          </cell>
          <cell r="N51">
            <v>-1.5127409995886687E-2</v>
          </cell>
          <cell r="R51">
            <v>5.5797050003301353E-2</v>
          </cell>
          <cell r="V51">
            <v>-4.2311149499946108</v>
          </cell>
          <cell r="X51">
            <v>-0.43183590999596194</v>
          </cell>
          <cell r="Z51">
            <v>-4.2311149499946108</v>
          </cell>
        </row>
        <row r="52">
          <cell r="N52">
            <v>0</v>
          </cell>
          <cell r="V52">
            <v>0</v>
          </cell>
        </row>
        <row r="53">
          <cell r="H53">
            <v>27.529593249999955</v>
          </cell>
          <cell r="J53">
            <v>5.4573899999970088E-2</v>
          </cell>
          <cell r="L53">
            <v>43.619073999999983</v>
          </cell>
          <cell r="N53">
            <v>-16.089480750000028</v>
          </cell>
          <cell r="R53">
            <v>30.415296230000067</v>
          </cell>
          <cell r="V53">
            <v>-54.335160449999904</v>
          </cell>
          <cell r="X53">
            <v>1.3583260000068265E-2</v>
          </cell>
          <cell r="Z53">
            <v>-54.335160999999871</v>
          </cell>
        </row>
        <row r="54">
          <cell r="N54">
            <v>0</v>
          </cell>
          <cell r="V54">
            <v>0</v>
          </cell>
        </row>
        <row r="55">
          <cell r="H55">
            <v>2.0000005289944022E-8</v>
          </cell>
          <cell r="J55" t="e">
            <v>#VALUE!</v>
          </cell>
          <cell r="L55">
            <v>-2.0000036023475404E-8</v>
          </cell>
          <cell r="N55">
            <v>4.0000041313419426E-8</v>
          </cell>
          <cell r="R55">
            <v>-6.9006999999284739E-4</v>
          </cell>
          <cell r="V55">
            <v>-6.9004999995682392E-4</v>
          </cell>
          <cell r="X55">
            <v>-6.8996999999880785E-4</v>
          </cell>
          <cell r="Z55">
            <v>-6.9004999995682392E-4</v>
          </cell>
        </row>
        <row r="56">
          <cell r="N56">
            <v>0</v>
          </cell>
          <cell r="V56">
            <v>0</v>
          </cell>
        </row>
        <row r="57">
          <cell r="N57">
            <v>0</v>
          </cell>
          <cell r="V57">
            <v>0</v>
          </cell>
        </row>
        <row r="58">
          <cell r="N58">
            <v>0</v>
          </cell>
          <cell r="V58">
            <v>0</v>
          </cell>
        </row>
        <row r="59">
          <cell r="H59">
            <v>6.3676388100000061</v>
          </cell>
          <cell r="J59" t="e">
            <v>#VALUE!</v>
          </cell>
          <cell r="L59">
            <v>23.974896399999995</v>
          </cell>
          <cell r="N59">
            <v>-17.607257589999989</v>
          </cell>
          <cell r="R59">
            <v>-1.4634429999999981</v>
          </cell>
          <cell r="V59">
            <v>-24.394684399999992</v>
          </cell>
          <cell r="X59">
            <v>-3.6568537799999952</v>
          </cell>
          <cell r="Z59">
            <v>-24.394684399999992</v>
          </cell>
        </row>
        <row r="60">
          <cell r="N60">
            <v>0</v>
          </cell>
          <cell r="V60">
            <v>0</v>
          </cell>
        </row>
        <row r="61">
          <cell r="H61">
            <v>14.096537079999967</v>
          </cell>
          <cell r="J61" t="e">
            <v>#VALUE!</v>
          </cell>
          <cell r="L61">
            <v>-9.2411078300000167</v>
          </cell>
          <cell r="N61">
            <v>23.337644909999984</v>
          </cell>
          <cell r="R61">
            <v>-5.8122747799999983</v>
          </cell>
          <cell r="V61">
            <v>-20.219268929999984</v>
          </cell>
          <cell r="X61">
            <v>-14.671753979999991</v>
          </cell>
          <cell r="Z61">
            <v>-20.219268929999984</v>
          </cell>
        </row>
        <row r="62">
          <cell r="N62">
            <v>0</v>
          </cell>
          <cell r="V62">
            <v>0</v>
          </cell>
        </row>
        <row r="63">
          <cell r="H63">
            <v>-2611.1716902100015</v>
          </cell>
          <cell r="J63" t="e">
            <v>#VALUE!</v>
          </cell>
          <cell r="L63">
            <v>127.57812516000195</v>
          </cell>
          <cell r="N63">
            <v>-2738.7498153700035</v>
          </cell>
          <cell r="R63">
            <v>385.57279627900772</v>
          </cell>
          <cell r="V63">
            <v>176.8753284390063</v>
          </cell>
          <cell r="X63">
            <v>593.89417871180751</v>
          </cell>
          <cell r="Z63">
            <v>176.87532788900631</v>
          </cell>
        </row>
        <row r="64">
          <cell r="N64">
            <v>0</v>
          </cell>
          <cell r="V64">
            <v>0</v>
          </cell>
        </row>
        <row r="65">
          <cell r="H65">
            <v>43.706790024853518</v>
          </cell>
          <cell r="J65" t="e">
            <v>#REF!</v>
          </cell>
          <cell r="L65">
            <v>23.665407259701581</v>
          </cell>
          <cell r="N65">
            <v>20.041382765151937</v>
          </cell>
          <cell r="R65">
            <v>68.004524074808984</v>
          </cell>
          <cell r="V65">
            <v>27.378294304307545</v>
          </cell>
          <cell r="X65" t="e">
            <v>#REF!</v>
          </cell>
          <cell r="Z65" t="e">
            <v>#REF!</v>
          </cell>
        </row>
        <row r="66">
          <cell r="V66">
            <v>0</v>
          </cell>
        </row>
        <row r="67">
          <cell r="H67">
            <v>-2567.4649001851481</v>
          </cell>
          <cell r="J67" t="e">
            <v>#VALUE!</v>
          </cell>
          <cell r="L67">
            <v>151.24353241970351</v>
          </cell>
          <cell r="N67">
            <v>-2718.7084326048516</v>
          </cell>
          <cell r="R67">
            <v>453.57732035381673</v>
          </cell>
          <cell r="V67">
            <v>204.25362274331388</v>
          </cell>
          <cell r="X67">
            <v>604.32009142764218</v>
          </cell>
          <cell r="Z67">
            <v>204.25362219331387</v>
          </cell>
        </row>
        <row r="71">
          <cell r="H71">
            <v>764.2545253100003</v>
          </cell>
          <cell r="J71" t="e">
            <v>#VALUE!</v>
          </cell>
          <cell r="L71">
            <v>617.18392400000016</v>
          </cell>
          <cell r="N71" t="e">
            <v>#VALUE!</v>
          </cell>
          <cell r="R71">
            <v>984.43901954535988</v>
          </cell>
          <cell r="V71">
            <v>19.093528733474955</v>
          </cell>
          <cell r="X71">
            <v>47.825809226959791</v>
          </cell>
          <cell r="Z71">
            <v>131.04268654535997</v>
          </cell>
        </row>
        <row r="72">
          <cell r="H72">
            <v>258.49149170999999</v>
          </cell>
          <cell r="J72" t="e">
            <v>#VALUE!</v>
          </cell>
          <cell r="L72">
            <v>227.58714000000001</v>
          </cell>
          <cell r="N72" t="e">
            <v>#VALUE!</v>
          </cell>
          <cell r="R72">
            <v>329.39729444919999</v>
          </cell>
          <cell r="V72">
            <v>-4.1466390800000568</v>
          </cell>
          <cell r="X72">
            <v>2.6432351991999781</v>
          </cell>
          <cell r="Z72">
            <v>20.96934444919998</v>
          </cell>
        </row>
        <row r="73">
          <cell r="H73" t="e">
            <v>#REF!</v>
          </cell>
          <cell r="J73" t="e">
            <v>#REF!</v>
          </cell>
          <cell r="L73" t="e">
            <v>#REF!</v>
          </cell>
          <cell r="N73" t="e">
            <v>#REF!</v>
          </cell>
          <cell r="R73" t="e">
            <v>#REF!</v>
          </cell>
          <cell r="V73" t="e">
            <v>#REF!</v>
          </cell>
          <cell r="X73" t="e">
            <v>#REF!</v>
          </cell>
          <cell r="Z73" t="e">
            <v>#REF!</v>
          </cell>
        </row>
        <row r="74">
          <cell r="H74">
            <v>-1148.0414722999999</v>
          </cell>
          <cell r="J74" t="e">
            <v>#VALUE!</v>
          </cell>
          <cell r="L74">
            <v>-810.50188600000001</v>
          </cell>
          <cell r="N74" t="e">
            <v>#VALUE!</v>
          </cell>
          <cell r="R74">
            <v>-1612.8381960879956</v>
          </cell>
          <cell r="V74">
            <v>-58.612089087995628</v>
          </cell>
          <cell r="X74">
            <v>-137.63523882119557</v>
          </cell>
          <cell r="Z74">
            <v>-419.12629108799547</v>
          </cell>
        </row>
        <row r="75">
          <cell r="H75">
            <v>0</v>
          </cell>
          <cell r="J75" t="e">
            <v>#VALUE!</v>
          </cell>
          <cell r="L75">
            <v>-0.23212100000000002</v>
          </cell>
          <cell r="N75" t="e">
            <v>#VALUE!</v>
          </cell>
          <cell r="R75">
            <v>0</v>
          </cell>
          <cell r="V75">
            <v>1.1200000000000001</v>
          </cell>
          <cell r="X75">
            <v>1.1200000000000001</v>
          </cell>
          <cell r="Z75">
            <v>0.25307299999999999</v>
          </cell>
        </row>
        <row r="76">
          <cell r="H76">
            <v>14.597050009999521</v>
          </cell>
          <cell r="J76" t="e">
            <v>#VALUE!</v>
          </cell>
          <cell r="L76">
            <v>39.391602939999864</v>
          </cell>
          <cell r="N76" t="e">
            <v>#VALUE!</v>
          </cell>
          <cell r="R76">
            <v>-0.29071976000068389</v>
          </cell>
          <cell r="V76">
            <v>17.608880900000376</v>
          </cell>
          <cell r="X76">
            <v>26.8767843943989</v>
          </cell>
          <cell r="Z76">
            <v>-140.88311170000057</v>
          </cell>
        </row>
        <row r="77">
          <cell r="H77" t="e">
            <v>#REF!</v>
          </cell>
          <cell r="J77" t="e">
            <v>#REF!</v>
          </cell>
          <cell r="L77" t="e">
            <v>#REF!</v>
          </cell>
          <cell r="N77" t="e">
            <v>#REF!</v>
          </cell>
          <cell r="R77" t="e">
            <v>#REF!</v>
          </cell>
          <cell r="V77" t="e">
            <v>#REF!</v>
          </cell>
          <cell r="X77" t="e">
            <v>#REF!</v>
          </cell>
          <cell r="Z77" t="e">
            <v>#REF!</v>
          </cell>
        </row>
        <row r="78">
          <cell r="J78">
            <v>0</v>
          </cell>
          <cell r="N78">
            <v>0</v>
          </cell>
        </row>
        <row r="79">
          <cell r="J79">
            <v>0</v>
          </cell>
          <cell r="N79">
            <v>0</v>
          </cell>
          <cell r="V79">
            <v>0</v>
          </cell>
          <cell r="X79">
            <v>0</v>
          </cell>
          <cell r="Z79">
            <v>0</v>
          </cell>
        </row>
        <row r="80">
          <cell r="J80">
            <v>0</v>
          </cell>
          <cell r="N80">
            <v>0</v>
          </cell>
        </row>
        <row r="81">
          <cell r="H81" t="e">
            <v>#REF!</v>
          </cell>
          <cell r="J81" t="e">
            <v>#REF!</v>
          </cell>
          <cell r="L81" t="e">
            <v>#REF!</v>
          </cell>
          <cell r="N81" t="e">
            <v>#REF!</v>
          </cell>
          <cell r="R81" t="e">
            <v>#REF!</v>
          </cell>
          <cell r="V81" t="e">
            <v>#REF!</v>
          </cell>
          <cell r="X81" t="e">
            <v>#REF!</v>
          </cell>
          <cell r="Z81" t="e">
            <v>#REF!</v>
          </cell>
        </row>
        <row r="87">
          <cell r="H87">
            <v>214.05500462000015</v>
          </cell>
          <cell r="J87" t="e">
            <v>#VALUE!</v>
          </cell>
          <cell r="L87">
            <v>205.20257689000272</v>
          </cell>
          <cell r="N87">
            <v>8.8524277299974301</v>
          </cell>
          <cell r="R87">
            <v>24.548442130002726</v>
          </cell>
          <cell r="V87">
            <v>-215.07772975999995</v>
          </cell>
          <cell r="X87">
            <v>65.993762272801774</v>
          </cell>
          <cell r="Z87">
            <v>-215.07772975999995</v>
          </cell>
        </row>
        <row r="88">
          <cell r="H88">
            <v>47.650456959999865</v>
          </cell>
          <cell r="J88" t="e">
            <v>#VALUE!</v>
          </cell>
          <cell r="L88">
            <v>91.773741619999356</v>
          </cell>
          <cell r="N88">
            <v>-44.123284659999491</v>
          </cell>
          <cell r="R88">
            <v>81.199714289999946</v>
          </cell>
          <cell r="V88">
            <v>22.637508650000605</v>
          </cell>
          <cell r="X88">
            <v>44.663275029999866</v>
          </cell>
          <cell r="Z88">
            <v>22.637508650000605</v>
          </cell>
        </row>
        <row r="89">
          <cell r="H89">
            <v>-2078.6898553900005</v>
          </cell>
          <cell r="J89" t="e">
            <v>#VALUE!</v>
          </cell>
          <cell r="L89">
            <v>-293.28530497000014</v>
          </cell>
          <cell r="N89">
            <v>-1785.4045504200003</v>
          </cell>
          <cell r="R89">
            <v>-143.32813930099542</v>
          </cell>
          <cell r="V89">
            <v>166.05042166900478</v>
          </cell>
          <cell r="X89">
            <v>174.86615089900522</v>
          </cell>
          <cell r="Z89">
            <v>166.05042166900478</v>
          </cell>
        </row>
        <row r="90">
          <cell r="H90">
            <v>-842.18146555999988</v>
          </cell>
          <cell r="J90" t="e">
            <v>#VALUE!</v>
          </cell>
          <cell r="L90">
            <v>65.68099406999994</v>
          </cell>
          <cell r="N90">
            <v>-907.86245962999988</v>
          </cell>
          <cell r="R90">
            <v>400.01389078</v>
          </cell>
          <cell r="V90">
            <v>302.04337071000009</v>
          </cell>
          <cell r="X90">
            <v>326.68670498000017</v>
          </cell>
          <cell r="Z90">
            <v>302.04337071000009</v>
          </cell>
        </row>
        <row r="91">
          <cell r="H91">
            <v>27.52959326999996</v>
          </cell>
          <cell r="J91" t="e">
            <v>#VALUE!</v>
          </cell>
          <cell r="L91">
            <v>43.619073979999946</v>
          </cell>
          <cell r="N91">
            <v>-16.089480709999986</v>
          </cell>
          <cell r="R91">
            <v>30.414606160000073</v>
          </cell>
          <cell r="V91">
            <v>-54.335850499999864</v>
          </cell>
          <cell r="X91">
            <v>1.2893290000068447E-2</v>
          </cell>
          <cell r="Z91">
            <v>-54.335851049999832</v>
          </cell>
        </row>
        <row r="92">
          <cell r="H92">
            <v>6.3676388100000061</v>
          </cell>
          <cell r="J92" t="e">
            <v>#VALUE!</v>
          </cell>
          <cell r="L92">
            <v>23.974896399999995</v>
          </cell>
          <cell r="N92">
            <v>-17.607257589999989</v>
          </cell>
          <cell r="R92">
            <v>-1.4634429999999981</v>
          </cell>
          <cell r="V92">
            <v>-24.394684399999992</v>
          </cell>
          <cell r="X92">
            <v>-3.6568537799999952</v>
          </cell>
          <cell r="Z92">
            <v>-24.394684399999992</v>
          </cell>
        </row>
        <row r="93">
          <cell r="H93">
            <v>14.096537079999967</v>
          </cell>
          <cell r="J93" t="e">
            <v>#VALUE!</v>
          </cell>
          <cell r="L93">
            <v>-9.2411078300000167</v>
          </cell>
          <cell r="N93">
            <v>23.337644909999984</v>
          </cell>
          <cell r="R93">
            <v>-5.8122747799999983</v>
          </cell>
          <cell r="V93">
            <v>-20.047619929999986</v>
          </cell>
          <cell r="X93">
            <v>-14.671753979999991</v>
          </cell>
          <cell r="Z93">
            <v>-20.047619929999986</v>
          </cell>
        </row>
        <row r="94">
          <cell r="H94">
            <v>-2611.1720902100005</v>
          </cell>
          <cell r="J94" t="e">
            <v>#VALUE!</v>
          </cell>
          <cell r="L94">
            <v>127.72487016000183</v>
          </cell>
          <cell r="N94">
            <v>-2738.8969603700016</v>
          </cell>
          <cell r="R94">
            <v>385.57279627900732</v>
          </cell>
          <cell r="V94">
            <v>176.87541643900568</v>
          </cell>
          <cell r="X94">
            <v>593.89417871180706</v>
          </cell>
          <cell r="Z94">
            <v>176.87541588900569</v>
          </cell>
        </row>
        <row r="97">
          <cell r="H97" t="e">
            <v>#REF!</v>
          </cell>
          <cell r="J97" t="e">
            <v>#VALUE!</v>
          </cell>
          <cell r="L97">
            <v>-6.4290134109945259E-14</v>
          </cell>
          <cell r="N97">
            <v>-1.6640495594752672E-12</v>
          </cell>
          <cell r="R97" t="e">
            <v>#REF!</v>
          </cell>
          <cell r="V97">
            <v>-1.6550649739599521E-13</v>
          </cell>
          <cell r="X97" t="e">
            <v>#REF!</v>
          </cell>
          <cell r="Z97" t="e">
            <v>#REF!</v>
          </cell>
        </row>
        <row r="99">
          <cell r="H99">
            <v>3.9999999899009708E-4</v>
          </cell>
          <cell r="J99" t="e">
            <v>#VALUE!</v>
          </cell>
          <cell r="L99">
            <v>-0.146744999999882</v>
          </cell>
          <cell r="N99">
            <v>0.1471449999980905</v>
          </cell>
          <cell r="R99">
            <v>0</v>
          </cell>
          <cell r="V99">
            <v>-8.7999999379917426E-5</v>
          </cell>
          <cell r="X99">
            <v>0</v>
          </cell>
          <cell r="Z99">
            <v>-8.7999999379917426E-5</v>
          </cell>
        </row>
        <row r="101">
          <cell r="H101">
            <v>0</v>
          </cell>
          <cell r="J101" t="e">
            <v>#VALUE!</v>
          </cell>
          <cell r="L101">
            <v>0</v>
          </cell>
          <cell r="N101">
            <v>0</v>
          </cell>
          <cell r="R101">
            <v>0</v>
          </cell>
          <cell r="V101">
            <v>0</v>
          </cell>
          <cell r="X101">
            <v>0</v>
          </cell>
          <cell r="Z101">
            <v>0</v>
          </cell>
        </row>
        <row r="103">
          <cell r="H103">
            <v>0</v>
          </cell>
          <cell r="J103" t="e">
            <v>#VALUE!</v>
          </cell>
          <cell r="L103">
            <v>0</v>
          </cell>
          <cell r="N103">
            <v>0</v>
          </cell>
          <cell r="R103">
            <v>0</v>
          </cell>
          <cell r="V103">
            <v>0</v>
          </cell>
          <cell r="X103">
            <v>0</v>
          </cell>
          <cell r="Z103">
            <v>0</v>
          </cell>
        </row>
        <row r="104">
          <cell r="H104">
            <v>-2645.0693222900009</v>
          </cell>
          <cell r="J104" t="e">
            <v>#VALUE!</v>
          </cell>
          <cell r="L104">
            <v>60.130899779998913</v>
          </cell>
          <cell r="N104" t="e">
            <v>#VALUE!</v>
          </cell>
          <cell r="R104">
            <v>356.6216331190081</v>
          </cell>
          <cell r="V104">
            <v>626.3798597850124</v>
          </cell>
          <cell r="X104">
            <v>597.53813920181278</v>
          </cell>
          <cell r="Z104">
            <v>255.6059513390091</v>
          </cell>
        </row>
        <row r="105">
          <cell r="H105">
            <v>0</v>
          </cell>
          <cell r="J105" t="e">
            <v>#VALUE!</v>
          </cell>
          <cell r="L105">
            <v>0</v>
          </cell>
          <cell r="N105" t="e">
            <v>#VALUE!</v>
          </cell>
          <cell r="R105">
            <v>0</v>
          </cell>
          <cell r="V105">
            <v>0</v>
          </cell>
          <cell r="X105">
            <v>0</v>
          </cell>
          <cell r="Z105">
            <v>0</v>
          </cell>
        </row>
        <row r="106">
          <cell r="H106">
            <v>-0.43566100000065461</v>
          </cell>
          <cell r="J106" t="e">
            <v>#VALUE!</v>
          </cell>
          <cell r="L106">
            <v>-0.14671996999690837</v>
          </cell>
          <cell r="N106" t="e">
            <v>#VALUE!</v>
          </cell>
          <cell r="R106">
            <v>-5.8000000452304861E-5</v>
          </cell>
          <cell r="V106">
            <v>-370.77399644600621</v>
          </cell>
          <cell r="X106">
            <v>-5.8000005344169552E-5</v>
          </cell>
          <cell r="Z106">
            <v>-2.0403000296105166E-4</v>
          </cell>
        </row>
        <row r="109">
          <cell r="H109">
            <v>205.12278080000058</v>
          </cell>
          <cell r="J109" t="e">
            <v>#VALUE!</v>
          </cell>
          <cell r="L109">
            <v>95.581817910002783</v>
          </cell>
          <cell r="N109">
            <v>-131.55659209140083</v>
          </cell>
          <cell r="R109">
            <v>22.481581671601113</v>
          </cell>
          <cell r="V109">
            <v>-164.5663873499924</v>
          </cell>
          <cell r="X109">
            <v>22.389915071600988</v>
          </cell>
          <cell r="Z109">
            <v>22.481581671601106</v>
          </cell>
        </row>
        <row r="110">
          <cell r="H110">
            <v>-10.812658860000077</v>
          </cell>
          <cell r="J110" t="e">
            <v>#VALUE!</v>
          </cell>
          <cell r="L110">
            <v>31.795629379999539</v>
          </cell>
          <cell r="N110">
            <v>-82.101933289999238</v>
          </cell>
          <cell r="R110">
            <v>39.241594370000023</v>
          </cell>
          <cell r="V110">
            <v>14.840417890001504</v>
          </cell>
          <cell r="X110">
            <v>39.241594370000023</v>
          </cell>
          <cell r="Z110">
            <v>39.241594370000023</v>
          </cell>
        </row>
        <row r="111">
          <cell r="H111">
            <v>-2027.0809826500008</v>
          </cell>
          <cell r="J111" t="e">
            <v>#VALUE!</v>
          </cell>
          <cell r="L111">
            <v>53.925481619999573</v>
          </cell>
          <cell r="N111">
            <v>-1710.0889360800008</v>
          </cell>
          <cell r="R111">
            <v>341.6704819735038</v>
          </cell>
          <cell r="V111">
            <v>191.56482860950416</v>
          </cell>
          <cell r="X111">
            <v>341.6704819735038</v>
          </cell>
          <cell r="Z111">
            <v>341.6704819735038</v>
          </cell>
        </row>
        <row r="112">
          <cell r="H112">
            <v>-850.17473196999981</v>
          </cell>
          <cell r="J112" t="e">
            <v>#VALUE!</v>
          </cell>
          <cell r="L112">
            <v>23.20506239999996</v>
          </cell>
          <cell r="N112">
            <v>-924.55526152000004</v>
          </cell>
          <cell r="R112">
            <v>303.21479194999995</v>
          </cell>
          <cell r="V112">
            <v>302.31099542000015</v>
          </cell>
          <cell r="X112">
            <v>303.21479195000001</v>
          </cell>
          <cell r="Z112">
            <v>303.21479194999995</v>
          </cell>
        </row>
        <row r="113">
          <cell r="H113">
            <v>16.112202529999976</v>
          </cell>
          <cell r="J113" t="e">
            <v>#VALUE!</v>
          </cell>
          <cell r="L113">
            <v>-12.00812761000001</v>
          </cell>
          <cell r="N113">
            <v>22.751941409999965</v>
          </cell>
          <cell r="R113">
            <v>-17.428358569999983</v>
          </cell>
          <cell r="V113">
            <v>-21.495980669999987</v>
          </cell>
          <cell r="X113">
            <v>-17.428358569999983</v>
          </cell>
          <cell r="Z113">
            <v>-17.428358569999979</v>
          </cell>
        </row>
        <row r="114">
          <cell r="H114">
            <v>-1037.6116314399999</v>
          </cell>
          <cell r="J114" t="e">
            <v>#VALUE!</v>
          </cell>
          <cell r="L114">
            <v>0.23722963000000163</v>
          </cell>
          <cell r="N114">
            <v>-294.2992665984001</v>
          </cell>
          <cell r="R114">
            <v>24.637171912004305</v>
          </cell>
          <cell r="V114">
            <v>-344.13444708799562</v>
          </cell>
          <cell r="X114">
            <v>24.637171912004561</v>
          </cell>
          <cell r="Z114">
            <v>24.637170862004496</v>
          </cell>
        </row>
        <row r="115">
          <cell r="H115">
            <v>-5.1260620000000001</v>
          </cell>
          <cell r="J115" t="e">
            <v>#VALUE!</v>
          </cell>
          <cell r="L115">
            <v>-2.5987060000000008</v>
          </cell>
          <cell r="N115">
            <v>-8.1375840000000004</v>
          </cell>
          <cell r="R115">
            <v>2.5200000000000014</v>
          </cell>
          <cell r="V115">
            <v>-1.4381979999999999</v>
          </cell>
          <cell r="X115">
            <v>2.5199999999999978</v>
          </cell>
          <cell r="Z115">
            <v>2.5200000000000014</v>
          </cell>
        </row>
        <row r="116">
          <cell r="H116">
            <v>-5.1832439799999914</v>
          </cell>
          <cell r="J116" t="e">
            <v>#VALUE!</v>
          </cell>
          <cell r="L116">
            <v>-14.857445669999969</v>
          </cell>
          <cell r="N116">
            <v>21.94961054000002</v>
          </cell>
          <cell r="R116">
            <v>-4.7445532000000039</v>
          </cell>
          <cell r="V116">
            <v>24.346104399999994</v>
          </cell>
          <cell r="X116">
            <v>-4.7445532000000039</v>
          </cell>
          <cell r="Z116">
            <v>-4.7445532000000021</v>
          </cell>
        </row>
        <row r="117">
          <cell r="H117">
            <v>-24.963982019999985</v>
          </cell>
          <cell r="J117">
            <v>0</v>
          </cell>
          <cell r="L117">
            <v>-27.337555069999897</v>
          </cell>
          <cell r="N117">
            <v>17.857616200000116</v>
          </cell>
          <cell r="R117">
            <v>-9.3357698600000063</v>
          </cell>
          <cell r="V117">
            <v>53.00921797999991</v>
          </cell>
          <cell r="X117">
            <v>-9.3357698600000063</v>
          </cell>
          <cell r="Z117">
            <v>-9.3357698600000063</v>
          </cell>
        </row>
        <row r="118">
          <cell r="H118">
            <v>2610.9357144099999</v>
          </cell>
          <cell r="L118">
            <v>-6.4189600009918208E-3</v>
          </cell>
          <cell r="R118">
            <v>-598.44972960244377</v>
          </cell>
        </row>
        <row r="121">
          <cell r="L121">
            <v>127.71845120000084</v>
          </cell>
        </row>
        <row r="122">
          <cell r="H122">
            <v>1.7900000005956827E-6</v>
          </cell>
          <cell r="J122">
            <v>1.7900000005956827E-6</v>
          </cell>
          <cell r="L122">
            <v>-17.860982979999999</v>
          </cell>
          <cell r="N122">
            <v>-17.860982979999999</v>
          </cell>
        </row>
        <row r="137">
          <cell r="N137">
            <v>0</v>
          </cell>
        </row>
        <row r="138">
          <cell r="H138">
            <v>1.3164607500000001</v>
          </cell>
          <cell r="L138">
            <v>1.313947379999999</v>
          </cell>
          <cell r="R138">
            <v>3.4238980000000003</v>
          </cell>
          <cell r="V138">
            <v>-0.19999999999999973</v>
          </cell>
          <cell r="X138">
            <v>4.5661589700000009</v>
          </cell>
          <cell r="Z138">
            <v>5.3528446200000017</v>
          </cell>
        </row>
        <row r="139">
          <cell r="H139">
            <v>0</v>
          </cell>
          <cell r="L139">
            <v>0</v>
          </cell>
          <cell r="R139">
            <v>0</v>
          </cell>
          <cell r="V139">
            <v>0</v>
          </cell>
          <cell r="X139">
            <v>0</v>
          </cell>
          <cell r="Z139">
            <v>0</v>
          </cell>
        </row>
        <row r="140">
          <cell r="H140">
            <v>-4.6295141700000002</v>
          </cell>
          <cell r="L140">
            <v>-0.41016237000000011</v>
          </cell>
          <cell r="R140">
            <v>-0.252245</v>
          </cell>
          <cell r="V140">
            <v>-2.653</v>
          </cell>
          <cell r="X140">
            <v>-0.252245</v>
          </cell>
          <cell r="Z140">
            <v>0.39469437000000013</v>
          </cell>
        </row>
        <row r="141">
          <cell r="H141">
            <v>1.1773859900000003</v>
          </cell>
          <cell r="L141">
            <v>-1.4747156500000003</v>
          </cell>
          <cell r="R141">
            <v>1.267576</v>
          </cell>
          <cell r="V141">
            <v>2</v>
          </cell>
          <cell r="X141">
            <v>1.267576</v>
          </cell>
          <cell r="Z141">
            <v>2.7422816500000007</v>
          </cell>
        </row>
        <row r="142">
          <cell r="H142">
            <v>-2.1356674299999998</v>
          </cell>
          <cell r="L142">
            <v>-0.57093064000000138</v>
          </cell>
          <cell r="R142">
            <v>4.439229000000001</v>
          </cell>
          <cell r="V142">
            <v>-0.85299999999999976</v>
          </cell>
          <cell r="X142">
            <v>5.5814899700000016</v>
          </cell>
          <cell r="Z142">
            <v>8.4898206400000031</v>
          </cell>
        </row>
        <row r="143">
          <cell r="V143">
            <v>0</v>
          </cell>
          <cell r="X143">
            <v>0</v>
          </cell>
          <cell r="Z143">
            <v>0</v>
          </cell>
        </row>
        <row r="144">
          <cell r="V144">
            <v>0</v>
          </cell>
          <cell r="X144">
            <v>0</v>
          </cell>
          <cell r="Z144">
            <v>0</v>
          </cell>
        </row>
        <row r="145">
          <cell r="H145">
            <v>-23.775786619999998</v>
          </cell>
          <cell r="L145">
            <v>-12.96554216</v>
          </cell>
          <cell r="R145">
            <v>10.58562433</v>
          </cell>
          <cell r="V145">
            <v>0.18199999999999861</v>
          </cell>
          <cell r="X145">
            <v>7.6454039999999992</v>
          </cell>
          <cell r="Z145">
            <v>27.843923490000002</v>
          </cell>
        </row>
        <row r="146">
          <cell r="H146">
            <v>17.919964549999996</v>
          </cell>
          <cell r="L146">
            <v>56.368311569999989</v>
          </cell>
          <cell r="R146">
            <v>-27.170041349999991</v>
          </cell>
          <cell r="V146">
            <v>-4.4874129999999965</v>
          </cell>
          <cell r="X146">
            <v>-43.608595569999991</v>
          </cell>
          <cell r="Z146">
            <v>-65.532174919999989</v>
          </cell>
        </row>
        <row r="147">
          <cell r="H147">
            <v>-13.133258549999997</v>
          </cell>
          <cell r="L147">
            <v>-32.689498389999997</v>
          </cell>
          <cell r="R147">
            <v>-0.32631104999999699</v>
          </cell>
          <cell r="V147">
            <v>11.425922999999999</v>
          </cell>
          <cell r="X147">
            <v>11.49865574</v>
          </cell>
          <cell r="Z147">
            <v>6.6826413400000035</v>
          </cell>
        </row>
        <row r="148">
          <cell r="H148">
            <v>7.149155209999992</v>
          </cell>
          <cell r="L148">
            <v>5.1485203000000013</v>
          </cell>
          <cell r="R148">
            <v>-0.65218299999999996</v>
          </cell>
          <cell r="V148">
            <v>2.7427519999999999</v>
          </cell>
          <cell r="X148">
            <v>2.9801831900000018</v>
          </cell>
          <cell r="Z148">
            <v>-12.725544299999999</v>
          </cell>
        </row>
        <row r="149">
          <cell r="H149">
            <v>-11.839925410000006</v>
          </cell>
          <cell r="L149">
            <v>15.861791319999995</v>
          </cell>
          <cell r="R149">
            <v>-17.562911069999988</v>
          </cell>
          <cell r="V149">
            <v>9.8632620000000024</v>
          </cell>
          <cell r="X149">
            <v>-21.484352639999983</v>
          </cell>
          <cell r="Z149">
            <v>-43.731154389999972</v>
          </cell>
        </row>
        <row r="150">
          <cell r="V150">
            <v>0</v>
          </cell>
          <cell r="X150">
            <v>0</v>
          </cell>
          <cell r="Z150">
            <v>0</v>
          </cell>
        </row>
        <row r="151">
          <cell r="V151">
            <v>0</v>
          </cell>
          <cell r="X151">
            <v>0</v>
          </cell>
          <cell r="Z151">
            <v>0</v>
          </cell>
        </row>
        <row r="152">
          <cell r="H152">
            <v>3.0319360400000002</v>
          </cell>
          <cell r="L152">
            <v>-3.3987409999999998</v>
          </cell>
          <cell r="R152">
            <v>-5.8348405500000009</v>
          </cell>
          <cell r="V152">
            <v>0.39400000000000013</v>
          </cell>
          <cell r="X152">
            <v>0.56317044999999943</v>
          </cell>
          <cell r="Z152">
            <v>-1.2881475500000006</v>
          </cell>
        </row>
        <row r="153">
          <cell r="H153">
            <v>0.18317946000000002</v>
          </cell>
          <cell r="L153">
            <v>-10.582499</v>
          </cell>
          <cell r="R153">
            <v>-12.639653449999999</v>
          </cell>
          <cell r="V153">
            <v>3.1240000000000006</v>
          </cell>
          <cell r="X153">
            <v>3.3685275500000014</v>
          </cell>
          <cell r="Z153">
            <v>1.4603265500000013</v>
          </cell>
        </row>
        <row r="154">
          <cell r="H154">
            <v>3.0402041899999999</v>
          </cell>
          <cell r="L154">
            <v>2.864296</v>
          </cell>
          <cell r="R154">
            <v>3.8101408600000006</v>
          </cell>
          <cell r="V154">
            <v>0.31823179000000046</v>
          </cell>
          <cell r="X154">
            <v>-0.39379213999999951</v>
          </cell>
          <cell r="Z154">
            <v>22.568991860000001</v>
          </cell>
        </row>
        <row r="155">
          <cell r="H155">
            <v>-2.8379067300000003</v>
          </cell>
          <cell r="L155">
            <v>-0.13244800000000001</v>
          </cell>
          <cell r="R155">
            <v>-13.880507999999999</v>
          </cell>
          <cell r="V155">
            <v>-6.7885079999999993</v>
          </cell>
          <cell r="X155">
            <v>-6.9651059999999987</v>
          </cell>
          <cell r="Z155">
            <v>-6.7808019999999987</v>
          </cell>
        </row>
        <row r="156">
          <cell r="H156">
            <v>3.4174129600000001</v>
          </cell>
          <cell r="L156">
            <v>-11.249392</v>
          </cell>
          <cell r="R156">
            <v>-28.544861139999998</v>
          </cell>
          <cell r="V156">
            <v>-2.9522762099999973</v>
          </cell>
          <cell r="X156">
            <v>-3.4272001399999965</v>
          </cell>
          <cell r="Z156">
            <v>15.960368859999999</v>
          </cell>
        </row>
        <row r="157">
          <cell r="V157">
            <v>0</v>
          </cell>
          <cell r="X157">
            <v>0</v>
          </cell>
          <cell r="Z157">
            <v>0</v>
          </cell>
        </row>
        <row r="158">
          <cell r="V158">
            <v>0</v>
          </cell>
          <cell r="X158">
            <v>0</v>
          </cell>
          <cell r="Z158">
            <v>0</v>
          </cell>
        </row>
        <row r="159">
          <cell r="H159">
            <v>0</v>
          </cell>
          <cell r="L159">
            <v>-6.6741279999999996</v>
          </cell>
          <cell r="R159">
            <v>-10.006</v>
          </cell>
          <cell r="V159">
            <v>0.39400000000000013</v>
          </cell>
          <cell r="X159">
            <v>0.39400000000000013</v>
          </cell>
          <cell r="Z159">
            <v>-1.118741</v>
          </cell>
        </row>
        <row r="160">
          <cell r="H160">
            <v>0</v>
          </cell>
          <cell r="L160">
            <v>-10.722808000000001</v>
          </cell>
          <cell r="R160">
            <v>-12.884</v>
          </cell>
          <cell r="V160">
            <v>3.1239999999999988</v>
          </cell>
          <cell r="X160">
            <v>3.1239999999999988</v>
          </cell>
          <cell r="Z160">
            <v>1.4173500000000008</v>
          </cell>
        </row>
        <row r="161">
          <cell r="H161">
            <v>-6.180683E-2</v>
          </cell>
          <cell r="L161">
            <v>-6.1807000000000001E-2</v>
          </cell>
          <cell r="R161">
            <v>-8.2409049999999998E-2</v>
          </cell>
          <cell r="V161">
            <v>0.25041000000000002</v>
          </cell>
          <cell r="X161">
            <v>0.16800095000000004</v>
          </cell>
          <cell r="Z161">
            <v>22.577968950000002</v>
          </cell>
        </row>
        <row r="162">
          <cell r="H162">
            <v>-2.8379067300000003</v>
          </cell>
          <cell r="L162">
            <v>-0.13244800000000001</v>
          </cell>
          <cell r="R162">
            <v>-13.880507999999999</v>
          </cell>
          <cell r="V162">
            <v>-6.7885079999999993</v>
          </cell>
          <cell r="X162">
            <v>-6.9651050399999983</v>
          </cell>
          <cell r="Z162">
            <v>-6.7808019999999987</v>
          </cell>
        </row>
        <row r="163">
          <cell r="H163">
            <v>-2.8997135600000004</v>
          </cell>
          <cell r="L163">
            <v>-17.591191000000002</v>
          </cell>
          <cell r="R163">
            <v>-36.852917050000002</v>
          </cell>
          <cell r="V163">
            <v>-3.0200979999999973</v>
          </cell>
          <cell r="X163">
            <v>-3.2791040900000041</v>
          </cell>
          <cell r="Z163">
            <v>16.095775949999997</v>
          </cell>
        </row>
        <row r="164">
          <cell r="V164">
            <v>0</v>
          </cell>
          <cell r="X164">
            <v>0</v>
          </cell>
          <cell r="Z164">
            <v>0</v>
          </cell>
        </row>
        <row r="165">
          <cell r="V165">
            <v>0</v>
          </cell>
          <cell r="X165">
            <v>0</v>
          </cell>
          <cell r="Z165">
            <v>0</v>
          </cell>
        </row>
        <row r="166">
          <cell r="H166">
            <v>61.283659810000032</v>
          </cell>
          <cell r="L166">
            <v>-0.91314646999999882</v>
          </cell>
          <cell r="R166">
            <v>-28.927722400000007</v>
          </cell>
          <cell r="V166">
            <v>-4.9471440900000054</v>
          </cell>
          <cell r="X166">
            <v>-30.889738920000017</v>
          </cell>
          <cell r="Z166">
            <v>-38.196071930000009</v>
          </cell>
        </row>
        <row r="167">
          <cell r="H167">
            <v>-17.422770829999983</v>
          </cell>
          <cell r="L167">
            <v>-24.813359129999995</v>
          </cell>
          <cell r="R167">
            <v>72.281430359999987</v>
          </cell>
          <cell r="V167">
            <v>54.093036380000001</v>
          </cell>
          <cell r="X167">
            <v>92.941865089999979</v>
          </cell>
          <cell r="Z167">
            <v>101.81402248999999</v>
          </cell>
        </row>
        <row r="168">
          <cell r="H168">
            <v>53.767113030000047</v>
          </cell>
          <cell r="L168">
            <v>-9.7756227799999564</v>
          </cell>
          <cell r="R168">
            <v>-5.5046737200000289</v>
          </cell>
          <cell r="V168">
            <v>-24.755281780000029</v>
          </cell>
          <cell r="X168">
            <v>-7.8112102100000378</v>
          </cell>
          <cell r="Z168">
            <v>26.457924059999929</v>
          </cell>
        </row>
        <row r="169">
          <cell r="H169">
            <v>-10.68924814</v>
          </cell>
          <cell r="L169">
            <v>-22.746957820000006</v>
          </cell>
          <cell r="R169">
            <v>6.2504404999999998</v>
          </cell>
          <cell r="V169">
            <v>15.1419035</v>
          </cell>
          <cell r="X169">
            <v>23.074923110000007</v>
          </cell>
          <cell r="Z169">
            <v>24.500602320000009</v>
          </cell>
        </row>
        <row r="173">
          <cell r="H173">
            <v>0</v>
          </cell>
          <cell r="L173">
            <v>0</v>
          </cell>
          <cell r="R173">
            <v>0</v>
          </cell>
          <cell r="V173">
            <v>0</v>
          </cell>
          <cell r="X173">
            <v>0</v>
          </cell>
          <cell r="Z173">
            <v>0</v>
          </cell>
        </row>
        <row r="174">
          <cell r="H174">
            <v>0</v>
          </cell>
          <cell r="L174">
            <v>0</v>
          </cell>
          <cell r="R174">
            <v>0</v>
          </cell>
          <cell r="V174">
            <v>0</v>
          </cell>
          <cell r="X174">
            <v>0</v>
          </cell>
          <cell r="Z174">
            <v>0</v>
          </cell>
        </row>
        <row r="176">
          <cell r="H176">
            <v>0</v>
          </cell>
          <cell r="L176">
            <v>0</v>
          </cell>
          <cell r="R176">
            <v>0</v>
          </cell>
          <cell r="V176">
            <v>0</v>
          </cell>
          <cell r="X176">
            <v>0</v>
          </cell>
          <cell r="Z176">
            <v>0</v>
          </cell>
        </row>
        <row r="177">
          <cell r="H177">
            <v>86.938753870000099</v>
          </cell>
          <cell r="L177">
            <v>-58.249086199999951</v>
          </cell>
          <cell r="R177">
            <v>44.099474739999948</v>
          </cell>
          <cell r="V177">
            <v>39.532514009999957</v>
          </cell>
          <cell r="X177">
            <v>77.315839069999925</v>
          </cell>
          <cell r="Z177">
            <v>114.57647693999991</v>
          </cell>
        </row>
        <row r="178">
          <cell r="V178">
            <v>0</v>
          </cell>
          <cell r="X178">
            <v>0</v>
          </cell>
          <cell r="Z178">
            <v>0</v>
          </cell>
        </row>
        <row r="179">
          <cell r="V179">
            <v>0</v>
          </cell>
          <cell r="X179">
            <v>0</v>
          </cell>
          <cell r="Z179">
            <v>0</v>
          </cell>
        </row>
        <row r="180">
          <cell r="H180">
            <v>2.5355498399999998</v>
          </cell>
          <cell r="L180">
            <v>4.4409999999916181E-4</v>
          </cell>
          <cell r="R180">
            <v>1.7799309999999999</v>
          </cell>
          <cell r="V180">
            <v>1.9199310000000001</v>
          </cell>
          <cell r="X180">
            <v>1.9199310000000001</v>
          </cell>
          <cell r="Z180">
            <v>2.134482900000001</v>
          </cell>
        </row>
        <row r="181">
          <cell r="H181">
            <v>0</v>
          </cell>
          <cell r="L181">
            <v>-7.0000000018626453E-7</v>
          </cell>
          <cell r="R181">
            <v>0</v>
          </cell>
          <cell r="V181">
            <v>0</v>
          </cell>
          <cell r="X181">
            <v>0</v>
          </cell>
          <cell r="Z181">
            <v>7.0000000018626453E-7</v>
          </cell>
        </row>
        <row r="182">
          <cell r="H182">
            <v>-1.8272535100000002</v>
          </cell>
          <cell r="L182">
            <v>-2.2800000000000001E-2</v>
          </cell>
          <cell r="R182">
            <v>-1.5900000000000002E-4</v>
          </cell>
          <cell r="V182">
            <v>-4.2847220000000004</v>
          </cell>
          <cell r="X182">
            <v>-1.5900000000000002E-4</v>
          </cell>
          <cell r="Z182">
            <v>-37.323750999999994</v>
          </cell>
        </row>
        <row r="183">
          <cell r="H183">
            <v>-0.8406409199999999</v>
          </cell>
          <cell r="L183">
            <v>12.433271110000003</v>
          </cell>
          <cell r="R183">
            <v>-0.14681</v>
          </cell>
          <cell r="V183">
            <v>0</v>
          </cell>
          <cell r="X183">
            <v>-19.431747009999995</v>
          </cell>
          <cell r="Z183">
            <v>23.487627889999999</v>
          </cell>
        </row>
        <row r="184">
          <cell r="H184">
            <v>0</v>
          </cell>
          <cell r="L184">
            <v>0</v>
          </cell>
          <cell r="R184">
            <v>0</v>
          </cell>
          <cell r="V184">
            <v>0</v>
          </cell>
          <cell r="X184">
            <v>0</v>
          </cell>
          <cell r="Z184">
            <v>0</v>
          </cell>
        </row>
        <row r="185">
          <cell r="H185">
            <v>0</v>
          </cell>
          <cell r="L185">
            <v>0</v>
          </cell>
          <cell r="R185">
            <v>0</v>
          </cell>
          <cell r="V185">
            <v>0</v>
          </cell>
          <cell r="X185">
            <v>0</v>
          </cell>
          <cell r="Z185">
            <v>0</v>
          </cell>
        </row>
        <row r="186">
          <cell r="H186">
            <v>0</v>
          </cell>
          <cell r="L186">
            <v>0</v>
          </cell>
          <cell r="R186">
            <v>0</v>
          </cell>
          <cell r="V186">
            <v>0</v>
          </cell>
          <cell r="X186">
            <v>0</v>
          </cell>
          <cell r="Z186">
            <v>0</v>
          </cell>
        </row>
        <row r="187">
          <cell r="H187">
            <v>-0.13234459000000032</v>
          </cell>
          <cell r="L187">
            <v>12.410914510000003</v>
          </cell>
          <cell r="R187">
            <v>1.632962</v>
          </cell>
          <cell r="V187">
            <v>-2.3647910000000008</v>
          </cell>
          <cell r="X187">
            <v>-17.511975009999997</v>
          </cell>
          <cell r="Z187">
            <v>-11.701639510000003</v>
          </cell>
        </row>
        <row r="189">
          <cell r="V189">
            <v>0</v>
          </cell>
          <cell r="X189">
            <v>0</v>
          </cell>
          <cell r="Z189">
            <v>0</v>
          </cell>
        </row>
        <row r="190">
          <cell r="V190">
            <v>0</v>
          </cell>
          <cell r="X190">
            <v>0</v>
          </cell>
          <cell r="Z190">
            <v>0</v>
          </cell>
        </row>
        <row r="191">
          <cell r="H191">
            <v>13.430664519997634</v>
          </cell>
          <cell r="L191">
            <v>3.2724121100044248</v>
          </cell>
          <cell r="R191">
            <v>26.47976896194</v>
          </cell>
          <cell r="V191">
            <v>22.307964293605803</v>
          </cell>
          <cell r="X191">
            <v>22.625298071938701</v>
          </cell>
          <cell r="Z191">
            <v>22.139360851935574</v>
          </cell>
        </row>
        <row r="192">
          <cell r="H192">
            <v>12.209349649999654</v>
          </cell>
          <cell r="L192">
            <v>17.927494999999357</v>
          </cell>
          <cell r="R192">
            <v>0.52281106999994809</v>
          </cell>
          <cell r="V192">
            <v>0.27685194000046509</v>
          </cell>
          <cell r="X192">
            <v>0.59045845999994873</v>
          </cell>
          <cell r="Z192">
            <v>0.32305505000060791</v>
          </cell>
        </row>
        <row r="193">
          <cell r="H193">
            <v>-1709.9885760500003</v>
          </cell>
          <cell r="L193">
            <v>2.9261100900002717</v>
          </cell>
          <cell r="R193">
            <v>317.00955169950049</v>
          </cell>
          <cell r="V193">
            <v>313.18483227950031</v>
          </cell>
          <cell r="X193">
            <v>312.5552095795012</v>
          </cell>
          <cell r="Z193">
            <v>313.10801560950023</v>
          </cell>
        </row>
        <row r="194">
          <cell r="H194">
            <v>-920.75634484999989</v>
          </cell>
          <cell r="L194">
            <v>-0.17129828999996186</v>
          </cell>
          <cell r="R194">
            <v>277.60513986000001</v>
          </cell>
          <cell r="V194">
            <v>277.60514221</v>
          </cell>
          <cell r="X194">
            <v>277.60513890000016</v>
          </cell>
          <cell r="Z194">
            <v>277.67443414999997</v>
          </cell>
        </row>
        <row r="195">
          <cell r="H195">
            <v>-2605.1049067300028</v>
          </cell>
          <cell r="L195">
            <v>23.954718910004093</v>
          </cell>
          <cell r="R195">
            <v>621.61727159144039</v>
          </cell>
          <cell r="V195">
            <v>613.37479072310646</v>
          </cell>
          <cell r="X195">
            <v>613.37610501144002</v>
          </cell>
          <cell r="Z195">
            <v>613.24486566143628</v>
          </cell>
        </row>
        <row r="205">
          <cell r="V205">
            <v>0</v>
          </cell>
          <cell r="X205">
            <v>0</v>
          </cell>
          <cell r="Z205">
            <v>0</v>
          </cell>
        </row>
        <row r="206">
          <cell r="H206">
            <v>-173.37142106999997</v>
          </cell>
          <cell r="L206">
            <v>-154.011112</v>
          </cell>
          <cell r="R206">
            <v>-227.94264220919999</v>
          </cell>
          <cell r="V206">
            <v>1.1294640000000129</v>
          </cell>
          <cell r="X206">
            <v>1.4589810036000017</v>
          </cell>
          <cell r="Z206">
            <v>-8.5306532091999827</v>
          </cell>
        </row>
        <row r="207">
          <cell r="H207">
            <v>-13.904541200000001</v>
          </cell>
          <cell r="L207">
            <v>-3.4809350000000001</v>
          </cell>
          <cell r="R207">
            <v>-7.7678640400000001</v>
          </cell>
          <cell r="V207">
            <v>-2.0624639999999994</v>
          </cell>
          <cell r="X207">
            <v>-2.0624639999999994</v>
          </cell>
          <cell r="Z207">
            <v>-2.4675490400000006</v>
          </cell>
        </row>
        <row r="208">
          <cell r="H208">
            <v>-65.173378899999989</v>
          </cell>
          <cell r="L208">
            <v>-54.726168000000001</v>
          </cell>
          <cell r="R208">
            <v>-90.467476200000007</v>
          </cell>
          <cell r="V208">
            <v>-7.3269289600000036</v>
          </cell>
          <cell r="X208">
            <v>-7.3269289600000036</v>
          </cell>
          <cell r="Z208">
            <v>-17.121288200000009</v>
          </cell>
        </row>
        <row r="209">
          <cell r="H209">
            <v>-5.2547845299999993</v>
          </cell>
          <cell r="L209">
            <v>-14.075661999999999</v>
          </cell>
          <cell r="R209">
            <v>-2.253533</v>
          </cell>
          <cell r="V209">
            <v>11.97335704</v>
          </cell>
          <cell r="X209">
            <v>4.9733570399999998</v>
          </cell>
          <cell r="Z209">
            <v>9.4170499999999997</v>
          </cell>
        </row>
        <row r="210">
          <cell r="H210">
            <v>-257.70412569999996</v>
          </cell>
          <cell r="L210">
            <v>-226.29387699999998</v>
          </cell>
          <cell r="R210">
            <v>-328.43151544919999</v>
          </cell>
          <cell r="V210">
            <v>3.7134280800000283</v>
          </cell>
          <cell r="X210">
            <v>-2.9570549164000113</v>
          </cell>
          <cell r="Z210">
            <v>-18.702440449199969</v>
          </cell>
        </row>
        <row r="212">
          <cell r="V212">
            <v>0</v>
          </cell>
          <cell r="X212">
            <v>0</v>
          </cell>
          <cell r="Z212">
            <v>0</v>
          </cell>
        </row>
        <row r="213">
          <cell r="H213">
            <v>-173.37142106999997</v>
          </cell>
          <cell r="L213">
            <v>-154.011111</v>
          </cell>
          <cell r="R213">
            <v>-227.94264220919999</v>
          </cell>
          <cell r="V213">
            <v>1.4694640000000163</v>
          </cell>
          <cell r="X213">
            <v>1.4589790008000136</v>
          </cell>
          <cell r="Z213">
            <v>-10.447490209199998</v>
          </cell>
        </row>
        <row r="214">
          <cell r="H214">
            <v>-13.9045592</v>
          </cell>
          <cell r="L214">
            <v>-3.4809360000000003</v>
          </cell>
          <cell r="R214">
            <v>-7.7678540400000005</v>
          </cell>
          <cell r="V214">
            <v>-2.0624640000000003</v>
          </cell>
          <cell r="X214">
            <v>-2.0628570000000002</v>
          </cell>
          <cell r="Z214">
            <v>-3.2089160400000001</v>
          </cell>
        </row>
        <row r="215">
          <cell r="H215">
            <v>-65.173378899999989</v>
          </cell>
          <cell r="L215">
            <v>-54.726168999999999</v>
          </cell>
          <cell r="R215">
            <v>-90.467476200000007</v>
          </cell>
          <cell r="V215">
            <v>-7.3269289600000036</v>
          </cell>
          <cell r="X215">
            <v>-7.3269262000000026</v>
          </cell>
          <cell r="Z215">
            <v>-17.121345200000007</v>
          </cell>
        </row>
        <row r="216">
          <cell r="H216">
            <v>-5.2547845300000002</v>
          </cell>
          <cell r="L216">
            <v>-14.075661999999999</v>
          </cell>
          <cell r="R216">
            <v>-2.253533</v>
          </cell>
          <cell r="V216">
            <v>11.97335704</v>
          </cell>
          <cell r="X216">
            <v>4.9733579999999993</v>
          </cell>
          <cell r="Z216">
            <v>9.4170489999999987</v>
          </cell>
        </row>
        <row r="217">
          <cell r="H217">
            <v>-257.70414369999997</v>
          </cell>
          <cell r="L217">
            <v>-226.29387800000001</v>
          </cell>
          <cell r="R217">
            <v>-328.43150544920002</v>
          </cell>
          <cell r="V217">
            <v>4.0534280800000033</v>
          </cell>
          <cell r="X217">
            <v>-2.9574461991999783</v>
          </cell>
          <cell r="Z217">
            <v>-21.360702449200005</v>
          </cell>
        </row>
        <row r="223">
          <cell r="V223">
            <v>0</v>
          </cell>
          <cell r="X223">
            <v>0</v>
          </cell>
          <cell r="Z223">
            <v>0</v>
          </cell>
        </row>
        <row r="224">
          <cell r="H224">
            <v>-2.4130940000000001</v>
          </cell>
          <cell r="L224">
            <v>0</v>
          </cell>
          <cell r="R224">
            <v>0</v>
          </cell>
          <cell r="V224">
            <v>0</v>
          </cell>
          <cell r="X224">
            <v>15.034658</v>
          </cell>
          <cell r="Z224">
            <v>2.4130940000000001</v>
          </cell>
        </row>
        <row r="225">
          <cell r="H225">
            <v>0</v>
          </cell>
          <cell r="L225">
            <v>0</v>
          </cell>
          <cell r="R225">
            <v>0</v>
          </cell>
          <cell r="V225">
            <v>0</v>
          </cell>
          <cell r="X225">
            <v>0</v>
          </cell>
          <cell r="Z225">
            <v>0</v>
          </cell>
        </row>
        <row r="228">
          <cell r="H228">
            <v>-2.4130940000000001</v>
          </cell>
          <cell r="L228">
            <v>0</v>
          </cell>
          <cell r="R228">
            <v>0</v>
          </cell>
          <cell r="V228">
            <v>0</v>
          </cell>
          <cell r="X228">
            <v>15.034658</v>
          </cell>
          <cell r="Z228">
            <v>2.4130940000000001</v>
          </cell>
        </row>
        <row r="230">
          <cell r="V230">
            <v>0</v>
          </cell>
          <cell r="X230">
            <v>0</v>
          </cell>
          <cell r="Z230">
            <v>0</v>
          </cell>
        </row>
        <row r="231">
          <cell r="H231">
            <v>-1.76028586</v>
          </cell>
          <cell r="L231">
            <v>-1.4993000000000001E-2</v>
          </cell>
          <cell r="R231">
            <v>-2.0689503300000003</v>
          </cell>
          <cell r="V231">
            <v>-1.0644043600000002</v>
          </cell>
          <cell r="X231">
            <v>-1.0605023300000003</v>
          </cell>
          <cell r="Z231">
            <v>-2.0458973300000003</v>
          </cell>
        </row>
        <row r="232">
          <cell r="H232">
            <v>-3.2078699999999995E-2</v>
          </cell>
          <cell r="L232">
            <v>-6.1760000000000001E-3</v>
          </cell>
          <cell r="R232">
            <v>-0.38614289000000002</v>
          </cell>
          <cell r="V232">
            <v>-1.1960000000000026E-2</v>
          </cell>
          <cell r="X232">
            <v>-2.8938499999999756E-3</v>
          </cell>
          <cell r="Z232">
            <v>-0.37704489000000002</v>
          </cell>
        </row>
        <row r="233">
          <cell r="H233">
            <v>-2.87953415</v>
          </cell>
          <cell r="L233">
            <v>-0.31104199999999999</v>
          </cell>
          <cell r="R233">
            <v>-5.2066696199999996</v>
          </cell>
          <cell r="V233">
            <v>-8.3268929999999131E-2</v>
          </cell>
          <cell r="X233">
            <v>1.6018338000000005</v>
          </cell>
          <cell r="Z233">
            <v>-4.7780426199999999</v>
          </cell>
        </row>
        <row r="234">
          <cell r="H234">
            <v>-0.18675443999999999</v>
          </cell>
          <cell r="L234">
            <v>-0.17236099999999999</v>
          </cell>
          <cell r="R234">
            <v>-0.19707917999999999</v>
          </cell>
          <cell r="V234">
            <v>-1.7670000000000186E-3</v>
          </cell>
          <cell r="X234">
            <v>-0.15689818</v>
          </cell>
          <cell r="Z234">
            <v>3.3492820000000006E-2</v>
          </cell>
        </row>
        <row r="235">
          <cell r="H235">
            <v>-4.8586531499999994</v>
          </cell>
          <cell r="L235">
            <v>-0.50457200000000002</v>
          </cell>
          <cell r="R235">
            <v>-7.85884202</v>
          </cell>
          <cell r="V235">
            <v>-1.1614002899999996</v>
          </cell>
          <cell r="X235">
            <v>0.38153944000000006</v>
          </cell>
          <cell r="Z235">
            <v>-7.1674920200000001</v>
          </cell>
        </row>
        <row r="237">
          <cell r="V237">
            <v>0</v>
          </cell>
          <cell r="X237">
            <v>0</v>
          </cell>
          <cell r="Z237">
            <v>0</v>
          </cell>
        </row>
        <row r="238">
          <cell r="H238">
            <v>517.3668016900001</v>
          </cell>
          <cell r="L238">
            <v>380.99629399999998</v>
          </cell>
          <cell r="R238">
            <v>776.794039</v>
          </cell>
          <cell r="V238">
            <v>56.496324999999956</v>
          </cell>
          <cell r="X238">
            <v>3.5958503031999953</v>
          </cell>
          <cell r="Z238">
            <v>185.20568800000001</v>
          </cell>
        </row>
        <row r="239">
          <cell r="H239">
            <v>7.7402952900000006</v>
          </cell>
          <cell r="L239">
            <v>0.99730700000000005</v>
          </cell>
          <cell r="R239">
            <v>7.9730649999999992</v>
          </cell>
          <cell r="V239">
            <v>-0.59999500000000072</v>
          </cell>
          <cell r="X239">
            <v>-1.3880039999999996</v>
          </cell>
          <cell r="Z239">
            <v>6.0363619999999987</v>
          </cell>
        </row>
        <row r="240">
          <cell r="H240">
            <v>0</v>
          </cell>
          <cell r="L240">
            <v>0</v>
          </cell>
          <cell r="R240">
            <v>0</v>
          </cell>
          <cell r="V240">
            <v>0</v>
          </cell>
          <cell r="X240">
            <v>0</v>
          </cell>
          <cell r="Z240">
            <v>0</v>
          </cell>
        </row>
        <row r="241">
          <cell r="H241">
            <v>622.91885959999991</v>
          </cell>
          <cell r="L241">
            <v>423.76685200000003</v>
          </cell>
          <cell r="R241">
            <v>820.22440708799559</v>
          </cell>
          <cell r="V241">
            <v>4.8232070879956837</v>
          </cell>
          <cell r="X241">
            <v>132.15247647799572</v>
          </cell>
          <cell r="Z241">
            <v>221.24032108799554</v>
          </cell>
        </row>
        <row r="242">
          <cell r="H242">
            <v>1.5515719999998808E-2</v>
          </cell>
          <cell r="L242">
            <v>4.7414329999999998</v>
          </cell>
          <cell r="R242">
            <v>7.8466850000000008</v>
          </cell>
          <cell r="V242">
            <v>-2.1074479999999998</v>
          </cell>
          <cell r="X242">
            <v>3.2749160400000017</v>
          </cell>
          <cell r="Z242">
            <v>6.6439200000000005</v>
          </cell>
        </row>
        <row r="243">
          <cell r="H243">
            <v>1148.0414722999999</v>
          </cell>
          <cell r="L243">
            <v>810.50188600000001</v>
          </cell>
          <cell r="R243">
            <v>1612.8381960879956</v>
          </cell>
          <cell r="V243">
            <v>58.612089087995628</v>
          </cell>
          <cell r="X243">
            <v>137.63523882119557</v>
          </cell>
          <cell r="Z243">
            <v>419.12629108799547</v>
          </cell>
        </row>
        <row r="244">
          <cell r="V244">
            <v>0</v>
          </cell>
          <cell r="X244">
            <v>0</v>
          </cell>
          <cell r="Z244">
            <v>0</v>
          </cell>
        </row>
        <row r="245">
          <cell r="V245">
            <v>0</v>
          </cell>
          <cell r="X245">
            <v>0</v>
          </cell>
          <cell r="Z245">
            <v>0</v>
          </cell>
        </row>
        <row r="246">
          <cell r="H246">
            <v>2.136455799999982</v>
          </cell>
          <cell r="L246">
            <v>15.496963340000004</v>
          </cell>
          <cell r="R246">
            <v>-98.143068999999997</v>
          </cell>
          <cell r="V246">
            <v>0</v>
          </cell>
          <cell r="X246">
            <v>17.94929765000002</v>
          </cell>
          <cell r="Z246">
            <v>-155.55988234</v>
          </cell>
        </row>
        <row r="247">
          <cell r="H247">
            <v>0.1158667200000002</v>
          </cell>
          <cell r="L247">
            <v>-0.75798303000000022</v>
          </cell>
          <cell r="R247">
            <v>-0.46457600000000004</v>
          </cell>
          <cell r="V247">
            <v>0</v>
          </cell>
          <cell r="X247">
            <v>0.61142399999999997</v>
          </cell>
          <cell r="Z247">
            <v>0.5502010300000002</v>
          </cell>
        </row>
        <row r="248">
          <cell r="H248">
            <v>-62.859019260000011</v>
          </cell>
          <cell r="L248">
            <v>-4.7085779700000439</v>
          </cell>
          <cell r="R248">
            <v>13.917562</v>
          </cell>
          <cell r="V248">
            <v>0</v>
          </cell>
          <cell r="X248">
            <v>-0.19435100000000105</v>
          </cell>
          <cell r="Z248">
            <v>-29.271862029999955</v>
          </cell>
        </row>
        <row r="249">
          <cell r="H249">
            <v>-0.30480699999999999</v>
          </cell>
          <cell r="L249">
            <v>-1.79114489</v>
          </cell>
          <cell r="R249">
            <v>-4.8070000000000005E-3</v>
          </cell>
          <cell r="V249">
            <v>-3.6956519999999999</v>
          </cell>
          <cell r="X249">
            <v>-4.8060000000000004E-3</v>
          </cell>
          <cell r="Z249">
            <v>2.5238148900000001</v>
          </cell>
        </row>
        <row r="250">
          <cell r="V250">
            <v>0</v>
          </cell>
          <cell r="X250">
            <v>0</v>
          </cell>
          <cell r="Z250">
            <v>0</v>
          </cell>
        </row>
        <row r="251">
          <cell r="H251">
            <v>-60.911503740000029</v>
          </cell>
          <cell r="L251">
            <v>8.2392574499999593</v>
          </cell>
          <cell r="R251">
            <v>-84.694889999999987</v>
          </cell>
          <cell r="V251">
            <v>-3.6956519999999955</v>
          </cell>
          <cell r="X251">
            <v>18.36156465000002</v>
          </cell>
          <cell r="Z251">
            <v>-181.75772844999995</v>
          </cell>
        </row>
        <row r="252">
          <cell r="V252">
            <v>0</v>
          </cell>
          <cell r="X252">
            <v>0</v>
          </cell>
          <cell r="Z252">
            <v>0</v>
          </cell>
        </row>
        <row r="253">
          <cell r="V253">
            <v>0</v>
          </cell>
          <cell r="X253">
            <v>0</v>
          </cell>
          <cell r="Z253">
            <v>0</v>
          </cell>
        </row>
        <row r="254">
          <cell r="H254">
            <v>0</v>
          </cell>
          <cell r="L254">
            <v>0</v>
          </cell>
          <cell r="R254">
            <v>0</v>
          </cell>
          <cell r="V254">
            <v>0</v>
          </cell>
          <cell r="X254">
            <v>0</v>
          </cell>
          <cell r="Z254">
            <v>0</v>
          </cell>
        </row>
        <row r="255">
          <cell r="H255">
            <v>0</v>
          </cell>
          <cell r="L255">
            <v>0</v>
          </cell>
          <cell r="R255">
            <v>0</v>
          </cell>
          <cell r="V255">
            <v>0</v>
          </cell>
          <cell r="X255">
            <v>0</v>
          </cell>
          <cell r="Z255">
            <v>0</v>
          </cell>
        </row>
        <row r="256">
          <cell r="H256">
            <v>0</v>
          </cell>
          <cell r="L256">
            <v>0</v>
          </cell>
          <cell r="R256">
            <v>0</v>
          </cell>
          <cell r="V256">
            <v>0</v>
          </cell>
          <cell r="X256">
            <v>0</v>
          </cell>
          <cell r="Z256">
            <v>0</v>
          </cell>
        </row>
        <row r="257">
          <cell r="H257">
            <v>0</v>
          </cell>
          <cell r="L257">
            <v>0</v>
          </cell>
          <cell r="R257">
            <v>0</v>
          </cell>
          <cell r="V257">
            <v>0</v>
          </cell>
          <cell r="X257">
            <v>0</v>
          </cell>
          <cell r="Z257">
            <v>0</v>
          </cell>
        </row>
        <row r="258">
          <cell r="H258">
            <v>0</v>
          </cell>
          <cell r="L258">
            <v>0</v>
          </cell>
          <cell r="R258">
            <v>0</v>
          </cell>
          <cell r="V258">
            <v>0</v>
          </cell>
          <cell r="X258">
            <v>0</v>
          </cell>
          <cell r="Z258">
            <v>0</v>
          </cell>
        </row>
        <row r="259">
          <cell r="V259">
            <v>0</v>
          </cell>
          <cell r="X259">
            <v>0</v>
          </cell>
          <cell r="Z259">
            <v>0</v>
          </cell>
        </row>
        <row r="260">
          <cell r="V260">
            <v>0</v>
          </cell>
          <cell r="X260">
            <v>0</v>
          </cell>
          <cell r="Z260">
            <v>0</v>
          </cell>
        </row>
        <row r="261">
          <cell r="H261">
            <v>33.761000000000003</v>
          </cell>
          <cell r="L261">
            <v>23.931000000000001</v>
          </cell>
          <cell r="R261">
            <v>52.826475000000002</v>
          </cell>
          <cell r="V261">
            <v>0</v>
          </cell>
          <cell r="X261">
            <v>0</v>
          </cell>
          <cell r="Z261">
            <v>20.780475000000003</v>
          </cell>
        </row>
        <row r="262">
          <cell r="H262">
            <v>0</v>
          </cell>
          <cell r="L262">
            <v>0</v>
          </cell>
          <cell r="R262">
            <v>0</v>
          </cell>
          <cell r="V262">
            <v>0</v>
          </cell>
          <cell r="X262">
            <v>0</v>
          </cell>
          <cell r="Z262">
            <v>0</v>
          </cell>
        </row>
        <row r="263">
          <cell r="H263">
            <v>38.450921360000002</v>
          </cell>
          <cell r="L263">
            <v>14.68873</v>
          </cell>
          <cell r="R263">
            <v>45.745400000000004</v>
          </cell>
          <cell r="V263">
            <v>2.8407089000000099</v>
          </cell>
          <cell r="X263">
            <v>3.4226000000000028</v>
          </cell>
          <cell r="Z263">
            <v>22.377254000000004</v>
          </cell>
        </row>
        <row r="264">
          <cell r="H264">
            <v>0</v>
          </cell>
          <cell r="L264">
            <v>0</v>
          </cell>
          <cell r="R264">
            <v>0</v>
          </cell>
          <cell r="V264">
            <v>0</v>
          </cell>
          <cell r="X264">
            <v>0</v>
          </cell>
          <cell r="Z264">
            <v>0</v>
          </cell>
        </row>
        <row r="265">
          <cell r="H265">
            <v>0</v>
          </cell>
          <cell r="L265">
            <v>0</v>
          </cell>
          <cell r="R265">
            <v>0</v>
          </cell>
          <cell r="V265">
            <v>0</v>
          </cell>
          <cell r="X265">
            <v>0</v>
          </cell>
          <cell r="Z265">
            <v>0</v>
          </cell>
        </row>
        <row r="266">
          <cell r="H266">
            <v>72.211921360000005</v>
          </cell>
          <cell r="L266">
            <v>38.619730000000004</v>
          </cell>
          <cell r="R266">
            <v>98.571875000000006</v>
          </cell>
          <cell r="V266">
            <v>2.8407089000000099</v>
          </cell>
          <cell r="X266">
            <v>3.4226000000000028</v>
          </cell>
          <cell r="Z266">
            <v>43.157729000000003</v>
          </cell>
        </row>
        <row r="267">
          <cell r="V267">
            <v>0</v>
          </cell>
          <cell r="X267">
            <v>0</v>
          </cell>
          <cell r="Z267">
            <v>0</v>
          </cell>
        </row>
        <row r="268">
          <cell r="V268">
            <v>0</v>
          </cell>
          <cell r="X268">
            <v>0</v>
          </cell>
          <cell r="Z268">
            <v>0</v>
          </cell>
        </row>
        <row r="269">
          <cell r="H269">
            <v>-481.46934589000011</v>
          </cell>
          <cell r="L269">
            <v>-341.56833065999996</v>
          </cell>
          <cell r="R269">
            <v>-822.11063300000001</v>
          </cell>
          <cell r="V269">
            <v>-56.49632500000007</v>
          </cell>
          <cell r="X269">
            <v>14.353447346799953</v>
          </cell>
          <cell r="Z269">
            <v>-319.98509534000004</v>
          </cell>
        </row>
        <row r="270">
          <cell r="H270">
            <v>-7.6244285700000001</v>
          </cell>
          <cell r="L270">
            <v>-1.7552900300000003</v>
          </cell>
          <cell r="R270">
            <v>-8.4376409999999993</v>
          </cell>
          <cell r="V270">
            <v>0.59999500000000161</v>
          </cell>
          <cell r="X270">
            <v>1.999428</v>
          </cell>
          <cell r="Z270">
            <v>-5.4861609699999985</v>
          </cell>
        </row>
        <row r="271">
          <cell r="H271">
            <v>-647.32695749999993</v>
          </cell>
          <cell r="L271">
            <v>-413.78669997000003</v>
          </cell>
          <cell r="R271">
            <v>-760.56144508799548</v>
          </cell>
          <cell r="V271">
            <v>-1.9824981879954748</v>
          </cell>
          <cell r="X271">
            <v>-128.9242274779956</v>
          </cell>
          <cell r="Z271">
            <v>-228.1349291179954</v>
          </cell>
        </row>
        <row r="272">
          <cell r="H272">
            <v>-0.32032271999999878</v>
          </cell>
          <cell r="L272">
            <v>-6.5325778900000007</v>
          </cell>
          <cell r="R272">
            <v>-7.8514920000000004</v>
          </cell>
          <cell r="V272">
            <v>-1.5882040000000011</v>
          </cell>
          <cell r="X272">
            <v>-3.279722040000002</v>
          </cell>
          <cell r="Z272">
            <v>-4.1201051100000008</v>
          </cell>
        </row>
        <row r="273">
          <cell r="H273">
            <v>-1136.7410546799999</v>
          </cell>
          <cell r="L273">
            <v>-763.64289855000004</v>
          </cell>
          <cell r="R273">
            <v>-1598.9612110879955</v>
          </cell>
          <cell r="V273">
            <v>-59.467032187995528</v>
          </cell>
          <cell r="X273">
            <v>-115.85107417119571</v>
          </cell>
          <cell r="Z273">
            <v>-557.72629053799528</v>
          </cell>
        </row>
        <row r="275">
          <cell r="V275">
            <v>0</v>
          </cell>
          <cell r="X275">
            <v>0</v>
          </cell>
          <cell r="Z275">
            <v>0</v>
          </cell>
        </row>
        <row r="276">
          <cell r="H276">
            <v>4.104974999999627E-2</v>
          </cell>
          <cell r="L276">
            <v>-2.7047000000000002E-2</v>
          </cell>
          <cell r="R276">
            <v>1.673999</v>
          </cell>
          <cell r="V276">
            <v>0</v>
          </cell>
          <cell r="X276">
            <v>4.4000147969569525E-9</v>
          </cell>
          <cell r="Z276">
            <v>-3.2189300000000003</v>
          </cell>
        </row>
        <row r="277">
          <cell r="H277">
            <v>0</v>
          </cell>
          <cell r="L277">
            <v>0</v>
          </cell>
          <cell r="R277">
            <v>0</v>
          </cell>
          <cell r="V277">
            <v>0</v>
          </cell>
          <cell r="X277">
            <v>0</v>
          </cell>
          <cell r="Z277">
            <v>0</v>
          </cell>
        </row>
        <row r="278">
          <cell r="H278">
            <v>4.0000000000000002E-4</v>
          </cell>
          <cell r="L278">
            <v>0</v>
          </cell>
          <cell r="R278">
            <v>0</v>
          </cell>
          <cell r="V278">
            <v>0</v>
          </cell>
          <cell r="X278">
            <v>-0.61785400000000001</v>
          </cell>
          <cell r="Z278">
            <v>-0.13156700000000002</v>
          </cell>
        </row>
        <row r="279">
          <cell r="H279">
            <v>0</v>
          </cell>
          <cell r="L279">
            <v>0</v>
          </cell>
          <cell r="R279">
            <v>0</v>
          </cell>
          <cell r="V279">
            <v>0</v>
          </cell>
          <cell r="X279">
            <v>-0.33882299999999999</v>
          </cell>
          <cell r="Z279">
            <v>0.132493</v>
          </cell>
        </row>
        <row r="280">
          <cell r="H280">
            <v>4.1449749999996267E-2</v>
          </cell>
          <cell r="L280">
            <v>-2.7047000000000002E-2</v>
          </cell>
          <cell r="R280">
            <v>1.673999</v>
          </cell>
          <cell r="V280">
            <v>0</v>
          </cell>
          <cell r="X280">
            <v>-0.9566769955999852</v>
          </cell>
          <cell r="Z280">
            <v>-3.2180040000000005</v>
          </cell>
        </row>
        <row r="282">
          <cell r="V282">
            <v>0</v>
          </cell>
          <cell r="X282">
            <v>0</v>
          </cell>
          <cell r="Z282">
            <v>0</v>
          </cell>
        </row>
        <row r="283">
          <cell r="H283">
            <v>-26.118549419999479</v>
          </cell>
          <cell r="L283">
            <v>1.4975900001525878E-3</v>
          </cell>
          <cell r="R283">
            <v>-2.4930000424385069E-5</v>
          </cell>
          <cell r="V283">
            <v>0</v>
          </cell>
          <cell r="X283">
            <v>-2.4930000424385069E-5</v>
          </cell>
          <cell r="Z283">
            <v>-0.24465852000057697</v>
          </cell>
        </row>
        <row r="284">
          <cell r="H284">
            <v>-38.408667629999997</v>
          </cell>
          <cell r="L284">
            <v>1.9100000038743019E-6</v>
          </cell>
          <cell r="R284">
            <v>-6.300000036135316E-7</v>
          </cell>
          <cell r="V284">
            <v>0</v>
          </cell>
          <cell r="X284">
            <v>-6.300000036135316E-7</v>
          </cell>
          <cell r="Z284">
            <v>-2.5400000074878333E-6</v>
          </cell>
        </row>
        <row r="285">
          <cell r="H285">
            <v>13.262380189999224</v>
          </cell>
          <cell r="L285">
            <v>-1.7200002670288085E-6</v>
          </cell>
          <cell r="R285">
            <v>0</v>
          </cell>
          <cell r="V285">
            <v>-9.2124369999997615</v>
          </cell>
          <cell r="X285">
            <v>0</v>
          </cell>
          <cell r="Z285">
            <v>1.7200002670288085E-6</v>
          </cell>
        </row>
        <row r="286">
          <cell r="H286">
            <v>3.7360470000007188E-2</v>
          </cell>
          <cell r="L286">
            <v>1.7699999511241913E-6</v>
          </cell>
          <cell r="R286">
            <v>0</v>
          </cell>
          <cell r="V286">
            <v>12.200379999999999</v>
          </cell>
          <cell r="X286">
            <v>0</v>
          </cell>
          <cell r="Z286">
            <v>-7.699999511241913E-7</v>
          </cell>
        </row>
        <row r="287">
          <cell r="H287">
            <v>-51.227476390000248</v>
          </cell>
          <cell r="L287">
            <v>1.4995499998405575E-3</v>
          </cell>
          <cell r="R287">
            <v>-2.5560000427998602E-5</v>
          </cell>
          <cell r="V287">
            <v>2.9879430000002367</v>
          </cell>
          <cell r="X287">
            <v>-2.5560000427998602E-5</v>
          </cell>
          <cell r="Z287">
            <v>-0.24466011000026858</v>
          </cell>
        </row>
        <row r="289">
          <cell r="V289">
            <v>0</v>
          </cell>
          <cell r="X289">
            <v>0</v>
          </cell>
          <cell r="Z289">
            <v>0</v>
          </cell>
        </row>
        <row r="290">
          <cell r="H290">
            <v>-481.42038255999961</v>
          </cell>
          <cell r="L290">
            <v>-343.91318406999983</v>
          </cell>
          <cell r="R290">
            <v>-831.10765893000041</v>
          </cell>
          <cell r="V290">
            <v>-60.750324999999975</v>
          </cell>
          <cell r="X290">
            <v>10.099422421199165</v>
          </cell>
          <cell r="Z290">
            <v>-329.86972786000058</v>
          </cell>
        </row>
        <row r="291">
          <cell r="H291">
            <v>-7.6244291999999962</v>
          </cell>
          <cell r="L291">
            <v>-7.3100591199999965</v>
          </cell>
          <cell r="R291">
            <v>-14.418641830000002</v>
          </cell>
          <cell r="V291">
            <v>2.3339950000000016</v>
          </cell>
          <cell r="X291">
            <v>3.7334271700000023</v>
          </cell>
          <cell r="Z291">
            <v>-3.9268967100000047</v>
          </cell>
        </row>
        <row r="292">
          <cell r="H292">
            <v>-633.99415447000069</v>
          </cell>
          <cell r="L292">
            <v>-413.78670152000029</v>
          </cell>
          <cell r="R292">
            <v>-760.63669908799579</v>
          </cell>
          <cell r="V292">
            <v>1.4463708120044885</v>
          </cell>
          <cell r="X292">
            <v>-128.19733547799569</v>
          </cell>
          <cell r="Z292">
            <v>-187.13934056799542</v>
          </cell>
        </row>
        <row r="293">
          <cell r="H293">
            <v>-11.198700509999989</v>
          </cell>
          <cell r="L293">
            <v>-6.5325765800000424</v>
          </cell>
          <cell r="R293">
            <v>-7.8514920000000004</v>
          </cell>
          <cell r="V293">
            <v>10.612176000000002</v>
          </cell>
          <cell r="X293">
            <v>2.8704554600000005</v>
          </cell>
          <cell r="Z293">
            <v>-38.889899419999956</v>
          </cell>
        </row>
        <row r="294">
          <cell r="H294">
            <v>-1134.2376667400003</v>
          </cell>
          <cell r="L294">
            <v>-771.5425212900002</v>
          </cell>
          <cell r="R294">
            <v>-1614.0144918479962</v>
          </cell>
          <cell r="V294">
            <v>-46.35778318799521</v>
          </cell>
          <cell r="X294">
            <v>-111.4940304267966</v>
          </cell>
          <cell r="Z294">
            <v>-559.82586455799583</v>
          </cell>
        </row>
        <row r="295">
          <cell r="V295">
            <v>0</v>
          </cell>
          <cell r="X295">
            <v>0</v>
          </cell>
          <cell r="Z295">
            <v>0</v>
          </cell>
        </row>
        <row r="296">
          <cell r="V296">
            <v>0</v>
          </cell>
          <cell r="X296">
            <v>0</v>
          </cell>
          <cell r="Z296">
            <v>0</v>
          </cell>
        </row>
        <row r="297">
          <cell r="H297">
            <v>0</v>
          </cell>
          <cell r="L297">
            <v>2.3193029999999997</v>
          </cell>
          <cell r="R297">
            <v>10.670999999999999</v>
          </cell>
          <cell r="V297">
            <v>4.2539999999999996</v>
          </cell>
          <cell r="X297">
            <v>4.2539999999999996</v>
          </cell>
          <cell r="Z297">
            <v>6.4210449999999994</v>
          </cell>
        </row>
        <row r="298">
          <cell r="H298">
            <v>0</v>
          </cell>
          <cell r="L298">
            <v>5.5547709999999997</v>
          </cell>
          <cell r="R298">
            <v>5.9809999999999999</v>
          </cell>
          <cell r="V298">
            <v>-1.734</v>
          </cell>
          <cell r="X298">
            <v>-1.734</v>
          </cell>
          <cell r="Z298">
            <v>-1.5592670000000002</v>
          </cell>
        </row>
        <row r="299">
          <cell r="H299">
            <v>0</v>
          </cell>
          <cell r="L299">
            <v>0</v>
          </cell>
          <cell r="R299">
            <v>0</v>
          </cell>
          <cell r="V299">
            <v>0</v>
          </cell>
          <cell r="X299">
            <v>-1.42</v>
          </cell>
          <cell r="Z299">
            <v>-0.37909500000000002</v>
          </cell>
        </row>
        <row r="300">
          <cell r="H300">
            <v>0.253</v>
          </cell>
          <cell r="L300">
            <v>0</v>
          </cell>
          <cell r="R300">
            <v>0</v>
          </cell>
          <cell r="V300">
            <v>0</v>
          </cell>
          <cell r="X300">
            <v>-6.4889999999999999</v>
          </cell>
          <cell r="Z300">
            <v>-5.9208810000000005</v>
          </cell>
        </row>
        <row r="301">
          <cell r="H301">
            <v>0.253</v>
          </cell>
          <cell r="L301">
            <v>7.8740739999999994</v>
          </cell>
          <cell r="R301">
            <v>16.652000000000001</v>
          </cell>
          <cell r="V301">
            <v>2.5200000000000014</v>
          </cell>
          <cell r="X301">
            <v>-5.3889999999999993</v>
          </cell>
          <cell r="Z301">
            <v>-1.4381979999999999</v>
          </cell>
        </row>
        <row r="302">
          <cell r="V302">
            <v>0</v>
          </cell>
          <cell r="X302">
            <v>0</v>
          </cell>
          <cell r="Z302">
            <v>0</v>
          </cell>
        </row>
        <row r="303">
          <cell r="V303">
            <v>0</v>
          </cell>
          <cell r="X303">
            <v>0</v>
          </cell>
          <cell r="Z303">
            <v>0</v>
          </cell>
        </row>
        <row r="304">
          <cell r="H304">
            <v>0</v>
          </cell>
          <cell r="L304">
            <v>0</v>
          </cell>
          <cell r="R304">
            <v>0</v>
          </cell>
          <cell r="V304">
            <v>0</v>
          </cell>
          <cell r="X304">
            <v>0</v>
          </cell>
          <cell r="Z304">
            <v>0</v>
          </cell>
        </row>
        <row r="305">
          <cell r="H305">
            <v>0</v>
          </cell>
          <cell r="L305">
            <v>0</v>
          </cell>
          <cell r="R305">
            <v>0</v>
          </cell>
          <cell r="V305">
            <v>0</v>
          </cell>
          <cell r="X305">
            <v>0</v>
          </cell>
          <cell r="Z305">
            <v>0</v>
          </cell>
        </row>
        <row r="306">
          <cell r="H306">
            <v>0</v>
          </cell>
          <cell r="L306">
            <v>0</v>
          </cell>
          <cell r="R306">
            <v>0</v>
          </cell>
          <cell r="V306">
            <v>0</v>
          </cell>
          <cell r="X306">
            <v>0</v>
          </cell>
          <cell r="Z306">
            <v>0</v>
          </cell>
        </row>
        <row r="307">
          <cell r="H307">
            <v>0</v>
          </cell>
          <cell r="L307">
            <v>0</v>
          </cell>
          <cell r="R307">
            <v>0</v>
          </cell>
          <cell r="V307">
            <v>0</v>
          </cell>
          <cell r="X307">
            <v>0</v>
          </cell>
          <cell r="Z307">
            <v>0</v>
          </cell>
        </row>
        <row r="308">
          <cell r="H308">
            <v>0</v>
          </cell>
          <cell r="L308">
            <v>0</v>
          </cell>
          <cell r="R308">
            <v>0</v>
          </cell>
          <cell r="V308">
            <v>0</v>
          </cell>
          <cell r="X308">
            <v>0</v>
          </cell>
          <cell r="Z308">
            <v>0</v>
          </cell>
        </row>
        <row r="313">
          <cell r="H313">
            <v>7.5283249999999996E-2</v>
          </cell>
          <cell r="L313">
            <v>0</v>
          </cell>
          <cell r="R313">
            <v>17.143560000000001</v>
          </cell>
          <cell r="V313">
            <v>4.0240580000000001</v>
          </cell>
          <cell r="X313">
            <v>-9.8822469999999996</v>
          </cell>
          <cell r="Z313">
            <v>16.261415</v>
          </cell>
        </row>
        <row r="314">
          <cell r="V314">
            <v>0</v>
          </cell>
          <cell r="X314">
            <v>0</v>
          </cell>
          <cell r="Z314">
            <v>0</v>
          </cell>
        </row>
        <row r="315">
          <cell r="H315">
            <v>0</v>
          </cell>
          <cell r="L315">
            <v>0</v>
          </cell>
          <cell r="R315">
            <v>0</v>
          </cell>
          <cell r="V315">
            <v>0</v>
          </cell>
          <cell r="X315">
            <v>0</v>
          </cell>
          <cell r="Z315">
            <v>0</v>
          </cell>
        </row>
        <row r="316">
          <cell r="H316">
            <v>0</v>
          </cell>
          <cell r="L316">
            <v>0</v>
          </cell>
          <cell r="R316">
            <v>0</v>
          </cell>
          <cell r="V316">
            <v>0</v>
          </cell>
          <cell r="X316">
            <v>0</v>
          </cell>
          <cell r="Z316">
            <v>0</v>
          </cell>
        </row>
        <row r="317">
          <cell r="H317">
            <v>0</v>
          </cell>
          <cell r="L317">
            <v>0</v>
          </cell>
          <cell r="R317">
            <v>0</v>
          </cell>
          <cell r="V317">
            <v>0</v>
          </cell>
          <cell r="X317">
            <v>0</v>
          </cell>
          <cell r="Z317">
            <v>0</v>
          </cell>
        </row>
        <row r="318">
          <cell r="H318">
            <v>0</v>
          </cell>
          <cell r="L318">
            <v>0</v>
          </cell>
          <cell r="R318">
            <v>0</v>
          </cell>
          <cell r="V318">
            <v>0</v>
          </cell>
          <cell r="X318">
            <v>0</v>
          </cell>
          <cell r="Z318">
            <v>0</v>
          </cell>
        </row>
        <row r="319">
          <cell r="H319">
            <v>0</v>
          </cell>
          <cell r="L319">
            <v>0</v>
          </cell>
          <cell r="R319">
            <v>0</v>
          </cell>
          <cell r="V319">
            <v>0</v>
          </cell>
          <cell r="X319">
            <v>0</v>
          </cell>
          <cell r="Z319">
            <v>0</v>
          </cell>
        </row>
        <row r="320">
          <cell r="V320">
            <v>0</v>
          </cell>
          <cell r="X320">
            <v>0</v>
          </cell>
          <cell r="Z320">
            <v>0</v>
          </cell>
        </row>
        <row r="321">
          <cell r="V321">
            <v>0</v>
          </cell>
          <cell r="X321">
            <v>0</v>
          </cell>
          <cell r="Z321">
            <v>0</v>
          </cell>
        </row>
        <row r="322">
          <cell r="H322">
            <v>-7.5283249999999996E-2</v>
          </cell>
          <cell r="L322">
            <v>0</v>
          </cell>
          <cell r="R322">
            <v>-0.22056000000000001</v>
          </cell>
          <cell r="V322">
            <v>12.898942</v>
          </cell>
          <cell r="X322">
            <v>9.4834399999999999</v>
          </cell>
          <cell r="Z322">
            <v>-0.220415</v>
          </cell>
        </row>
        <row r="323">
          <cell r="H323">
            <v>0.14530609</v>
          </cell>
          <cell r="L323">
            <v>0</v>
          </cell>
          <cell r="R323">
            <v>0.14530600000000002</v>
          </cell>
          <cell r="V323">
            <v>-0.25763599999999998</v>
          </cell>
          <cell r="X323">
            <v>7.3503059999999998</v>
          </cell>
          <cell r="Z323">
            <v>0.14530600000000002</v>
          </cell>
        </row>
        <row r="324">
          <cell r="H324">
            <v>0</v>
          </cell>
          <cell r="L324">
            <v>-1.899999976158142E-7</v>
          </cell>
          <cell r="R324">
            <v>0</v>
          </cell>
          <cell r="V324">
            <v>0</v>
          </cell>
          <cell r="X324">
            <v>-16.908999499999997</v>
          </cell>
          <cell r="Z324">
            <v>1.8999999440438842E-7</v>
          </cell>
        </row>
        <row r="325">
          <cell r="R325">
            <v>0</v>
          </cell>
        </row>
        <row r="326">
          <cell r="H326">
            <v>7.0022840000000003E-2</v>
          </cell>
          <cell r="L326">
            <v>-1.899999976158142E-7</v>
          </cell>
          <cell r="R326">
            <v>-7.5253999999999988E-2</v>
          </cell>
          <cell r="V326">
            <v>12.641306000000002</v>
          </cell>
          <cell r="X326">
            <v>-7.5253499999997697E-2</v>
          </cell>
          <cell r="Z326">
            <v>-7.5108810000005577E-2</v>
          </cell>
        </row>
        <row r="329">
          <cell r="V329">
            <v>0</v>
          </cell>
          <cell r="X329">
            <v>0</v>
          </cell>
          <cell r="Z329">
            <v>0</v>
          </cell>
        </row>
        <row r="330">
          <cell r="H330">
            <v>0</v>
          </cell>
          <cell r="L330">
            <v>-2.3193029999999997</v>
          </cell>
          <cell r="R330">
            <v>-10.670999999999999</v>
          </cell>
          <cell r="V330">
            <v>-4.2539999999999996</v>
          </cell>
          <cell r="X330">
            <v>-4.2539999999999996</v>
          </cell>
          <cell r="Z330">
            <v>-6.4210449999999994</v>
          </cell>
        </row>
        <row r="331">
          <cell r="H331">
            <v>0</v>
          </cell>
          <cell r="L331">
            <v>-5.5547709999999997</v>
          </cell>
          <cell r="R331">
            <v>-5.9809999999999999</v>
          </cell>
          <cell r="V331">
            <v>1.734</v>
          </cell>
          <cell r="X331">
            <v>1.734</v>
          </cell>
          <cell r="Z331">
            <v>1.5592670000000002</v>
          </cell>
        </row>
        <row r="332">
          <cell r="H332">
            <v>-0.253</v>
          </cell>
          <cell r="L332">
            <v>0</v>
          </cell>
          <cell r="R332">
            <v>0</v>
          </cell>
          <cell r="V332">
            <v>0</v>
          </cell>
          <cell r="X332">
            <v>16.193000000000001</v>
          </cell>
          <cell r="Z332">
            <v>5.9208810000000005</v>
          </cell>
        </row>
        <row r="333">
          <cell r="H333">
            <v>-7.5283249999999996E-2</v>
          </cell>
          <cell r="L333">
            <v>0</v>
          </cell>
          <cell r="R333">
            <v>-0.22056000000000001</v>
          </cell>
          <cell r="V333">
            <v>12.898942</v>
          </cell>
          <cell r="X333">
            <v>1.1994399999999998</v>
          </cell>
          <cell r="Z333">
            <v>0.15868000000000002</v>
          </cell>
        </row>
        <row r="334">
          <cell r="H334">
            <v>-0.32828325000000003</v>
          </cell>
          <cell r="L334">
            <v>-7.8740739999999994</v>
          </cell>
          <cell r="R334">
            <v>-16.87256</v>
          </cell>
          <cell r="V334">
            <v>10.378942000000002</v>
          </cell>
          <cell r="X334">
            <v>14.872440000000005</v>
          </cell>
          <cell r="Z334">
            <v>1.2177830000000007</v>
          </cell>
        </row>
        <row r="337">
          <cell r="V337">
            <v>0</v>
          </cell>
          <cell r="X337">
            <v>0</v>
          </cell>
          <cell r="Z337">
            <v>0</v>
          </cell>
        </row>
        <row r="338">
          <cell r="H338">
            <v>0</v>
          </cell>
          <cell r="L338">
            <v>0</v>
          </cell>
          <cell r="R338">
            <v>0</v>
          </cell>
          <cell r="V338">
            <v>0</v>
          </cell>
          <cell r="X338">
            <v>0</v>
          </cell>
          <cell r="Z338">
            <v>0</v>
          </cell>
        </row>
        <row r="339">
          <cell r="H339">
            <v>0</v>
          </cell>
          <cell r="L339">
            <v>0</v>
          </cell>
          <cell r="R339">
            <v>0</v>
          </cell>
          <cell r="V339">
            <v>0</v>
          </cell>
          <cell r="X339">
            <v>0</v>
          </cell>
          <cell r="Z339">
            <v>0</v>
          </cell>
        </row>
        <row r="340">
          <cell r="H340">
            <v>0</v>
          </cell>
          <cell r="L340">
            <v>0</v>
          </cell>
          <cell r="R340">
            <v>0</v>
          </cell>
          <cell r="V340">
            <v>0</v>
          </cell>
          <cell r="X340">
            <v>7.2050000000000001</v>
          </cell>
          <cell r="Z340">
            <v>0</v>
          </cell>
        </row>
        <row r="341">
          <cell r="H341">
            <v>0.14530609</v>
          </cell>
          <cell r="L341">
            <v>0</v>
          </cell>
          <cell r="R341">
            <v>0.14530600000000002</v>
          </cell>
          <cell r="V341">
            <v>-0.25763599999999998</v>
          </cell>
          <cell r="X341">
            <v>0.14530600000000002</v>
          </cell>
          <cell r="Z341">
            <v>0.14530600000000002</v>
          </cell>
        </row>
        <row r="342">
          <cell r="H342">
            <v>0.14530609</v>
          </cell>
          <cell r="L342">
            <v>0</v>
          </cell>
          <cell r="R342">
            <v>0.14530600000000002</v>
          </cell>
          <cell r="V342">
            <v>-0.25763599999999998</v>
          </cell>
          <cell r="X342">
            <v>7.3503059999999998</v>
          </cell>
          <cell r="Z342">
            <v>0.14530600000000002</v>
          </cell>
        </row>
        <row r="344">
          <cell r="V344">
            <v>0</v>
          </cell>
          <cell r="X344">
            <v>0</v>
          </cell>
          <cell r="Z344">
            <v>0</v>
          </cell>
        </row>
        <row r="345">
          <cell r="H345">
            <v>26.126463000000001</v>
          </cell>
          <cell r="L345">
            <v>-9.9999999999999995E-7</v>
          </cell>
          <cell r="R345">
            <v>0</v>
          </cell>
          <cell r="V345">
            <v>0</v>
          </cell>
          <cell r="X345">
            <v>0</v>
          </cell>
          <cell r="Z345">
            <v>9.9999999999999995E-7</v>
          </cell>
        </row>
        <row r="346">
          <cell r="H346">
            <v>38.408667000000001</v>
          </cell>
          <cell r="L346">
            <v>0</v>
          </cell>
          <cell r="R346">
            <v>-1.9999999925494195E-7</v>
          </cell>
          <cell r="V346">
            <v>0</v>
          </cell>
          <cell r="X346">
            <v>-1.9999999925494195E-7</v>
          </cell>
          <cell r="Z346">
            <v>-1.9999999925494195E-7</v>
          </cell>
        </row>
        <row r="347">
          <cell r="H347">
            <v>-10.662738259999998</v>
          </cell>
          <cell r="L347">
            <v>-4.599999934434891E-7</v>
          </cell>
          <cell r="R347">
            <v>0</v>
          </cell>
          <cell r="V347">
            <v>0</v>
          </cell>
          <cell r="X347">
            <v>-16.908999500000007</v>
          </cell>
          <cell r="Z347">
            <v>-40.823167540000007</v>
          </cell>
        </row>
        <row r="348">
          <cell r="H348">
            <v>0</v>
          </cell>
          <cell r="L348">
            <v>1.7000000004190951E-7</v>
          </cell>
          <cell r="R348">
            <v>0</v>
          </cell>
          <cell r="V348">
            <v>0</v>
          </cell>
          <cell r="X348">
            <v>0</v>
          </cell>
          <cell r="Z348">
            <v>40.823167829999996</v>
          </cell>
        </row>
        <row r="349">
          <cell r="H349">
            <v>53.872391740000012</v>
          </cell>
          <cell r="L349">
            <v>-1.2899999934015794E-6</v>
          </cell>
          <cell r="R349">
            <v>-1.9999999925494195E-7</v>
          </cell>
          <cell r="V349">
            <v>0</v>
          </cell>
          <cell r="X349">
            <v>-16.908999700000006</v>
          </cell>
          <cell r="Z349">
            <v>1.0899999866878715E-6</v>
          </cell>
        </row>
        <row r="385">
          <cell r="H385">
            <v>0.1515509399999827</v>
          </cell>
          <cell r="L385">
            <v>16.080089999999942</v>
          </cell>
          <cell r="R385">
            <v>0</v>
          </cell>
          <cell r="V385">
            <v>0</v>
          </cell>
          <cell r="X385">
            <v>0</v>
          </cell>
          <cell r="Z385">
            <v>-16.084292999999938</v>
          </cell>
        </row>
        <row r="387">
          <cell r="V387">
            <v>0</v>
          </cell>
          <cell r="X387">
            <v>0</v>
          </cell>
          <cell r="Z387">
            <v>0</v>
          </cell>
        </row>
        <row r="388">
          <cell r="H388">
            <v>-1.9793717099979615</v>
          </cell>
          <cell r="L388">
            <v>1.7319149999980927</v>
          </cell>
          <cell r="R388">
            <v>4.1848790003299711E-2</v>
          </cell>
          <cell r="V388">
            <v>-1.1010679999986885</v>
          </cell>
          <cell r="X388">
            <v>4.1848790004134176E-2</v>
          </cell>
          <cell r="Z388">
            <v>-2.6845172099947932</v>
          </cell>
        </row>
        <row r="389">
          <cell r="H389">
            <v>4.2655311499999993</v>
          </cell>
          <cell r="L389">
            <v>0.57730499999999996</v>
          </cell>
          <cell r="R389">
            <v>1.394826000000164E-2</v>
          </cell>
          <cell r="V389">
            <v>-0.11788299999999628</v>
          </cell>
          <cell r="X389">
            <v>1.394826000000164E-2</v>
          </cell>
          <cell r="Z389">
            <v>-0.89484073999999836</v>
          </cell>
        </row>
        <row r="390">
          <cell r="H390">
            <v>0.49737821000000831</v>
          </cell>
          <cell r="L390">
            <v>-15.43909400000012</v>
          </cell>
          <cell r="R390">
            <v>0</v>
          </cell>
          <cell r="V390">
            <v>0</v>
          </cell>
          <cell r="X390">
            <v>-0.48763296000009776</v>
          </cell>
          <cell r="Z390">
            <v>15.43253600000012</v>
          </cell>
        </row>
        <row r="391">
          <cell r="H391">
            <v>0.1515509399999827</v>
          </cell>
          <cell r="L391">
            <v>16.080089999999942</v>
          </cell>
          <cell r="R391">
            <v>0</v>
          </cell>
          <cell r="V391">
            <v>0</v>
          </cell>
          <cell r="X391">
            <v>0</v>
          </cell>
          <cell r="Z391">
            <v>-16.084292999999938</v>
          </cell>
        </row>
        <row r="392">
          <cell r="H392">
            <v>2.9350885900020289</v>
          </cell>
          <cell r="L392">
            <v>2.9502159999979156</v>
          </cell>
          <cell r="R392">
            <v>5.5797050003301353E-2</v>
          </cell>
          <cell r="V392">
            <v>-1.2189509999986849</v>
          </cell>
          <cell r="X392">
            <v>-0.43183590999596194</v>
          </cell>
          <cell r="Z392">
            <v>-4.2311149499946108</v>
          </cell>
        </row>
        <row r="395">
          <cell r="V395">
            <v>0</v>
          </cell>
          <cell r="X395">
            <v>0</v>
          </cell>
          <cell r="Z395">
            <v>0</v>
          </cell>
        </row>
        <row r="396">
          <cell r="H396">
            <v>4.2753102399999872</v>
          </cell>
          <cell r="L396">
            <v>2.6161778399999847</v>
          </cell>
          <cell r="R396">
            <v>-0.87390422999999673</v>
          </cell>
          <cell r="V396">
            <v>0.5494986500000173</v>
          </cell>
          <cell r="X396">
            <v>1.7310428200000083</v>
          </cell>
          <cell r="Z396">
            <v>-5.8806590699999814</v>
          </cell>
        </row>
        <row r="397">
          <cell r="H397">
            <v>0</v>
          </cell>
          <cell r="R397">
            <v>0</v>
          </cell>
          <cell r="V397">
            <v>0</v>
          </cell>
          <cell r="X397">
            <v>0</v>
          </cell>
          <cell r="Z397">
            <v>-0.171649</v>
          </cell>
        </row>
        <row r="398">
          <cell r="H398">
            <v>7.6866236899999798</v>
          </cell>
          <cell r="L398">
            <v>4.1051837699999991</v>
          </cell>
          <cell r="R398">
            <v>7.5698492699999997</v>
          </cell>
          <cell r="V398">
            <v>-2.8032425699999992</v>
          </cell>
          <cell r="X398">
            <v>-2.0332957299999981</v>
          </cell>
          <cell r="Z398">
            <v>1.2915605000000001</v>
          </cell>
        </row>
        <row r="400">
          <cell r="H400">
            <v>-0.42549841999999982</v>
          </cell>
          <cell r="L400">
            <v>-0.58951190999999969</v>
          </cell>
          <cell r="R400">
            <v>-0.41625999999999996</v>
          </cell>
          <cell r="V400">
            <v>0.86153800000000025</v>
          </cell>
          <cell r="X400">
            <v>0.17674000000000012</v>
          </cell>
          <cell r="Z400">
            <v>-0.13341709000000018</v>
          </cell>
        </row>
        <row r="401">
          <cell r="H401">
            <v>-1.8999999999869031E-7</v>
          </cell>
          <cell r="L401">
            <v>-9.9697900000000009E-3</v>
          </cell>
          <cell r="R401">
            <v>-2.0999999999912687E-7</v>
          </cell>
          <cell r="V401">
            <v>0</v>
          </cell>
          <cell r="X401">
            <v>-2.0999999999912687E-7</v>
          </cell>
          <cell r="Z401">
            <v>1.1212580000000002E-2</v>
          </cell>
        </row>
        <row r="402">
          <cell r="H402">
            <v>1.1522234999999998</v>
          </cell>
          <cell r="L402">
            <v>1.9076456299999989</v>
          </cell>
          <cell r="R402">
            <v>1.856328</v>
          </cell>
          <cell r="V402">
            <v>0.33789652999999964</v>
          </cell>
          <cell r="X402">
            <v>-0.31667200000000095</v>
          </cell>
          <cell r="Z402">
            <v>-0.96888163000000027</v>
          </cell>
        </row>
        <row r="403">
          <cell r="H403">
            <v>1.9999999552965164E-8</v>
          </cell>
          <cell r="L403">
            <v>-6.5449099999996836E-3</v>
          </cell>
          <cell r="R403">
            <v>0.88112800000000002</v>
          </cell>
          <cell r="V403">
            <v>0.88101883000000059</v>
          </cell>
          <cell r="X403">
            <v>0.88112796999999954</v>
          </cell>
          <cell r="Z403">
            <v>0.8876729099999997</v>
          </cell>
        </row>
        <row r="404">
          <cell r="H404">
            <v>3.5475379999999772E-2</v>
          </cell>
          <cell r="L404">
            <v>0.12899177000000026</v>
          </cell>
          <cell r="R404">
            <v>-0.11965294999999995</v>
          </cell>
          <cell r="V404">
            <v>-1.0000000000000009E-3</v>
          </cell>
          <cell r="X404">
            <v>-0.15465294999999973</v>
          </cell>
          <cell r="Z404">
            <v>-0.1185287200000002</v>
          </cell>
        </row>
        <row r="405">
          <cell r="H405">
            <v>1.7900000005956827E-6</v>
          </cell>
          <cell r="L405">
            <v>-17.860982979999999</v>
          </cell>
          <cell r="R405">
            <v>-17.50535198</v>
          </cell>
          <cell r="V405">
            <v>-17.505353339999999</v>
          </cell>
          <cell r="X405">
            <v>-17.397269040000001</v>
          </cell>
          <cell r="Z405">
            <v>-17.441220980000001</v>
          </cell>
        </row>
        <row r="406">
          <cell r="H406">
            <v>-1.4764889999999874E-2</v>
          </cell>
          <cell r="L406">
            <v>-1.0369840199999996</v>
          </cell>
          <cell r="R406">
            <v>-7.3740090000000078E-2</v>
          </cell>
          <cell r="V406">
            <v>0</v>
          </cell>
          <cell r="X406">
            <v>-0.12390704000000002</v>
          </cell>
          <cell r="Z406">
            <v>0.95121392999999932</v>
          </cell>
        </row>
        <row r="407">
          <cell r="H407">
            <v>-0.15683042999999991</v>
          </cell>
          <cell r="L407">
            <v>0.73601464000000016</v>
          </cell>
          <cell r="R407">
            <v>-0.18658564000000014</v>
          </cell>
          <cell r="V407">
            <v>0</v>
          </cell>
          <cell r="X407">
            <v>-0.30539064000000016</v>
          </cell>
          <cell r="Z407">
            <v>-0.71826728000000029</v>
          </cell>
        </row>
        <row r="408">
          <cell r="H408">
            <v>-1.4344827000000002</v>
          </cell>
          <cell r="L408">
            <v>0.55703400000000003</v>
          </cell>
          <cell r="R408">
            <v>0.67775828999999999</v>
          </cell>
          <cell r="V408">
            <v>4.9877216999999989</v>
          </cell>
          <cell r="X408">
            <v>0.49411820999999989</v>
          </cell>
          <cell r="Z408">
            <v>-0.16905070999999994</v>
          </cell>
        </row>
        <row r="409">
          <cell r="H409">
            <v>0.21167908999999999</v>
          </cell>
          <cell r="L409">
            <v>0.21184516</v>
          </cell>
          <cell r="R409">
            <v>4.7359759999999938E-2</v>
          </cell>
          <cell r="V409">
            <v>-8.7341000000002583E-4</v>
          </cell>
          <cell r="X409">
            <v>4.5607629999999934E-2</v>
          </cell>
          <cell r="Z409">
            <v>-9.0108400000000033E-2</v>
          </cell>
        </row>
        <row r="410">
          <cell r="H410">
            <v>2.3307389999999999</v>
          </cell>
          <cell r="L410">
            <v>1.8000000000931323E-5</v>
          </cell>
          <cell r="R410">
            <v>2.3307389999999999</v>
          </cell>
          <cell r="V410">
            <v>2.3307395599999428</v>
          </cell>
          <cell r="X410">
            <v>2.3307389999999999</v>
          </cell>
          <cell r="Z410">
            <v>2.3307379999999989</v>
          </cell>
        </row>
        <row r="411">
          <cell r="H411">
            <v>0.43606099999999998</v>
          </cell>
          <cell r="L411">
            <v>-2.5029999999998834E-5</v>
          </cell>
          <cell r="R411">
            <v>5.8E-5</v>
          </cell>
          <cell r="V411">
            <v>0</v>
          </cell>
          <cell r="X411">
            <v>5.8E-5</v>
          </cell>
          <cell r="Z411">
            <v>1.1602999999999883E-4</v>
          </cell>
        </row>
        <row r="412">
          <cell r="H412">
            <v>14.096537079999967</v>
          </cell>
          <cell r="L412">
            <v>-9.2411078300000167</v>
          </cell>
          <cell r="R412">
            <v>-5.8122747799999983</v>
          </cell>
          <cell r="V412">
            <v>-10.36205605000004</v>
          </cell>
          <cell r="X412">
            <v>-14.671753979999991</v>
          </cell>
          <cell r="Z412">
            <v>-20.219268929999984</v>
          </cell>
        </row>
        <row r="415">
          <cell r="V415">
            <v>0</v>
          </cell>
          <cell r="X415">
            <v>0</v>
          </cell>
          <cell r="Z415">
            <v>0</v>
          </cell>
        </row>
        <row r="416">
          <cell r="H416">
            <v>0</v>
          </cell>
          <cell r="L416">
            <v>0</v>
          </cell>
          <cell r="R416">
            <v>0</v>
          </cell>
          <cell r="V416">
            <v>0</v>
          </cell>
          <cell r="X416">
            <v>0</v>
          </cell>
          <cell r="Z416">
            <v>0</v>
          </cell>
        </row>
        <row r="417">
          <cell r="H417">
            <v>0</v>
          </cell>
          <cell r="L417">
            <v>0</v>
          </cell>
          <cell r="R417">
            <v>0</v>
          </cell>
          <cell r="V417">
            <v>0</v>
          </cell>
          <cell r="X417">
            <v>0</v>
          </cell>
          <cell r="Z417">
            <v>0</v>
          </cell>
        </row>
        <row r="418">
          <cell r="H418">
            <v>0</v>
          </cell>
          <cell r="L418">
            <v>0</v>
          </cell>
          <cell r="R418">
            <v>0</v>
          </cell>
          <cell r="V418">
            <v>0</v>
          </cell>
          <cell r="X418">
            <v>0</v>
          </cell>
          <cell r="Z418">
            <v>0</v>
          </cell>
        </row>
        <row r="420">
          <cell r="H420">
            <v>0</v>
          </cell>
          <cell r="L420">
            <v>0</v>
          </cell>
          <cell r="R420">
            <v>0</v>
          </cell>
          <cell r="V420">
            <v>0</v>
          </cell>
          <cell r="X420">
            <v>0</v>
          </cell>
          <cell r="Z420">
            <v>0</v>
          </cell>
        </row>
        <row r="422">
          <cell r="H422">
            <v>0</v>
          </cell>
          <cell r="L422">
            <v>0.23212100000000002</v>
          </cell>
          <cell r="R422">
            <v>0</v>
          </cell>
          <cell r="V422">
            <v>-1.1200000000000001</v>
          </cell>
          <cell r="X422">
            <v>-1.1200000000000001</v>
          </cell>
          <cell r="Z422">
            <v>-0.25307299999999999</v>
          </cell>
        </row>
        <row r="423">
          <cell r="H423">
            <v>0</v>
          </cell>
          <cell r="L423">
            <v>0.23212100000000002</v>
          </cell>
          <cell r="R423">
            <v>0</v>
          </cell>
          <cell r="V423">
            <v>-1.1200000000000001</v>
          </cell>
          <cell r="X423">
            <v>-1.1200000000000001</v>
          </cell>
          <cell r="Z423">
            <v>-0.25307299999999999</v>
          </cell>
        </row>
        <row r="428">
          <cell r="H428">
            <v>-0.77145644999999985</v>
          </cell>
          <cell r="L428">
            <v>-4.0639070000000004</v>
          </cell>
          <cell r="R428">
            <v>-3.2731593399999999</v>
          </cell>
        </row>
        <row r="429">
          <cell r="H429">
            <v>-2.033919E-2</v>
          </cell>
          <cell r="L429">
            <v>-0.94594</v>
          </cell>
          <cell r="R429">
            <v>-0.86860682000000011</v>
          </cell>
        </row>
        <row r="430">
          <cell r="H430">
            <v>-0.19159498999999999</v>
          </cell>
          <cell r="L430">
            <v>-2.64581</v>
          </cell>
          <cell r="R430">
            <v>-0.98757229000000002</v>
          </cell>
        </row>
        <row r="431">
          <cell r="H431">
            <v>0</v>
          </cell>
          <cell r="L431">
            <v>-0.74943499999999996</v>
          </cell>
          <cell r="R431">
            <v>-0.70932739</v>
          </cell>
        </row>
        <row r="432">
          <cell r="H432">
            <v>0</v>
          </cell>
          <cell r="L432">
            <v>-0.14674500000000001</v>
          </cell>
          <cell r="R432">
            <v>0</v>
          </cell>
        </row>
        <row r="433">
          <cell r="H433">
            <v>0</v>
          </cell>
          <cell r="L433">
            <v>0</v>
          </cell>
          <cell r="R433">
            <v>0</v>
          </cell>
        </row>
        <row r="434">
          <cell r="H434">
            <v>0</v>
          </cell>
          <cell r="L434">
            <v>0</v>
          </cell>
          <cell r="R434">
            <v>0</v>
          </cell>
        </row>
        <row r="436">
          <cell r="H436">
            <v>0</v>
          </cell>
          <cell r="L436">
            <v>0</v>
          </cell>
          <cell r="R436">
            <v>0</v>
          </cell>
        </row>
        <row r="438">
          <cell r="H438">
            <v>0</v>
          </cell>
          <cell r="L438">
            <v>0</v>
          </cell>
          <cell r="R438">
            <v>0</v>
          </cell>
        </row>
        <row r="439">
          <cell r="H439">
            <v>-0.98339062999999982</v>
          </cell>
          <cell r="L439">
            <v>-8.551836999999999</v>
          </cell>
          <cell r="R439">
            <v>-5.83866584</v>
          </cell>
        </row>
        <row r="441">
          <cell r="H441">
            <v>0</v>
          </cell>
          <cell r="L441">
            <v>-0.14674499999999924</v>
          </cell>
          <cell r="R441">
            <v>0</v>
          </cell>
        </row>
        <row r="444">
          <cell r="H444">
            <v>27.705328699999981</v>
          </cell>
          <cell r="J444" t="e">
            <v>#VALUE!</v>
          </cell>
          <cell r="L444">
            <v>-103.33000500000001</v>
          </cell>
          <cell r="R444">
            <v>10.36675657999999</v>
          </cell>
          <cell r="V444">
            <v>4.7578285300000154</v>
          </cell>
          <cell r="X444">
            <v>-20.034956390000008</v>
          </cell>
          <cell r="Z444">
            <v>72.773538899999977</v>
          </cell>
        </row>
        <row r="445">
          <cell r="H445">
            <v>-0.17599798000001907</v>
          </cell>
          <cell r="J445" t="e">
            <v>#VALUE!</v>
          </cell>
          <cell r="L445">
            <v>114.15953954999992</v>
          </cell>
          <cell r="R445">
            <v>2.1600000858306885E-6</v>
          </cell>
          <cell r="V445">
            <v>0</v>
          </cell>
          <cell r="X445">
            <v>2.1600000858306885E-6</v>
          </cell>
          <cell r="Z445">
            <v>-114.36769738999985</v>
          </cell>
        </row>
        <row r="446">
          <cell r="H446">
            <v>27.529330719999962</v>
          </cell>
          <cell r="J446" t="e">
            <v>#VALUE!</v>
          </cell>
          <cell r="L446">
            <v>10.829534549999906</v>
          </cell>
          <cell r="R446">
            <v>10.366758740000076</v>
          </cell>
          <cell r="V446">
            <v>4.7578285300000154</v>
          </cell>
          <cell r="X446">
            <v>-20.034954229999922</v>
          </cell>
          <cell r="Z446">
            <v>-41.59415848999987</v>
          </cell>
        </row>
        <row r="454">
          <cell r="H454">
            <v>7.9801306300000006</v>
          </cell>
          <cell r="L454">
            <v>1.07195</v>
          </cell>
          <cell r="R454">
            <v>3.3624763489999996</v>
          </cell>
        </row>
        <row r="455">
          <cell r="H455">
            <v>0</v>
          </cell>
          <cell r="L455">
            <v>0</v>
          </cell>
          <cell r="R455">
            <v>0</v>
          </cell>
        </row>
        <row r="456">
          <cell r="H456">
            <v>0</v>
          </cell>
          <cell r="L456">
            <v>0</v>
          </cell>
          <cell r="R456">
            <v>0</v>
          </cell>
        </row>
        <row r="458">
          <cell r="H458">
            <v>0.63733237000000009</v>
          </cell>
          <cell r="L458">
            <v>0.29716999999999999</v>
          </cell>
          <cell r="R458">
            <v>0.46866564999999943</v>
          </cell>
        </row>
        <row r="460">
          <cell r="H460">
            <v>-0.47014053</v>
          </cell>
          <cell r="L460">
            <v>-0.10431699999999999</v>
          </cell>
          <cell r="R460">
            <v>-3.8391600000001491E-3</v>
          </cell>
        </row>
        <row r="461">
          <cell r="H461">
            <v>8.1473224700000006</v>
          </cell>
          <cell r="L461">
            <v>1.2648029999999999</v>
          </cell>
          <cell r="R461">
            <v>3.8273028389999988</v>
          </cell>
        </row>
        <row r="465">
          <cell r="H465">
            <v>0</v>
          </cell>
          <cell r="L465">
            <v>0</v>
          </cell>
          <cell r="R465">
            <v>0</v>
          </cell>
        </row>
        <row r="466">
          <cell r="H466">
            <v>0</v>
          </cell>
          <cell r="L466">
            <v>0</v>
          </cell>
          <cell r="R466">
            <v>0</v>
          </cell>
        </row>
        <row r="467">
          <cell r="H467">
            <v>0</v>
          </cell>
          <cell r="L467">
            <v>0</v>
          </cell>
          <cell r="R467">
            <v>0</v>
          </cell>
        </row>
        <row r="469">
          <cell r="H469">
            <v>0</v>
          </cell>
          <cell r="L469">
            <v>0</v>
          </cell>
          <cell r="R469">
            <v>0</v>
          </cell>
        </row>
        <row r="471">
          <cell r="H471">
            <v>0.7873480100000001</v>
          </cell>
          <cell r="L471">
            <v>1.2932619999999999</v>
          </cell>
          <cell r="R471">
            <v>0.96578900000000001</v>
          </cell>
        </row>
        <row r="473">
          <cell r="H473">
            <v>0.7873480100000001</v>
          </cell>
          <cell r="L473">
            <v>1.2932619999999999</v>
          </cell>
          <cell r="R473">
            <v>0.96578900000000001</v>
          </cell>
        </row>
        <row r="478">
          <cell r="H478">
            <v>173.37142106999997</v>
          </cell>
          <cell r="L478">
            <v>154.011111</v>
          </cell>
          <cell r="R478">
            <v>227.94264220919999</v>
          </cell>
        </row>
        <row r="479">
          <cell r="H479">
            <v>13.9045592</v>
          </cell>
          <cell r="L479">
            <v>3.4809360000000003</v>
          </cell>
          <cell r="R479">
            <v>7.7678540400000005</v>
          </cell>
        </row>
        <row r="480">
          <cell r="H480">
            <v>65.173378899999989</v>
          </cell>
          <cell r="L480">
            <v>54.726168999999999</v>
          </cell>
          <cell r="R480">
            <v>90.467476200000007</v>
          </cell>
        </row>
        <row r="481">
          <cell r="H481">
            <v>5.2547845300000002</v>
          </cell>
          <cell r="L481">
            <v>14.075661999999999</v>
          </cell>
          <cell r="R481">
            <v>2.253533</v>
          </cell>
        </row>
        <row r="482">
          <cell r="H482">
            <v>0.7873480100000001</v>
          </cell>
          <cell r="L482">
            <v>1.2932619999999999</v>
          </cell>
          <cell r="R482">
            <v>0.96578900000000001</v>
          </cell>
        </row>
        <row r="483">
          <cell r="H483">
            <v>0</v>
          </cell>
          <cell r="L483">
            <v>0</v>
          </cell>
          <cell r="R483">
            <v>0</v>
          </cell>
        </row>
        <row r="485">
          <cell r="H485">
            <v>258.49149170999999</v>
          </cell>
          <cell r="L485">
            <v>227.58714000000001</v>
          </cell>
          <cell r="R485">
            <v>329.39729444919999</v>
          </cell>
        </row>
        <row r="489">
          <cell r="H489">
            <v>0</v>
          </cell>
          <cell r="L489">
            <v>0</v>
          </cell>
          <cell r="R489">
            <v>0</v>
          </cell>
        </row>
        <row r="490">
          <cell r="H490">
            <v>0</v>
          </cell>
          <cell r="L490">
            <v>0</v>
          </cell>
          <cell r="R490">
            <v>0</v>
          </cell>
        </row>
        <row r="491">
          <cell r="H491">
            <v>0</v>
          </cell>
          <cell r="L491">
            <v>0</v>
          </cell>
          <cell r="R491">
            <v>0</v>
          </cell>
        </row>
        <row r="493">
          <cell r="H493">
            <v>0</v>
          </cell>
          <cell r="L493">
            <v>0</v>
          </cell>
          <cell r="R493">
            <v>0</v>
          </cell>
        </row>
        <row r="495">
          <cell r="H495">
            <v>0</v>
          </cell>
          <cell r="L495">
            <v>0.23212100000000002</v>
          </cell>
          <cell r="R495">
            <v>0</v>
          </cell>
        </row>
        <row r="497">
          <cell r="H497">
            <v>0</v>
          </cell>
          <cell r="L497">
            <v>0.23212100000000002</v>
          </cell>
          <cell r="R497">
            <v>0</v>
          </cell>
        </row>
        <row r="501">
          <cell r="H501">
            <v>-481.42038255999961</v>
          </cell>
          <cell r="L501">
            <v>-343.91318406999983</v>
          </cell>
          <cell r="R501">
            <v>-831.10765893000041</v>
          </cell>
        </row>
        <row r="502">
          <cell r="H502">
            <v>-7.6244291999999962</v>
          </cell>
          <cell r="L502">
            <v>-7.3100591199999965</v>
          </cell>
          <cell r="R502">
            <v>-14.418641830000002</v>
          </cell>
        </row>
        <row r="503">
          <cell r="H503">
            <v>-633.99415447000069</v>
          </cell>
          <cell r="L503">
            <v>-413.78670152000029</v>
          </cell>
          <cell r="R503">
            <v>-760.63669908799579</v>
          </cell>
        </row>
        <row r="504">
          <cell r="H504">
            <v>-11.198700509999989</v>
          </cell>
          <cell r="L504">
            <v>-6.5325765800000424</v>
          </cell>
          <cell r="R504">
            <v>-7.8514920000000004</v>
          </cell>
        </row>
        <row r="505">
          <cell r="H505">
            <v>0.79324444999999966</v>
          </cell>
          <cell r="L505">
            <v>0.20011723000000045</v>
          </cell>
          <cell r="R505">
            <v>0.88557600000000003</v>
          </cell>
        </row>
        <row r="507">
          <cell r="H507">
            <v>-1133.4444222900004</v>
          </cell>
          <cell r="L507">
            <v>-771.34240406000015</v>
          </cell>
          <cell r="R507">
            <v>-1613.1289158479963</v>
          </cell>
        </row>
        <row r="512">
          <cell r="H512">
            <v>0</v>
          </cell>
          <cell r="L512">
            <v>0</v>
          </cell>
          <cell r="R512">
            <v>0</v>
          </cell>
        </row>
        <row r="513">
          <cell r="H513">
            <v>0</v>
          </cell>
          <cell r="L513">
            <v>0</v>
          </cell>
          <cell r="R513">
            <v>0</v>
          </cell>
        </row>
        <row r="514">
          <cell r="H514">
            <v>0</v>
          </cell>
          <cell r="L514">
            <v>0</v>
          </cell>
          <cell r="R514">
            <v>0</v>
          </cell>
        </row>
        <row r="516">
          <cell r="H516">
            <v>0</v>
          </cell>
          <cell r="L516">
            <v>0</v>
          </cell>
          <cell r="R516">
            <v>0</v>
          </cell>
        </row>
        <row r="518">
          <cell r="H518">
            <v>0.79324444999999966</v>
          </cell>
          <cell r="L518">
            <v>0.20011723000000045</v>
          </cell>
          <cell r="R518">
            <v>0.88557600000000003</v>
          </cell>
        </row>
        <row r="520">
          <cell r="H520">
            <v>0.79324444999999966</v>
          </cell>
          <cell r="L520">
            <v>0.20011723000000045</v>
          </cell>
          <cell r="R520">
            <v>0.88557600000000003</v>
          </cell>
        </row>
        <row r="524">
          <cell r="H524">
            <v>35.946419130000493</v>
          </cell>
          <cell r="L524">
            <v>37.083109930000148</v>
          </cell>
          <cell r="R524">
            <v>-54.313619930000414</v>
          </cell>
        </row>
        <row r="525">
          <cell r="H525">
            <v>0.11586609000000436</v>
          </cell>
          <cell r="L525">
            <v>-6.3127521199999963</v>
          </cell>
          <cell r="R525">
            <v>-6.4455768300000029</v>
          </cell>
        </row>
        <row r="526">
          <cell r="H526">
            <v>-11.075294870000789</v>
          </cell>
          <cell r="L526">
            <v>9.980150479999736</v>
          </cell>
          <cell r="R526">
            <v>59.587707999999793</v>
          </cell>
        </row>
        <row r="527">
          <cell r="H527">
            <v>-11.183184789999991</v>
          </cell>
          <cell r="L527">
            <v>-1.7911435800000426</v>
          </cell>
          <cell r="R527">
            <v>-4.8069999999995616E-3</v>
          </cell>
        </row>
        <row r="528">
          <cell r="H528">
            <v>0.79324444999999966</v>
          </cell>
          <cell r="L528">
            <v>0.20011723000000045</v>
          </cell>
          <cell r="R528">
            <v>0.88557600000000003</v>
          </cell>
        </row>
        <row r="529">
          <cell r="H529">
            <v>14.597050009999716</v>
          </cell>
          <cell r="L529">
            <v>39.15948193999985</v>
          </cell>
          <cell r="R529">
            <v>-0.29071976000062028</v>
          </cell>
        </row>
        <row r="532">
          <cell r="H532">
            <v>0</v>
          </cell>
          <cell r="L532">
            <v>0</v>
          </cell>
          <cell r="R532">
            <v>0</v>
          </cell>
        </row>
        <row r="533">
          <cell r="H533">
            <v>0</v>
          </cell>
          <cell r="L533">
            <v>0</v>
          </cell>
          <cell r="R533">
            <v>0</v>
          </cell>
        </row>
        <row r="534">
          <cell r="H534">
            <v>0</v>
          </cell>
          <cell r="L534">
            <v>0</v>
          </cell>
          <cell r="R534">
            <v>0</v>
          </cell>
        </row>
        <row r="541">
          <cell r="H541">
            <v>23.269008809999999</v>
          </cell>
          <cell r="L541">
            <v>21.043733</v>
          </cell>
          <cell r="R541">
            <v>28.866216960000003</v>
          </cell>
          <cell r="V541">
            <v>4.3497999999999593E-2</v>
          </cell>
          <cell r="X541">
            <v>0.77131999999999934</v>
          </cell>
          <cell r="Z541">
            <v>-5.6038607899999917</v>
          </cell>
        </row>
        <row r="542">
          <cell r="H542">
            <v>0</v>
          </cell>
          <cell r="L542">
            <v>22.538466</v>
          </cell>
          <cell r="R542">
            <v>0</v>
          </cell>
          <cell r="V542">
            <v>0</v>
          </cell>
          <cell r="X542">
            <v>0</v>
          </cell>
          <cell r="Z542">
            <v>-23.229139</v>
          </cell>
        </row>
        <row r="543">
          <cell r="H543">
            <v>23.269008809999999</v>
          </cell>
          <cell r="L543">
            <v>43.582199000000003</v>
          </cell>
          <cell r="R543">
            <v>28.866216960000003</v>
          </cell>
          <cell r="V543">
            <v>4.3497999999999593E-2</v>
          </cell>
          <cell r="X543">
            <v>0.77131999999999934</v>
          </cell>
          <cell r="Z543">
            <v>-28.832999789999988</v>
          </cell>
        </row>
        <row r="545">
          <cell r="H545">
            <v>3.5813987700000003</v>
          </cell>
          <cell r="L545">
            <v>2.4010560000000001</v>
          </cell>
          <cell r="R545">
            <v>5.2069999999999999</v>
          </cell>
          <cell r="V545">
            <v>-0.42900000000000027</v>
          </cell>
          <cell r="X545">
            <v>-2.9742199999999999</v>
          </cell>
          <cell r="Z545">
            <v>2.1942589999999997</v>
          </cell>
        </row>
        <row r="546">
          <cell r="H546">
            <v>0</v>
          </cell>
          <cell r="L546">
            <v>0.94692999999999994</v>
          </cell>
          <cell r="R546">
            <v>0</v>
          </cell>
          <cell r="V546">
            <v>0</v>
          </cell>
          <cell r="X546">
            <v>0</v>
          </cell>
          <cell r="Z546">
            <v>-0.94692999999999994</v>
          </cell>
        </row>
        <row r="547">
          <cell r="H547">
            <v>3.5813987700000003</v>
          </cell>
          <cell r="L547">
            <v>3.3479860000000001</v>
          </cell>
          <cell r="R547">
            <v>5.2069999999999999</v>
          </cell>
          <cell r="V547">
            <v>-0.42900000000000027</v>
          </cell>
          <cell r="X547">
            <v>-31.069116960000002</v>
          </cell>
          <cell r="Z547">
            <v>-56.45188774999999</v>
          </cell>
        </row>
        <row r="549">
          <cell r="H549">
            <v>0.72787737999999902</v>
          </cell>
          <cell r="L549">
            <v>0.88328499999999999</v>
          </cell>
          <cell r="R549">
            <v>-0.73940942000000043</v>
          </cell>
          <cell r="V549">
            <v>3.745495</v>
          </cell>
          <cell r="X549">
            <v>-3.1501499999999516E-2</v>
          </cell>
          <cell r="Z549">
            <v>-30.094358840000002</v>
          </cell>
        </row>
        <row r="550">
          <cell r="H550">
            <v>0</v>
          </cell>
          <cell r="L550">
            <v>-4.2903154099999981</v>
          </cell>
          <cell r="R550">
            <v>0</v>
          </cell>
          <cell r="V550">
            <v>0</v>
          </cell>
          <cell r="X550">
            <v>0</v>
          </cell>
          <cell r="Z550">
            <v>4.7728274099999979</v>
          </cell>
        </row>
        <row r="551">
          <cell r="H551">
            <v>0.72787737999999902</v>
          </cell>
          <cell r="L551">
            <v>-3.4070304099999982</v>
          </cell>
          <cell r="R551">
            <v>-0.73940942000000043</v>
          </cell>
          <cell r="V551">
            <v>3.745495</v>
          </cell>
          <cell r="X551">
            <v>-36.30761846</v>
          </cell>
          <cell r="Z551">
            <v>-86.980419179999998</v>
          </cell>
        </row>
        <row r="553">
          <cell r="H553">
            <v>0.13657326999997768</v>
          </cell>
          <cell r="L553">
            <v>1.9999999999999999E-6</v>
          </cell>
          <cell r="R553">
            <v>-0.47579447000002023</v>
          </cell>
          <cell r="V553">
            <v>-0.27282146999998302</v>
          </cell>
          <cell r="X553">
            <v>-0.4583644000000125</v>
          </cell>
          <cell r="Z553">
            <v>-0.10132598000002768</v>
          </cell>
        </row>
        <row r="554">
          <cell r="H554">
            <v>-0.17599898000001907</v>
          </cell>
          <cell r="L554">
            <v>-5.9000003337860115E-7</v>
          </cell>
          <cell r="R554">
            <v>1.1600000858306885E-6</v>
          </cell>
          <cell r="V554">
            <v>0</v>
          </cell>
          <cell r="X554">
            <v>1.1600000858306885E-6</v>
          </cell>
          <cell r="Z554">
            <v>2.7500001192092896E-6</v>
          </cell>
        </row>
        <row r="555">
          <cell r="H555">
            <v>-3.9425710000041386E-2</v>
          </cell>
          <cell r="L555">
            <v>1.4099999666213988E-6</v>
          </cell>
          <cell r="R555">
            <v>-0.47579330999993441</v>
          </cell>
          <cell r="V555">
            <v>-0.27282146999998302</v>
          </cell>
          <cell r="X555">
            <v>-0.45836323999992667</v>
          </cell>
          <cell r="Z555">
            <v>-0.1013232299999085</v>
          </cell>
        </row>
        <row r="558">
          <cell r="H558">
            <v>27.538859249999955</v>
          </cell>
          <cell r="L558">
            <v>43.523155999999972</v>
          </cell>
          <cell r="R558">
            <v>32.858014230000066</v>
          </cell>
        </row>
        <row r="561">
          <cell r="H561">
            <v>-9.2659999999999999E-3</v>
          </cell>
          <cell r="L561">
            <v>9.5918000000011716E-2</v>
          </cell>
          <cell r="R561">
            <v>-2.4427179999999997</v>
          </cell>
        </row>
        <row r="564">
          <cell r="H564">
            <v>27.529593249999955</v>
          </cell>
          <cell r="L564">
            <v>43.619073999999983</v>
          </cell>
          <cell r="R564">
            <v>30.415296230000067</v>
          </cell>
        </row>
        <row r="582">
          <cell r="H582">
            <v>72.864208883773756</v>
          </cell>
          <cell r="L582">
            <v>67.006725833194707</v>
          </cell>
          <cell r="R582">
            <v>126.96252507193172</v>
          </cell>
        </row>
        <row r="584">
          <cell r="H584">
            <v>20.315344293360983</v>
          </cell>
          <cell r="L584">
            <v>21.046092349937467</v>
          </cell>
          <cell r="R584">
            <v>40.540371653933924</v>
          </cell>
        </row>
        <row r="586">
          <cell r="H586">
            <v>-5.7836309672042505</v>
          </cell>
          <cell r="L586">
            <v>0.10388853003338211</v>
          </cell>
          <cell r="R586">
            <v>0</v>
          </cell>
        </row>
        <row r="588">
          <cell r="H588">
            <v>-43.915193391242227</v>
          </cell>
          <cell r="L588">
            <v>-64.491299453463981</v>
          </cell>
          <cell r="R588">
            <v>-99.498616043258266</v>
          </cell>
        </row>
        <row r="590">
          <cell r="H590">
            <v>43.480728818688263</v>
          </cell>
          <cell r="L590">
            <v>23.665407259701581</v>
          </cell>
          <cell r="R590">
            <v>68.004280682607373</v>
          </cell>
        </row>
        <row r="597">
          <cell r="H597">
            <v>27.714594559999973</v>
          </cell>
          <cell r="L597">
            <v>24.328075999999999</v>
          </cell>
        </row>
        <row r="598">
          <cell r="H598">
            <v>-0.17599898000001907</v>
          </cell>
          <cell r="L598">
            <v>19.195079999999969</v>
          </cell>
        </row>
        <row r="599">
          <cell r="H599">
            <v>27.538595579999953</v>
          </cell>
          <cell r="L599">
            <v>43.523155999999972</v>
          </cell>
        </row>
        <row r="601">
          <cell r="H601">
            <v>-9.2658599999924183E-3</v>
          </cell>
          <cell r="L601">
            <v>-127.65808100000001</v>
          </cell>
        </row>
        <row r="602">
          <cell r="H602">
            <v>9.9999999999999995E-7</v>
          </cell>
          <cell r="L602">
            <v>94.964459549999958</v>
          </cell>
        </row>
        <row r="603">
          <cell r="H603">
            <v>-9.264859999992419E-3</v>
          </cell>
          <cell r="L603">
            <v>-32.693621450000052</v>
          </cell>
        </row>
        <row r="605">
          <cell r="H605">
            <v>0</v>
          </cell>
          <cell r="L605">
            <v>0</v>
          </cell>
        </row>
        <row r="606">
          <cell r="H606">
            <v>0</v>
          </cell>
          <cell r="L606">
            <v>0</v>
          </cell>
        </row>
        <row r="607">
          <cell r="H607">
            <v>0</v>
          </cell>
          <cell r="L607">
            <v>0</v>
          </cell>
        </row>
        <row r="609">
          <cell r="H609">
            <v>0</v>
          </cell>
          <cell r="L609">
            <v>0</v>
          </cell>
        </row>
        <row r="610">
          <cell r="H610">
            <v>0</v>
          </cell>
          <cell r="L610">
            <v>0</v>
          </cell>
        </row>
        <row r="611">
          <cell r="H611">
            <v>0</v>
          </cell>
          <cell r="L611">
            <v>0</v>
          </cell>
        </row>
        <row r="614">
          <cell r="H614">
            <v>27.529330719999962</v>
          </cell>
          <cell r="L614">
            <v>10.82953454999992</v>
          </cell>
        </row>
        <row r="617">
          <cell r="H617">
            <v>0</v>
          </cell>
          <cell r="L617">
            <v>0</v>
          </cell>
        </row>
        <row r="620">
          <cell r="H620">
            <v>27.529330719999962</v>
          </cell>
          <cell r="L620">
            <v>10.82953454999992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Fullsummary"/>
      <sheetName val="graphdata"/>
      <sheetName val="EMA MTG"/>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99IncSumm Forecast"/>
    </sheetNames>
    <definedNames>
      <definedName name="DateStam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Fullsummary"/>
      <sheetName val="graphdata"/>
      <sheetName val="EMA MTG"/>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99IncSumm Forecast"/>
      <sheetName val="99IncSumm%20Forecast.xls"/>
      <sheetName val="99IncSumm Forecast.xls"/>
    </sheetNames>
    <definedNames>
      <definedName name="DateStam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ROIC TREE (Both) (2)"/>
      <sheetName val="ROIC Tabs ==&gt;"/>
      <sheetName val="ROIC TREE (Pfizer)"/>
      <sheetName val="ROIC TREE (Pharma)"/>
      <sheetName val="Quarterly Data"/>
      <sheetName val="ROIC Trees Inputs "/>
      <sheetName val="Other ==&gt;"/>
      <sheetName val="NOA Tree"/>
      <sheetName val="NOA TREE (2)"/>
      <sheetName val="OWC TREE"/>
      <sheetName val="BMS (Q)"/>
      <sheetName val="Spread-Growth1"/>
      <sheetName val="Instructions"/>
      <sheetName val="Error Check"/>
      <sheetName val="Consolidation"/>
      <sheetName val="Summary"/>
      <sheetName val="ROIC Trees (3)"/>
      <sheetName val="Adjusted ROIC TREE"/>
      <sheetName val="Value Decomp (Big 6)"/>
      <sheetName val="ROIC TREE"/>
      <sheetName val="Company sheets==&gt;"/>
      <sheetName val="BMS"/>
      <sheetName val="Pfizer"/>
      <sheetName val="Lilly"/>
      <sheetName val="Glaxo"/>
      <sheetName val="Schering"/>
      <sheetName val="Wyeth"/>
      <sheetName val="Quarterly Info ===&gt;"/>
      <sheetName val="Pfizer (Q)"/>
      <sheetName val="GSK (Q)"/>
      <sheetName val="Lilly (Q)"/>
      <sheetName val="Schering (Q)"/>
      <sheetName val="Wyeth (Q)"/>
      <sheetName val="US Info ===&gt;"/>
      <sheetName val="AstraZeneca"/>
      <sheetName val="Astra (Q)"/>
      <sheetName val="Aventis"/>
      <sheetName val="Aventis (Q)"/>
      <sheetName val="Merck"/>
      <sheetName val="Merck (Q)"/>
      <sheetName val="AZ US (2)"/>
      <sheetName val="GSK US"/>
      <sheetName val="Sanofi US "/>
      <sheetName val="Nov US "/>
      <sheetName val="SNY"/>
      <sheetName val="NVS Geo. Segments"/>
      <sheetName val="Novartis"/>
      <sheetName val="AZ US"/>
      <sheetName val="Relevering Beta (3)"/>
      <sheetName val="Strategic Control Map sheets =&gt;"/>
      <sheetName val="Instructions for S.C.Map"/>
      <sheetName val="Strategic Control Map"/>
      <sheetName val="Data-- Strategic Control Map"/>
      <sheetName val="ROIC TREE (Unused)"/>
      <sheetName val="Debt Info"/>
      <sheetName val="GB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
          <cell r="A8" t="str">
            <v>BMS</v>
          </cell>
        </row>
        <row r="9">
          <cell r="A9" t="str">
            <v>Glaxo</v>
          </cell>
        </row>
        <row r="10">
          <cell r="A10" t="str">
            <v>Lilly</v>
          </cell>
        </row>
        <row r="11">
          <cell r="A11" t="str">
            <v>Pfizer</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NG Cash flow 3 mos endJune 2012"/>
      <sheetName val="6865 June 2012"/>
      <sheetName val="6865 March 2012"/>
      <sheetName val="6220 June 2012"/>
      <sheetName val="FAS 143 worksheet"/>
      <sheetName val="Sheet3"/>
      <sheetName val="June 2012 FAS 143 entry (2)"/>
      <sheetName val="March 2012 FAS 143 entry"/>
      <sheetName val="Cash flow June  2012 (3)"/>
      <sheetName val="Rpt 6256 as of Jan 11"/>
    </sheetNames>
    <sheetDataSet>
      <sheetData sheetId="0"/>
      <sheetData sheetId="1">
        <row r="32">
          <cell r="AA32">
            <v>215125</v>
          </cell>
        </row>
      </sheetData>
      <sheetData sheetId="2">
        <row r="34">
          <cell r="J34">
            <v>3272846.6599999997</v>
          </cell>
        </row>
      </sheetData>
      <sheetData sheetId="3">
        <row r="449">
          <cell r="F449">
            <v>0</v>
          </cell>
        </row>
      </sheetData>
      <sheetData sheetId="4">
        <row r="3">
          <cell r="AE3">
            <v>-4401.1200000000026</v>
          </cell>
        </row>
      </sheetData>
      <sheetData sheetId="5">
        <row r="3">
          <cell r="E3">
            <v>762291.21</v>
          </cell>
        </row>
      </sheetData>
      <sheetData sheetId="6">
        <row r="14">
          <cell r="K14">
            <v>1205023.71</v>
          </cell>
        </row>
      </sheetData>
      <sheetData sheetId="7" refreshError="1"/>
      <sheetData sheetId="8" refreshError="1"/>
      <sheetData sheetId="9"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Current A &amp; L "/>
      <sheetName val="PS 6866"/>
      <sheetName val="10Q Summary - NGRID wo EN"/>
      <sheetName val="PensionOPEB RegAsset MthlyAmort"/>
      <sheetName val="1"/>
      <sheetName val="2829"/>
      <sheetName val="10"/>
      <sheetName val="19"/>
      <sheetName val="24A"/>
      <sheetName val="2627"/>
      <sheetName val="42"/>
      <sheetName val="43"/>
      <sheetName val="47"/>
      <sheetName val="7071"/>
      <sheetName val="85"/>
      <sheetName val="86"/>
      <sheetName val="9192"/>
    </sheetNames>
    <sheetDataSet>
      <sheetData sheetId="0" refreshError="1"/>
      <sheetData sheetId="1">
        <row r="294">
          <cell r="AD294">
            <v>935980</v>
          </cell>
        </row>
      </sheetData>
      <sheetData sheetId="2" refreshError="1"/>
      <sheetData sheetId="3">
        <row r="25">
          <cell r="H25">
            <v>7829641.4399999995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Labor Summary"/>
      <sheetName val="Pivot Table Summary"/>
      <sheetName val="2005Labor"/>
      <sheetName val="Department List"/>
      <sheetName val="Summary"/>
    </sheetNames>
    <sheetDataSet>
      <sheetData sheetId="0" refreshError="1"/>
      <sheetData sheetId="1" refreshError="1"/>
      <sheetData sheetId="2" refreshError="1"/>
      <sheetData sheetId="3" refreshError="1">
        <row r="4">
          <cell r="C4">
            <v>10101</v>
          </cell>
          <cell r="D4" t="str">
            <v>Executive - RI</v>
          </cell>
          <cell r="E4" t="str">
            <v>NEG Executive</v>
          </cell>
          <cell r="F4" t="str">
            <v>Executive</v>
          </cell>
        </row>
        <row r="5">
          <cell r="C5">
            <v>13101</v>
          </cell>
          <cell r="D5" t="str">
            <v>Internal Audit (closed)</v>
          </cell>
          <cell r="E5" t="str">
            <v>NEG Sarbanes-Oxley</v>
          </cell>
          <cell r="F5" t="str">
            <v>Internal Audit</v>
          </cell>
        </row>
        <row r="6">
          <cell r="C6">
            <v>21730</v>
          </cell>
          <cell r="D6" t="str">
            <v>Marketing Admin - RI</v>
          </cell>
          <cell r="E6" t="str">
            <v>NEG Business Services-RI</v>
          </cell>
          <cell r="F6" t="str">
            <v>Business Services - Marketing</v>
          </cell>
        </row>
        <row r="7">
          <cell r="C7">
            <v>21730</v>
          </cell>
          <cell r="D7" t="str">
            <v>Corporate Marketing - RI</v>
          </cell>
          <cell r="E7" t="str">
            <v>NEG Business Services-RI</v>
          </cell>
          <cell r="F7" t="str">
            <v>Business Services - Marketing</v>
          </cell>
        </row>
        <row r="8">
          <cell r="C8">
            <v>21730</v>
          </cell>
          <cell r="D8" t="str">
            <v>Key Accounts - RI</v>
          </cell>
          <cell r="E8" t="str">
            <v>NEG Business Services-RI</v>
          </cell>
          <cell r="F8" t="str">
            <v>Business Services - Marketing</v>
          </cell>
        </row>
        <row r="9">
          <cell r="C9">
            <v>21730</v>
          </cell>
          <cell r="D9" t="str">
            <v>Comm &amp; Res Sales - RI</v>
          </cell>
          <cell r="E9" t="str">
            <v>NEG Business Services-RI</v>
          </cell>
          <cell r="F9" t="str">
            <v>Business Services - Marketing</v>
          </cell>
        </row>
        <row r="10">
          <cell r="C10">
            <v>21730</v>
          </cell>
          <cell r="D10" t="str">
            <v>Conserv. &amp; Transport. - RI</v>
          </cell>
          <cell r="E10" t="str">
            <v>NEG Business Services-RI</v>
          </cell>
          <cell r="F10" t="str">
            <v>Business Services - Marketing</v>
          </cell>
        </row>
        <row r="11">
          <cell r="C11">
            <v>21730</v>
          </cell>
          <cell r="D11" t="str">
            <v>Trade Relations - RI</v>
          </cell>
          <cell r="E11" t="str">
            <v>NEG Business Services-RI</v>
          </cell>
          <cell r="F11" t="str">
            <v>Business Services - Marketing</v>
          </cell>
        </row>
        <row r="12">
          <cell r="C12">
            <v>18101</v>
          </cell>
          <cell r="D12" t="str">
            <v>Legal - RI</v>
          </cell>
          <cell r="E12" t="str">
            <v>NEG Legal &amp; Ext Relations</v>
          </cell>
          <cell r="F12" t="str">
            <v>Legal and Ext. Relations</v>
          </cell>
        </row>
        <row r="13">
          <cell r="C13">
            <v>14101</v>
          </cell>
          <cell r="D13" t="str">
            <v>Claims - RI</v>
          </cell>
          <cell r="E13" t="str">
            <v>NEG Finance</v>
          </cell>
          <cell r="F13" t="str">
            <v>Finance</v>
          </cell>
        </row>
        <row r="14">
          <cell r="C14">
            <v>20210</v>
          </cell>
          <cell r="D14" t="str">
            <v>Safety &amp; Risk - RI</v>
          </cell>
          <cell r="E14" t="str">
            <v>NEG Safety &amp; Health</v>
          </cell>
          <cell r="F14" t="str">
            <v>Safety and Health</v>
          </cell>
        </row>
        <row r="15">
          <cell r="C15">
            <v>38590</v>
          </cell>
          <cell r="D15" t="str">
            <v>Enviromental</v>
          </cell>
          <cell r="E15" t="str">
            <v>NEG Environmental</v>
          </cell>
          <cell r="F15" t="str">
            <v>Environmental</v>
          </cell>
        </row>
        <row r="16">
          <cell r="C16">
            <v>33604</v>
          </cell>
          <cell r="D16" t="str">
            <v>Sr. VP Ops Admin - RI</v>
          </cell>
          <cell r="E16" t="str">
            <v>Manager Operations Gas</v>
          </cell>
          <cell r="F16" t="str">
            <v>Operations Admin</v>
          </cell>
        </row>
        <row r="17">
          <cell r="C17">
            <v>37090</v>
          </cell>
          <cell r="D17" t="str">
            <v>Purchasing - RI</v>
          </cell>
          <cell r="E17" t="str">
            <v>NEG Supply Chain</v>
          </cell>
          <cell r="F17" t="str">
            <v>Supply Chain</v>
          </cell>
        </row>
        <row r="18">
          <cell r="C18">
            <v>37090</v>
          </cell>
          <cell r="D18" t="str">
            <v>Stores - RI</v>
          </cell>
          <cell r="E18" t="str">
            <v>NEG Supply Chain</v>
          </cell>
          <cell r="F18" t="str">
            <v>Supply Chain</v>
          </cell>
        </row>
        <row r="19">
          <cell r="C19">
            <v>15660</v>
          </cell>
          <cell r="D19" t="str">
            <v>Facilities - Weybosset - RI</v>
          </cell>
          <cell r="E19" t="str">
            <v>NEG Facilities</v>
          </cell>
          <cell r="F19" t="str">
            <v>Facilities</v>
          </cell>
        </row>
        <row r="20">
          <cell r="C20">
            <v>15660</v>
          </cell>
          <cell r="D20" t="str">
            <v>Facilities - Cumb - RI</v>
          </cell>
          <cell r="E20" t="str">
            <v>NEG Facilities</v>
          </cell>
          <cell r="F20" t="str">
            <v>Facilities</v>
          </cell>
        </row>
        <row r="21">
          <cell r="C21">
            <v>15660</v>
          </cell>
          <cell r="D21" t="str">
            <v>Facilities - BW - RI</v>
          </cell>
          <cell r="E21" t="str">
            <v>NEG Facilities</v>
          </cell>
          <cell r="F21" t="str">
            <v>Facilities</v>
          </cell>
        </row>
        <row r="22">
          <cell r="C22">
            <v>15660</v>
          </cell>
          <cell r="D22" t="str">
            <v>Facilities - Dexter - RI</v>
          </cell>
          <cell r="E22" t="str">
            <v>NEG Facilities</v>
          </cell>
          <cell r="F22" t="str">
            <v>Facilities</v>
          </cell>
        </row>
        <row r="23">
          <cell r="C23">
            <v>15660</v>
          </cell>
          <cell r="D23" t="str">
            <v>Facilities - Allens - RI</v>
          </cell>
          <cell r="E23" t="str">
            <v>NEG Facilities</v>
          </cell>
          <cell r="F23" t="str">
            <v>Facilities</v>
          </cell>
        </row>
        <row r="24">
          <cell r="C24">
            <v>15660</v>
          </cell>
          <cell r="D24" t="str">
            <v>Facilities - Westerly - RI</v>
          </cell>
          <cell r="E24" t="str">
            <v>NEG Facilities</v>
          </cell>
          <cell r="F24" t="str">
            <v>Facilities</v>
          </cell>
        </row>
        <row r="25">
          <cell r="C25">
            <v>18101</v>
          </cell>
          <cell r="D25" t="str">
            <v>Security - RI</v>
          </cell>
          <cell r="E25" t="str">
            <v>NEG Legal &amp; Ext Relations</v>
          </cell>
          <cell r="F25" t="str">
            <v>Legal and Ext. Relations</v>
          </cell>
        </row>
        <row r="26">
          <cell r="C26">
            <v>33604</v>
          </cell>
          <cell r="D26" t="str">
            <v>VP Operations Admin - RI</v>
          </cell>
          <cell r="E26" t="str">
            <v>Manager Operations Gas</v>
          </cell>
          <cell r="F26" t="str">
            <v>Operations Admin</v>
          </cell>
        </row>
        <row r="27">
          <cell r="C27">
            <v>33608</v>
          </cell>
          <cell r="D27" t="str">
            <v>C&amp;M Admin - RI</v>
          </cell>
          <cell r="E27" t="str">
            <v>Cumberland Gas Spvsr</v>
          </cell>
          <cell r="F27" t="str">
            <v>C&amp;M</v>
          </cell>
        </row>
        <row r="28">
          <cell r="C28">
            <v>33606</v>
          </cell>
          <cell r="D28" t="str">
            <v>C&amp;M Admin - RI</v>
          </cell>
          <cell r="E28" t="str">
            <v>Providence Gas Spvsr</v>
          </cell>
          <cell r="F28" t="str">
            <v>C&amp;M</v>
          </cell>
        </row>
        <row r="29">
          <cell r="C29">
            <v>33608</v>
          </cell>
          <cell r="D29" t="str">
            <v>C&amp;M Mains O&amp;M - RI</v>
          </cell>
          <cell r="E29" t="str">
            <v>Cumberland Gas Spvsr</v>
          </cell>
          <cell r="F29" t="str">
            <v>C&amp;M</v>
          </cell>
        </row>
        <row r="30">
          <cell r="C30">
            <v>33606</v>
          </cell>
          <cell r="D30" t="str">
            <v>C&amp;M Mains O&amp;M - RI</v>
          </cell>
          <cell r="E30" t="str">
            <v>Providence Gas Spvsr</v>
          </cell>
          <cell r="F30" t="str">
            <v>C&amp;M</v>
          </cell>
        </row>
        <row r="31">
          <cell r="C31">
            <v>33608</v>
          </cell>
          <cell r="D31" t="str">
            <v>C&amp;M Services O&amp;M - RI</v>
          </cell>
          <cell r="E31" t="str">
            <v>Cumberland Gas Spvsr</v>
          </cell>
          <cell r="F31" t="str">
            <v>C&amp;M</v>
          </cell>
        </row>
        <row r="32">
          <cell r="C32">
            <v>33606</v>
          </cell>
          <cell r="D32" t="str">
            <v>C&amp;M Services O&amp;M - RI</v>
          </cell>
          <cell r="E32" t="str">
            <v>Providence Gas Spvsr</v>
          </cell>
          <cell r="F32" t="str">
            <v>C&amp;M</v>
          </cell>
        </row>
        <row r="33">
          <cell r="C33">
            <v>33608</v>
          </cell>
          <cell r="D33" t="str">
            <v>C&amp;M Tool Crib - RI</v>
          </cell>
          <cell r="E33" t="str">
            <v>Cumberland Gas Spvsr</v>
          </cell>
          <cell r="F33" t="str">
            <v>C&amp;M</v>
          </cell>
        </row>
        <row r="34">
          <cell r="C34">
            <v>33606</v>
          </cell>
          <cell r="D34" t="str">
            <v>C&amp;M Tool Crib - RI</v>
          </cell>
          <cell r="E34" t="str">
            <v>Providence Gas Spvsr</v>
          </cell>
          <cell r="F34" t="str">
            <v>C&amp;M</v>
          </cell>
        </row>
        <row r="35">
          <cell r="C35">
            <v>33608</v>
          </cell>
          <cell r="D35" t="str">
            <v>C&amp;M Weld Shop - RI</v>
          </cell>
          <cell r="E35" t="str">
            <v>Cumberland Gas Spvsr</v>
          </cell>
          <cell r="F35" t="str">
            <v>C&amp;M</v>
          </cell>
        </row>
        <row r="36">
          <cell r="C36">
            <v>33606</v>
          </cell>
          <cell r="D36" t="str">
            <v>C&amp;M Weld Shop - RI</v>
          </cell>
          <cell r="E36" t="str">
            <v>Providence Gas Spvsr</v>
          </cell>
          <cell r="F36" t="str">
            <v>C&amp;M</v>
          </cell>
        </row>
        <row r="37">
          <cell r="C37">
            <v>33608</v>
          </cell>
          <cell r="D37" t="str">
            <v>C&amp;M Paving O&amp;M - RI</v>
          </cell>
          <cell r="E37" t="str">
            <v>Cumberland Gas Spvsr</v>
          </cell>
          <cell r="F37" t="str">
            <v>C&amp;M</v>
          </cell>
        </row>
        <row r="38">
          <cell r="C38">
            <v>33606</v>
          </cell>
          <cell r="D38" t="str">
            <v>C&amp;M Paving O&amp;M - RI</v>
          </cell>
          <cell r="E38" t="str">
            <v>Providence Gas Spvsr</v>
          </cell>
          <cell r="F38" t="str">
            <v>C&amp;M</v>
          </cell>
        </row>
        <row r="39">
          <cell r="C39">
            <v>33623</v>
          </cell>
          <cell r="D39" t="str">
            <v>CFS Admin - RI</v>
          </cell>
          <cell r="E39" t="str">
            <v>Manager Customer Field Srv Gas</v>
          </cell>
          <cell r="F39" t="str">
            <v>Field Services</v>
          </cell>
        </row>
        <row r="40">
          <cell r="C40">
            <v>33625</v>
          </cell>
          <cell r="D40" t="str">
            <v>CFS Dispatch - RI</v>
          </cell>
          <cell r="E40" t="str">
            <v>Manager Dispatch Gas (CGI) RI</v>
          </cell>
          <cell r="F40" t="str">
            <v>Field Services</v>
          </cell>
        </row>
        <row r="41">
          <cell r="C41">
            <v>33624</v>
          </cell>
          <cell r="D41" t="str">
            <v>CFS Field Service - RI</v>
          </cell>
          <cell r="E41" t="str">
            <v>Customer Field Srv Gas Spvsr</v>
          </cell>
          <cell r="F41" t="str">
            <v>Field Services</v>
          </cell>
        </row>
        <row r="42">
          <cell r="C42">
            <v>33619</v>
          </cell>
          <cell r="D42" t="str">
            <v>Meter Services Admin - RI</v>
          </cell>
          <cell r="E42" t="str">
            <v>Manager Meter Test Gas RI</v>
          </cell>
          <cell r="F42" t="str">
            <v>Meter Services</v>
          </cell>
        </row>
        <row r="43">
          <cell r="C43">
            <v>33622</v>
          </cell>
          <cell r="D43" t="str">
            <v>Meter Reading - RI</v>
          </cell>
          <cell r="E43" t="str">
            <v>Spvsr Meter Reading Gas</v>
          </cell>
          <cell r="F43" t="str">
            <v>Meter Reading</v>
          </cell>
        </row>
        <row r="44">
          <cell r="C44">
            <v>33620</v>
          </cell>
          <cell r="D44" t="str">
            <v>Meter Shop - RI</v>
          </cell>
          <cell r="E44" t="str">
            <v>Meter Test Gas RI Spvsr</v>
          </cell>
          <cell r="F44" t="str">
            <v>Meter Services</v>
          </cell>
        </row>
        <row r="45">
          <cell r="C45">
            <v>33614</v>
          </cell>
          <cell r="D45" t="str">
            <v>Engineering Admin - RI</v>
          </cell>
          <cell r="E45" t="str">
            <v>Manager Gas Engineering RI</v>
          </cell>
          <cell r="F45" t="str">
            <v>Engineering</v>
          </cell>
        </row>
        <row r="46">
          <cell r="C46">
            <v>33615</v>
          </cell>
          <cell r="D46" t="str">
            <v>Engineering Design - RI</v>
          </cell>
          <cell r="E46" t="str">
            <v>Spvsr System Planning &amp; Design</v>
          </cell>
          <cell r="F46" t="str">
            <v>System Planning and Design</v>
          </cell>
        </row>
        <row r="47">
          <cell r="C47">
            <v>33616</v>
          </cell>
          <cell r="D47" t="str">
            <v>Project Engineering - RI</v>
          </cell>
          <cell r="E47" t="str">
            <v>Spvsr Project Engineering</v>
          </cell>
          <cell r="F47" t="str">
            <v>Project Engineering</v>
          </cell>
        </row>
        <row r="48">
          <cell r="C48">
            <v>33615</v>
          </cell>
          <cell r="D48" t="str">
            <v>Systems Planning - RI</v>
          </cell>
          <cell r="E48" t="str">
            <v>Spvsr System Planning &amp; Design</v>
          </cell>
          <cell r="F48" t="str">
            <v>System Planning and Design</v>
          </cell>
        </row>
        <row r="49">
          <cell r="C49">
            <v>33618</v>
          </cell>
          <cell r="D49" t="str">
            <v>GIS - RI</v>
          </cell>
          <cell r="E49" t="str">
            <v>Spvsr GIS Records &amp; Drafting</v>
          </cell>
          <cell r="F49" t="str">
            <v>GIS Records and Drafting</v>
          </cell>
        </row>
        <row r="50">
          <cell r="C50">
            <v>33613</v>
          </cell>
          <cell r="D50" t="str">
            <v>Leak Survey - RI</v>
          </cell>
          <cell r="E50" t="str">
            <v>CMS Leak Survey FCC</v>
          </cell>
          <cell r="F50" t="str">
            <v>Leak Survey</v>
          </cell>
        </row>
        <row r="51">
          <cell r="C51">
            <v>33610</v>
          </cell>
          <cell r="D51" t="str">
            <v>Dig Safe - RI</v>
          </cell>
          <cell r="E51" t="str">
            <v>Facility Locating G&amp;E Spvsr</v>
          </cell>
          <cell r="F51" t="str">
            <v>Facility Locating</v>
          </cell>
        </row>
        <row r="52">
          <cell r="C52">
            <v>33617</v>
          </cell>
          <cell r="D52" t="str">
            <v>Corrosion - RI</v>
          </cell>
          <cell r="E52" t="str">
            <v>Spvsr Corrosion Control</v>
          </cell>
          <cell r="F52" t="str">
            <v>Corrosion Control</v>
          </cell>
        </row>
        <row r="53">
          <cell r="C53">
            <v>38590</v>
          </cell>
          <cell r="D53" t="str">
            <v>Environmental - RI</v>
          </cell>
          <cell r="E53" t="str">
            <v>NEG Environmental</v>
          </cell>
          <cell r="F53" t="str">
            <v>Environmental</v>
          </cell>
        </row>
        <row r="54">
          <cell r="C54">
            <v>38590</v>
          </cell>
          <cell r="D54" t="str">
            <v>Environmental - RI</v>
          </cell>
          <cell r="E54" t="str">
            <v>NEG Environmental</v>
          </cell>
          <cell r="F54" t="str">
            <v>Environmental</v>
          </cell>
        </row>
        <row r="55">
          <cell r="C55">
            <v>33600</v>
          </cell>
          <cell r="D55" t="str">
            <v>Gas Control Admin - RI</v>
          </cell>
          <cell r="E55" t="str">
            <v>Manager Gas Control</v>
          </cell>
          <cell r="F55" t="str">
            <v>Gas Control</v>
          </cell>
        </row>
        <row r="56">
          <cell r="C56">
            <v>33601</v>
          </cell>
          <cell r="D56" t="str">
            <v>Gas Control LNG - RI</v>
          </cell>
          <cell r="E56" t="str">
            <v>Spvsr Gas Control, LNG</v>
          </cell>
          <cell r="F56" t="str">
            <v>Gas Control</v>
          </cell>
        </row>
        <row r="57">
          <cell r="C57">
            <v>33600</v>
          </cell>
          <cell r="D57" t="str">
            <v>Plant Capital - RI</v>
          </cell>
          <cell r="E57" t="str">
            <v>Manager Gas Control</v>
          </cell>
          <cell r="F57" t="str">
            <v>Gas Control</v>
          </cell>
        </row>
        <row r="58">
          <cell r="C58">
            <v>33600</v>
          </cell>
          <cell r="D58" t="str">
            <v>Plant Maint Admin - RI</v>
          </cell>
          <cell r="E58" t="str">
            <v>Manager Gas Control</v>
          </cell>
          <cell r="F58" t="str">
            <v>Gas Control</v>
          </cell>
        </row>
        <row r="59">
          <cell r="C59">
            <v>33600</v>
          </cell>
          <cell r="D59" t="str">
            <v>Plant Gate Stations - RI</v>
          </cell>
          <cell r="E59" t="str">
            <v>Manager Gas Control</v>
          </cell>
          <cell r="F59" t="str">
            <v>Gas Control</v>
          </cell>
        </row>
        <row r="60">
          <cell r="C60">
            <v>33601</v>
          </cell>
          <cell r="D60" t="str">
            <v>Plant Newport LNG - RI</v>
          </cell>
          <cell r="E60" t="str">
            <v>Spvsr Gas Control, LNG</v>
          </cell>
          <cell r="F60" t="str">
            <v>Gas Control</v>
          </cell>
        </row>
        <row r="61">
          <cell r="C61">
            <v>33601</v>
          </cell>
          <cell r="D61" t="str">
            <v>Plant Exeter LNG - RI</v>
          </cell>
          <cell r="E61" t="str">
            <v>Spvsr Gas Control, LNG</v>
          </cell>
          <cell r="F61" t="str">
            <v>Gas Control</v>
          </cell>
        </row>
        <row r="62">
          <cell r="C62">
            <v>33601</v>
          </cell>
          <cell r="D62" t="str">
            <v>Plant Westerly LNG - RI</v>
          </cell>
          <cell r="E62" t="str">
            <v>Spvsr Gas Control, LNG</v>
          </cell>
          <cell r="F62" t="str">
            <v>Gas Control</v>
          </cell>
        </row>
        <row r="63">
          <cell r="C63">
            <v>33601</v>
          </cell>
          <cell r="D63" t="str">
            <v>Plant Cumb LNG - RI</v>
          </cell>
          <cell r="E63" t="str">
            <v>Spvsr Gas Control, LNG</v>
          </cell>
          <cell r="F63" t="str">
            <v>Gas Control</v>
          </cell>
        </row>
        <row r="64">
          <cell r="C64">
            <v>33600</v>
          </cell>
          <cell r="D64" t="str">
            <v>Plant Manchester St. - RI</v>
          </cell>
          <cell r="E64" t="str">
            <v>Manager Gas Control</v>
          </cell>
          <cell r="F64" t="str">
            <v>Gas Control</v>
          </cell>
        </row>
        <row r="65">
          <cell r="C65">
            <v>33600</v>
          </cell>
          <cell r="D65" t="str">
            <v>Plant Propane - RI</v>
          </cell>
          <cell r="E65" t="str">
            <v>Manager Gas Control</v>
          </cell>
          <cell r="F65" t="str">
            <v>Gas Control</v>
          </cell>
        </row>
        <row r="66">
          <cell r="C66">
            <v>33602</v>
          </cell>
          <cell r="D66" t="str">
            <v>Plant Pressure Reg. - RI</v>
          </cell>
          <cell r="E66" t="str">
            <v>Spvsr Pressure Regulation</v>
          </cell>
          <cell r="F66" t="str">
            <v>Pressure Regulation</v>
          </cell>
        </row>
        <row r="67">
          <cell r="C67">
            <v>33600</v>
          </cell>
          <cell r="D67" t="str">
            <v>Plant Electrical - RI</v>
          </cell>
          <cell r="E67" t="str">
            <v>Manager Gas Control</v>
          </cell>
          <cell r="F67" t="str">
            <v>Gas Control</v>
          </cell>
        </row>
        <row r="68">
          <cell r="C68">
            <v>33603</v>
          </cell>
          <cell r="D68" t="str">
            <v>Plant Instr. &amp; Cont. - RI</v>
          </cell>
          <cell r="E68" t="str">
            <v>Spvsr SCADA</v>
          </cell>
          <cell r="F68" t="str">
            <v>SCADA</v>
          </cell>
        </row>
        <row r="69">
          <cell r="C69">
            <v>42000</v>
          </cell>
          <cell r="D69" t="str">
            <v>VP Cust Service Admin - RI</v>
          </cell>
          <cell r="E69" t="str">
            <v>NEG Customer Service Mgmt</v>
          </cell>
          <cell r="F69" t="str">
            <v>Customer Service Admin</v>
          </cell>
        </row>
        <row r="70">
          <cell r="C70">
            <v>42010</v>
          </cell>
          <cell r="D70" t="str">
            <v>Dir. Cust Serv Admin - RI</v>
          </cell>
          <cell r="E70" t="str">
            <v>NEG Manager Call Center</v>
          </cell>
          <cell r="F70" t="str">
            <v>Contact Center</v>
          </cell>
        </row>
        <row r="71">
          <cell r="C71">
            <v>42020</v>
          </cell>
          <cell r="D71" t="str">
            <v>Contact Ctr Team 1 - RI</v>
          </cell>
          <cell r="E71" t="str">
            <v>NEG Contact Center-Providence</v>
          </cell>
          <cell r="F71" t="str">
            <v>Contact Center</v>
          </cell>
        </row>
        <row r="72">
          <cell r="C72">
            <v>42020</v>
          </cell>
          <cell r="D72" t="str">
            <v>Contact Ctr Team 2 - RI</v>
          </cell>
          <cell r="E72" t="str">
            <v>NEG Contact Center-Providence</v>
          </cell>
          <cell r="F72" t="str">
            <v>Contact Center</v>
          </cell>
        </row>
        <row r="73">
          <cell r="C73">
            <v>42030</v>
          </cell>
          <cell r="D73" t="str">
            <v>Contact Center  - Cumb</v>
          </cell>
          <cell r="E73" t="str">
            <v>NEG Contact Center-Cumberland</v>
          </cell>
          <cell r="F73" t="str">
            <v>Contact Center</v>
          </cell>
        </row>
        <row r="74">
          <cell r="C74">
            <v>42020</v>
          </cell>
          <cell r="D74" t="str">
            <v>Contact Center - OSI</v>
          </cell>
          <cell r="E74" t="str">
            <v>NEG Contact Center-Providence</v>
          </cell>
          <cell r="F74" t="str">
            <v>Contact Center</v>
          </cell>
        </row>
        <row r="75">
          <cell r="C75">
            <v>42100</v>
          </cell>
          <cell r="D75" t="str">
            <v>Billing Admin - RI</v>
          </cell>
          <cell r="E75" t="str">
            <v>NEG Manager Billing Gas</v>
          </cell>
          <cell r="F75" t="str">
            <v>Billing</v>
          </cell>
        </row>
        <row r="76">
          <cell r="C76">
            <v>42110</v>
          </cell>
          <cell r="D76" t="str">
            <v>Res. &amp; Comm. Billing - RI</v>
          </cell>
          <cell r="E76" t="str">
            <v>NEG Supervisor Billing</v>
          </cell>
          <cell r="F76" t="str">
            <v>Billing</v>
          </cell>
        </row>
        <row r="77">
          <cell r="C77">
            <v>42160</v>
          </cell>
          <cell r="D77" t="str">
            <v>LV &amp; Transport Billing - RI</v>
          </cell>
          <cell r="E77" t="str">
            <v>NEG Supervisor Transp Billing</v>
          </cell>
          <cell r="F77" t="str">
            <v>Billing</v>
          </cell>
        </row>
        <row r="78">
          <cell r="C78">
            <v>42220</v>
          </cell>
          <cell r="D78" t="str">
            <v>Credit and Collections - RI</v>
          </cell>
          <cell r="E78" t="str">
            <v>NEG Supervisor C&amp;C-Cumberland</v>
          </cell>
          <cell r="F78" t="str">
            <v>Credit and Collections</v>
          </cell>
        </row>
        <row r="79">
          <cell r="C79">
            <v>42210</v>
          </cell>
          <cell r="D79" t="str">
            <v>Credit and Collections - RI</v>
          </cell>
          <cell r="E79" t="str">
            <v>NEG Supervisor C&amp;C-Providence</v>
          </cell>
          <cell r="F79" t="str">
            <v>Credit and Collections</v>
          </cell>
        </row>
        <row r="80">
          <cell r="C80">
            <v>42200</v>
          </cell>
          <cell r="D80" t="str">
            <v>Credit &amp; Coll Admin - RI</v>
          </cell>
          <cell r="E80" t="str">
            <v>NEG Mngr Credit &amp; Collect Gas</v>
          </cell>
          <cell r="F80" t="str">
            <v>Credit and Collections</v>
          </cell>
        </row>
        <row r="81">
          <cell r="C81">
            <v>17101</v>
          </cell>
          <cell r="D81" t="str">
            <v>IT Admin - RI</v>
          </cell>
          <cell r="E81" t="str">
            <v>NEG Information Technology</v>
          </cell>
          <cell r="F81" t="str">
            <v>Information Technology</v>
          </cell>
        </row>
        <row r="82">
          <cell r="C82">
            <v>17101</v>
          </cell>
          <cell r="D82" t="str">
            <v>Technical Services - RI</v>
          </cell>
          <cell r="E82" t="str">
            <v>NEG Information Technology</v>
          </cell>
          <cell r="F82" t="str">
            <v>Information Technology</v>
          </cell>
        </row>
        <row r="83">
          <cell r="C83">
            <v>17101</v>
          </cell>
          <cell r="D83" t="str">
            <v>Operations - RI</v>
          </cell>
          <cell r="E83" t="str">
            <v>NEG Information Technology</v>
          </cell>
          <cell r="F83" t="str">
            <v>Information Technology</v>
          </cell>
        </row>
        <row r="84">
          <cell r="C84">
            <v>17101</v>
          </cell>
          <cell r="D84" t="str">
            <v>Applications - RI</v>
          </cell>
          <cell r="E84" t="str">
            <v>NEG Information Technology</v>
          </cell>
          <cell r="F84" t="str">
            <v>Information Technology</v>
          </cell>
        </row>
        <row r="85">
          <cell r="C85">
            <v>17101</v>
          </cell>
          <cell r="D85" t="str">
            <v>Client Services - RI</v>
          </cell>
          <cell r="E85" t="str">
            <v>NEG Information Technology</v>
          </cell>
          <cell r="F85" t="str">
            <v>Information Technology</v>
          </cell>
        </row>
        <row r="86">
          <cell r="C86">
            <v>17101</v>
          </cell>
          <cell r="D86" t="str">
            <v>Networks - RI</v>
          </cell>
          <cell r="E86" t="str">
            <v>NEG Information Technology</v>
          </cell>
          <cell r="F86" t="str">
            <v>Information Technology</v>
          </cell>
        </row>
        <row r="87">
          <cell r="C87">
            <v>17101</v>
          </cell>
          <cell r="D87" t="str">
            <v>Telecom - RI</v>
          </cell>
          <cell r="E87" t="str">
            <v>NEG Information Technology</v>
          </cell>
          <cell r="F87" t="str">
            <v>Information Technology</v>
          </cell>
        </row>
        <row r="88">
          <cell r="C88">
            <v>16101</v>
          </cell>
          <cell r="D88" t="str">
            <v>HR Admin - RI</v>
          </cell>
          <cell r="E88" t="str">
            <v>NEG Human Resources</v>
          </cell>
          <cell r="F88" t="str">
            <v>Human Resources</v>
          </cell>
        </row>
        <row r="89">
          <cell r="C89">
            <v>16101</v>
          </cell>
          <cell r="D89" t="str">
            <v>Comp &amp; Benefits - RI</v>
          </cell>
          <cell r="E89" t="str">
            <v>NEG Human Resources</v>
          </cell>
          <cell r="F89" t="str">
            <v>Human Resources</v>
          </cell>
        </row>
        <row r="90">
          <cell r="C90">
            <v>16101</v>
          </cell>
          <cell r="D90" t="str">
            <v>Employee Relations - RI</v>
          </cell>
          <cell r="E90" t="str">
            <v>NEG Human Resources</v>
          </cell>
          <cell r="F90" t="str">
            <v>Human Resources</v>
          </cell>
        </row>
        <row r="91">
          <cell r="C91">
            <v>33627</v>
          </cell>
          <cell r="D91" t="str">
            <v>Training - RI</v>
          </cell>
          <cell r="E91" t="str">
            <v>Manager Prof Development RIGas</v>
          </cell>
          <cell r="F91" t="str">
            <v>Professional Development</v>
          </cell>
        </row>
        <row r="92">
          <cell r="C92">
            <v>18101</v>
          </cell>
          <cell r="D92" t="str">
            <v>Communications - RI</v>
          </cell>
          <cell r="E92" t="str">
            <v>NEG Legal &amp; Ext Relations</v>
          </cell>
          <cell r="F92" t="str">
            <v>Legal and Ext. Relations</v>
          </cell>
        </row>
        <row r="93">
          <cell r="C93">
            <v>14101</v>
          </cell>
          <cell r="D93" t="str">
            <v>VP Finance Admin - RI</v>
          </cell>
          <cell r="E93" t="str">
            <v>NEG Finance</v>
          </cell>
          <cell r="F93" t="str">
            <v>Finance</v>
          </cell>
        </row>
        <row r="94">
          <cell r="C94">
            <v>14101</v>
          </cell>
          <cell r="D94" t="str">
            <v>Director of Accounting - RI</v>
          </cell>
          <cell r="E94" t="str">
            <v>NEG Finance</v>
          </cell>
          <cell r="F94" t="str">
            <v>Finance</v>
          </cell>
        </row>
        <row r="95">
          <cell r="C95">
            <v>14101</v>
          </cell>
          <cell r="D95" t="str">
            <v>Accounting - RI</v>
          </cell>
          <cell r="E95" t="str">
            <v>NEG Finance</v>
          </cell>
          <cell r="F95" t="str">
            <v>Finance</v>
          </cell>
        </row>
        <row r="96">
          <cell r="C96">
            <v>37090</v>
          </cell>
          <cell r="D96" t="str">
            <v>A/P &amp; Payroll - RI</v>
          </cell>
          <cell r="E96" t="str">
            <v>NEG Supply Chain</v>
          </cell>
          <cell r="F96" t="str">
            <v>Supply Chain</v>
          </cell>
        </row>
        <row r="97">
          <cell r="C97">
            <v>14101</v>
          </cell>
          <cell r="D97" t="str">
            <v>Budgeting - RI</v>
          </cell>
          <cell r="E97" t="str">
            <v>NEG Finance</v>
          </cell>
          <cell r="F97" t="str">
            <v>Finance</v>
          </cell>
        </row>
        <row r="98">
          <cell r="C98">
            <v>14101</v>
          </cell>
          <cell r="D98" t="str">
            <v>Division Accounting - RI</v>
          </cell>
          <cell r="E98" t="str">
            <v>NEG Finance</v>
          </cell>
          <cell r="F98" t="str">
            <v>Finance</v>
          </cell>
        </row>
        <row r="99">
          <cell r="C99">
            <v>33626</v>
          </cell>
          <cell r="D99" t="str">
            <v>Gas Supply - RI</v>
          </cell>
          <cell r="E99" t="str">
            <v>Manager Gas Supply Oper RI</v>
          </cell>
          <cell r="F99" t="str">
            <v>Gas Supply</v>
          </cell>
        </row>
        <row r="100">
          <cell r="C100">
            <v>18101</v>
          </cell>
          <cell r="D100" t="str">
            <v>Pricing - RI</v>
          </cell>
          <cell r="E100" t="str">
            <v>NEG Legal &amp; Ext Relations</v>
          </cell>
          <cell r="F100" t="str">
            <v>Legal and Ext. Relations</v>
          </cell>
        </row>
        <row r="101">
          <cell r="C101">
            <v>14101</v>
          </cell>
          <cell r="D101" t="str">
            <v>Margin - RI</v>
          </cell>
          <cell r="E101" t="str">
            <v>NEG Finance</v>
          </cell>
          <cell r="F101" t="str">
            <v>Finance</v>
          </cell>
        </row>
        <row r="102">
          <cell r="C102">
            <v>14101</v>
          </cell>
          <cell r="D102" t="str">
            <v>Special Acctg Adjustments - RI</v>
          </cell>
          <cell r="E102" t="str">
            <v>NEG Finance</v>
          </cell>
          <cell r="F102" t="str">
            <v>Finance</v>
          </cell>
        </row>
        <row r="103">
          <cell r="C103" t="str">
            <v>ON000</v>
          </cell>
          <cell r="E103" t="str">
            <v>Div Dept-Ocean State-Narr Gas</v>
          </cell>
        </row>
      </sheetData>
      <sheetData sheetId="4"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DISTRIGAS</v>
          </cell>
          <cell r="C6" t="str">
            <v>NEC_VON</v>
          </cell>
          <cell r="D6">
            <v>0</v>
          </cell>
        </row>
        <row r="7">
          <cell r="A7" t="str">
            <v>DISTRIGAS</v>
          </cell>
          <cell r="C7" t="str">
            <v>NEC_VON</v>
          </cell>
          <cell r="D7">
            <v>0</v>
          </cell>
        </row>
        <row r="8">
          <cell r="A8" t="str">
            <v>DISTRIGAS</v>
          </cell>
          <cell r="C8" t="str">
            <v>EN_VON</v>
          </cell>
          <cell r="D8">
            <v>0</v>
          </cell>
        </row>
        <row r="9">
          <cell r="A9" t="str">
            <v>DISTRIGAS</v>
          </cell>
          <cell r="C9" t="str">
            <v>EG_VON</v>
          </cell>
          <cell r="D9">
            <v>0</v>
          </cell>
        </row>
        <row r="10">
          <cell r="A10" t="str">
            <v>DISTRIGAS</v>
          </cell>
          <cell r="C10" t="str">
            <v>CG_VON</v>
          </cell>
          <cell r="D10">
            <v>0</v>
          </cell>
        </row>
        <row r="11">
          <cell r="A11" t="str">
            <v>DISTRIGAS</v>
          </cell>
          <cell r="C11" t="str">
            <v>BG_VON</v>
          </cell>
          <cell r="D11">
            <v>0</v>
          </cell>
        </row>
        <row r="12">
          <cell r="A12" t="str">
            <v>DISTRIGAS</v>
          </cell>
          <cell r="C12" t="str">
            <v>BG_VON</v>
          </cell>
          <cell r="D12">
            <v>-555387.9689754725</v>
          </cell>
        </row>
        <row r="13">
          <cell r="A13" t="str">
            <v>DISTRIGAS</v>
          </cell>
          <cell r="C13" t="str">
            <v>EN_VON</v>
          </cell>
          <cell r="D13">
            <v>0</v>
          </cell>
        </row>
        <row r="14">
          <cell r="A14" t="str">
            <v>HESS</v>
          </cell>
          <cell r="C14" t="str">
            <v>LI_VON</v>
          </cell>
          <cell r="D14">
            <v>-676862.44291441981</v>
          </cell>
        </row>
        <row r="15">
          <cell r="A15" t="str">
            <v>HESS</v>
          </cell>
          <cell r="C15" t="str">
            <v>NY_VON</v>
          </cell>
          <cell r="D15">
            <v>-685098.721073822</v>
          </cell>
        </row>
        <row r="16">
          <cell r="A16" t="str">
            <v>DISTRIGAS</v>
          </cell>
          <cell r="C16" t="str">
            <v>NEC_VON</v>
          </cell>
          <cell r="D16">
            <v>0</v>
          </cell>
        </row>
        <row r="17">
          <cell r="A17" t="str">
            <v>VPEM</v>
          </cell>
          <cell r="C17" t="str">
            <v>NIMO_VON</v>
          </cell>
          <cell r="D17">
            <v>0</v>
          </cell>
        </row>
        <row r="18">
          <cell r="A18" t="str">
            <v>LEFRAK</v>
          </cell>
          <cell r="C18" t="str">
            <v>NY_VON</v>
          </cell>
          <cell r="D18">
            <v>0</v>
          </cell>
        </row>
        <row r="19">
          <cell r="A19" t="str">
            <v>CPS</v>
          </cell>
          <cell r="C19" t="str">
            <v>NIMO_VON</v>
          </cell>
          <cell r="D19">
            <v>100408462.82501076</v>
          </cell>
        </row>
        <row r="20">
          <cell r="A20" t="str">
            <v>DISTRIGAS</v>
          </cell>
          <cell r="C20" t="str">
            <v>BG_VON</v>
          </cell>
          <cell r="D20">
            <v>0</v>
          </cell>
        </row>
        <row r="21">
          <cell r="C21" t="str">
            <v>EG_VON</v>
          </cell>
          <cell r="D21">
            <v>0</v>
          </cell>
        </row>
        <row r="22">
          <cell r="A22" t="str">
            <v>BGLNG</v>
          </cell>
          <cell r="C22" t="str">
            <v>LI_VON</v>
          </cell>
          <cell r="D22">
            <v>0</v>
          </cell>
        </row>
        <row r="23">
          <cell r="A23" t="str">
            <v>REPSOL</v>
          </cell>
          <cell r="C23" t="str">
            <v>EN_VON</v>
          </cell>
          <cell r="D23">
            <v>-2901664.8045341158</v>
          </cell>
        </row>
        <row r="24">
          <cell r="A24" t="str">
            <v>REPSOL</v>
          </cell>
          <cell r="C24" t="str">
            <v>EN_VON</v>
          </cell>
          <cell r="D24">
            <v>50779.117125708726</v>
          </cell>
        </row>
        <row r="25">
          <cell r="A25" t="str">
            <v>NORTHSHORE</v>
          </cell>
          <cell r="C25" t="str">
            <v>LI_VON</v>
          </cell>
          <cell r="D25">
            <v>0</v>
          </cell>
        </row>
        <row r="26">
          <cell r="A26" t="str">
            <v>COVANTA</v>
          </cell>
          <cell r="C26" t="str">
            <v>NIMO_VON</v>
          </cell>
          <cell r="D26">
            <v>-2065611.9204133213</v>
          </cell>
        </row>
        <row r="27">
          <cell r="A27" t="str">
            <v>VALUE ADDED</v>
          </cell>
          <cell r="C27" t="str">
            <v>LI_VON</v>
          </cell>
          <cell r="D27">
            <v>1461346.0383740577</v>
          </cell>
        </row>
        <row r="28">
          <cell r="A28" t="str">
            <v>VALUE ADDED</v>
          </cell>
          <cell r="C28" t="str">
            <v>NY_VON</v>
          </cell>
          <cell r="D28">
            <v>1328348.4619128013</v>
          </cell>
        </row>
        <row r="29">
          <cell r="A29" t="str">
            <v>BP</v>
          </cell>
          <cell r="C29" t="str">
            <v>LI_VON</v>
          </cell>
          <cell r="D29">
            <v>-15230935.891190663</v>
          </cell>
        </row>
        <row r="30">
          <cell r="A30" t="str">
            <v>CARGILL</v>
          </cell>
          <cell r="C30" t="str">
            <v>LI_VON</v>
          </cell>
          <cell r="D30">
            <v>-1716189.388663664</v>
          </cell>
        </row>
        <row r="31">
          <cell r="A31" t="str">
            <v>CARGILL</v>
          </cell>
          <cell r="C31" t="str">
            <v>NY_VON</v>
          </cell>
          <cell r="D31">
            <v>-1814458.5180047078</v>
          </cell>
        </row>
        <row r="32">
          <cell r="A32" t="str">
            <v>HESS</v>
          </cell>
          <cell r="C32" t="str">
            <v>NY_VON</v>
          </cell>
          <cell r="D32">
            <v>0</v>
          </cell>
        </row>
        <row r="33">
          <cell r="A33" t="str">
            <v>JPMORVEN</v>
          </cell>
          <cell r="C33" t="str">
            <v>EN_VON</v>
          </cell>
          <cell r="D33">
            <v>-152133.01529647197</v>
          </cell>
        </row>
        <row r="34">
          <cell r="A34" t="str">
            <v>HESS</v>
          </cell>
          <cell r="C34" t="str">
            <v>LI_VON</v>
          </cell>
          <cell r="D34">
            <v>0</v>
          </cell>
        </row>
        <row r="35">
          <cell r="A35" t="str">
            <v>JARON</v>
          </cell>
          <cell r="C35" t="str">
            <v>LI_VON</v>
          </cell>
          <cell r="D35">
            <v>0</v>
          </cell>
        </row>
        <row r="36">
          <cell r="A36" t="str">
            <v>EXXON</v>
          </cell>
          <cell r="C36" t="str">
            <v>NY_VON</v>
          </cell>
          <cell r="D36">
            <v>0</v>
          </cell>
        </row>
        <row r="37">
          <cell r="A37" t="str">
            <v>GRANITERIDGE</v>
          </cell>
          <cell r="C37" t="str">
            <v>EN_VON</v>
          </cell>
          <cell r="D37">
            <v>-376537.4187313763</v>
          </cell>
        </row>
        <row r="38">
          <cell r="A38" t="str">
            <v>BNYBG</v>
          </cell>
          <cell r="C38" t="str">
            <v>NY_VON</v>
          </cell>
          <cell r="D38">
            <v>-2419244.1833258593</v>
          </cell>
        </row>
        <row r="39">
          <cell r="A39" t="str">
            <v>BNYCP</v>
          </cell>
          <cell r="C39" t="str">
            <v>LI_VON</v>
          </cell>
          <cell r="D39">
            <v>13126848.837865263</v>
          </cell>
        </row>
        <row r="40">
          <cell r="A40" t="str">
            <v>NCP</v>
          </cell>
          <cell r="C40" t="str">
            <v>LI_VON</v>
          </cell>
          <cell r="D40">
            <v>1048987.154298248</v>
          </cell>
        </row>
        <row r="41">
          <cell r="A41" t="str">
            <v>NYPA</v>
          </cell>
          <cell r="C41" t="str">
            <v>LI_VON</v>
          </cell>
          <cell r="D41">
            <v>-324357.02961473819</v>
          </cell>
        </row>
        <row r="42">
          <cell r="A42" t="str">
            <v>Milford</v>
          </cell>
          <cell r="C42" t="str">
            <v>NEP_VON</v>
          </cell>
          <cell r="D42">
            <v>0</v>
          </cell>
        </row>
        <row r="43">
          <cell r="A43" t="str">
            <v>Ridgewood</v>
          </cell>
          <cell r="C43" t="str">
            <v>NEP_VON</v>
          </cell>
          <cell r="D43">
            <v>0</v>
          </cell>
        </row>
        <row r="44">
          <cell r="A44" t="str">
            <v>Resco Saugus</v>
          </cell>
          <cell r="C44" t="str">
            <v>NEP_VON</v>
          </cell>
          <cell r="D44">
            <v>-47572395.498573206</v>
          </cell>
        </row>
        <row r="45">
          <cell r="A45" t="str">
            <v>Wheelabrator Millbury</v>
          </cell>
          <cell r="C45" t="str">
            <v>NEP_VON</v>
          </cell>
          <cell r="D45">
            <v>-112453706.11213715</v>
          </cell>
        </row>
        <row r="46">
          <cell r="A46" t="str">
            <v>Lawrence Hydro</v>
          </cell>
          <cell r="C46" t="str">
            <v>NEP_VON</v>
          </cell>
          <cell r="D46">
            <v>226672.01800183364</v>
          </cell>
        </row>
        <row r="47">
          <cell r="A47" t="str">
            <v>BGLNG</v>
          </cell>
          <cell r="C47" t="str">
            <v>LI_VON</v>
          </cell>
          <cell r="D47">
            <v>0</v>
          </cell>
        </row>
        <row r="48">
          <cell r="A48" t="str">
            <v>MERRILL</v>
          </cell>
          <cell r="C48" t="str">
            <v>LI_VON</v>
          </cell>
          <cell r="D48">
            <v>0</v>
          </cell>
        </row>
        <row r="49">
          <cell r="A49" t="str">
            <v>VPEM</v>
          </cell>
          <cell r="C49" t="str">
            <v>LI_VON</v>
          </cell>
          <cell r="D49">
            <v>0</v>
          </cell>
        </row>
        <row r="50">
          <cell r="A50" t="str">
            <v>VPEM</v>
          </cell>
          <cell r="C50" t="str">
            <v>LI_VON</v>
          </cell>
          <cell r="D50">
            <v>0</v>
          </cell>
        </row>
        <row r="51">
          <cell r="A51" t="str">
            <v>Nexenusa</v>
          </cell>
          <cell r="C51" t="str">
            <v>LI_VON</v>
          </cell>
          <cell r="D51">
            <v>0</v>
          </cell>
        </row>
        <row r="52">
          <cell r="A52" t="str">
            <v>HESS</v>
          </cell>
          <cell r="C52" t="str">
            <v>LI_VON</v>
          </cell>
          <cell r="D52">
            <v>0</v>
          </cell>
        </row>
        <row r="53">
          <cell r="A53" t="str">
            <v>VPEM</v>
          </cell>
          <cell r="C53" t="str">
            <v>LI_VON</v>
          </cell>
          <cell r="D53">
            <v>0</v>
          </cell>
        </row>
      </sheetData>
      <sheetData sheetId="12" refreshError="1"/>
      <sheetData sheetId="13"/>
      <sheetData sheetId="14" refreshError="1"/>
      <sheetData sheetId="15" refreshError="1"/>
      <sheetData sheetId="16" refreshError="1"/>
      <sheetData sheetId="17" refreshError="1"/>
      <sheetData sheetId="18" refreshError="1"/>
      <sheetData sheetId="19">
        <row r="2">
          <cell r="A2" t="str">
            <v>PURCHASE</v>
          </cell>
          <cell r="B2">
            <v>201104</v>
          </cell>
          <cell r="C2">
            <v>181151</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1234536.9073814764</v>
          </cell>
          <cell r="AI2">
            <v>300060.01200240047</v>
          </cell>
          <cell r="AK2">
            <v>300060.01200240047</v>
          </cell>
          <cell r="AM2" t="str">
            <v>NGP 3</v>
          </cell>
          <cell r="AP2">
            <v>-5998.8</v>
          </cell>
          <cell r="AQ2" t="str">
            <v>LOSS</v>
          </cell>
        </row>
        <row r="3">
          <cell r="A3" t="str">
            <v>PURCHASE</v>
          </cell>
          <cell r="B3">
            <v>201104</v>
          </cell>
          <cell r="C3">
            <v>181145</v>
          </cell>
          <cell r="D3" t="str">
            <v>ANAHAU</v>
          </cell>
          <cell r="E3" t="str">
            <v>GASIDX</v>
          </cell>
          <cell r="F3">
            <v>240000</v>
          </cell>
          <cell r="H3" t="str">
            <v>Supply - LI</v>
          </cell>
          <cell r="V3">
            <v>-12000</v>
          </cell>
          <cell r="W3" t="str">
            <v>Valued from nucleus</v>
          </cell>
          <cell r="AE3">
            <v>4.16</v>
          </cell>
          <cell r="AH3">
            <v>998599.71994398872</v>
          </cell>
          <cell r="AI3">
            <v>240048.00960192038</v>
          </cell>
          <cell r="AK3">
            <v>240048.00960192038</v>
          </cell>
          <cell r="AM3" t="str">
            <v>NGP 3</v>
          </cell>
          <cell r="AP3">
            <v>-16799.04</v>
          </cell>
          <cell r="AQ3" t="str">
            <v>LOSS</v>
          </cell>
        </row>
        <row r="4">
          <cell r="A4" t="str">
            <v>PURCHASE</v>
          </cell>
          <cell r="B4">
            <v>201104</v>
          </cell>
          <cell r="C4">
            <v>67038</v>
          </cell>
          <cell r="D4" t="str">
            <v>ANE</v>
          </cell>
          <cell r="E4" t="str">
            <v>GASIDX</v>
          </cell>
          <cell r="F4">
            <v>221160</v>
          </cell>
          <cell r="H4" t="str">
            <v>Supply - NY</v>
          </cell>
          <cell r="V4">
            <v>251698.73580787514</v>
          </cell>
          <cell r="W4" t="str">
            <v>Valued in Nucleus</v>
          </cell>
          <cell r="AE4">
            <v>4.9250000000000007</v>
          </cell>
          <cell r="AH4">
            <v>1089430.8861772357</v>
          </cell>
          <cell r="AI4">
            <v>221204.24084816963</v>
          </cell>
          <cell r="AK4">
            <v>221204.24084816963</v>
          </cell>
          <cell r="AM4" t="str">
            <v>NGP 3</v>
          </cell>
          <cell r="AP4">
            <v>-116348.23162341189</v>
          </cell>
          <cell r="AQ4" t="str">
            <v>LOSS</v>
          </cell>
        </row>
        <row r="5">
          <cell r="A5" t="str">
            <v>PURCHASE</v>
          </cell>
          <cell r="B5">
            <v>201104</v>
          </cell>
          <cell r="C5">
            <v>67039</v>
          </cell>
          <cell r="D5" t="str">
            <v>ANE</v>
          </cell>
          <cell r="E5" t="str">
            <v>GASIDX</v>
          </cell>
          <cell r="F5">
            <v>216060</v>
          </cell>
          <cell r="H5" t="str">
            <v>Supply - LI</v>
          </cell>
          <cell r="V5">
            <v>245887.35894075013</v>
          </cell>
          <cell r="W5" t="str">
            <v>Valued in Nucleus</v>
          </cell>
          <cell r="AE5">
            <v>4.9250000000000007</v>
          </cell>
          <cell r="AH5">
            <v>1064308.3616723346</v>
          </cell>
          <cell r="AI5">
            <v>216103.22064412883</v>
          </cell>
          <cell r="AK5">
            <v>216103.22064412883</v>
          </cell>
          <cell r="AM5" t="str">
            <v>NGP 3</v>
          </cell>
          <cell r="AP5">
            <v>-113672.36154760171</v>
          </cell>
          <cell r="AQ5" t="str">
            <v>LOSS</v>
          </cell>
        </row>
        <row r="6">
          <cell r="A6" t="str">
            <v>PURCHASE</v>
          </cell>
          <cell r="B6">
            <v>201104</v>
          </cell>
          <cell r="C6">
            <v>166064</v>
          </cell>
          <cell r="D6" t="str">
            <v>BGLNG</v>
          </cell>
          <cell r="E6" t="str">
            <v>GASGDA</v>
          </cell>
          <cell r="F6">
            <v>0</v>
          </cell>
          <cell r="H6" t="str">
            <v>Supply - LI</v>
          </cell>
          <cell r="V6">
            <v>0</v>
          </cell>
          <cell r="W6" t="str">
            <v>Valued from Nucleus</v>
          </cell>
          <cell r="AE6">
            <v>4.8134000000000006</v>
          </cell>
          <cell r="AH6">
            <v>0</v>
          </cell>
          <cell r="AI6">
            <v>0</v>
          </cell>
          <cell r="AK6">
            <v>0</v>
          </cell>
          <cell r="AM6" t="str">
            <v>NGP 3</v>
          </cell>
          <cell r="AP6">
            <v>-1591853.8074751433</v>
          </cell>
          <cell r="AQ6" t="str">
            <v>LOSS</v>
          </cell>
        </row>
        <row r="7">
          <cell r="A7" t="str">
            <v>PURCHASE</v>
          </cell>
          <cell r="B7">
            <v>201104</v>
          </cell>
          <cell r="C7">
            <v>166075</v>
          </cell>
          <cell r="D7" t="str">
            <v>BGLNG</v>
          </cell>
          <cell r="E7" t="str">
            <v>GASGDA</v>
          </cell>
          <cell r="F7">
            <v>0</v>
          </cell>
          <cell r="H7" t="str">
            <v>Supply - LI</v>
          </cell>
          <cell r="V7">
            <v>0</v>
          </cell>
          <cell r="W7" t="str">
            <v>Valued from nucleus - Demand Only</v>
          </cell>
          <cell r="AE7">
            <v>4.8134000000000006</v>
          </cell>
          <cell r="AH7">
            <v>0</v>
          </cell>
          <cell r="AI7">
            <v>0</v>
          </cell>
          <cell r="AK7">
            <v>0</v>
          </cell>
          <cell r="AM7" t="str">
            <v>NGP 3</v>
          </cell>
          <cell r="AP7">
            <v>-1290420.996447518</v>
          </cell>
          <cell r="AQ7" t="str">
            <v>LOSS</v>
          </cell>
        </row>
        <row r="8">
          <cell r="A8" t="str">
            <v>PURCHASE</v>
          </cell>
          <cell r="B8">
            <v>201104</v>
          </cell>
          <cell r="C8">
            <v>168214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C9">
            <v>181640</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4.1602000000000006</v>
          </cell>
          <cell r="AH9">
            <v>358764.19683936791</v>
          </cell>
          <cell r="AI9">
            <v>86237.247449489892</v>
          </cell>
          <cell r="AK9">
            <v>86237.247449489892</v>
          </cell>
          <cell r="AM9" t="str">
            <v>NGP 3</v>
          </cell>
          <cell r="AP9">
            <v>-1724.0551200000002</v>
          </cell>
          <cell r="AQ9" t="str">
            <v>LOSS</v>
          </cell>
        </row>
        <row r="10">
          <cell r="A10" t="str">
            <v>PURCHASE</v>
          </cell>
          <cell r="B10">
            <v>201104</v>
          </cell>
          <cell r="C10">
            <v>181641</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4.1602000000000006</v>
          </cell>
          <cell r="AH10">
            <v>637262.08241648343</v>
          </cell>
          <cell r="AI10">
            <v>153180.63612722544</v>
          </cell>
          <cell r="AK10">
            <v>153180.63612722544</v>
          </cell>
          <cell r="AM10" t="str">
            <v>NGP 3</v>
          </cell>
          <cell r="AP10">
            <v>-3062.3874000000001</v>
          </cell>
          <cell r="AQ10" t="str">
            <v>LOSS</v>
          </cell>
        </row>
        <row r="11">
          <cell r="A11" t="str">
            <v>PURCHASE</v>
          </cell>
          <cell r="B11">
            <v>201104</v>
          </cell>
          <cell r="C11">
            <v>181642</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4.1979000000000006</v>
          </cell>
          <cell r="AH11">
            <v>1044478.4996999401</v>
          </cell>
          <cell r="AI11">
            <v>248809.76195239049</v>
          </cell>
          <cell r="AK11">
            <v>248809.76195239049</v>
          </cell>
          <cell r="AM11" t="str">
            <v>NGP 3</v>
          </cell>
          <cell r="AP11">
            <v>-4974.20496</v>
          </cell>
          <cell r="AQ11" t="str">
            <v>LOSS</v>
          </cell>
        </row>
        <row r="12">
          <cell r="A12" t="str">
            <v>PURCHASE</v>
          </cell>
          <cell r="B12">
            <v>201104</v>
          </cell>
          <cell r="C12">
            <v>181644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4.1979000000000006</v>
          </cell>
          <cell r="AH12">
            <v>587739.58991798374</v>
          </cell>
          <cell r="AI12">
            <v>140008.00160032007</v>
          </cell>
          <cell r="AK12">
            <v>140008.00160032007</v>
          </cell>
          <cell r="AM12" t="str">
            <v>NGP 3</v>
          </cell>
          <cell r="AP12">
            <v>-2799.0400799999998</v>
          </cell>
          <cell r="AQ12" t="str">
            <v>LOSS</v>
          </cell>
        </row>
        <row r="13">
          <cell r="A13" t="str">
            <v>PURCHASE</v>
          </cell>
          <cell r="B13">
            <v>201104</v>
          </cell>
          <cell r="C13">
            <v>181645</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224681.48029605919</v>
          </cell>
          <cell r="AI13">
            <v>54730.946189237846</v>
          </cell>
          <cell r="AK13">
            <v>54730.946189237846</v>
          </cell>
          <cell r="AM13" t="str">
            <v>NGP 3</v>
          </cell>
          <cell r="AP13">
            <v>-1094.1811200000002</v>
          </cell>
          <cell r="AQ13" t="str">
            <v>LOSS</v>
          </cell>
        </row>
        <row r="14">
          <cell r="A14" t="str">
            <v>PURCHASE</v>
          </cell>
          <cell r="B14">
            <v>201104</v>
          </cell>
          <cell r="C14">
            <v>181646</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399105.26105221041</v>
          </cell>
          <cell r="AI14">
            <v>97219.443888777751</v>
          </cell>
          <cell r="AK14">
            <v>97219.443888777751</v>
          </cell>
          <cell r="AM14" t="str">
            <v>NGP 3</v>
          </cell>
          <cell r="AP14">
            <v>-1943.6112000000001</v>
          </cell>
          <cell r="AQ14" t="str">
            <v>LOSS</v>
          </cell>
        </row>
        <row r="15">
          <cell r="A15" t="str">
            <v>PURCHASE</v>
          </cell>
          <cell r="B15">
            <v>201104</v>
          </cell>
          <cell r="C15">
            <v>181647</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271772.58051610325</v>
          </cell>
          <cell r="AI15">
            <v>67873.574714942981</v>
          </cell>
          <cell r="AK15">
            <v>67873.574714942981</v>
          </cell>
          <cell r="AM15" t="str">
            <v>NGP 3</v>
          </cell>
          <cell r="AP15">
            <v>-1356.9285600000001</v>
          </cell>
          <cell r="AQ15" t="str">
            <v>LOSS</v>
          </cell>
        </row>
        <row r="16">
          <cell r="A16" t="str">
            <v>PURCHASE</v>
          </cell>
          <cell r="B16">
            <v>201104</v>
          </cell>
          <cell r="C16">
            <v>181648</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152947.16843368672</v>
          </cell>
          <cell r="AI16">
            <v>38197.63952790558</v>
          </cell>
          <cell r="AK16">
            <v>38197.63952790558</v>
          </cell>
          <cell r="AM16" t="str">
            <v>NGP 3</v>
          </cell>
          <cell r="AP16">
            <v>-763.64724000000012</v>
          </cell>
          <cell r="AQ16" t="str">
            <v>LOSS</v>
          </cell>
        </row>
        <row r="17">
          <cell r="A17" t="str">
            <v>PURCHASE</v>
          </cell>
          <cell r="B17">
            <v>201104</v>
          </cell>
          <cell r="C17">
            <v>181652</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209007.09841968393</v>
          </cell>
          <cell r="AI17">
            <v>50800.160032006403</v>
          </cell>
          <cell r="AK17">
            <v>50800.160032006403</v>
          </cell>
          <cell r="AM17" t="str">
            <v>NGP 3</v>
          </cell>
          <cell r="AP17">
            <v>-1015.59684</v>
          </cell>
          <cell r="AQ17" t="str">
            <v>LOSS</v>
          </cell>
        </row>
        <row r="18">
          <cell r="A18" t="str">
            <v>PURCHASE</v>
          </cell>
          <cell r="B18">
            <v>201104</v>
          </cell>
          <cell r="C18">
            <v>181653</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94118.023604720933</v>
          </cell>
          <cell r="AI18">
            <v>22624.524904980997</v>
          </cell>
          <cell r="AK18">
            <v>22624.524904980997</v>
          </cell>
          <cell r="AM18" t="str">
            <v>NGP 3</v>
          </cell>
          <cell r="AP18">
            <v>-882.08951999999999</v>
          </cell>
          <cell r="AQ18" t="str">
            <v>LOSS</v>
          </cell>
        </row>
        <row r="19">
          <cell r="A19" t="str">
            <v>PURCHASE</v>
          </cell>
          <cell r="B19">
            <v>201104</v>
          </cell>
          <cell r="C19">
            <v>153738</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C20">
            <v>153738</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29941.178879999996</v>
          </cell>
          <cell r="AQ20" t="str">
            <v>GAIN</v>
          </cell>
        </row>
        <row r="21">
          <cell r="A21" t="str">
            <v>PURCHASE</v>
          </cell>
          <cell r="B21">
            <v>201104</v>
          </cell>
          <cell r="C21">
            <v>153738</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C22">
            <v>166449</v>
          </cell>
          <cell r="D22" t="str">
            <v>BP</v>
          </cell>
          <cell r="E22" t="str">
            <v>GASGDA</v>
          </cell>
          <cell r="F22">
            <v>0</v>
          </cell>
          <cell r="H22" t="str">
            <v>Supply - LI</v>
          </cell>
          <cell r="V22">
            <v>0</v>
          </cell>
          <cell r="W22" t="str">
            <v>Not Valued from Nucleus - Model</v>
          </cell>
          <cell r="AE22">
            <v>4.8134000000000006</v>
          </cell>
          <cell r="AH22">
            <v>0</v>
          </cell>
          <cell r="AI22">
            <v>0</v>
          </cell>
          <cell r="AK22">
            <v>0</v>
          </cell>
          <cell r="AM22" t="str">
            <v>NGP 3</v>
          </cell>
          <cell r="AP22">
            <v>0</v>
          </cell>
          <cell r="AQ22" t="str">
            <v>LOSS</v>
          </cell>
        </row>
        <row r="23">
          <cell r="A23" t="str">
            <v>PURCHASE</v>
          </cell>
          <cell r="B23">
            <v>201104</v>
          </cell>
          <cell r="C23">
            <v>48215</v>
          </cell>
          <cell r="D23" t="str">
            <v>BPCANADA</v>
          </cell>
          <cell r="E23" t="str">
            <v>GASIDX</v>
          </cell>
          <cell r="F23">
            <v>76530</v>
          </cell>
          <cell r="H23" t="str">
            <v>Supply - LI</v>
          </cell>
          <cell r="V23">
            <v>4591.8</v>
          </cell>
          <cell r="W23" t="str">
            <v>Valued in Nucleus</v>
          </cell>
          <cell r="AE23">
            <v>4.7850000000000001</v>
          </cell>
          <cell r="AH23">
            <v>366269.30386077211</v>
          </cell>
          <cell r="AI23">
            <v>76545.309061812368</v>
          </cell>
          <cell r="AK23">
            <v>76545.309061812368</v>
          </cell>
          <cell r="AM23" t="str">
            <v>NGP 3</v>
          </cell>
          <cell r="AP23">
            <v>3061.50612</v>
          </cell>
          <cell r="AQ23" t="str">
            <v>GAIN</v>
          </cell>
        </row>
        <row r="24">
          <cell r="A24" t="str">
            <v>PURCHASE</v>
          </cell>
          <cell r="B24">
            <v>201104</v>
          </cell>
          <cell r="C24">
            <v>48216</v>
          </cell>
          <cell r="D24" t="str">
            <v>BPCANADA</v>
          </cell>
          <cell r="E24" t="str">
            <v>GASIDX</v>
          </cell>
          <cell r="F24">
            <v>95970</v>
          </cell>
          <cell r="H24" t="str">
            <v>Supply - EN</v>
          </cell>
          <cell r="V24">
            <v>5758.2</v>
          </cell>
          <cell r="W24" t="str">
            <v>Valued in Nucleus</v>
          </cell>
          <cell r="AE24">
            <v>4.7850000000000001</v>
          </cell>
          <cell r="AH24">
            <v>459308.31166233245</v>
          </cell>
          <cell r="AI24">
            <v>95989.197839567918</v>
          </cell>
          <cell r="AK24">
            <v>95989.197839567918</v>
          </cell>
          <cell r="AM24" t="str">
            <v>NGP 3</v>
          </cell>
          <cell r="AP24">
            <v>3839.1838799999996</v>
          </cell>
          <cell r="AQ24" t="str">
            <v>GAIN</v>
          </cell>
        </row>
        <row r="25">
          <cell r="A25" t="str">
            <v>PURCHASE</v>
          </cell>
          <cell r="B25">
            <v>201104</v>
          </cell>
          <cell r="C25">
            <v>48217</v>
          </cell>
          <cell r="D25" t="str">
            <v>BPCANADA</v>
          </cell>
          <cell r="E25" t="str">
            <v>GASIDX</v>
          </cell>
          <cell r="F25">
            <v>917130</v>
          </cell>
          <cell r="H25" t="str">
            <v>Supply - NY</v>
          </cell>
          <cell r="V25">
            <v>55027.8</v>
          </cell>
          <cell r="W25" t="str">
            <v>Valued in Nucleus</v>
          </cell>
          <cell r="AE25">
            <v>4.7850000000000001</v>
          </cell>
          <cell r="AH25">
            <v>4389344.9189837966</v>
          </cell>
          <cell r="AI25">
            <v>917313.46269253851</v>
          </cell>
          <cell r="AK25">
            <v>917313.46269253851</v>
          </cell>
          <cell r="AM25" t="str">
            <v>NGP 3</v>
          </cell>
          <cell r="AP25">
            <v>36688.868520000004</v>
          </cell>
          <cell r="AQ25" t="str">
            <v>GAIN</v>
          </cell>
        </row>
        <row r="26">
          <cell r="A26" t="str">
            <v>PURCHASE</v>
          </cell>
          <cell r="B26">
            <v>201104</v>
          </cell>
          <cell r="C26">
            <v>116952</v>
          </cell>
          <cell r="D26" t="str">
            <v>BPCANADA</v>
          </cell>
          <cell r="E26" t="str">
            <v>GASIDX</v>
          </cell>
          <cell r="F26">
            <v>322740</v>
          </cell>
          <cell r="H26" t="str">
            <v>Supply - BG</v>
          </cell>
          <cell r="V26">
            <v>19364.400000000001</v>
          </cell>
          <cell r="W26" t="str">
            <v>Valued in Nucleus</v>
          </cell>
          <cell r="AE26">
            <v>4.7850000000000001</v>
          </cell>
          <cell r="AH26">
            <v>1544619.823964793</v>
          </cell>
          <cell r="AI26">
            <v>322804.56091218244</v>
          </cell>
          <cell r="AK26">
            <v>322804.56091218244</v>
          </cell>
          <cell r="AM26" t="str">
            <v>NGP 3</v>
          </cell>
          <cell r="AP26">
            <v>12910.890960000001</v>
          </cell>
          <cell r="AQ26" t="str">
            <v>GAIN</v>
          </cell>
        </row>
        <row r="27">
          <cell r="A27" t="str">
            <v>PURCHASE</v>
          </cell>
          <cell r="B27">
            <v>201104</v>
          </cell>
          <cell r="C27">
            <v>116953</v>
          </cell>
          <cell r="D27" t="str">
            <v>BPCANADA</v>
          </cell>
          <cell r="E27" t="str">
            <v>GASIDX</v>
          </cell>
          <cell r="F27">
            <v>49830</v>
          </cell>
          <cell r="H27" t="str">
            <v>Supply - EG</v>
          </cell>
          <cell r="V27">
            <v>2989.8</v>
          </cell>
          <cell r="W27" t="str">
            <v>Valued in Nucleus</v>
          </cell>
          <cell r="AE27">
            <v>4.7850000000000001</v>
          </cell>
          <cell r="AH27">
            <v>238484.2468493699</v>
          </cell>
          <cell r="AI27">
            <v>49839.967993598715</v>
          </cell>
          <cell r="AK27">
            <v>49839.967993598715</v>
          </cell>
          <cell r="AM27" t="str">
            <v>NGP 3</v>
          </cell>
          <cell r="AP27">
            <v>1993.39932</v>
          </cell>
          <cell r="AQ27" t="str">
            <v>GAIN</v>
          </cell>
        </row>
        <row r="28">
          <cell r="A28" t="str">
            <v>PURCHASE</v>
          </cell>
          <cell r="B28">
            <v>201104</v>
          </cell>
          <cell r="C28">
            <v>84190</v>
          </cell>
          <cell r="D28" t="str">
            <v>BPCANMKT</v>
          </cell>
          <cell r="E28" t="str">
            <v>GASIDX</v>
          </cell>
          <cell r="F28">
            <v>766380</v>
          </cell>
          <cell r="H28" t="str">
            <v>Supply - NIMO</v>
          </cell>
          <cell r="V28">
            <v>963722.85</v>
          </cell>
          <cell r="W28" t="str">
            <v>Valued in Nucleus</v>
          </cell>
          <cell r="AE28">
            <v>4.9250000000000007</v>
          </cell>
          <cell r="AH28">
            <v>3775176.5353070619</v>
          </cell>
          <cell r="AI28">
            <v>766533.30666133226</v>
          </cell>
          <cell r="AK28">
            <v>766533.30666133226</v>
          </cell>
          <cell r="AM28" t="str">
            <v>NGP 3</v>
          </cell>
          <cell r="AP28">
            <v>-552712.50211818679</v>
          </cell>
          <cell r="AQ28" t="str">
            <v>LOSS</v>
          </cell>
        </row>
        <row r="29">
          <cell r="A29" t="str">
            <v>PURCHASE</v>
          </cell>
          <cell r="B29">
            <v>201104</v>
          </cell>
          <cell r="C29">
            <v>91709</v>
          </cell>
          <cell r="D29" t="str">
            <v>BPCANMKT</v>
          </cell>
          <cell r="E29" t="str">
            <v>GASIDX</v>
          </cell>
          <cell r="F29">
            <v>0</v>
          </cell>
          <cell r="H29" t="str">
            <v>Supply - NIMO</v>
          </cell>
          <cell r="V29">
            <v>0</v>
          </cell>
          <cell r="W29" t="str">
            <v>Not valued in Nucleus</v>
          </cell>
          <cell r="AE29">
            <v>4.9250000000000007</v>
          </cell>
          <cell r="AH29">
            <v>0</v>
          </cell>
          <cell r="AI29">
            <v>0</v>
          </cell>
          <cell r="AK29">
            <v>0</v>
          </cell>
          <cell r="AM29" t="str">
            <v>NGP 3</v>
          </cell>
          <cell r="AP29">
            <v>0</v>
          </cell>
          <cell r="AQ29" t="str">
            <v>LOSS</v>
          </cell>
        </row>
        <row r="30">
          <cell r="A30" t="str">
            <v>PURCHASE</v>
          </cell>
          <cell r="B30">
            <v>201104</v>
          </cell>
          <cell r="C30">
            <v>181334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C31">
            <v>181334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C32">
            <v>181334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C33">
            <v>167165</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C34">
            <v>167167</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C35">
            <v>167167</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C36">
            <v>181147</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1248249.6499299859</v>
          </cell>
          <cell r="AI36">
            <v>300060.01200240047</v>
          </cell>
          <cell r="AK36">
            <v>300060.01200240047</v>
          </cell>
          <cell r="AM36" t="str">
            <v>NGP 3</v>
          </cell>
          <cell r="AP36">
            <v>-11698.8</v>
          </cell>
          <cell r="AQ36" t="str">
            <v>LOSS</v>
          </cell>
        </row>
        <row r="37">
          <cell r="A37" t="str">
            <v>PURCHASE</v>
          </cell>
          <cell r="B37">
            <v>201104</v>
          </cell>
          <cell r="C37">
            <v>179612</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1234536.9073814764</v>
          </cell>
          <cell r="AI37">
            <v>300060.01200240047</v>
          </cell>
          <cell r="AK37">
            <v>300060.01200240047</v>
          </cell>
          <cell r="AM37" t="str">
            <v>NGP 3</v>
          </cell>
          <cell r="AP37">
            <v>-5248.8</v>
          </cell>
          <cell r="AQ37" t="str">
            <v>LOSS</v>
          </cell>
        </row>
        <row r="38">
          <cell r="A38" t="str">
            <v>PURCHASE</v>
          </cell>
          <cell r="B38">
            <v>201104</v>
          </cell>
          <cell r="C38">
            <v>181152</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764425.25305061007</v>
          </cell>
          <cell r="AI38">
            <v>185797.15943188636</v>
          </cell>
          <cell r="AK38">
            <v>185797.15943188636</v>
          </cell>
          <cell r="AM38" t="str">
            <v>NGP 3</v>
          </cell>
          <cell r="AP38">
            <v>-3714.4569600000004</v>
          </cell>
          <cell r="AQ38" t="str">
            <v>LOSS</v>
          </cell>
        </row>
        <row r="39">
          <cell r="A39" t="str">
            <v>PURCHASE</v>
          </cell>
          <cell r="B39">
            <v>201104</v>
          </cell>
          <cell r="C39">
            <v>181153</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259870.01900380076</v>
          </cell>
          <cell r="AI39">
            <v>63162.632526505302</v>
          </cell>
          <cell r="AK39">
            <v>63162.632526505302</v>
          </cell>
          <cell r="AM39" t="str">
            <v>NGP 3</v>
          </cell>
          <cell r="AP39">
            <v>-1262.7474</v>
          </cell>
          <cell r="AQ39" t="str">
            <v>LOSS</v>
          </cell>
        </row>
        <row r="40">
          <cell r="A40" t="str">
            <v>PURCHASE</v>
          </cell>
          <cell r="B40">
            <v>201104</v>
          </cell>
          <cell r="C40">
            <v>181154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1736005.7991598318</v>
          </cell>
          <cell r="AI40">
            <v>421944.38887777552</v>
          </cell>
          <cell r="AK40">
            <v>421944.38887777552</v>
          </cell>
          <cell r="AM40" t="str">
            <v>NGP 3</v>
          </cell>
          <cell r="AP40">
            <v>-8435.512560000001</v>
          </cell>
          <cell r="AQ40" t="str">
            <v>LOSS</v>
          </cell>
        </row>
        <row r="41">
          <cell r="A41" t="str">
            <v>PURCHASE</v>
          </cell>
          <cell r="B41">
            <v>201104</v>
          </cell>
          <cell r="C41">
            <v>181156</v>
          </cell>
          <cell r="D41" t="str">
            <v>CITI</v>
          </cell>
          <cell r="E41" t="str">
            <v>GASIDX</v>
          </cell>
          <cell r="F41">
            <v>259230</v>
          </cell>
          <cell r="H41" t="str">
            <v>Optimization - NEC</v>
          </cell>
          <cell r="V41">
            <v>0</v>
          </cell>
          <cell r="W41" t="str">
            <v>Valued from nucleus</v>
          </cell>
          <cell r="AE41">
            <v>4.1143000000000001</v>
          </cell>
          <cell r="AH41">
            <v>1066763.3416683336</v>
          </cell>
          <cell r="AI41">
            <v>259281.85637127425</v>
          </cell>
          <cell r="AK41">
            <v>259281.85637127425</v>
          </cell>
          <cell r="AM41" t="str">
            <v>NGP 3</v>
          </cell>
          <cell r="AP41">
            <v>-5183.5630800000008</v>
          </cell>
          <cell r="AQ41" t="str">
            <v>LOSS</v>
          </cell>
        </row>
        <row r="42">
          <cell r="A42" t="str">
            <v>PURCHASE</v>
          </cell>
          <cell r="B42">
            <v>201104</v>
          </cell>
          <cell r="C42">
            <v>181157</v>
          </cell>
          <cell r="D42" t="str">
            <v>CITI</v>
          </cell>
          <cell r="E42" t="str">
            <v>GASIDX</v>
          </cell>
          <cell r="F42">
            <v>32160</v>
          </cell>
          <cell r="H42" t="str">
            <v>Optimization - NEC</v>
          </cell>
          <cell r="V42">
            <v>0</v>
          </cell>
          <cell r="W42" t="str">
            <v>Valued from nucleus</v>
          </cell>
          <cell r="AE42">
            <v>4.1143000000000001</v>
          </cell>
          <cell r="AH42">
            <v>132342.35647129428</v>
          </cell>
          <cell r="AI42">
            <v>32166.433286657331</v>
          </cell>
          <cell r="AK42">
            <v>32166.433286657331</v>
          </cell>
          <cell r="AM42" t="str">
            <v>NGP 3</v>
          </cell>
          <cell r="AP42">
            <v>-643.07136000000003</v>
          </cell>
          <cell r="AQ42" t="str">
            <v>LOSS</v>
          </cell>
        </row>
        <row r="43">
          <cell r="A43" t="str">
            <v>PURCHASE</v>
          </cell>
          <cell r="B43">
            <v>201104</v>
          </cell>
          <cell r="C43">
            <v>181158</v>
          </cell>
          <cell r="D43" t="str">
            <v>CITI</v>
          </cell>
          <cell r="E43" t="str">
            <v>GASIDX</v>
          </cell>
          <cell r="F43">
            <v>102360</v>
          </cell>
          <cell r="H43" t="str">
            <v>Optimization - NEC</v>
          </cell>
          <cell r="V43">
            <v>0</v>
          </cell>
          <cell r="W43" t="str">
            <v>Valued from nucleus</v>
          </cell>
          <cell r="AE43">
            <v>4.1143000000000001</v>
          </cell>
          <cell r="AH43">
            <v>421223.99279855972</v>
          </cell>
          <cell r="AI43">
            <v>102380.47609521904</v>
          </cell>
          <cell r="AK43">
            <v>102380.47609521904</v>
          </cell>
          <cell r="AM43" t="str">
            <v>NGP 3</v>
          </cell>
          <cell r="AP43">
            <v>-2046.7905600000001</v>
          </cell>
          <cell r="AQ43" t="str">
            <v>LOSS</v>
          </cell>
        </row>
        <row r="44">
          <cell r="A44" t="str">
            <v>PURCHASE</v>
          </cell>
          <cell r="B44">
            <v>201104</v>
          </cell>
          <cell r="C44">
            <v>181159</v>
          </cell>
          <cell r="D44" t="str">
            <v>CITI</v>
          </cell>
          <cell r="E44" t="str">
            <v>GASIDX</v>
          </cell>
          <cell r="F44">
            <v>18720</v>
          </cell>
          <cell r="H44" t="str">
            <v>Optimization - NEC</v>
          </cell>
          <cell r="V44">
            <v>0</v>
          </cell>
          <cell r="W44" t="str">
            <v>Valued from nucleus</v>
          </cell>
          <cell r="AE44">
            <v>4.1143000000000001</v>
          </cell>
          <cell r="AH44">
            <v>77035.103020604118</v>
          </cell>
          <cell r="AI44">
            <v>18723.74474894979</v>
          </cell>
          <cell r="AK44">
            <v>18723.74474894979</v>
          </cell>
          <cell r="AM44" t="str">
            <v>NGP 3</v>
          </cell>
          <cell r="AP44">
            <v>-374.32512000000003</v>
          </cell>
          <cell r="AQ44" t="str">
            <v>LOSS</v>
          </cell>
        </row>
        <row r="45">
          <cell r="A45" t="str">
            <v>PURCHASE</v>
          </cell>
          <cell r="B45">
            <v>201104</v>
          </cell>
          <cell r="C45">
            <v>181160</v>
          </cell>
          <cell r="D45" t="str">
            <v>CITI</v>
          </cell>
          <cell r="E45" t="str">
            <v>GASIDX</v>
          </cell>
          <cell r="F45">
            <v>45510</v>
          </cell>
          <cell r="H45" t="str">
            <v>Optimization - NEC</v>
          </cell>
          <cell r="V45">
            <v>0</v>
          </cell>
          <cell r="W45" t="str">
            <v>Valued from nucleus</v>
          </cell>
          <cell r="AE45">
            <v>4.1143000000000001</v>
          </cell>
          <cell r="AH45">
            <v>187279.24884976997</v>
          </cell>
          <cell r="AI45">
            <v>45519.103820764154</v>
          </cell>
          <cell r="AK45">
            <v>45519.103820764154</v>
          </cell>
          <cell r="AM45" t="str">
            <v>NGP 3</v>
          </cell>
          <cell r="AP45">
            <v>-910.01796000000002</v>
          </cell>
          <cell r="AQ45" t="str">
            <v>LOSS</v>
          </cell>
        </row>
        <row r="46">
          <cell r="A46" t="str">
            <v>PURCHASE</v>
          </cell>
          <cell r="B46">
            <v>201104</v>
          </cell>
          <cell r="C46">
            <v>181136</v>
          </cell>
          <cell r="D46" t="str">
            <v>COKINOS</v>
          </cell>
          <cell r="E46" t="str">
            <v>GASIDX</v>
          </cell>
          <cell r="F46">
            <v>45000</v>
          </cell>
          <cell r="H46" t="str">
            <v>Optimization - NEC</v>
          </cell>
          <cell r="V46">
            <v>-675</v>
          </cell>
          <cell r="W46" t="str">
            <v>Valued from nucleus</v>
          </cell>
          <cell r="AE46">
            <v>4.0041000000000002</v>
          </cell>
          <cell r="AH46">
            <v>180220.54410882175</v>
          </cell>
          <cell r="AI46">
            <v>45009.001800360071</v>
          </cell>
          <cell r="AK46">
            <v>45009.001800360071</v>
          </cell>
          <cell r="AM46" t="str">
            <v>NGP 3</v>
          </cell>
          <cell r="AP46">
            <v>-1574.8200000000002</v>
          </cell>
          <cell r="AQ46" t="str">
            <v>LOSS</v>
          </cell>
        </row>
        <row r="47">
          <cell r="A47" t="str">
            <v>PURCHASE</v>
          </cell>
          <cell r="B47">
            <v>201104</v>
          </cell>
          <cell r="C47">
            <v>173920</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C48">
            <v>181326</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C49">
            <v>181326</v>
          </cell>
          <cell r="D49" t="str">
            <v>CONOCO</v>
          </cell>
          <cell r="E49" t="str">
            <v>GAS</v>
          </cell>
          <cell r="F49">
            <v>100740</v>
          </cell>
          <cell r="H49" t="str">
            <v>Supply - LI</v>
          </cell>
          <cell r="V49">
            <v>20.148</v>
          </cell>
          <cell r="W49" t="str">
            <v>Valued from nucleus</v>
          </cell>
          <cell r="AE49">
            <v>4.1050000000000004</v>
          </cell>
          <cell r="AH49">
            <v>413537.70000000007</v>
          </cell>
          <cell r="AI49">
            <v>100740</v>
          </cell>
          <cell r="AK49">
            <v>100740</v>
          </cell>
          <cell r="AM49" t="str">
            <v>NGP 3</v>
          </cell>
          <cell r="AP49">
            <v>-1994.2490400000002</v>
          </cell>
          <cell r="AQ49" t="str">
            <v>LOSS</v>
          </cell>
        </row>
        <row r="50">
          <cell r="A50" t="str">
            <v>PURCHASE</v>
          </cell>
          <cell r="B50">
            <v>201104</v>
          </cell>
          <cell r="C50">
            <v>181326</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C51">
            <v>181089</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1234536.9073814764</v>
          </cell>
          <cell r="AI51">
            <v>300060.01200240047</v>
          </cell>
          <cell r="AK51">
            <v>300060.01200240047</v>
          </cell>
          <cell r="AM51" t="str">
            <v>NGP 3</v>
          </cell>
          <cell r="AP51">
            <v>-5998.8</v>
          </cell>
          <cell r="AQ51" t="str">
            <v>LOSS</v>
          </cell>
        </row>
        <row r="52">
          <cell r="A52" t="str">
            <v>PURCHASE</v>
          </cell>
          <cell r="B52">
            <v>201104</v>
          </cell>
          <cell r="C52">
            <v>181130</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170608.78175635127</v>
          </cell>
          <cell r="AI52">
            <v>42608.52170434087</v>
          </cell>
          <cell r="AK52">
            <v>42608.52170434087</v>
          </cell>
          <cell r="AM52" t="str">
            <v>NGP 3</v>
          </cell>
          <cell r="AP52">
            <v>-1277.8296</v>
          </cell>
          <cell r="AQ52" t="str">
            <v>LOSS</v>
          </cell>
        </row>
        <row r="53">
          <cell r="A53" t="str">
            <v>PURCHASE</v>
          </cell>
          <cell r="B53">
            <v>201104</v>
          </cell>
          <cell r="C53">
            <v>181131</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23909.258851770355</v>
          </cell>
          <cell r="AI53">
            <v>5971.1942388477692</v>
          </cell>
          <cell r="AK53">
            <v>5971.1942388477692</v>
          </cell>
          <cell r="AM53" t="str">
            <v>NGP 3</v>
          </cell>
          <cell r="AP53">
            <v>-179.07612</v>
          </cell>
          <cell r="AQ53" t="str">
            <v>LOSS</v>
          </cell>
        </row>
        <row r="54">
          <cell r="A54" t="str">
            <v>PURCHASE</v>
          </cell>
          <cell r="B54">
            <v>201104</v>
          </cell>
          <cell r="C54">
            <v>181168</v>
          </cell>
          <cell r="D54" t="str">
            <v>DEVONGAS</v>
          </cell>
          <cell r="E54" t="str">
            <v>GASIDX</v>
          </cell>
          <cell r="F54">
            <v>232110</v>
          </cell>
          <cell r="H54" t="str">
            <v>Supply - NIMO</v>
          </cell>
          <cell r="V54">
            <v>0</v>
          </cell>
          <cell r="W54" t="str">
            <v>Valued from Nucleus</v>
          </cell>
          <cell r="AE54">
            <v>4.2059000000000006</v>
          </cell>
          <cell r="AH54">
            <v>976426.73434686952</v>
          </cell>
          <cell r="AI54">
            <v>232156.43128625726</v>
          </cell>
          <cell r="AK54">
            <v>232156.43128625726</v>
          </cell>
          <cell r="AM54" t="str">
            <v>NGP 3</v>
          </cell>
          <cell r="AP54">
            <v>-4641.2715600000001</v>
          </cell>
          <cell r="AQ54" t="str">
            <v>LOSS</v>
          </cell>
        </row>
        <row r="55">
          <cell r="A55" t="str">
            <v>PURCHASE</v>
          </cell>
          <cell r="B55">
            <v>201104</v>
          </cell>
          <cell r="C55">
            <v>181170</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C56">
            <v>181170</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C57">
            <v>181170</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C58">
            <v>181324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C59">
            <v>181324</v>
          </cell>
          <cell r="D59" t="str">
            <v>DEVONGAS</v>
          </cell>
          <cell r="E59" t="str">
            <v>GAS</v>
          </cell>
          <cell r="F59">
            <v>300000</v>
          </cell>
          <cell r="H59" t="str">
            <v>Supply - LI</v>
          </cell>
          <cell r="V59">
            <v>-30000</v>
          </cell>
          <cell r="W59" t="str">
            <v>Valued from Nucleus</v>
          </cell>
          <cell r="AE59">
            <v>4.2474999999999996</v>
          </cell>
          <cell r="AH59">
            <v>1274249.9999999998</v>
          </cell>
          <cell r="AI59">
            <v>300000</v>
          </cell>
          <cell r="AK59">
            <v>300000</v>
          </cell>
          <cell r="AM59" t="str">
            <v>NGP 3</v>
          </cell>
          <cell r="AP59">
            <v>-35998.800000000003</v>
          </cell>
          <cell r="AQ59" t="str">
            <v>LOSS</v>
          </cell>
        </row>
        <row r="60">
          <cell r="A60" t="str">
            <v>PURCHASE</v>
          </cell>
          <cell r="B60">
            <v>201104</v>
          </cell>
          <cell r="C60">
            <v>181324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C61">
            <v>181325</v>
          </cell>
          <cell r="D61" t="str">
            <v>DEVONGAS</v>
          </cell>
          <cell r="E61" t="str">
            <v>GASIDX</v>
          </cell>
          <cell r="F61">
            <v>32670</v>
          </cell>
          <cell r="H61" t="str">
            <v>Supply - LI</v>
          </cell>
          <cell r="V61">
            <v>-326.7</v>
          </cell>
          <cell r="W61" t="str">
            <v>Valued from Nucleus</v>
          </cell>
          <cell r="AE61">
            <v>4.0041000000000002</v>
          </cell>
          <cell r="AH61">
            <v>130840.1150230046</v>
          </cell>
          <cell r="AI61">
            <v>32676.535307061411</v>
          </cell>
          <cell r="AK61">
            <v>32676.535307061411</v>
          </cell>
          <cell r="AM61" t="str">
            <v>NGP 3</v>
          </cell>
          <cell r="AP61">
            <v>-979.96931999999993</v>
          </cell>
          <cell r="AQ61" t="str">
            <v>LOSS</v>
          </cell>
        </row>
        <row r="62">
          <cell r="A62" t="str">
            <v>PURCHASE</v>
          </cell>
          <cell r="B62">
            <v>201104</v>
          </cell>
          <cell r="C62">
            <v>181327</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C63">
            <v>181327</v>
          </cell>
          <cell r="D63" t="str">
            <v>DEVONGAS</v>
          </cell>
          <cell r="E63" t="str">
            <v>GAS</v>
          </cell>
          <cell r="F63">
            <v>300000</v>
          </cell>
          <cell r="H63" t="str">
            <v>Supply - NY</v>
          </cell>
          <cell r="V63">
            <v>-30000</v>
          </cell>
          <cell r="W63" t="str">
            <v>Valued from Nucleus</v>
          </cell>
          <cell r="AE63">
            <v>4.2474999999999996</v>
          </cell>
          <cell r="AH63">
            <v>1274249.9999999998</v>
          </cell>
          <cell r="AI63">
            <v>300000</v>
          </cell>
          <cell r="AK63">
            <v>300000</v>
          </cell>
          <cell r="AM63" t="str">
            <v>NGP 3</v>
          </cell>
          <cell r="AP63">
            <v>-35998.800000000003</v>
          </cell>
          <cell r="AQ63" t="str">
            <v>LOSS</v>
          </cell>
        </row>
        <row r="64">
          <cell r="A64" t="str">
            <v>PURCHASE</v>
          </cell>
          <cell r="B64">
            <v>201104</v>
          </cell>
          <cell r="C64">
            <v>181327</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C65">
            <v>181328</v>
          </cell>
          <cell r="D65" t="str">
            <v>DEVONGAS</v>
          </cell>
          <cell r="E65" t="str">
            <v>GASIDX</v>
          </cell>
          <cell r="F65">
            <v>65340</v>
          </cell>
          <cell r="H65" t="str">
            <v>Supply - NY</v>
          </cell>
          <cell r="V65">
            <v>-653.4</v>
          </cell>
          <cell r="W65" t="str">
            <v>Valued from Nucleus</v>
          </cell>
          <cell r="AE65">
            <v>4.0041000000000002</v>
          </cell>
          <cell r="AH65">
            <v>261680.23004600921</v>
          </cell>
          <cell r="AI65">
            <v>65353.070614122822</v>
          </cell>
          <cell r="AK65">
            <v>65353.070614122822</v>
          </cell>
          <cell r="AM65" t="str">
            <v>NGP 3</v>
          </cell>
          <cell r="AP65">
            <v>-1959.9386399999999</v>
          </cell>
          <cell r="AQ65" t="str">
            <v>LOSS</v>
          </cell>
        </row>
        <row r="66">
          <cell r="A66" t="str">
            <v>PURCHASE</v>
          </cell>
          <cell r="B66">
            <v>201104</v>
          </cell>
          <cell r="C66">
            <v>173774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C67">
            <v>166065</v>
          </cell>
          <cell r="D67" t="str">
            <v>EMERASVC</v>
          </cell>
          <cell r="E67" t="str">
            <v>GASGDA</v>
          </cell>
          <cell r="F67">
            <v>0</v>
          </cell>
          <cell r="H67" t="str">
            <v>Supply - LI</v>
          </cell>
          <cell r="V67">
            <v>0</v>
          </cell>
          <cell r="W67" t="str">
            <v>Valued from Nucleus</v>
          </cell>
          <cell r="AE67">
            <v>4.8134000000000006</v>
          </cell>
          <cell r="AH67">
            <v>0</v>
          </cell>
          <cell r="AI67">
            <v>0</v>
          </cell>
          <cell r="AK67">
            <v>0</v>
          </cell>
          <cell r="AM67" t="str">
            <v>NGP 3</v>
          </cell>
          <cell r="AP67">
            <v>-1429025.2421065366</v>
          </cell>
          <cell r="AQ67" t="str">
            <v>LOSS</v>
          </cell>
        </row>
        <row r="68">
          <cell r="A68" t="str">
            <v>PURCHASE</v>
          </cell>
          <cell r="B68">
            <v>201104</v>
          </cell>
          <cell r="C68">
            <v>168215</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C69">
            <v>181135</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C70">
            <v>181135</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C71">
            <v>181135</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C72">
            <v>181167</v>
          </cell>
          <cell r="D72" t="str">
            <v>ENCANAUSA</v>
          </cell>
          <cell r="E72" t="str">
            <v>GASIDX</v>
          </cell>
          <cell r="F72">
            <v>120000</v>
          </cell>
          <cell r="H72" t="str">
            <v>Supply - NIMO</v>
          </cell>
          <cell r="V72">
            <v>0</v>
          </cell>
          <cell r="W72" t="str">
            <v>Valued from nucleus</v>
          </cell>
          <cell r="AE72">
            <v>4.2059000000000006</v>
          </cell>
          <cell r="AH72">
            <v>504808.96179235855</v>
          </cell>
          <cell r="AI72">
            <v>120024.00480096019</v>
          </cell>
          <cell r="AK72">
            <v>120024.00480096019</v>
          </cell>
          <cell r="AM72" t="str">
            <v>NGP 3</v>
          </cell>
          <cell r="AP72">
            <v>-2399.52</v>
          </cell>
          <cell r="AQ72" t="str">
            <v>LOSS</v>
          </cell>
        </row>
        <row r="73">
          <cell r="A73" t="str">
            <v>PURCHASE</v>
          </cell>
          <cell r="B73">
            <v>201104</v>
          </cell>
          <cell r="C73">
            <v>181795</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C74">
            <v>181482</v>
          </cell>
          <cell r="D74" t="str">
            <v>G4ENERGY</v>
          </cell>
          <cell r="E74" t="str">
            <v>GASIDX</v>
          </cell>
          <cell r="F74">
            <v>264750</v>
          </cell>
          <cell r="H74" t="str">
            <v>Supply - LI</v>
          </cell>
          <cell r="V74">
            <v>-5956.875</v>
          </cell>
          <cell r="W74" t="str">
            <v>Valued from nucleus</v>
          </cell>
          <cell r="AE74">
            <v>4.2575000000000003</v>
          </cell>
          <cell r="AH74">
            <v>1127398.6047209441</v>
          </cell>
          <cell r="AI74">
            <v>264802.96059211844</v>
          </cell>
          <cell r="AK74">
            <v>264802.96059211844</v>
          </cell>
          <cell r="AM74" t="str">
            <v>NGP 3</v>
          </cell>
          <cell r="AP74">
            <v>-11250.815999999999</v>
          </cell>
          <cell r="AQ74" t="str">
            <v>LOSS</v>
          </cell>
        </row>
        <row r="75">
          <cell r="A75" t="str">
            <v>PURCHASE</v>
          </cell>
          <cell r="B75">
            <v>201104</v>
          </cell>
          <cell r="C75">
            <v>165659</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C76">
            <v>121200</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C77">
            <v>121202</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C78">
            <v>166447</v>
          </cell>
          <cell r="D78" t="str">
            <v>HESS</v>
          </cell>
          <cell r="E78" t="str">
            <v>GASGDA</v>
          </cell>
          <cell r="F78">
            <v>0</v>
          </cell>
          <cell r="H78" t="str">
            <v>Supply - LI</v>
          </cell>
          <cell r="V78">
            <v>0</v>
          </cell>
          <cell r="W78" t="str">
            <v>Valued from Nucleus - Demand Only; Summer Option at Index plus adder, hence MtM on supply is zero</v>
          </cell>
          <cell r="AE78">
            <v>4.8134000000000006</v>
          </cell>
          <cell r="AH78">
            <v>0</v>
          </cell>
          <cell r="AI78">
            <v>0</v>
          </cell>
          <cell r="AK78">
            <v>0</v>
          </cell>
          <cell r="AM78" t="str">
            <v>NGP 3</v>
          </cell>
          <cell r="AP78">
            <v>-1020857.5122715152</v>
          </cell>
          <cell r="AQ78" t="str">
            <v>LOSS</v>
          </cell>
        </row>
        <row r="79">
          <cell r="A79" t="str">
            <v>PURCHASE</v>
          </cell>
          <cell r="B79">
            <v>201104</v>
          </cell>
          <cell r="C79">
            <v>181146</v>
          </cell>
          <cell r="D79" t="str">
            <v>ICCENERGY</v>
          </cell>
          <cell r="E79" t="str">
            <v>GASIDX</v>
          </cell>
          <cell r="F79">
            <v>250290</v>
          </cell>
          <cell r="H79" t="str">
            <v>Supply - LI</v>
          </cell>
          <cell r="V79">
            <v>-12514.5</v>
          </cell>
          <cell r="W79" t="str">
            <v>Valued from nucleus</v>
          </cell>
          <cell r="AE79">
            <v>4.16</v>
          </cell>
          <cell r="AH79">
            <v>1041414.6829365874</v>
          </cell>
          <cell r="AI79">
            <v>250340.06801360272</v>
          </cell>
          <cell r="AK79">
            <v>250340.06801360272</v>
          </cell>
          <cell r="AM79" t="str">
            <v>NGP 3</v>
          </cell>
          <cell r="AP79">
            <v>-17519.298839999999</v>
          </cell>
          <cell r="AQ79" t="str">
            <v>LOSS</v>
          </cell>
        </row>
        <row r="80">
          <cell r="A80" t="str">
            <v>PURCHASE</v>
          </cell>
          <cell r="B80">
            <v>201104</v>
          </cell>
          <cell r="C80">
            <v>166076</v>
          </cell>
          <cell r="D80" t="str">
            <v>JARON</v>
          </cell>
          <cell r="E80" t="str">
            <v>GASGDA</v>
          </cell>
          <cell r="F80">
            <v>0</v>
          </cell>
          <cell r="H80" t="str">
            <v>Supply - LI</v>
          </cell>
          <cell r="V80">
            <v>0</v>
          </cell>
          <cell r="W80" t="str">
            <v>Valued from Nucleus - Demand Only</v>
          </cell>
          <cell r="AE80">
            <v>4.8134000000000006</v>
          </cell>
          <cell r="AH80">
            <v>0</v>
          </cell>
          <cell r="AI80">
            <v>0</v>
          </cell>
          <cell r="AK80">
            <v>0</v>
          </cell>
          <cell r="AM80" t="str">
            <v>NGP 3</v>
          </cell>
          <cell r="AP80">
            <v>-1370353.7854731253</v>
          </cell>
          <cell r="AQ80" t="str">
            <v>LOSS</v>
          </cell>
        </row>
        <row r="81">
          <cell r="A81" t="str">
            <v>PURCHASE</v>
          </cell>
          <cell r="B81">
            <v>201104</v>
          </cell>
          <cell r="C81">
            <v>168216</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C82">
            <v>181161</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C83">
            <v>181161</v>
          </cell>
          <cell r="D83" t="str">
            <v>JARON</v>
          </cell>
          <cell r="E83" t="str">
            <v>GAS</v>
          </cell>
          <cell r="F83">
            <v>30360</v>
          </cell>
          <cell r="H83" t="str">
            <v>Optimization - NEC</v>
          </cell>
          <cell r="V83">
            <v>-455.4</v>
          </cell>
          <cell r="W83" t="str">
            <v>Valued from nucleus</v>
          </cell>
          <cell r="AE83">
            <v>4.9400000000000004</v>
          </cell>
          <cell r="AH83">
            <v>149978.40000000002</v>
          </cell>
          <cell r="AI83">
            <v>30360</v>
          </cell>
          <cell r="AK83">
            <v>30360</v>
          </cell>
          <cell r="AM83" t="str">
            <v>NGP 3</v>
          </cell>
          <cell r="AP83">
            <v>-1062.47856</v>
          </cell>
          <cell r="AQ83" t="str">
            <v>LOSS</v>
          </cell>
        </row>
        <row r="84">
          <cell r="A84" t="str">
            <v>PURCHASE</v>
          </cell>
          <cell r="B84">
            <v>201104</v>
          </cell>
          <cell r="C84">
            <v>181161</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C85">
            <v>181344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C86">
            <v>181344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C87">
            <v>181344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C88">
            <v>153972</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-5347.8662127999942</v>
          </cell>
          <cell r="AQ88" t="str">
            <v>LOSS</v>
          </cell>
        </row>
        <row r="89">
          <cell r="A89" t="str">
            <v>PURCHASE</v>
          </cell>
          <cell r="B89">
            <v>201104</v>
          </cell>
          <cell r="C89">
            <v>153972</v>
          </cell>
          <cell r="D89" t="str">
            <v>JPMORVEN</v>
          </cell>
          <cell r="E89" t="str">
            <v>GASIDX</v>
          </cell>
          <cell r="F89">
            <v>0</v>
          </cell>
          <cell r="H89" t="str">
            <v>Supply - EN</v>
          </cell>
          <cell r="V89">
            <v>0</v>
          </cell>
          <cell r="W89" t="str">
            <v>Valued from Nucleus - Baseload Portion</v>
          </cell>
          <cell r="AE89">
            <v>4.4300000000000006</v>
          </cell>
          <cell r="AH89">
            <v>0</v>
          </cell>
          <cell r="AI89">
            <v>0</v>
          </cell>
          <cell r="AK89">
            <v>0</v>
          </cell>
          <cell r="AM89" t="str">
            <v>NGP 3</v>
          </cell>
          <cell r="AP89">
            <v>0</v>
          </cell>
          <cell r="AQ89" t="str">
            <v>LOSS</v>
          </cell>
        </row>
        <row r="90">
          <cell r="A90" t="str">
            <v>PURCHASE</v>
          </cell>
          <cell r="B90">
            <v>201104</v>
          </cell>
          <cell r="C90">
            <v>153972</v>
          </cell>
          <cell r="D90" t="str">
            <v>JPMORVEN</v>
          </cell>
          <cell r="E90" t="str">
            <v>GASIDX</v>
          </cell>
          <cell r="F90">
            <v>111690</v>
          </cell>
          <cell r="H90" t="str">
            <v>Supply - EN</v>
          </cell>
          <cell r="V90">
            <v>16111.411</v>
          </cell>
          <cell r="W90" t="str">
            <v>Valued from Nucleus - Baseload Portion</v>
          </cell>
          <cell r="AE90">
            <v>4.7764000000000006</v>
          </cell>
          <cell r="AH90">
            <v>533582.83256651333</v>
          </cell>
          <cell r="AI90">
            <v>111712.34246849369</v>
          </cell>
          <cell r="AK90">
            <v>111712.34246849369</v>
          </cell>
          <cell r="AM90" t="str">
            <v>NGP 3</v>
          </cell>
          <cell r="AP90">
            <v>13878.05776</v>
          </cell>
          <cell r="AQ90" t="str">
            <v>GAIN</v>
          </cell>
        </row>
        <row r="91">
          <cell r="A91" t="str">
            <v>PURCHASE</v>
          </cell>
          <cell r="B91">
            <v>201104</v>
          </cell>
          <cell r="C91">
            <v>153972</v>
          </cell>
          <cell r="D91" t="str">
            <v>JPMORVEN</v>
          </cell>
          <cell r="E91" t="str">
            <v>GASIDX</v>
          </cell>
          <cell r="F91">
            <v>278310</v>
          </cell>
          <cell r="H91" t="str">
            <v>Supply - EN</v>
          </cell>
          <cell r="V91">
            <v>40146.536999999997</v>
          </cell>
          <cell r="W91" t="str">
            <v>Valued from Nucleus - Baseload Portion</v>
          </cell>
          <cell r="AE91">
            <v>4.7764000000000006</v>
          </cell>
          <cell r="AH91">
            <v>1329585.8011602322</v>
          </cell>
          <cell r="AI91">
            <v>278365.67313462694</v>
          </cell>
          <cell r="AK91">
            <v>278365.67313462694</v>
          </cell>
          <cell r="AM91" t="str">
            <v>NGP 3</v>
          </cell>
          <cell r="AP91">
            <v>34581.450239999998</v>
          </cell>
          <cell r="AQ91" t="str">
            <v>GAIN</v>
          </cell>
        </row>
        <row r="92">
          <cell r="A92" t="str">
            <v>PURCHASE</v>
          </cell>
          <cell r="B92">
            <v>201104</v>
          </cell>
          <cell r="C92">
            <v>154130</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C93">
            <v>154130</v>
          </cell>
          <cell r="D93" t="str">
            <v>JPMORVEN</v>
          </cell>
          <cell r="E93" t="str">
            <v>GASGDA</v>
          </cell>
          <cell r="F93">
            <v>0</v>
          </cell>
          <cell r="H93" t="str">
            <v>Supply - EN</v>
          </cell>
          <cell r="V93">
            <v>0</v>
          </cell>
          <cell r="W93" t="str">
            <v>Not Valued from Nucleus - JPMORVEN Model; was valued from Nucleus last quarter</v>
          </cell>
          <cell r="AE93">
            <v>4.4300000000000006</v>
          </cell>
          <cell r="AH93">
            <v>0</v>
          </cell>
          <cell r="AI93">
            <v>0</v>
          </cell>
          <cell r="AK93">
            <v>0</v>
          </cell>
          <cell r="AM93" t="str">
            <v>NGP 3</v>
          </cell>
          <cell r="AP93">
            <v>0</v>
          </cell>
          <cell r="AQ93" t="str">
            <v>LOSS</v>
          </cell>
        </row>
        <row r="94">
          <cell r="A94" t="str">
            <v>PURCHASE</v>
          </cell>
          <cell r="B94">
            <v>201104</v>
          </cell>
          <cell r="C94">
            <v>154130</v>
          </cell>
          <cell r="D94" t="str">
            <v>JPMORVEN</v>
          </cell>
          <cell r="E94" t="str">
            <v>GASGDA</v>
          </cell>
          <cell r="F94">
            <v>0</v>
          </cell>
          <cell r="H94" t="str">
            <v>Supply - EN</v>
          </cell>
          <cell r="V94">
            <v>0</v>
          </cell>
          <cell r="W94" t="str">
            <v>Not Valued from Nucleus - JPMORVEN Model; was valued from Nucleus last quarter</v>
          </cell>
          <cell r="AE94">
            <v>4.7764000000000006</v>
          </cell>
          <cell r="AH94">
            <v>0</v>
          </cell>
          <cell r="AI94">
            <v>0</v>
          </cell>
          <cell r="AK94">
            <v>0</v>
          </cell>
          <cell r="AM94" t="str">
            <v>NGP 3</v>
          </cell>
          <cell r="AP94">
            <v>0</v>
          </cell>
          <cell r="AQ94" t="str">
            <v>LOSS</v>
          </cell>
        </row>
        <row r="95">
          <cell r="A95" t="str">
            <v>PURCHASE</v>
          </cell>
          <cell r="B95">
            <v>201104</v>
          </cell>
          <cell r="C95">
            <v>181148</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1006089.2178435687</v>
          </cell>
          <cell r="AI95">
            <v>241848.36967393479</v>
          </cell>
          <cell r="AK95">
            <v>241848.36967393479</v>
          </cell>
          <cell r="AM95" t="str">
            <v>NGP 3</v>
          </cell>
          <cell r="AP95">
            <v>-9429.2327999999998</v>
          </cell>
          <cell r="AQ95" t="str">
            <v>LOSS</v>
          </cell>
        </row>
        <row r="96">
          <cell r="A96" t="str">
            <v>PURCHASE</v>
          </cell>
          <cell r="B96">
            <v>201104</v>
          </cell>
          <cell r="C96">
            <v>181149</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1497025.8051610324</v>
          </cell>
          <cell r="AI96">
            <v>359861.97239447891</v>
          </cell>
          <cell r="AK96">
            <v>359861.97239447891</v>
          </cell>
          <cell r="AM96" t="str">
            <v>NGP 3</v>
          </cell>
          <cell r="AP96">
            <v>-14030.37084</v>
          </cell>
          <cell r="AQ96" t="str">
            <v>LOSS</v>
          </cell>
        </row>
        <row r="97">
          <cell r="A97" t="str">
            <v>PURCHASE</v>
          </cell>
          <cell r="B97">
            <v>201104</v>
          </cell>
          <cell r="C97">
            <v>181794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C98">
            <v>181336</v>
          </cell>
          <cell r="D98" t="str">
            <v>NDR</v>
          </cell>
          <cell r="E98" t="str">
            <v>GASIDX</v>
          </cell>
          <cell r="F98">
            <v>250950</v>
          </cell>
          <cell r="H98" t="str">
            <v>Supply - NY</v>
          </cell>
          <cell r="V98">
            <v>-3136.875</v>
          </cell>
          <cell r="W98" t="str">
            <v>Valued from nucleus</v>
          </cell>
          <cell r="AE98">
            <v>4.2575000000000003</v>
          </cell>
          <cell r="AH98">
            <v>1068633.3516703341</v>
          </cell>
          <cell r="AI98">
            <v>251000.200040008</v>
          </cell>
          <cell r="AK98">
            <v>251000.200040008</v>
          </cell>
          <cell r="AM98" t="str">
            <v>NGP 3</v>
          </cell>
          <cell r="AP98">
            <v>-8154.8712000000005</v>
          </cell>
          <cell r="AQ98" t="str">
            <v>LOSS</v>
          </cell>
        </row>
        <row r="99">
          <cell r="A99" t="str">
            <v>PURCHASE</v>
          </cell>
          <cell r="B99">
            <v>201104</v>
          </cell>
          <cell r="C99">
            <v>181139</v>
          </cell>
          <cell r="D99" t="str">
            <v>NJRENERGY</v>
          </cell>
          <cell r="E99" t="str">
            <v>GASIDX</v>
          </cell>
          <cell r="F99">
            <v>156510</v>
          </cell>
          <cell r="H99" t="str">
            <v>Optimization - NEC</v>
          </cell>
          <cell r="V99">
            <v>-1565.1</v>
          </cell>
          <cell r="W99" t="str">
            <v>Valued from nucleus</v>
          </cell>
          <cell r="AE99">
            <v>4.0041000000000002</v>
          </cell>
          <cell r="AH99">
            <v>626807.05241048208</v>
          </cell>
          <cell r="AI99">
            <v>156541.30826165233</v>
          </cell>
          <cell r="AK99">
            <v>156541.30826165233</v>
          </cell>
          <cell r="AM99" t="str">
            <v>NGP 3</v>
          </cell>
          <cell r="AP99">
            <v>-4694.6739600000001</v>
          </cell>
          <cell r="AQ99" t="str">
            <v>LOSS</v>
          </cell>
        </row>
        <row r="100">
          <cell r="A100" t="str">
            <v>PURCHASE</v>
          </cell>
          <cell r="B100">
            <v>201104</v>
          </cell>
          <cell r="C100">
            <v>181164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C101">
            <v>181164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C102">
            <v>181164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C103">
            <v>166059</v>
          </cell>
          <cell r="D103" t="str">
            <v>REPSOL</v>
          </cell>
          <cell r="E103" t="str">
            <v>GASIDX</v>
          </cell>
          <cell r="F103">
            <v>0</v>
          </cell>
          <cell r="H103" t="str">
            <v>Supply - EN</v>
          </cell>
          <cell r="V103">
            <v>0</v>
          </cell>
          <cell r="W103" t="str">
            <v>Not Valued from Nucleus - Model</v>
          </cell>
          <cell r="AE103">
            <v>4.7764000000000006</v>
          </cell>
          <cell r="AH103">
            <v>0</v>
          </cell>
          <cell r="AI103">
            <v>0</v>
          </cell>
          <cell r="AK103">
            <v>0</v>
          </cell>
          <cell r="AM103" t="str">
            <v>NGP 3</v>
          </cell>
          <cell r="AP103">
            <v>0</v>
          </cell>
          <cell r="AQ103" t="str">
            <v>LOSS</v>
          </cell>
        </row>
        <row r="104">
          <cell r="A104" t="str">
            <v>PURCHASE</v>
          </cell>
          <cell r="B104">
            <v>201104</v>
          </cell>
          <cell r="C104">
            <v>166062</v>
          </cell>
          <cell r="D104" t="str">
            <v>REPSOL</v>
          </cell>
          <cell r="E104" t="str">
            <v>GASGDA</v>
          </cell>
          <cell r="F104">
            <v>0</v>
          </cell>
          <cell r="H104" t="str">
            <v>Supply - EN</v>
          </cell>
          <cell r="V104">
            <v>0</v>
          </cell>
          <cell r="W104" t="str">
            <v>Not Valued from Nucleus - Model</v>
          </cell>
          <cell r="AE104">
            <v>4.7764000000000006</v>
          </cell>
          <cell r="AH104">
            <v>0</v>
          </cell>
          <cell r="AI104">
            <v>0</v>
          </cell>
          <cell r="AK104">
            <v>0</v>
          </cell>
          <cell r="AM104" t="str">
            <v>NGP 3</v>
          </cell>
          <cell r="AP104">
            <v>0</v>
          </cell>
          <cell r="AQ104" t="str">
            <v>LOSS</v>
          </cell>
        </row>
        <row r="105">
          <cell r="A105" t="str">
            <v>PURCHASE</v>
          </cell>
          <cell r="B105">
            <v>201104</v>
          </cell>
          <cell r="C105">
            <v>166063</v>
          </cell>
          <cell r="D105" t="str">
            <v>REPSOL</v>
          </cell>
          <cell r="E105" t="str">
            <v>GASGDA</v>
          </cell>
          <cell r="F105">
            <v>0</v>
          </cell>
          <cell r="H105" t="str">
            <v>Supply - EN</v>
          </cell>
          <cell r="V105">
            <v>0</v>
          </cell>
          <cell r="W105" t="str">
            <v>Not Valued from Nucleus - Model</v>
          </cell>
          <cell r="AE105">
            <v>4.7764000000000006</v>
          </cell>
          <cell r="AH105">
            <v>0</v>
          </cell>
          <cell r="AI105">
            <v>0</v>
          </cell>
          <cell r="AK105">
            <v>0</v>
          </cell>
          <cell r="AM105" t="str">
            <v>NGP 3</v>
          </cell>
          <cell r="AP105">
            <v>0</v>
          </cell>
          <cell r="AQ105" t="str">
            <v>LOSS</v>
          </cell>
        </row>
        <row r="106">
          <cell r="A106" t="str">
            <v>PURCHASE</v>
          </cell>
          <cell r="B106">
            <v>201104</v>
          </cell>
          <cell r="C106">
            <v>167168</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-78766.557372849318</v>
          </cell>
          <cell r="AQ106" t="str">
            <v>LOSS</v>
          </cell>
        </row>
        <row r="107">
          <cell r="A107" t="str">
            <v>PURCHASE</v>
          </cell>
          <cell r="B107">
            <v>201104</v>
          </cell>
          <cell r="C107">
            <v>181141</v>
          </cell>
          <cell r="D107" t="str">
            <v>SEQUENT</v>
          </cell>
          <cell r="E107" t="str">
            <v>GASIDX</v>
          </cell>
          <cell r="F107">
            <v>109680</v>
          </cell>
          <cell r="H107" t="str">
            <v>Optimization - NEC</v>
          </cell>
          <cell r="V107">
            <v>-274.2</v>
          </cell>
          <cell r="W107" t="str">
            <v>Valued from nucleus</v>
          </cell>
          <cell r="AE107">
            <v>4.24</v>
          </cell>
          <cell r="AH107">
            <v>465136.22724544909</v>
          </cell>
          <cell r="AI107">
            <v>109701.94038807761</v>
          </cell>
          <cell r="AK107">
            <v>109701.94038807761</v>
          </cell>
          <cell r="AM107" t="str">
            <v>NGP 3</v>
          </cell>
          <cell r="AP107">
            <v>-2467.3612799999996</v>
          </cell>
          <cell r="AQ107" t="str">
            <v>LOSS</v>
          </cell>
        </row>
        <row r="108">
          <cell r="A108" t="str">
            <v>PURCHASE</v>
          </cell>
          <cell r="B108">
            <v>201104</v>
          </cell>
          <cell r="C108">
            <v>181142</v>
          </cell>
          <cell r="D108" t="str">
            <v>SEQUENT</v>
          </cell>
          <cell r="E108" t="str">
            <v>GASIDX</v>
          </cell>
          <cell r="F108">
            <v>31320</v>
          </cell>
          <cell r="H108" t="str">
            <v>Optimization - NEC</v>
          </cell>
          <cell r="V108">
            <v>-78.3</v>
          </cell>
          <cell r="W108" t="str">
            <v>Valued from nucleus</v>
          </cell>
          <cell r="AE108">
            <v>4.24</v>
          </cell>
          <cell r="AH108">
            <v>132823.36467293461</v>
          </cell>
          <cell r="AI108">
            <v>31326.265253050609</v>
          </cell>
          <cell r="AK108">
            <v>31326.265253050609</v>
          </cell>
          <cell r="AM108" t="str">
            <v>NGP 3</v>
          </cell>
          <cell r="AP108">
            <v>-704.57471999999996</v>
          </cell>
          <cell r="AQ108" t="str">
            <v>LOSS</v>
          </cell>
        </row>
        <row r="109">
          <cell r="A109" t="str">
            <v>PURCHASE</v>
          </cell>
          <cell r="B109">
            <v>201104</v>
          </cell>
          <cell r="C109">
            <v>181138</v>
          </cell>
          <cell r="D109" t="str">
            <v>SHELLUS</v>
          </cell>
          <cell r="E109" t="str">
            <v>GASIDX</v>
          </cell>
          <cell r="F109">
            <v>60000</v>
          </cell>
          <cell r="H109" t="str">
            <v>Optimization - NEC</v>
          </cell>
          <cell r="V109">
            <v>-600</v>
          </cell>
          <cell r="W109" t="str">
            <v>Valued from nucleus</v>
          </cell>
          <cell r="AE109">
            <v>4.0041000000000002</v>
          </cell>
          <cell r="AH109">
            <v>240294.05881176234</v>
          </cell>
          <cell r="AI109">
            <v>60012.002400480094</v>
          </cell>
          <cell r="AK109">
            <v>60012.002400480094</v>
          </cell>
          <cell r="AM109" t="str">
            <v>NGP 3</v>
          </cell>
          <cell r="AP109">
            <v>-1799.76</v>
          </cell>
          <cell r="AQ109" t="str">
            <v>LOSS</v>
          </cell>
        </row>
        <row r="110">
          <cell r="A110" t="str">
            <v>PURCHASE</v>
          </cell>
          <cell r="B110">
            <v>201104</v>
          </cell>
          <cell r="C110">
            <v>181150</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1234536.9073814764</v>
          </cell>
          <cell r="AI110">
            <v>300060.01200240047</v>
          </cell>
          <cell r="AK110">
            <v>300060.01200240047</v>
          </cell>
          <cell r="AM110" t="str">
            <v>NGP 3</v>
          </cell>
          <cell r="AP110">
            <v>-5998.8</v>
          </cell>
          <cell r="AQ110" t="str">
            <v>LOSS</v>
          </cell>
        </row>
        <row r="111">
          <cell r="A111" t="str">
            <v>PURCHASE</v>
          </cell>
          <cell r="B111">
            <v>201104</v>
          </cell>
          <cell r="C111">
            <v>181137</v>
          </cell>
          <cell r="D111" t="str">
            <v>SOUTHWEST</v>
          </cell>
          <cell r="E111" t="str">
            <v>GASIDX</v>
          </cell>
          <cell r="F111">
            <v>45000</v>
          </cell>
          <cell r="H111" t="str">
            <v>Optimization - NEC</v>
          </cell>
          <cell r="V111">
            <v>-562.5</v>
          </cell>
          <cell r="W111" t="str">
            <v>Valued from nucleus</v>
          </cell>
          <cell r="AE111">
            <v>4.0041000000000002</v>
          </cell>
          <cell r="AH111">
            <v>180220.54410882175</v>
          </cell>
          <cell r="AI111">
            <v>45009.001800360071</v>
          </cell>
          <cell r="AK111">
            <v>45009.001800360071</v>
          </cell>
          <cell r="AM111" t="str">
            <v>NGP 3</v>
          </cell>
          <cell r="AP111">
            <v>-1462.3200000000002</v>
          </cell>
          <cell r="AQ111" t="str">
            <v>LOSS</v>
          </cell>
        </row>
        <row r="112">
          <cell r="A112" t="str">
            <v>PURCHASE</v>
          </cell>
          <cell r="B112">
            <v>201104</v>
          </cell>
          <cell r="C112">
            <v>181143</v>
          </cell>
          <cell r="D112" t="str">
            <v>SOWESTERN</v>
          </cell>
          <cell r="E112" t="str">
            <v>GASIDX</v>
          </cell>
          <cell r="F112">
            <v>5160</v>
          </cell>
          <cell r="H112" t="str">
            <v>Optimization - NEC</v>
          </cell>
          <cell r="V112">
            <v>-12.9</v>
          </cell>
          <cell r="W112" t="str">
            <v>Valued from nucleus</v>
          </cell>
          <cell r="AE112">
            <v>4.1475</v>
          </cell>
          <cell r="AH112">
            <v>21405.381076215243</v>
          </cell>
          <cell r="AI112">
            <v>5161.0322064412885</v>
          </cell>
          <cell r="AK112">
            <v>5161.0322064412885</v>
          </cell>
          <cell r="AM112" t="str">
            <v>NGP 3</v>
          </cell>
          <cell r="AP112">
            <v>-116.07936000000001</v>
          </cell>
          <cell r="AQ112" t="str">
            <v>LOSS</v>
          </cell>
        </row>
        <row r="113">
          <cell r="A113" t="str">
            <v>PURCHASE</v>
          </cell>
          <cell r="B113">
            <v>201104</v>
          </cell>
          <cell r="C113">
            <v>181144</v>
          </cell>
          <cell r="D113" t="str">
            <v>SOWESTERN</v>
          </cell>
          <cell r="E113" t="str">
            <v>GASIDX</v>
          </cell>
          <cell r="F113">
            <v>25920</v>
          </cell>
          <cell r="H113" t="str">
            <v>Optimization - NEC</v>
          </cell>
          <cell r="V113">
            <v>-64.8</v>
          </cell>
          <cell r="W113" t="str">
            <v>Valued from nucleus</v>
          </cell>
          <cell r="AE113">
            <v>4.1475</v>
          </cell>
          <cell r="AH113">
            <v>107524.70494098819</v>
          </cell>
          <cell r="AI113">
            <v>25925.185037007403</v>
          </cell>
          <cell r="AK113">
            <v>25925.185037007403</v>
          </cell>
          <cell r="AM113" t="str">
            <v>NGP 3</v>
          </cell>
          <cell r="AP113">
            <v>-583.09631999999999</v>
          </cell>
          <cell r="AQ113" t="str">
            <v>LOSS</v>
          </cell>
        </row>
        <row r="114">
          <cell r="A114" t="str">
            <v>PURCHASE</v>
          </cell>
          <cell r="B114">
            <v>201104</v>
          </cell>
          <cell r="C114">
            <v>181329</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C115">
            <v>181329</v>
          </cell>
          <cell r="D115" t="str">
            <v>SOWESTERN</v>
          </cell>
          <cell r="E115" t="str">
            <v>GAS</v>
          </cell>
          <cell r="F115">
            <v>300000</v>
          </cell>
          <cell r="H115" t="str">
            <v>Supply - NY</v>
          </cell>
          <cell r="V115">
            <v>-30000</v>
          </cell>
          <cell r="W115" t="str">
            <v>Valued from nucleus</v>
          </cell>
          <cell r="AE115">
            <v>4.2474999999999996</v>
          </cell>
          <cell r="AH115">
            <v>1274249.9999999998</v>
          </cell>
          <cell r="AI115">
            <v>300000</v>
          </cell>
          <cell r="AK115">
            <v>300000</v>
          </cell>
          <cell r="AM115" t="str">
            <v>NGP 3</v>
          </cell>
          <cell r="AP115">
            <v>-35998.800000000003</v>
          </cell>
          <cell r="AQ115" t="str">
            <v>LOSS</v>
          </cell>
        </row>
        <row r="116">
          <cell r="A116" t="str">
            <v>PURCHASE</v>
          </cell>
          <cell r="B116">
            <v>201104</v>
          </cell>
          <cell r="C116">
            <v>181329</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C117">
            <v>181330</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C118">
            <v>181330</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C119">
            <v>181330</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C120">
            <v>180246</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617268.45369073818</v>
          </cell>
          <cell r="AI120">
            <v>150030.00600120024</v>
          </cell>
          <cell r="AK120">
            <v>150030.00600120024</v>
          </cell>
          <cell r="AM120" t="str">
            <v>NGP 3</v>
          </cell>
          <cell r="AP120">
            <v>-2249.4</v>
          </cell>
          <cell r="AQ120" t="str">
            <v>LOSS</v>
          </cell>
        </row>
        <row r="121">
          <cell r="A121" t="str">
            <v>PURCHASE</v>
          </cell>
          <cell r="B121">
            <v>201104</v>
          </cell>
          <cell r="C121">
            <v>181337</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300060.01200240047</v>
          </cell>
          <cell r="AK121">
            <v>300060.01200240047</v>
          </cell>
          <cell r="AM121" t="str">
            <v>NGP 3</v>
          </cell>
          <cell r="AP121">
            <v>-10498.8</v>
          </cell>
          <cell r="AQ121" t="str">
            <v>LOSS</v>
          </cell>
        </row>
        <row r="122">
          <cell r="A122" t="str">
            <v>PURCHASE</v>
          </cell>
          <cell r="B122">
            <v>201104</v>
          </cell>
          <cell r="C122">
            <v>181690</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C123">
            <v>166066</v>
          </cell>
          <cell r="D123" t="str">
            <v>TENASKA</v>
          </cell>
          <cell r="E123" t="str">
            <v>GASGDA</v>
          </cell>
          <cell r="F123">
            <v>0</v>
          </cell>
          <cell r="H123" t="str">
            <v>Supply - LI</v>
          </cell>
          <cell r="V123">
            <v>0</v>
          </cell>
          <cell r="W123" t="str">
            <v>Valued from Nucleus</v>
          </cell>
          <cell r="AE123">
            <v>4.8134000000000006</v>
          </cell>
          <cell r="AH123">
            <v>0</v>
          </cell>
          <cell r="AI123">
            <v>0</v>
          </cell>
          <cell r="AK123">
            <v>0</v>
          </cell>
          <cell r="AM123" t="str">
            <v>NGP 3</v>
          </cell>
          <cell r="AP123">
            <v>-1449824.045226123</v>
          </cell>
          <cell r="AQ123" t="str">
            <v>LOSS</v>
          </cell>
        </row>
        <row r="124">
          <cell r="A124" t="str">
            <v>PURCHASE</v>
          </cell>
          <cell r="B124">
            <v>201104</v>
          </cell>
          <cell r="C124">
            <v>168217</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C125">
            <v>181132</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61092.218443688733</v>
          </cell>
          <cell r="AK125">
            <v>61092.218443688733</v>
          </cell>
          <cell r="AM125" t="str">
            <v>NGP 3</v>
          </cell>
          <cell r="AP125">
            <v>-1832.1556800000001</v>
          </cell>
          <cell r="AQ125" t="str">
            <v>LOSS</v>
          </cell>
        </row>
        <row r="126">
          <cell r="A126" t="str">
            <v>PURCHASE</v>
          </cell>
          <cell r="B126">
            <v>201104</v>
          </cell>
          <cell r="C126">
            <v>181133</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35229.66193238648</v>
          </cell>
          <cell r="AI126">
            <v>8581.7163432686539</v>
          </cell>
          <cell r="AK126">
            <v>8581.7163432686539</v>
          </cell>
          <cell r="AM126" t="str">
            <v>NGP 3</v>
          </cell>
          <cell r="AP126">
            <v>-257.36568</v>
          </cell>
          <cell r="AQ126" t="str">
            <v>LOSS</v>
          </cell>
        </row>
        <row r="127">
          <cell r="A127" t="str">
            <v>PURCHASE</v>
          </cell>
          <cell r="B127">
            <v>201104</v>
          </cell>
          <cell r="C127">
            <v>181155</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4.1979000000000006</v>
          </cell>
          <cell r="AH127">
            <v>629810.96219243854</v>
          </cell>
          <cell r="AI127">
            <v>150030.00600120024</v>
          </cell>
          <cell r="AK127">
            <v>150030.00600120024</v>
          </cell>
          <cell r="AM127" t="str">
            <v>NGP 3</v>
          </cell>
          <cell r="AP127">
            <v>-2999.4</v>
          </cell>
          <cell r="AQ127" t="str">
            <v>LOSS</v>
          </cell>
        </row>
        <row r="128">
          <cell r="A128" t="str">
            <v>PURCHASE</v>
          </cell>
          <cell r="B128">
            <v>201104</v>
          </cell>
          <cell r="C128">
            <v>181162</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4.1979000000000006</v>
          </cell>
          <cell r="AH128">
            <v>26200.136027205444</v>
          </cell>
          <cell r="AI128">
            <v>6241.2482496499297</v>
          </cell>
          <cell r="AK128">
            <v>6241.2482496499297</v>
          </cell>
          <cell r="AM128" t="str">
            <v>NGP 3</v>
          </cell>
          <cell r="AP128">
            <v>-124.77504</v>
          </cell>
          <cell r="AQ128" t="str">
            <v>LOSS</v>
          </cell>
        </row>
        <row r="129">
          <cell r="A129" t="str">
            <v>PURCHASE</v>
          </cell>
          <cell r="B129">
            <v>201104</v>
          </cell>
          <cell r="C129">
            <v>181163</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4.1979000000000006</v>
          </cell>
          <cell r="AH129">
            <v>92204.324864973009</v>
          </cell>
          <cell r="AI129">
            <v>21964.392878575716</v>
          </cell>
          <cell r="AK129">
            <v>21964.392878575716</v>
          </cell>
          <cell r="AM129" t="str">
            <v>NGP 3</v>
          </cell>
          <cell r="AP129">
            <v>-439.11216000000002</v>
          </cell>
          <cell r="AQ129" t="str">
            <v>LOSS</v>
          </cell>
        </row>
        <row r="130">
          <cell r="A130" t="str">
            <v>PURCHASE</v>
          </cell>
          <cell r="B130">
            <v>201104</v>
          </cell>
          <cell r="C130">
            <v>181165</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4.1602000000000006</v>
          </cell>
          <cell r="AH130">
            <v>400332.90858171642</v>
          </cell>
          <cell r="AI130">
            <v>96229.245849169834</v>
          </cell>
          <cell r="AK130">
            <v>96229.245849169834</v>
          </cell>
          <cell r="AM130" t="str">
            <v>NGP 3</v>
          </cell>
          <cell r="AP130">
            <v>-2404.8651600000003</v>
          </cell>
          <cell r="AQ130" t="str">
            <v>LOSS</v>
          </cell>
        </row>
        <row r="131">
          <cell r="A131" t="str">
            <v>PURCHASE</v>
          </cell>
          <cell r="B131">
            <v>201104</v>
          </cell>
          <cell r="C131">
            <v>181166</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4.1602000000000006</v>
          </cell>
          <cell r="AH131">
            <v>56298.765753150634</v>
          </cell>
          <cell r="AI131">
            <v>13532.706541308262</v>
          </cell>
          <cell r="AK131">
            <v>13532.706541308262</v>
          </cell>
          <cell r="AM131" t="str">
            <v>NGP 3</v>
          </cell>
          <cell r="AP131">
            <v>-338.19587999999999</v>
          </cell>
          <cell r="AQ131" t="str">
            <v>LOSS</v>
          </cell>
        </row>
        <row r="132">
          <cell r="A132" t="str">
            <v>PURCHASE</v>
          </cell>
          <cell r="B132">
            <v>201104</v>
          </cell>
          <cell r="C132">
            <v>181171</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C133">
            <v>181171</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C134">
            <v>181171</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C135">
            <v>181335</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C136">
            <v>181335</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C137">
            <v>181335</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C138">
            <v>181169</v>
          </cell>
          <cell r="D138" t="str">
            <v>VPEM</v>
          </cell>
          <cell r="E138" t="str">
            <v>GASIDX</v>
          </cell>
          <cell r="F138">
            <v>390000</v>
          </cell>
          <cell r="H138" t="str">
            <v>Supply - NIMO</v>
          </cell>
          <cell r="V138">
            <v>41925</v>
          </cell>
          <cell r="W138" t="str">
            <v>Valued from nucleus</v>
          </cell>
          <cell r="AE138">
            <v>4.4575000000000005</v>
          </cell>
          <cell r="AH138">
            <v>1738772.7545509103</v>
          </cell>
          <cell r="AI138">
            <v>390078.01560312061</v>
          </cell>
          <cell r="AK138">
            <v>390078.01560312061</v>
          </cell>
          <cell r="AM138" t="str">
            <v>NGP 3</v>
          </cell>
          <cell r="AP138">
            <v>34126.559999999998</v>
          </cell>
          <cell r="AQ138" t="str">
            <v>GAIN</v>
          </cell>
        </row>
        <row r="139">
          <cell r="A139" t="str">
            <v>PURCHASE</v>
          </cell>
          <cell r="B139">
            <v>201104</v>
          </cell>
          <cell r="C139">
            <v>181000</v>
          </cell>
          <cell r="D139" t="str">
            <v>WALDEN</v>
          </cell>
          <cell r="E139" t="str">
            <v>GASIDX</v>
          </cell>
          <cell r="F139">
            <v>300000</v>
          </cell>
          <cell r="H139" t="str">
            <v>Supply - NIMO</v>
          </cell>
          <cell r="V139">
            <v>-1500</v>
          </cell>
          <cell r="W139" t="str">
            <v>Valued from nucleus</v>
          </cell>
          <cell r="AE139">
            <v>4.2059000000000006</v>
          </cell>
          <cell r="AH139">
            <v>1262022.4044808964</v>
          </cell>
          <cell r="AI139">
            <v>300060.01200240047</v>
          </cell>
          <cell r="AK139">
            <v>300060.01200240047</v>
          </cell>
          <cell r="AM139" t="str">
            <v>NGP 3</v>
          </cell>
          <cell r="AP139">
            <v>-7498.8</v>
          </cell>
          <cell r="AQ139" t="str">
            <v>LOSS</v>
          </cell>
        </row>
        <row r="140">
          <cell r="A140" t="str">
            <v>PURCHASE</v>
          </cell>
          <cell r="B140">
            <v>201104</v>
          </cell>
          <cell r="C140">
            <v>181001</v>
          </cell>
          <cell r="D140" t="str">
            <v>YAKA</v>
          </cell>
          <cell r="E140" t="str">
            <v>GASIDX</v>
          </cell>
          <cell r="F140">
            <v>300000</v>
          </cell>
          <cell r="H140" t="str">
            <v>Supply - NIMO</v>
          </cell>
          <cell r="V140">
            <v>-1500</v>
          </cell>
          <cell r="W140" t="str">
            <v>Valued from nucleus</v>
          </cell>
          <cell r="AE140">
            <v>4.2059000000000006</v>
          </cell>
          <cell r="AH140">
            <v>1262022.4044808964</v>
          </cell>
          <cell r="AI140">
            <v>300060.01200240047</v>
          </cell>
          <cell r="AK140">
            <v>300060.01200240047</v>
          </cell>
          <cell r="AM140" t="str">
            <v>NGP 3</v>
          </cell>
          <cell r="AP140">
            <v>-7498.8</v>
          </cell>
          <cell r="AQ140" t="str">
            <v>LOSS</v>
          </cell>
        </row>
        <row r="141">
          <cell r="A141" t="str">
            <v>PURCHASE</v>
          </cell>
          <cell r="B141">
            <v>201105</v>
          </cell>
          <cell r="C141">
            <v>67038</v>
          </cell>
          <cell r="D141" t="str">
            <v>ANE</v>
          </cell>
          <cell r="E141" t="str">
            <v>GASIDX</v>
          </cell>
          <cell r="F141">
            <v>228480</v>
          </cell>
          <cell r="H141" t="str">
            <v>Supply - NY</v>
          </cell>
          <cell r="V141">
            <v>229747.38107328</v>
          </cell>
          <cell r="W141" t="str">
            <v>Valued in Nucleus</v>
          </cell>
          <cell r="AE141">
            <v>4.984</v>
          </cell>
          <cell r="AH141">
            <v>1139200</v>
          </cell>
          <cell r="AI141">
            <v>228571.42857142855</v>
          </cell>
          <cell r="AK141">
            <v>228571.42857142855</v>
          </cell>
          <cell r="AM141" t="str">
            <v>NGP 3</v>
          </cell>
          <cell r="AP141">
            <v>-150490.70076612971</v>
          </cell>
          <cell r="AQ141" t="str">
            <v>LOSS</v>
          </cell>
        </row>
        <row r="142">
          <cell r="A142" t="str">
            <v>PURCHASE</v>
          </cell>
          <cell r="B142">
            <v>201105</v>
          </cell>
          <cell r="C142">
            <v>67039</v>
          </cell>
          <cell r="D142" t="str">
            <v>ANE</v>
          </cell>
          <cell r="E142" t="str">
            <v>GASIDX</v>
          </cell>
          <cell r="F142">
            <v>223210</v>
          </cell>
          <cell r="H142" t="str">
            <v>Supply - LI</v>
          </cell>
          <cell r="V142">
            <v>224454.51346752001</v>
          </cell>
          <cell r="W142" t="str">
            <v>Valued in Nucleus</v>
          </cell>
          <cell r="AE142">
            <v>4.984</v>
          </cell>
          <cell r="AH142">
            <v>1112923.8095238095</v>
          </cell>
          <cell r="AI142">
            <v>223299.31972789115</v>
          </cell>
          <cell r="AK142">
            <v>223299.31972789115</v>
          </cell>
          <cell r="AM142" t="str">
            <v>NGP 3</v>
          </cell>
          <cell r="AP142">
            <v>-147015.16757943449</v>
          </cell>
          <cell r="AQ142" t="str">
            <v>LOSS</v>
          </cell>
        </row>
        <row r="143">
          <cell r="A143" t="str">
            <v>PURCHASE</v>
          </cell>
          <cell r="B143">
            <v>201105</v>
          </cell>
          <cell r="C143">
            <v>166064</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-1646641.2855720506</v>
          </cell>
          <cell r="AQ143" t="str">
            <v>LOSS</v>
          </cell>
        </row>
        <row r="144">
          <cell r="A144" t="str">
            <v>PURCHASE</v>
          </cell>
          <cell r="B144">
            <v>201105</v>
          </cell>
          <cell r="C144">
            <v>166075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-1335417.3893084319</v>
          </cell>
          <cell r="AQ144" t="str">
            <v>LOSS</v>
          </cell>
        </row>
        <row r="145">
          <cell r="A145" t="str">
            <v>PURCHASE</v>
          </cell>
          <cell r="B145">
            <v>201105</v>
          </cell>
          <cell r="C145">
            <v>168214</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C146">
            <v>153738</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C147">
            <v>153738</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C148">
            <v>166449</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C149">
            <v>48215</v>
          </cell>
          <cell r="D149" t="str">
            <v>BPCANADA</v>
          </cell>
          <cell r="E149" t="str">
            <v>GASIDX</v>
          </cell>
          <cell r="F149">
            <v>79060</v>
          </cell>
          <cell r="H149" t="str">
            <v>Supply - LI</v>
          </cell>
          <cell r="V149">
            <v>-1976.595</v>
          </cell>
          <cell r="W149" t="str">
            <v>Valued in Nucleus</v>
          </cell>
          <cell r="AE149">
            <v>4.7940000000000005</v>
          </cell>
          <cell r="AH149">
            <v>379165.30612244899</v>
          </cell>
          <cell r="AI149">
            <v>79091.636654661866</v>
          </cell>
          <cell r="AK149">
            <v>79091.636654661866</v>
          </cell>
          <cell r="AM149" t="str">
            <v>NGP 3</v>
          </cell>
          <cell r="AP149">
            <v>-3162.0206399999997</v>
          </cell>
          <cell r="AQ149" t="str">
            <v>LOSS</v>
          </cell>
        </row>
        <row r="150">
          <cell r="A150" t="str">
            <v>PURCHASE</v>
          </cell>
          <cell r="B150">
            <v>201105</v>
          </cell>
          <cell r="C150">
            <v>48216</v>
          </cell>
          <cell r="D150" t="str">
            <v>BPCANADA</v>
          </cell>
          <cell r="E150" t="str">
            <v>GASIDX</v>
          </cell>
          <cell r="F150">
            <v>99150</v>
          </cell>
          <cell r="H150" t="str">
            <v>Supply - EN</v>
          </cell>
          <cell r="V150">
            <v>-2478.6860000000001</v>
          </cell>
          <cell r="W150" t="str">
            <v>Valued in Nucleus</v>
          </cell>
          <cell r="AE150">
            <v>4.7940000000000005</v>
          </cell>
          <cell r="AH150">
            <v>475515.30612244899</v>
          </cell>
          <cell r="AI150">
            <v>99189.675870348132</v>
          </cell>
          <cell r="AK150">
            <v>99189.675870348132</v>
          </cell>
          <cell r="AM150" t="str">
            <v>NGP 3</v>
          </cell>
          <cell r="AP150">
            <v>-3965.3411000000006</v>
          </cell>
          <cell r="AQ150" t="str">
            <v>LOSS</v>
          </cell>
        </row>
        <row r="151">
          <cell r="A151" t="str">
            <v>PURCHASE</v>
          </cell>
          <cell r="B151">
            <v>201105</v>
          </cell>
          <cell r="C151">
            <v>48217</v>
          </cell>
          <cell r="D151" t="str">
            <v>BPCANADA</v>
          </cell>
          <cell r="E151" t="str">
            <v>GASIDX</v>
          </cell>
          <cell r="F151">
            <v>947490</v>
          </cell>
          <cell r="H151" t="str">
            <v>Supply - NY</v>
          </cell>
          <cell r="V151">
            <v>-23687.375</v>
          </cell>
          <cell r="W151" t="str">
            <v>Valued in Nucleus</v>
          </cell>
          <cell r="AE151">
            <v>4.7940000000000005</v>
          </cell>
          <cell r="AH151">
            <v>4544084.6938775517</v>
          </cell>
          <cell r="AI151">
            <v>947869.14765906357</v>
          </cell>
          <cell r="AK151">
            <v>947869.14765906357</v>
          </cell>
          <cell r="AM151" t="str">
            <v>NGP 3</v>
          </cell>
          <cell r="AP151">
            <v>-37894.040059999999</v>
          </cell>
          <cell r="AQ151" t="str">
            <v>LOSS</v>
          </cell>
        </row>
        <row r="152">
          <cell r="A152" t="str">
            <v>PURCHASE</v>
          </cell>
          <cell r="B152">
            <v>201105</v>
          </cell>
          <cell r="C152">
            <v>116952</v>
          </cell>
          <cell r="D152" t="str">
            <v>BPCANADA</v>
          </cell>
          <cell r="E152" t="str">
            <v>GASIDX</v>
          </cell>
          <cell r="F152">
            <v>333430</v>
          </cell>
          <cell r="H152" t="str">
            <v>Supply - BG</v>
          </cell>
          <cell r="V152">
            <v>-8335.6380000000008</v>
          </cell>
          <cell r="W152" t="str">
            <v>Valued in Nucleus</v>
          </cell>
          <cell r="AE152">
            <v>4.5540000000000003</v>
          </cell>
          <cell r="AH152">
            <v>1519047.8391356545</v>
          </cell>
          <cell r="AI152">
            <v>333563.42537014803</v>
          </cell>
          <cell r="AK152">
            <v>333563.42537014803</v>
          </cell>
          <cell r="AM152" t="str">
            <v>NGP 3</v>
          </cell>
          <cell r="AP152">
            <v>-13335.08742</v>
          </cell>
          <cell r="AQ152" t="str">
            <v>LOSS</v>
          </cell>
        </row>
        <row r="153">
          <cell r="A153" t="str">
            <v>PURCHASE</v>
          </cell>
          <cell r="B153">
            <v>201105</v>
          </cell>
          <cell r="C153">
            <v>116953</v>
          </cell>
          <cell r="D153" t="str">
            <v>BPCANADA</v>
          </cell>
          <cell r="E153" t="str">
            <v>GASIDX</v>
          </cell>
          <cell r="F153">
            <v>51480</v>
          </cell>
          <cell r="H153" t="str">
            <v>Supply - EG</v>
          </cell>
          <cell r="V153">
            <v>-1286.9949999999999</v>
          </cell>
          <cell r="W153" t="str">
            <v>Valued in Nucleus</v>
          </cell>
          <cell r="AE153">
            <v>4.7940000000000005</v>
          </cell>
          <cell r="AH153">
            <v>246893.87755102041</v>
          </cell>
          <cell r="AI153">
            <v>51500.600240096035</v>
          </cell>
          <cell r="AK153">
            <v>51500.600240096035</v>
          </cell>
          <cell r="AM153" t="str">
            <v>NGP 3</v>
          </cell>
          <cell r="AP153">
            <v>-2058.8861200000001</v>
          </cell>
          <cell r="AQ153" t="str">
            <v>LOSS</v>
          </cell>
        </row>
        <row r="154">
          <cell r="A154" t="str">
            <v>PURCHASE</v>
          </cell>
          <cell r="B154">
            <v>201105</v>
          </cell>
          <cell r="C154">
            <v>84190</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792066.82673069229</v>
          </cell>
          <cell r="AK154">
            <v>792066.82673069229</v>
          </cell>
          <cell r="AM154" t="str">
            <v>NGP 3</v>
          </cell>
          <cell r="AP154">
            <v>-671984.36526548909</v>
          </cell>
          <cell r="AQ154" t="str">
            <v>LOSS</v>
          </cell>
        </row>
        <row r="155">
          <cell r="A155" t="str">
            <v>PURCHASE</v>
          </cell>
          <cell r="B155">
            <v>201105</v>
          </cell>
          <cell r="C155">
            <v>91709</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C156">
            <v>167165</v>
          </cell>
          <cell r="D156" t="str">
            <v>CARGILL</v>
          </cell>
          <cell r="E156" t="str">
            <v>GASIDX</v>
          </cell>
          <cell r="F156">
            <v>1254240</v>
          </cell>
          <cell r="H156" t="str">
            <v>Supply - NY</v>
          </cell>
          <cell r="V156">
            <v>0</v>
          </cell>
          <cell r="W156" t="str">
            <v>Not Valued from Nucleus - AZ Model</v>
          </cell>
          <cell r="AE156">
            <v>4.7940000000000005</v>
          </cell>
          <cell r="AH156">
            <v>0</v>
          </cell>
          <cell r="AI156">
            <v>0</v>
          </cell>
          <cell r="AK156">
            <v>0</v>
          </cell>
          <cell r="AM156" t="str">
            <v>NGP 3</v>
          </cell>
          <cell r="AP156">
            <v>0</v>
          </cell>
          <cell r="AQ156" t="str">
            <v>LOSS</v>
          </cell>
        </row>
        <row r="157">
          <cell r="A157" t="str">
            <v>PURCHASE</v>
          </cell>
          <cell r="B157">
            <v>201105</v>
          </cell>
          <cell r="C157">
            <v>167167</v>
          </cell>
          <cell r="D157" t="str">
            <v>CARGILL</v>
          </cell>
          <cell r="E157" t="str">
            <v>GASIDX</v>
          </cell>
          <cell r="F157">
            <v>387420</v>
          </cell>
          <cell r="H157" t="str">
            <v>Supply - LI</v>
          </cell>
          <cell r="V157">
            <v>0</v>
          </cell>
          <cell r="W157" t="str">
            <v>Not Valued from Nucleus - AZ Model</v>
          </cell>
          <cell r="AE157">
            <v>4.7940000000000005</v>
          </cell>
          <cell r="AH157">
            <v>0</v>
          </cell>
          <cell r="AI157">
            <v>0</v>
          </cell>
          <cell r="AK157">
            <v>0</v>
          </cell>
          <cell r="AM157" t="str">
            <v>NGP 3</v>
          </cell>
          <cell r="AP157">
            <v>0</v>
          </cell>
          <cell r="AQ157" t="str">
            <v>LOSS</v>
          </cell>
        </row>
        <row r="158">
          <cell r="A158" t="str">
            <v>PURCHASE</v>
          </cell>
          <cell r="B158">
            <v>201105</v>
          </cell>
          <cell r="C158">
            <v>167167</v>
          </cell>
          <cell r="D158" t="str">
            <v>CARGILL</v>
          </cell>
          <cell r="E158" t="str">
            <v>GASIDX</v>
          </cell>
          <cell r="F158">
            <v>772750</v>
          </cell>
          <cell r="H158" t="str">
            <v>Supply - LI</v>
          </cell>
          <cell r="V158">
            <v>0</v>
          </cell>
          <cell r="W158" t="str">
            <v>Not Valued from Nucleus - AZ Model</v>
          </cell>
          <cell r="AE158">
            <v>4.7940000000000005</v>
          </cell>
          <cell r="AH158">
            <v>0</v>
          </cell>
          <cell r="AI158">
            <v>0</v>
          </cell>
          <cell r="AK158">
            <v>0</v>
          </cell>
          <cell r="AM158" t="str">
            <v>NGP 3</v>
          </cell>
          <cell r="AP158">
            <v>0</v>
          </cell>
          <cell r="AQ158" t="str">
            <v>LOSS</v>
          </cell>
        </row>
        <row r="159">
          <cell r="A159" t="str">
            <v>PURCHASE</v>
          </cell>
          <cell r="B159">
            <v>201105</v>
          </cell>
          <cell r="C159">
            <v>179612</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1323899.6668667465</v>
          </cell>
          <cell r="AI159">
            <v>310054.02160864347</v>
          </cell>
          <cell r="AK159">
            <v>310054.02160864347</v>
          </cell>
          <cell r="AM159" t="str">
            <v>NGP 3</v>
          </cell>
          <cell r="AP159">
            <v>-2323.2282800000003</v>
          </cell>
          <cell r="AQ159" t="str">
            <v>LOSS</v>
          </cell>
        </row>
        <row r="160">
          <cell r="A160" t="str">
            <v>PURCHASE</v>
          </cell>
          <cell r="B160">
            <v>201105</v>
          </cell>
          <cell r="C160">
            <v>173920</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C161">
            <v>181089</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1323899.6668667465</v>
          </cell>
          <cell r="AI161">
            <v>310054.02160864347</v>
          </cell>
          <cell r="AK161">
            <v>310054.02160864347</v>
          </cell>
          <cell r="AM161" t="str">
            <v>NGP 3</v>
          </cell>
          <cell r="AP161">
            <v>-3098.0602800000001</v>
          </cell>
          <cell r="AQ161" t="str">
            <v>LOSS</v>
          </cell>
        </row>
        <row r="162">
          <cell r="A162" t="str">
            <v>PURCHASE</v>
          </cell>
          <cell r="B162">
            <v>201105</v>
          </cell>
          <cell r="C162">
            <v>173774</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C163">
            <v>166065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-1478460.4093262604</v>
          </cell>
          <cell r="AQ163" t="str">
            <v>LOSS</v>
          </cell>
        </row>
        <row r="164">
          <cell r="A164" t="str">
            <v>PURCHASE</v>
          </cell>
          <cell r="B164">
            <v>201105</v>
          </cell>
          <cell r="C164">
            <v>168215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C165">
            <v>165659</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C166">
            <v>121200</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C167">
            <v>121202</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C168">
            <v>166447</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-1057174.0765908118</v>
          </cell>
          <cell r="AQ168" t="str">
            <v>LOSS</v>
          </cell>
        </row>
        <row r="169">
          <cell r="A169" t="str">
            <v>PURCHASE</v>
          </cell>
          <cell r="B169">
            <v>201105</v>
          </cell>
          <cell r="C169">
            <v>166076</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-1418456.2318872781</v>
          </cell>
          <cell r="AQ169" t="str">
            <v>LOSS</v>
          </cell>
        </row>
        <row r="170">
          <cell r="A170" t="str">
            <v>PURCHASE</v>
          </cell>
          <cell r="B170">
            <v>201105</v>
          </cell>
          <cell r="C170">
            <v>168216</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C171">
            <v>166059</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C172">
            <v>166062</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C173">
            <v>166063</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C174">
            <v>167168</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-81653.494162684947</v>
          </cell>
          <cell r="AQ174" t="str">
            <v>LOSS</v>
          </cell>
        </row>
        <row r="175">
          <cell r="A175" t="str">
            <v>PURCHASE</v>
          </cell>
          <cell r="B175">
            <v>201105</v>
          </cell>
          <cell r="C175">
            <v>180246</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661971.19147659058</v>
          </cell>
          <cell r="AI175">
            <v>155032.01280512204</v>
          </cell>
          <cell r="AK175">
            <v>155032.01280512204</v>
          </cell>
          <cell r="AM175" t="str">
            <v>NGP 3</v>
          </cell>
          <cell r="AP175">
            <v>-774.24812000000009</v>
          </cell>
          <cell r="AQ175" t="str">
            <v>LOSS</v>
          </cell>
        </row>
        <row r="176">
          <cell r="A176" t="str">
            <v>PURCHASE</v>
          </cell>
          <cell r="B176">
            <v>201105</v>
          </cell>
          <cell r="C176">
            <v>166066</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v>
          </cell>
          <cell r="AQ176" t="str">
            <v>LOSS</v>
          </cell>
        </row>
        <row r="177">
          <cell r="A177" t="str">
            <v>PURCHASE</v>
          </cell>
          <cell r="B177">
            <v>201105</v>
          </cell>
          <cell r="C177">
            <v>168217</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C178">
            <v>67038</v>
          </cell>
          <cell r="D178" t="str">
            <v>ANE</v>
          </cell>
          <cell r="E178" t="str">
            <v>GASIDX</v>
          </cell>
          <cell r="F178">
            <v>221050</v>
          </cell>
          <cell r="H178" t="str">
            <v>Supply - NY</v>
          </cell>
          <cell r="V178">
            <v>229238.57149437012</v>
          </cell>
          <cell r="W178" t="str">
            <v>Valued in Nucleus</v>
          </cell>
          <cell r="AE178">
            <v>4.9930000000000003</v>
          </cell>
          <cell r="AH178">
            <v>1104475.7830481338</v>
          </cell>
          <cell r="AI178">
            <v>221204.84339037328</v>
          </cell>
          <cell r="AK178">
            <v>221204.84339037328</v>
          </cell>
          <cell r="AM178" t="str">
            <v>NGP 3</v>
          </cell>
          <cell r="AP178">
            <v>-138622.13718114214</v>
          </cell>
          <cell r="AQ178" t="str">
            <v>LOSS</v>
          </cell>
        </row>
        <row r="179">
          <cell r="A179" t="str">
            <v>PURCHASE</v>
          </cell>
          <cell r="B179">
            <v>201106</v>
          </cell>
          <cell r="C179">
            <v>67039</v>
          </cell>
          <cell r="D179" t="str">
            <v>ANE</v>
          </cell>
          <cell r="E179" t="str">
            <v>GASIDX</v>
          </cell>
          <cell r="F179">
            <v>215960</v>
          </cell>
          <cell r="H179" t="str">
            <v>Supply - LI</v>
          </cell>
          <cell r="V179">
            <v>223955.45459174263</v>
          </cell>
          <cell r="W179" t="str">
            <v>Valued in Nucleus</v>
          </cell>
          <cell r="AE179">
            <v>4.9930000000000003</v>
          </cell>
          <cell r="AH179">
            <v>1079043.6105273692</v>
          </cell>
          <cell r="AI179">
            <v>216111.27789452617</v>
          </cell>
          <cell r="AK179">
            <v>216111.27789452617</v>
          </cell>
          <cell r="AM179" t="str">
            <v>NGP 3</v>
          </cell>
          <cell r="AP179">
            <v>-135422.45147320032</v>
          </cell>
          <cell r="AQ179" t="str">
            <v>LOSS</v>
          </cell>
        </row>
        <row r="180">
          <cell r="A180" t="str">
            <v>PURCHASE</v>
          </cell>
          <cell r="B180">
            <v>201106</v>
          </cell>
          <cell r="C180">
            <v>166064</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-1591057.7213541814</v>
          </cell>
          <cell r="AQ180" t="str">
            <v>LOSS</v>
          </cell>
        </row>
        <row r="181">
          <cell r="A181" t="str">
            <v>PURCHASE</v>
          </cell>
          <cell r="B181">
            <v>201106</v>
          </cell>
          <cell r="C181">
            <v>166075</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-1289775.6568813808</v>
          </cell>
          <cell r="AQ181" t="str">
            <v>LOSS</v>
          </cell>
        </row>
        <row r="182">
          <cell r="A182" t="str">
            <v>PURCHASE</v>
          </cell>
          <cell r="B182">
            <v>201106</v>
          </cell>
          <cell r="C182">
            <v>168214</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C183">
            <v>153738</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C184">
            <v>153738</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59346.700119999994</v>
          </cell>
          <cell r="AQ184" t="str">
            <v>GAIN</v>
          </cell>
        </row>
        <row r="185">
          <cell r="A185" t="str">
            <v>PURCHASE</v>
          </cell>
          <cell r="B185">
            <v>201106</v>
          </cell>
          <cell r="C185">
            <v>166449</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C186">
            <v>48215</v>
          </cell>
          <cell r="D186" t="str">
            <v>BPCANADA</v>
          </cell>
          <cell r="E186" t="str">
            <v>GASIDX</v>
          </cell>
          <cell r="F186">
            <v>76490</v>
          </cell>
          <cell r="H186" t="str">
            <v>Supply - LI</v>
          </cell>
          <cell r="V186">
            <v>-4972.0590000000002</v>
          </cell>
          <cell r="W186" t="str">
            <v>Valued in Nucleus</v>
          </cell>
          <cell r="AE186">
            <v>4.7629999999999999</v>
          </cell>
          <cell r="AH186">
            <v>364577.07395176624</v>
          </cell>
          <cell r="AI186">
            <v>76543.580506354454</v>
          </cell>
          <cell r="AK186">
            <v>76543.580506354454</v>
          </cell>
          <cell r="AM186" t="str">
            <v>NGP 3</v>
          </cell>
          <cell r="AP186">
            <v>-6118.6058549999998</v>
          </cell>
          <cell r="AQ186" t="str">
            <v>LOSS</v>
          </cell>
        </row>
        <row r="187">
          <cell r="A187" t="str">
            <v>PURCHASE</v>
          </cell>
          <cell r="B187">
            <v>201106</v>
          </cell>
          <cell r="C187">
            <v>48216</v>
          </cell>
          <cell r="D187" t="str">
            <v>BPCANADA</v>
          </cell>
          <cell r="E187" t="str">
            <v>GASIDX</v>
          </cell>
          <cell r="F187">
            <v>95920</v>
          </cell>
          <cell r="H187" t="str">
            <v>Supply - EN</v>
          </cell>
          <cell r="V187">
            <v>-6235.0519999999997</v>
          </cell>
          <cell r="W187" t="str">
            <v>Valued in Nucleus</v>
          </cell>
          <cell r="AE187">
            <v>4.7629999999999999</v>
          </cell>
          <cell r="AH187">
            <v>457186.99089362554</v>
          </cell>
          <cell r="AI187">
            <v>95987.191033723604</v>
          </cell>
          <cell r="AK187">
            <v>95987.191033723604</v>
          </cell>
          <cell r="AM187" t="str">
            <v>NGP 3</v>
          </cell>
          <cell r="AP187">
            <v>-7672.8448399999997</v>
          </cell>
          <cell r="AQ187" t="str">
            <v>LOSS</v>
          </cell>
        </row>
        <row r="188">
          <cell r="A188" t="str">
            <v>PURCHASE</v>
          </cell>
          <cell r="B188">
            <v>201106</v>
          </cell>
          <cell r="C188">
            <v>48217</v>
          </cell>
          <cell r="D188" t="str">
            <v>BPCANADA</v>
          </cell>
          <cell r="E188" t="str">
            <v>GASIDX</v>
          </cell>
          <cell r="F188">
            <v>916690</v>
          </cell>
          <cell r="H188" t="str">
            <v>Supply - NY</v>
          </cell>
          <cell r="V188">
            <v>-59584.796000000002</v>
          </cell>
          <cell r="W188" t="str">
            <v>Valued in Nucleus</v>
          </cell>
          <cell r="AE188">
            <v>4.7629999999999999</v>
          </cell>
          <cell r="AH188">
            <v>4369252.9470629441</v>
          </cell>
          <cell r="AI188">
            <v>917332.13249274495</v>
          </cell>
          <cell r="AK188">
            <v>917332.13249274495</v>
          </cell>
          <cell r="AM188" t="str">
            <v>NGP 3</v>
          </cell>
          <cell r="AP188">
            <v>-73325.520755000005</v>
          </cell>
          <cell r="AQ188" t="str">
            <v>LOSS</v>
          </cell>
        </row>
        <row r="189">
          <cell r="A189" t="str">
            <v>PURCHASE</v>
          </cell>
          <cell r="B189">
            <v>201106</v>
          </cell>
          <cell r="C189">
            <v>116952</v>
          </cell>
          <cell r="D189" t="str">
            <v>BPCANADA</v>
          </cell>
          <cell r="E189" t="str">
            <v>GASIDX</v>
          </cell>
          <cell r="F189">
            <v>322580</v>
          </cell>
          <cell r="H189" t="str">
            <v>Supply - BG</v>
          </cell>
          <cell r="V189">
            <v>-20968.016</v>
          </cell>
          <cell r="W189" t="str">
            <v>Valued in Nucleus</v>
          </cell>
          <cell r="AE189">
            <v>4.7629999999999999</v>
          </cell>
          <cell r="AH189">
            <v>1537524.8073651558</v>
          </cell>
          <cell r="AI189">
            <v>322805.96417492244</v>
          </cell>
          <cell r="AK189">
            <v>322805.96417492244</v>
          </cell>
          <cell r="AM189" t="str">
            <v>NGP 3</v>
          </cell>
          <cell r="AP189">
            <v>-25803.32891</v>
          </cell>
          <cell r="AQ189" t="str">
            <v>LOSS</v>
          </cell>
        </row>
        <row r="190">
          <cell r="A190" t="str">
            <v>PURCHASE</v>
          </cell>
          <cell r="B190">
            <v>201106</v>
          </cell>
          <cell r="C190">
            <v>116953</v>
          </cell>
          <cell r="D190" t="str">
            <v>BPCANADA</v>
          </cell>
          <cell r="E190" t="str">
            <v>GASIDX</v>
          </cell>
          <cell r="F190">
            <v>49810</v>
          </cell>
          <cell r="H190" t="str">
            <v>Supply - EG</v>
          </cell>
          <cell r="V190">
            <v>-3237.393</v>
          </cell>
          <cell r="W190" t="str">
            <v>Valued in Nucleus</v>
          </cell>
          <cell r="AE190">
            <v>4.7629999999999999</v>
          </cell>
          <cell r="AH190">
            <v>237411.21785249675</v>
          </cell>
          <cell r="AI190">
            <v>49844.8914239968</v>
          </cell>
          <cell r="AK190">
            <v>49844.8914239968</v>
          </cell>
          <cell r="AM190" t="str">
            <v>NGP 3</v>
          </cell>
          <cell r="AP190">
            <v>-3984.0199950000001</v>
          </cell>
          <cell r="AQ190" t="str">
            <v>LOSS</v>
          </cell>
        </row>
        <row r="191">
          <cell r="A191" t="str">
            <v>PURCHASE</v>
          </cell>
          <cell r="B191">
            <v>201106</v>
          </cell>
          <cell r="C191">
            <v>84190</v>
          </cell>
          <cell r="D191" t="str">
            <v>BPCANMKT</v>
          </cell>
          <cell r="E191" t="str">
            <v>GASIDX</v>
          </cell>
          <cell r="F191">
            <v>766010</v>
          </cell>
          <cell r="H191" t="str">
            <v>Supply - NIMO</v>
          </cell>
          <cell r="V191">
            <v>890488.51300000004</v>
          </cell>
          <cell r="W191" t="str">
            <v>Valued in Nucleus</v>
          </cell>
          <cell r="AE191">
            <v>4.9930000000000003</v>
          </cell>
          <cell r="AH191">
            <v>3827367.0869608731</v>
          </cell>
          <cell r="AI191">
            <v>766546.58260782552</v>
          </cell>
          <cell r="AK191">
            <v>766546.58260782552</v>
          </cell>
          <cell r="AM191" t="str">
            <v>NGP 3</v>
          </cell>
          <cell r="AP191">
            <v>-625181.07494825742</v>
          </cell>
          <cell r="AQ191" t="str">
            <v>LOSS</v>
          </cell>
        </row>
        <row r="192">
          <cell r="A192" t="str">
            <v>PURCHASE</v>
          </cell>
          <cell r="B192">
            <v>201106</v>
          </cell>
          <cell r="C192">
            <v>91709</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C193">
            <v>167165</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C194">
            <v>167165</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C195">
            <v>167167</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C196">
            <v>167167</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C197">
            <v>179612</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1298883.214249975</v>
          </cell>
          <cell r="AI197">
            <v>300070.04903432401</v>
          </cell>
          <cell r="AK197">
            <v>300070.04903432401</v>
          </cell>
          <cell r="AM197" t="str">
            <v>NGP 3</v>
          </cell>
          <cell r="AP197">
            <v>-2246.8619799999997</v>
          </cell>
          <cell r="AQ197" t="str">
            <v>LOSS</v>
          </cell>
        </row>
        <row r="198">
          <cell r="A198" t="str">
            <v>PURCHASE</v>
          </cell>
          <cell r="B198">
            <v>201106</v>
          </cell>
          <cell r="C198">
            <v>181089</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1298883.214249975</v>
          </cell>
          <cell r="AI198">
            <v>300070.04903432401</v>
          </cell>
          <cell r="AK198">
            <v>300070.04903432401</v>
          </cell>
          <cell r="AM198" t="str">
            <v>NGP 3</v>
          </cell>
          <cell r="AP198">
            <v>-2996.5009799999998</v>
          </cell>
          <cell r="AQ198" t="str">
            <v>LOSS</v>
          </cell>
        </row>
        <row r="199">
          <cell r="A199" t="str">
            <v>PURCHASE</v>
          </cell>
          <cell r="B199">
            <v>201106</v>
          </cell>
          <cell r="C199">
            <v>173774</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C200">
            <v>166065</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-1428310.5865543729</v>
          </cell>
          <cell r="AQ200" t="str">
            <v>LOSS</v>
          </cell>
        </row>
        <row r="201">
          <cell r="A201" t="str">
            <v>PURCHASE</v>
          </cell>
          <cell r="B201">
            <v>201106</v>
          </cell>
          <cell r="C201">
            <v>168215</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C202">
            <v>165659</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C203">
            <v>121200</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C204">
            <v>121202</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C205">
            <v>166447</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-1020346.9814092069</v>
          </cell>
          <cell r="AQ205" t="str">
            <v>LOSS</v>
          </cell>
        </row>
        <row r="206">
          <cell r="A206" t="str">
            <v>PURCHASE</v>
          </cell>
          <cell r="B206">
            <v>201106</v>
          </cell>
          <cell r="C206">
            <v>166076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-1369668.4715175976</v>
          </cell>
          <cell r="AQ206" t="str">
            <v>LOSS</v>
          </cell>
        </row>
        <row r="207">
          <cell r="A207" t="str">
            <v>PURCHASE</v>
          </cell>
          <cell r="B207">
            <v>201106</v>
          </cell>
          <cell r="C207">
            <v>168216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C208">
            <v>166059</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C209">
            <v>166062</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C210">
            <v>166063</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C211">
            <v>167168</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C212">
            <v>180246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649441.60712498752</v>
          </cell>
          <cell r="AI212">
            <v>150035.024517162</v>
          </cell>
          <cell r="AK212">
            <v>150035.024517162</v>
          </cell>
          <cell r="AM212" t="str">
            <v>NGP 3</v>
          </cell>
          <cell r="AP212">
            <v>-748.61148999999989</v>
          </cell>
          <cell r="AQ212" t="str">
            <v>LOSS</v>
          </cell>
        </row>
        <row r="213">
          <cell r="A213" t="str">
            <v>PURCHASE</v>
          </cell>
          <cell r="B213">
            <v>201106</v>
          </cell>
          <cell r="C213">
            <v>166066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-1449098.9881921029</v>
          </cell>
          <cell r="AQ213" t="str">
            <v>LOSS</v>
          </cell>
        </row>
        <row r="214">
          <cell r="A214" t="str">
            <v>PURCHASE</v>
          </cell>
          <cell r="B214">
            <v>201106</v>
          </cell>
          <cell r="C214">
            <v>168217</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C215">
            <v>67038</v>
          </cell>
          <cell r="D215" t="str">
            <v>ANE</v>
          </cell>
          <cell r="E215" t="str">
            <v>GASIDX</v>
          </cell>
          <cell r="F215">
            <v>228340</v>
          </cell>
          <cell r="H215" t="str">
            <v>Supply - NY</v>
          </cell>
          <cell r="V215">
            <v>223327.96208640008</v>
          </cell>
          <cell r="W215" t="str">
            <v>Valued in Nucleus</v>
          </cell>
          <cell r="AE215">
            <v>4.9830000000000005</v>
          </cell>
          <cell r="AH215">
            <v>1138957.1771771773</v>
          </cell>
          <cell r="AI215">
            <v>228568.56856856856</v>
          </cell>
          <cell r="AK215">
            <v>228568.56856856856</v>
          </cell>
          <cell r="AM215" t="str">
            <v>NGP 3</v>
          </cell>
          <cell r="AP215">
            <v>-155738.2509895362</v>
          </cell>
          <cell r="AQ215" t="str">
            <v>LOSS</v>
          </cell>
        </row>
        <row r="216">
          <cell r="A216" t="str">
            <v>PURCHASE</v>
          </cell>
          <cell r="B216">
            <v>201107</v>
          </cell>
          <cell r="C216">
            <v>67039</v>
          </cell>
          <cell r="D216" t="str">
            <v>ANE</v>
          </cell>
          <cell r="E216" t="str">
            <v>GASIDX</v>
          </cell>
          <cell r="F216">
            <v>223070</v>
          </cell>
          <cell r="H216" t="str">
            <v>Supply - LI</v>
          </cell>
          <cell r="V216">
            <v>218181.46573440009</v>
          </cell>
          <cell r="W216" t="str">
            <v>Valued in Nucleus</v>
          </cell>
          <cell r="AE216">
            <v>4.9830000000000005</v>
          </cell>
          <cell r="AH216">
            <v>1112670.4804804805</v>
          </cell>
          <cell r="AI216">
            <v>223293.2932932933</v>
          </cell>
          <cell r="AK216">
            <v>223293.2932932933</v>
          </cell>
          <cell r="AM216" t="str">
            <v>NGP 3</v>
          </cell>
          <cell r="AP216">
            <v>-152143.30562014319</v>
          </cell>
          <cell r="AQ216" t="str">
            <v>LOSS</v>
          </cell>
        </row>
        <row r="217">
          <cell r="A217" t="str">
            <v>PURCHASE</v>
          </cell>
          <cell r="B217">
            <v>201107</v>
          </cell>
          <cell r="C217">
            <v>166064</v>
          </cell>
          <cell r="D217" t="str">
            <v>BGLNG</v>
          </cell>
          <cell r="E217" t="str">
            <v>GASGDA</v>
          </cell>
          <cell r="F217">
            <v>0</v>
          </cell>
          <cell r="H217" t="str">
            <v>Supply - LI</v>
          </cell>
          <cell r="V217">
            <v>0</v>
          </cell>
          <cell r="W217" t="str">
            <v>Valued from Nucleus</v>
          </cell>
          <cell r="AE217">
            <v>5.0275000000000007</v>
          </cell>
          <cell r="AH217">
            <v>0</v>
          </cell>
          <cell r="AI217">
            <v>0</v>
          </cell>
          <cell r="AK217">
            <v>0</v>
          </cell>
          <cell r="AM217" t="str">
            <v>NGP 3</v>
          </cell>
          <cell r="AP217">
            <v>-1644831.5590902965</v>
          </cell>
          <cell r="AQ217" t="str">
            <v>LOSS</v>
          </cell>
        </row>
        <row r="218">
          <cell r="A218" t="str">
            <v>PURCHASE</v>
          </cell>
          <cell r="B218">
            <v>201107</v>
          </cell>
          <cell r="C218">
            <v>166075</v>
          </cell>
          <cell r="D218" t="str">
            <v>BGLNG</v>
          </cell>
          <cell r="E218" t="str">
            <v>GASGDA</v>
          </cell>
          <cell r="F218">
            <v>0</v>
          </cell>
          <cell r="H218" t="str">
            <v>Supply - LI</v>
          </cell>
          <cell r="V218">
            <v>0</v>
          </cell>
          <cell r="W218" t="str">
            <v>Valued from nucleus - Demand Only</v>
          </cell>
          <cell r="AE218">
            <v>5.0275000000000007</v>
          </cell>
          <cell r="AH218">
            <v>0</v>
          </cell>
          <cell r="AI218">
            <v>0</v>
          </cell>
          <cell r="AK218">
            <v>0</v>
          </cell>
          <cell r="AM218" t="str">
            <v>NGP 3</v>
          </cell>
          <cell r="AP218">
            <v>-1334615.8182464219</v>
          </cell>
          <cell r="AQ218" t="str">
            <v>LOSS</v>
          </cell>
        </row>
        <row r="219">
          <cell r="A219" t="str">
            <v>PURCHASE</v>
          </cell>
          <cell r="B219">
            <v>201107</v>
          </cell>
          <cell r="C219">
            <v>168214</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C220">
            <v>153738</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C221">
            <v>153738</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63814.130000000005</v>
          </cell>
          <cell r="AQ221" t="str">
            <v>GAIN</v>
          </cell>
        </row>
        <row r="222">
          <cell r="A222" t="str">
            <v>PURCHASE</v>
          </cell>
          <cell r="B222">
            <v>201107</v>
          </cell>
          <cell r="C222">
            <v>166449</v>
          </cell>
          <cell r="D222" t="str">
            <v>BP</v>
          </cell>
          <cell r="E222" t="str">
            <v>GASGDA</v>
          </cell>
          <cell r="F222">
            <v>0</v>
          </cell>
          <cell r="H222" t="str">
            <v>Supply - LI</v>
          </cell>
          <cell r="V222">
            <v>0</v>
          </cell>
          <cell r="W222" t="str">
            <v>Not Valued from Nucleus - Model</v>
          </cell>
          <cell r="AE222">
            <v>5.0275000000000007</v>
          </cell>
          <cell r="AH222">
            <v>0</v>
          </cell>
          <cell r="AI222">
            <v>0</v>
          </cell>
          <cell r="AK222">
            <v>0</v>
          </cell>
          <cell r="AM222" t="str">
            <v>NGP 3</v>
          </cell>
          <cell r="AP222">
            <v>0</v>
          </cell>
          <cell r="AQ222" t="str">
            <v>LOSS</v>
          </cell>
        </row>
        <row r="223">
          <cell r="A223" t="str">
            <v>PURCHASE</v>
          </cell>
          <cell r="B223">
            <v>201107</v>
          </cell>
          <cell r="C223">
            <v>48215</v>
          </cell>
          <cell r="D223" t="str">
            <v>BPCANADA</v>
          </cell>
          <cell r="E223" t="str">
            <v>GASIDX</v>
          </cell>
          <cell r="F223">
            <v>79010</v>
          </cell>
          <cell r="H223" t="str">
            <v>Supply - LI</v>
          </cell>
          <cell r="V223">
            <v>-3950.6880000000001</v>
          </cell>
          <cell r="W223" t="str">
            <v>Valued in Nucleus</v>
          </cell>
          <cell r="AE223">
            <v>4.7680000000000007</v>
          </cell>
          <cell r="AH223">
            <v>377096.77677677682</v>
          </cell>
          <cell r="AI223">
            <v>79089.089089089088</v>
          </cell>
          <cell r="AK223">
            <v>79089.089089089088</v>
          </cell>
          <cell r="AM223" t="str">
            <v>NGP 3</v>
          </cell>
          <cell r="AP223">
            <v>-5134.6528500000004</v>
          </cell>
          <cell r="AQ223" t="str">
            <v>LOSS</v>
          </cell>
        </row>
        <row r="224">
          <cell r="A224" t="str">
            <v>PURCHASE</v>
          </cell>
          <cell r="B224">
            <v>201107</v>
          </cell>
          <cell r="C224">
            <v>48216</v>
          </cell>
          <cell r="D224" t="str">
            <v>BPCANADA</v>
          </cell>
          <cell r="E224" t="str">
            <v>GASIDX</v>
          </cell>
          <cell r="F224">
            <v>99080</v>
          </cell>
          <cell r="H224" t="str">
            <v>Supply - EN</v>
          </cell>
          <cell r="V224">
            <v>-4954.2340000000004</v>
          </cell>
          <cell r="W224" t="str">
            <v>Valued in Nucleus</v>
          </cell>
          <cell r="AE224">
            <v>4.7680000000000007</v>
          </cell>
          <cell r="AH224">
            <v>472886.32632632641</v>
          </cell>
          <cell r="AI224">
            <v>99179.179179179177</v>
          </cell>
          <cell r="AK224">
            <v>99179.179179179177</v>
          </cell>
          <cell r="AM224" t="str">
            <v>NGP 3</v>
          </cell>
          <cell r="AP224">
            <v>-6438.9477999999999</v>
          </cell>
          <cell r="AQ224" t="str">
            <v>LOSS</v>
          </cell>
        </row>
        <row r="225">
          <cell r="A225" t="str">
            <v>PURCHASE</v>
          </cell>
          <cell r="B225">
            <v>201107</v>
          </cell>
          <cell r="C225">
            <v>48217</v>
          </cell>
          <cell r="D225" t="str">
            <v>BPCANADA</v>
          </cell>
          <cell r="E225" t="str">
            <v>GASIDX</v>
          </cell>
          <cell r="F225">
            <v>946900</v>
          </cell>
          <cell r="H225" t="str">
            <v>Supply - NY</v>
          </cell>
          <cell r="V225">
            <v>-47344.760999999999</v>
          </cell>
          <cell r="W225" t="str">
            <v>Valued in Nucleus</v>
          </cell>
          <cell r="AE225">
            <v>4.7680000000000007</v>
          </cell>
          <cell r="AH225">
            <v>4519338.5385385389</v>
          </cell>
          <cell r="AI225">
            <v>947847.84784784785</v>
          </cell>
          <cell r="AK225">
            <v>947847.84784784785</v>
          </cell>
          <cell r="AM225" t="str">
            <v>NGP 3</v>
          </cell>
          <cell r="AP225">
            <v>-61534.057499999995</v>
          </cell>
          <cell r="AQ225" t="str">
            <v>LOSS</v>
          </cell>
        </row>
        <row r="226">
          <cell r="A226" t="str">
            <v>PURCHASE</v>
          </cell>
          <cell r="B226">
            <v>201107</v>
          </cell>
          <cell r="C226">
            <v>116952</v>
          </cell>
          <cell r="D226" t="str">
            <v>BPCANADA</v>
          </cell>
          <cell r="E226" t="str">
            <v>GASIDX</v>
          </cell>
          <cell r="F226">
            <v>333210</v>
          </cell>
          <cell r="H226" t="str">
            <v>Supply - BG</v>
          </cell>
          <cell r="V226">
            <v>-16660.722000000002</v>
          </cell>
          <cell r="W226" t="str">
            <v>Valued in Nucleus</v>
          </cell>
          <cell r="AE226">
            <v>4.6980000000000004</v>
          </cell>
          <cell r="AH226">
            <v>1566987.5675675676</v>
          </cell>
          <cell r="AI226">
            <v>333543.54354354355</v>
          </cell>
          <cell r="AK226">
            <v>333543.54354354355</v>
          </cell>
          <cell r="AM226" t="str">
            <v>NGP 3</v>
          </cell>
          <cell r="AP226">
            <v>-21653.87385</v>
          </cell>
          <cell r="AQ226" t="str">
            <v>LOSS</v>
          </cell>
        </row>
        <row r="227">
          <cell r="A227" t="str">
            <v>PURCHASE</v>
          </cell>
          <cell r="B227">
            <v>201107</v>
          </cell>
          <cell r="C227">
            <v>116953</v>
          </cell>
          <cell r="D227" t="str">
            <v>BPCANADA</v>
          </cell>
          <cell r="E227" t="str">
            <v>GASIDX</v>
          </cell>
          <cell r="F227">
            <v>51450</v>
          </cell>
          <cell r="H227" t="str">
            <v>Supply - EG</v>
          </cell>
          <cell r="V227">
            <v>-2572.3609999999999</v>
          </cell>
          <cell r="W227" t="str">
            <v>Valued in Nucleus</v>
          </cell>
          <cell r="AE227">
            <v>4.7680000000000007</v>
          </cell>
          <cell r="AH227">
            <v>245559.1591591592</v>
          </cell>
          <cell r="AI227">
            <v>51501.501501501501</v>
          </cell>
          <cell r="AK227">
            <v>51501.501501501501</v>
          </cell>
          <cell r="AM227" t="str">
            <v>NGP 3</v>
          </cell>
          <cell r="AP227">
            <v>-3343.33925</v>
          </cell>
          <cell r="AQ227" t="str">
            <v>LOSS</v>
          </cell>
        </row>
        <row r="228">
          <cell r="A228" t="str">
            <v>PURCHASE</v>
          </cell>
          <cell r="B228">
            <v>201107</v>
          </cell>
          <cell r="C228">
            <v>84190</v>
          </cell>
          <cell r="D228" t="str">
            <v>BPCANMKT</v>
          </cell>
          <cell r="E228" t="str">
            <v>GASIDX</v>
          </cell>
          <cell r="F228">
            <v>791250</v>
          </cell>
          <cell r="H228" t="str">
            <v>Supply - NIMO</v>
          </cell>
          <cell r="V228">
            <v>874334.20499999996</v>
          </cell>
          <cell r="W228" t="str">
            <v>Valued in Nucleus</v>
          </cell>
          <cell r="AE228">
            <v>4.9830000000000005</v>
          </cell>
          <cell r="AH228">
            <v>3946745.4954954959</v>
          </cell>
          <cell r="AI228">
            <v>792042.04204204201</v>
          </cell>
          <cell r="AK228">
            <v>792042.04204204201</v>
          </cell>
          <cell r="AM228" t="str">
            <v>NGP 3</v>
          </cell>
          <cell r="AP228">
            <v>-687471.54032633163</v>
          </cell>
          <cell r="AQ228" t="str">
            <v>LOSS</v>
          </cell>
        </row>
        <row r="229">
          <cell r="A229" t="str">
            <v>PURCHASE</v>
          </cell>
          <cell r="B229">
            <v>201107</v>
          </cell>
          <cell r="C229">
            <v>91709</v>
          </cell>
          <cell r="D229" t="str">
            <v>BPCANMKT</v>
          </cell>
          <cell r="E229" t="str">
            <v>GASIDX</v>
          </cell>
          <cell r="F229">
            <v>0</v>
          </cell>
          <cell r="H229" t="str">
            <v>Supply - NIMO</v>
          </cell>
          <cell r="V229">
            <v>0</v>
          </cell>
          <cell r="W229" t="str">
            <v>Not valued in Nucleus</v>
          </cell>
          <cell r="AE229">
            <v>4.9830000000000005</v>
          </cell>
          <cell r="AH229">
            <v>0</v>
          </cell>
          <cell r="AI229">
            <v>0</v>
          </cell>
          <cell r="AK229">
            <v>0</v>
          </cell>
          <cell r="AM229" t="str">
            <v>NGP 3</v>
          </cell>
          <cell r="AP229">
            <v>0</v>
          </cell>
          <cell r="AQ229" t="str">
            <v>LOSS</v>
          </cell>
        </row>
        <row r="230">
          <cell r="A230" t="str">
            <v>PURCHASE</v>
          </cell>
          <cell r="B230">
            <v>201107</v>
          </cell>
          <cell r="C230">
            <v>167165</v>
          </cell>
          <cell r="D230" t="str">
            <v>CARGILL</v>
          </cell>
          <cell r="E230" t="str">
            <v>GASIDX</v>
          </cell>
          <cell r="F230">
            <v>387170</v>
          </cell>
          <cell r="H230" t="str">
            <v>Supply - NY</v>
          </cell>
          <cell r="V230">
            <v>0</v>
          </cell>
          <cell r="W230" t="str">
            <v>Not Valued from Nucleus - AZ Model</v>
          </cell>
          <cell r="AE230">
            <v>4.7680000000000007</v>
          </cell>
          <cell r="AH230">
            <v>0</v>
          </cell>
          <cell r="AI230">
            <v>0</v>
          </cell>
          <cell r="AK230">
            <v>0</v>
          </cell>
          <cell r="AM230" t="str">
            <v>NGP 3</v>
          </cell>
          <cell r="AP230">
            <v>0</v>
          </cell>
          <cell r="AQ230" t="str">
            <v>LOSS</v>
          </cell>
        </row>
        <row r="231">
          <cell r="A231" t="str">
            <v>PURCHASE</v>
          </cell>
          <cell r="B231">
            <v>201107</v>
          </cell>
          <cell r="C231">
            <v>167165</v>
          </cell>
          <cell r="D231" t="str">
            <v>CARGILL</v>
          </cell>
          <cell r="E231" t="str">
            <v>GASIDX</v>
          </cell>
          <cell r="F231">
            <v>866270</v>
          </cell>
          <cell r="H231" t="str">
            <v>Supply - NY</v>
          </cell>
          <cell r="V231">
            <v>0</v>
          </cell>
          <cell r="W231" t="str">
            <v>Not Valued from Nucleus - AZ Model</v>
          </cell>
          <cell r="AE231">
            <v>4.7680000000000007</v>
          </cell>
          <cell r="AH231">
            <v>0</v>
          </cell>
          <cell r="AI231">
            <v>0</v>
          </cell>
          <cell r="AK231">
            <v>0</v>
          </cell>
          <cell r="AM231" t="str">
            <v>NGP 3</v>
          </cell>
          <cell r="AP231">
            <v>0</v>
          </cell>
          <cell r="AQ231" t="str">
            <v>LOSS</v>
          </cell>
        </row>
        <row r="232">
          <cell r="A232" t="str">
            <v>PURCHASE</v>
          </cell>
          <cell r="B232">
            <v>201107</v>
          </cell>
          <cell r="C232">
            <v>167167</v>
          </cell>
          <cell r="D232" t="str">
            <v>CARGILL</v>
          </cell>
          <cell r="E232" t="str">
            <v>GASIDX</v>
          </cell>
          <cell r="F232">
            <v>387170</v>
          </cell>
          <cell r="H232" t="str">
            <v>Supply - LI</v>
          </cell>
          <cell r="V232">
            <v>0</v>
          </cell>
          <cell r="W232" t="str">
            <v>Not Valued from Nucleus - AZ Model</v>
          </cell>
          <cell r="AE232">
            <v>4.7680000000000007</v>
          </cell>
          <cell r="AH232">
            <v>0</v>
          </cell>
          <cell r="AI232">
            <v>0</v>
          </cell>
          <cell r="AK232">
            <v>0</v>
          </cell>
          <cell r="AM232" t="str">
            <v>NGP 3</v>
          </cell>
          <cell r="AP232">
            <v>0</v>
          </cell>
          <cell r="AQ232" t="str">
            <v>LOSS</v>
          </cell>
        </row>
        <row r="233">
          <cell r="A233" t="str">
            <v>PURCHASE</v>
          </cell>
          <cell r="B233">
            <v>201107</v>
          </cell>
          <cell r="C233">
            <v>167167</v>
          </cell>
          <cell r="D233" t="str">
            <v>CARGILL</v>
          </cell>
          <cell r="E233" t="str">
            <v>GASIDX</v>
          </cell>
          <cell r="F233">
            <v>772270</v>
          </cell>
          <cell r="H233" t="str">
            <v>Supply - LI</v>
          </cell>
          <cell r="V233">
            <v>0</v>
          </cell>
          <cell r="W233" t="str">
            <v>Not Valued from Nucleus - AZ Model</v>
          </cell>
          <cell r="AE233">
            <v>4.7680000000000007</v>
          </cell>
          <cell r="AH233">
            <v>0</v>
          </cell>
          <cell r="AI233">
            <v>0</v>
          </cell>
          <cell r="AK233">
            <v>0</v>
          </cell>
          <cell r="AM233" t="str">
            <v>NGP 3</v>
          </cell>
          <cell r="AP233">
            <v>0</v>
          </cell>
          <cell r="AQ233" t="str">
            <v>LOSS</v>
          </cell>
        </row>
        <row r="234">
          <cell r="A234" t="str">
            <v>PURCHASE</v>
          </cell>
          <cell r="B234">
            <v>201107</v>
          </cell>
          <cell r="C234">
            <v>179612</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1369584.0860860862</v>
          </cell>
          <cell r="AI234">
            <v>310050.05005005008</v>
          </cell>
          <cell r="AK234">
            <v>310050.05005005008</v>
          </cell>
          <cell r="AM234" t="str">
            <v>NGP 3</v>
          </cell>
          <cell r="AP234">
            <v>-2319.9616000000001</v>
          </cell>
          <cell r="AQ234" t="str">
            <v>LOSS</v>
          </cell>
        </row>
        <row r="235">
          <cell r="A235" t="str">
            <v>PURCHASE</v>
          </cell>
          <cell r="B235">
            <v>201107</v>
          </cell>
          <cell r="C235">
            <v>181089</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1369584.0860860862</v>
          </cell>
          <cell r="AI235">
            <v>310050.05005005008</v>
          </cell>
          <cell r="AK235">
            <v>310050.05005005008</v>
          </cell>
          <cell r="AM235" t="str">
            <v>NGP 3</v>
          </cell>
          <cell r="AP235">
            <v>-3094.3026</v>
          </cell>
          <cell r="AQ235" t="str">
            <v>LOSS</v>
          </cell>
        </row>
        <row r="236">
          <cell r="A236" t="str">
            <v>PURCHASE</v>
          </cell>
          <cell r="B236">
            <v>201107</v>
          </cell>
          <cell r="C236">
            <v>173774</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C237">
            <v>166065</v>
          </cell>
          <cell r="D237" t="str">
            <v>EMERASVC</v>
          </cell>
          <cell r="E237" t="str">
            <v>GASGDA</v>
          </cell>
          <cell r="F237">
            <v>0</v>
          </cell>
          <cell r="H237" t="str">
            <v>Supply - LI</v>
          </cell>
          <cell r="V237">
            <v>0</v>
          </cell>
          <cell r="W237" t="str">
            <v>Valued from Nucleus</v>
          </cell>
          <cell r="AE237">
            <v>5.0275000000000007</v>
          </cell>
          <cell r="AH237">
            <v>0</v>
          </cell>
          <cell r="AI237">
            <v>0</v>
          </cell>
          <cell r="AK237">
            <v>0</v>
          </cell>
          <cell r="AM237" t="str">
            <v>NGP 3</v>
          </cell>
          <cell r="AP237">
            <v>-1477162.2906277715</v>
          </cell>
          <cell r="AQ237" t="str">
            <v>LOSS</v>
          </cell>
        </row>
        <row r="238">
          <cell r="A238" t="str">
            <v>PURCHASE</v>
          </cell>
          <cell r="B238">
            <v>201107</v>
          </cell>
          <cell r="C238">
            <v>168215</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C239">
            <v>165659</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C240">
            <v>166447</v>
          </cell>
          <cell r="D240" t="str">
            <v>HESS</v>
          </cell>
          <cell r="E240" t="str">
            <v>GASGDA</v>
          </cell>
          <cell r="F240">
            <v>0</v>
          </cell>
          <cell r="H240" t="str">
            <v>Supply - LI</v>
          </cell>
          <cell r="V240">
            <v>0</v>
          </cell>
          <cell r="W240" t="str">
            <v>Valued from Nucleus - Demand Only; Summer Option at Index plus adder, hence MtM on supply is zero</v>
          </cell>
          <cell r="AE240">
            <v>5.0275000000000007</v>
          </cell>
          <cell r="AH240">
            <v>0</v>
          </cell>
          <cell r="AI240">
            <v>0</v>
          </cell>
          <cell r="AK240">
            <v>0</v>
          </cell>
          <cell r="AM240" t="str">
            <v>NGP 3</v>
          </cell>
          <cell r="AP240">
            <v>-1056539.5183215495</v>
          </cell>
          <cell r="AQ240" t="str">
            <v>LOSS</v>
          </cell>
        </row>
        <row r="241">
          <cell r="A241" t="str">
            <v>PURCHASE</v>
          </cell>
          <cell r="B241">
            <v>201107</v>
          </cell>
          <cell r="C241">
            <v>166076</v>
          </cell>
          <cell r="D241" t="str">
            <v>JARON</v>
          </cell>
          <cell r="E241" t="str">
            <v>GASGDA</v>
          </cell>
          <cell r="F241">
            <v>0</v>
          </cell>
          <cell r="H241" t="str">
            <v>Supply - LI</v>
          </cell>
          <cell r="V241">
            <v>0</v>
          </cell>
          <cell r="W241" t="str">
            <v>Valued from Nucleus - Demand Only</v>
          </cell>
          <cell r="AE241">
            <v>5.0275000000000007</v>
          </cell>
          <cell r="AH241">
            <v>0</v>
          </cell>
          <cell r="AI241">
            <v>0</v>
          </cell>
          <cell r="AK241">
            <v>0</v>
          </cell>
          <cell r="AM241" t="str">
            <v>NGP 3</v>
          </cell>
          <cell r="AP241">
            <v>-1417211.55956915</v>
          </cell>
          <cell r="AQ241" t="str">
            <v>LOSS</v>
          </cell>
        </row>
        <row r="242">
          <cell r="A242" t="str">
            <v>PURCHASE</v>
          </cell>
          <cell r="B242">
            <v>201107</v>
          </cell>
          <cell r="C242">
            <v>168216</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C243">
            <v>166059</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C244">
            <v>166062</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C245">
            <v>166063</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C246">
            <v>167168</v>
          </cell>
          <cell r="D246" t="str">
            <v>REPSOL</v>
          </cell>
          <cell r="E246" t="str">
            <v>GASGDA</v>
          </cell>
          <cell r="F246">
            <v>0</v>
          </cell>
          <cell r="H246" t="str">
            <v>Supply - NEC</v>
          </cell>
          <cell r="V246">
            <v>0</v>
          </cell>
          <cell r="W246" t="str">
            <v>Valued from Nucleus</v>
          </cell>
          <cell r="AE246">
            <v>4.9330000000000007</v>
          </cell>
          <cell r="AH246">
            <v>0</v>
          </cell>
          <cell r="AI246">
            <v>0</v>
          </cell>
          <cell r="AK246">
            <v>0</v>
          </cell>
          <cell r="AM246" t="str">
            <v>NGP 3</v>
          </cell>
          <cell r="AP246">
            <v>-81604.48246150685</v>
          </cell>
          <cell r="AQ246" t="str">
            <v>LOSS</v>
          </cell>
        </row>
        <row r="247">
          <cell r="A247" t="str">
            <v>PURCHASE</v>
          </cell>
          <cell r="B247">
            <v>201107</v>
          </cell>
          <cell r="C247">
            <v>180246</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684792.04304304312</v>
          </cell>
          <cell r="AI247">
            <v>155025.02502502504</v>
          </cell>
          <cell r="AK247">
            <v>155025.02502502504</v>
          </cell>
          <cell r="AM247" t="str">
            <v>NGP 3</v>
          </cell>
          <cell r="AP247">
            <v>-772.81029999999998</v>
          </cell>
          <cell r="AQ247" t="str">
            <v>LOSS</v>
          </cell>
        </row>
        <row r="248">
          <cell r="A248" t="str">
            <v>PURCHASE</v>
          </cell>
          <cell r="B248">
            <v>201107</v>
          </cell>
          <cell r="C248">
            <v>166066</v>
          </cell>
          <cell r="D248" t="str">
            <v>TENASKA</v>
          </cell>
          <cell r="E248" t="str">
            <v>GASGDA</v>
          </cell>
          <cell r="F248">
            <v>0</v>
          </cell>
          <cell r="H248" t="str">
            <v>Supply - LI</v>
          </cell>
          <cell r="V248">
            <v>0</v>
          </cell>
          <cell r="W248" t="str">
            <v>Valued from Nucleus</v>
          </cell>
          <cell r="AE248">
            <v>5.0275000000000007</v>
          </cell>
          <cell r="AH248">
            <v>0</v>
          </cell>
          <cell r="AI248">
            <v>0</v>
          </cell>
          <cell r="AK248">
            <v>0</v>
          </cell>
          <cell r="AM248" t="str">
            <v>NGP 3</v>
          </cell>
          <cell r="AP248">
            <v>-1497944.0865320084</v>
          </cell>
          <cell r="AQ248" t="str">
            <v>LOSS</v>
          </cell>
        </row>
        <row r="249">
          <cell r="A249" t="str">
            <v>PURCHASE</v>
          </cell>
          <cell r="B249">
            <v>201107</v>
          </cell>
          <cell r="C249">
            <v>168217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C250">
            <v>67038</v>
          </cell>
          <cell r="D250" t="str">
            <v>ANE</v>
          </cell>
          <cell r="E250" t="str">
            <v>GASIDX</v>
          </cell>
          <cell r="F250">
            <v>228230</v>
          </cell>
          <cell r="H250" t="str">
            <v>Supply - NY</v>
          </cell>
          <cell r="V250">
            <v>213467.62204146603</v>
          </cell>
          <cell r="W250" t="str">
            <v>Valued in Nucleus</v>
          </cell>
          <cell r="AE250">
            <v>4.9859999999999998</v>
          </cell>
          <cell r="AH250">
            <v>1139436.0468609191</v>
          </cell>
          <cell r="AI250">
            <v>228527.08521077401</v>
          </cell>
          <cell r="AK250">
            <v>228527.08521077401</v>
          </cell>
          <cell r="AM250" t="str">
            <v>NGP 3</v>
          </cell>
          <cell r="AP250">
            <v>-165482.5601968499</v>
          </cell>
          <cell r="AQ250" t="str">
            <v>LOSS</v>
          </cell>
        </row>
        <row r="251">
          <cell r="A251" t="str">
            <v>PURCHASE</v>
          </cell>
          <cell r="B251">
            <v>201108</v>
          </cell>
          <cell r="C251">
            <v>67039</v>
          </cell>
          <cell r="D251" t="str">
            <v>ANE</v>
          </cell>
          <cell r="E251" t="str">
            <v>GASIDX</v>
          </cell>
          <cell r="F251">
            <v>222970</v>
          </cell>
          <cell r="H251" t="str">
            <v>Supply - LI</v>
          </cell>
          <cell r="V251">
            <v>208543.06437476855</v>
          </cell>
          <cell r="W251" t="str">
            <v>Valued in Nucleus</v>
          </cell>
          <cell r="AE251">
            <v>4.9859999999999998</v>
          </cell>
          <cell r="AH251">
            <v>1113175.5482126763</v>
          </cell>
          <cell r="AI251">
            <v>223260.23830980275</v>
          </cell>
          <cell r="AK251">
            <v>223260.23830980275</v>
          </cell>
          <cell r="AM251" t="str">
            <v>NGP 3</v>
          </cell>
          <cell r="AP251">
            <v>-161668.50093972828</v>
          </cell>
          <cell r="AQ251" t="str">
            <v>LOSS</v>
          </cell>
        </row>
        <row r="252">
          <cell r="A252" t="str">
            <v>PURCHASE</v>
          </cell>
          <cell r="B252">
            <v>201108</v>
          </cell>
          <cell r="C252">
            <v>166064</v>
          </cell>
          <cell r="D252" t="str">
            <v>BGLNG</v>
          </cell>
          <cell r="E252" t="str">
            <v>GASGDA</v>
          </cell>
          <cell r="F252">
            <v>0</v>
          </cell>
          <cell r="H252" t="str">
            <v>Supply - LI</v>
          </cell>
          <cell r="V252">
            <v>0</v>
          </cell>
          <cell r="W252" t="str">
            <v>Valued from Nucleus</v>
          </cell>
          <cell r="AE252">
            <v>5.1175999999999995</v>
          </cell>
          <cell r="AH252">
            <v>0</v>
          </cell>
          <cell r="AI252">
            <v>0</v>
          </cell>
          <cell r="AK252">
            <v>0</v>
          </cell>
          <cell r="AM252" t="str">
            <v>NGP 3</v>
          </cell>
          <cell r="AP252">
            <v>-1644337.6156791581</v>
          </cell>
          <cell r="AQ252" t="str">
            <v>LOSS</v>
          </cell>
        </row>
        <row r="253">
          <cell r="A253" t="str">
            <v>PURCHASE</v>
          </cell>
          <cell r="B253">
            <v>201108</v>
          </cell>
          <cell r="C253">
            <v>166075</v>
          </cell>
          <cell r="D253" t="str">
            <v>BGLNG</v>
          </cell>
          <cell r="E253" t="str">
            <v>GASGDA</v>
          </cell>
          <cell r="F253">
            <v>0</v>
          </cell>
          <cell r="H253" t="str">
            <v>Supply - LI</v>
          </cell>
          <cell r="V253">
            <v>0</v>
          </cell>
          <cell r="W253" t="str">
            <v>Valued from nucleus - Demand Only</v>
          </cell>
          <cell r="AE253">
            <v>5.1175999999999995</v>
          </cell>
          <cell r="AH253">
            <v>0</v>
          </cell>
          <cell r="AI253">
            <v>0</v>
          </cell>
          <cell r="AK253">
            <v>0</v>
          </cell>
          <cell r="AM253" t="str">
            <v>NGP 3</v>
          </cell>
          <cell r="AP253">
            <v>-1334215.0327154172</v>
          </cell>
          <cell r="AQ253" t="str">
            <v>LOSS</v>
          </cell>
        </row>
        <row r="254">
          <cell r="A254" t="str">
            <v>PURCHASE</v>
          </cell>
          <cell r="B254">
            <v>201108</v>
          </cell>
          <cell r="C254">
            <v>168214</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C255">
            <v>153738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C256">
            <v>153738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67813.212760000009</v>
          </cell>
          <cell r="AQ256" t="str">
            <v>GAIN</v>
          </cell>
        </row>
        <row r="257">
          <cell r="A257" t="str">
            <v>PURCHASE</v>
          </cell>
          <cell r="B257">
            <v>201108</v>
          </cell>
          <cell r="C257">
            <v>166449</v>
          </cell>
          <cell r="D257" t="str">
            <v>BP</v>
          </cell>
          <cell r="E257" t="str">
            <v>GASGDA</v>
          </cell>
          <cell r="F257">
            <v>0</v>
          </cell>
          <cell r="H257" t="str">
            <v>Supply - LI</v>
          </cell>
          <cell r="V257">
            <v>0</v>
          </cell>
          <cell r="W257" t="str">
            <v>Not Valued from Nucleus - Model</v>
          </cell>
          <cell r="AE257">
            <v>5.1175999999999995</v>
          </cell>
          <cell r="AH257">
            <v>0</v>
          </cell>
          <cell r="AI257">
            <v>0</v>
          </cell>
          <cell r="AK257">
            <v>0</v>
          </cell>
          <cell r="AM257" t="str">
            <v>NGP 3</v>
          </cell>
          <cell r="AP257">
            <v>0</v>
          </cell>
          <cell r="AQ257" t="str">
            <v>LOSS</v>
          </cell>
        </row>
        <row r="258">
          <cell r="A258" t="str">
            <v>PURCHASE</v>
          </cell>
          <cell r="B258">
            <v>201108</v>
          </cell>
          <cell r="C258">
            <v>48215</v>
          </cell>
          <cell r="D258" t="str">
            <v>BPCANADA</v>
          </cell>
          <cell r="E258" t="str">
            <v>GASIDX</v>
          </cell>
          <cell r="F258">
            <v>78980</v>
          </cell>
          <cell r="H258" t="str">
            <v>Supply - LI</v>
          </cell>
          <cell r="V258">
            <v>142.16</v>
          </cell>
          <cell r="W258" t="str">
            <v>Valued in Nucleus</v>
          </cell>
          <cell r="AE258">
            <v>4.8228</v>
          </cell>
          <cell r="AH258">
            <v>381400.56473415438</v>
          </cell>
          <cell r="AI258">
            <v>79082.807649944923</v>
          </cell>
          <cell r="AK258">
            <v>79082.807649944923</v>
          </cell>
          <cell r="AM258" t="str">
            <v>NGP 3</v>
          </cell>
          <cell r="AP258">
            <v>-1040.9998900000001</v>
          </cell>
          <cell r="AQ258" t="str">
            <v>LOSS</v>
          </cell>
        </row>
        <row r="259">
          <cell r="A259" t="str">
            <v>PURCHASE</v>
          </cell>
          <cell r="B259">
            <v>201108</v>
          </cell>
          <cell r="C259">
            <v>48216</v>
          </cell>
          <cell r="D259" t="str">
            <v>BPCANADA</v>
          </cell>
          <cell r="E259" t="str">
            <v>GASIDX</v>
          </cell>
          <cell r="F259">
            <v>99040</v>
          </cell>
          <cell r="H259" t="str">
            <v>Supply - EN</v>
          </cell>
          <cell r="V259">
            <v>178.27099999999999</v>
          </cell>
          <cell r="W259" t="str">
            <v>Valued in Nucleus</v>
          </cell>
          <cell r="AE259">
            <v>4.8228</v>
          </cell>
          <cell r="AH259">
            <v>478271.86542505259</v>
          </cell>
          <cell r="AI259">
            <v>99168.919595474115</v>
          </cell>
          <cell r="AK259">
            <v>99168.919595474115</v>
          </cell>
          <cell r="AM259" t="str">
            <v>NGP 3</v>
          </cell>
          <cell r="AP259">
            <v>-1305.3977199999999</v>
          </cell>
          <cell r="AQ259" t="str">
            <v>LOSS</v>
          </cell>
        </row>
        <row r="260">
          <cell r="A260" t="str">
            <v>PURCHASE</v>
          </cell>
          <cell r="B260">
            <v>201108</v>
          </cell>
          <cell r="C260">
            <v>48217</v>
          </cell>
          <cell r="D260" t="str">
            <v>BPCANADA</v>
          </cell>
          <cell r="E260" t="str">
            <v>GASIDX</v>
          </cell>
          <cell r="F260">
            <v>946460</v>
          </cell>
          <cell r="H260" t="str">
            <v>Supply - NY</v>
          </cell>
          <cell r="V260">
            <v>1703.634</v>
          </cell>
          <cell r="W260" t="str">
            <v>Valued in Nucleus</v>
          </cell>
          <cell r="AE260">
            <v>4.8228</v>
          </cell>
          <cell r="AH260">
            <v>4570528.9756683689</v>
          </cell>
          <cell r="AI260">
            <v>947691.99959947926</v>
          </cell>
          <cell r="AK260">
            <v>947691.99959947926</v>
          </cell>
          <cell r="AM260" t="str">
            <v>NGP 3</v>
          </cell>
          <cell r="AP260">
            <v>-12474.810030000001</v>
          </cell>
          <cell r="AQ260" t="str">
            <v>LOSS</v>
          </cell>
        </row>
        <row r="261">
          <cell r="A261" t="str">
            <v>PURCHASE</v>
          </cell>
          <cell r="B261">
            <v>201108</v>
          </cell>
          <cell r="C261">
            <v>116952</v>
          </cell>
          <cell r="D261" t="str">
            <v>BPCANADA</v>
          </cell>
          <cell r="E261" t="str">
            <v>GASIDX</v>
          </cell>
          <cell r="F261">
            <v>333060</v>
          </cell>
          <cell r="H261" t="str">
            <v>Supply - BG</v>
          </cell>
          <cell r="V261">
            <v>599.51199999999994</v>
          </cell>
          <cell r="W261" t="str">
            <v>Valued in Nucleus</v>
          </cell>
          <cell r="AE261">
            <v>4.8228</v>
          </cell>
          <cell r="AH261">
            <v>1608372.6524481825</v>
          </cell>
          <cell r="AI261">
            <v>333493.5416040853</v>
          </cell>
          <cell r="AK261">
            <v>333493.5416040853</v>
          </cell>
          <cell r="AM261" t="str">
            <v>NGP 3</v>
          </cell>
          <cell r="AP261">
            <v>-4389.8933299999999</v>
          </cell>
          <cell r="AQ261" t="str">
            <v>LOSS</v>
          </cell>
        </row>
        <row r="262">
          <cell r="A262" t="str">
            <v>PURCHASE</v>
          </cell>
          <cell r="B262">
            <v>201108</v>
          </cell>
          <cell r="C262">
            <v>116953</v>
          </cell>
          <cell r="D262" t="str">
            <v>BPCANADA</v>
          </cell>
          <cell r="E262" t="str">
            <v>GASIDX</v>
          </cell>
          <cell r="F262">
            <v>51420</v>
          </cell>
          <cell r="H262" t="str">
            <v>Supply - EG</v>
          </cell>
          <cell r="V262">
            <v>92.563000000000002</v>
          </cell>
          <cell r="W262" t="str">
            <v>Valued in Nucleus</v>
          </cell>
          <cell r="AE262">
            <v>4.8228</v>
          </cell>
          <cell r="AH262">
            <v>248311.18053469507</v>
          </cell>
          <cell r="AI262">
            <v>51486.933012916787</v>
          </cell>
          <cell r="AK262">
            <v>51486.933012916787</v>
          </cell>
          <cell r="AM262" t="str">
            <v>NGP 3</v>
          </cell>
          <cell r="AP262">
            <v>-677.73430999999994</v>
          </cell>
          <cell r="AQ262" t="str">
            <v>LOSS</v>
          </cell>
        </row>
        <row r="263">
          <cell r="A263" t="str">
            <v>PURCHASE</v>
          </cell>
          <cell r="B263">
            <v>201108</v>
          </cell>
          <cell r="C263">
            <v>84190</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791919.49534394708</v>
          </cell>
          <cell r="AK263">
            <v>791919.49534394708</v>
          </cell>
          <cell r="AM263" t="str">
            <v>NGP 3</v>
          </cell>
          <cell r="AP263">
            <v>-720058.19895199931</v>
          </cell>
          <cell r="AQ263" t="str">
            <v>LOSS</v>
          </cell>
        </row>
        <row r="264">
          <cell r="A264" t="str">
            <v>PURCHASE</v>
          </cell>
          <cell r="B264">
            <v>201108</v>
          </cell>
          <cell r="C264">
            <v>91709</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C265">
            <v>167165</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C266">
            <v>167167</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C267">
            <v>167167</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C268">
            <v>179612</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1386364.4337638931</v>
          </cell>
          <cell r="AI268">
            <v>310003.00390507659</v>
          </cell>
          <cell r="AK268">
            <v>310003.00390507659</v>
          </cell>
          <cell r="AM268" t="str">
            <v>NGP 3</v>
          </cell>
          <cell r="AP268">
            <v>-2317.9872000000005</v>
          </cell>
          <cell r="AQ268" t="str">
            <v>LOSS</v>
          </cell>
        </row>
        <row r="269">
          <cell r="A269" t="str">
            <v>PURCHASE</v>
          </cell>
          <cell r="B269">
            <v>201108</v>
          </cell>
          <cell r="C269">
            <v>181089</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1386364.4337638931</v>
          </cell>
          <cell r="AI269">
            <v>310003.00390507659</v>
          </cell>
          <cell r="AK269">
            <v>310003.00390507659</v>
          </cell>
          <cell r="AM269" t="str">
            <v>NGP 3</v>
          </cell>
          <cell r="AP269">
            <v>-3091.9752000000003</v>
          </cell>
          <cell r="AQ269" t="str">
            <v>LOSS</v>
          </cell>
        </row>
        <row r="270">
          <cell r="A270" t="str">
            <v>PURCHASE</v>
          </cell>
          <cell r="B270">
            <v>201108</v>
          </cell>
          <cell r="C270">
            <v>173774</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C271">
            <v>166065</v>
          </cell>
          <cell r="D271" t="str">
            <v>EMERASVC</v>
          </cell>
          <cell r="E271" t="str">
            <v>GASGDA</v>
          </cell>
          <cell r="F271">
            <v>0</v>
          </cell>
          <cell r="H271" t="str">
            <v>Supply - LI</v>
          </cell>
          <cell r="V271">
            <v>0</v>
          </cell>
          <cell r="W271" t="str">
            <v>Valued from Nucleus</v>
          </cell>
          <cell r="AE271">
            <v>5.1175999999999995</v>
          </cell>
          <cell r="AH271">
            <v>0</v>
          </cell>
          <cell r="AI271">
            <v>0</v>
          </cell>
          <cell r="AK271">
            <v>0</v>
          </cell>
          <cell r="AM271" t="str">
            <v>NGP 3</v>
          </cell>
          <cell r="AP271">
            <v>-1476718.698348304</v>
          </cell>
          <cell r="AQ271" t="str">
            <v>LOSS</v>
          </cell>
        </row>
        <row r="272">
          <cell r="A272" t="str">
            <v>PURCHASE</v>
          </cell>
          <cell r="B272">
            <v>201108</v>
          </cell>
          <cell r="C272">
            <v>168215</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C273">
            <v>165659</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C274">
            <v>166447</v>
          </cell>
          <cell r="D274" t="str">
            <v>HESS</v>
          </cell>
          <cell r="E274" t="str">
            <v>GASGDA</v>
          </cell>
          <cell r="F274">
            <v>0</v>
          </cell>
          <cell r="H274" t="str">
            <v>Supply - LI</v>
          </cell>
          <cell r="V274">
            <v>0</v>
          </cell>
          <cell r="W274" t="str">
            <v>Valued from Nucleus - Demand Only; Summer Option at Index plus adder, hence MtM on supply is zero</v>
          </cell>
          <cell r="AE274">
            <v>5.1175999999999995</v>
          </cell>
          <cell r="AH274">
            <v>0</v>
          </cell>
          <cell r="AI274">
            <v>0</v>
          </cell>
          <cell r="AK274">
            <v>0</v>
          </cell>
          <cell r="AM274" t="str">
            <v>NGP 3</v>
          </cell>
          <cell r="AP274">
            <v>-1056222.2391869184</v>
          </cell>
          <cell r="AQ274" t="str">
            <v>LOSS</v>
          </cell>
        </row>
        <row r="275">
          <cell r="A275" t="str">
            <v>PURCHASE</v>
          </cell>
          <cell r="B275">
            <v>201108</v>
          </cell>
          <cell r="C275">
            <v>166076</v>
          </cell>
          <cell r="D275" t="str">
            <v>JARON</v>
          </cell>
          <cell r="E275" t="str">
            <v>GASGDA</v>
          </cell>
          <cell r="F275">
            <v>0</v>
          </cell>
          <cell r="H275" t="str">
            <v>Supply - LI</v>
          </cell>
          <cell r="V275">
            <v>0</v>
          </cell>
          <cell r="W275" t="str">
            <v>Valued from Nucleus - Demand Only</v>
          </cell>
          <cell r="AE275">
            <v>5.1175999999999995</v>
          </cell>
          <cell r="AH275">
            <v>0</v>
          </cell>
          <cell r="AI275">
            <v>0</v>
          </cell>
          <cell r="AK275">
            <v>0</v>
          </cell>
          <cell r="AM275" t="str">
            <v>NGP 3</v>
          </cell>
          <cell r="AP275">
            <v>-1416785.9705122225</v>
          </cell>
          <cell r="AQ275" t="str">
            <v>LOSS</v>
          </cell>
        </row>
        <row r="276">
          <cell r="A276" t="str">
            <v>PURCHASE</v>
          </cell>
          <cell r="B276">
            <v>201108</v>
          </cell>
          <cell r="C276">
            <v>168216</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C277">
            <v>166059</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C278">
            <v>166062</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C279">
            <v>166063</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C280">
            <v>167168</v>
          </cell>
          <cell r="D280" t="str">
            <v>REPSOL</v>
          </cell>
          <cell r="E280" t="str">
            <v>GASGDA</v>
          </cell>
          <cell r="F280">
            <v>0</v>
          </cell>
          <cell r="H280" t="str">
            <v>Supply - NEC</v>
          </cell>
          <cell r="V280">
            <v>0</v>
          </cell>
          <cell r="W280" t="str">
            <v>Valued from Nucleus</v>
          </cell>
          <cell r="AE280">
            <v>5.0116999999999994</v>
          </cell>
          <cell r="AH280">
            <v>0</v>
          </cell>
          <cell r="AI280">
            <v>0</v>
          </cell>
          <cell r="AK280">
            <v>0</v>
          </cell>
          <cell r="AM280" t="str">
            <v>NGP 3</v>
          </cell>
          <cell r="AP280">
            <v>-81579.976610917816</v>
          </cell>
          <cell r="AQ280" t="str">
            <v>LOSS</v>
          </cell>
        </row>
        <row r="281">
          <cell r="A281" t="str">
            <v>PURCHASE</v>
          </cell>
          <cell r="B281">
            <v>201108</v>
          </cell>
          <cell r="C281">
            <v>180246</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693182.21688194654</v>
          </cell>
          <cell r="AI281">
            <v>155001.5019525383</v>
          </cell>
          <cell r="AK281">
            <v>155001.5019525383</v>
          </cell>
          <cell r="AM281" t="str">
            <v>NGP 3</v>
          </cell>
          <cell r="AP281">
            <v>-771.9996000000001</v>
          </cell>
          <cell r="AQ281" t="str">
            <v>LOSS</v>
          </cell>
        </row>
        <row r="282">
          <cell r="A282" t="str">
            <v>PURCHASE</v>
          </cell>
          <cell r="B282">
            <v>201108</v>
          </cell>
          <cell r="C282">
            <v>166066</v>
          </cell>
          <cell r="D282" t="str">
            <v>TENASKA</v>
          </cell>
          <cell r="E282" t="str">
            <v>GASGDA</v>
          </cell>
          <cell r="F282">
            <v>0</v>
          </cell>
          <cell r="H282" t="str">
            <v>Supply - LI</v>
          </cell>
          <cell r="V282">
            <v>0</v>
          </cell>
          <cell r="W282" t="str">
            <v>Valued from Nucleus</v>
          </cell>
          <cell r="AE282">
            <v>5.1175999999999995</v>
          </cell>
          <cell r="AH282">
            <v>0</v>
          </cell>
          <cell r="AI282">
            <v>0</v>
          </cell>
          <cell r="AK282">
            <v>0</v>
          </cell>
          <cell r="AM282" t="str">
            <v>NGP 3</v>
          </cell>
          <cell r="AP282">
            <v>-1497494.2534729899</v>
          </cell>
          <cell r="AQ282" t="str">
            <v>LOSS</v>
          </cell>
        </row>
        <row r="283">
          <cell r="A283" t="str">
            <v>PURCHASE</v>
          </cell>
          <cell r="B283">
            <v>201108</v>
          </cell>
          <cell r="C283">
            <v>168217</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C284">
            <v>67038</v>
          </cell>
          <cell r="D284" t="str">
            <v>ANE</v>
          </cell>
          <cell r="E284" t="str">
            <v>GASIDX</v>
          </cell>
          <cell r="F284">
            <v>220750</v>
          </cell>
          <cell r="H284" t="str">
            <v>Supply - NY</v>
          </cell>
          <cell r="V284">
            <v>206177.19510156006</v>
          </cell>
          <cell r="W284" t="str">
            <v>Valued in Nucleus</v>
          </cell>
          <cell r="AE284">
            <v>5.0059999999999993</v>
          </cell>
          <cell r="AH284">
            <v>1106956.3257537812</v>
          </cell>
          <cell r="AI284">
            <v>221125.91405389161</v>
          </cell>
          <cell r="AK284">
            <v>221125.91405389161</v>
          </cell>
          <cell r="AM284" t="str">
            <v>NGP 3</v>
          </cell>
          <cell r="AP284">
            <v>-160399.55553536443</v>
          </cell>
          <cell r="AQ284" t="str">
            <v>LOSS</v>
          </cell>
        </row>
        <row r="285">
          <cell r="A285" t="str">
            <v>PURCHASE</v>
          </cell>
          <cell r="B285">
            <v>201109</v>
          </cell>
          <cell r="C285">
            <v>67039</v>
          </cell>
          <cell r="D285" t="str">
            <v>ANE</v>
          </cell>
          <cell r="E285" t="str">
            <v>GASIDX</v>
          </cell>
          <cell r="F285">
            <v>215660</v>
          </cell>
          <cell r="H285" t="str">
            <v>Supply - LI</v>
          </cell>
          <cell r="V285">
            <v>201428.59387048005</v>
          </cell>
          <cell r="W285" t="str">
            <v>Valued in Nucleus</v>
          </cell>
          <cell r="AE285">
            <v>5.0059999999999993</v>
          </cell>
          <cell r="AH285">
            <v>1081432.3950716218</v>
          </cell>
          <cell r="AI285">
            <v>216027.24631874188</v>
          </cell>
          <cell r="AK285">
            <v>216027.24631874188</v>
          </cell>
          <cell r="AM285" t="str">
            <v>NGP 3</v>
          </cell>
          <cell r="AP285">
            <v>-156694.82424542482</v>
          </cell>
          <cell r="AQ285" t="str">
            <v>LOSS</v>
          </cell>
        </row>
        <row r="286">
          <cell r="A286" t="str">
            <v>PURCHASE</v>
          </cell>
          <cell r="B286">
            <v>201109</v>
          </cell>
          <cell r="C286">
            <v>166064</v>
          </cell>
          <cell r="D286" t="str">
            <v>BGLNG</v>
          </cell>
          <cell r="E286" t="str">
            <v>GASGDA</v>
          </cell>
          <cell r="F286">
            <v>0</v>
          </cell>
          <cell r="H286" t="str">
            <v>Supply - LI</v>
          </cell>
          <cell r="V286">
            <v>0</v>
          </cell>
          <cell r="W286" t="str">
            <v>Valued from Nucleus</v>
          </cell>
          <cell r="AE286">
            <v>4.9628999999999994</v>
          </cell>
          <cell r="AH286">
            <v>0</v>
          </cell>
          <cell r="AI286">
            <v>0</v>
          </cell>
          <cell r="AK286">
            <v>0</v>
          </cell>
          <cell r="AM286" t="str">
            <v>NGP 3</v>
          </cell>
          <cell r="AP286">
            <v>-1588671.2547505875</v>
          </cell>
          <cell r="AQ286" t="str">
            <v>LOSS</v>
          </cell>
        </row>
        <row r="287">
          <cell r="A287" t="str">
            <v>PURCHASE</v>
          </cell>
          <cell r="B287">
            <v>201109</v>
          </cell>
          <cell r="C287">
            <v>166075</v>
          </cell>
          <cell r="D287" t="str">
            <v>BGLNG</v>
          </cell>
          <cell r="E287" t="str">
            <v>GASGDA</v>
          </cell>
          <cell r="F287">
            <v>0</v>
          </cell>
          <cell r="H287" t="str">
            <v>Supply - LI</v>
          </cell>
          <cell r="V287">
            <v>0</v>
          </cell>
          <cell r="W287" t="str">
            <v>Valued from nucleus - Demand Only</v>
          </cell>
          <cell r="AE287">
            <v>4.9628999999999994</v>
          </cell>
          <cell r="AH287">
            <v>0</v>
          </cell>
          <cell r="AI287">
            <v>0</v>
          </cell>
          <cell r="AK287">
            <v>0</v>
          </cell>
          <cell r="AM287" t="str">
            <v>NGP 3</v>
          </cell>
          <cell r="AP287">
            <v>-1288484.9777491069</v>
          </cell>
          <cell r="AQ287" t="str">
            <v>LOSS</v>
          </cell>
        </row>
        <row r="288">
          <cell r="A288" t="str">
            <v>PURCHASE</v>
          </cell>
          <cell r="B288">
            <v>201109</v>
          </cell>
          <cell r="C288">
            <v>168214</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C289">
            <v>153738</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C290">
            <v>153738</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C291">
            <v>166449</v>
          </cell>
          <cell r="D291" t="str">
            <v>BP</v>
          </cell>
          <cell r="E291" t="str">
            <v>GASGDA</v>
          </cell>
          <cell r="F291">
            <v>0</v>
          </cell>
          <cell r="H291" t="str">
            <v>Supply - LI</v>
          </cell>
          <cell r="V291">
            <v>0</v>
          </cell>
          <cell r="W291" t="str">
            <v>Not Valued from Nucleus - Model</v>
          </cell>
          <cell r="AE291">
            <v>4.9628999999999994</v>
          </cell>
          <cell r="AH291">
            <v>0</v>
          </cell>
          <cell r="AI291">
            <v>0</v>
          </cell>
          <cell r="AK291">
            <v>0</v>
          </cell>
          <cell r="AM291" t="str">
            <v>NGP 3</v>
          </cell>
          <cell r="AP291">
            <v>0</v>
          </cell>
          <cell r="AQ291" t="str">
            <v>LOSS</v>
          </cell>
        </row>
        <row r="292">
          <cell r="A292" t="str">
            <v>PURCHASE</v>
          </cell>
          <cell r="B292">
            <v>201109</v>
          </cell>
          <cell r="C292">
            <v>48215</v>
          </cell>
          <cell r="D292" t="str">
            <v>BPCANADA</v>
          </cell>
          <cell r="E292" t="str">
            <v>GASIDX</v>
          </cell>
          <cell r="F292">
            <v>76390</v>
          </cell>
          <cell r="H292" t="str">
            <v>Supply - LI</v>
          </cell>
          <cell r="V292">
            <v>-190.96700000000001</v>
          </cell>
          <cell r="W292" t="str">
            <v>Valued in Nucleus</v>
          </cell>
          <cell r="AE292">
            <v>4.8384999999999998</v>
          </cell>
          <cell r="AH292">
            <v>370242.42712611437</v>
          </cell>
          <cell r="AI292">
            <v>76520.084143043176</v>
          </cell>
          <cell r="AK292">
            <v>76520.084143043176</v>
          </cell>
          <cell r="AM292" t="str">
            <v>NGP 3</v>
          </cell>
          <cell r="AP292">
            <v>-1334.8690549999999</v>
          </cell>
          <cell r="AQ292" t="str">
            <v>LOSS</v>
          </cell>
        </row>
        <row r="293">
          <cell r="A293" t="str">
            <v>PURCHASE</v>
          </cell>
          <cell r="B293">
            <v>201109</v>
          </cell>
          <cell r="C293">
            <v>48216</v>
          </cell>
          <cell r="D293" t="str">
            <v>BPCANADA</v>
          </cell>
          <cell r="E293" t="str">
            <v>GASIDX</v>
          </cell>
          <cell r="F293">
            <v>95790</v>
          </cell>
          <cell r="H293" t="str">
            <v>Supply - EN</v>
          </cell>
          <cell r="V293">
            <v>-239.476</v>
          </cell>
          <cell r="W293" t="str">
            <v>Valued in Nucleus</v>
          </cell>
          <cell r="AE293">
            <v>4.8384999999999998</v>
          </cell>
          <cell r="AH293">
            <v>464269.17259340879</v>
          </cell>
          <cell r="AI293">
            <v>95953.120304517681</v>
          </cell>
          <cell r="AK293">
            <v>95953.120304517681</v>
          </cell>
          <cell r="AM293" t="str">
            <v>NGP 3</v>
          </cell>
          <cell r="AP293">
            <v>-1673.8833549999999</v>
          </cell>
          <cell r="AQ293" t="str">
            <v>LOSS</v>
          </cell>
        </row>
        <row r="294">
          <cell r="A294" t="str">
            <v>PURCHASE</v>
          </cell>
          <cell r="B294">
            <v>201109</v>
          </cell>
          <cell r="C294">
            <v>48217</v>
          </cell>
          <cell r="D294" t="str">
            <v>BPCANADA</v>
          </cell>
          <cell r="E294" t="str">
            <v>GASIDX</v>
          </cell>
          <cell r="F294">
            <v>915410</v>
          </cell>
          <cell r="H294" t="str">
            <v>Supply - NY</v>
          </cell>
          <cell r="V294">
            <v>-2288.5360000000001</v>
          </cell>
          <cell r="W294" t="str">
            <v>Valued in Nucleus</v>
          </cell>
          <cell r="AE294">
            <v>4.8384999999999998</v>
          </cell>
          <cell r="AH294">
            <v>4436753.7664028853</v>
          </cell>
          <cell r="AI294">
            <v>916968.84703996801</v>
          </cell>
          <cell r="AK294">
            <v>916968.84703996801</v>
          </cell>
          <cell r="AM294" t="str">
            <v>NGP 3</v>
          </cell>
          <cell r="AP294">
            <v>-15996.343045</v>
          </cell>
          <cell r="AQ294" t="str">
            <v>LOSS</v>
          </cell>
        </row>
        <row r="295">
          <cell r="A295" t="str">
            <v>PURCHASE</v>
          </cell>
          <cell r="B295">
            <v>201109</v>
          </cell>
          <cell r="C295">
            <v>116952</v>
          </cell>
          <cell r="D295" t="str">
            <v>BPCANADA</v>
          </cell>
          <cell r="E295" t="str">
            <v>GASIDX</v>
          </cell>
          <cell r="F295">
            <v>322140</v>
          </cell>
          <cell r="H295" t="str">
            <v>Supply - BG</v>
          </cell>
          <cell r="V295">
            <v>-805.34100000000001</v>
          </cell>
          <cell r="W295" t="str">
            <v>Valued in Nucleus</v>
          </cell>
          <cell r="AE295">
            <v>4.8384999999999998</v>
          </cell>
          <cell r="AH295">
            <v>1561328.6487027947</v>
          </cell>
          <cell r="AI295">
            <v>322688.57056996896</v>
          </cell>
          <cell r="AK295">
            <v>322688.57056996896</v>
          </cell>
          <cell r="AM295" t="str">
            <v>NGP 3</v>
          </cell>
          <cell r="AP295">
            <v>-5629.2264299999997</v>
          </cell>
          <cell r="AQ295" t="str">
            <v>LOSS</v>
          </cell>
        </row>
        <row r="296">
          <cell r="A296" t="str">
            <v>PURCHASE</v>
          </cell>
          <cell r="B296">
            <v>201109</v>
          </cell>
          <cell r="C296">
            <v>116953</v>
          </cell>
          <cell r="D296" t="str">
            <v>BPCANADA</v>
          </cell>
          <cell r="E296" t="str">
            <v>GASIDX</v>
          </cell>
          <cell r="F296">
            <v>49740</v>
          </cell>
          <cell r="H296" t="str">
            <v>Supply - EG</v>
          </cell>
          <cell r="V296">
            <v>-124.342</v>
          </cell>
          <cell r="W296" t="str">
            <v>Valued in Nucleus</v>
          </cell>
          <cell r="AE296">
            <v>4.8384999999999998</v>
          </cell>
          <cell r="AH296">
            <v>241076.82059501152</v>
          </cell>
          <cell r="AI296">
            <v>49824.701993388764</v>
          </cell>
          <cell r="AK296">
            <v>49824.701993388764</v>
          </cell>
          <cell r="AM296" t="str">
            <v>NGP 3</v>
          </cell>
          <cell r="AP296">
            <v>-869.17363</v>
          </cell>
          <cell r="AQ296" t="str">
            <v>LOSS</v>
          </cell>
        </row>
        <row r="297">
          <cell r="A297" t="str">
            <v>PURCHASE</v>
          </cell>
          <cell r="B297">
            <v>201109</v>
          </cell>
          <cell r="C297">
            <v>84190</v>
          </cell>
          <cell r="D297" t="str">
            <v>BPCANMKT</v>
          </cell>
          <cell r="E297" t="str">
            <v>GASIDX</v>
          </cell>
          <cell r="F297">
            <v>764950</v>
          </cell>
          <cell r="H297" t="str">
            <v>Supply - NIMO</v>
          </cell>
          <cell r="V297">
            <v>813902.995</v>
          </cell>
          <cell r="W297" t="str">
            <v>Valued in Nucleus</v>
          </cell>
          <cell r="AE297">
            <v>5.0059999999999993</v>
          </cell>
          <cell r="AH297">
            <v>3835860.6631273162</v>
          </cell>
          <cell r="AI297">
            <v>766252.62947009923</v>
          </cell>
          <cell r="AK297">
            <v>766252.62947009923</v>
          </cell>
          <cell r="AM297" t="str">
            <v>NGP 3</v>
          </cell>
          <cell r="AP297">
            <v>-696447.37358344137</v>
          </cell>
          <cell r="AQ297" t="str">
            <v>LOSS</v>
          </cell>
        </row>
        <row r="298">
          <cell r="A298" t="str">
            <v>PURCHASE</v>
          </cell>
          <cell r="B298">
            <v>201109</v>
          </cell>
          <cell r="C298">
            <v>91709</v>
          </cell>
          <cell r="D298" t="str">
            <v>BPCANMKT</v>
          </cell>
          <cell r="E298" t="str">
            <v>GASIDX</v>
          </cell>
          <cell r="F298">
            <v>0</v>
          </cell>
          <cell r="H298" t="str">
            <v>Supply - NIMO</v>
          </cell>
          <cell r="V298">
            <v>0</v>
          </cell>
          <cell r="W298" t="str">
            <v>Not valued in Nucleus</v>
          </cell>
          <cell r="AE298">
            <v>5.0059999999999993</v>
          </cell>
          <cell r="AH298">
            <v>0</v>
          </cell>
          <cell r="AI298">
            <v>0</v>
          </cell>
          <cell r="AK298">
            <v>0</v>
          </cell>
          <cell r="AM298" t="str">
            <v>NGP 3</v>
          </cell>
          <cell r="AP298">
            <v>0</v>
          </cell>
          <cell r="AQ298" t="str">
            <v>LOSS</v>
          </cell>
        </row>
        <row r="299">
          <cell r="A299" t="str">
            <v>PURCHASE</v>
          </cell>
          <cell r="B299">
            <v>201109</v>
          </cell>
          <cell r="C299">
            <v>167165</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C300">
            <v>167167</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C301">
            <v>167167</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C302">
            <v>179612</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1346265.2028448363</v>
          </cell>
          <cell r="AI302">
            <v>299949.91485525394</v>
          </cell>
          <cell r="AK302">
            <v>299949.91485525394</v>
          </cell>
          <cell r="AM302" t="str">
            <v>NGP 3</v>
          </cell>
          <cell r="AP302">
            <v>-2240.71252</v>
          </cell>
          <cell r="AQ302" t="str">
            <v>LOSS</v>
          </cell>
        </row>
        <row r="303">
          <cell r="A303" t="str">
            <v>PURCHASE</v>
          </cell>
          <cell r="B303">
            <v>201109</v>
          </cell>
          <cell r="C303">
            <v>181089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1346265.2028448363</v>
          </cell>
          <cell r="AI303">
            <v>299949.91485525394</v>
          </cell>
          <cell r="AK303">
            <v>299949.91485525394</v>
          </cell>
          <cell r="AM303" t="str">
            <v>NGP 3</v>
          </cell>
          <cell r="AP303">
            <v>-2989.3095199999998</v>
          </cell>
          <cell r="AQ303" t="str">
            <v>LOSS</v>
          </cell>
        </row>
        <row r="304">
          <cell r="A304" t="str">
            <v>PURCHASE</v>
          </cell>
          <cell r="B304">
            <v>201109</v>
          </cell>
          <cell r="C304">
            <v>173774</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C305">
            <v>166065</v>
          </cell>
          <cell r="D305" t="str">
            <v>EMERASVC</v>
          </cell>
          <cell r="E305" t="str">
            <v>GASGDA</v>
          </cell>
          <cell r="F305">
            <v>0</v>
          </cell>
          <cell r="H305" t="str">
            <v>Supply - LI</v>
          </cell>
          <cell r="V305">
            <v>0</v>
          </cell>
          <cell r="W305" t="str">
            <v>Valued from Nucleus</v>
          </cell>
          <cell r="AE305">
            <v>4.9628999999999994</v>
          </cell>
          <cell r="AH305">
            <v>0</v>
          </cell>
          <cell r="AI305">
            <v>0</v>
          </cell>
          <cell r="AK305">
            <v>0</v>
          </cell>
          <cell r="AM305" t="str">
            <v>NGP 3</v>
          </cell>
          <cell r="AP305">
            <v>-1426484.1144390129</v>
          </cell>
          <cell r="AQ305" t="str">
            <v>LOSS</v>
          </cell>
        </row>
        <row r="306">
          <cell r="A306" t="str">
            <v>PURCHASE</v>
          </cell>
          <cell r="B306">
            <v>201109</v>
          </cell>
          <cell r="C306">
            <v>168215</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C307">
            <v>165659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C308">
            <v>166447</v>
          </cell>
          <cell r="D308" t="str">
            <v>HESS</v>
          </cell>
          <cell r="E308" t="str">
            <v>GASGDA</v>
          </cell>
          <cell r="F308">
            <v>0</v>
          </cell>
          <cell r="H308" t="str">
            <v>Supply - LI</v>
          </cell>
          <cell r="V308">
            <v>0</v>
          </cell>
          <cell r="W308" t="str">
            <v>Valued from Nucleus - Demand Only; Summer Option at Index plus adder, hence MtM on supply is zero</v>
          </cell>
          <cell r="AE308">
            <v>4.9628999999999994</v>
          </cell>
          <cell r="AH308">
            <v>0</v>
          </cell>
          <cell r="AI308">
            <v>0</v>
          </cell>
          <cell r="AK308">
            <v>0</v>
          </cell>
          <cell r="AM308" t="str">
            <v>NGP 3</v>
          </cell>
          <cell r="AP308">
            <v>-1019325.9196845904</v>
          </cell>
          <cell r="AQ308" t="str">
            <v>LOSS</v>
          </cell>
        </row>
        <row r="309">
          <cell r="A309" t="str">
            <v>PURCHASE</v>
          </cell>
          <cell r="B309">
            <v>201109</v>
          </cell>
          <cell r="C309">
            <v>166076</v>
          </cell>
          <cell r="D309" t="str">
            <v>JARON</v>
          </cell>
          <cell r="E309" t="str">
            <v>GASGDA</v>
          </cell>
          <cell r="F309">
            <v>0</v>
          </cell>
          <cell r="H309" t="str">
            <v>Supply - LI</v>
          </cell>
          <cell r="V309">
            <v>0</v>
          </cell>
          <cell r="W309" t="str">
            <v>Valued from Nucleus - Demand Only</v>
          </cell>
          <cell r="AE309">
            <v>4.9628999999999994</v>
          </cell>
          <cell r="AH309">
            <v>0</v>
          </cell>
          <cell r="AI309">
            <v>0</v>
          </cell>
          <cell r="AK309">
            <v>0</v>
          </cell>
          <cell r="AM309" t="str">
            <v>NGP 3</v>
          </cell>
          <cell r="AP309">
            <v>-1367917.5380028891</v>
          </cell>
          <cell r="AQ309" t="str">
            <v>LOSS</v>
          </cell>
        </row>
        <row r="310">
          <cell r="A310" t="str">
            <v>PURCHASE</v>
          </cell>
          <cell r="B310">
            <v>201109</v>
          </cell>
          <cell r="C310">
            <v>168216</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C311">
            <v>166059</v>
          </cell>
          <cell r="D311" t="str">
            <v>REPSOL</v>
          </cell>
          <cell r="E311" t="str">
            <v>GASIDX</v>
          </cell>
          <cell r="F311">
            <v>0</v>
          </cell>
          <cell r="H311" t="str">
            <v>Supply - EN</v>
          </cell>
          <cell r="V311">
            <v>0</v>
          </cell>
          <cell r="W311" t="str">
            <v>Not Valued from Nucleus - Model</v>
          </cell>
          <cell r="AE311">
            <v>4.9205999999999994</v>
          </cell>
          <cell r="AH311">
            <v>0</v>
          </cell>
          <cell r="AI311">
            <v>0</v>
          </cell>
          <cell r="AK311">
            <v>0</v>
          </cell>
          <cell r="AM311" t="str">
            <v>NGP 3</v>
          </cell>
          <cell r="AP311">
            <v>0</v>
          </cell>
          <cell r="AQ311" t="str">
            <v>LOSS</v>
          </cell>
        </row>
        <row r="312">
          <cell r="A312" t="str">
            <v>PURCHASE</v>
          </cell>
          <cell r="B312">
            <v>201109</v>
          </cell>
          <cell r="C312">
            <v>166062</v>
          </cell>
          <cell r="D312" t="str">
            <v>REPSOL</v>
          </cell>
          <cell r="E312" t="str">
            <v>GASGDA</v>
          </cell>
          <cell r="F312">
            <v>0</v>
          </cell>
          <cell r="H312" t="str">
            <v>Supply - EN</v>
          </cell>
          <cell r="V312">
            <v>0</v>
          </cell>
          <cell r="W312" t="str">
            <v>Not Valued from Nucleus - Model</v>
          </cell>
          <cell r="AE312">
            <v>4.9205999999999994</v>
          </cell>
          <cell r="AH312">
            <v>0</v>
          </cell>
          <cell r="AI312">
            <v>0</v>
          </cell>
          <cell r="AK312">
            <v>0</v>
          </cell>
          <cell r="AM312" t="str">
            <v>NGP 3</v>
          </cell>
          <cell r="AP312">
            <v>0</v>
          </cell>
          <cell r="AQ312" t="str">
            <v>LOSS</v>
          </cell>
        </row>
        <row r="313">
          <cell r="A313" t="str">
            <v>PURCHASE</v>
          </cell>
          <cell r="B313">
            <v>201109</v>
          </cell>
          <cell r="C313">
            <v>166063</v>
          </cell>
          <cell r="D313" t="str">
            <v>REPSOL</v>
          </cell>
          <cell r="E313" t="str">
            <v>GASGDA</v>
          </cell>
          <cell r="F313">
            <v>0</v>
          </cell>
          <cell r="H313" t="str">
            <v>Supply - EN</v>
          </cell>
          <cell r="V313">
            <v>0</v>
          </cell>
          <cell r="W313" t="str">
            <v>Not Valued from Nucleus - Model</v>
          </cell>
          <cell r="AE313">
            <v>4.9205999999999994</v>
          </cell>
          <cell r="AH313">
            <v>0</v>
          </cell>
          <cell r="AI313">
            <v>0</v>
          </cell>
          <cell r="AK313">
            <v>0</v>
          </cell>
          <cell r="AM313" t="str">
            <v>NGP 3</v>
          </cell>
          <cell r="AP313">
            <v>0</v>
          </cell>
          <cell r="AQ313" t="str">
            <v>LOSS</v>
          </cell>
        </row>
        <row r="314">
          <cell r="A314" t="str">
            <v>PURCHASE</v>
          </cell>
          <cell r="B314">
            <v>201109</v>
          </cell>
          <cell r="C314">
            <v>167168</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-78648.383902095884</v>
          </cell>
          <cell r="AQ314" t="str">
            <v>LOSS</v>
          </cell>
        </row>
        <row r="315">
          <cell r="A315" t="str">
            <v>PURCHASE</v>
          </cell>
          <cell r="B315">
            <v>201109</v>
          </cell>
          <cell r="C315">
            <v>180246</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673132.60142241814</v>
          </cell>
          <cell r="AI315">
            <v>149974.95742762697</v>
          </cell>
          <cell r="AK315">
            <v>149974.95742762697</v>
          </cell>
          <cell r="AM315" t="str">
            <v>NGP 3</v>
          </cell>
          <cell r="AP315">
            <v>-746.05775999999992</v>
          </cell>
          <cell r="AQ315" t="str">
            <v>LOSS</v>
          </cell>
        </row>
        <row r="316">
          <cell r="A316" t="str">
            <v>PURCHASE</v>
          </cell>
          <cell r="B316">
            <v>201109</v>
          </cell>
          <cell r="C316">
            <v>166066</v>
          </cell>
          <cell r="D316" t="str">
            <v>TENASKA</v>
          </cell>
          <cell r="E316" t="str">
            <v>GASGDA</v>
          </cell>
          <cell r="F316">
            <v>0</v>
          </cell>
          <cell r="H316" t="str">
            <v>Supply - LI</v>
          </cell>
          <cell r="V316">
            <v>0</v>
          </cell>
          <cell r="W316" t="str">
            <v>Valued from Nucleus</v>
          </cell>
          <cell r="AE316">
            <v>4.9628999999999994</v>
          </cell>
          <cell r="AH316">
            <v>0</v>
          </cell>
          <cell r="AI316">
            <v>0</v>
          </cell>
          <cell r="AK316">
            <v>0</v>
          </cell>
          <cell r="AM316" t="str">
            <v>NGP 3</v>
          </cell>
          <cell r="AP316">
            <v>-1447251.7131130309</v>
          </cell>
          <cell r="AQ316" t="str">
            <v>LOSS</v>
          </cell>
        </row>
        <row r="317">
          <cell r="A317" t="str">
            <v>PURCHASE</v>
          </cell>
          <cell r="B317">
            <v>201109</v>
          </cell>
          <cell r="C317">
            <v>168217</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C318">
            <v>67038</v>
          </cell>
          <cell r="D318" t="str">
            <v>ANE</v>
          </cell>
          <cell r="E318" t="str">
            <v>GASIDX</v>
          </cell>
          <cell r="F318">
            <v>227950</v>
          </cell>
          <cell r="H318" t="str">
            <v>Supply - NY</v>
          </cell>
          <cell r="V318">
            <v>215384.3541524063</v>
          </cell>
          <cell r="W318" t="str">
            <v>Valued in Nucleus</v>
          </cell>
          <cell r="AE318">
            <v>5.1020000000000003</v>
          </cell>
          <cell r="AH318">
            <v>1165448.3415171863</v>
          </cell>
          <cell r="AI318">
            <v>228429.70237498748</v>
          </cell>
          <cell r="AK318">
            <v>228429.70237498748</v>
          </cell>
          <cell r="AM318" t="str">
            <v>NGP 3</v>
          </cell>
          <cell r="AP318">
            <v>-162244.59119505266</v>
          </cell>
          <cell r="AQ318" t="str">
            <v>LOSS</v>
          </cell>
        </row>
        <row r="319">
          <cell r="A319" t="str">
            <v>PURCHASE</v>
          </cell>
          <cell r="B319">
            <v>201110</v>
          </cell>
          <cell r="C319">
            <v>67039</v>
          </cell>
          <cell r="D319" t="str">
            <v>ANE</v>
          </cell>
          <cell r="E319" t="str">
            <v>GASIDX</v>
          </cell>
          <cell r="F319">
            <v>222700</v>
          </cell>
          <cell r="H319" t="str">
            <v>Supply - LI</v>
          </cell>
          <cell r="V319">
            <v>210418.86009882975</v>
          </cell>
          <cell r="W319" t="str">
            <v>Valued in Nucleus</v>
          </cell>
          <cell r="AE319">
            <v>5.1020000000000003</v>
          </cell>
          <cell r="AH319">
            <v>1138606.4735945486</v>
          </cell>
          <cell r="AI319">
            <v>223168.65417376489</v>
          </cell>
          <cell r="AK319">
            <v>223168.65417376489</v>
          </cell>
          <cell r="AM319" t="str">
            <v>NGP 3</v>
          </cell>
          <cell r="AP319">
            <v>-158502.00701394829</v>
          </cell>
          <cell r="AQ319" t="str">
            <v>LOSS</v>
          </cell>
        </row>
        <row r="320">
          <cell r="A320" t="str">
            <v>PURCHASE</v>
          </cell>
          <cell r="B320">
            <v>201110</v>
          </cell>
          <cell r="C320">
            <v>166064</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-1642136.8803554755</v>
          </cell>
          <cell r="AQ320" t="str">
            <v>LOSS</v>
          </cell>
        </row>
        <row r="321">
          <cell r="A321" t="str">
            <v>PURCHASE</v>
          </cell>
          <cell r="B321">
            <v>201110</v>
          </cell>
          <cell r="C321">
            <v>166075</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-1333146.2712994039</v>
          </cell>
          <cell r="AQ321" t="str">
            <v>LOSS</v>
          </cell>
        </row>
        <row r="322">
          <cell r="A322" t="str">
            <v>PURCHASE</v>
          </cell>
          <cell r="B322">
            <v>201110</v>
          </cell>
          <cell r="C322">
            <v>168214</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C323">
            <v>153738</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C324">
            <v>153738</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69599.749220000012</v>
          </cell>
          <cell r="AQ324" t="str">
            <v>GAIN</v>
          </cell>
        </row>
        <row r="325">
          <cell r="A325" t="str">
            <v>PURCHASE</v>
          </cell>
          <cell r="B325">
            <v>201110</v>
          </cell>
          <cell r="C325">
            <v>166449</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C326">
            <v>48215</v>
          </cell>
          <cell r="D326" t="str">
            <v>BPCANADA</v>
          </cell>
          <cell r="E326" t="str">
            <v>GASIDX</v>
          </cell>
          <cell r="F326">
            <v>78880</v>
          </cell>
          <cell r="H326" t="str">
            <v>Supply - LI</v>
          </cell>
          <cell r="V326">
            <v>-339.18900000000002</v>
          </cell>
          <cell r="W326" t="str">
            <v>Valued in Nucleus</v>
          </cell>
          <cell r="AE326">
            <v>4.9326999999999996</v>
          </cell>
          <cell r="AH326">
            <v>389910.18739352637</v>
          </cell>
          <cell r="AI326">
            <v>79045.996592844967</v>
          </cell>
          <cell r="AK326">
            <v>79045.996592844967</v>
          </cell>
          <cell r="AM326" t="str">
            <v>NGP 3</v>
          </cell>
          <cell r="AP326">
            <v>-1519.9042800000002</v>
          </cell>
          <cell r="AQ326" t="str">
            <v>LOSS</v>
          </cell>
        </row>
        <row r="327">
          <cell r="A327" t="str">
            <v>PURCHASE</v>
          </cell>
          <cell r="B327">
            <v>201110</v>
          </cell>
          <cell r="C327">
            <v>48216</v>
          </cell>
          <cell r="D327" t="str">
            <v>BPCANADA</v>
          </cell>
          <cell r="E327" t="str">
            <v>GASIDX</v>
          </cell>
          <cell r="F327">
            <v>98920</v>
          </cell>
          <cell r="H327" t="str">
            <v>Supply - EN</v>
          </cell>
          <cell r="V327">
            <v>-425.34899999999999</v>
          </cell>
          <cell r="W327" t="str">
            <v>Valued in Nucleus</v>
          </cell>
          <cell r="AE327">
            <v>4.9326999999999996</v>
          </cell>
          <cell r="AH327">
            <v>488969.51999198314</v>
          </cell>
          <cell r="AI327">
            <v>99128.169155225973</v>
          </cell>
          <cell r="AK327">
            <v>99128.169155225973</v>
          </cell>
          <cell r="AM327" t="str">
            <v>NGP 3</v>
          </cell>
          <cell r="AP327">
            <v>-1906.0330199999999</v>
          </cell>
          <cell r="AQ327" t="str">
            <v>LOSS</v>
          </cell>
        </row>
        <row r="328">
          <cell r="A328" t="str">
            <v>PURCHASE</v>
          </cell>
          <cell r="B328">
            <v>201110</v>
          </cell>
          <cell r="C328">
            <v>48217</v>
          </cell>
          <cell r="D328" t="str">
            <v>BPCANADA</v>
          </cell>
          <cell r="E328" t="str">
            <v>GASIDX</v>
          </cell>
          <cell r="F328">
            <v>945300</v>
          </cell>
          <cell r="H328" t="str">
            <v>Supply - NY</v>
          </cell>
          <cell r="V328">
            <v>-4064.8110000000001</v>
          </cell>
          <cell r="W328" t="str">
            <v>Valued in Nucleus</v>
          </cell>
          <cell r="AE328">
            <v>4.9326999999999996</v>
          </cell>
          <cell r="AH328">
            <v>4672693.9673313955</v>
          </cell>
          <cell r="AI328">
            <v>947289.30754584621</v>
          </cell>
          <cell r="AK328">
            <v>947289.30754584621</v>
          </cell>
          <cell r="AM328" t="str">
            <v>NGP 3</v>
          </cell>
          <cell r="AP328">
            <v>-18214.534050000002</v>
          </cell>
          <cell r="AQ328" t="str">
            <v>LOSS</v>
          </cell>
        </row>
        <row r="329">
          <cell r="A329" t="str">
            <v>PURCHASE</v>
          </cell>
          <cell r="B329">
            <v>201110</v>
          </cell>
          <cell r="C329">
            <v>116952</v>
          </cell>
          <cell r="D329" t="str">
            <v>BPCANADA</v>
          </cell>
          <cell r="E329" t="str">
            <v>GASIDX</v>
          </cell>
          <cell r="F329">
            <v>332650</v>
          </cell>
          <cell r="H329" t="str">
            <v>Supply - BG</v>
          </cell>
          <cell r="V329">
            <v>-1430.4159999999999</v>
          </cell>
          <cell r="W329" t="str">
            <v>Valued in Nucleus</v>
          </cell>
          <cell r="AE329">
            <v>4.9326999999999996</v>
          </cell>
          <cell r="AH329">
            <v>1644315.7180078162</v>
          </cell>
          <cell r="AI329">
            <v>333350.03507365467</v>
          </cell>
          <cell r="AK329">
            <v>333350.03507365467</v>
          </cell>
          <cell r="AM329" t="str">
            <v>NGP 3</v>
          </cell>
          <cell r="AP329">
            <v>-6409.6875250000003</v>
          </cell>
          <cell r="AQ329" t="str">
            <v>LOSS</v>
          </cell>
        </row>
        <row r="330">
          <cell r="A330" t="str">
            <v>PURCHASE</v>
          </cell>
          <cell r="B330">
            <v>201110</v>
          </cell>
          <cell r="C330">
            <v>116953</v>
          </cell>
          <cell r="D330" t="str">
            <v>BPCANADA</v>
          </cell>
          <cell r="E330" t="str">
            <v>GASIDX</v>
          </cell>
          <cell r="F330">
            <v>51360</v>
          </cell>
          <cell r="H330" t="str">
            <v>Supply - EG</v>
          </cell>
          <cell r="V330">
            <v>-220.852</v>
          </cell>
          <cell r="W330" t="str">
            <v>Valued in Nucleus</v>
          </cell>
          <cell r="AE330">
            <v>4.9326999999999996</v>
          </cell>
          <cell r="AH330">
            <v>253876.6128870628</v>
          </cell>
          <cell r="AI330">
            <v>51468.082974245917</v>
          </cell>
          <cell r="AK330">
            <v>51468.082974245917</v>
          </cell>
          <cell r="AM330" t="str">
            <v>NGP 3</v>
          </cell>
          <cell r="AP330">
            <v>-989.63415999999995</v>
          </cell>
          <cell r="AQ330" t="str">
            <v>LOSS</v>
          </cell>
        </row>
        <row r="331">
          <cell r="A331" t="str">
            <v>PURCHASE</v>
          </cell>
          <cell r="B331">
            <v>201110</v>
          </cell>
          <cell r="C331">
            <v>84190</v>
          </cell>
          <cell r="D331" t="str">
            <v>BPCANMKT</v>
          </cell>
          <cell r="E331" t="str">
            <v>GASIDX</v>
          </cell>
          <cell r="F331">
            <v>789920</v>
          </cell>
          <cell r="H331" t="str">
            <v>Supply - NIMO</v>
          </cell>
          <cell r="V331">
            <v>852880.69299999997</v>
          </cell>
          <cell r="W331" t="str">
            <v>Valued in Nucleus</v>
          </cell>
          <cell r="AE331">
            <v>5.1020000000000003</v>
          </cell>
          <cell r="AH331">
            <v>4038653.0113237803</v>
          </cell>
          <cell r="AI331">
            <v>791582.32287804387</v>
          </cell>
          <cell r="AK331">
            <v>791582.32287804387</v>
          </cell>
          <cell r="AM331" t="str">
            <v>NGP 3</v>
          </cell>
          <cell r="AP331">
            <v>-702972.55317110685</v>
          </cell>
          <cell r="AQ331" t="str">
            <v>LOSS</v>
          </cell>
        </row>
        <row r="332">
          <cell r="A332" t="str">
            <v>PURCHASE</v>
          </cell>
          <cell r="B332">
            <v>201110</v>
          </cell>
          <cell r="C332">
            <v>91709</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C333">
            <v>167165</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C334">
            <v>167167</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C335">
            <v>167167</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C336">
            <v>179612</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1405263.7538831546</v>
          </cell>
          <cell r="AI336">
            <v>309870.72852991283</v>
          </cell>
          <cell r="AK336">
            <v>309870.72852991283</v>
          </cell>
          <cell r="AM336" t="str">
            <v>NGP 3</v>
          </cell>
          <cell r="AP336">
            <v>-2312.6653799999999</v>
          </cell>
          <cell r="AQ336" t="str">
            <v>LOSS</v>
          </cell>
        </row>
        <row r="337">
          <cell r="A337" t="str">
            <v>PURCHASE</v>
          </cell>
          <cell r="B337">
            <v>201110</v>
          </cell>
          <cell r="C337">
            <v>181089</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1405263.7538831546</v>
          </cell>
          <cell r="AI337">
            <v>309870.72852991283</v>
          </cell>
          <cell r="AK337">
            <v>309870.72852991283</v>
          </cell>
          <cell r="AM337" t="str">
            <v>NGP 3</v>
          </cell>
          <cell r="AP337">
            <v>-3085.7063800000001</v>
          </cell>
          <cell r="AQ337" t="str">
            <v>LOSS</v>
          </cell>
        </row>
        <row r="338">
          <cell r="A338" t="str">
            <v>PURCHASE</v>
          </cell>
          <cell r="B338">
            <v>201110</v>
          </cell>
          <cell r="C338">
            <v>173774</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C339">
            <v>166065</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-1475093.9937717051</v>
          </cell>
          <cell r="AQ339" t="str">
            <v>LOSS</v>
          </cell>
        </row>
        <row r="340">
          <cell r="A340" t="str">
            <v>PURCHASE</v>
          </cell>
          <cell r="B340">
            <v>201110</v>
          </cell>
          <cell r="C340">
            <v>168215</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C341">
            <v>166447</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-1055376.1614945687</v>
          </cell>
          <cell r="AQ341" t="str">
            <v>LOSS</v>
          </cell>
        </row>
        <row r="342">
          <cell r="A342" t="str">
            <v>PURCHASE</v>
          </cell>
          <cell r="B342">
            <v>201110</v>
          </cell>
          <cell r="C342">
            <v>166076</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-1415228.0240565543</v>
          </cell>
          <cell r="AQ342" t="str">
            <v>LOSS</v>
          </cell>
        </row>
        <row r="343">
          <cell r="A343" t="str">
            <v>PURCHASE</v>
          </cell>
          <cell r="B343">
            <v>201110</v>
          </cell>
          <cell r="C343">
            <v>168216</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C344">
            <v>166059</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C345">
            <v>166062</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C346">
            <v>166063</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C347">
            <v>167168</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-81514.627676013712</v>
          </cell>
          <cell r="AQ347" t="str">
            <v>LOSS</v>
          </cell>
        </row>
        <row r="348">
          <cell r="A348" t="str">
            <v>PURCHASE</v>
          </cell>
          <cell r="B348">
            <v>201110</v>
          </cell>
          <cell r="C348">
            <v>180246</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702631.8769415773</v>
          </cell>
          <cell r="AI348">
            <v>154935.36426495641</v>
          </cell>
          <cell r="AK348">
            <v>154935.36426495641</v>
          </cell>
          <cell r="AM348" t="str">
            <v>NGP 3</v>
          </cell>
          <cell r="AP348">
            <v>-769.81218999999999</v>
          </cell>
          <cell r="AQ348" t="str">
            <v>LOSS</v>
          </cell>
        </row>
        <row r="349">
          <cell r="A349" t="str">
            <v>PURCHASE</v>
          </cell>
          <cell r="B349">
            <v>201110</v>
          </cell>
          <cell r="C349">
            <v>166066</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-1495852.9068175892</v>
          </cell>
          <cell r="AQ349" t="str">
            <v>LOSS</v>
          </cell>
        </row>
        <row r="350">
          <cell r="A350" t="str">
            <v>PURCHASE</v>
          </cell>
          <cell r="B350">
            <v>201110</v>
          </cell>
          <cell r="C350">
            <v>168217</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C351">
            <v>48215</v>
          </cell>
          <cell r="D351" t="str">
            <v>BPCANADA</v>
          </cell>
          <cell r="E351" t="str">
            <v>GASIDX</v>
          </cell>
          <cell r="F351">
            <v>76280</v>
          </cell>
          <cell r="H351" t="str">
            <v>Supply - LI</v>
          </cell>
          <cell r="V351">
            <v>-6064.5</v>
          </cell>
          <cell r="W351" t="str">
            <v>Valued in Nucleus</v>
          </cell>
          <cell r="AE351">
            <v>5.0654999999999992</v>
          </cell>
          <cell r="AH351">
            <v>387403.58933226386</v>
          </cell>
          <cell r="AI351">
            <v>76478.844996992178</v>
          </cell>
          <cell r="AK351">
            <v>76478.844996992178</v>
          </cell>
          <cell r="AM351" t="str">
            <v>NGP 3</v>
          </cell>
          <cell r="AP351">
            <v>-7205.7250800000002</v>
          </cell>
          <cell r="AQ351" t="str">
            <v>LOSS</v>
          </cell>
        </row>
        <row r="352">
          <cell r="A352" t="str">
            <v>PURCHASE</v>
          </cell>
          <cell r="B352">
            <v>201111</v>
          </cell>
          <cell r="C352">
            <v>48216</v>
          </cell>
          <cell r="D352" t="str">
            <v>BPCANADA</v>
          </cell>
          <cell r="E352" t="str">
            <v>GASIDX</v>
          </cell>
          <cell r="F352">
            <v>95660</v>
          </cell>
          <cell r="H352" t="str">
            <v>Supply - EN</v>
          </cell>
          <cell r="V352">
            <v>-7604.9930000000004</v>
          </cell>
          <cell r="W352" t="str">
            <v>Valued in Nucleus</v>
          </cell>
          <cell r="AE352">
            <v>5.0654999999999992</v>
          </cell>
          <cell r="AH352">
            <v>485828.88510126324</v>
          </cell>
          <cell r="AI352">
            <v>95909.364347302995</v>
          </cell>
          <cell r="AK352">
            <v>95909.364347302995</v>
          </cell>
          <cell r="AM352" t="str">
            <v>NGP 3</v>
          </cell>
          <cell r="AP352">
            <v>-9036.162260000001</v>
          </cell>
          <cell r="AQ352" t="str">
            <v>LOSS</v>
          </cell>
        </row>
        <row r="353">
          <cell r="A353" t="str">
            <v>PURCHASE</v>
          </cell>
          <cell r="B353">
            <v>201111</v>
          </cell>
          <cell r="C353">
            <v>48217</v>
          </cell>
          <cell r="D353" t="str">
            <v>BPCANADA</v>
          </cell>
          <cell r="E353" t="str">
            <v>GASIDX</v>
          </cell>
          <cell r="F353">
            <v>914170</v>
          </cell>
          <cell r="H353" t="str">
            <v>Supply - NY</v>
          </cell>
          <cell r="V353">
            <v>-72676.534</v>
          </cell>
          <cell r="W353" t="str">
            <v>Valued in Nucleus</v>
          </cell>
          <cell r="AE353">
            <v>5.0654999999999992</v>
          </cell>
          <cell r="AH353">
            <v>4642799.4134750338</v>
          </cell>
          <cell r="AI353">
            <v>916553.03789853619</v>
          </cell>
          <cell r="AK353">
            <v>916553.03789853619</v>
          </cell>
          <cell r="AM353" t="str">
            <v>NGP 3</v>
          </cell>
          <cell r="AP353">
            <v>-86353.431370000006</v>
          </cell>
          <cell r="AQ353" t="str">
            <v>LOSS</v>
          </cell>
        </row>
        <row r="354">
          <cell r="A354" t="str">
            <v>PURCHASE</v>
          </cell>
          <cell r="B354">
            <v>201111</v>
          </cell>
          <cell r="C354">
            <v>116952</v>
          </cell>
          <cell r="D354" t="str">
            <v>BPCANADA</v>
          </cell>
          <cell r="E354" t="str">
            <v>GASIDX</v>
          </cell>
          <cell r="F354">
            <v>321700</v>
          </cell>
          <cell r="H354" t="str">
            <v>Supply - BG</v>
          </cell>
          <cell r="V354">
            <v>-25575.026999999998</v>
          </cell>
          <cell r="W354" t="str">
            <v>Valued in Nucleus</v>
          </cell>
          <cell r="AE354">
            <v>5.0654999999999992</v>
          </cell>
          <cell r="AH354">
            <v>1633819.2801283337</v>
          </cell>
          <cell r="AI354">
            <v>322538.60036093846</v>
          </cell>
          <cell r="AK354">
            <v>322538.60036093846</v>
          </cell>
          <cell r="AM354" t="str">
            <v>NGP 3</v>
          </cell>
          <cell r="AP354">
            <v>-30387.9807</v>
          </cell>
          <cell r="AQ354" t="str">
            <v>LOSS</v>
          </cell>
        </row>
        <row r="355">
          <cell r="A355" t="str">
            <v>PURCHASE</v>
          </cell>
          <cell r="B355">
            <v>201111</v>
          </cell>
          <cell r="C355">
            <v>116953</v>
          </cell>
          <cell r="D355" t="str">
            <v>BPCANADA</v>
          </cell>
          <cell r="E355" t="str">
            <v>GASIDX</v>
          </cell>
          <cell r="F355">
            <v>49670</v>
          </cell>
          <cell r="H355" t="str">
            <v>Supply - EG</v>
          </cell>
          <cell r="V355">
            <v>-3948.701</v>
          </cell>
          <cell r="W355" t="str">
            <v>Valued in Nucleus</v>
          </cell>
          <cell r="AE355">
            <v>5.0654999999999992</v>
          </cell>
          <cell r="AH355">
            <v>252259.2590735913</v>
          </cell>
          <cell r="AI355">
            <v>49799.478644475639</v>
          </cell>
          <cell r="AK355">
            <v>49799.478644475639</v>
          </cell>
          <cell r="AM355" t="str">
            <v>NGP 3</v>
          </cell>
          <cell r="AP355">
            <v>-4691.81387</v>
          </cell>
          <cell r="AQ355" t="str">
            <v>LOSS</v>
          </cell>
        </row>
        <row r="356">
          <cell r="A356" t="str">
            <v>PURCHASE</v>
          </cell>
          <cell r="B356">
            <v>201111</v>
          </cell>
          <cell r="C356">
            <v>173774</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C357">
            <v>180006</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C358">
            <v>180006</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C359">
            <v>48215</v>
          </cell>
          <cell r="D359" t="str">
            <v>BPCANADA</v>
          </cell>
          <cell r="E359" t="str">
            <v>GASIDX</v>
          </cell>
          <cell r="F359">
            <v>78760</v>
          </cell>
          <cell r="H359" t="str">
            <v>Supply - LI</v>
          </cell>
          <cell r="V359">
            <v>-5466.1670000000004</v>
          </cell>
          <cell r="W359" t="str">
            <v>Valued in Nucleus</v>
          </cell>
          <cell r="AE359">
            <v>5.2835999999999999</v>
          </cell>
          <cell r="AH359">
            <v>417430.37014745711</v>
          </cell>
          <cell r="AI359">
            <v>79004.915237235429</v>
          </cell>
          <cell r="AK359">
            <v>79004.915237235429</v>
          </cell>
          <cell r="AM359" t="str">
            <v>NGP 3</v>
          </cell>
          <cell r="AP359">
            <v>-6643.9046600000001</v>
          </cell>
          <cell r="AQ359" t="str">
            <v>LOSS</v>
          </cell>
        </row>
        <row r="360">
          <cell r="A360" t="str">
            <v>PURCHASE</v>
          </cell>
          <cell r="B360">
            <v>201112</v>
          </cell>
          <cell r="C360">
            <v>48216</v>
          </cell>
          <cell r="D360" t="str">
            <v>BPCANADA</v>
          </cell>
          <cell r="E360" t="str">
            <v>GASIDX</v>
          </cell>
          <cell r="F360">
            <v>98770</v>
          </cell>
          <cell r="H360" t="str">
            <v>Supply - EN</v>
          </cell>
          <cell r="V360">
            <v>-6854.6710000000003</v>
          </cell>
          <cell r="W360" t="str">
            <v>Valued in Nucleus</v>
          </cell>
          <cell r="AE360">
            <v>5.2835999999999999</v>
          </cell>
          <cell r="AH360">
            <v>523483.97231417388</v>
          </cell>
          <cell r="AI360">
            <v>99077.139131307049</v>
          </cell>
          <cell r="AK360">
            <v>99077.139131307049</v>
          </cell>
          <cell r="AM360" t="str">
            <v>NGP 3</v>
          </cell>
          <cell r="AP360">
            <v>-8331.6281950000011</v>
          </cell>
          <cell r="AQ360" t="str">
            <v>LOSS</v>
          </cell>
        </row>
        <row r="361">
          <cell r="A361" t="str">
            <v>PURCHASE</v>
          </cell>
          <cell r="B361">
            <v>201112</v>
          </cell>
          <cell r="C361">
            <v>48217</v>
          </cell>
          <cell r="D361" t="str">
            <v>BPCANADA</v>
          </cell>
          <cell r="E361" t="str">
            <v>GASIDX</v>
          </cell>
          <cell r="F361">
            <v>943890</v>
          </cell>
          <cell r="H361" t="str">
            <v>Supply - NY</v>
          </cell>
          <cell r="V361">
            <v>-65506.144999999997</v>
          </cell>
          <cell r="W361" t="str">
            <v>Valued in Nucleus</v>
          </cell>
          <cell r="AE361">
            <v>5.2835999999999999</v>
          </cell>
          <cell r="AH361">
            <v>5002645.4047547393</v>
          </cell>
          <cell r="AI361">
            <v>946825.15798976831</v>
          </cell>
          <cell r="AK361">
            <v>946825.15798976831</v>
          </cell>
          <cell r="AM361" t="str">
            <v>NGP 3</v>
          </cell>
          <cell r="AP361">
            <v>-79620.604114999995</v>
          </cell>
          <cell r="AQ361" t="str">
            <v>LOSS</v>
          </cell>
        </row>
        <row r="362">
          <cell r="A362" t="str">
            <v>PURCHASE</v>
          </cell>
          <cell r="B362">
            <v>201112</v>
          </cell>
          <cell r="C362">
            <v>116952</v>
          </cell>
          <cell r="D362" t="str">
            <v>BPCANADA</v>
          </cell>
          <cell r="E362" t="str">
            <v>GASIDX</v>
          </cell>
          <cell r="F362">
            <v>332160</v>
          </cell>
          <cell r="H362" t="str">
            <v>Supply - BG</v>
          </cell>
          <cell r="V362">
            <v>-23051.752</v>
          </cell>
          <cell r="W362" t="str">
            <v>Valued in Nucleus</v>
          </cell>
          <cell r="AE362">
            <v>5.2835999999999999</v>
          </cell>
          <cell r="AH362">
            <v>1760457.9957869393</v>
          </cell>
          <cell r="AI362">
            <v>333192.89798374963</v>
          </cell>
          <cell r="AK362">
            <v>333192.89798374963</v>
          </cell>
          <cell r="AM362" t="str">
            <v>NGP 3</v>
          </cell>
          <cell r="AP362">
            <v>-28018.706559999999</v>
          </cell>
          <cell r="AQ362" t="str">
            <v>LOSS</v>
          </cell>
        </row>
        <row r="363">
          <cell r="A363" t="str">
            <v>PURCHASE</v>
          </cell>
          <cell r="B363">
            <v>201112</v>
          </cell>
          <cell r="C363">
            <v>116953</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51439.462333233023</v>
          </cell>
          <cell r="AK363">
            <v>51439.462333233023</v>
          </cell>
          <cell r="AM363" t="str">
            <v>NGP 3</v>
          </cell>
          <cell r="AP363">
            <v>-4325.93048</v>
          </cell>
          <cell r="AQ363" t="str">
            <v>LOSS</v>
          </cell>
        </row>
        <row r="364">
          <cell r="A364" t="str">
            <v>PURCHASE</v>
          </cell>
          <cell r="B364">
            <v>201112</v>
          </cell>
          <cell r="C364">
            <v>173774</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C365">
            <v>180006</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C366">
            <v>180006</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C367">
            <v>48215</v>
          </cell>
          <cell r="D367" t="str">
            <v>BPCANADA</v>
          </cell>
          <cell r="E367" t="str">
            <v>GASIDX</v>
          </cell>
          <cell r="F367">
            <v>78690</v>
          </cell>
          <cell r="H367" t="str">
            <v>Supply - LI</v>
          </cell>
          <cell r="V367">
            <v>-6955.82</v>
          </cell>
          <cell r="W367" t="str">
            <v>Valued in Nucleus</v>
          </cell>
          <cell r="AE367">
            <v>5.3395999999999999</v>
          </cell>
          <cell r="AH367">
            <v>421691.21236451226</v>
          </cell>
          <cell r="AI367">
            <v>78974.307507025296</v>
          </cell>
          <cell r="AK367">
            <v>78974.307507025296</v>
          </cell>
          <cell r="AM367" t="str">
            <v>NGP 3</v>
          </cell>
          <cell r="AP367">
            <v>-8327.9375299999992</v>
          </cell>
          <cell r="AQ367" t="str">
            <v>LOSS</v>
          </cell>
        </row>
        <row r="368">
          <cell r="A368" t="str">
            <v>PURCHASE</v>
          </cell>
          <cell r="B368">
            <v>201201</v>
          </cell>
          <cell r="C368">
            <v>48216</v>
          </cell>
          <cell r="D368" t="str">
            <v>BPCANADA</v>
          </cell>
          <cell r="E368" t="str">
            <v>GASIDX</v>
          </cell>
          <cell r="F368">
            <v>98670</v>
          </cell>
          <cell r="H368" t="str">
            <v>Supply - EN</v>
          </cell>
          <cell r="V368">
            <v>-8722.7240000000002</v>
          </cell>
          <cell r="W368" t="str">
            <v>Valued in Nucleus</v>
          </cell>
          <cell r="AE368">
            <v>5.3395999999999999</v>
          </cell>
          <cell r="AH368">
            <v>528761.87474909669</v>
          </cell>
          <cell r="AI368">
            <v>99026.49538338017</v>
          </cell>
          <cell r="AK368">
            <v>99026.49538338017</v>
          </cell>
          <cell r="AM368" t="str">
            <v>NGP 3</v>
          </cell>
          <cell r="AP368">
            <v>-10443.23279</v>
          </cell>
          <cell r="AQ368" t="str">
            <v>LOSS</v>
          </cell>
        </row>
        <row r="369">
          <cell r="A369" t="str">
            <v>PURCHASE</v>
          </cell>
          <cell r="B369">
            <v>201201</v>
          </cell>
          <cell r="C369">
            <v>48217</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946366.92091529514</v>
          </cell>
          <cell r="AK369">
            <v>946366.92091529514</v>
          </cell>
          <cell r="AM369" t="str">
            <v>NGP 3</v>
          </cell>
          <cell r="AP369">
            <v>-99800.43952</v>
          </cell>
          <cell r="AQ369" t="str">
            <v>LOSS</v>
          </cell>
        </row>
        <row r="370">
          <cell r="A370" t="str">
            <v>PURCHASE</v>
          </cell>
          <cell r="B370">
            <v>201201</v>
          </cell>
          <cell r="C370">
            <v>116952</v>
          </cell>
          <cell r="D370" t="str">
            <v>BPCANADA</v>
          </cell>
          <cell r="E370" t="str">
            <v>GASIDX</v>
          </cell>
          <cell r="F370">
            <v>331830</v>
          </cell>
          <cell r="H370" t="str">
            <v>Supply - BG</v>
          </cell>
          <cell r="V370">
            <v>-29333.874</v>
          </cell>
          <cell r="W370" t="str">
            <v>Valued in Nucleus</v>
          </cell>
          <cell r="AE370">
            <v>5.3395999999999999</v>
          </cell>
          <cell r="AH370">
            <v>1778241.1360899238</v>
          </cell>
          <cell r="AI370">
            <v>333028.90405459655</v>
          </cell>
          <cell r="AK370">
            <v>333028.90405459655</v>
          </cell>
          <cell r="AM370" t="str">
            <v>NGP 3</v>
          </cell>
          <cell r="AP370">
            <v>-35119.993710000002</v>
          </cell>
          <cell r="AQ370" t="str">
            <v>LOSS</v>
          </cell>
        </row>
        <row r="371">
          <cell r="A371" t="str">
            <v>PURCHASE</v>
          </cell>
          <cell r="B371">
            <v>201201</v>
          </cell>
          <cell r="C371">
            <v>116953</v>
          </cell>
          <cell r="D371" t="str">
            <v>BPCANADA</v>
          </cell>
          <cell r="E371" t="str">
            <v>GASIDX</v>
          </cell>
          <cell r="F371">
            <v>51230</v>
          </cell>
          <cell r="H371" t="str">
            <v>Supply - EG</v>
          </cell>
          <cell r="V371">
            <v>-4529.0540000000001</v>
          </cell>
          <cell r="W371" t="str">
            <v>Valued in Nucleus</v>
          </cell>
          <cell r="AE371">
            <v>5.3395999999999999</v>
          </cell>
          <cell r="AH371">
            <v>274536.03773584904</v>
          </cell>
          <cell r="AI371">
            <v>51415.094339622643</v>
          </cell>
          <cell r="AK371">
            <v>51415.094339622643</v>
          </cell>
          <cell r="AM371" t="str">
            <v>NGP 3</v>
          </cell>
          <cell r="AP371">
            <v>-5422.3515100000004</v>
          </cell>
          <cell r="AQ371" t="str">
            <v>LOSS</v>
          </cell>
        </row>
        <row r="372">
          <cell r="A372" t="str">
            <v>PURCHASE</v>
          </cell>
          <cell r="B372">
            <v>201201</v>
          </cell>
          <cell r="C372">
            <v>173774</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C373">
            <v>180006</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C374">
            <v>180006</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C375">
            <v>48215</v>
          </cell>
          <cell r="D375" t="str">
            <v>BPCANADA</v>
          </cell>
          <cell r="E375" t="str">
            <v>GASIDX</v>
          </cell>
          <cell r="F375">
            <v>73540</v>
          </cell>
          <cell r="H375" t="str">
            <v>Supply - LI</v>
          </cell>
          <cell r="V375">
            <v>-6132.8940000000002</v>
          </cell>
          <cell r="W375" t="str">
            <v>Valued in Nucleus</v>
          </cell>
          <cell r="AE375">
            <v>5.3195999999999994</v>
          </cell>
          <cell r="AH375">
            <v>392853.36814621405</v>
          </cell>
          <cell r="AI375">
            <v>73850.170717011453</v>
          </cell>
          <cell r="AK375">
            <v>73850.170717011453</v>
          </cell>
          <cell r="AM375" t="str">
            <v>NGP 3</v>
          </cell>
          <cell r="AP375">
            <v>-7414.4388100000006</v>
          </cell>
          <cell r="AQ375" t="str">
            <v>LOSS</v>
          </cell>
        </row>
        <row r="376">
          <cell r="A376" t="str">
            <v>PURCHASE</v>
          </cell>
          <cell r="B376">
            <v>201202</v>
          </cell>
          <cell r="C376">
            <v>48216</v>
          </cell>
          <cell r="D376" t="str">
            <v>BPCANADA</v>
          </cell>
          <cell r="E376" t="str">
            <v>GASIDX</v>
          </cell>
          <cell r="F376">
            <v>92220</v>
          </cell>
          <cell r="H376" t="str">
            <v>Supply - EN</v>
          </cell>
          <cell r="V376">
            <v>-7690.759</v>
          </cell>
          <cell r="W376" t="str">
            <v>Valued in Nucleus</v>
          </cell>
          <cell r="AE376">
            <v>5.3195999999999994</v>
          </cell>
          <cell r="AH376">
            <v>492642.61096605734</v>
          </cell>
          <cell r="AI376">
            <v>92608.957622012444</v>
          </cell>
          <cell r="AK376">
            <v>92608.957622012444</v>
          </cell>
          <cell r="AM376" t="str">
            <v>NGP 3</v>
          </cell>
          <cell r="AP376">
            <v>-9297.8308300000008</v>
          </cell>
          <cell r="AQ376" t="str">
            <v>LOSS</v>
          </cell>
        </row>
        <row r="377">
          <cell r="A377" t="str">
            <v>PURCHASE</v>
          </cell>
          <cell r="B377">
            <v>201202</v>
          </cell>
          <cell r="C377">
            <v>48217</v>
          </cell>
          <cell r="D377" t="str">
            <v>BPCANADA</v>
          </cell>
          <cell r="E377" t="str">
            <v>GASIDX</v>
          </cell>
          <cell r="F377">
            <v>881250</v>
          </cell>
          <cell r="H377" t="str">
            <v>Supply - NY</v>
          </cell>
          <cell r="V377">
            <v>-73496.153999999995</v>
          </cell>
          <cell r="W377" t="str">
            <v>Valued in Nucleus</v>
          </cell>
          <cell r="AE377">
            <v>5.3195999999999994</v>
          </cell>
          <cell r="AH377">
            <v>4707669.712793733</v>
          </cell>
          <cell r="AI377">
            <v>884966.86081542482</v>
          </cell>
          <cell r="AK377">
            <v>884966.86081542482</v>
          </cell>
          <cell r="AM377" t="str">
            <v>NGP 3</v>
          </cell>
          <cell r="AP377">
            <v>-88853.257125000004</v>
          </cell>
          <cell r="AQ377" t="str">
            <v>LOSS</v>
          </cell>
        </row>
        <row r="378">
          <cell r="A378" t="str">
            <v>PURCHASE</v>
          </cell>
          <cell r="B378">
            <v>201202</v>
          </cell>
          <cell r="C378">
            <v>116952</v>
          </cell>
          <cell r="D378" t="str">
            <v>BPCANADA</v>
          </cell>
          <cell r="E378" t="str">
            <v>GASIDX</v>
          </cell>
          <cell r="F378">
            <v>310110</v>
          </cell>
          <cell r="H378" t="str">
            <v>Supply - BG</v>
          </cell>
          <cell r="V378">
            <v>-25863.453000000001</v>
          </cell>
          <cell r="W378" t="str">
            <v>Valued in Nucleus</v>
          </cell>
          <cell r="AE378">
            <v>5.3195999999999994</v>
          </cell>
          <cell r="AH378">
            <v>1656618.9556135768</v>
          </cell>
          <cell r="AI378">
            <v>311417.95541273348</v>
          </cell>
          <cell r="AK378">
            <v>311417.95541273348</v>
          </cell>
          <cell r="AM378" t="str">
            <v>NGP 3</v>
          </cell>
          <cell r="AP378">
            <v>-31267.584914999999</v>
          </cell>
          <cell r="AQ378" t="str">
            <v>LOSS</v>
          </cell>
        </row>
        <row r="379">
          <cell r="A379" t="str">
            <v>PURCHASE</v>
          </cell>
          <cell r="B379">
            <v>201202</v>
          </cell>
          <cell r="C379">
            <v>116953</v>
          </cell>
          <cell r="D379" t="str">
            <v>BPCANADA</v>
          </cell>
          <cell r="E379" t="str">
            <v>GASIDX</v>
          </cell>
          <cell r="F379">
            <v>47880</v>
          </cell>
          <cell r="H379" t="str">
            <v>Supply - EG</v>
          </cell>
          <cell r="V379">
            <v>-3993.2330000000002</v>
          </cell>
          <cell r="W379" t="str">
            <v>Valued in Nucleus</v>
          </cell>
          <cell r="AE379">
            <v>5.3195999999999994</v>
          </cell>
          <cell r="AH379">
            <v>255776.71018276759</v>
          </cell>
          <cell r="AI379">
            <v>48081.944165495079</v>
          </cell>
          <cell r="AK379">
            <v>48081.944165495079</v>
          </cell>
          <cell r="AM379" t="str">
            <v>NGP 3</v>
          </cell>
          <cell r="AP379">
            <v>-4827.6138200000005</v>
          </cell>
          <cell r="AQ379" t="str">
            <v>LOSS</v>
          </cell>
        </row>
        <row r="380">
          <cell r="A380" t="str">
            <v>PURCHASE</v>
          </cell>
          <cell r="B380">
            <v>201202</v>
          </cell>
          <cell r="C380">
            <v>173774</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C381">
            <v>180006</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C382">
            <v>180006</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2266.4197999999997</v>
          </cell>
          <cell r="AQ382" t="str">
            <v>GAIN</v>
          </cell>
        </row>
        <row r="383">
          <cell r="A383" t="str">
            <v>PURCHASE</v>
          </cell>
          <cell r="B383">
            <v>201203</v>
          </cell>
          <cell r="C383">
            <v>48215</v>
          </cell>
          <cell r="D383" t="str">
            <v>BPCANADA</v>
          </cell>
          <cell r="E383" t="str">
            <v>GASIDX</v>
          </cell>
          <cell r="F383">
            <v>78520</v>
          </cell>
          <cell r="H383" t="str">
            <v>Supply - LI</v>
          </cell>
          <cell r="V383">
            <v>-5826.0540000000001</v>
          </cell>
          <cell r="W383" t="str">
            <v>Valued in Nucleus</v>
          </cell>
          <cell r="AE383">
            <v>5.3138000000000005</v>
          </cell>
          <cell r="AH383">
            <v>419294.11717415339</v>
          </cell>
          <cell r="AI383">
            <v>78906.642548487594</v>
          </cell>
          <cell r="AK383">
            <v>78906.642548487594</v>
          </cell>
          <cell r="AM383" t="str">
            <v>NGP 3</v>
          </cell>
          <cell r="AP383">
            <v>-7193.4209100000007</v>
          </cell>
          <cell r="AQ383" t="str">
            <v>LOSS</v>
          </cell>
        </row>
        <row r="384">
          <cell r="A384" t="str">
            <v>PURCHASE</v>
          </cell>
          <cell r="B384">
            <v>201203</v>
          </cell>
          <cell r="C384">
            <v>48216</v>
          </cell>
          <cell r="D384" t="str">
            <v>BPCANADA</v>
          </cell>
          <cell r="E384" t="str">
            <v>GASIDX</v>
          </cell>
          <cell r="F384">
            <v>98460</v>
          </cell>
          <cell r="H384" t="str">
            <v>Supply - EN</v>
          </cell>
          <cell r="V384">
            <v>-7305.9769999999999</v>
          </cell>
          <cell r="W384" t="str">
            <v>Valued in Nucleus</v>
          </cell>
          <cell r="AE384">
            <v>5.3138000000000005</v>
          </cell>
          <cell r="AH384">
            <v>525773.03587579145</v>
          </cell>
          <cell r="AI384">
            <v>98944.829665360274</v>
          </cell>
          <cell r="AK384">
            <v>98944.829665360274</v>
          </cell>
          <cell r="AM384" t="str">
            <v>NGP 3</v>
          </cell>
          <cell r="AP384">
            <v>-9020.5840549999994</v>
          </cell>
          <cell r="AQ384" t="str">
            <v>LOSS</v>
          </cell>
        </row>
        <row r="385">
          <cell r="A385" t="str">
            <v>PURCHASE</v>
          </cell>
          <cell r="B385">
            <v>201203</v>
          </cell>
          <cell r="C385">
            <v>48217</v>
          </cell>
          <cell r="D385" t="str">
            <v>BPCANADA</v>
          </cell>
          <cell r="E385" t="str">
            <v>GASIDX</v>
          </cell>
          <cell r="F385">
            <v>940960</v>
          </cell>
          <cell r="H385" t="str">
            <v>Supply - NY</v>
          </cell>
          <cell r="V385">
            <v>-69819.013999999996</v>
          </cell>
          <cell r="W385" t="str">
            <v>Valued in Nucleus</v>
          </cell>
          <cell r="AE385">
            <v>5.3138000000000005</v>
          </cell>
          <cell r="AH385">
            <v>5024694.2498241393</v>
          </cell>
          <cell r="AI385">
            <v>945593.40769771882</v>
          </cell>
          <cell r="AK385">
            <v>945593.40769771882</v>
          </cell>
          <cell r="AM385" t="str">
            <v>NGP 3</v>
          </cell>
          <cell r="AP385">
            <v>-86205.126680000001</v>
          </cell>
          <cell r="AQ385" t="str">
            <v>LOSS</v>
          </cell>
        </row>
        <row r="386">
          <cell r="A386" t="str">
            <v>PURCHASE</v>
          </cell>
          <cell r="B386">
            <v>201203</v>
          </cell>
          <cell r="C386">
            <v>116952</v>
          </cell>
          <cell r="D386" t="str">
            <v>BPCANADA</v>
          </cell>
          <cell r="E386" t="str">
            <v>GASIDX</v>
          </cell>
          <cell r="F386">
            <v>331120</v>
          </cell>
          <cell r="H386" t="str">
            <v>Supply - BG</v>
          </cell>
          <cell r="V386">
            <v>-24569.46</v>
          </cell>
          <cell r="W386" t="str">
            <v>Valued in Nucleus</v>
          </cell>
          <cell r="AE386">
            <v>5.3138000000000005</v>
          </cell>
          <cell r="AH386">
            <v>1768169.4864837707</v>
          </cell>
          <cell r="AI386">
            <v>332750.47733896092</v>
          </cell>
          <cell r="AK386">
            <v>332750.47733896092</v>
          </cell>
          <cell r="AM386" t="str">
            <v>NGP 3</v>
          </cell>
          <cell r="AP386">
            <v>-30335.66646</v>
          </cell>
          <cell r="AQ386" t="str">
            <v>LOSS</v>
          </cell>
        </row>
        <row r="387">
          <cell r="A387" t="str">
            <v>PURCHASE</v>
          </cell>
          <cell r="B387">
            <v>201203</v>
          </cell>
          <cell r="C387">
            <v>116953</v>
          </cell>
          <cell r="D387" t="str">
            <v>BPCANADA</v>
          </cell>
          <cell r="E387" t="str">
            <v>GASIDX</v>
          </cell>
          <cell r="F387">
            <v>51120</v>
          </cell>
          <cell r="H387" t="str">
            <v>Supply - EG</v>
          </cell>
          <cell r="V387">
            <v>-3793.444</v>
          </cell>
          <cell r="W387" t="str">
            <v>Valued in Nucleus</v>
          </cell>
          <cell r="AE387">
            <v>5.3138000000000005</v>
          </cell>
          <cell r="AH387">
            <v>272979.05336147122</v>
          </cell>
          <cell r="AI387">
            <v>51371.721435031657</v>
          </cell>
          <cell r="AK387">
            <v>51371.721435031657</v>
          </cell>
          <cell r="AM387" t="str">
            <v>NGP 3</v>
          </cell>
          <cell r="AP387">
            <v>-4683.6604600000001</v>
          </cell>
          <cell r="AQ387" t="str">
            <v>LOSS</v>
          </cell>
        </row>
        <row r="388">
          <cell r="A388" t="str">
            <v>PURCHASE</v>
          </cell>
          <cell r="B388">
            <v>201203</v>
          </cell>
          <cell r="C388">
            <v>173774</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C389">
            <v>180006</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C390">
            <v>180006</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C391">
            <v>173774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C392">
            <v>173774</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C393">
            <v>173774</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C394">
            <v>173774</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C395">
            <v>173774</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C396">
            <v>173774</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C397">
            <v>173774</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C398">
            <v>173774</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C399">
            <v>173774</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C400">
            <v>173774</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C401">
            <v>173774</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C402">
            <v>173774</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C403">
            <v>173774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C404">
            <v>173774</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C405">
            <v>173774</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C406">
            <v>173774</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C407">
            <v>173774</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C408">
            <v>173774</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C409">
            <v>173774</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C410">
            <v>173774</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C411">
            <v>173774</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C412">
            <v>173774</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C413">
            <v>173774</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C414">
            <v>173774</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C415">
            <v>173774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C416">
            <v>173774</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C417">
            <v>173774</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C418">
            <v>173774</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C419">
            <v>173774</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C420">
            <v>173774</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C421">
            <v>173774</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C422">
            <v>181205</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C423">
            <v>181205</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C424">
            <v>181205</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C425">
            <v>181333</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C426">
            <v>181333</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-27.442680000000003</v>
          </cell>
          <cell r="AQ426" t="str">
            <v>LOSS</v>
          </cell>
        </row>
        <row r="427">
          <cell r="A427" t="str">
            <v>SALE</v>
          </cell>
          <cell r="B427">
            <v>201104</v>
          </cell>
          <cell r="C427">
            <v>181333</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C428">
            <v>180569</v>
          </cell>
          <cell r="D428" t="str">
            <v>CARGILL</v>
          </cell>
          <cell r="E428" t="str">
            <v>GASIDX</v>
          </cell>
          <cell r="F428">
            <v>-300000</v>
          </cell>
          <cell r="H428" t="str">
            <v>WSS OSS - NY</v>
          </cell>
          <cell r="V428">
            <v>0</v>
          </cell>
          <cell r="W428" t="str">
            <v>Valued from Nucleus</v>
          </cell>
          <cell r="AE428">
            <v>4.25</v>
          </cell>
          <cell r="AH428">
            <v>1275255.0510102019</v>
          </cell>
          <cell r="AI428">
            <v>-300060.01200240047</v>
          </cell>
          <cell r="AK428">
            <v>300060.01200240047</v>
          </cell>
          <cell r="AM428" t="str">
            <v>NGP 3</v>
          </cell>
          <cell r="AP428">
            <v>-5998.8</v>
          </cell>
          <cell r="AQ428" t="str">
            <v>LOSS</v>
          </cell>
        </row>
        <row r="429">
          <cell r="A429" t="str">
            <v>SALE</v>
          </cell>
          <cell r="B429">
            <v>201104</v>
          </cell>
          <cell r="C429">
            <v>181654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C430">
            <v>35675</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C431">
            <v>181791</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C432">
            <v>181797</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C433">
            <v>180567</v>
          </cell>
          <cell r="D433" t="str">
            <v>MACQUARIE</v>
          </cell>
          <cell r="E433" t="str">
            <v>GASIDX</v>
          </cell>
          <cell r="F433">
            <v>-240600</v>
          </cell>
          <cell r="H433" t="str">
            <v>WSS OSS - LI</v>
          </cell>
          <cell r="V433">
            <v>-601.5</v>
          </cell>
          <cell r="W433" t="str">
            <v>Valued from nucleus</v>
          </cell>
          <cell r="AE433">
            <v>4.25</v>
          </cell>
          <cell r="AH433">
            <v>1022754.5509101821</v>
          </cell>
          <cell r="AI433">
            <v>-240648.12962592518</v>
          </cell>
          <cell r="AK433">
            <v>240648.12962592518</v>
          </cell>
          <cell r="AM433" t="str">
            <v>NGP 3</v>
          </cell>
          <cell r="AP433">
            <v>-5412.5375999999997</v>
          </cell>
          <cell r="AQ433" t="str">
            <v>LOSS</v>
          </cell>
        </row>
        <row r="434">
          <cell r="A434" t="str">
            <v>SALE</v>
          </cell>
          <cell r="B434">
            <v>201104</v>
          </cell>
          <cell r="C434">
            <v>180568</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-150030.00600120024</v>
          </cell>
          <cell r="AK434">
            <v>150030.00600120024</v>
          </cell>
          <cell r="AM434" t="str">
            <v>NGP 3</v>
          </cell>
          <cell r="AP434">
            <v>-3374.4</v>
          </cell>
          <cell r="AQ434" t="str">
            <v>LOSS</v>
          </cell>
        </row>
        <row r="435">
          <cell r="A435" t="str">
            <v>SALE</v>
          </cell>
          <cell r="B435">
            <v>201104</v>
          </cell>
          <cell r="C435">
            <v>181802</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C436">
            <v>180719</v>
          </cell>
          <cell r="D436" t="str">
            <v>OXY</v>
          </cell>
          <cell r="E436" t="str">
            <v>GASIDX</v>
          </cell>
          <cell r="F436">
            <v>-450000</v>
          </cell>
          <cell r="H436" t="str">
            <v>WSS OSS - NY</v>
          </cell>
          <cell r="V436">
            <v>-1125</v>
          </cell>
          <cell r="W436" t="str">
            <v>Valued from Nucleus</v>
          </cell>
          <cell r="AE436">
            <v>4.2027999999999999</v>
          </cell>
          <cell r="AH436">
            <v>1891638.3276655332</v>
          </cell>
          <cell r="AI436">
            <v>-450090.01800360071</v>
          </cell>
          <cell r="AK436">
            <v>450090.01800360071</v>
          </cell>
          <cell r="AM436" t="str">
            <v>NGP 3</v>
          </cell>
          <cell r="AP436">
            <v>-10123.200000000001</v>
          </cell>
          <cell r="AQ436" t="str">
            <v>LOSS</v>
          </cell>
        </row>
        <row r="437">
          <cell r="A437" t="str">
            <v>SALE</v>
          </cell>
          <cell r="B437">
            <v>201104</v>
          </cell>
          <cell r="C437">
            <v>180853</v>
          </cell>
          <cell r="D437" t="str">
            <v>SEMPRA</v>
          </cell>
          <cell r="E437" t="str">
            <v>GASIDX</v>
          </cell>
          <cell r="F437">
            <v>-90000</v>
          </cell>
          <cell r="H437" t="str">
            <v>WSS OSS - NY</v>
          </cell>
          <cell r="V437">
            <v>0</v>
          </cell>
          <cell r="W437" t="str">
            <v>Valued from nucleus</v>
          </cell>
          <cell r="AE437">
            <v>4.25</v>
          </cell>
          <cell r="AH437">
            <v>382576.51530306059</v>
          </cell>
          <cell r="AI437">
            <v>-90018.003600720142</v>
          </cell>
          <cell r="AK437">
            <v>90018.003600720142</v>
          </cell>
          <cell r="AM437" t="str">
            <v>NGP 3</v>
          </cell>
          <cell r="AP437">
            <v>-1799.64</v>
          </cell>
          <cell r="AQ437" t="str">
            <v>LOSS</v>
          </cell>
        </row>
        <row r="438">
          <cell r="A438" t="str">
            <v>SALE</v>
          </cell>
          <cell r="B438">
            <v>201104</v>
          </cell>
          <cell r="C438">
            <v>181689</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C439">
            <v>181331</v>
          </cell>
          <cell r="D439" t="str">
            <v>TOTAL</v>
          </cell>
          <cell r="E439" t="str">
            <v>GASIDX</v>
          </cell>
          <cell r="F439">
            <v>-1200000</v>
          </cell>
          <cell r="H439" t="str">
            <v>WSS OSS - NY</v>
          </cell>
          <cell r="V439">
            <v>-53640</v>
          </cell>
          <cell r="W439" t="str">
            <v>Valued from nucleus</v>
          </cell>
          <cell r="AE439">
            <v>4.25</v>
          </cell>
          <cell r="AH439">
            <v>5101020.2040408077</v>
          </cell>
          <cell r="AI439">
            <v>-1200240.0480096019</v>
          </cell>
          <cell r="AK439">
            <v>1200240.0480096019</v>
          </cell>
          <cell r="AM439" t="str">
            <v>NGP 3</v>
          </cell>
          <cell r="AP439">
            <v>-77635.199999999997</v>
          </cell>
          <cell r="AQ439" t="str">
            <v>LOSS</v>
          </cell>
        </row>
        <row r="440">
          <cell r="A440" t="str">
            <v>SALE</v>
          </cell>
          <cell r="B440">
            <v>201105</v>
          </cell>
          <cell r="C440">
            <v>181791</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C441">
            <v>181802</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C442">
            <v>181791</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C443">
            <v>181802</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C444">
            <v>181791</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C445">
            <v>181802</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C446">
            <v>181791</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C447">
            <v>181802</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C448">
            <v>181791</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C449">
            <v>181802</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C450">
            <v>181791</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C451">
            <v>181802</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C452">
            <v>180007</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C453">
            <v>180007</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245858.77816000002</v>
          </cell>
          <cell r="AQ453" t="str">
            <v>GAIN</v>
          </cell>
        </row>
        <row r="454">
          <cell r="A454" t="str">
            <v>SALE</v>
          </cell>
          <cell r="B454">
            <v>201111</v>
          </cell>
          <cell r="C454">
            <v>181791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C455">
            <v>180007</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C456">
            <v>180007</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C457">
            <v>181791</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C458">
            <v>180007</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C459">
            <v>180007</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C460">
            <v>181791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C461">
            <v>180007</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C462">
            <v>180007</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C463">
            <v>181791</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C464">
            <v>180007</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C465">
            <v>180007</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C466">
            <v>181791</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C467">
            <v>181791</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C468">
            <v>181791</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C469">
            <v>181791</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C470">
            <v>181791</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C471">
            <v>181791</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C472">
            <v>181791</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C473">
            <v>181791</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ow r="2">
          <cell r="C2">
            <v>201104</v>
          </cell>
          <cell r="D2" t="str">
            <v>CARGILL</v>
          </cell>
          <cell r="E2">
            <v>167165</v>
          </cell>
          <cell r="I2" t="str">
            <v>Supply - NY</v>
          </cell>
          <cell r="Z2" t="str">
            <v>Not Valued from Nucleus - AZ Model</v>
          </cell>
          <cell r="AB2">
            <v>0</v>
          </cell>
        </row>
        <row r="3">
          <cell r="C3">
            <v>201105</v>
          </cell>
          <cell r="D3" t="str">
            <v>CARGILL</v>
          </cell>
          <cell r="E3">
            <v>167165</v>
          </cell>
          <cell r="I3" t="str">
            <v>Supply - NY</v>
          </cell>
          <cell r="Z3" t="str">
            <v>Not Valued from Nucleus - AZ Model</v>
          </cell>
          <cell r="AB3">
            <v>0</v>
          </cell>
        </row>
        <row r="4">
          <cell r="C4">
            <v>201106</v>
          </cell>
          <cell r="D4" t="str">
            <v>CARGILL</v>
          </cell>
          <cell r="E4">
            <v>167165</v>
          </cell>
          <cell r="I4" t="str">
            <v>Supply - NY</v>
          </cell>
          <cell r="Z4" t="str">
            <v>Not Valued from Nucleus - AZ Model</v>
          </cell>
          <cell r="AB4">
            <v>0</v>
          </cell>
        </row>
        <row r="5">
          <cell r="C5">
            <v>201107</v>
          </cell>
          <cell r="D5" t="str">
            <v>CARGILL</v>
          </cell>
          <cell r="E5">
            <v>167165</v>
          </cell>
          <cell r="I5" t="str">
            <v>Supply - NY</v>
          </cell>
          <cell r="Z5" t="str">
            <v>Not Valued from Nucleus - AZ Model</v>
          </cell>
          <cell r="AB5">
            <v>0</v>
          </cell>
        </row>
        <row r="6">
          <cell r="C6">
            <v>201108</v>
          </cell>
          <cell r="D6" t="str">
            <v>CARGILL</v>
          </cell>
          <cell r="E6">
            <v>167165</v>
          </cell>
          <cell r="I6" t="str">
            <v>Supply - NY</v>
          </cell>
          <cell r="Z6" t="str">
            <v>Not Valued from Nucleus - AZ Model</v>
          </cell>
          <cell r="AB6">
            <v>0</v>
          </cell>
        </row>
        <row r="7">
          <cell r="C7">
            <v>201109</v>
          </cell>
          <cell r="D7" t="str">
            <v>CARGILL</v>
          </cell>
          <cell r="E7">
            <v>167165</v>
          </cell>
          <cell r="I7" t="str">
            <v>Supply - NY</v>
          </cell>
          <cell r="Z7" t="str">
            <v>Not Valued from Nucleus - AZ Model</v>
          </cell>
          <cell r="AB7">
            <v>0</v>
          </cell>
        </row>
        <row r="8">
          <cell r="C8">
            <v>201110</v>
          </cell>
          <cell r="D8" t="str">
            <v>CARGILL</v>
          </cell>
          <cell r="E8">
            <v>167165</v>
          </cell>
          <cell r="I8" t="str">
            <v>Supply - NY</v>
          </cell>
          <cell r="Z8" t="str">
            <v>Not Valued from Nucleus - AZ Model</v>
          </cell>
          <cell r="AB8">
            <v>0</v>
          </cell>
        </row>
        <row r="9">
          <cell r="C9">
            <v>201104</v>
          </cell>
          <cell r="D9" t="str">
            <v>CARGILL</v>
          </cell>
          <cell r="E9">
            <v>167167</v>
          </cell>
          <cell r="I9" t="str">
            <v>Supply - LI</v>
          </cell>
          <cell r="Z9" t="str">
            <v>Not Valued from Nucleus - AZ Model</v>
          </cell>
          <cell r="AB9">
            <v>0</v>
          </cell>
        </row>
        <row r="10">
          <cell r="C10">
            <v>201105</v>
          </cell>
          <cell r="D10" t="str">
            <v>CARGILL</v>
          </cell>
          <cell r="E10">
            <v>167167</v>
          </cell>
          <cell r="I10" t="str">
            <v>Supply - LI</v>
          </cell>
          <cell r="Z10" t="str">
            <v>Not Valued from Nucleus - AZ Model</v>
          </cell>
          <cell r="AB10">
            <v>0</v>
          </cell>
        </row>
        <row r="11">
          <cell r="C11">
            <v>201106</v>
          </cell>
          <cell r="D11" t="str">
            <v>CARGILL</v>
          </cell>
          <cell r="E11">
            <v>167167</v>
          </cell>
          <cell r="I11" t="str">
            <v>Supply - LI</v>
          </cell>
          <cell r="Z11" t="str">
            <v>Not Valued from Nucleus - AZ Model</v>
          </cell>
          <cell r="AB11">
            <v>0</v>
          </cell>
        </row>
        <row r="12">
          <cell r="C12">
            <v>201107</v>
          </cell>
          <cell r="D12" t="str">
            <v>CARGILL</v>
          </cell>
          <cell r="E12">
            <v>167167</v>
          </cell>
          <cell r="I12" t="str">
            <v>Supply - LI</v>
          </cell>
          <cell r="Z12" t="str">
            <v>Not Valued from Nucleus - AZ Model</v>
          </cell>
          <cell r="AB12">
            <v>0</v>
          </cell>
        </row>
        <row r="13">
          <cell r="C13">
            <v>201108</v>
          </cell>
          <cell r="D13" t="str">
            <v>CARGILL</v>
          </cell>
          <cell r="E13">
            <v>167167</v>
          </cell>
          <cell r="I13" t="str">
            <v>Supply - LI</v>
          </cell>
          <cell r="Z13" t="str">
            <v>Not Valued from Nucleus - AZ Model</v>
          </cell>
          <cell r="AB13">
            <v>0</v>
          </cell>
        </row>
        <row r="14">
          <cell r="C14">
            <v>201109</v>
          </cell>
          <cell r="D14" t="str">
            <v>CARGILL</v>
          </cell>
          <cell r="E14">
            <v>167167</v>
          </cell>
          <cell r="I14" t="str">
            <v>Supply - LI</v>
          </cell>
          <cell r="Z14" t="str">
            <v>Not Valued from Nucleus - AZ Model</v>
          </cell>
          <cell r="AB14">
            <v>0</v>
          </cell>
        </row>
        <row r="15">
          <cell r="C15">
            <v>201110</v>
          </cell>
          <cell r="D15" t="str">
            <v>CARGILL</v>
          </cell>
          <cell r="E15">
            <v>167167</v>
          </cell>
          <cell r="I15" t="str">
            <v>Supply - LI</v>
          </cell>
          <cell r="Z15" t="str">
            <v>Not Valued from Nucleus - AZ Model</v>
          </cell>
          <cell r="AB15">
            <v>0</v>
          </cell>
        </row>
        <row r="16">
          <cell r="C16">
            <v>201104</v>
          </cell>
          <cell r="D16" t="str">
            <v>REPSOL</v>
          </cell>
          <cell r="E16">
            <v>166059</v>
          </cell>
          <cell r="I16" t="str">
            <v>Supply - EN</v>
          </cell>
          <cell r="Z16" t="str">
            <v>Not Valued from Nucleus - Model</v>
          </cell>
          <cell r="AB16">
            <v>0</v>
          </cell>
        </row>
        <row r="17">
          <cell r="C17">
            <v>201105</v>
          </cell>
          <cell r="D17" t="str">
            <v>REPSOL</v>
          </cell>
          <cell r="E17">
            <v>166059</v>
          </cell>
          <cell r="I17" t="str">
            <v>Supply - EN</v>
          </cell>
          <cell r="Z17" t="str">
            <v>Not Valued from Nucleus - Model</v>
          </cell>
          <cell r="AB17">
            <v>0</v>
          </cell>
        </row>
        <row r="18">
          <cell r="C18">
            <v>201106</v>
          </cell>
          <cell r="D18" t="str">
            <v>REPSOL</v>
          </cell>
          <cell r="E18">
            <v>166059</v>
          </cell>
          <cell r="I18" t="str">
            <v>Supply - EN</v>
          </cell>
          <cell r="Z18" t="str">
            <v>Not Valued from Nucleus - Model</v>
          </cell>
          <cell r="AB18">
            <v>0</v>
          </cell>
        </row>
        <row r="19">
          <cell r="C19">
            <v>201107</v>
          </cell>
          <cell r="D19" t="str">
            <v>REPSOL</v>
          </cell>
          <cell r="E19">
            <v>166059</v>
          </cell>
          <cell r="I19" t="str">
            <v>Supply - EN</v>
          </cell>
          <cell r="Z19" t="str">
            <v>Not Valued from Nucleus - Model</v>
          </cell>
          <cell r="AB19">
            <v>0</v>
          </cell>
        </row>
        <row r="20">
          <cell r="C20">
            <v>201108</v>
          </cell>
          <cell r="D20" t="str">
            <v>REPSOL</v>
          </cell>
          <cell r="E20">
            <v>166059</v>
          </cell>
          <cell r="I20" t="str">
            <v>Supply - EN</v>
          </cell>
          <cell r="Z20" t="str">
            <v>Not Valued from Nucleus - Model</v>
          </cell>
          <cell r="AB20">
            <v>0</v>
          </cell>
        </row>
        <row r="21">
          <cell r="C21">
            <v>201109</v>
          </cell>
          <cell r="D21" t="str">
            <v>REPSOL</v>
          </cell>
          <cell r="E21">
            <v>166059</v>
          </cell>
          <cell r="I21" t="str">
            <v>Supply - EN</v>
          </cell>
          <cell r="Z21" t="str">
            <v>Not Valued from Nucleus - Model</v>
          </cell>
          <cell r="AB21">
            <v>0</v>
          </cell>
        </row>
        <row r="22">
          <cell r="C22">
            <v>201110</v>
          </cell>
          <cell r="D22" t="str">
            <v>REPSOL</v>
          </cell>
          <cell r="E22">
            <v>166059</v>
          </cell>
          <cell r="I22" t="str">
            <v>Supply - EN</v>
          </cell>
          <cell r="Z22" t="str">
            <v>Not Valued from Nucleus - Model</v>
          </cell>
          <cell r="AB22">
            <v>0</v>
          </cell>
        </row>
        <row r="23">
          <cell r="C23">
            <v>201104</v>
          </cell>
          <cell r="D23" t="str">
            <v>CARGILL</v>
          </cell>
          <cell r="E23">
            <v>167165</v>
          </cell>
          <cell r="I23" t="str">
            <v>Supply - NY</v>
          </cell>
          <cell r="Z23" t="str">
            <v>Not Valued from Nucleus - AZ Model</v>
          </cell>
          <cell r="AB23">
            <v>0</v>
          </cell>
        </row>
        <row r="24">
          <cell r="C24">
            <v>201105</v>
          </cell>
          <cell r="D24" t="str">
            <v>CARGILL</v>
          </cell>
          <cell r="E24">
            <v>167165</v>
          </cell>
          <cell r="I24" t="str">
            <v>Supply - NY</v>
          </cell>
          <cell r="Z24" t="str">
            <v>Not Valued from Nucleus - AZ Model</v>
          </cell>
          <cell r="AB24">
            <v>0</v>
          </cell>
        </row>
        <row r="25">
          <cell r="C25">
            <v>201106</v>
          </cell>
          <cell r="D25" t="str">
            <v>CARGILL</v>
          </cell>
          <cell r="E25">
            <v>167165</v>
          </cell>
          <cell r="I25" t="str">
            <v>Supply - NY</v>
          </cell>
          <cell r="Z25" t="str">
            <v>Not Valued from Nucleus - AZ Model</v>
          </cell>
          <cell r="AB25">
            <v>0</v>
          </cell>
        </row>
        <row r="26">
          <cell r="C26">
            <v>201107</v>
          </cell>
          <cell r="D26" t="str">
            <v>CARGILL</v>
          </cell>
          <cell r="E26">
            <v>167165</v>
          </cell>
          <cell r="I26" t="str">
            <v>Supply - NY</v>
          </cell>
          <cell r="Z26" t="str">
            <v>Not Valued from Nucleus - AZ Model</v>
          </cell>
          <cell r="AB26">
            <v>0</v>
          </cell>
        </row>
        <row r="27">
          <cell r="C27">
            <v>201108</v>
          </cell>
          <cell r="D27" t="str">
            <v>CARGILL</v>
          </cell>
          <cell r="E27">
            <v>167165</v>
          </cell>
          <cell r="I27" t="str">
            <v>Supply - NY</v>
          </cell>
          <cell r="Z27" t="str">
            <v>Not Valued from Nucleus - AZ Model</v>
          </cell>
          <cell r="AB27">
            <v>0</v>
          </cell>
        </row>
        <row r="28">
          <cell r="C28">
            <v>201109</v>
          </cell>
          <cell r="D28" t="str">
            <v>CARGILL</v>
          </cell>
          <cell r="E28">
            <v>167165</v>
          </cell>
          <cell r="I28" t="str">
            <v>Supply - NY</v>
          </cell>
          <cell r="Z28" t="str">
            <v>Not Valued from Nucleus - AZ Model</v>
          </cell>
          <cell r="AB28">
            <v>0</v>
          </cell>
        </row>
        <row r="29">
          <cell r="C29">
            <v>201110</v>
          </cell>
          <cell r="D29" t="str">
            <v>CARGILL</v>
          </cell>
          <cell r="E29">
            <v>167165</v>
          </cell>
          <cell r="I29" t="str">
            <v>Supply - NY</v>
          </cell>
          <cell r="Z29" t="str">
            <v>Not Valued from Nucleus - AZ Model</v>
          </cell>
          <cell r="AB29">
            <v>0</v>
          </cell>
        </row>
        <row r="30">
          <cell r="C30">
            <v>201104</v>
          </cell>
          <cell r="D30" t="str">
            <v>CARGILL</v>
          </cell>
          <cell r="E30">
            <v>167165</v>
          </cell>
          <cell r="I30" t="str">
            <v>Supply - NY</v>
          </cell>
          <cell r="Z30" t="str">
            <v>Not Valued from Nucleus - AZ Model</v>
          </cell>
          <cell r="AB30">
            <v>0</v>
          </cell>
        </row>
        <row r="31">
          <cell r="C31">
            <v>201105</v>
          </cell>
          <cell r="D31" t="str">
            <v>CARGILL</v>
          </cell>
          <cell r="E31">
            <v>167165</v>
          </cell>
          <cell r="I31" t="str">
            <v>Supply - NY</v>
          </cell>
          <cell r="Z31" t="str">
            <v>Not Valued from Nucleus - AZ Model</v>
          </cell>
          <cell r="AB31">
            <v>0</v>
          </cell>
        </row>
        <row r="32">
          <cell r="C32">
            <v>201106</v>
          </cell>
          <cell r="D32" t="str">
            <v>CARGILL</v>
          </cell>
          <cell r="E32">
            <v>167165</v>
          </cell>
          <cell r="I32" t="str">
            <v>Supply - NY</v>
          </cell>
          <cell r="Z32" t="str">
            <v>Not Valued from Nucleus - AZ Model</v>
          </cell>
          <cell r="AB32">
            <v>0</v>
          </cell>
        </row>
        <row r="33">
          <cell r="C33">
            <v>201107</v>
          </cell>
          <cell r="D33" t="str">
            <v>CARGILL</v>
          </cell>
          <cell r="E33">
            <v>167165</v>
          </cell>
          <cell r="I33" t="str">
            <v>Supply - NY</v>
          </cell>
          <cell r="Z33" t="str">
            <v>Not Valued from Nucleus - AZ Model</v>
          </cell>
          <cell r="AB33">
            <v>0</v>
          </cell>
        </row>
        <row r="34">
          <cell r="C34">
            <v>201108</v>
          </cell>
          <cell r="D34" t="str">
            <v>CARGILL</v>
          </cell>
          <cell r="E34">
            <v>167165</v>
          </cell>
          <cell r="I34" t="str">
            <v>Supply - NY</v>
          </cell>
          <cell r="Z34" t="str">
            <v>Not Valued from Nucleus - AZ Model</v>
          </cell>
          <cell r="AB34">
            <v>0</v>
          </cell>
        </row>
        <row r="35">
          <cell r="C35">
            <v>201109</v>
          </cell>
          <cell r="D35" t="str">
            <v>CARGILL</v>
          </cell>
          <cell r="E35">
            <v>167165</v>
          </cell>
          <cell r="I35" t="str">
            <v>Supply - NY</v>
          </cell>
          <cell r="Z35" t="str">
            <v>Not Valued from Nucleus - AZ Model</v>
          </cell>
          <cell r="AB35">
            <v>0</v>
          </cell>
        </row>
        <row r="36">
          <cell r="C36">
            <v>201110</v>
          </cell>
          <cell r="D36" t="str">
            <v>CARGILL</v>
          </cell>
          <cell r="E36">
            <v>167165</v>
          </cell>
          <cell r="I36" t="str">
            <v>Supply - NY</v>
          </cell>
          <cell r="Z36" t="str">
            <v>Not Valued from Nucleus - AZ Model</v>
          </cell>
          <cell r="AB36">
            <v>0</v>
          </cell>
        </row>
        <row r="37">
          <cell r="C37">
            <v>201104</v>
          </cell>
          <cell r="D37" t="str">
            <v>BGLNG</v>
          </cell>
          <cell r="E37">
            <v>166064</v>
          </cell>
          <cell r="I37" t="str">
            <v>Supply - LI</v>
          </cell>
          <cell r="Z37" t="str">
            <v>Valued from Nucleus</v>
          </cell>
          <cell r="AB37">
            <v>-112796.07303604459</v>
          </cell>
        </row>
        <row r="38">
          <cell r="C38">
            <v>201105</v>
          </cell>
          <cell r="D38" t="str">
            <v>BGLNG</v>
          </cell>
          <cell r="E38">
            <v>166064</v>
          </cell>
          <cell r="I38" t="str">
            <v>Supply - LI</v>
          </cell>
          <cell r="Z38" t="str">
            <v>Valued from Nucleus</v>
          </cell>
          <cell r="AB38">
            <v>-116532.62628564831</v>
          </cell>
        </row>
        <row r="39">
          <cell r="C39">
            <v>201106</v>
          </cell>
          <cell r="D39" t="str">
            <v>BGLNG</v>
          </cell>
          <cell r="E39">
            <v>166064</v>
          </cell>
          <cell r="I39" t="str">
            <v>Supply - LI</v>
          </cell>
          <cell r="Z39" t="str">
            <v>Valued from Nucleus</v>
          </cell>
          <cell r="AB39">
            <v>-112739.66371766289</v>
          </cell>
        </row>
        <row r="40">
          <cell r="C40">
            <v>201107</v>
          </cell>
          <cell r="D40" t="str">
            <v>BGLNG</v>
          </cell>
          <cell r="E40">
            <v>166064</v>
          </cell>
          <cell r="I40" t="str">
            <v>Supply - LI</v>
          </cell>
          <cell r="Z40" t="str">
            <v>Valued from Nucleus</v>
          </cell>
          <cell r="AB40">
            <v>-116168.86642278181</v>
          </cell>
        </row>
        <row r="41">
          <cell r="C41">
            <v>201108</v>
          </cell>
          <cell r="D41" t="str">
            <v>BGLNG</v>
          </cell>
          <cell r="E41">
            <v>166064</v>
          </cell>
          <cell r="I41" t="str">
            <v>Supply - LI</v>
          </cell>
          <cell r="Z41" t="str">
            <v>Valued from Nucleus</v>
          </cell>
          <cell r="AB41">
            <v>-116133.9808773095</v>
          </cell>
        </row>
        <row r="42">
          <cell r="C42">
            <v>201109</v>
          </cell>
          <cell r="D42" t="str">
            <v>BGLNG</v>
          </cell>
          <cell r="E42">
            <v>166064</v>
          </cell>
          <cell r="I42" t="str">
            <v>Supply - LI</v>
          </cell>
          <cell r="Z42" t="str">
            <v>Valued from Nucleus</v>
          </cell>
          <cell r="AB42">
            <v>-112342.70982259332</v>
          </cell>
        </row>
        <row r="43">
          <cell r="C43">
            <v>201110</v>
          </cell>
          <cell r="D43" t="str">
            <v>BGLNG</v>
          </cell>
          <cell r="E43">
            <v>166064</v>
          </cell>
          <cell r="I43" t="str">
            <v>Supply - LI</v>
          </cell>
          <cell r="Z43" t="str">
            <v>Valued from Nucleus</v>
          </cell>
          <cell r="AB43">
            <v>-115724.88790418528</v>
          </cell>
        </row>
        <row r="44">
          <cell r="C44">
            <v>201104</v>
          </cell>
          <cell r="D44" t="str">
            <v>EMERASVC</v>
          </cell>
          <cell r="E44">
            <v>166065</v>
          </cell>
          <cell r="I44" t="str">
            <v>Supply - LI</v>
          </cell>
          <cell r="Z44" t="str">
            <v>Valued from Nucleus</v>
          </cell>
          <cell r="AB44">
            <v>-56398.036518022294</v>
          </cell>
        </row>
        <row r="45">
          <cell r="C45">
            <v>201105</v>
          </cell>
          <cell r="D45" t="str">
            <v>EMERASVC</v>
          </cell>
          <cell r="E45">
            <v>166065</v>
          </cell>
          <cell r="I45" t="str">
            <v>Supply - LI</v>
          </cell>
          <cell r="Z45" t="str">
            <v>Valued from Nucleus</v>
          </cell>
          <cell r="AB45">
            <v>-58266.313142824154</v>
          </cell>
        </row>
        <row r="46">
          <cell r="C46">
            <v>201106</v>
          </cell>
          <cell r="D46" t="str">
            <v>EMERASVC</v>
          </cell>
          <cell r="E46">
            <v>166065</v>
          </cell>
          <cell r="I46" t="str">
            <v>Supply - LI</v>
          </cell>
          <cell r="Z46" t="str">
            <v>Valued from Nucleus</v>
          </cell>
          <cell r="AB46">
            <v>-56369.831858831443</v>
          </cell>
        </row>
        <row r="47">
          <cell r="C47">
            <v>201107</v>
          </cell>
          <cell r="D47" t="str">
            <v>EMERASVC</v>
          </cell>
          <cell r="E47">
            <v>166065</v>
          </cell>
          <cell r="I47" t="str">
            <v>Supply - LI</v>
          </cell>
          <cell r="Z47" t="str">
            <v>Valued from Nucleus</v>
          </cell>
          <cell r="AB47">
            <v>-58084.433211390904</v>
          </cell>
        </row>
        <row r="48">
          <cell r="C48">
            <v>201108</v>
          </cell>
          <cell r="D48" t="str">
            <v>EMERASVC</v>
          </cell>
          <cell r="E48">
            <v>166065</v>
          </cell>
          <cell r="I48" t="str">
            <v>Supply - LI</v>
          </cell>
          <cell r="Z48" t="str">
            <v>Valued from Nucleus</v>
          </cell>
          <cell r="AB48">
            <v>-58066.99043865475</v>
          </cell>
        </row>
        <row r="49">
          <cell r="C49">
            <v>201109</v>
          </cell>
          <cell r="D49" t="str">
            <v>EMERASVC</v>
          </cell>
          <cell r="E49">
            <v>166065</v>
          </cell>
          <cell r="I49" t="str">
            <v>Supply - LI</v>
          </cell>
          <cell r="Z49" t="str">
            <v>Valued from Nucleus</v>
          </cell>
          <cell r="AB49">
            <v>-56171.354911296658</v>
          </cell>
        </row>
        <row r="50">
          <cell r="C50">
            <v>201110</v>
          </cell>
          <cell r="D50" t="str">
            <v>EMERASVC</v>
          </cell>
          <cell r="E50">
            <v>166065</v>
          </cell>
          <cell r="I50" t="str">
            <v>Supply - LI</v>
          </cell>
          <cell r="Z50" t="str">
            <v>Valued from Nucleus</v>
          </cell>
          <cell r="AB50">
            <v>-57862.443952092639</v>
          </cell>
        </row>
        <row r="51">
          <cell r="C51">
            <v>201104</v>
          </cell>
          <cell r="D51" t="str">
            <v>JARON</v>
          </cell>
          <cell r="E51">
            <v>166076</v>
          </cell>
          <cell r="I51" t="str">
            <v>Supply - LI</v>
          </cell>
          <cell r="Z51" t="str">
            <v>Valued from Nucleus - Demand Only</v>
          </cell>
          <cell r="AB51">
            <v>-54007.519893425364</v>
          </cell>
        </row>
        <row r="52">
          <cell r="C52">
            <v>201105</v>
          </cell>
          <cell r="D52" t="str">
            <v>JARON</v>
          </cell>
          <cell r="E52">
            <v>166076</v>
          </cell>
          <cell r="I52" t="str">
            <v>Supply - LI</v>
          </cell>
          <cell r="Z52" t="str">
            <v>Valued from Nucleus - Demand Only</v>
          </cell>
          <cell r="AB52">
            <v>-55796.606769670863</v>
          </cell>
        </row>
        <row r="53">
          <cell r="C53">
            <v>201106</v>
          </cell>
          <cell r="D53" t="str">
            <v>JARON</v>
          </cell>
          <cell r="E53">
            <v>166076</v>
          </cell>
          <cell r="I53" t="str">
            <v>Supply - LI</v>
          </cell>
          <cell r="Z53" t="str">
            <v>Valued from Nucleus - Demand Only</v>
          </cell>
          <cell r="AB53">
            <v>-53980.510731646289</v>
          </cell>
        </row>
        <row r="54">
          <cell r="C54">
            <v>201107</v>
          </cell>
          <cell r="D54" t="str">
            <v>JARON</v>
          </cell>
          <cell r="E54">
            <v>166076</v>
          </cell>
          <cell r="I54" t="str">
            <v>Supply - LI</v>
          </cell>
          <cell r="Z54" t="str">
            <v>Valued from Nucleus - Demand Only</v>
          </cell>
          <cell r="AB54">
            <v>-55622.436095981604</v>
          </cell>
        </row>
        <row r="55">
          <cell r="C55">
            <v>201108</v>
          </cell>
          <cell r="D55" t="str">
            <v>JARON</v>
          </cell>
          <cell r="E55">
            <v>166076</v>
          </cell>
          <cell r="I55" t="str">
            <v>Supply - LI</v>
          </cell>
          <cell r="Z55" t="str">
            <v>Valued from Nucleus - Demand Only</v>
          </cell>
          <cell r="AB55">
            <v>-55605.732661718546</v>
          </cell>
        </row>
        <row r="56">
          <cell r="C56">
            <v>201109</v>
          </cell>
          <cell r="D56" t="str">
            <v>JARON</v>
          </cell>
          <cell r="E56">
            <v>166076</v>
          </cell>
          <cell r="I56" t="str">
            <v>Supply - LI</v>
          </cell>
          <cell r="Z56" t="str">
            <v>Valued from Nucleus - Demand Only</v>
          </cell>
          <cell r="AB56">
            <v>-53790.446531646252</v>
          </cell>
        </row>
        <row r="57">
          <cell r="C57">
            <v>201110</v>
          </cell>
          <cell r="D57" t="str">
            <v>JARON</v>
          </cell>
          <cell r="E57">
            <v>166076</v>
          </cell>
          <cell r="I57" t="str">
            <v>Supply - LI</v>
          </cell>
          <cell r="Z57" t="str">
            <v>Valued from Nucleus - Demand Only</v>
          </cell>
          <cell r="AB57">
            <v>-55409.856189341648</v>
          </cell>
        </row>
        <row r="58">
          <cell r="C58">
            <v>201104</v>
          </cell>
          <cell r="D58" t="str">
            <v>TENASKA</v>
          </cell>
          <cell r="E58">
            <v>166066</v>
          </cell>
          <cell r="I58" t="str">
            <v>Supply - LI</v>
          </cell>
          <cell r="Z58" t="str">
            <v>Valued from Nucleus</v>
          </cell>
          <cell r="AB58">
            <v>-56398.036518022294</v>
          </cell>
        </row>
        <row r="59">
          <cell r="C59">
            <v>201105</v>
          </cell>
          <cell r="D59" t="str">
            <v>TENASKA</v>
          </cell>
          <cell r="E59">
            <v>166066</v>
          </cell>
          <cell r="I59" t="str">
            <v>Supply - LI</v>
          </cell>
          <cell r="Z59" t="str">
            <v>Valued from Nucleus</v>
          </cell>
          <cell r="AB59">
            <v>-58266.313142824154</v>
          </cell>
        </row>
        <row r="60">
          <cell r="C60">
            <v>201106</v>
          </cell>
          <cell r="D60" t="str">
            <v>TENASKA</v>
          </cell>
          <cell r="E60">
            <v>166066</v>
          </cell>
          <cell r="I60" t="str">
            <v>Supply - LI</v>
          </cell>
          <cell r="Z60" t="str">
            <v>Valued from Nucleus</v>
          </cell>
          <cell r="AB60">
            <v>-56369.831858831443</v>
          </cell>
        </row>
        <row r="61">
          <cell r="C61">
            <v>201107</v>
          </cell>
          <cell r="D61" t="str">
            <v>TENASKA</v>
          </cell>
          <cell r="E61">
            <v>166066</v>
          </cell>
          <cell r="I61" t="str">
            <v>Supply - LI</v>
          </cell>
          <cell r="Z61" t="str">
            <v>Valued from Nucleus</v>
          </cell>
          <cell r="AB61">
            <v>-58084.433211390904</v>
          </cell>
        </row>
        <row r="62">
          <cell r="C62">
            <v>201108</v>
          </cell>
          <cell r="D62" t="str">
            <v>TENASKA</v>
          </cell>
          <cell r="E62">
            <v>166066</v>
          </cell>
          <cell r="I62" t="str">
            <v>Supply - LI</v>
          </cell>
          <cell r="Z62" t="str">
            <v>Valued from Nucleus</v>
          </cell>
          <cell r="AB62">
            <v>-58066.99043865475</v>
          </cell>
        </row>
        <row r="63">
          <cell r="C63">
            <v>201109</v>
          </cell>
          <cell r="D63" t="str">
            <v>TENASKA</v>
          </cell>
          <cell r="E63">
            <v>166066</v>
          </cell>
          <cell r="I63" t="str">
            <v>Supply - LI</v>
          </cell>
          <cell r="Z63" t="str">
            <v>Valued from Nucleus</v>
          </cell>
          <cell r="AB63">
            <v>-56171.354911296658</v>
          </cell>
        </row>
        <row r="64">
          <cell r="C64">
            <v>201110</v>
          </cell>
          <cell r="D64" t="str">
            <v>TENASKA</v>
          </cell>
          <cell r="E64">
            <v>166066</v>
          </cell>
          <cell r="I64" t="str">
            <v>Supply - LI</v>
          </cell>
          <cell r="Z64" t="str">
            <v>Valued from Nucleus</v>
          </cell>
          <cell r="AB64">
            <v>-57862.443952092639</v>
          </cell>
        </row>
        <row r="65">
          <cell r="C65">
            <v>201104</v>
          </cell>
          <cell r="D65" t="str">
            <v>CARGILL</v>
          </cell>
          <cell r="E65">
            <v>167167</v>
          </cell>
          <cell r="I65" t="str">
            <v>Supply - LI</v>
          </cell>
          <cell r="Z65" t="str">
            <v>Not Valued from Nucleus - AZ Model</v>
          </cell>
          <cell r="AB65">
            <v>0</v>
          </cell>
        </row>
        <row r="66">
          <cell r="C66">
            <v>201105</v>
          </cell>
          <cell r="D66" t="str">
            <v>CARGILL</v>
          </cell>
          <cell r="E66">
            <v>167167</v>
          </cell>
          <cell r="I66" t="str">
            <v>Supply - LI</v>
          </cell>
          <cell r="Z66" t="str">
            <v>Not Valued from Nucleus - AZ Model</v>
          </cell>
          <cell r="AB66">
            <v>0</v>
          </cell>
        </row>
        <row r="67">
          <cell r="C67">
            <v>201106</v>
          </cell>
          <cell r="D67" t="str">
            <v>CARGILL</v>
          </cell>
          <cell r="E67">
            <v>167167</v>
          </cell>
          <cell r="I67" t="str">
            <v>Supply - LI</v>
          </cell>
          <cell r="Z67" t="str">
            <v>Not Valued from Nucleus - AZ Model</v>
          </cell>
          <cell r="AB67">
            <v>0</v>
          </cell>
        </row>
        <row r="68">
          <cell r="C68">
            <v>201107</v>
          </cell>
          <cell r="D68" t="str">
            <v>CARGILL</v>
          </cell>
          <cell r="E68">
            <v>167167</v>
          </cell>
          <cell r="I68" t="str">
            <v>Supply - LI</v>
          </cell>
          <cell r="Z68" t="str">
            <v>Not Valued from Nucleus - AZ Model</v>
          </cell>
          <cell r="AB68">
            <v>0</v>
          </cell>
        </row>
        <row r="69">
          <cell r="C69">
            <v>201108</v>
          </cell>
          <cell r="D69" t="str">
            <v>CARGILL</v>
          </cell>
          <cell r="E69">
            <v>167167</v>
          </cell>
          <cell r="I69" t="str">
            <v>Supply - LI</v>
          </cell>
          <cell r="Z69" t="str">
            <v>Not Valued from Nucleus - AZ Model</v>
          </cell>
          <cell r="AB69">
            <v>0</v>
          </cell>
        </row>
        <row r="70">
          <cell r="C70">
            <v>201109</v>
          </cell>
          <cell r="D70" t="str">
            <v>CARGILL</v>
          </cell>
          <cell r="E70">
            <v>167167</v>
          </cell>
          <cell r="I70" t="str">
            <v>Supply - LI</v>
          </cell>
          <cell r="Z70" t="str">
            <v>Not Valued from Nucleus - AZ Model</v>
          </cell>
          <cell r="AB70">
            <v>0</v>
          </cell>
        </row>
        <row r="71">
          <cell r="C71">
            <v>201110</v>
          </cell>
          <cell r="D71" t="str">
            <v>CARGILL</v>
          </cell>
          <cell r="E71">
            <v>167167</v>
          </cell>
          <cell r="I71" t="str">
            <v>Supply - LI</v>
          </cell>
          <cell r="Z71" t="str">
            <v>Not Valued from Nucleus - AZ Model</v>
          </cell>
          <cell r="AB71">
            <v>0</v>
          </cell>
        </row>
        <row r="72">
          <cell r="C72">
            <v>201104</v>
          </cell>
          <cell r="D72" t="str">
            <v>CARGILL</v>
          </cell>
          <cell r="E72">
            <v>167167</v>
          </cell>
          <cell r="I72" t="str">
            <v>Supply - LI</v>
          </cell>
          <cell r="Z72" t="str">
            <v>Not Valued from Nucleus - AZ Model</v>
          </cell>
          <cell r="AB72">
            <v>0</v>
          </cell>
        </row>
        <row r="73">
          <cell r="C73">
            <v>201105</v>
          </cell>
          <cell r="D73" t="str">
            <v>CARGILL</v>
          </cell>
          <cell r="E73">
            <v>167167</v>
          </cell>
          <cell r="I73" t="str">
            <v>Supply - LI</v>
          </cell>
          <cell r="Z73" t="str">
            <v>Not Valued from Nucleus - AZ Model</v>
          </cell>
          <cell r="AB73">
            <v>0</v>
          </cell>
        </row>
        <row r="74">
          <cell r="C74">
            <v>201106</v>
          </cell>
          <cell r="D74" t="str">
            <v>CARGILL</v>
          </cell>
          <cell r="E74">
            <v>167167</v>
          </cell>
          <cell r="I74" t="str">
            <v>Supply - LI</v>
          </cell>
          <cell r="Z74" t="str">
            <v>Not Valued from Nucleus - AZ Model</v>
          </cell>
          <cell r="AB74">
            <v>0</v>
          </cell>
        </row>
        <row r="75">
          <cell r="C75">
            <v>201107</v>
          </cell>
          <cell r="D75" t="str">
            <v>CARGILL</v>
          </cell>
          <cell r="E75">
            <v>167167</v>
          </cell>
          <cell r="I75" t="str">
            <v>Supply - LI</v>
          </cell>
          <cell r="Z75" t="str">
            <v>Not Valued from Nucleus - AZ Model</v>
          </cell>
          <cell r="AB75">
            <v>0</v>
          </cell>
        </row>
        <row r="76">
          <cell r="C76">
            <v>201108</v>
          </cell>
          <cell r="D76" t="str">
            <v>CARGILL</v>
          </cell>
          <cell r="E76">
            <v>167167</v>
          </cell>
          <cell r="I76" t="str">
            <v>Supply - LI</v>
          </cell>
          <cell r="Z76" t="str">
            <v>Not Valued from Nucleus - AZ Model</v>
          </cell>
          <cell r="AB76">
            <v>0</v>
          </cell>
        </row>
        <row r="77">
          <cell r="C77">
            <v>201109</v>
          </cell>
          <cell r="D77" t="str">
            <v>CARGILL</v>
          </cell>
          <cell r="E77">
            <v>167167</v>
          </cell>
          <cell r="I77" t="str">
            <v>Supply - LI</v>
          </cell>
          <cell r="Z77" t="str">
            <v>Not Valued from Nucleus - AZ Model</v>
          </cell>
          <cell r="AB77">
            <v>0</v>
          </cell>
        </row>
        <row r="78">
          <cell r="C78">
            <v>201110</v>
          </cell>
          <cell r="D78" t="str">
            <v>CARGILL</v>
          </cell>
          <cell r="E78">
            <v>167167</v>
          </cell>
          <cell r="I78" t="str">
            <v>Supply - LI</v>
          </cell>
          <cell r="Z78" t="str">
            <v>Not Valued from Nucleus - AZ Model</v>
          </cell>
          <cell r="AB78">
            <v>0</v>
          </cell>
        </row>
        <row r="79">
          <cell r="C79">
            <v>201104</v>
          </cell>
          <cell r="D79" t="str">
            <v>BGLNG</v>
          </cell>
          <cell r="E79">
            <v>166064</v>
          </cell>
          <cell r="I79" t="str">
            <v>Supply - LI</v>
          </cell>
          <cell r="Z79" t="str">
            <v>Valued from Nucleus</v>
          </cell>
          <cell r="AB79">
            <v>-210372.96394526027</v>
          </cell>
        </row>
        <row r="80">
          <cell r="C80">
            <v>201105</v>
          </cell>
          <cell r="D80" t="str">
            <v>BGLNG</v>
          </cell>
          <cell r="E80">
            <v>166064</v>
          </cell>
          <cell r="I80" t="str">
            <v>Supply - LI</v>
          </cell>
          <cell r="Z80" t="str">
            <v>Valued from Nucleus</v>
          </cell>
          <cell r="AB80">
            <v>-217341.91030039827</v>
          </cell>
        </row>
        <row r="81">
          <cell r="C81">
            <v>201106</v>
          </cell>
          <cell r="D81" t="str">
            <v>BGLNG</v>
          </cell>
          <cell r="E81">
            <v>166064</v>
          </cell>
          <cell r="I81" t="str">
            <v>Supply - LI</v>
          </cell>
          <cell r="Z81" t="str">
            <v>Valued from Nucleus</v>
          </cell>
          <cell r="AB81">
            <v>-210267.75642178292</v>
          </cell>
        </row>
        <row r="82">
          <cell r="C82">
            <v>201107</v>
          </cell>
          <cell r="D82" t="str">
            <v>BGLNG</v>
          </cell>
          <cell r="E82">
            <v>166064</v>
          </cell>
          <cell r="I82" t="str">
            <v>Supply - LI</v>
          </cell>
          <cell r="Z82" t="str">
            <v>Valued from Nucleus</v>
          </cell>
          <cell r="AB82">
            <v>-216683.91892099808</v>
          </cell>
        </row>
        <row r="83">
          <cell r="C83">
            <v>201108</v>
          </cell>
          <cell r="D83" t="str">
            <v>BGLNG</v>
          </cell>
          <cell r="E83">
            <v>166064</v>
          </cell>
          <cell r="I83" t="str">
            <v>Supply - LI</v>
          </cell>
          <cell r="Z83" t="str">
            <v>Valued from Nucleus</v>
          </cell>
          <cell r="AB83">
            <v>-216618.84867507589</v>
          </cell>
        </row>
        <row r="84">
          <cell r="C84">
            <v>201109</v>
          </cell>
          <cell r="D84" t="str">
            <v>BGLNG</v>
          </cell>
          <cell r="E84">
            <v>166064</v>
          </cell>
          <cell r="I84" t="str">
            <v>Supply - LI</v>
          </cell>
          <cell r="Z84" t="str">
            <v>Valued from Nucleus</v>
          </cell>
          <cell r="AB84">
            <v>-209547.18227146415</v>
          </cell>
        </row>
        <row r="85">
          <cell r="C85">
            <v>201110</v>
          </cell>
          <cell r="D85" t="str">
            <v>BGLNG</v>
          </cell>
          <cell r="E85">
            <v>166064</v>
          </cell>
          <cell r="I85" t="str">
            <v>Supply - LI</v>
          </cell>
          <cell r="Z85" t="str">
            <v>Valued from Nucleus</v>
          </cell>
          <cell r="AB85">
            <v>-215877.83997716749</v>
          </cell>
        </row>
        <row r="86">
          <cell r="C86">
            <v>201104</v>
          </cell>
          <cell r="D86" t="str">
            <v>EMERASVC</v>
          </cell>
          <cell r="E86">
            <v>166065</v>
          </cell>
          <cell r="I86" t="str">
            <v>Supply - LI</v>
          </cell>
          <cell r="Z86" t="str">
            <v>Valued from Nucleus</v>
          </cell>
          <cell r="AB86">
            <v>-105192.18509467595</v>
          </cell>
        </row>
        <row r="87">
          <cell r="C87">
            <v>201105</v>
          </cell>
          <cell r="D87" t="str">
            <v>EMERASVC</v>
          </cell>
          <cell r="E87">
            <v>166065</v>
          </cell>
          <cell r="I87" t="str">
            <v>Supply - LI</v>
          </cell>
          <cell r="Z87" t="str">
            <v>Valued from Nucleus</v>
          </cell>
          <cell r="AB87">
            <v>-108676.84719743219</v>
          </cell>
        </row>
        <row r="88">
          <cell r="C88">
            <v>201106</v>
          </cell>
          <cell r="D88" t="str">
            <v>EMERASVC</v>
          </cell>
          <cell r="E88">
            <v>166065</v>
          </cell>
          <cell r="I88" t="str">
            <v>Supply - LI</v>
          </cell>
          <cell r="Z88" t="str">
            <v>Valued from Nucleus</v>
          </cell>
          <cell r="AB88">
            <v>-105139.57848080584</v>
          </cell>
        </row>
        <row r="89">
          <cell r="C89">
            <v>201107</v>
          </cell>
          <cell r="D89" t="str">
            <v>EMERASVC</v>
          </cell>
          <cell r="E89">
            <v>166065</v>
          </cell>
          <cell r="I89" t="str">
            <v>Supply - LI</v>
          </cell>
          <cell r="Z89" t="str">
            <v>Valued from Nucleus</v>
          </cell>
          <cell r="AB89">
            <v>-108347.83366986419</v>
          </cell>
        </row>
        <row r="90">
          <cell r="C90">
            <v>201108</v>
          </cell>
          <cell r="D90" t="str">
            <v>EMERASVC</v>
          </cell>
          <cell r="E90">
            <v>166065</v>
          </cell>
          <cell r="I90" t="str">
            <v>Supply - LI</v>
          </cell>
          <cell r="Z90" t="str">
            <v>Valued from Nucleus</v>
          </cell>
          <cell r="AB90">
            <v>-108315.29678287625</v>
          </cell>
        </row>
        <row r="91">
          <cell r="C91">
            <v>201109</v>
          </cell>
          <cell r="D91" t="str">
            <v>EMERASVC</v>
          </cell>
          <cell r="E91">
            <v>166065</v>
          </cell>
          <cell r="I91" t="str">
            <v>Supply - LI</v>
          </cell>
          <cell r="Z91" t="str">
            <v>Valued from Nucleus</v>
          </cell>
          <cell r="AB91">
            <v>-104779.27187118611</v>
          </cell>
        </row>
        <row r="92">
          <cell r="C92">
            <v>201110</v>
          </cell>
          <cell r="D92" t="str">
            <v>EMERASVC</v>
          </cell>
          <cell r="E92">
            <v>166065</v>
          </cell>
          <cell r="I92" t="str">
            <v>Supply - LI</v>
          </cell>
          <cell r="Z92" t="str">
            <v>Valued from Nucleus</v>
          </cell>
          <cell r="AB92">
            <v>-107944.77234548975</v>
          </cell>
        </row>
        <row r="93">
          <cell r="C93">
            <v>201104</v>
          </cell>
          <cell r="D93" t="str">
            <v>JARON</v>
          </cell>
          <cell r="E93">
            <v>166076</v>
          </cell>
          <cell r="I93" t="str">
            <v>Supply - LI</v>
          </cell>
          <cell r="Z93" t="str">
            <v>Valued from Nucleus - Demand Only</v>
          </cell>
          <cell r="AB93">
            <v>-100724.73949210813</v>
          </cell>
        </row>
        <row r="94">
          <cell r="C94">
            <v>201105</v>
          </cell>
          <cell r="D94" t="str">
            <v>JARON</v>
          </cell>
          <cell r="E94">
            <v>166076</v>
          </cell>
          <cell r="I94" t="str">
            <v>Supply - LI</v>
          </cell>
          <cell r="Z94" t="str">
            <v>Valued from Nucleus - Demand Only</v>
          </cell>
          <cell r="AB94">
            <v>-104061.41019822797</v>
          </cell>
        </row>
        <row r="95">
          <cell r="C95">
            <v>201106</v>
          </cell>
          <cell r="D95" t="str">
            <v>JARON</v>
          </cell>
          <cell r="E95">
            <v>166076</v>
          </cell>
          <cell r="I95" t="str">
            <v>Supply - LI</v>
          </cell>
          <cell r="Z95" t="str">
            <v>Valued from Nucleus - Demand Only</v>
          </cell>
          <cell r="AB95">
            <v>-100674.36704787322</v>
          </cell>
        </row>
        <row r="96">
          <cell r="C96">
            <v>201107</v>
          </cell>
          <cell r="D96" t="str">
            <v>JARON</v>
          </cell>
          <cell r="E96">
            <v>166076</v>
          </cell>
          <cell r="I96" t="str">
            <v>Supply - LI</v>
          </cell>
          <cell r="Z96" t="str">
            <v>Valued from Nucleus - Demand Only</v>
          </cell>
          <cell r="AB96">
            <v>-103746.36966718626</v>
          </cell>
        </row>
        <row r="97">
          <cell r="C97">
            <v>201108</v>
          </cell>
          <cell r="D97" t="str">
            <v>JARON</v>
          </cell>
          <cell r="E97">
            <v>166076</v>
          </cell>
          <cell r="I97" t="str">
            <v>Supply - LI</v>
          </cell>
          <cell r="Z97" t="str">
            <v>Valued from Nucleus - Demand Only</v>
          </cell>
          <cell r="AB97">
            <v>-103715.21460122014</v>
          </cell>
        </row>
        <row r="98">
          <cell r="C98">
            <v>201109</v>
          </cell>
          <cell r="D98" t="str">
            <v>JARON</v>
          </cell>
          <cell r="E98">
            <v>166076</v>
          </cell>
          <cell r="I98" t="str">
            <v>Supply - LI</v>
          </cell>
          <cell r="Z98" t="str">
            <v>Valued from Nucleus - Demand Only</v>
          </cell>
          <cell r="AB98">
            <v>-100329.36243219223</v>
          </cell>
        </row>
        <row r="99">
          <cell r="C99">
            <v>201110</v>
          </cell>
          <cell r="D99" t="str">
            <v>JARON</v>
          </cell>
          <cell r="E99">
            <v>166076</v>
          </cell>
          <cell r="I99" t="str">
            <v>Supply - LI</v>
          </cell>
          <cell r="Z99" t="str">
            <v>Valued from Nucleus - Demand Only</v>
          </cell>
          <cell r="AB99">
            <v>-103360.42610245834</v>
          </cell>
        </row>
        <row r="100">
          <cell r="C100">
            <v>201104</v>
          </cell>
          <cell r="D100" t="str">
            <v>TENASKA</v>
          </cell>
          <cell r="E100">
            <v>166066</v>
          </cell>
          <cell r="I100" t="str">
            <v>Supply - LI</v>
          </cell>
          <cell r="Z100" t="str">
            <v>Valued from Nucleus</v>
          </cell>
          <cell r="AB100">
            <v>-105192.18509467595</v>
          </cell>
        </row>
        <row r="101">
          <cell r="C101">
            <v>201105</v>
          </cell>
          <cell r="D101" t="str">
            <v>TENASKA</v>
          </cell>
          <cell r="E101">
            <v>166066</v>
          </cell>
          <cell r="I101" t="str">
            <v>Supply - LI</v>
          </cell>
          <cell r="Z101" t="str">
            <v>Valued from Nucleus</v>
          </cell>
          <cell r="AB101">
            <v>-108676.84719743219</v>
          </cell>
        </row>
        <row r="102">
          <cell r="C102">
            <v>201106</v>
          </cell>
          <cell r="D102" t="str">
            <v>TENASKA</v>
          </cell>
          <cell r="E102">
            <v>166066</v>
          </cell>
          <cell r="I102" t="str">
            <v>Supply - LI</v>
          </cell>
          <cell r="Z102" t="str">
            <v>Valued from Nucleus</v>
          </cell>
          <cell r="AB102">
            <v>-105139.57848080584</v>
          </cell>
        </row>
        <row r="103">
          <cell r="C103">
            <v>201107</v>
          </cell>
          <cell r="D103" t="str">
            <v>TENASKA</v>
          </cell>
          <cell r="E103">
            <v>166066</v>
          </cell>
          <cell r="I103" t="str">
            <v>Supply - LI</v>
          </cell>
          <cell r="Z103" t="str">
            <v>Valued from Nucleus</v>
          </cell>
          <cell r="AB103">
            <v>-108347.83366986419</v>
          </cell>
        </row>
        <row r="104">
          <cell r="C104">
            <v>201108</v>
          </cell>
          <cell r="D104" t="str">
            <v>TENASKA</v>
          </cell>
          <cell r="E104">
            <v>166066</v>
          </cell>
          <cell r="I104" t="str">
            <v>Supply - LI</v>
          </cell>
          <cell r="Z104" t="str">
            <v>Valued from Nucleus</v>
          </cell>
          <cell r="AB104">
            <v>-108315.29678287625</v>
          </cell>
        </row>
        <row r="105">
          <cell r="C105">
            <v>201109</v>
          </cell>
          <cell r="D105" t="str">
            <v>TENASKA</v>
          </cell>
          <cell r="E105">
            <v>166066</v>
          </cell>
          <cell r="I105" t="str">
            <v>Supply - LI</v>
          </cell>
          <cell r="Z105" t="str">
            <v>Valued from Nucleus</v>
          </cell>
          <cell r="AB105">
            <v>-104779.27187118611</v>
          </cell>
        </row>
        <row r="106">
          <cell r="C106">
            <v>201110</v>
          </cell>
          <cell r="D106" t="str">
            <v>TENASKA</v>
          </cell>
          <cell r="E106">
            <v>166066</v>
          </cell>
          <cell r="I106" t="str">
            <v>Supply - LI</v>
          </cell>
          <cell r="Z106" t="str">
            <v>Valued from Nucleus</v>
          </cell>
          <cell r="AB106">
            <v>-107944.77234548975</v>
          </cell>
        </row>
        <row r="107">
          <cell r="C107">
            <v>201104</v>
          </cell>
          <cell r="D107" t="str">
            <v>CARGILL</v>
          </cell>
          <cell r="E107">
            <v>167167</v>
          </cell>
          <cell r="I107" t="str">
            <v>Supply - LI</v>
          </cell>
          <cell r="Z107" t="str">
            <v>Not Valued from Nucleus - AZ Model</v>
          </cell>
          <cell r="AB107">
            <v>0</v>
          </cell>
        </row>
        <row r="108">
          <cell r="C108">
            <v>201105</v>
          </cell>
          <cell r="D108" t="str">
            <v>CARGILL</v>
          </cell>
          <cell r="E108">
            <v>167167</v>
          </cell>
          <cell r="I108" t="str">
            <v>Supply - LI</v>
          </cell>
          <cell r="Z108" t="str">
            <v>Not Valued from Nucleus - AZ Model</v>
          </cell>
          <cell r="AB108">
            <v>0</v>
          </cell>
        </row>
        <row r="109">
          <cell r="C109">
            <v>201106</v>
          </cell>
          <cell r="D109" t="str">
            <v>CARGILL</v>
          </cell>
          <cell r="E109">
            <v>167167</v>
          </cell>
          <cell r="I109" t="str">
            <v>Supply - LI</v>
          </cell>
          <cell r="Z109" t="str">
            <v>Not Valued from Nucleus - AZ Model</v>
          </cell>
          <cell r="AB109">
            <v>0</v>
          </cell>
        </row>
        <row r="110">
          <cell r="C110">
            <v>201107</v>
          </cell>
          <cell r="D110" t="str">
            <v>CARGILL</v>
          </cell>
          <cell r="E110">
            <v>167167</v>
          </cell>
          <cell r="I110" t="str">
            <v>Supply - LI</v>
          </cell>
          <cell r="Z110" t="str">
            <v>Not Valued from Nucleus - AZ Model</v>
          </cell>
          <cell r="AB110">
            <v>0</v>
          </cell>
        </row>
        <row r="111">
          <cell r="C111">
            <v>201108</v>
          </cell>
          <cell r="D111" t="str">
            <v>CARGILL</v>
          </cell>
          <cell r="E111">
            <v>167167</v>
          </cell>
          <cell r="I111" t="str">
            <v>Supply - LI</v>
          </cell>
          <cell r="Z111" t="str">
            <v>Not Valued from Nucleus - AZ Model</v>
          </cell>
          <cell r="AB111">
            <v>0</v>
          </cell>
        </row>
        <row r="112">
          <cell r="C112">
            <v>201109</v>
          </cell>
          <cell r="D112" t="str">
            <v>CARGILL</v>
          </cell>
          <cell r="E112">
            <v>167167</v>
          </cell>
          <cell r="I112" t="str">
            <v>Supply - LI</v>
          </cell>
          <cell r="Z112" t="str">
            <v>Not Valued from Nucleus - AZ Model</v>
          </cell>
          <cell r="AB112">
            <v>0</v>
          </cell>
        </row>
        <row r="113">
          <cell r="C113">
            <v>201110</v>
          </cell>
          <cell r="D113" t="str">
            <v>CARGILL</v>
          </cell>
          <cell r="E113">
            <v>167167</v>
          </cell>
          <cell r="I113" t="str">
            <v>Supply - LI</v>
          </cell>
          <cell r="Z113" t="str">
            <v>Not Valued from Nucleus - AZ Model</v>
          </cell>
          <cell r="AB113">
            <v>0</v>
          </cell>
        </row>
        <row r="114">
          <cell r="C114">
            <v>201104</v>
          </cell>
          <cell r="D114" t="str">
            <v>CARGILL</v>
          </cell>
          <cell r="E114">
            <v>167165</v>
          </cell>
          <cell r="I114" t="str">
            <v>Supply - NY</v>
          </cell>
          <cell r="Z114" t="str">
            <v>Not Valued from Nucleus - AZ Model</v>
          </cell>
          <cell r="AB114">
            <v>0</v>
          </cell>
        </row>
        <row r="115">
          <cell r="C115">
            <v>201105</v>
          </cell>
          <cell r="D115" t="str">
            <v>CARGILL</v>
          </cell>
          <cell r="E115">
            <v>167165</v>
          </cell>
          <cell r="I115" t="str">
            <v>Supply - NY</v>
          </cell>
          <cell r="Z115" t="str">
            <v>Not Valued from Nucleus - AZ Model</v>
          </cell>
          <cell r="AB115">
            <v>0</v>
          </cell>
        </row>
        <row r="116">
          <cell r="C116">
            <v>201106</v>
          </cell>
          <cell r="D116" t="str">
            <v>CARGILL</v>
          </cell>
          <cell r="E116">
            <v>167165</v>
          </cell>
          <cell r="I116" t="str">
            <v>Supply - NY</v>
          </cell>
          <cell r="Z116" t="str">
            <v>Not Valued from Nucleus - AZ Model</v>
          </cell>
          <cell r="AB116">
            <v>0</v>
          </cell>
        </row>
        <row r="117">
          <cell r="C117">
            <v>201107</v>
          </cell>
          <cell r="D117" t="str">
            <v>CARGILL</v>
          </cell>
          <cell r="E117">
            <v>167165</v>
          </cell>
          <cell r="I117" t="str">
            <v>Supply - NY</v>
          </cell>
          <cell r="Z117" t="str">
            <v>Not Valued from Nucleus - AZ Model</v>
          </cell>
          <cell r="AB117">
            <v>0</v>
          </cell>
        </row>
        <row r="118">
          <cell r="C118">
            <v>201108</v>
          </cell>
          <cell r="D118" t="str">
            <v>CARGILL</v>
          </cell>
          <cell r="E118">
            <v>167165</v>
          </cell>
          <cell r="I118" t="str">
            <v>Supply - NY</v>
          </cell>
          <cell r="Z118" t="str">
            <v>Not Valued from Nucleus - AZ Model</v>
          </cell>
          <cell r="AB118">
            <v>0</v>
          </cell>
        </row>
        <row r="119">
          <cell r="C119">
            <v>201109</v>
          </cell>
          <cell r="D119" t="str">
            <v>CARGILL</v>
          </cell>
          <cell r="E119">
            <v>167165</v>
          </cell>
          <cell r="I119" t="str">
            <v>Supply - NY</v>
          </cell>
          <cell r="Z119" t="str">
            <v>Not Valued from Nucleus - AZ Model</v>
          </cell>
          <cell r="AB119">
            <v>0</v>
          </cell>
        </row>
        <row r="120">
          <cell r="C120">
            <v>201110</v>
          </cell>
          <cell r="D120" t="str">
            <v>CARGILL</v>
          </cell>
          <cell r="E120">
            <v>167165</v>
          </cell>
          <cell r="I120" t="str">
            <v>Supply - NY</v>
          </cell>
          <cell r="Z120" t="str">
            <v>Not Valued from Nucleus - AZ Model</v>
          </cell>
          <cell r="AB120">
            <v>0</v>
          </cell>
        </row>
        <row r="121">
          <cell r="C121">
            <v>201104</v>
          </cell>
          <cell r="D121" t="str">
            <v>CARGILL</v>
          </cell>
          <cell r="E121">
            <v>167165</v>
          </cell>
          <cell r="I121" t="str">
            <v>Supply - NY</v>
          </cell>
          <cell r="Z121" t="str">
            <v>Not Valued from Nucleus - AZ Model</v>
          </cell>
          <cell r="AB121">
            <v>0</v>
          </cell>
        </row>
        <row r="122">
          <cell r="C122">
            <v>201105</v>
          </cell>
          <cell r="D122" t="str">
            <v>CARGILL</v>
          </cell>
          <cell r="E122">
            <v>167165</v>
          </cell>
          <cell r="I122" t="str">
            <v>Supply - NY</v>
          </cell>
          <cell r="Z122" t="str">
            <v>Not Valued from Nucleus - AZ Model</v>
          </cell>
          <cell r="AB122">
            <v>0</v>
          </cell>
        </row>
        <row r="123">
          <cell r="C123">
            <v>201106</v>
          </cell>
          <cell r="D123" t="str">
            <v>CARGILL</v>
          </cell>
          <cell r="E123">
            <v>167165</v>
          </cell>
          <cell r="I123" t="str">
            <v>Supply - NY</v>
          </cell>
          <cell r="Z123" t="str">
            <v>Not Valued from Nucleus - AZ Model</v>
          </cell>
          <cell r="AB123">
            <v>0</v>
          </cell>
        </row>
        <row r="124">
          <cell r="C124">
            <v>201107</v>
          </cell>
          <cell r="D124" t="str">
            <v>CARGILL</v>
          </cell>
          <cell r="E124">
            <v>167165</v>
          </cell>
          <cell r="I124" t="str">
            <v>Supply - NY</v>
          </cell>
          <cell r="Z124" t="str">
            <v>Not Valued from Nucleus - AZ Model</v>
          </cell>
          <cell r="AB124">
            <v>0</v>
          </cell>
        </row>
        <row r="125">
          <cell r="C125">
            <v>201108</v>
          </cell>
          <cell r="D125" t="str">
            <v>CARGILL</v>
          </cell>
          <cell r="E125">
            <v>167165</v>
          </cell>
          <cell r="I125" t="str">
            <v>Supply - NY</v>
          </cell>
          <cell r="Z125" t="str">
            <v>Not Valued from Nucleus - AZ Model</v>
          </cell>
          <cell r="AB125">
            <v>0</v>
          </cell>
        </row>
        <row r="126">
          <cell r="C126">
            <v>201109</v>
          </cell>
          <cell r="D126" t="str">
            <v>CARGILL</v>
          </cell>
          <cell r="E126">
            <v>167165</v>
          </cell>
          <cell r="I126" t="str">
            <v>Supply - NY</v>
          </cell>
          <cell r="Z126" t="str">
            <v>Not Valued from Nucleus - AZ Model</v>
          </cell>
          <cell r="AB126">
            <v>0</v>
          </cell>
        </row>
        <row r="127">
          <cell r="C127">
            <v>201110</v>
          </cell>
          <cell r="D127" t="str">
            <v>CARGILL</v>
          </cell>
          <cell r="E127">
            <v>167165</v>
          </cell>
          <cell r="I127" t="str">
            <v>Supply - NY</v>
          </cell>
          <cell r="Z127" t="str">
            <v>Not Valued from Nucleus - AZ Model</v>
          </cell>
          <cell r="AB127">
            <v>0</v>
          </cell>
        </row>
        <row r="128">
          <cell r="C128">
            <v>201104</v>
          </cell>
          <cell r="D128" t="str">
            <v>CARGILL</v>
          </cell>
          <cell r="E128">
            <v>167167</v>
          </cell>
          <cell r="I128" t="str">
            <v>Supply - LI</v>
          </cell>
          <cell r="Z128" t="str">
            <v>Not Valued from Nucleus - AZ Model</v>
          </cell>
          <cell r="AB128">
            <v>0</v>
          </cell>
        </row>
        <row r="129">
          <cell r="C129">
            <v>201105</v>
          </cell>
          <cell r="D129" t="str">
            <v>CARGILL</v>
          </cell>
          <cell r="E129">
            <v>167167</v>
          </cell>
          <cell r="I129" t="str">
            <v>Supply - LI</v>
          </cell>
          <cell r="Z129" t="str">
            <v>Not Valued from Nucleus - AZ Model</v>
          </cell>
          <cell r="AB129">
            <v>0</v>
          </cell>
        </row>
        <row r="130">
          <cell r="C130">
            <v>201106</v>
          </cell>
          <cell r="D130" t="str">
            <v>CARGILL</v>
          </cell>
          <cell r="E130">
            <v>167167</v>
          </cell>
          <cell r="I130" t="str">
            <v>Supply - LI</v>
          </cell>
          <cell r="Z130" t="str">
            <v>Not Valued from Nucleus - AZ Model</v>
          </cell>
          <cell r="AB130">
            <v>0</v>
          </cell>
        </row>
        <row r="131">
          <cell r="C131">
            <v>201107</v>
          </cell>
          <cell r="D131" t="str">
            <v>CARGILL</v>
          </cell>
          <cell r="E131">
            <v>167167</v>
          </cell>
          <cell r="I131" t="str">
            <v>Supply - LI</v>
          </cell>
          <cell r="Z131" t="str">
            <v>Not Valued from Nucleus - AZ Model</v>
          </cell>
          <cell r="AB131">
            <v>0</v>
          </cell>
        </row>
        <row r="132">
          <cell r="C132">
            <v>201108</v>
          </cell>
          <cell r="D132" t="str">
            <v>CARGILL</v>
          </cell>
          <cell r="E132">
            <v>167167</v>
          </cell>
          <cell r="I132" t="str">
            <v>Supply - LI</v>
          </cell>
          <cell r="Z132" t="str">
            <v>Not Valued from Nucleus - AZ Model</v>
          </cell>
          <cell r="AB132">
            <v>0</v>
          </cell>
        </row>
        <row r="133">
          <cell r="C133">
            <v>201109</v>
          </cell>
          <cell r="D133" t="str">
            <v>CARGILL</v>
          </cell>
          <cell r="E133">
            <v>167167</v>
          </cell>
          <cell r="I133" t="str">
            <v>Supply - LI</v>
          </cell>
          <cell r="Z133" t="str">
            <v>Not Valued from Nucleus - AZ Model</v>
          </cell>
          <cell r="AB133">
            <v>0</v>
          </cell>
        </row>
        <row r="134">
          <cell r="C134">
            <v>201110</v>
          </cell>
          <cell r="D134" t="str">
            <v>CARGILL</v>
          </cell>
          <cell r="E134">
            <v>167167</v>
          </cell>
          <cell r="I134" t="str">
            <v>Supply - LI</v>
          </cell>
          <cell r="Z134" t="str">
            <v>Not Valued from Nucleus - AZ Model</v>
          </cell>
          <cell r="AB134">
            <v>0</v>
          </cell>
        </row>
        <row r="135">
          <cell r="C135">
            <v>201104</v>
          </cell>
          <cell r="D135" t="str">
            <v>BGLNG</v>
          </cell>
          <cell r="E135">
            <v>166064</v>
          </cell>
          <cell r="I135" t="str">
            <v>Supply - LI</v>
          </cell>
          <cell r="Z135" t="str">
            <v>Valued from Nucleus</v>
          </cell>
          <cell r="AB135">
            <v>-485063.72401315073</v>
          </cell>
        </row>
        <row r="136">
          <cell r="C136">
            <v>201105</v>
          </cell>
          <cell r="D136" t="str">
            <v>BGLNG</v>
          </cell>
          <cell r="E136">
            <v>166064</v>
          </cell>
          <cell r="I136" t="str">
            <v>Supply - LI</v>
          </cell>
          <cell r="Z136" t="str">
            <v>Valued from Nucleus</v>
          </cell>
          <cell r="AB136">
            <v>-501132.24825731514</v>
          </cell>
        </row>
        <row r="137">
          <cell r="C137">
            <v>201106</v>
          </cell>
          <cell r="D137" t="str">
            <v>BGLNG</v>
          </cell>
          <cell r="E137">
            <v>166064</v>
          </cell>
          <cell r="I137" t="str">
            <v>Supply - LI</v>
          </cell>
          <cell r="Z137" t="str">
            <v>Valued from Nucleus</v>
          </cell>
          <cell r="AB137">
            <v>-484821.1436350685</v>
          </cell>
        </row>
        <row r="138">
          <cell r="C138">
            <v>201107</v>
          </cell>
          <cell r="D138" t="str">
            <v>BGLNG</v>
          </cell>
          <cell r="E138">
            <v>166064</v>
          </cell>
          <cell r="I138" t="str">
            <v>Supply - LI</v>
          </cell>
          <cell r="Z138" t="str">
            <v>Valued from Nucleus</v>
          </cell>
          <cell r="AB138">
            <v>-500831.44858849322</v>
          </cell>
        </row>
        <row r="139">
          <cell r="C139">
            <v>201108</v>
          </cell>
          <cell r="D139" t="str">
            <v>BGLNG</v>
          </cell>
          <cell r="E139">
            <v>166064</v>
          </cell>
          <cell r="I139" t="str">
            <v>Supply - LI</v>
          </cell>
          <cell r="Z139" t="str">
            <v>Valued from Nucleus</v>
          </cell>
          <cell r="AB139">
            <v>-500681.04875408229</v>
          </cell>
        </row>
        <row r="140">
          <cell r="C140">
            <v>201109</v>
          </cell>
          <cell r="D140" t="str">
            <v>BGLNG</v>
          </cell>
          <cell r="E140">
            <v>166064</v>
          </cell>
          <cell r="I140" t="str">
            <v>Supply - LI</v>
          </cell>
          <cell r="Z140" t="str">
            <v>Valued from Nucleus</v>
          </cell>
          <cell r="AB140">
            <v>-484335.98287890415</v>
          </cell>
        </row>
        <row r="141">
          <cell r="C141">
            <v>201110</v>
          </cell>
          <cell r="D141" t="str">
            <v>BGLNG</v>
          </cell>
          <cell r="E141">
            <v>166064</v>
          </cell>
          <cell r="I141" t="str">
            <v>Supply - LI</v>
          </cell>
          <cell r="Z141" t="str">
            <v>Valued from Nucleus</v>
          </cell>
          <cell r="AB141">
            <v>-500279.98252898635</v>
          </cell>
        </row>
        <row r="142">
          <cell r="C142">
            <v>201104</v>
          </cell>
          <cell r="D142" t="str">
            <v>BGLNG</v>
          </cell>
          <cell r="E142">
            <v>166075</v>
          </cell>
          <cell r="I142" t="str">
            <v>Supply - LI</v>
          </cell>
          <cell r="Z142" t="str">
            <v>Valued from nucleus - Demand Only</v>
          </cell>
          <cell r="AB142">
            <v>-488738.44919506856</v>
          </cell>
        </row>
        <row r="143">
          <cell r="C143">
            <v>201105</v>
          </cell>
          <cell r="D143" t="str">
            <v>BGLNG</v>
          </cell>
          <cell r="E143">
            <v>166075</v>
          </cell>
          <cell r="I143" t="str">
            <v>Supply - LI</v>
          </cell>
          <cell r="Z143" t="str">
            <v>Valued from nucleus - Demand Only</v>
          </cell>
          <cell r="AB143">
            <v>-504928.70468350698</v>
          </cell>
        </row>
        <row r="144">
          <cell r="C144">
            <v>201106</v>
          </cell>
          <cell r="D144" t="str">
            <v>BGLNG</v>
          </cell>
          <cell r="E144">
            <v>166075</v>
          </cell>
          <cell r="I144" t="str">
            <v>Supply - LI</v>
          </cell>
          <cell r="Z144" t="str">
            <v>Valued from nucleus - Demand Only</v>
          </cell>
          <cell r="AB144">
            <v>-488494.03108684934</v>
          </cell>
        </row>
        <row r="145">
          <cell r="C145">
            <v>201107</v>
          </cell>
          <cell r="D145" t="str">
            <v>BGLNG</v>
          </cell>
          <cell r="E145">
            <v>166075</v>
          </cell>
          <cell r="I145" t="str">
            <v>Supply - LI</v>
          </cell>
          <cell r="Z145" t="str">
            <v>Valued from nucleus - Demand Only</v>
          </cell>
          <cell r="AB145">
            <v>-504625.62622931512</v>
          </cell>
        </row>
        <row r="146">
          <cell r="C146">
            <v>201108</v>
          </cell>
          <cell r="D146" t="str">
            <v>BGLNG</v>
          </cell>
          <cell r="E146">
            <v>166075</v>
          </cell>
          <cell r="I146" t="str">
            <v>Supply - LI</v>
          </cell>
          <cell r="Z146" t="str">
            <v>Valued from nucleus - Demand Only</v>
          </cell>
          <cell r="AB146">
            <v>-504474.08700221928</v>
          </cell>
        </row>
        <row r="147">
          <cell r="C147">
            <v>201109</v>
          </cell>
          <cell r="D147" t="str">
            <v>BGLNG</v>
          </cell>
          <cell r="E147">
            <v>166075</v>
          </cell>
          <cell r="I147" t="str">
            <v>Supply - LI</v>
          </cell>
          <cell r="Z147" t="str">
            <v>Valued from nucleus - Demand Only</v>
          </cell>
          <cell r="AB147">
            <v>-488005.19487041101</v>
          </cell>
        </row>
        <row r="148">
          <cell r="C148">
            <v>201110</v>
          </cell>
          <cell r="D148" t="str">
            <v>BGLNG</v>
          </cell>
          <cell r="E148">
            <v>166075</v>
          </cell>
          <cell r="I148" t="str">
            <v>Supply - LI</v>
          </cell>
          <cell r="Z148" t="str">
            <v>Valued from nucleus - Demand Only</v>
          </cell>
          <cell r="AB148">
            <v>-504069.98239663022</v>
          </cell>
        </row>
        <row r="149">
          <cell r="C149">
            <v>201104</v>
          </cell>
          <cell r="D149" t="str">
            <v>BP</v>
          </cell>
          <cell r="E149">
            <v>166449</v>
          </cell>
          <cell r="I149" t="str">
            <v>Supply - LI</v>
          </cell>
          <cell r="Z149" t="str">
            <v>Not Valued from Nucleus - Model</v>
          </cell>
          <cell r="AB149">
            <v>0</v>
          </cell>
        </row>
        <row r="150">
          <cell r="C150">
            <v>201105</v>
          </cell>
          <cell r="D150" t="str">
            <v>BP</v>
          </cell>
          <cell r="E150">
            <v>166449</v>
          </cell>
          <cell r="I150" t="str">
            <v>Supply - LI</v>
          </cell>
          <cell r="Z150" t="str">
            <v>Not Valued from Nucleus - Model</v>
          </cell>
          <cell r="AB150">
            <v>0</v>
          </cell>
        </row>
        <row r="151">
          <cell r="C151">
            <v>201106</v>
          </cell>
          <cell r="D151" t="str">
            <v>BP</v>
          </cell>
          <cell r="E151">
            <v>166449</v>
          </cell>
          <cell r="I151" t="str">
            <v>Supply - LI</v>
          </cell>
          <cell r="Z151" t="str">
            <v>Not Valued from Nucleus - Model</v>
          </cell>
          <cell r="AB151">
            <v>0</v>
          </cell>
        </row>
        <row r="152">
          <cell r="C152">
            <v>201107</v>
          </cell>
          <cell r="D152" t="str">
            <v>BP</v>
          </cell>
          <cell r="E152">
            <v>166449</v>
          </cell>
          <cell r="I152" t="str">
            <v>Supply - LI</v>
          </cell>
          <cell r="Z152" t="str">
            <v>Not Valued from Nucleus - Model</v>
          </cell>
          <cell r="AB152">
            <v>0</v>
          </cell>
        </row>
        <row r="153">
          <cell r="C153">
            <v>201108</v>
          </cell>
          <cell r="D153" t="str">
            <v>BP</v>
          </cell>
          <cell r="E153">
            <v>166449</v>
          </cell>
          <cell r="I153" t="str">
            <v>Supply - LI</v>
          </cell>
          <cell r="Z153" t="str">
            <v>Not Valued from Nucleus - Model</v>
          </cell>
          <cell r="AB153">
            <v>0</v>
          </cell>
        </row>
        <row r="154">
          <cell r="C154">
            <v>201109</v>
          </cell>
          <cell r="D154" t="str">
            <v>BP</v>
          </cell>
          <cell r="E154">
            <v>166449</v>
          </cell>
          <cell r="I154" t="str">
            <v>Supply - LI</v>
          </cell>
          <cell r="Z154" t="str">
            <v>Not Valued from Nucleus - Model</v>
          </cell>
          <cell r="AB154">
            <v>0</v>
          </cell>
        </row>
        <row r="155">
          <cell r="C155">
            <v>201110</v>
          </cell>
          <cell r="D155" t="str">
            <v>BP</v>
          </cell>
          <cell r="E155">
            <v>166449</v>
          </cell>
          <cell r="I155" t="str">
            <v>Supply - LI</v>
          </cell>
          <cell r="Z155" t="str">
            <v>Not Valued from Nucleus - Model</v>
          </cell>
          <cell r="AB155">
            <v>0</v>
          </cell>
        </row>
        <row r="156">
          <cell r="C156">
            <v>201104</v>
          </cell>
          <cell r="D156" t="str">
            <v>EMERASVC</v>
          </cell>
          <cell r="E156">
            <v>166065</v>
          </cell>
          <cell r="I156" t="str">
            <v>Supply - LI</v>
          </cell>
          <cell r="Z156" t="str">
            <v>Valued from Nucleus</v>
          </cell>
          <cell r="AB156">
            <v>-485063.72401315073</v>
          </cell>
        </row>
        <row r="157">
          <cell r="C157">
            <v>201105</v>
          </cell>
          <cell r="D157" t="str">
            <v>EMERASVC</v>
          </cell>
          <cell r="E157">
            <v>166065</v>
          </cell>
          <cell r="I157" t="str">
            <v>Supply - LI</v>
          </cell>
          <cell r="Z157" t="str">
            <v>Valued from Nucleus</v>
          </cell>
          <cell r="AB157">
            <v>-501132.24825731514</v>
          </cell>
        </row>
        <row r="158">
          <cell r="C158">
            <v>201106</v>
          </cell>
          <cell r="D158" t="str">
            <v>EMERASVC</v>
          </cell>
          <cell r="E158">
            <v>166065</v>
          </cell>
          <cell r="I158" t="str">
            <v>Supply - LI</v>
          </cell>
          <cell r="Z158" t="str">
            <v>Valued from Nucleus</v>
          </cell>
          <cell r="AB158">
            <v>-484821.1436350685</v>
          </cell>
        </row>
        <row r="159">
          <cell r="C159">
            <v>201107</v>
          </cell>
          <cell r="D159" t="str">
            <v>EMERASVC</v>
          </cell>
          <cell r="E159">
            <v>166065</v>
          </cell>
          <cell r="I159" t="str">
            <v>Supply - LI</v>
          </cell>
          <cell r="Z159" t="str">
            <v>Valued from Nucleus</v>
          </cell>
          <cell r="AB159">
            <v>-500831.44858849322</v>
          </cell>
        </row>
        <row r="160">
          <cell r="C160">
            <v>201108</v>
          </cell>
          <cell r="D160" t="str">
            <v>EMERASVC</v>
          </cell>
          <cell r="E160">
            <v>166065</v>
          </cell>
          <cell r="I160" t="str">
            <v>Supply - LI</v>
          </cell>
          <cell r="Z160" t="str">
            <v>Valued from Nucleus</v>
          </cell>
          <cell r="AB160">
            <v>-500681.04875408229</v>
          </cell>
        </row>
        <row r="161">
          <cell r="C161">
            <v>201109</v>
          </cell>
          <cell r="D161" t="str">
            <v>EMERASVC</v>
          </cell>
          <cell r="E161">
            <v>166065</v>
          </cell>
          <cell r="I161" t="str">
            <v>Supply - LI</v>
          </cell>
          <cell r="Z161" t="str">
            <v>Valued from Nucleus</v>
          </cell>
          <cell r="AB161">
            <v>-484335.98287890415</v>
          </cell>
        </row>
        <row r="162">
          <cell r="C162">
            <v>201110</v>
          </cell>
          <cell r="D162" t="str">
            <v>EMERASVC</v>
          </cell>
          <cell r="E162">
            <v>166065</v>
          </cell>
          <cell r="I162" t="str">
            <v>Supply - LI</v>
          </cell>
          <cell r="Z162" t="str">
            <v>Valued from Nucleus</v>
          </cell>
          <cell r="AB162">
            <v>-500279.98252898635</v>
          </cell>
        </row>
        <row r="163">
          <cell r="C163">
            <v>201104</v>
          </cell>
          <cell r="D163" t="str">
            <v>HESS</v>
          </cell>
          <cell r="E163">
            <v>166447</v>
          </cell>
          <cell r="I163" t="str">
            <v>Supply - LI</v>
          </cell>
          <cell r="Z163" t="str">
            <v>Valued from Nucleus - Demand Only; Summer Option at Index plus adder, hence MtM on supply is zero</v>
          </cell>
          <cell r="AB163">
            <v>-396870.3196471234</v>
          </cell>
        </row>
        <row r="164">
          <cell r="C164">
            <v>201105</v>
          </cell>
          <cell r="D164" t="str">
            <v>HESS</v>
          </cell>
          <cell r="E164">
            <v>166447</v>
          </cell>
          <cell r="I164" t="str">
            <v>Supply - LI</v>
          </cell>
          <cell r="Z164" t="str">
            <v>Valued from Nucleus - Demand Only; Summer Option at Index plus adder, hence MtM on supply is zero</v>
          </cell>
          <cell r="AB164">
            <v>-410017.29402871244</v>
          </cell>
        </row>
        <row r="165">
          <cell r="C165">
            <v>201106</v>
          </cell>
          <cell r="D165" t="str">
            <v>HESS</v>
          </cell>
          <cell r="E165">
            <v>166447</v>
          </cell>
          <cell r="I165" t="str">
            <v>Supply - LI</v>
          </cell>
          <cell r="Z165" t="str">
            <v>Valued from Nucleus - Demand Only; Summer Option at Index plus adder, hence MtM on supply is zero</v>
          </cell>
          <cell r="AB165">
            <v>-396671.84479232883</v>
          </cell>
        </row>
        <row r="166">
          <cell r="C166">
            <v>201107</v>
          </cell>
          <cell r="D166" t="str">
            <v>HESS</v>
          </cell>
          <cell r="E166">
            <v>166447</v>
          </cell>
          <cell r="I166" t="str">
            <v>Supply - LI</v>
          </cell>
          <cell r="Z166" t="str">
            <v>Valued from Nucleus - Demand Only; Summer Option at Index plus adder, hence MtM on supply is zero</v>
          </cell>
          <cell r="AB166">
            <v>-409771.18520876719</v>
          </cell>
        </row>
        <row r="167">
          <cell r="C167">
            <v>201108</v>
          </cell>
          <cell r="D167" t="str">
            <v>HESS</v>
          </cell>
          <cell r="E167">
            <v>166447</v>
          </cell>
          <cell r="I167" t="str">
            <v>Supply - LI</v>
          </cell>
          <cell r="Z167" t="str">
            <v>Valued from Nucleus - Demand Only; Summer Option at Index plus adder, hence MtM on supply is zero</v>
          </cell>
          <cell r="AB167">
            <v>-409648.13079879462</v>
          </cell>
        </row>
        <row r="168">
          <cell r="C168">
            <v>201109</v>
          </cell>
          <cell r="D168" t="str">
            <v>HESS</v>
          </cell>
          <cell r="E168">
            <v>166447</v>
          </cell>
          <cell r="I168" t="str">
            <v>Supply - LI</v>
          </cell>
          <cell r="Z168" t="str">
            <v>Valued from Nucleus - Demand Only; Summer Option at Index plus adder, hence MtM on supply is zero</v>
          </cell>
          <cell r="AB168">
            <v>-396274.89508273982</v>
          </cell>
        </row>
        <row r="169">
          <cell r="C169">
            <v>201110</v>
          </cell>
          <cell r="D169" t="str">
            <v>HESS</v>
          </cell>
          <cell r="E169">
            <v>166447</v>
          </cell>
          <cell r="I169" t="str">
            <v>Supply - LI</v>
          </cell>
          <cell r="Z169" t="str">
            <v>Valued from Nucleus - Demand Only; Summer Option at Index plus adder, hence MtM on supply is zero</v>
          </cell>
          <cell r="AB169">
            <v>-409319.98570553435</v>
          </cell>
        </row>
        <row r="170">
          <cell r="C170">
            <v>201104</v>
          </cell>
          <cell r="D170" t="str">
            <v>JARON</v>
          </cell>
          <cell r="E170">
            <v>166076</v>
          </cell>
          <cell r="I170" t="str">
            <v>Supply - LI</v>
          </cell>
          <cell r="Z170" t="str">
            <v>Valued from Nucleus - Demand Only</v>
          </cell>
          <cell r="AB170">
            <v>-461178.01033068495</v>
          </cell>
        </row>
        <row r="171">
          <cell r="C171">
            <v>201105</v>
          </cell>
          <cell r="D171" t="str">
            <v>JARON</v>
          </cell>
          <cell r="E171">
            <v>166076</v>
          </cell>
          <cell r="I171" t="str">
            <v>Supply - LI</v>
          </cell>
          <cell r="Z171" t="str">
            <v>Valued from Nucleus - Demand Only</v>
          </cell>
          <cell r="AB171">
            <v>-476455.28148706857</v>
          </cell>
        </row>
        <row r="172">
          <cell r="C172">
            <v>201106</v>
          </cell>
          <cell r="D172" t="str">
            <v>JARON</v>
          </cell>
          <cell r="E172">
            <v>166076</v>
          </cell>
          <cell r="I172" t="str">
            <v>Supply - LI</v>
          </cell>
          <cell r="Z172" t="str">
            <v>Valued from Nucleus - Demand Only</v>
          </cell>
          <cell r="AB172">
            <v>-460947.37519849319</v>
          </cell>
        </row>
        <row r="173">
          <cell r="C173">
            <v>201107</v>
          </cell>
          <cell r="D173" t="str">
            <v>JARON</v>
          </cell>
          <cell r="E173">
            <v>166076</v>
          </cell>
          <cell r="I173" t="str">
            <v>Supply - LI</v>
          </cell>
          <cell r="Z173" t="str">
            <v>Valued from Nucleus - Demand Only</v>
          </cell>
          <cell r="AB173">
            <v>-476169.29392315075</v>
          </cell>
        </row>
        <row r="174">
          <cell r="C174">
            <v>201108</v>
          </cell>
          <cell r="D174" t="str">
            <v>JARON</v>
          </cell>
          <cell r="E174">
            <v>166076</v>
          </cell>
          <cell r="I174" t="str">
            <v>Supply - LI</v>
          </cell>
          <cell r="Z174" t="str">
            <v>Valued from Nucleus - Demand Only</v>
          </cell>
          <cell r="AB174">
            <v>-476026.30014119187</v>
          </cell>
        </row>
        <row r="175">
          <cell r="C175">
            <v>201109</v>
          </cell>
          <cell r="D175" t="str">
            <v>JARON</v>
          </cell>
          <cell r="E175">
            <v>166076</v>
          </cell>
          <cell r="I175" t="str">
            <v>Supply - LI</v>
          </cell>
          <cell r="Z175" t="str">
            <v>Valued from Nucleus - Demand Only</v>
          </cell>
          <cell r="AB175">
            <v>-460486.10493410961</v>
          </cell>
        </row>
        <row r="176">
          <cell r="C176">
            <v>201110</v>
          </cell>
          <cell r="D176" t="str">
            <v>JARON</v>
          </cell>
          <cell r="E176">
            <v>166076</v>
          </cell>
          <cell r="I176" t="str">
            <v>Supply - LI</v>
          </cell>
          <cell r="Z176" t="str">
            <v>Valued from Nucleus - Demand Only</v>
          </cell>
          <cell r="AB176">
            <v>-475644.9833893014</v>
          </cell>
        </row>
        <row r="177">
          <cell r="C177">
            <v>201104</v>
          </cell>
          <cell r="D177" t="str">
            <v>TENASKA</v>
          </cell>
          <cell r="E177">
            <v>166066</v>
          </cell>
          <cell r="I177" t="str">
            <v>Supply - LI</v>
          </cell>
          <cell r="Z177" t="str">
            <v>Valued from Nucleus</v>
          </cell>
          <cell r="AB177">
            <v>-485063.72401315073</v>
          </cell>
        </row>
        <row r="178">
          <cell r="C178">
            <v>201105</v>
          </cell>
          <cell r="D178" t="str">
            <v>TENASKA</v>
          </cell>
          <cell r="E178">
            <v>166066</v>
          </cell>
          <cell r="I178" t="str">
            <v>Supply - LI</v>
          </cell>
          <cell r="Z178" t="str">
            <v>Valued from Nucleus</v>
          </cell>
          <cell r="AB178">
            <v>-501132.24825731514</v>
          </cell>
        </row>
        <row r="179">
          <cell r="C179">
            <v>201106</v>
          </cell>
          <cell r="D179" t="str">
            <v>TENASKA</v>
          </cell>
          <cell r="E179">
            <v>166066</v>
          </cell>
          <cell r="I179" t="str">
            <v>Supply - LI</v>
          </cell>
          <cell r="Z179" t="str">
            <v>Valued from Nucleus</v>
          </cell>
          <cell r="AB179">
            <v>-484821.1436350685</v>
          </cell>
        </row>
        <row r="180">
          <cell r="C180">
            <v>201107</v>
          </cell>
          <cell r="D180" t="str">
            <v>TENASKA</v>
          </cell>
          <cell r="E180">
            <v>166066</v>
          </cell>
          <cell r="I180" t="str">
            <v>Supply - LI</v>
          </cell>
          <cell r="Z180" t="str">
            <v>Valued from Nucleus</v>
          </cell>
          <cell r="AB180">
            <v>-500831.44858849322</v>
          </cell>
        </row>
        <row r="181">
          <cell r="C181">
            <v>201108</v>
          </cell>
          <cell r="D181" t="str">
            <v>TENASKA</v>
          </cell>
          <cell r="E181">
            <v>166066</v>
          </cell>
          <cell r="I181" t="str">
            <v>Supply - LI</v>
          </cell>
          <cell r="Z181" t="str">
            <v>Valued from Nucleus</v>
          </cell>
          <cell r="AB181">
            <v>-500681.04875408229</v>
          </cell>
        </row>
        <row r="182">
          <cell r="C182">
            <v>201109</v>
          </cell>
          <cell r="D182" t="str">
            <v>TENASKA</v>
          </cell>
          <cell r="E182">
            <v>166066</v>
          </cell>
          <cell r="I182" t="str">
            <v>Supply - LI</v>
          </cell>
          <cell r="Z182" t="str">
            <v>Valued from Nucleus</v>
          </cell>
          <cell r="AB182">
            <v>-484335.98287890415</v>
          </cell>
        </row>
        <row r="183">
          <cell r="C183">
            <v>201110</v>
          </cell>
          <cell r="D183" t="str">
            <v>TENASKA</v>
          </cell>
          <cell r="E183">
            <v>166066</v>
          </cell>
          <cell r="I183" t="str">
            <v>Supply - LI</v>
          </cell>
          <cell r="Z183" t="str">
            <v>Valued from Nucleus</v>
          </cell>
          <cell r="AB183">
            <v>-500279.98252898635</v>
          </cell>
        </row>
        <row r="184">
          <cell r="C184">
            <v>201104</v>
          </cell>
          <cell r="D184" t="str">
            <v>BGLNG</v>
          </cell>
          <cell r="E184">
            <v>166064</v>
          </cell>
          <cell r="I184" t="str">
            <v>Supply - LI</v>
          </cell>
          <cell r="Z184" t="str">
            <v>Valued from Nucleus</v>
          </cell>
          <cell r="AB184">
            <v>-213186.79049628493</v>
          </cell>
        </row>
        <row r="185">
          <cell r="C185">
            <v>201105</v>
          </cell>
          <cell r="D185" t="str">
            <v>BGLNG</v>
          </cell>
          <cell r="E185">
            <v>166064</v>
          </cell>
          <cell r="I185" t="str">
            <v>Supply - LI</v>
          </cell>
          <cell r="Z185" t="str">
            <v>Valued from Nucleus</v>
          </cell>
          <cell r="AB185">
            <v>-220248.94942930847</v>
          </cell>
        </row>
        <row r="186">
          <cell r="C186">
            <v>201106</v>
          </cell>
          <cell r="D186" t="str">
            <v>BGLNG</v>
          </cell>
          <cell r="E186">
            <v>166064</v>
          </cell>
          <cell r="I186" t="str">
            <v>Supply - LI</v>
          </cell>
          <cell r="Z186" t="str">
            <v>Valued from Nucleus</v>
          </cell>
          <cell r="AB186">
            <v>-213080.17577809314</v>
          </cell>
        </row>
        <row r="187">
          <cell r="C187">
            <v>201107</v>
          </cell>
          <cell r="D187" t="str">
            <v>BGLNG</v>
          </cell>
          <cell r="E187">
            <v>166064</v>
          </cell>
          <cell r="I187" t="str">
            <v>Supply - LI</v>
          </cell>
          <cell r="Z187" t="str">
            <v>Valued from Nucleus</v>
          </cell>
          <cell r="AB187">
            <v>-220116.74717875067</v>
          </cell>
        </row>
        <row r="188">
          <cell r="C188">
            <v>201108</v>
          </cell>
          <cell r="D188" t="str">
            <v>BGLNG</v>
          </cell>
          <cell r="E188">
            <v>166064</v>
          </cell>
          <cell r="I188" t="str">
            <v>Supply - LI</v>
          </cell>
          <cell r="Z188" t="str">
            <v>Valued from Nucleus</v>
          </cell>
          <cell r="AB188">
            <v>-220050.64605347178</v>
          </cell>
        </row>
        <row r="189">
          <cell r="C189">
            <v>201109</v>
          </cell>
          <cell r="D189" t="str">
            <v>BGLNG</v>
          </cell>
          <cell r="E189">
            <v>166064</v>
          </cell>
          <cell r="I189" t="str">
            <v>Supply - LI</v>
          </cell>
          <cell r="Z189" t="str">
            <v>Valued from Nucleus</v>
          </cell>
          <cell r="AB189">
            <v>-212866.94634170958</v>
          </cell>
        </row>
        <row r="190">
          <cell r="C190">
            <v>201110</v>
          </cell>
          <cell r="D190" t="str">
            <v>BGLNG</v>
          </cell>
          <cell r="E190">
            <v>166064</v>
          </cell>
          <cell r="I190" t="str">
            <v>Supply - LI</v>
          </cell>
          <cell r="Z190" t="str">
            <v>Valued from Nucleus</v>
          </cell>
          <cell r="AB190">
            <v>-219874.37638606134</v>
          </cell>
        </row>
        <row r="191">
          <cell r="C191">
            <v>201104</v>
          </cell>
          <cell r="D191" t="str">
            <v>BGLNG</v>
          </cell>
          <cell r="E191">
            <v>166075</v>
          </cell>
          <cell r="I191" t="str">
            <v>Supply - LI</v>
          </cell>
          <cell r="Z191" t="str">
            <v>Valued from nucleus - Demand Only</v>
          </cell>
          <cell r="AB191">
            <v>-213186.79049628493</v>
          </cell>
        </row>
        <row r="192">
          <cell r="C192">
            <v>201105</v>
          </cell>
          <cell r="D192" t="str">
            <v>BGLNG</v>
          </cell>
          <cell r="E192">
            <v>166075</v>
          </cell>
          <cell r="I192" t="str">
            <v>Supply - LI</v>
          </cell>
          <cell r="Z192" t="str">
            <v>Valued from nucleus - Demand Only</v>
          </cell>
          <cell r="AB192">
            <v>-220248.94942930847</v>
          </cell>
        </row>
        <row r="193">
          <cell r="C193">
            <v>201106</v>
          </cell>
          <cell r="D193" t="str">
            <v>BGLNG</v>
          </cell>
          <cell r="E193">
            <v>166075</v>
          </cell>
          <cell r="I193" t="str">
            <v>Supply - LI</v>
          </cell>
          <cell r="Z193" t="str">
            <v>Valued from nucleus - Demand Only</v>
          </cell>
          <cell r="AB193">
            <v>-213080.17577809314</v>
          </cell>
        </row>
        <row r="194">
          <cell r="C194">
            <v>201107</v>
          </cell>
          <cell r="D194" t="str">
            <v>BGLNG</v>
          </cell>
          <cell r="E194">
            <v>166075</v>
          </cell>
          <cell r="I194" t="str">
            <v>Supply - LI</v>
          </cell>
          <cell r="Z194" t="str">
            <v>Valued from nucleus - Demand Only</v>
          </cell>
          <cell r="AB194">
            <v>-220116.74717875067</v>
          </cell>
        </row>
        <row r="195">
          <cell r="C195">
            <v>201108</v>
          </cell>
          <cell r="D195" t="str">
            <v>BGLNG</v>
          </cell>
          <cell r="E195">
            <v>166075</v>
          </cell>
          <cell r="I195" t="str">
            <v>Supply - LI</v>
          </cell>
          <cell r="Z195" t="str">
            <v>Valued from nucleus - Demand Only</v>
          </cell>
          <cell r="AB195">
            <v>-220050.64605347178</v>
          </cell>
        </row>
        <row r="196">
          <cell r="C196">
            <v>201109</v>
          </cell>
          <cell r="D196" t="str">
            <v>BGLNG</v>
          </cell>
          <cell r="E196">
            <v>166075</v>
          </cell>
          <cell r="I196" t="str">
            <v>Supply - LI</v>
          </cell>
          <cell r="Z196" t="str">
            <v>Valued from nucleus - Demand Only</v>
          </cell>
          <cell r="AB196">
            <v>-212866.94634170958</v>
          </cell>
        </row>
        <row r="197">
          <cell r="C197">
            <v>201110</v>
          </cell>
          <cell r="D197" t="str">
            <v>BGLNG</v>
          </cell>
          <cell r="E197">
            <v>166075</v>
          </cell>
          <cell r="I197" t="str">
            <v>Supply - LI</v>
          </cell>
          <cell r="Z197" t="str">
            <v>Valued from nucleus - Demand Only</v>
          </cell>
          <cell r="AB197">
            <v>-219874.37638606134</v>
          </cell>
        </row>
        <row r="198">
          <cell r="C198">
            <v>201104</v>
          </cell>
          <cell r="D198" t="str">
            <v>REPSOL</v>
          </cell>
          <cell r="E198">
            <v>167168</v>
          </cell>
          <cell r="I198" t="str">
            <v>Supply - NEC</v>
          </cell>
          <cell r="Z198" t="str">
            <v>Valued from Nucleus</v>
          </cell>
          <cell r="AB198">
            <v>-78766.557372849318</v>
          </cell>
        </row>
        <row r="199">
          <cell r="C199">
            <v>201105</v>
          </cell>
          <cell r="D199" t="str">
            <v>REPSOL</v>
          </cell>
          <cell r="E199">
            <v>167168</v>
          </cell>
          <cell r="I199" t="str">
            <v>Supply - NEC</v>
          </cell>
          <cell r="Z199" t="str">
            <v>Valued from Nucleus</v>
          </cell>
          <cell r="AB199">
            <v>-81653.494162684947</v>
          </cell>
        </row>
        <row r="200">
          <cell r="C200">
            <v>201106</v>
          </cell>
          <cell r="D200" t="str">
            <v>REPSOL</v>
          </cell>
          <cell r="E200">
            <v>167168</v>
          </cell>
          <cell r="I200" t="str">
            <v>Supply - NEC</v>
          </cell>
          <cell r="Z200" t="str">
            <v>Valued from Nucleus</v>
          </cell>
          <cell r="AB200">
            <v>-78727.166215931502</v>
          </cell>
        </row>
        <row r="201">
          <cell r="C201">
            <v>201107</v>
          </cell>
          <cell r="D201" t="str">
            <v>REPSOL</v>
          </cell>
          <cell r="E201">
            <v>167168</v>
          </cell>
          <cell r="I201" t="str">
            <v>Supply - NEC</v>
          </cell>
          <cell r="Z201" t="str">
            <v>Valued from Nucleus</v>
          </cell>
          <cell r="AB201">
            <v>-81604.48246150685</v>
          </cell>
        </row>
        <row r="202">
          <cell r="C202">
            <v>201108</v>
          </cell>
          <cell r="D202" t="str">
            <v>REPSOL</v>
          </cell>
          <cell r="E202">
            <v>167168</v>
          </cell>
          <cell r="I202" t="str">
            <v>Supply - NEC</v>
          </cell>
          <cell r="Z202" t="str">
            <v>Valued from Nucleus</v>
          </cell>
          <cell r="AB202">
            <v>-81579.976610917816</v>
          </cell>
        </row>
        <row r="203">
          <cell r="C203">
            <v>201109</v>
          </cell>
          <cell r="D203" t="str">
            <v>REPSOL</v>
          </cell>
          <cell r="E203">
            <v>167168</v>
          </cell>
          <cell r="I203" t="str">
            <v>Supply - NEC</v>
          </cell>
          <cell r="Z203" t="str">
            <v>Valued from Nucleus</v>
          </cell>
          <cell r="AB203">
            <v>-78648.383902095884</v>
          </cell>
        </row>
        <row r="204">
          <cell r="C204">
            <v>201110</v>
          </cell>
          <cell r="D204" t="str">
            <v>REPSOL</v>
          </cell>
          <cell r="E204">
            <v>167168</v>
          </cell>
          <cell r="I204" t="str">
            <v>Supply - NEC</v>
          </cell>
          <cell r="Z204" t="str">
            <v>Valued from Nucleus</v>
          </cell>
          <cell r="AB204">
            <v>-81514.627676013712</v>
          </cell>
        </row>
        <row r="205">
          <cell r="C205">
            <v>201104</v>
          </cell>
          <cell r="D205" t="str">
            <v>BGLNG</v>
          </cell>
          <cell r="E205">
            <v>166064</v>
          </cell>
          <cell r="I205" t="str">
            <v>Supply - LI</v>
          </cell>
          <cell r="Z205" t="str">
            <v>Valued from Nucleus</v>
          </cell>
          <cell r="AB205">
            <v>-281158.79265040276</v>
          </cell>
        </row>
        <row r="206">
          <cell r="C206">
            <v>201105</v>
          </cell>
          <cell r="D206" t="str">
            <v>BGLNG</v>
          </cell>
          <cell r="E206">
            <v>166064</v>
          </cell>
          <cell r="I206" t="str">
            <v>Supply - LI</v>
          </cell>
          <cell r="Z206" t="str">
            <v>Valued from Nucleus</v>
          </cell>
          <cell r="AB206">
            <v>-290472.63463138026</v>
          </cell>
        </row>
        <row r="207">
          <cell r="C207">
            <v>201106</v>
          </cell>
          <cell r="D207" t="str">
            <v>BGLNG</v>
          </cell>
          <cell r="E207">
            <v>166064</v>
          </cell>
          <cell r="I207" t="str">
            <v>Supply - LI</v>
          </cell>
          <cell r="Z207" t="str">
            <v>Valued from Nucleus</v>
          </cell>
          <cell r="AB207">
            <v>-281018.185132574</v>
          </cell>
        </row>
        <row r="208">
          <cell r="C208">
            <v>201107</v>
          </cell>
          <cell r="D208" t="str">
            <v>BGLNG</v>
          </cell>
          <cell r="E208">
            <v>166064</v>
          </cell>
          <cell r="I208" t="str">
            <v>Supply - LI</v>
          </cell>
          <cell r="Z208" t="str">
            <v>Valued from Nucleus</v>
          </cell>
          <cell r="AB208">
            <v>-290298.28130927263</v>
          </cell>
        </row>
        <row r="209">
          <cell r="C209">
            <v>201108</v>
          </cell>
          <cell r="D209" t="str">
            <v>BGLNG</v>
          </cell>
          <cell r="E209">
            <v>166064</v>
          </cell>
          <cell r="I209" t="str">
            <v>Supply - LI</v>
          </cell>
          <cell r="Z209" t="str">
            <v>Valued from Nucleus</v>
          </cell>
          <cell r="AB209">
            <v>-290211.10464821878</v>
          </cell>
        </row>
        <row r="210">
          <cell r="C210">
            <v>201109</v>
          </cell>
          <cell r="D210" t="str">
            <v>BGLNG</v>
          </cell>
          <cell r="E210">
            <v>166064</v>
          </cell>
          <cell r="I210" t="str">
            <v>Supply - LI</v>
          </cell>
          <cell r="Z210" t="str">
            <v>Valued from Nucleus</v>
          </cell>
          <cell r="AB210">
            <v>-280736.97009691643</v>
          </cell>
        </row>
        <row r="211">
          <cell r="C211">
            <v>201110</v>
          </cell>
          <cell r="D211" t="str">
            <v>BGLNG</v>
          </cell>
          <cell r="E211">
            <v>166064</v>
          </cell>
          <cell r="I211" t="str">
            <v>Supply - LI</v>
          </cell>
          <cell r="Z211" t="str">
            <v>Valued from Nucleus</v>
          </cell>
          <cell r="AB211">
            <v>-289978.63355207519</v>
          </cell>
        </row>
        <row r="212">
          <cell r="C212">
            <v>201104</v>
          </cell>
          <cell r="D212" t="str">
            <v>BGLNG</v>
          </cell>
          <cell r="E212">
            <v>166075</v>
          </cell>
          <cell r="I212" t="str">
            <v>Supply - LI</v>
          </cell>
          <cell r="Z212" t="str">
            <v>Valued from nucleus - Demand Only</v>
          </cell>
          <cell r="AB212">
            <v>-284806.50675616442</v>
          </cell>
        </row>
        <row r="213">
          <cell r="C213">
            <v>201105</v>
          </cell>
          <cell r="D213" t="str">
            <v>BGLNG</v>
          </cell>
          <cell r="E213">
            <v>166075</v>
          </cell>
          <cell r="I213" t="str">
            <v>Supply - LI</v>
          </cell>
          <cell r="Z213" t="str">
            <v>Valued from nucleus - Demand Only</v>
          </cell>
          <cell r="AB213">
            <v>-294241.1851956165</v>
          </cell>
        </row>
        <row r="214">
          <cell r="C214">
            <v>201106</v>
          </cell>
          <cell r="D214" t="str">
            <v>BGLNG</v>
          </cell>
          <cell r="E214">
            <v>166075</v>
          </cell>
          <cell r="I214" t="str">
            <v>Supply - LI</v>
          </cell>
          <cell r="Z214" t="str">
            <v>Valued from nucleus - Demand Only</v>
          </cell>
          <cell r="AB214">
            <v>-284664.07501643838</v>
          </cell>
        </row>
        <row r="215">
          <cell r="C215">
            <v>201107</v>
          </cell>
          <cell r="D215" t="str">
            <v>BGLNG</v>
          </cell>
          <cell r="E215">
            <v>166075</v>
          </cell>
          <cell r="I215" t="str">
            <v>Supply - LI</v>
          </cell>
          <cell r="Z215" t="str">
            <v>Valued from nucleus - Demand Only</v>
          </cell>
          <cell r="AB215">
            <v>-294064.56983835617</v>
          </cell>
        </row>
        <row r="216">
          <cell r="C216">
            <v>201108</v>
          </cell>
          <cell r="D216" t="str">
            <v>BGLNG</v>
          </cell>
          <cell r="E216">
            <v>166075</v>
          </cell>
          <cell r="I216" t="str">
            <v>Supply - LI</v>
          </cell>
          <cell r="Z216" t="str">
            <v>Valued from nucleus - Demand Only</v>
          </cell>
          <cell r="AB216">
            <v>-293976.26215972606</v>
          </cell>
        </row>
        <row r="217">
          <cell r="C217">
            <v>201109</v>
          </cell>
          <cell r="D217" t="str">
            <v>BGLNG</v>
          </cell>
          <cell r="E217">
            <v>166075</v>
          </cell>
          <cell r="I217" t="str">
            <v>Supply - LI</v>
          </cell>
          <cell r="Z217" t="str">
            <v>Valued from nucleus - Demand Only</v>
          </cell>
          <cell r="AB217">
            <v>-284379.21153698635</v>
          </cell>
        </row>
        <row r="218">
          <cell r="C218">
            <v>201110</v>
          </cell>
          <cell r="D218" t="str">
            <v>BGLNG</v>
          </cell>
          <cell r="E218">
            <v>166075</v>
          </cell>
          <cell r="I218" t="str">
            <v>Supply - LI</v>
          </cell>
          <cell r="Z218" t="str">
            <v>Valued from nucleus - Demand Only</v>
          </cell>
          <cell r="AB218">
            <v>-293740.77501671237</v>
          </cell>
        </row>
        <row r="219">
          <cell r="C219">
            <v>201104</v>
          </cell>
          <cell r="D219" t="str">
            <v>BP</v>
          </cell>
          <cell r="E219">
            <v>166449</v>
          </cell>
          <cell r="I219" t="str">
            <v>Supply - LI</v>
          </cell>
          <cell r="Z219" t="str">
            <v>Not Valued from Nucleus - Model</v>
          </cell>
          <cell r="AB219">
            <v>0</v>
          </cell>
        </row>
        <row r="220">
          <cell r="C220">
            <v>201105</v>
          </cell>
          <cell r="D220" t="str">
            <v>BP</v>
          </cell>
          <cell r="E220">
            <v>166449</v>
          </cell>
          <cell r="I220" t="str">
            <v>Supply - LI</v>
          </cell>
          <cell r="Z220" t="str">
            <v>Not Valued from Nucleus - Model</v>
          </cell>
          <cell r="AB220">
            <v>0</v>
          </cell>
        </row>
        <row r="221">
          <cell r="C221">
            <v>201106</v>
          </cell>
          <cell r="D221" t="str">
            <v>BP</v>
          </cell>
          <cell r="E221">
            <v>166449</v>
          </cell>
          <cell r="I221" t="str">
            <v>Supply - LI</v>
          </cell>
          <cell r="Z221" t="str">
            <v>Not Valued from Nucleus - Model</v>
          </cell>
          <cell r="AB221">
            <v>0</v>
          </cell>
        </row>
        <row r="222">
          <cell r="C222">
            <v>201107</v>
          </cell>
          <cell r="D222" t="str">
            <v>BP</v>
          </cell>
          <cell r="E222">
            <v>166449</v>
          </cell>
          <cell r="I222" t="str">
            <v>Supply - LI</v>
          </cell>
          <cell r="Z222" t="str">
            <v>Not Valued from Nucleus - Model</v>
          </cell>
          <cell r="AB222">
            <v>0</v>
          </cell>
        </row>
        <row r="223">
          <cell r="C223">
            <v>201108</v>
          </cell>
          <cell r="D223" t="str">
            <v>BP</v>
          </cell>
          <cell r="E223">
            <v>166449</v>
          </cell>
          <cell r="I223" t="str">
            <v>Supply - LI</v>
          </cell>
          <cell r="Z223" t="str">
            <v>Not Valued from Nucleus - Model</v>
          </cell>
          <cell r="AB223">
            <v>0</v>
          </cell>
        </row>
        <row r="224">
          <cell r="C224">
            <v>201109</v>
          </cell>
          <cell r="D224" t="str">
            <v>BP</v>
          </cell>
          <cell r="E224">
            <v>166449</v>
          </cell>
          <cell r="I224" t="str">
            <v>Supply - LI</v>
          </cell>
          <cell r="Z224" t="str">
            <v>Not Valued from Nucleus - Model</v>
          </cell>
          <cell r="AB224">
            <v>0</v>
          </cell>
        </row>
        <row r="225">
          <cell r="C225">
            <v>201110</v>
          </cell>
          <cell r="D225" t="str">
            <v>BP</v>
          </cell>
          <cell r="E225">
            <v>166449</v>
          </cell>
          <cell r="I225" t="str">
            <v>Supply - LI</v>
          </cell>
          <cell r="Z225" t="str">
            <v>Not Valued from Nucleus - Model</v>
          </cell>
          <cell r="AB225">
            <v>0</v>
          </cell>
        </row>
        <row r="226">
          <cell r="C226">
            <v>201104</v>
          </cell>
          <cell r="D226" t="str">
            <v>EMERASVC</v>
          </cell>
          <cell r="E226">
            <v>166065</v>
          </cell>
          <cell r="I226" t="str">
            <v>Supply - LI</v>
          </cell>
          <cell r="Z226" t="str">
            <v>Valued from Nucleus</v>
          </cell>
          <cell r="AB226">
            <v>-281158.79265040276</v>
          </cell>
        </row>
        <row r="227">
          <cell r="C227">
            <v>201105</v>
          </cell>
          <cell r="D227" t="str">
            <v>EMERASVC</v>
          </cell>
          <cell r="E227">
            <v>166065</v>
          </cell>
          <cell r="I227" t="str">
            <v>Supply - LI</v>
          </cell>
          <cell r="Z227" t="str">
            <v>Valued from Nucleus</v>
          </cell>
          <cell r="AB227">
            <v>-290472.63463138026</v>
          </cell>
        </row>
        <row r="228">
          <cell r="C228">
            <v>201106</v>
          </cell>
          <cell r="D228" t="str">
            <v>EMERASVC</v>
          </cell>
          <cell r="E228">
            <v>166065</v>
          </cell>
          <cell r="I228" t="str">
            <v>Supply - LI</v>
          </cell>
          <cell r="Z228" t="str">
            <v>Valued from Nucleus</v>
          </cell>
          <cell r="AB228">
            <v>-281018.185132574</v>
          </cell>
        </row>
        <row r="229">
          <cell r="C229">
            <v>201107</v>
          </cell>
          <cell r="D229" t="str">
            <v>EMERASVC</v>
          </cell>
          <cell r="E229">
            <v>166065</v>
          </cell>
          <cell r="I229" t="str">
            <v>Supply - LI</v>
          </cell>
          <cell r="Z229" t="str">
            <v>Valued from Nucleus</v>
          </cell>
          <cell r="AB229">
            <v>-290298.28130927263</v>
          </cell>
        </row>
        <row r="230">
          <cell r="C230">
            <v>201108</v>
          </cell>
          <cell r="D230" t="str">
            <v>EMERASVC</v>
          </cell>
          <cell r="E230">
            <v>166065</v>
          </cell>
          <cell r="I230" t="str">
            <v>Supply - LI</v>
          </cell>
          <cell r="Z230" t="str">
            <v>Valued from Nucleus</v>
          </cell>
          <cell r="AB230">
            <v>-290211.10464821878</v>
          </cell>
        </row>
        <row r="231">
          <cell r="C231">
            <v>201109</v>
          </cell>
          <cell r="D231" t="str">
            <v>EMERASVC</v>
          </cell>
          <cell r="E231">
            <v>166065</v>
          </cell>
          <cell r="I231" t="str">
            <v>Supply - LI</v>
          </cell>
          <cell r="Z231" t="str">
            <v>Valued from Nucleus</v>
          </cell>
          <cell r="AB231">
            <v>-280736.97009691643</v>
          </cell>
        </row>
        <row r="232">
          <cell r="C232">
            <v>201110</v>
          </cell>
          <cell r="D232" t="str">
            <v>EMERASVC</v>
          </cell>
          <cell r="E232">
            <v>166065</v>
          </cell>
          <cell r="I232" t="str">
            <v>Supply - LI</v>
          </cell>
          <cell r="Z232" t="str">
            <v>Valued from Nucleus</v>
          </cell>
          <cell r="AB232">
            <v>-289978.63355207519</v>
          </cell>
        </row>
        <row r="233">
          <cell r="C233">
            <v>201104</v>
          </cell>
          <cell r="D233" t="str">
            <v>HESS</v>
          </cell>
          <cell r="E233">
            <v>166447</v>
          </cell>
          <cell r="I233" t="str">
            <v>Supply - LI</v>
          </cell>
          <cell r="Z233" t="str">
            <v>Valued from Nucleus - Demand Only; Summer Option at Index plus adder, hence MtM on supply is zero</v>
          </cell>
          <cell r="AB233">
            <v>-230036.02468767125</v>
          </cell>
        </row>
        <row r="234">
          <cell r="C234">
            <v>201105</v>
          </cell>
          <cell r="D234" t="str">
            <v>HESS</v>
          </cell>
          <cell r="E234">
            <v>166447</v>
          </cell>
          <cell r="I234" t="str">
            <v>Supply - LI</v>
          </cell>
          <cell r="Z234" t="str">
            <v>Valued from Nucleus - Demand Only; Summer Option at Index plus adder, hence MtM on supply is zero</v>
          </cell>
          <cell r="AB234">
            <v>-237656.34188876714</v>
          </cell>
        </row>
        <row r="235">
          <cell r="C235">
            <v>201106</v>
          </cell>
          <cell r="D235" t="str">
            <v>HESS</v>
          </cell>
          <cell r="E235">
            <v>166447</v>
          </cell>
          <cell r="I235" t="str">
            <v>Supply - LI</v>
          </cell>
          <cell r="Z235" t="str">
            <v>Valued from Nucleus - Demand Only; Summer Option at Index plus adder, hence MtM on supply is zero</v>
          </cell>
          <cell r="AB235">
            <v>-229920.98366712331</v>
          </cell>
        </row>
        <row r="236">
          <cell r="C236">
            <v>201107</v>
          </cell>
          <cell r="D236" t="str">
            <v>HESS</v>
          </cell>
          <cell r="E236">
            <v>166447</v>
          </cell>
          <cell r="I236" t="str">
            <v>Supply - LI</v>
          </cell>
          <cell r="Z236" t="str">
            <v>Valued from Nucleus - Demand Only; Summer Option at Index plus adder, hence MtM on supply is zero</v>
          </cell>
          <cell r="AB236">
            <v>-237513.69102328768</v>
          </cell>
        </row>
        <row r="237">
          <cell r="C237">
            <v>201108</v>
          </cell>
          <cell r="D237" t="str">
            <v>HESS</v>
          </cell>
          <cell r="E237">
            <v>166447</v>
          </cell>
          <cell r="I237" t="str">
            <v>Supply - LI</v>
          </cell>
          <cell r="Z237" t="str">
            <v>Valued from Nucleus - Demand Only; Summer Option at Index plus adder, hence MtM on supply is zero</v>
          </cell>
          <cell r="AB237">
            <v>-237442.36559054797</v>
          </cell>
        </row>
        <row r="238">
          <cell r="C238">
            <v>201109</v>
          </cell>
          <cell r="D238" t="str">
            <v>HESS</v>
          </cell>
          <cell r="E238">
            <v>166447</v>
          </cell>
          <cell r="I238" t="str">
            <v>Supply - LI</v>
          </cell>
          <cell r="Z238" t="str">
            <v>Valued from Nucleus - Demand Only; Summer Option at Index plus adder, hence MtM on supply is zero</v>
          </cell>
          <cell r="AB238">
            <v>-229690.90162602739</v>
          </cell>
        </row>
        <row r="239">
          <cell r="C239">
            <v>201110</v>
          </cell>
          <cell r="D239" t="str">
            <v>HESS</v>
          </cell>
          <cell r="E239">
            <v>166447</v>
          </cell>
          <cell r="I239" t="str">
            <v>Supply - LI</v>
          </cell>
          <cell r="Z239" t="str">
            <v>Valued from Nucleus - Demand Only; Summer Option at Index plus adder, hence MtM on supply is zero</v>
          </cell>
          <cell r="AB239">
            <v>-237252.16443657537</v>
          </cell>
        </row>
        <row r="240">
          <cell r="C240">
            <v>201104</v>
          </cell>
          <cell r="D240" t="str">
            <v>JARON</v>
          </cell>
          <cell r="E240">
            <v>166076</v>
          </cell>
          <cell r="I240" t="str">
            <v>Supply - LI</v>
          </cell>
          <cell r="Z240" t="str">
            <v>Valued from Nucleus - Demand Only</v>
          </cell>
          <cell r="AB240">
            <v>-273852.4103424658</v>
          </cell>
        </row>
        <row r="241">
          <cell r="C241">
            <v>201105</v>
          </cell>
          <cell r="D241" t="str">
            <v>JARON</v>
          </cell>
          <cell r="E241">
            <v>166076</v>
          </cell>
          <cell r="I241" t="str">
            <v>Supply - LI</v>
          </cell>
          <cell r="Z241" t="str">
            <v>Valued from Nucleus - Demand Only</v>
          </cell>
          <cell r="AB241">
            <v>-282924.21653424657</v>
          </cell>
        </row>
        <row r="242">
          <cell r="C242">
            <v>201106</v>
          </cell>
          <cell r="D242" t="str">
            <v>JARON</v>
          </cell>
          <cell r="E242">
            <v>166076</v>
          </cell>
          <cell r="I242" t="str">
            <v>Supply - LI</v>
          </cell>
          <cell r="Z242" t="str">
            <v>Valued from Nucleus - Demand Only</v>
          </cell>
          <cell r="AB242">
            <v>-273715.45674657536</v>
          </cell>
        </row>
        <row r="243">
          <cell r="C243">
            <v>201107</v>
          </cell>
          <cell r="D243" t="str">
            <v>JARON</v>
          </cell>
          <cell r="E243">
            <v>166076</v>
          </cell>
          <cell r="I243" t="str">
            <v>Supply - LI</v>
          </cell>
          <cell r="Z243" t="str">
            <v>Valued from Nucleus - Demand Only</v>
          </cell>
          <cell r="AB243">
            <v>-282754.39407534245</v>
          </cell>
        </row>
        <row r="244">
          <cell r="C244">
            <v>201108</v>
          </cell>
          <cell r="D244" t="str">
            <v>JARON</v>
          </cell>
          <cell r="E244">
            <v>166076</v>
          </cell>
          <cell r="I244" t="str">
            <v>Supply - LI</v>
          </cell>
          <cell r="Z244" t="str">
            <v>Valued from Nucleus - Demand Only</v>
          </cell>
          <cell r="AB244">
            <v>-282669.48284589039</v>
          </cell>
        </row>
        <row r="245">
          <cell r="C245">
            <v>201109</v>
          </cell>
          <cell r="D245" t="str">
            <v>JARON</v>
          </cell>
          <cell r="E245">
            <v>166076</v>
          </cell>
          <cell r="I245" t="str">
            <v>Supply - LI</v>
          </cell>
          <cell r="Z245" t="str">
            <v>Valued from Nucleus - Demand Only</v>
          </cell>
          <cell r="AB245">
            <v>-273441.54955479456</v>
          </cell>
        </row>
        <row r="246">
          <cell r="C246">
            <v>201110</v>
          </cell>
          <cell r="D246" t="str">
            <v>JARON</v>
          </cell>
          <cell r="E246">
            <v>166076</v>
          </cell>
          <cell r="I246" t="str">
            <v>Supply - LI</v>
          </cell>
          <cell r="Z246" t="str">
            <v>Valued from Nucleus - Demand Only</v>
          </cell>
          <cell r="AB246">
            <v>-282443.05290068494</v>
          </cell>
        </row>
        <row r="247">
          <cell r="C247">
            <v>201104</v>
          </cell>
          <cell r="D247" t="str">
            <v>TENASKA</v>
          </cell>
          <cell r="E247">
            <v>166066</v>
          </cell>
          <cell r="I247" t="str">
            <v>Supply - LI</v>
          </cell>
          <cell r="Z247" t="str">
            <v>Valued from Nucleus</v>
          </cell>
          <cell r="AB247">
            <v>-281147.83855398907</v>
          </cell>
        </row>
        <row r="248">
          <cell r="C248">
            <v>201105</v>
          </cell>
          <cell r="D248" t="str">
            <v>TENASKA</v>
          </cell>
          <cell r="E248">
            <v>166066</v>
          </cell>
          <cell r="I248" t="str">
            <v>Supply - LI</v>
          </cell>
          <cell r="Z248" t="str">
            <v>Valued from Nucleus</v>
          </cell>
          <cell r="AB248">
            <v>-290461.31766271888</v>
          </cell>
        </row>
        <row r="249">
          <cell r="C249">
            <v>201106</v>
          </cell>
          <cell r="D249" t="str">
            <v>TENASKA</v>
          </cell>
          <cell r="E249">
            <v>166066</v>
          </cell>
          <cell r="I249" t="str">
            <v>Supply - LI</v>
          </cell>
          <cell r="Z249" t="str">
            <v>Valued from Nucleus</v>
          </cell>
          <cell r="AB249">
            <v>-281007.23651430412</v>
          </cell>
        </row>
        <row r="250">
          <cell r="C250">
            <v>201107</v>
          </cell>
          <cell r="D250" t="str">
            <v>TENASKA</v>
          </cell>
          <cell r="E250">
            <v>166066</v>
          </cell>
          <cell r="I250" t="str">
            <v>Supply - LI</v>
          </cell>
          <cell r="Z250" t="str">
            <v>Valued from Nucleus</v>
          </cell>
          <cell r="AB250">
            <v>-290286.97113350959</v>
          </cell>
        </row>
        <row r="251">
          <cell r="C251">
            <v>201108</v>
          </cell>
          <cell r="D251" t="str">
            <v>TENASKA</v>
          </cell>
          <cell r="E251">
            <v>166066</v>
          </cell>
          <cell r="I251" t="str">
            <v>Supply - LI</v>
          </cell>
          <cell r="Z251" t="str">
            <v>Valued from Nucleus</v>
          </cell>
          <cell r="AB251">
            <v>-290199.79786890489</v>
          </cell>
        </row>
        <row r="252">
          <cell r="C252">
            <v>201109</v>
          </cell>
          <cell r="D252" t="str">
            <v>TENASKA</v>
          </cell>
          <cell r="E252">
            <v>166066</v>
          </cell>
          <cell r="I252" t="str">
            <v>Supply - LI</v>
          </cell>
          <cell r="Z252" t="str">
            <v>Valued from Nucleus</v>
          </cell>
          <cell r="AB252">
            <v>-280726.03243493423</v>
          </cell>
        </row>
        <row r="253">
          <cell r="C253">
            <v>201110</v>
          </cell>
          <cell r="D253" t="str">
            <v>TENASKA</v>
          </cell>
          <cell r="E253">
            <v>166066</v>
          </cell>
          <cell r="I253" t="str">
            <v>Supply - LI</v>
          </cell>
          <cell r="Z253" t="str">
            <v>Valued from Nucleus</v>
          </cell>
          <cell r="AB253">
            <v>-289967.33582995913</v>
          </cell>
        </row>
        <row r="254">
          <cell r="C254">
            <v>201104</v>
          </cell>
          <cell r="D254" t="str">
            <v>EMERASVC</v>
          </cell>
          <cell r="E254">
            <v>166065</v>
          </cell>
          <cell r="I254" t="str">
            <v>Supply - LI</v>
          </cell>
          <cell r="Z254" t="str">
            <v>Valued from Nucleus</v>
          </cell>
          <cell r="AB254">
            <v>-213186.79049628493</v>
          </cell>
        </row>
        <row r="255">
          <cell r="C255">
            <v>201105</v>
          </cell>
          <cell r="D255" t="str">
            <v>EMERASVC</v>
          </cell>
          <cell r="E255">
            <v>166065</v>
          </cell>
          <cell r="I255" t="str">
            <v>Supply - LI</v>
          </cell>
          <cell r="Z255" t="str">
            <v>Valued from Nucleus</v>
          </cell>
          <cell r="AB255">
            <v>-220248.94942930847</v>
          </cell>
        </row>
        <row r="256">
          <cell r="C256">
            <v>201106</v>
          </cell>
          <cell r="D256" t="str">
            <v>EMERASVC</v>
          </cell>
          <cell r="E256">
            <v>166065</v>
          </cell>
          <cell r="I256" t="str">
            <v>Supply - LI</v>
          </cell>
          <cell r="Z256" t="str">
            <v>Valued from Nucleus</v>
          </cell>
          <cell r="AB256">
            <v>-213080.17577809314</v>
          </cell>
        </row>
        <row r="257">
          <cell r="C257">
            <v>201107</v>
          </cell>
          <cell r="D257" t="str">
            <v>EMERASVC</v>
          </cell>
          <cell r="E257">
            <v>166065</v>
          </cell>
          <cell r="I257" t="str">
            <v>Supply - LI</v>
          </cell>
          <cell r="Z257" t="str">
            <v>Valued from Nucleus</v>
          </cell>
          <cell r="AB257">
            <v>-220116.74717875067</v>
          </cell>
        </row>
        <row r="258">
          <cell r="C258">
            <v>201108</v>
          </cell>
          <cell r="D258" t="str">
            <v>EMERASVC</v>
          </cell>
          <cell r="E258">
            <v>166065</v>
          </cell>
          <cell r="I258" t="str">
            <v>Supply - LI</v>
          </cell>
          <cell r="Z258" t="str">
            <v>Valued from Nucleus</v>
          </cell>
          <cell r="AB258">
            <v>-220050.64605347178</v>
          </cell>
        </row>
        <row r="259">
          <cell r="C259">
            <v>201109</v>
          </cell>
          <cell r="D259" t="str">
            <v>EMERASVC</v>
          </cell>
          <cell r="E259">
            <v>166065</v>
          </cell>
          <cell r="I259" t="str">
            <v>Supply - LI</v>
          </cell>
          <cell r="Z259" t="str">
            <v>Valued from Nucleus</v>
          </cell>
          <cell r="AB259">
            <v>-212866.94634170958</v>
          </cell>
        </row>
        <row r="260">
          <cell r="C260">
            <v>201110</v>
          </cell>
          <cell r="D260" t="str">
            <v>EMERASVC</v>
          </cell>
          <cell r="E260">
            <v>166065</v>
          </cell>
          <cell r="I260" t="str">
            <v>Supply - LI</v>
          </cell>
          <cell r="Z260" t="str">
            <v>Valued from Nucleus</v>
          </cell>
          <cell r="AB260">
            <v>-219874.37638606134</v>
          </cell>
        </row>
        <row r="261">
          <cell r="C261">
            <v>201104</v>
          </cell>
          <cell r="D261" t="str">
            <v>HESS</v>
          </cell>
          <cell r="E261">
            <v>166447</v>
          </cell>
          <cell r="I261" t="str">
            <v>Supply - LI</v>
          </cell>
          <cell r="Z261" t="str">
            <v>Valued from Nucleus - Demand Only; Summer Option at Index plus adder, hence MtM on supply is zero</v>
          </cell>
          <cell r="AB261">
            <v>-171995.56793672053</v>
          </cell>
        </row>
        <row r="262">
          <cell r="C262">
            <v>201105</v>
          </cell>
          <cell r="D262" t="str">
            <v>HESS</v>
          </cell>
          <cell r="E262">
            <v>166447</v>
          </cell>
          <cell r="I262" t="str">
            <v>Supply - LI</v>
          </cell>
          <cell r="Z262" t="str">
            <v>Valued from Nucleus - Demand Only; Summer Option at Index plus adder, hence MtM on supply is zero</v>
          </cell>
          <cell r="AB262">
            <v>-177693.20067333206</v>
          </cell>
        </row>
        <row r="263">
          <cell r="C263">
            <v>201106</v>
          </cell>
          <cell r="D263" t="str">
            <v>HESS</v>
          </cell>
          <cell r="E263">
            <v>166447</v>
          </cell>
          <cell r="I263" t="str">
            <v>Supply - LI</v>
          </cell>
          <cell r="Z263" t="str">
            <v>Valued from Nucleus - Demand Only; Summer Option at Index plus adder, hence MtM on supply is zero</v>
          </cell>
          <cell r="AB263">
            <v>-171909.55294975475</v>
          </cell>
        </row>
        <row r="264">
          <cell r="C264">
            <v>201107</v>
          </cell>
          <cell r="D264" t="str">
            <v>HESS</v>
          </cell>
          <cell r="E264">
            <v>166447</v>
          </cell>
          <cell r="I264" t="str">
            <v>Supply - LI</v>
          </cell>
          <cell r="Z264" t="str">
            <v>Valued from Nucleus - Demand Only; Summer Option at Index plus adder, hence MtM on supply is zero</v>
          </cell>
          <cell r="AB264">
            <v>-177586.5420894945</v>
          </cell>
        </row>
        <row r="265">
          <cell r="C265">
            <v>201108</v>
          </cell>
          <cell r="D265" t="str">
            <v>HESS</v>
          </cell>
          <cell r="E265">
            <v>166447</v>
          </cell>
          <cell r="I265" t="str">
            <v>Supply - LI</v>
          </cell>
          <cell r="Z265" t="str">
            <v>Valued from Nucleus - Demand Only; Summer Option at Index plus adder, hence MtM on supply is zero</v>
          </cell>
          <cell r="AB265">
            <v>-177533.21279757575</v>
          </cell>
        </row>
        <row r="266">
          <cell r="C266">
            <v>201109</v>
          </cell>
          <cell r="D266" t="str">
            <v>HESS</v>
          </cell>
          <cell r="E266">
            <v>166447</v>
          </cell>
          <cell r="I266" t="str">
            <v>Supply - LI</v>
          </cell>
          <cell r="Z266" t="str">
            <v>Valued from Nucleus - Demand Only; Summer Option at Index plus adder, hence MtM on supply is zero</v>
          </cell>
          <cell r="AB266">
            <v>-171737.52297582326</v>
          </cell>
        </row>
        <row r="267">
          <cell r="C267">
            <v>201110</v>
          </cell>
          <cell r="D267" t="str">
            <v>HESS</v>
          </cell>
          <cell r="E267">
            <v>166447</v>
          </cell>
          <cell r="I267" t="str">
            <v>Supply - LI</v>
          </cell>
          <cell r="Z267" t="str">
            <v>Valued from Nucleus - Demand Only; Summer Option at Index plus adder, hence MtM on supply is zero</v>
          </cell>
          <cell r="AB267">
            <v>-177391.00135245902</v>
          </cell>
        </row>
        <row r="268">
          <cell r="C268">
            <v>201104</v>
          </cell>
          <cell r="D268" t="str">
            <v>JARON</v>
          </cell>
          <cell r="E268">
            <v>166076</v>
          </cell>
          <cell r="I268" t="str">
            <v>Supply - LI</v>
          </cell>
          <cell r="Z268" t="str">
            <v>Valued from Nucleus - Demand Only</v>
          </cell>
          <cell r="AB268">
            <v>-204146.40541444111</v>
          </cell>
        </row>
        <row r="269">
          <cell r="C269">
            <v>201105</v>
          </cell>
          <cell r="D269" t="str">
            <v>JARON</v>
          </cell>
          <cell r="E269">
            <v>166076</v>
          </cell>
          <cell r="I269" t="str">
            <v>Supply - LI</v>
          </cell>
          <cell r="Z269" t="str">
            <v>Valued from Nucleus - Demand Only</v>
          </cell>
          <cell r="AB269">
            <v>-210909.08689806412</v>
          </cell>
        </row>
        <row r="270">
          <cell r="C270">
            <v>201106</v>
          </cell>
          <cell r="D270" t="str">
            <v>JARON</v>
          </cell>
          <cell r="E270">
            <v>166076</v>
          </cell>
          <cell r="I270" t="str">
            <v>Supply - LI</v>
          </cell>
          <cell r="Z270" t="str">
            <v>Valued from Nucleus - Demand Only</v>
          </cell>
          <cell r="AB270">
            <v>-204044.31179300958</v>
          </cell>
        </row>
        <row r="271">
          <cell r="C271">
            <v>201107</v>
          </cell>
          <cell r="D271" t="str">
            <v>JARON</v>
          </cell>
          <cell r="E271">
            <v>166076</v>
          </cell>
          <cell r="I271" t="str">
            <v>Supply - LI</v>
          </cell>
          <cell r="Z271" t="str">
            <v>Valued from Nucleus - Demand Only</v>
          </cell>
          <cell r="AB271">
            <v>-210782.49080748906</v>
          </cell>
        </row>
        <row r="272">
          <cell r="C272">
            <v>201108</v>
          </cell>
          <cell r="D272" t="str">
            <v>JARON</v>
          </cell>
          <cell r="E272">
            <v>166076</v>
          </cell>
          <cell r="I272" t="str">
            <v>Supply - LI</v>
          </cell>
          <cell r="Z272" t="str">
            <v>Valued from Nucleus - Demand Only</v>
          </cell>
          <cell r="AB272">
            <v>-210719.19276220151</v>
          </cell>
        </row>
        <row r="273">
          <cell r="C273">
            <v>201109</v>
          </cell>
          <cell r="D273" t="str">
            <v>JARON</v>
          </cell>
          <cell r="E273">
            <v>166076</v>
          </cell>
          <cell r="I273" t="str">
            <v>Supply - LI</v>
          </cell>
          <cell r="Z273" t="str">
            <v>Valued from Nucleus - Demand Only</v>
          </cell>
          <cell r="AB273">
            <v>-203840.12455014657</v>
          </cell>
        </row>
        <row r="274">
          <cell r="C274">
            <v>201110</v>
          </cell>
          <cell r="D274" t="str">
            <v>JARON</v>
          </cell>
          <cell r="E274">
            <v>166076</v>
          </cell>
          <cell r="I274" t="str">
            <v>Supply - LI</v>
          </cell>
          <cell r="Z274" t="str">
            <v>Valued from Nucleus - Demand Only</v>
          </cell>
          <cell r="AB274">
            <v>-210550.3979747681</v>
          </cell>
        </row>
        <row r="275">
          <cell r="C275">
            <v>201104</v>
          </cell>
          <cell r="D275" t="str">
            <v>TENASKA</v>
          </cell>
          <cell r="E275">
            <v>166066</v>
          </cell>
          <cell r="I275" t="str">
            <v>Supply - LI</v>
          </cell>
          <cell r="Z275" t="str">
            <v>Valued from Nucleus</v>
          </cell>
          <cell r="AB275">
            <v>-213186.79049628493</v>
          </cell>
        </row>
        <row r="276">
          <cell r="C276">
            <v>201105</v>
          </cell>
          <cell r="D276" t="str">
            <v>TENASKA</v>
          </cell>
          <cell r="E276">
            <v>166066</v>
          </cell>
          <cell r="I276" t="str">
            <v>Supply - LI</v>
          </cell>
          <cell r="Z276" t="str">
            <v>Valued from Nucleus</v>
          </cell>
          <cell r="AB276">
            <v>-220248.94942930847</v>
          </cell>
        </row>
        <row r="277">
          <cell r="C277">
            <v>201106</v>
          </cell>
          <cell r="D277" t="str">
            <v>TENASKA</v>
          </cell>
          <cell r="E277">
            <v>166066</v>
          </cell>
          <cell r="I277" t="str">
            <v>Supply - LI</v>
          </cell>
          <cell r="Z277" t="str">
            <v>Valued from Nucleus</v>
          </cell>
          <cell r="AB277">
            <v>-213080.17577809314</v>
          </cell>
        </row>
        <row r="278">
          <cell r="C278">
            <v>201107</v>
          </cell>
          <cell r="D278" t="str">
            <v>TENASKA</v>
          </cell>
          <cell r="E278">
            <v>166066</v>
          </cell>
          <cell r="I278" t="str">
            <v>Supply - LI</v>
          </cell>
          <cell r="Z278" t="str">
            <v>Valued from Nucleus</v>
          </cell>
          <cell r="AB278">
            <v>-220116.74717875067</v>
          </cell>
        </row>
        <row r="279">
          <cell r="C279">
            <v>201108</v>
          </cell>
          <cell r="D279" t="str">
            <v>TENASKA</v>
          </cell>
          <cell r="E279">
            <v>166066</v>
          </cell>
          <cell r="I279" t="str">
            <v>Supply - LI</v>
          </cell>
          <cell r="Z279" t="str">
            <v>Valued from Nucleus</v>
          </cell>
          <cell r="AB279">
            <v>-220050.64605347178</v>
          </cell>
        </row>
        <row r="280">
          <cell r="C280">
            <v>201109</v>
          </cell>
          <cell r="D280" t="str">
            <v>TENASKA</v>
          </cell>
          <cell r="E280">
            <v>166066</v>
          </cell>
          <cell r="I280" t="str">
            <v>Supply - LI</v>
          </cell>
          <cell r="Z280" t="str">
            <v>Valued from Nucleus</v>
          </cell>
          <cell r="AB280">
            <v>-212866.94634170958</v>
          </cell>
        </row>
        <row r="281">
          <cell r="C281">
            <v>201110</v>
          </cell>
          <cell r="D281" t="str">
            <v>TENASKA</v>
          </cell>
          <cell r="E281">
            <v>166066</v>
          </cell>
          <cell r="I281" t="str">
            <v>Supply - LI</v>
          </cell>
          <cell r="Z281" t="str">
            <v>Valued from Nucleus</v>
          </cell>
          <cell r="AB281">
            <v>-219874.37638606134</v>
          </cell>
        </row>
        <row r="282">
          <cell r="C282">
            <v>201104</v>
          </cell>
          <cell r="D282" t="str">
            <v>BGLNG</v>
          </cell>
          <cell r="E282">
            <v>166064</v>
          </cell>
          <cell r="I282" t="str">
            <v>Supply - LI</v>
          </cell>
          <cell r="Z282" t="str">
            <v>Valued from Nucleus</v>
          </cell>
          <cell r="AB282">
            <v>-289275.46333400003</v>
          </cell>
        </row>
        <row r="283">
          <cell r="C283">
            <v>201105</v>
          </cell>
          <cell r="D283" t="str">
            <v>BGLNG</v>
          </cell>
          <cell r="E283">
            <v>166064</v>
          </cell>
          <cell r="I283" t="str">
            <v>Supply - LI</v>
          </cell>
          <cell r="Z283" t="str">
            <v>Valued from Nucleus</v>
          </cell>
          <cell r="AB283">
            <v>-300912.91666800005</v>
          </cell>
        </row>
        <row r="284">
          <cell r="C284">
            <v>201106</v>
          </cell>
          <cell r="D284" t="str">
            <v>BGLNG</v>
          </cell>
          <cell r="E284">
            <v>166064</v>
          </cell>
          <cell r="I284" t="str">
            <v>Supply - LI</v>
          </cell>
          <cell r="Z284" t="str">
            <v>Valued from Nucleus</v>
          </cell>
          <cell r="AB284">
            <v>-289130.796669</v>
          </cell>
        </row>
        <row r="285">
          <cell r="C285">
            <v>201107</v>
          </cell>
          <cell r="D285" t="str">
            <v>BGLNG</v>
          </cell>
          <cell r="E285">
            <v>166064</v>
          </cell>
          <cell r="I285" t="str">
            <v>Supply - LI</v>
          </cell>
          <cell r="Z285" t="str">
            <v>Valued from Nucleus</v>
          </cell>
          <cell r="AB285">
            <v>-300732.29667000001</v>
          </cell>
        </row>
        <row r="286">
          <cell r="C286">
            <v>201108</v>
          </cell>
          <cell r="D286" t="str">
            <v>BGLNG</v>
          </cell>
          <cell r="E286">
            <v>166064</v>
          </cell>
          <cell r="I286" t="str">
            <v>Supply - LI</v>
          </cell>
          <cell r="Z286" t="str">
            <v>Valued from Nucleus</v>
          </cell>
          <cell r="AB286">
            <v>-300641.98667100002</v>
          </cell>
        </row>
        <row r="287">
          <cell r="C287">
            <v>201109</v>
          </cell>
          <cell r="D287" t="str">
            <v>BGLNG</v>
          </cell>
          <cell r="E287">
            <v>166064</v>
          </cell>
          <cell r="I287" t="str">
            <v>Supply - LI</v>
          </cell>
          <cell r="Z287" t="str">
            <v>Valued from Nucleus</v>
          </cell>
          <cell r="AB287">
            <v>-288841.46333900001</v>
          </cell>
        </row>
        <row r="288">
          <cell r="C288">
            <v>201110</v>
          </cell>
          <cell r="D288" t="str">
            <v>BGLNG</v>
          </cell>
          <cell r="E288">
            <v>166064</v>
          </cell>
          <cell r="I288" t="str">
            <v>Supply - LI</v>
          </cell>
          <cell r="Z288" t="str">
            <v>Valued from Nucleus</v>
          </cell>
          <cell r="AB288">
            <v>-300401.16000700003</v>
          </cell>
        </row>
        <row r="289">
          <cell r="C289">
            <v>201104</v>
          </cell>
          <cell r="D289" t="str">
            <v>BGLNG</v>
          </cell>
          <cell r="E289">
            <v>166075</v>
          </cell>
          <cell r="I289" t="str">
            <v>Supply - LI</v>
          </cell>
          <cell r="Z289" t="str">
            <v>Valued from nucleus - Demand Only</v>
          </cell>
          <cell r="AB289">
            <v>-303689.25</v>
          </cell>
        </row>
        <row r="290">
          <cell r="C290">
            <v>201105</v>
          </cell>
          <cell r="D290" t="str">
            <v>BGLNG</v>
          </cell>
          <cell r="E290">
            <v>166075</v>
          </cell>
          <cell r="I290" t="str">
            <v>Supply - LI</v>
          </cell>
          <cell r="Z290" t="str">
            <v>Valued from nucleus - Demand Only</v>
          </cell>
          <cell r="AB290">
            <v>-315998.55</v>
          </cell>
        </row>
        <row r="291">
          <cell r="C291">
            <v>201106</v>
          </cell>
          <cell r="D291" t="str">
            <v>BGLNG</v>
          </cell>
          <cell r="E291">
            <v>166075</v>
          </cell>
          <cell r="I291" t="str">
            <v>Supply - LI</v>
          </cell>
          <cell r="Z291" t="str">
            <v>Valued from nucleus - Demand Only</v>
          </cell>
          <cell r="AB291">
            <v>-303537.375</v>
          </cell>
        </row>
        <row r="292">
          <cell r="C292">
            <v>201107</v>
          </cell>
          <cell r="D292" t="str">
            <v>BGLNG</v>
          </cell>
          <cell r="E292">
            <v>166075</v>
          </cell>
          <cell r="I292" t="str">
            <v>Supply - LI</v>
          </cell>
          <cell r="Z292" t="str">
            <v>Valued from nucleus - Demand Only</v>
          </cell>
          <cell r="AB292">
            <v>-315808.875</v>
          </cell>
        </row>
        <row r="293">
          <cell r="C293">
            <v>201108</v>
          </cell>
          <cell r="D293" t="str">
            <v>BGLNG</v>
          </cell>
          <cell r="E293">
            <v>166075</v>
          </cell>
          <cell r="I293" t="str">
            <v>Supply - LI</v>
          </cell>
          <cell r="Z293" t="str">
            <v>Valued from nucleus - Demand Only</v>
          </cell>
          <cell r="AB293">
            <v>-315714.03750000003</v>
          </cell>
        </row>
        <row r="294">
          <cell r="C294">
            <v>201109</v>
          </cell>
          <cell r="D294" t="str">
            <v>BGLNG</v>
          </cell>
          <cell r="E294">
            <v>166075</v>
          </cell>
          <cell r="I294" t="str">
            <v>Supply - LI</v>
          </cell>
          <cell r="Z294" t="str">
            <v>Valued from nucleus - Demand Only</v>
          </cell>
          <cell r="AB294">
            <v>-303233.625</v>
          </cell>
        </row>
        <row r="295">
          <cell r="C295">
            <v>201110</v>
          </cell>
          <cell r="D295" t="str">
            <v>BGLNG</v>
          </cell>
          <cell r="E295">
            <v>166075</v>
          </cell>
          <cell r="I295" t="str">
            <v>Supply - LI</v>
          </cell>
          <cell r="Z295" t="str">
            <v>Valued from nucleus - Demand Only</v>
          </cell>
          <cell r="AB295">
            <v>-315461.13750000001</v>
          </cell>
        </row>
        <row r="296">
          <cell r="C296">
            <v>201104</v>
          </cell>
          <cell r="D296" t="str">
            <v>BP</v>
          </cell>
          <cell r="E296">
            <v>166449</v>
          </cell>
          <cell r="I296" t="str">
            <v>Supply - LI</v>
          </cell>
          <cell r="Z296" t="str">
            <v>Not Valued from Nucleus - Model</v>
          </cell>
          <cell r="AB296">
            <v>0</v>
          </cell>
        </row>
        <row r="297">
          <cell r="C297">
            <v>201105</v>
          </cell>
          <cell r="D297" t="str">
            <v>BP</v>
          </cell>
          <cell r="E297">
            <v>166449</v>
          </cell>
          <cell r="I297" t="str">
            <v>Supply - LI</v>
          </cell>
          <cell r="Z297" t="str">
            <v>Not Valued from Nucleus - Model</v>
          </cell>
          <cell r="AB297">
            <v>0</v>
          </cell>
        </row>
        <row r="298">
          <cell r="C298">
            <v>201106</v>
          </cell>
          <cell r="D298" t="str">
            <v>BP</v>
          </cell>
          <cell r="E298">
            <v>166449</v>
          </cell>
          <cell r="I298" t="str">
            <v>Supply - LI</v>
          </cell>
          <cell r="Z298" t="str">
            <v>Not Valued from Nucleus - Model</v>
          </cell>
          <cell r="AB298">
            <v>0</v>
          </cell>
        </row>
        <row r="299">
          <cell r="C299">
            <v>201107</v>
          </cell>
          <cell r="D299" t="str">
            <v>BP</v>
          </cell>
          <cell r="E299">
            <v>166449</v>
          </cell>
          <cell r="I299" t="str">
            <v>Supply - LI</v>
          </cell>
          <cell r="Z299" t="str">
            <v>Not Valued from Nucleus - Model</v>
          </cell>
          <cell r="AB299">
            <v>0</v>
          </cell>
        </row>
        <row r="300">
          <cell r="C300">
            <v>201108</v>
          </cell>
          <cell r="D300" t="str">
            <v>BP</v>
          </cell>
          <cell r="E300">
            <v>166449</v>
          </cell>
          <cell r="I300" t="str">
            <v>Supply - LI</v>
          </cell>
          <cell r="Z300" t="str">
            <v>Not Valued from Nucleus - Model</v>
          </cell>
          <cell r="AB300">
            <v>0</v>
          </cell>
        </row>
        <row r="301">
          <cell r="C301">
            <v>201109</v>
          </cell>
          <cell r="D301" t="str">
            <v>BP</v>
          </cell>
          <cell r="E301">
            <v>166449</v>
          </cell>
          <cell r="I301" t="str">
            <v>Supply - LI</v>
          </cell>
          <cell r="Z301" t="str">
            <v>Not Valued from Nucleus - Model</v>
          </cell>
          <cell r="AB301">
            <v>0</v>
          </cell>
        </row>
        <row r="302">
          <cell r="C302">
            <v>201110</v>
          </cell>
          <cell r="D302" t="str">
            <v>BP</v>
          </cell>
          <cell r="E302">
            <v>166449</v>
          </cell>
          <cell r="I302" t="str">
            <v>Supply - LI</v>
          </cell>
          <cell r="Z302" t="str">
            <v>Not Valued from Nucleus - Model</v>
          </cell>
          <cell r="AB302">
            <v>0</v>
          </cell>
        </row>
        <row r="303">
          <cell r="C303">
            <v>201104</v>
          </cell>
          <cell r="D303" t="str">
            <v>EMERASVC</v>
          </cell>
          <cell r="E303">
            <v>166065</v>
          </cell>
          <cell r="I303" t="str">
            <v>Supply - LI</v>
          </cell>
          <cell r="Z303" t="str">
            <v>Valued from Nucleus</v>
          </cell>
          <cell r="AB303">
            <v>-288025.71333400003</v>
          </cell>
        </row>
        <row r="304">
          <cell r="C304">
            <v>201105</v>
          </cell>
          <cell r="D304" t="str">
            <v>EMERASVC</v>
          </cell>
          <cell r="E304">
            <v>166065</v>
          </cell>
          <cell r="I304" t="str">
            <v>Supply - LI</v>
          </cell>
          <cell r="Z304" t="str">
            <v>Valued from Nucleus</v>
          </cell>
          <cell r="AB304">
            <v>-299663.41666800005</v>
          </cell>
        </row>
        <row r="305">
          <cell r="C305">
            <v>201106</v>
          </cell>
          <cell r="D305" t="str">
            <v>EMERASVC</v>
          </cell>
          <cell r="E305">
            <v>166065</v>
          </cell>
          <cell r="I305" t="str">
            <v>Supply - LI</v>
          </cell>
          <cell r="Z305" t="str">
            <v>Valued from Nucleus</v>
          </cell>
          <cell r="AB305">
            <v>-287881.671669</v>
          </cell>
        </row>
        <row r="306">
          <cell r="C306">
            <v>201107</v>
          </cell>
          <cell r="D306" t="str">
            <v>EMERASVC</v>
          </cell>
          <cell r="E306">
            <v>166065</v>
          </cell>
          <cell r="I306" t="str">
            <v>Supply - LI</v>
          </cell>
          <cell r="Z306" t="str">
            <v>Valued from Nucleus</v>
          </cell>
          <cell r="AB306">
            <v>-299483.54667000001</v>
          </cell>
        </row>
        <row r="307">
          <cell r="C307">
            <v>201108</v>
          </cell>
          <cell r="D307" t="str">
            <v>EMERASVC</v>
          </cell>
          <cell r="E307">
            <v>166065</v>
          </cell>
          <cell r="I307" t="str">
            <v>Supply - LI</v>
          </cell>
          <cell r="Z307" t="str">
            <v>Valued from Nucleus</v>
          </cell>
          <cell r="AB307">
            <v>-299393.61167100002</v>
          </cell>
        </row>
        <row r="308">
          <cell r="C308">
            <v>201109</v>
          </cell>
          <cell r="D308" t="str">
            <v>EMERASVC</v>
          </cell>
          <cell r="E308">
            <v>166065</v>
          </cell>
          <cell r="I308" t="str">
            <v>Supply - LI</v>
          </cell>
          <cell r="Z308" t="str">
            <v>Valued from Nucleus</v>
          </cell>
          <cell r="AB308">
            <v>-287593.58833900001</v>
          </cell>
        </row>
        <row r="309">
          <cell r="C309">
            <v>201110</v>
          </cell>
          <cell r="D309" t="str">
            <v>EMERASVC</v>
          </cell>
          <cell r="E309">
            <v>166065</v>
          </cell>
          <cell r="I309" t="str">
            <v>Supply - LI</v>
          </cell>
          <cell r="Z309" t="str">
            <v>Valued from Nucleus</v>
          </cell>
          <cell r="AB309">
            <v>-299153.78500700003</v>
          </cell>
        </row>
        <row r="310">
          <cell r="C310">
            <v>201104</v>
          </cell>
          <cell r="D310" t="str">
            <v>HESS</v>
          </cell>
          <cell r="E310">
            <v>166447</v>
          </cell>
          <cell r="I310" t="str">
            <v>Supply - LI</v>
          </cell>
          <cell r="Z310" t="str">
            <v>Valued from Nucleus - Demand Only; Summer Option at Index plus adder, hence MtM on supply is zero</v>
          </cell>
          <cell r="AB310">
            <v>-221955.6</v>
          </cell>
        </row>
        <row r="311">
          <cell r="C311">
            <v>201105</v>
          </cell>
          <cell r="D311" t="str">
            <v>HESS</v>
          </cell>
          <cell r="E311">
            <v>166447</v>
          </cell>
          <cell r="I311" t="str">
            <v>Supply - LI</v>
          </cell>
          <cell r="Z311" t="str">
            <v>Valued from Nucleus - Demand Only; Summer Option at Index plus adder, hence MtM on supply is zero</v>
          </cell>
          <cell r="AB311">
            <v>-231807.24</v>
          </cell>
        </row>
        <row r="312">
          <cell r="C312">
            <v>201106</v>
          </cell>
          <cell r="D312" t="str">
            <v>HESS</v>
          </cell>
          <cell r="E312">
            <v>166447</v>
          </cell>
          <cell r="I312" t="str">
            <v>Supply - LI</v>
          </cell>
          <cell r="Z312" t="str">
            <v>Valued from Nucleus - Demand Only; Summer Option at Index plus adder, hence MtM on supply is zero</v>
          </cell>
          <cell r="AB312">
            <v>-221844.6</v>
          </cell>
        </row>
        <row r="313">
          <cell r="C313">
            <v>201107</v>
          </cell>
          <cell r="D313" t="str">
            <v>HESS</v>
          </cell>
          <cell r="E313">
            <v>166447</v>
          </cell>
          <cell r="I313" t="str">
            <v>Supply - LI</v>
          </cell>
          <cell r="Z313" t="str">
            <v>Valued from Nucleus - Demand Only; Summer Option at Index plus adder, hence MtM on supply is zero</v>
          </cell>
          <cell r="AB313">
            <v>-231668.1</v>
          </cell>
        </row>
        <row r="314">
          <cell r="C314">
            <v>201108</v>
          </cell>
          <cell r="D314" t="str">
            <v>HESS</v>
          </cell>
          <cell r="E314">
            <v>166447</v>
          </cell>
          <cell r="I314" t="str">
            <v>Supply - LI</v>
          </cell>
          <cell r="Z314" t="str">
            <v>Valued from Nucleus - Demand Only; Summer Option at Index plus adder, hence MtM on supply is zero</v>
          </cell>
          <cell r="AB314">
            <v>-231598.53</v>
          </cell>
        </row>
        <row r="315">
          <cell r="C315">
            <v>201109</v>
          </cell>
          <cell r="D315" t="str">
            <v>HESS</v>
          </cell>
          <cell r="E315">
            <v>166447</v>
          </cell>
          <cell r="I315" t="str">
            <v>Supply - LI</v>
          </cell>
          <cell r="Z315" t="str">
            <v>Valued from Nucleus - Demand Only; Summer Option at Index plus adder, hence MtM on supply is zero</v>
          </cell>
          <cell r="AB315">
            <v>-221622.6</v>
          </cell>
        </row>
        <row r="316">
          <cell r="C316">
            <v>201110</v>
          </cell>
          <cell r="D316" t="str">
            <v>HESS</v>
          </cell>
          <cell r="E316">
            <v>166447</v>
          </cell>
          <cell r="I316" t="str">
            <v>Supply - LI</v>
          </cell>
          <cell r="Z316" t="str">
            <v>Valued from Nucleus - Demand Only; Summer Option at Index plus adder, hence MtM on supply is zero</v>
          </cell>
          <cell r="AB316">
            <v>-231413.01</v>
          </cell>
        </row>
        <row r="317">
          <cell r="C317">
            <v>201104</v>
          </cell>
          <cell r="D317" t="str">
            <v>JARON</v>
          </cell>
          <cell r="E317">
            <v>166076</v>
          </cell>
          <cell r="I317" t="str">
            <v>Supply - LI</v>
          </cell>
          <cell r="Z317" t="str">
            <v>Valued from Nucleus - Demand Only</v>
          </cell>
          <cell r="AB317">
            <v>-276444.7</v>
          </cell>
        </row>
        <row r="318">
          <cell r="C318">
            <v>201105</v>
          </cell>
          <cell r="D318" t="str">
            <v>JARON</v>
          </cell>
          <cell r="E318">
            <v>166076</v>
          </cell>
          <cell r="I318" t="str">
            <v>Supply - LI</v>
          </cell>
          <cell r="Z318" t="str">
            <v>Valued from Nucleus - Demand Only</v>
          </cell>
          <cell r="AB318">
            <v>-288309.63</v>
          </cell>
        </row>
        <row r="319">
          <cell r="C319">
            <v>201106</v>
          </cell>
          <cell r="D319" t="str">
            <v>JARON</v>
          </cell>
          <cell r="E319">
            <v>166076</v>
          </cell>
          <cell r="I319" t="str">
            <v>Supply - LI</v>
          </cell>
          <cell r="Z319" t="str">
            <v>Valued from Nucleus - Demand Only</v>
          </cell>
          <cell r="AB319">
            <v>-276306.45</v>
          </cell>
        </row>
        <row r="320">
          <cell r="C320">
            <v>201107</v>
          </cell>
          <cell r="D320" t="str">
            <v>JARON</v>
          </cell>
          <cell r="E320">
            <v>166076</v>
          </cell>
          <cell r="I320" t="str">
            <v>Supply - LI</v>
          </cell>
          <cell r="Z320" t="str">
            <v>Valued from Nucleus - Demand Only</v>
          </cell>
          <cell r="AB320">
            <v>-288136.57500000001</v>
          </cell>
        </row>
        <row r="321">
          <cell r="C321">
            <v>201108</v>
          </cell>
          <cell r="D321" t="str">
            <v>JARON</v>
          </cell>
          <cell r="E321">
            <v>166076</v>
          </cell>
          <cell r="I321" t="str">
            <v>Supply - LI</v>
          </cell>
          <cell r="Z321" t="str">
            <v>Valued from Nucleus - Demand Only</v>
          </cell>
          <cell r="AB321">
            <v>-288050.04749999999</v>
          </cell>
        </row>
        <row r="322">
          <cell r="C322">
            <v>201109</v>
          </cell>
          <cell r="D322" t="str">
            <v>JARON</v>
          </cell>
          <cell r="E322">
            <v>166076</v>
          </cell>
          <cell r="I322" t="str">
            <v>Supply - LI</v>
          </cell>
          <cell r="Z322" t="str">
            <v>Valued from Nucleus - Demand Only</v>
          </cell>
          <cell r="AB322">
            <v>-276029.95</v>
          </cell>
        </row>
        <row r="323">
          <cell r="C323">
            <v>201110</v>
          </cell>
          <cell r="D323" t="str">
            <v>JARON</v>
          </cell>
          <cell r="E323">
            <v>166076</v>
          </cell>
          <cell r="I323" t="str">
            <v>Supply - LI</v>
          </cell>
          <cell r="Z323" t="str">
            <v>Valued from Nucleus - Demand Only</v>
          </cell>
          <cell r="AB323">
            <v>-287819.3075</v>
          </cell>
        </row>
        <row r="324">
          <cell r="C324">
            <v>201104</v>
          </cell>
          <cell r="D324" t="str">
            <v>TENASKA</v>
          </cell>
          <cell r="E324">
            <v>166066</v>
          </cell>
          <cell r="I324" t="str">
            <v>Supply - LI</v>
          </cell>
          <cell r="Z324" t="str">
            <v>Valued from Nucleus</v>
          </cell>
          <cell r="AB324">
            <v>-308835.47055000003</v>
          </cell>
        </row>
        <row r="325">
          <cell r="C325">
            <v>201105</v>
          </cell>
          <cell r="D325" t="str">
            <v>TENASKA</v>
          </cell>
          <cell r="E325">
            <v>166066</v>
          </cell>
          <cell r="I325" t="str">
            <v>Supply - LI</v>
          </cell>
          <cell r="Z325" t="str">
            <v>Valued from Nucleus</v>
          </cell>
          <cell r="AB325">
            <v>-320469.0111</v>
          </cell>
        </row>
        <row r="326">
          <cell r="C326">
            <v>201106</v>
          </cell>
          <cell r="D326" t="str">
            <v>TENASKA</v>
          </cell>
          <cell r="E326">
            <v>166066</v>
          </cell>
          <cell r="I326" t="str">
            <v>Supply - LI</v>
          </cell>
          <cell r="Z326" t="str">
            <v>Valued from Nucleus</v>
          </cell>
          <cell r="AB326">
            <v>-308681.02192500001</v>
          </cell>
        </row>
        <row r="327">
          <cell r="C327">
            <v>201107</v>
          </cell>
          <cell r="D327" t="str">
            <v>TENASKA</v>
          </cell>
          <cell r="E327">
            <v>166066</v>
          </cell>
          <cell r="I327" t="str">
            <v>Supply - LI</v>
          </cell>
          <cell r="Z327" t="str">
            <v>Valued from Nucleus</v>
          </cell>
          <cell r="AB327">
            <v>-320276.65275000001</v>
          </cell>
        </row>
        <row r="328">
          <cell r="C328">
            <v>201108</v>
          </cell>
          <cell r="D328" t="str">
            <v>TENASKA</v>
          </cell>
          <cell r="E328">
            <v>166066</v>
          </cell>
          <cell r="I328" t="str">
            <v>Supply - LI</v>
          </cell>
          <cell r="Z328" t="str">
            <v>Valued from Nucleus</v>
          </cell>
          <cell r="AB328">
            <v>-320180.47357500001</v>
          </cell>
        </row>
        <row r="329">
          <cell r="C329">
            <v>201109</v>
          </cell>
          <cell r="D329" t="str">
            <v>TENASKA</v>
          </cell>
          <cell r="E329">
            <v>166066</v>
          </cell>
          <cell r="I329" t="str">
            <v>Supply - LI</v>
          </cell>
          <cell r="Z329" t="str">
            <v>Valued from Nucleus</v>
          </cell>
          <cell r="AB329">
            <v>-308372.12467499997</v>
          </cell>
        </row>
        <row r="330">
          <cell r="C330">
            <v>201110</v>
          </cell>
          <cell r="D330" t="str">
            <v>TENASKA</v>
          </cell>
          <cell r="E330">
            <v>166066</v>
          </cell>
          <cell r="I330" t="str">
            <v>Supply - LI</v>
          </cell>
          <cell r="Z330" t="str">
            <v>Valued from Nucleus</v>
          </cell>
          <cell r="AB330">
            <v>-319923.99577500002</v>
          </cell>
        </row>
        <row r="331">
          <cell r="C331">
            <v>201104</v>
          </cell>
          <cell r="D331" t="str">
            <v>REPSOL</v>
          </cell>
          <cell r="E331">
            <v>166059</v>
          </cell>
          <cell r="I331" t="str">
            <v>Supply - EN</v>
          </cell>
          <cell r="Z331" t="str">
            <v>Not Valued from Nucleus - Model</v>
          </cell>
          <cell r="AB331">
            <v>0</v>
          </cell>
        </row>
        <row r="332">
          <cell r="C332">
            <v>201105</v>
          </cell>
          <cell r="D332" t="str">
            <v>REPSOL</v>
          </cell>
          <cell r="E332">
            <v>166059</v>
          </cell>
          <cell r="I332" t="str">
            <v>Supply - EN</v>
          </cell>
          <cell r="Z332" t="str">
            <v>Not Valued from Nucleus - Model</v>
          </cell>
          <cell r="AB332">
            <v>0</v>
          </cell>
        </row>
        <row r="333">
          <cell r="C333">
            <v>201106</v>
          </cell>
          <cell r="D333" t="str">
            <v>REPSOL</v>
          </cell>
          <cell r="E333">
            <v>166059</v>
          </cell>
          <cell r="I333" t="str">
            <v>Supply - EN</v>
          </cell>
          <cell r="Z333" t="str">
            <v>Not Valued from Nucleus - Model</v>
          </cell>
          <cell r="AB333">
            <v>0</v>
          </cell>
        </row>
        <row r="334">
          <cell r="C334">
            <v>201107</v>
          </cell>
          <cell r="D334" t="str">
            <v>REPSOL</v>
          </cell>
          <cell r="E334">
            <v>166059</v>
          </cell>
          <cell r="I334" t="str">
            <v>Supply - EN</v>
          </cell>
          <cell r="Z334" t="str">
            <v>Not Valued from Nucleus - Model</v>
          </cell>
          <cell r="AB334">
            <v>0</v>
          </cell>
        </row>
        <row r="335">
          <cell r="C335">
            <v>201108</v>
          </cell>
          <cell r="D335" t="str">
            <v>REPSOL</v>
          </cell>
          <cell r="E335">
            <v>166059</v>
          </cell>
          <cell r="I335" t="str">
            <v>Supply - EN</v>
          </cell>
          <cell r="Z335" t="str">
            <v>Not Valued from Nucleus - Model</v>
          </cell>
          <cell r="AB335">
            <v>0</v>
          </cell>
        </row>
        <row r="336">
          <cell r="C336">
            <v>201109</v>
          </cell>
          <cell r="D336" t="str">
            <v>REPSOL</v>
          </cell>
          <cell r="E336">
            <v>166059</v>
          </cell>
          <cell r="I336" t="str">
            <v>Supply - EN</v>
          </cell>
          <cell r="Z336" t="str">
            <v>Not Valued from Nucleus - Model</v>
          </cell>
          <cell r="AB336">
            <v>0</v>
          </cell>
        </row>
        <row r="337">
          <cell r="C337">
            <v>201110</v>
          </cell>
          <cell r="D337" t="str">
            <v>REPSOL</v>
          </cell>
          <cell r="E337">
            <v>166059</v>
          </cell>
          <cell r="I337" t="str">
            <v>Supply - EN</v>
          </cell>
          <cell r="Z337" t="str">
            <v>Not Valued from Nucleus - Model</v>
          </cell>
          <cell r="AB337">
            <v>0</v>
          </cell>
        </row>
        <row r="338">
          <cell r="C338">
            <v>201104</v>
          </cell>
          <cell r="D338" t="str">
            <v>JPMORVEN</v>
          </cell>
          <cell r="E338">
            <v>153972</v>
          </cell>
          <cell r="I338" t="str">
            <v>Supply - EN</v>
          </cell>
          <cell r="Z338" t="str">
            <v>Valued from Nucleus - Baseload Portion</v>
          </cell>
          <cell r="AB338">
            <v>-5347.8662127999942</v>
          </cell>
        </row>
        <row r="339">
          <cell r="C339">
            <v>201104</v>
          </cell>
          <cell r="D339" t="str">
            <v>ANE</v>
          </cell>
          <cell r="E339">
            <v>67038</v>
          </cell>
          <cell r="I339" t="str">
            <v>Supply - NY</v>
          </cell>
          <cell r="Z339" t="str">
            <v>Valued in Nucleus</v>
          </cell>
          <cell r="AB339">
            <v>-363624.65207128704</v>
          </cell>
        </row>
        <row r="340">
          <cell r="C340">
            <v>201105</v>
          </cell>
          <cell r="D340" t="str">
            <v>ANE</v>
          </cell>
          <cell r="E340">
            <v>67038</v>
          </cell>
          <cell r="I340" t="str">
            <v>Supply - NY</v>
          </cell>
          <cell r="Z340" t="str">
            <v>Valued in Nucleus</v>
          </cell>
          <cell r="AB340">
            <v>-375670.30967940972</v>
          </cell>
        </row>
        <row r="341">
          <cell r="C341">
            <v>201106</v>
          </cell>
          <cell r="D341" t="str">
            <v>ANE</v>
          </cell>
          <cell r="E341">
            <v>67038</v>
          </cell>
          <cell r="I341" t="str">
            <v>Supply - NY</v>
          </cell>
          <cell r="Z341" t="str">
            <v>Valued in Nucleus</v>
          </cell>
          <cell r="AB341">
            <v>-363442.80337551225</v>
          </cell>
        </row>
        <row r="342">
          <cell r="C342">
            <v>201107</v>
          </cell>
          <cell r="D342" t="str">
            <v>ANE</v>
          </cell>
          <cell r="E342">
            <v>67038</v>
          </cell>
          <cell r="I342" t="str">
            <v>Supply - NY</v>
          </cell>
          <cell r="Z342" t="str">
            <v>Valued in Nucleus</v>
          </cell>
          <cell r="AB342">
            <v>-374503.97987593629</v>
          </cell>
        </row>
        <row r="343">
          <cell r="C343">
            <v>201108</v>
          </cell>
          <cell r="D343" t="str">
            <v>ANE</v>
          </cell>
          <cell r="E343">
            <v>67038</v>
          </cell>
          <cell r="I343" t="str">
            <v>Supply - NY</v>
          </cell>
          <cell r="Z343" t="str">
            <v>Valued in Nucleus</v>
          </cell>
          <cell r="AB343">
            <v>-374391.51621831593</v>
          </cell>
        </row>
        <row r="344">
          <cell r="C344">
            <v>201109</v>
          </cell>
          <cell r="D344" t="str">
            <v>ANE</v>
          </cell>
          <cell r="E344">
            <v>67038</v>
          </cell>
          <cell r="I344" t="str">
            <v>Supply - NY</v>
          </cell>
          <cell r="Z344" t="str">
            <v>Valued in Nucleus</v>
          </cell>
          <cell r="AB344">
            <v>-362169.25613692449</v>
          </cell>
        </row>
        <row r="345">
          <cell r="C345">
            <v>201110</v>
          </cell>
          <cell r="D345" t="str">
            <v>ANE</v>
          </cell>
          <cell r="E345">
            <v>67038</v>
          </cell>
          <cell r="I345" t="str">
            <v>Supply - NY</v>
          </cell>
          <cell r="Z345" t="str">
            <v>Valued in Nucleus</v>
          </cell>
          <cell r="AB345">
            <v>-373079.51924745896</v>
          </cell>
        </row>
        <row r="346">
          <cell r="C346">
            <v>201104</v>
          </cell>
          <cell r="D346" t="str">
            <v>ANE</v>
          </cell>
          <cell r="E346">
            <v>67039</v>
          </cell>
          <cell r="I346" t="str">
            <v>Supply - LI</v>
          </cell>
          <cell r="Z346" t="str">
            <v>Valued in Nucleus</v>
          </cell>
          <cell r="AB346">
            <v>-355239.38472835184</v>
          </cell>
        </row>
        <row r="347">
          <cell r="C347">
            <v>201105</v>
          </cell>
          <cell r="D347" t="str">
            <v>ANE</v>
          </cell>
          <cell r="E347">
            <v>67039</v>
          </cell>
          <cell r="I347" t="str">
            <v>Supply - LI</v>
          </cell>
          <cell r="Z347" t="str">
            <v>Valued in Nucleus</v>
          </cell>
          <cell r="AB347">
            <v>-367007.26672695449</v>
          </cell>
        </row>
        <row r="348">
          <cell r="C348">
            <v>201106</v>
          </cell>
          <cell r="D348" t="str">
            <v>ANE</v>
          </cell>
          <cell r="E348">
            <v>67039</v>
          </cell>
          <cell r="I348" t="str">
            <v>Supply - LI</v>
          </cell>
          <cell r="Z348" t="str">
            <v>Valued in Nucleus</v>
          </cell>
          <cell r="AB348">
            <v>-355061.72950494295</v>
          </cell>
        </row>
        <row r="349">
          <cell r="C349">
            <v>201107</v>
          </cell>
          <cell r="D349" t="str">
            <v>ANE</v>
          </cell>
          <cell r="E349">
            <v>67039</v>
          </cell>
          <cell r="I349" t="str">
            <v>Supply - LI</v>
          </cell>
          <cell r="Z349" t="str">
            <v>Valued in Nucleus</v>
          </cell>
          <cell r="AB349">
            <v>-365867.83275454328</v>
          </cell>
        </row>
        <row r="350">
          <cell r="C350">
            <v>201108</v>
          </cell>
          <cell r="D350" t="str">
            <v>ANE</v>
          </cell>
          <cell r="E350">
            <v>67039</v>
          </cell>
          <cell r="I350" t="str">
            <v>Supply - LI</v>
          </cell>
          <cell r="Z350" t="str">
            <v>Valued in Nucleus</v>
          </cell>
          <cell r="AB350">
            <v>-365757.96253449685</v>
          </cell>
        </row>
        <row r="351">
          <cell r="C351">
            <v>201109</v>
          </cell>
          <cell r="D351" t="str">
            <v>ANE</v>
          </cell>
          <cell r="E351">
            <v>67039</v>
          </cell>
          <cell r="I351" t="str">
            <v>Supply - LI</v>
          </cell>
          <cell r="Z351" t="str">
            <v>Valued in Nucleus</v>
          </cell>
          <cell r="AB351">
            <v>-353817.55055590486</v>
          </cell>
        </row>
        <row r="352">
          <cell r="C352">
            <v>201110</v>
          </cell>
          <cell r="D352" t="str">
            <v>ANE</v>
          </cell>
          <cell r="E352">
            <v>67039</v>
          </cell>
          <cell r="I352" t="str">
            <v>Supply - LI</v>
          </cell>
          <cell r="Z352" t="str">
            <v>Valued in Nucleus</v>
          </cell>
          <cell r="AB352">
            <v>-364476.22051277803</v>
          </cell>
        </row>
        <row r="353">
          <cell r="C353">
            <v>201104</v>
          </cell>
          <cell r="D353" t="str">
            <v>BPCANMKT</v>
          </cell>
          <cell r="E353">
            <v>84190</v>
          </cell>
          <cell r="I353" t="str">
            <v>Supply - NIMO</v>
          </cell>
          <cell r="Z353" t="str">
            <v>Valued in Nucleus</v>
          </cell>
          <cell r="AB353">
            <v>-1501110.8176381867</v>
          </cell>
        </row>
        <row r="354">
          <cell r="C354">
            <v>201105</v>
          </cell>
          <cell r="D354" t="str">
            <v>BPCANMKT</v>
          </cell>
          <cell r="E354">
            <v>84190</v>
          </cell>
          <cell r="I354" t="str">
            <v>Supply - NIMO</v>
          </cell>
          <cell r="Z354" t="str">
            <v>Valued in Nucleus</v>
          </cell>
          <cell r="AB354">
            <v>-1550837.5532654892</v>
          </cell>
        </row>
        <row r="355">
          <cell r="C355">
            <v>201106</v>
          </cell>
          <cell r="D355" t="str">
            <v>BPCANMKT</v>
          </cell>
          <cell r="E355">
            <v>84190</v>
          </cell>
          <cell r="I355" t="str">
            <v>Supply - NIMO</v>
          </cell>
          <cell r="Z355" t="str">
            <v>Valued in Nucleus</v>
          </cell>
          <cell r="AB355">
            <v>-1500360.1120882574</v>
          </cell>
        </row>
        <row r="356">
          <cell r="C356">
            <v>201107</v>
          </cell>
          <cell r="D356" t="str">
            <v>BPCANMKT</v>
          </cell>
          <cell r="E356">
            <v>84190</v>
          </cell>
          <cell r="I356" t="str">
            <v>Supply - NIMO</v>
          </cell>
          <cell r="Z356" t="str">
            <v>Valued in Nucleus</v>
          </cell>
          <cell r="AB356">
            <v>-1545996.5703263315</v>
          </cell>
        </row>
        <row r="357">
          <cell r="C357">
            <v>201108</v>
          </cell>
          <cell r="D357" t="str">
            <v>BPCANMKT</v>
          </cell>
          <cell r="E357">
            <v>84190</v>
          </cell>
          <cell r="I357" t="str">
            <v>Supply - NIMO</v>
          </cell>
          <cell r="Z357" t="str">
            <v>Valued in Nucleus</v>
          </cell>
          <cell r="AB357">
            <v>-1545532.3070919993</v>
          </cell>
        </row>
        <row r="358">
          <cell r="C358">
            <v>201109</v>
          </cell>
          <cell r="D358" t="str">
            <v>BPCANMKT</v>
          </cell>
          <cell r="E358">
            <v>84190</v>
          </cell>
          <cell r="I358" t="str">
            <v>Supply - NIMO</v>
          </cell>
          <cell r="Z358" t="str">
            <v>Valued in Nucleus</v>
          </cell>
          <cell r="AB358">
            <v>-1495077.3768834413</v>
          </cell>
        </row>
        <row r="359">
          <cell r="C359">
            <v>201110</v>
          </cell>
          <cell r="D359" t="str">
            <v>BPCANMKT</v>
          </cell>
          <cell r="E359">
            <v>84190</v>
          </cell>
          <cell r="I359" t="str">
            <v>Supply - NIMO</v>
          </cell>
          <cell r="Z359" t="str">
            <v>Valued in Nucleus</v>
          </cell>
          <cell r="AB359">
            <v>-1540088.0228111069</v>
          </cell>
        </row>
      </sheetData>
      <sheetData sheetId="22" refreshError="1"/>
      <sheetData sheetId="23" refreshError="1"/>
      <sheetData sheetId="24">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17378.446562213368</v>
          </cell>
        </row>
        <row r="38">
          <cell r="B38">
            <v>201102</v>
          </cell>
          <cell r="C38">
            <v>144516</v>
          </cell>
          <cell r="F38">
            <v>387190</v>
          </cell>
          <cell r="V38">
            <v>294262.266</v>
          </cell>
          <cell r="AM38" t="str">
            <v>NGP 3</v>
          </cell>
          <cell r="AP38">
            <v>286521.96535937913</v>
          </cell>
        </row>
        <row r="39">
          <cell r="B39">
            <v>201102</v>
          </cell>
          <cell r="C39">
            <v>144517</v>
          </cell>
          <cell r="F39">
            <v>559880</v>
          </cell>
          <cell r="V39">
            <v>431110.02600000001</v>
          </cell>
          <cell r="AM39" t="str">
            <v>NGP 3</v>
          </cell>
          <cell r="AP39">
            <v>419917.48610312562</v>
          </cell>
        </row>
        <row r="40">
          <cell r="B40">
            <v>201102</v>
          </cell>
          <cell r="C40">
            <v>144663</v>
          </cell>
          <cell r="F40">
            <v>28330</v>
          </cell>
          <cell r="V40">
            <v>21530.866000000002</v>
          </cell>
          <cell r="AM40" t="str">
            <v>NGP 3</v>
          </cell>
          <cell r="AP40">
            <v>20626.076718330933</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37844.42406926593</v>
          </cell>
        </row>
        <row r="44">
          <cell r="B44">
            <v>201102</v>
          </cell>
          <cell r="C44">
            <v>167264</v>
          </cell>
          <cell r="F44">
            <v>243580</v>
          </cell>
          <cell r="V44">
            <v>80380.464000000007</v>
          </cell>
          <cell r="AM44" t="str">
            <v>NGP 3</v>
          </cell>
          <cell r="AP44">
            <v>76728.415076908452</v>
          </cell>
        </row>
        <row r="45">
          <cell r="B45">
            <v>201102</v>
          </cell>
          <cell r="C45">
            <v>167265</v>
          </cell>
          <cell r="F45">
            <v>169920</v>
          </cell>
          <cell r="V45">
            <v>56075.095999999998</v>
          </cell>
          <cell r="AM45" t="str">
            <v>NGP 3</v>
          </cell>
          <cell r="AP45">
            <v>53527.447781707371</v>
          </cell>
        </row>
        <row r="46">
          <cell r="B46">
            <v>201102</v>
          </cell>
          <cell r="C46">
            <v>167266</v>
          </cell>
          <cell r="F46">
            <v>56630</v>
          </cell>
          <cell r="V46">
            <v>18688.62</v>
          </cell>
          <cell r="AM46" t="str">
            <v>NGP 3</v>
          </cell>
          <cell r="AP46">
            <v>17839.553859452026</v>
          </cell>
        </row>
        <row r="47">
          <cell r="B47">
            <v>201102</v>
          </cell>
          <cell r="C47">
            <v>167267</v>
          </cell>
          <cell r="F47">
            <v>113290</v>
          </cell>
          <cell r="V47">
            <v>37386.478000000003</v>
          </cell>
          <cell r="AM47" t="str">
            <v>NGP 3</v>
          </cell>
          <cell r="AP47">
            <v>-7223.5284178437178</v>
          </cell>
        </row>
        <row r="48">
          <cell r="B48">
            <v>201102</v>
          </cell>
          <cell r="C48">
            <v>165933</v>
          </cell>
          <cell r="F48">
            <v>92380</v>
          </cell>
          <cell r="V48">
            <v>16074.245999999999</v>
          </cell>
          <cell r="AM48" t="str">
            <v>NGP 3</v>
          </cell>
          <cell r="AP48">
            <v>14227.480915208154</v>
          </cell>
        </row>
        <row r="49">
          <cell r="B49">
            <v>201102</v>
          </cell>
          <cell r="C49">
            <v>153739</v>
          </cell>
          <cell r="F49">
            <v>240330</v>
          </cell>
          <cell r="V49">
            <v>-21149.026000000002</v>
          </cell>
          <cell r="AM49" t="str">
            <v>NGP 3</v>
          </cell>
          <cell r="AP49">
            <v>-25953.453937086211</v>
          </cell>
        </row>
        <row r="50">
          <cell r="B50">
            <v>201103</v>
          </cell>
          <cell r="C50">
            <v>153738</v>
          </cell>
          <cell r="F50">
            <v>292010</v>
          </cell>
          <cell r="V50">
            <v>68914.577000000005</v>
          </cell>
          <cell r="AM50" t="str">
            <v>NGP 3</v>
          </cell>
          <cell r="AP50">
            <v>63078.486786995316</v>
          </cell>
        </row>
        <row r="51">
          <cell r="B51">
            <v>201103</v>
          </cell>
          <cell r="C51">
            <v>165934</v>
          </cell>
          <cell r="F51">
            <v>155120</v>
          </cell>
          <cell r="V51">
            <v>-1240.922</v>
          </cell>
          <cell r="AM51" t="str">
            <v>NGP 3</v>
          </cell>
          <cell r="AP51">
            <v>-4341.1388207982191</v>
          </cell>
        </row>
        <row r="52">
          <cell r="B52">
            <v>201103</v>
          </cell>
          <cell r="C52">
            <v>144516</v>
          </cell>
          <cell r="F52">
            <v>428570</v>
          </cell>
          <cell r="V52">
            <v>8571.3140000000003</v>
          </cell>
          <cell r="AM52" t="str">
            <v>NGP 3</v>
          </cell>
          <cell r="AP52">
            <v>5.9457503256016935</v>
          </cell>
        </row>
        <row r="53">
          <cell r="B53">
            <v>201103</v>
          </cell>
          <cell r="C53">
            <v>144517</v>
          </cell>
          <cell r="F53">
            <v>619720</v>
          </cell>
          <cell r="V53">
            <v>18591.527999999998</v>
          </cell>
          <cell r="AM53" t="str">
            <v>NGP 3</v>
          </cell>
          <cell r="AP53">
            <v>6205.8500204675565</v>
          </cell>
        </row>
        <row r="54">
          <cell r="B54">
            <v>201103</v>
          </cell>
          <cell r="C54">
            <v>144663</v>
          </cell>
          <cell r="F54">
            <v>31360</v>
          </cell>
          <cell r="V54">
            <v>627.154</v>
          </cell>
          <cell r="AM54" t="str">
            <v>NGP 3</v>
          </cell>
          <cell r="AP54">
            <v>-337.96469471985722</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13965.491120655945</v>
          </cell>
        </row>
        <row r="58">
          <cell r="B58">
            <v>201103</v>
          </cell>
          <cell r="C58">
            <v>167264</v>
          </cell>
          <cell r="F58">
            <v>269610</v>
          </cell>
          <cell r="V58">
            <v>88970.682000000001</v>
          </cell>
          <cell r="AM58" t="str">
            <v>NGP 3</v>
          </cell>
          <cell r="AP58">
            <v>84929.377894845573</v>
          </cell>
        </row>
        <row r="59">
          <cell r="B59">
            <v>201103</v>
          </cell>
          <cell r="C59">
            <v>167265</v>
          </cell>
          <cell r="F59">
            <v>188080</v>
          </cell>
          <cell r="V59">
            <v>62067.813999999998</v>
          </cell>
          <cell r="AM59" t="str">
            <v>NGP 3</v>
          </cell>
          <cell r="AP59">
            <v>59248.599296919827</v>
          </cell>
        </row>
        <row r="60">
          <cell r="B60">
            <v>201103</v>
          </cell>
          <cell r="C60">
            <v>167266</v>
          </cell>
          <cell r="F60">
            <v>62680</v>
          </cell>
          <cell r="V60">
            <v>20685.862000000001</v>
          </cell>
          <cell r="AM60" t="str">
            <v>NGP 3</v>
          </cell>
          <cell r="AP60">
            <v>19746.323624898632</v>
          </cell>
        </row>
        <row r="61">
          <cell r="B61">
            <v>201103</v>
          </cell>
          <cell r="C61">
            <v>167267</v>
          </cell>
          <cell r="F61">
            <v>125400</v>
          </cell>
          <cell r="V61">
            <v>41381.949999999997</v>
          </cell>
          <cell r="AM61" t="str">
            <v>NGP 3</v>
          </cell>
          <cell r="AP61">
            <v>39502.273672021191</v>
          </cell>
        </row>
        <row r="62">
          <cell r="B62">
            <v>201103</v>
          </cell>
          <cell r="C62">
            <v>165933</v>
          </cell>
          <cell r="F62">
            <v>102250</v>
          </cell>
          <cell r="V62">
            <v>2249.5740000000001</v>
          </cell>
          <cell r="AM62" t="str">
            <v>NGP 3</v>
          </cell>
          <cell r="AP62">
            <v>206.01307989544944</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56502.399469329539</v>
          </cell>
        </row>
        <row r="65">
          <cell r="B65">
            <v>201105</v>
          </cell>
          <cell r="C65">
            <v>153738</v>
          </cell>
          <cell r="F65">
            <v>291770</v>
          </cell>
          <cell r="V65">
            <v>47266.408000000003</v>
          </cell>
          <cell r="AM65" t="str">
            <v>NGP 3</v>
          </cell>
          <cell r="AP65">
            <v>41438.750980302146</v>
          </cell>
        </row>
        <row r="66">
          <cell r="B66">
            <v>201106</v>
          </cell>
          <cell r="C66">
            <v>153738</v>
          </cell>
          <cell r="F66">
            <v>282200</v>
          </cell>
          <cell r="V66">
            <v>62084.5</v>
          </cell>
          <cell r="AM66" t="str">
            <v>NGP 3</v>
          </cell>
          <cell r="AP66">
            <v>56450.125332034921</v>
          </cell>
        </row>
        <row r="67">
          <cell r="B67">
            <v>201107</v>
          </cell>
          <cell r="C67">
            <v>153738</v>
          </cell>
          <cell r="F67">
            <v>291420</v>
          </cell>
          <cell r="V67">
            <v>66443.377999999997</v>
          </cell>
          <cell r="AM67" t="str">
            <v>NGP 3</v>
          </cell>
          <cell r="AP67">
            <v>60627.374830657311</v>
          </cell>
        </row>
        <row r="68">
          <cell r="B68">
            <v>201108</v>
          </cell>
          <cell r="C68">
            <v>153738</v>
          </cell>
          <cell r="F68">
            <v>291220</v>
          </cell>
          <cell r="V68">
            <v>67562.145999999993</v>
          </cell>
          <cell r="AM68" t="str">
            <v>NGP 3</v>
          </cell>
          <cell r="AP68">
            <v>61752.835414755195</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40138.535717843304</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-467358.91230644623</v>
          </cell>
        </row>
        <row r="78">
          <cell r="B78">
            <v>201103</v>
          </cell>
          <cell r="C78">
            <v>165935</v>
          </cell>
          <cell r="F78">
            <v>-257370</v>
          </cell>
          <cell r="V78">
            <v>99344.322</v>
          </cell>
          <cell r="AM78" t="str">
            <v>NGP 3</v>
          </cell>
          <cell r="AP78">
            <v>96772.433129548619</v>
          </cell>
        </row>
        <row r="79">
          <cell r="B79">
            <v>201104</v>
          </cell>
          <cell r="C79">
            <v>167264</v>
          </cell>
          <cell r="F79">
            <v>0</v>
          </cell>
          <cell r="V79">
            <v>0</v>
          </cell>
          <cell r="AM79" t="str">
            <v>NGP 3</v>
          </cell>
          <cell r="AP79">
            <v>-91973.484135258637</v>
          </cell>
        </row>
        <row r="80">
          <cell r="B80">
            <v>201105</v>
          </cell>
          <cell r="C80">
            <v>167264</v>
          </cell>
          <cell r="F80">
            <v>0</v>
          </cell>
          <cell r="V80">
            <v>0</v>
          </cell>
          <cell r="AM80" t="str">
            <v>NGP 3</v>
          </cell>
          <cell r="AP80">
            <v>-91942.701766578626</v>
          </cell>
        </row>
        <row r="81">
          <cell r="B81">
            <v>201106</v>
          </cell>
          <cell r="C81">
            <v>167264</v>
          </cell>
          <cell r="F81">
            <v>0</v>
          </cell>
          <cell r="V81">
            <v>0</v>
          </cell>
          <cell r="AM81" t="str">
            <v>NGP 3</v>
          </cell>
          <cell r="AP81">
            <v>-91907.854139543124</v>
          </cell>
        </row>
        <row r="82">
          <cell r="B82">
            <v>201107</v>
          </cell>
          <cell r="C82">
            <v>167264</v>
          </cell>
          <cell r="F82">
            <v>0</v>
          </cell>
          <cell r="V82">
            <v>0</v>
          </cell>
          <cell r="AM82" t="str">
            <v>NGP 3</v>
          </cell>
          <cell r="AP82">
            <v>-91869.043263812011</v>
          </cell>
        </row>
        <row r="83">
          <cell r="B83">
            <v>201108</v>
          </cell>
          <cell r="C83">
            <v>167264</v>
          </cell>
          <cell r="F83">
            <v>0</v>
          </cell>
          <cell r="V83">
            <v>0</v>
          </cell>
          <cell r="AM83" t="str">
            <v>NGP 3</v>
          </cell>
          <cell r="AP83">
            <v>-91826.347765338185</v>
          </cell>
        </row>
        <row r="84">
          <cell r="B84">
            <v>201109</v>
          </cell>
          <cell r="C84">
            <v>167264</v>
          </cell>
          <cell r="F84">
            <v>0</v>
          </cell>
          <cell r="V84">
            <v>0</v>
          </cell>
          <cell r="AM84" t="str">
            <v>NGP 3</v>
          </cell>
          <cell r="AP84">
            <v>-91531.223169384451</v>
          </cell>
        </row>
        <row r="85">
          <cell r="B85">
            <v>201110</v>
          </cell>
          <cell r="C85">
            <v>167264</v>
          </cell>
          <cell r="F85">
            <v>0</v>
          </cell>
          <cell r="V85">
            <v>0</v>
          </cell>
          <cell r="AM85" t="str">
            <v>NGP 3</v>
          </cell>
          <cell r="AP85">
            <v>-91480.586825312028</v>
          </cell>
        </row>
        <row r="86">
          <cell r="B86">
            <v>201104</v>
          </cell>
          <cell r="C86">
            <v>167265</v>
          </cell>
          <cell r="F86">
            <v>0</v>
          </cell>
          <cell r="V86">
            <v>0</v>
          </cell>
          <cell r="AM86" t="str">
            <v>NGP 3</v>
          </cell>
          <cell r="AP86">
            <v>-64161.023137494158</v>
          </cell>
        </row>
        <row r="87">
          <cell r="B87">
            <v>201105</v>
          </cell>
          <cell r="C87">
            <v>167265</v>
          </cell>
          <cell r="F87">
            <v>0</v>
          </cell>
          <cell r="V87">
            <v>0</v>
          </cell>
          <cell r="AM87" t="str">
            <v>NGP 3</v>
          </cell>
          <cell r="AP87">
            <v>-64139.549249800606</v>
          </cell>
        </row>
        <row r="88">
          <cell r="B88">
            <v>201106</v>
          </cell>
          <cell r="C88">
            <v>167265</v>
          </cell>
          <cell r="F88">
            <v>0</v>
          </cell>
          <cell r="V88">
            <v>0</v>
          </cell>
          <cell r="AM88" t="str">
            <v>NGP 3</v>
          </cell>
          <cell r="AP88">
            <v>-64115.239423707419</v>
          </cell>
        </row>
        <row r="89">
          <cell r="B89">
            <v>201107</v>
          </cell>
          <cell r="C89">
            <v>167265</v>
          </cell>
          <cell r="F89">
            <v>0</v>
          </cell>
          <cell r="V89">
            <v>0</v>
          </cell>
          <cell r="AM89" t="str">
            <v>NGP 3</v>
          </cell>
          <cell r="AP89">
            <v>-64088.164821508952</v>
          </cell>
        </row>
        <row r="90">
          <cell r="B90">
            <v>201108</v>
          </cell>
          <cell r="C90">
            <v>167265</v>
          </cell>
          <cell r="F90">
            <v>0</v>
          </cell>
          <cell r="V90">
            <v>0</v>
          </cell>
          <cell r="AM90" t="str">
            <v>NGP 3</v>
          </cell>
          <cell r="AP90">
            <v>-64058.380292943984</v>
          </cell>
        </row>
        <row r="91">
          <cell r="B91">
            <v>201109</v>
          </cell>
          <cell r="C91">
            <v>167265</v>
          </cell>
          <cell r="F91">
            <v>0</v>
          </cell>
          <cell r="V91">
            <v>0</v>
          </cell>
          <cell r="AM91" t="str">
            <v>NGP 3</v>
          </cell>
          <cell r="AP91">
            <v>-63852.500346049892</v>
          </cell>
        </row>
        <row r="92">
          <cell r="B92">
            <v>201110</v>
          </cell>
          <cell r="C92">
            <v>167265</v>
          </cell>
          <cell r="F92">
            <v>0</v>
          </cell>
          <cell r="V92">
            <v>0</v>
          </cell>
          <cell r="AM92" t="str">
            <v>NGP 3</v>
          </cell>
          <cell r="AP92">
            <v>-63817.176255914841</v>
          </cell>
        </row>
        <row r="93">
          <cell r="B93">
            <v>201104</v>
          </cell>
          <cell r="C93">
            <v>167266</v>
          </cell>
          <cell r="F93">
            <v>0</v>
          </cell>
          <cell r="V93">
            <v>0</v>
          </cell>
          <cell r="AM93" t="str">
            <v>NGP 3</v>
          </cell>
          <cell r="AP93">
            <v>-25932.298229732474</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-25913.793585293777</v>
          </cell>
        </row>
        <row r="96">
          <cell r="B96">
            <v>201107</v>
          </cell>
          <cell r="C96">
            <v>167266</v>
          </cell>
          <cell r="F96">
            <v>0</v>
          </cell>
          <cell r="V96">
            <v>0</v>
          </cell>
          <cell r="AM96" t="str">
            <v>NGP 3</v>
          </cell>
          <cell r="AP96">
            <v>-25902.850700901836</v>
          </cell>
        </row>
        <row r="97">
          <cell r="B97">
            <v>201108</v>
          </cell>
          <cell r="C97">
            <v>167266</v>
          </cell>
          <cell r="F97">
            <v>0</v>
          </cell>
          <cell r="V97">
            <v>0</v>
          </cell>
          <cell r="AM97" t="str">
            <v>NGP 3</v>
          </cell>
          <cell r="AP97">
            <v>-25890.812531315241</v>
          </cell>
        </row>
        <row r="98">
          <cell r="B98">
            <v>201109</v>
          </cell>
          <cell r="C98">
            <v>167266</v>
          </cell>
          <cell r="F98">
            <v>0</v>
          </cell>
          <cell r="V98">
            <v>0</v>
          </cell>
          <cell r="AM98" t="str">
            <v>NGP 3</v>
          </cell>
          <cell r="AP98">
            <v>-25807.19949449339</v>
          </cell>
        </row>
        <row r="99">
          <cell r="B99">
            <v>201110</v>
          </cell>
          <cell r="C99">
            <v>167266</v>
          </cell>
          <cell r="F99">
            <v>0</v>
          </cell>
          <cell r="V99">
            <v>0</v>
          </cell>
          <cell r="AM99" t="str">
            <v>NGP 3</v>
          </cell>
          <cell r="AP99">
            <v>-25792.922593257943</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-42766.376529770234</v>
          </cell>
        </row>
        <row r="102">
          <cell r="B102">
            <v>201106</v>
          </cell>
          <cell r="C102">
            <v>167267</v>
          </cell>
          <cell r="F102">
            <v>0</v>
          </cell>
          <cell r="V102">
            <v>0</v>
          </cell>
          <cell r="AM102" t="str">
            <v>NGP 3</v>
          </cell>
          <cell r="AP102">
            <v>-42750.167448349581</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-42712.255442047288</v>
          </cell>
        </row>
        <row r="105">
          <cell r="B105">
            <v>201109</v>
          </cell>
          <cell r="C105">
            <v>167267</v>
          </cell>
          <cell r="F105">
            <v>0</v>
          </cell>
          <cell r="V105">
            <v>0</v>
          </cell>
          <cell r="AM105" t="str">
            <v>NGP 3</v>
          </cell>
          <cell r="AP105">
            <v>-42574.980711685363</v>
          </cell>
        </row>
        <row r="106">
          <cell r="B106">
            <v>201110</v>
          </cell>
          <cell r="C106">
            <v>167267</v>
          </cell>
          <cell r="F106">
            <v>0</v>
          </cell>
          <cell r="V106">
            <v>0</v>
          </cell>
          <cell r="AM106" t="str">
            <v>NGP 3</v>
          </cell>
          <cell r="AP106">
            <v>-42551.42764096758</v>
          </cell>
        </row>
        <row r="107">
          <cell r="B107">
            <v>201101</v>
          </cell>
          <cell r="C107">
            <v>172078</v>
          </cell>
          <cell r="F107">
            <v>344690</v>
          </cell>
          <cell r="V107">
            <v>689.37800000000004</v>
          </cell>
          <cell r="AM107" t="str">
            <v>NGP 3</v>
          </cell>
          <cell r="AP107">
            <v>-6202.9268340432509</v>
          </cell>
        </row>
        <row r="108">
          <cell r="B108">
            <v>201101</v>
          </cell>
          <cell r="C108">
            <v>67038</v>
          </cell>
          <cell r="F108">
            <v>228530</v>
          </cell>
          <cell r="V108">
            <v>359664.26657730673</v>
          </cell>
          <cell r="AM108" t="str">
            <v>NGP 3</v>
          </cell>
          <cell r="AP108">
            <v>-26678.257417577875</v>
          </cell>
        </row>
        <row r="109">
          <cell r="B109">
            <v>201101</v>
          </cell>
          <cell r="C109">
            <v>67039</v>
          </cell>
          <cell r="F109">
            <v>223260</v>
          </cell>
          <cell r="V109">
            <v>351366.16680608544</v>
          </cell>
          <cell r="AM109" t="str">
            <v>NGP 3</v>
          </cell>
          <cell r="AP109">
            <v>-26067.209619936544</v>
          </cell>
        </row>
        <row r="110">
          <cell r="B110">
            <v>201101</v>
          </cell>
          <cell r="C110">
            <v>48215</v>
          </cell>
          <cell r="F110">
            <v>79080</v>
          </cell>
          <cell r="V110">
            <v>-19928.412</v>
          </cell>
          <cell r="AM110" t="str">
            <v>NGP 3</v>
          </cell>
          <cell r="AP110">
            <v>-21509.668973733325</v>
          </cell>
        </row>
        <row r="111">
          <cell r="B111">
            <v>201101</v>
          </cell>
          <cell r="C111">
            <v>48216</v>
          </cell>
          <cell r="F111">
            <v>99170</v>
          </cell>
          <cell r="V111">
            <v>-24990.588</v>
          </cell>
          <cell r="AM111" t="str">
            <v>NGP 3</v>
          </cell>
          <cell r="AP111">
            <v>-26973.557829098812</v>
          </cell>
        </row>
        <row r="112">
          <cell r="B112">
            <v>201101</v>
          </cell>
          <cell r="C112">
            <v>48217</v>
          </cell>
          <cell r="F112">
            <v>947700</v>
          </cell>
          <cell r="V112">
            <v>-238820.652</v>
          </cell>
          <cell r="AM112" t="str">
            <v>NGP 3</v>
          </cell>
          <cell r="AP112">
            <v>-257770.54115031706</v>
          </cell>
        </row>
        <row r="113">
          <cell r="B113">
            <v>201101</v>
          </cell>
          <cell r="C113">
            <v>116952</v>
          </cell>
          <cell r="F113">
            <v>333500</v>
          </cell>
          <cell r="V113">
            <v>-84041.495999999999</v>
          </cell>
          <cell r="AM113" t="str">
            <v>NGP 3</v>
          </cell>
          <cell r="AP113">
            <v>-90710.049373040776</v>
          </cell>
        </row>
        <row r="114">
          <cell r="B114">
            <v>201101</v>
          </cell>
          <cell r="C114">
            <v>116953</v>
          </cell>
          <cell r="F114">
            <v>51490</v>
          </cell>
          <cell r="V114">
            <v>-12975.732</v>
          </cell>
          <cell r="AM114" t="str">
            <v>NGP 3</v>
          </cell>
          <cell r="AP114">
            <v>-14005.308651208004</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-341.83262055354828</v>
          </cell>
        </row>
        <row r="118">
          <cell r="B118">
            <v>201101</v>
          </cell>
          <cell r="C118">
            <v>172387</v>
          </cell>
          <cell r="F118">
            <v>310000</v>
          </cell>
          <cell r="V118">
            <v>-775</v>
          </cell>
          <cell r="AM118" t="str">
            <v>NGP 3</v>
          </cell>
          <cell r="AP118">
            <v>-6973.655309273282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1242.1515051627484</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-281.00848687211942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-1948.1682656041926</v>
          </cell>
        </row>
        <row r="128">
          <cell r="B128">
            <v>201101</v>
          </cell>
          <cell r="C128">
            <v>172219</v>
          </cell>
          <cell r="F128">
            <v>62000</v>
          </cell>
          <cell r="V128">
            <v>-620</v>
          </cell>
          <cell r="AM128" t="str">
            <v>NGP 3</v>
          </cell>
          <cell r="AP128">
            <v>-1859.7310618546564</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-14876.772742255876</v>
          </cell>
        </row>
        <row r="134">
          <cell r="B134">
            <v>201101</v>
          </cell>
          <cell r="C134">
            <v>172246</v>
          </cell>
          <cell r="F134">
            <v>100530</v>
          </cell>
          <cell r="V134">
            <v>-1005.33</v>
          </cell>
          <cell r="AM134" t="str">
            <v>NGP 3</v>
          </cell>
          <cell r="AP134">
            <v>-3015.4939298104614</v>
          </cell>
        </row>
        <row r="135">
          <cell r="B135">
            <v>201101</v>
          </cell>
          <cell r="C135">
            <v>172349</v>
          </cell>
          <cell r="F135">
            <v>419280</v>
          </cell>
          <cell r="V135">
            <v>0</v>
          </cell>
          <cell r="AM135" t="str">
            <v>NGP 3</v>
          </cell>
          <cell r="AP135">
            <v>-8383.7812841035538</v>
          </cell>
        </row>
        <row r="136">
          <cell r="B136">
            <v>201101</v>
          </cell>
          <cell r="C136">
            <v>172840</v>
          </cell>
          <cell r="F136">
            <v>310000</v>
          </cell>
          <cell r="V136">
            <v>12400</v>
          </cell>
          <cell r="AM136" t="str">
            <v>NGP 3</v>
          </cell>
          <cell r="AP136">
            <v>6201.344690726718</v>
          </cell>
        </row>
        <row r="137">
          <cell r="B137">
            <v>201101</v>
          </cell>
          <cell r="C137">
            <v>172218</v>
          </cell>
          <cell r="F137">
            <v>155000</v>
          </cell>
          <cell r="V137">
            <v>0</v>
          </cell>
          <cell r="AM137" t="str">
            <v>NGP 3</v>
          </cell>
          <cell r="AP137">
            <v>-3099.327654636641</v>
          </cell>
        </row>
        <row r="138">
          <cell r="B138">
            <v>201101</v>
          </cell>
          <cell r="C138">
            <v>172242</v>
          </cell>
          <cell r="F138">
            <v>77720</v>
          </cell>
          <cell r="V138">
            <v>0</v>
          </cell>
          <cell r="AM138" t="str">
            <v>NGP 3</v>
          </cell>
          <cell r="AP138">
            <v>-1554.0628730216758</v>
          </cell>
        </row>
        <row r="139">
          <cell r="B139">
            <v>201101</v>
          </cell>
          <cell r="C139">
            <v>172533</v>
          </cell>
          <cell r="F139">
            <v>973620</v>
          </cell>
          <cell r="V139">
            <v>58417.02</v>
          </cell>
          <cell r="AM139" t="str">
            <v>NGP 3</v>
          </cell>
          <cell r="AP139">
            <v>38948.843283178532</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-7876.6912884804233</v>
          </cell>
        </row>
        <row r="145">
          <cell r="B145">
            <v>201101</v>
          </cell>
          <cell r="C145">
            <v>172222</v>
          </cell>
          <cell r="F145">
            <v>207700</v>
          </cell>
          <cell r="V145">
            <v>-519.25</v>
          </cell>
          <cell r="AM145" t="str">
            <v>NGP 3</v>
          </cell>
          <cell r="AP145">
            <v>-4672.3490572130986</v>
          </cell>
        </row>
        <row r="146">
          <cell r="B146">
            <v>201101</v>
          </cell>
          <cell r="C146">
            <v>172844</v>
          </cell>
          <cell r="F146">
            <v>317070</v>
          </cell>
          <cell r="V146">
            <v>-3170.68</v>
          </cell>
          <cell r="AM146" t="str">
            <v>NGP 3</v>
          </cell>
          <cell r="AP146">
            <v>-9510.7046416492885</v>
          </cell>
        </row>
        <row r="147">
          <cell r="B147">
            <v>201101</v>
          </cell>
          <cell r="C147">
            <v>172225</v>
          </cell>
          <cell r="F147">
            <v>114700</v>
          </cell>
          <cell r="V147">
            <v>802.9</v>
          </cell>
          <cell r="AM147" t="str">
            <v>NGP 3</v>
          </cell>
          <cell r="AP147">
            <v>-1490.6024644311142</v>
          </cell>
        </row>
        <row r="148">
          <cell r="B148">
            <v>201101</v>
          </cell>
          <cell r="C148">
            <v>172385</v>
          </cell>
          <cell r="F148">
            <v>310000</v>
          </cell>
          <cell r="V148">
            <v>-2325</v>
          </cell>
          <cell r="AM148" t="str">
            <v>NGP 3</v>
          </cell>
          <cell r="AP148">
            <v>-8523.6553092732829</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-6973.655309273282</v>
          </cell>
        </row>
        <row r="156">
          <cell r="B156">
            <v>201101</v>
          </cell>
          <cell r="C156">
            <v>153972</v>
          </cell>
          <cell r="F156">
            <v>0</v>
          </cell>
          <cell r="V156">
            <v>0</v>
          </cell>
          <cell r="AM156" t="str">
            <v>NGP 3</v>
          </cell>
          <cell r="AP156">
            <v>-357418.46426515508</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14031.398204433081</v>
          </cell>
        </row>
        <row r="159">
          <cell r="B159">
            <v>201101</v>
          </cell>
          <cell r="C159">
            <v>153972</v>
          </cell>
          <cell r="F159">
            <v>9980</v>
          </cell>
          <cell r="V159">
            <v>25300.208999999999</v>
          </cell>
          <cell r="AM159" t="str">
            <v>NGP 3</v>
          </cell>
          <cell r="AP159">
            <v>25100.652290365975</v>
          </cell>
        </row>
        <row r="160">
          <cell r="B160">
            <v>201101</v>
          </cell>
          <cell r="C160">
            <v>153972</v>
          </cell>
          <cell r="F160">
            <v>13210</v>
          </cell>
          <cell r="V160">
            <v>33471.705000000002</v>
          </cell>
          <cell r="AM160" t="str">
            <v>NGP 3</v>
          </cell>
          <cell r="AP160">
            <v>33207.562301175807</v>
          </cell>
        </row>
        <row r="161">
          <cell r="B161">
            <v>201101</v>
          </cell>
          <cell r="C161">
            <v>153972</v>
          </cell>
          <cell r="F161">
            <v>138790</v>
          </cell>
          <cell r="V161">
            <v>351767.19099999999</v>
          </cell>
          <cell r="AM161" t="str">
            <v>NGP 3</v>
          </cell>
          <cell r="AP161">
            <v>348991.99303105148</v>
          </cell>
        </row>
        <row r="162">
          <cell r="B162">
            <v>201101</v>
          </cell>
          <cell r="C162">
            <v>153972</v>
          </cell>
          <cell r="F162">
            <v>159870</v>
          </cell>
          <cell r="V162">
            <v>405196.20299999998</v>
          </cell>
          <cell r="AM162" t="str">
            <v>NGP 3</v>
          </cell>
          <cell r="AP162">
            <v>401999.49647002091</v>
          </cell>
        </row>
        <row r="163">
          <cell r="B163">
            <v>201101</v>
          </cell>
          <cell r="C163">
            <v>153972</v>
          </cell>
          <cell r="F163">
            <v>230580</v>
          </cell>
          <cell r="V163">
            <v>584419.11199999996</v>
          </cell>
          <cell r="AM163" t="str">
            <v>NGP 3</v>
          </cell>
          <cell r="AP163">
            <v>579808.51218963787</v>
          </cell>
        </row>
        <row r="164">
          <cell r="B164">
            <v>201101</v>
          </cell>
          <cell r="C164">
            <v>172197</v>
          </cell>
          <cell r="F164">
            <v>236690</v>
          </cell>
          <cell r="V164">
            <v>4141.9880000000003</v>
          </cell>
          <cell r="AM164" t="str">
            <v>NGP 3</v>
          </cell>
          <cell r="AP164">
            <v>-590.78530694159053</v>
          </cell>
        </row>
        <row r="165">
          <cell r="B165">
            <v>201101</v>
          </cell>
          <cell r="C165">
            <v>172199</v>
          </cell>
          <cell r="F165">
            <v>347050</v>
          </cell>
          <cell r="V165">
            <v>1735.2249999999999</v>
          </cell>
          <cell r="AM165" t="str">
            <v>NGP 3</v>
          </cell>
          <cell r="AP165">
            <v>-5204.2695970428795</v>
          </cell>
        </row>
        <row r="166">
          <cell r="B166">
            <v>201101</v>
          </cell>
          <cell r="C166">
            <v>172200</v>
          </cell>
          <cell r="F166">
            <v>342400</v>
          </cell>
          <cell r="V166">
            <v>1711.9749999999999</v>
          </cell>
          <cell r="AM166" t="str">
            <v>NGP 3</v>
          </cell>
          <cell r="AP166">
            <v>-5134.5397674037795</v>
          </cell>
        </row>
        <row r="167">
          <cell r="B167">
            <v>201101</v>
          </cell>
          <cell r="C167">
            <v>172984</v>
          </cell>
          <cell r="F167">
            <v>340</v>
          </cell>
          <cell r="V167">
            <v>1.7050000000000001</v>
          </cell>
          <cell r="AM167" t="str">
            <v>NGP 3</v>
          </cell>
          <cell r="AP167">
            <v>-5.0935251779126318</v>
          </cell>
        </row>
        <row r="168">
          <cell r="B168">
            <v>201101</v>
          </cell>
          <cell r="C168">
            <v>172233</v>
          </cell>
          <cell r="F168">
            <v>217000</v>
          </cell>
          <cell r="V168">
            <v>1085</v>
          </cell>
          <cell r="AM168" t="str">
            <v>NGP 3</v>
          </cell>
          <cell r="AP168">
            <v>-3254.0587164912977</v>
          </cell>
        </row>
        <row r="169">
          <cell r="B169">
            <v>201101</v>
          </cell>
          <cell r="C169">
            <v>172264</v>
          </cell>
          <cell r="F169">
            <v>226300</v>
          </cell>
          <cell r="V169">
            <v>0</v>
          </cell>
          <cell r="AM169" t="str">
            <v>NGP 3</v>
          </cell>
          <cell r="AP169">
            <v>-4525.0183757694958</v>
          </cell>
        </row>
        <row r="170">
          <cell r="B170">
            <v>201101</v>
          </cell>
          <cell r="C170">
            <v>172365</v>
          </cell>
          <cell r="F170">
            <v>560</v>
          </cell>
          <cell r="V170">
            <v>0</v>
          </cell>
          <cell r="AM170" t="str">
            <v>NGP 3</v>
          </cell>
          <cell r="AP170">
            <v>-11.197570881267865</v>
          </cell>
        </row>
        <row r="171">
          <cell r="B171">
            <v>201101</v>
          </cell>
          <cell r="C171">
            <v>172843</v>
          </cell>
          <cell r="F171">
            <v>310000</v>
          </cell>
          <cell r="V171">
            <v>-3100</v>
          </cell>
          <cell r="AM171" t="str">
            <v>NGP 3</v>
          </cell>
          <cell r="AP171">
            <v>-9298.6553092732829</v>
          </cell>
        </row>
        <row r="172">
          <cell r="B172">
            <v>201101</v>
          </cell>
          <cell r="C172">
            <v>172833</v>
          </cell>
          <cell r="F172">
            <v>139500</v>
          </cell>
          <cell r="V172">
            <v>-1395</v>
          </cell>
          <cell r="AM172" t="str">
            <v>NGP 3</v>
          </cell>
          <cell r="AP172">
            <v>-4184.3948891729769</v>
          </cell>
        </row>
        <row r="173">
          <cell r="B173">
            <v>201101</v>
          </cell>
          <cell r="C173">
            <v>172198</v>
          </cell>
          <cell r="F173">
            <v>310000</v>
          </cell>
          <cell r="V173">
            <v>775</v>
          </cell>
          <cell r="AM173" t="str">
            <v>NGP 3</v>
          </cell>
          <cell r="AP173">
            <v>-5423.655309273282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-1859.5965927819846</v>
          </cell>
        </row>
        <row r="177">
          <cell r="B177">
            <v>201101</v>
          </cell>
          <cell r="C177">
            <v>153851</v>
          </cell>
          <cell r="F177">
            <v>319080</v>
          </cell>
          <cell r="V177">
            <v>1595.415</v>
          </cell>
          <cell r="AM177" t="str">
            <v>NGP 3</v>
          </cell>
          <cell r="AP177">
            <v>-4784.8009228481251</v>
          </cell>
        </row>
        <row r="178">
          <cell r="B178">
            <v>201101</v>
          </cell>
          <cell r="C178">
            <v>172380</v>
          </cell>
          <cell r="F178">
            <v>229400</v>
          </cell>
          <cell r="V178">
            <v>0</v>
          </cell>
          <cell r="AM178" t="str">
            <v>NGP 3</v>
          </cell>
          <cell r="AP178">
            <v>-4587.0049288622286</v>
          </cell>
        </row>
        <row r="179">
          <cell r="B179">
            <v>201101</v>
          </cell>
          <cell r="C179">
            <v>172384</v>
          </cell>
          <cell r="F179">
            <v>1210</v>
          </cell>
          <cell r="V179">
            <v>0</v>
          </cell>
          <cell r="AM179" t="str">
            <v>NGP 3</v>
          </cell>
          <cell r="AP179">
            <v>-24.19475136845378</v>
          </cell>
        </row>
        <row r="180">
          <cell r="B180">
            <v>201101</v>
          </cell>
          <cell r="C180">
            <v>153740</v>
          </cell>
          <cell r="F180">
            <v>5860</v>
          </cell>
          <cell r="V180">
            <v>0</v>
          </cell>
          <cell r="AM180" t="str">
            <v>NGP 3</v>
          </cell>
          <cell r="AP180">
            <v>-117.17458100755302</v>
          </cell>
        </row>
        <row r="181">
          <cell r="B181">
            <v>201101</v>
          </cell>
          <cell r="C181">
            <v>164079</v>
          </cell>
          <cell r="F181">
            <v>446870</v>
          </cell>
          <cell r="V181">
            <v>1117.163</v>
          </cell>
          <cell r="AM181" t="str">
            <v>NGP 3</v>
          </cell>
          <cell r="AP181">
            <v>-7818.2986066288759</v>
          </cell>
        </row>
        <row r="182">
          <cell r="B182">
            <v>201101</v>
          </cell>
          <cell r="C182">
            <v>172247</v>
          </cell>
          <cell r="F182">
            <v>145890</v>
          </cell>
          <cell r="V182">
            <v>0</v>
          </cell>
          <cell r="AM182" t="str">
            <v>NGP 3</v>
          </cell>
          <cell r="AP182">
            <v>-2917.1671711931585</v>
          </cell>
        </row>
        <row r="183">
          <cell r="B183">
            <v>201101</v>
          </cell>
          <cell r="C183">
            <v>172670</v>
          </cell>
          <cell r="F183">
            <v>212200</v>
          </cell>
          <cell r="V183">
            <v>-1591.463</v>
          </cell>
          <cell r="AM183" t="str">
            <v>NGP 3</v>
          </cell>
          <cell r="AP183">
            <v>-5834.5425375090017</v>
          </cell>
        </row>
        <row r="184">
          <cell r="B184">
            <v>201101</v>
          </cell>
          <cell r="C184">
            <v>85138</v>
          </cell>
          <cell r="F184">
            <v>807550</v>
          </cell>
          <cell r="V184">
            <v>1309846.1000000001</v>
          </cell>
          <cell r="AM184" t="str">
            <v>NGP 3</v>
          </cell>
          <cell r="AP184">
            <v>-48791.052422092966</v>
          </cell>
        </row>
        <row r="185">
          <cell r="B185">
            <v>201101</v>
          </cell>
          <cell r="C185">
            <v>172079</v>
          </cell>
          <cell r="F185">
            <v>620000</v>
          </cell>
          <cell r="V185">
            <v>3100</v>
          </cell>
          <cell r="AM185" t="str">
            <v>NGP 3</v>
          </cell>
          <cell r="AP185">
            <v>-9297.310618546564</v>
          </cell>
        </row>
        <row r="186">
          <cell r="B186">
            <v>201101</v>
          </cell>
          <cell r="C186">
            <v>172240</v>
          </cell>
          <cell r="F186">
            <v>105400</v>
          </cell>
          <cell r="V186">
            <v>527</v>
          </cell>
          <cell r="AM186" t="str">
            <v>NGP 3</v>
          </cell>
          <cell r="AP186">
            <v>-1580.5428051529161</v>
          </cell>
        </row>
        <row r="187">
          <cell r="B187">
            <v>201101</v>
          </cell>
          <cell r="C187">
            <v>172241</v>
          </cell>
          <cell r="F187">
            <v>930</v>
          </cell>
          <cell r="V187">
            <v>4.6500000000000004</v>
          </cell>
          <cell r="AM187" t="str">
            <v>NGP 3</v>
          </cell>
          <cell r="AP187">
            <v>-13.945965927819847</v>
          </cell>
        </row>
        <row r="188">
          <cell r="B188">
            <v>201101</v>
          </cell>
          <cell r="C188">
            <v>172230</v>
          </cell>
          <cell r="F188">
            <v>128340</v>
          </cell>
          <cell r="V188">
            <v>898.38</v>
          </cell>
          <cell r="AM188" t="str">
            <v>NGP 3</v>
          </cell>
          <cell r="AP188">
            <v>-1667.8632980391385</v>
          </cell>
        </row>
        <row r="189">
          <cell r="B189">
            <v>201101</v>
          </cell>
          <cell r="C189">
            <v>172386</v>
          </cell>
          <cell r="F189">
            <v>310000</v>
          </cell>
          <cell r="V189">
            <v>-2325</v>
          </cell>
          <cell r="AM189" t="str">
            <v>NGP 3</v>
          </cell>
          <cell r="AP189">
            <v>-8523.6553092732829</v>
          </cell>
        </row>
        <row r="190">
          <cell r="B190">
            <v>201101</v>
          </cell>
          <cell r="C190">
            <v>172220</v>
          </cell>
          <cell r="F190">
            <v>257890</v>
          </cell>
          <cell r="V190">
            <v>-1289.4449999999999</v>
          </cell>
          <cell r="AM190" t="str">
            <v>NGP 3</v>
          </cell>
          <cell r="AP190">
            <v>-6446.1263474467314</v>
          </cell>
        </row>
        <row r="191">
          <cell r="B191">
            <v>201101</v>
          </cell>
          <cell r="C191">
            <v>172229</v>
          </cell>
          <cell r="F191">
            <v>155000</v>
          </cell>
          <cell r="V191">
            <v>0</v>
          </cell>
          <cell r="AM191" t="str">
            <v>NGP 3</v>
          </cell>
          <cell r="AP191">
            <v>-3099.327654636641</v>
          </cell>
        </row>
        <row r="192">
          <cell r="B192">
            <v>201101</v>
          </cell>
          <cell r="C192">
            <v>172235</v>
          </cell>
          <cell r="F192">
            <v>77500</v>
          </cell>
          <cell r="V192">
            <v>0</v>
          </cell>
          <cell r="AM192" t="str">
            <v>NGP 3</v>
          </cell>
          <cell r="AP192">
            <v>-1549.6638273183205</v>
          </cell>
        </row>
        <row r="193">
          <cell r="B193">
            <v>201101</v>
          </cell>
          <cell r="C193">
            <v>172350</v>
          </cell>
          <cell r="F193">
            <v>310000</v>
          </cell>
          <cell r="V193">
            <v>6200</v>
          </cell>
          <cell r="AM193" t="str">
            <v>NGP 3</v>
          </cell>
          <cell r="AP193">
            <v>1.3446907267179995</v>
          </cell>
        </row>
        <row r="194">
          <cell r="B194">
            <v>201101</v>
          </cell>
          <cell r="C194">
            <v>172069</v>
          </cell>
          <cell r="F194">
            <v>310000</v>
          </cell>
          <cell r="V194">
            <v>0</v>
          </cell>
          <cell r="AM194" t="str">
            <v>NGP 3</v>
          </cell>
          <cell r="AP194">
            <v>-6198.655309273282</v>
          </cell>
        </row>
        <row r="195">
          <cell r="B195">
            <v>201101</v>
          </cell>
          <cell r="C195">
            <v>172070</v>
          </cell>
          <cell r="F195">
            <v>367260</v>
          </cell>
          <cell r="V195">
            <v>0</v>
          </cell>
          <cell r="AM195" t="str">
            <v>NGP 3</v>
          </cell>
          <cell r="AP195">
            <v>-7343.6069318829213</v>
          </cell>
        </row>
        <row r="196">
          <cell r="B196">
            <v>201102</v>
          </cell>
          <cell r="C196">
            <v>67038</v>
          </cell>
          <cell r="F196">
            <v>206370</v>
          </cell>
          <cell r="V196">
            <v>320669.40862560779</v>
          </cell>
          <cell r="AM196" t="str">
            <v>NGP 3</v>
          </cell>
          <cell r="AP196">
            <v>-65399.35703307228</v>
          </cell>
        </row>
        <row r="197">
          <cell r="B197">
            <v>201102</v>
          </cell>
          <cell r="C197">
            <v>67039</v>
          </cell>
          <cell r="F197">
            <v>201610</v>
          </cell>
          <cell r="V197">
            <v>313275.54336291953</v>
          </cell>
          <cell r="AM197" t="str">
            <v>NGP 3</v>
          </cell>
          <cell r="AP197">
            <v>-63890.367372903827</v>
          </cell>
        </row>
        <row r="198">
          <cell r="B198">
            <v>201102</v>
          </cell>
          <cell r="C198">
            <v>48215</v>
          </cell>
          <cell r="F198">
            <v>71410</v>
          </cell>
          <cell r="V198">
            <v>-14996.75</v>
          </cell>
          <cell r="AM198" t="str">
            <v>NGP 3</v>
          </cell>
          <cell r="AP198">
            <v>-16067.415956145695</v>
          </cell>
        </row>
        <row r="199">
          <cell r="B199">
            <v>201102</v>
          </cell>
          <cell r="C199">
            <v>48216</v>
          </cell>
          <cell r="F199">
            <v>89550</v>
          </cell>
          <cell r="V199">
            <v>-18806.195</v>
          </cell>
          <cell r="AM199" t="str">
            <v>NGP 3</v>
          </cell>
          <cell r="AP199">
            <v>-20148.837996398921</v>
          </cell>
        </row>
        <row r="200">
          <cell r="B200">
            <v>201102</v>
          </cell>
          <cell r="C200">
            <v>48217</v>
          </cell>
          <cell r="F200">
            <v>855810</v>
          </cell>
          <cell r="V200">
            <v>-179719.97200000001</v>
          </cell>
          <cell r="AM200" t="str">
            <v>NGP 3</v>
          </cell>
          <cell r="AP200">
            <v>-192551.32099774608</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-10461.826805500277</v>
          </cell>
        </row>
        <row r="203">
          <cell r="B203">
            <v>201102</v>
          </cell>
          <cell r="C203">
            <v>84190</v>
          </cell>
          <cell r="F203">
            <v>715140</v>
          </cell>
          <cell r="V203">
            <v>1205008.79</v>
          </cell>
          <cell r="AM203" t="str">
            <v>NGP 3</v>
          </cell>
          <cell r="AP203">
            <v>-132936.09264416681</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9186.0621367274834</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-6715.563920048975</v>
          </cell>
        </row>
        <row r="215">
          <cell r="B215">
            <v>201102</v>
          </cell>
          <cell r="C215">
            <v>167264</v>
          </cell>
          <cell r="F215">
            <v>0</v>
          </cell>
          <cell r="V215">
            <v>0</v>
          </cell>
          <cell r="AM215" t="str">
            <v>NGP 3</v>
          </cell>
          <cell r="AP215">
            <v>-92254.537574264483</v>
          </cell>
        </row>
        <row r="216">
          <cell r="B216">
            <v>201102</v>
          </cell>
          <cell r="C216">
            <v>167265</v>
          </cell>
          <cell r="F216">
            <v>0</v>
          </cell>
          <cell r="V216">
            <v>0</v>
          </cell>
          <cell r="AM216" t="str">
            <v>NGP 3</v>
          </cell>
          <cell r="AP216">
            <v>-64357.086996251608</v>
          </cell>
        </row>
        <row r="217">
          <cell r="B217">
            <v>201102</v>
          </cell>
          <cell r="C217">
            <v>167266</v>
          </cell>
          <cell r="F217">
            <v>0</v>
          </cell>
          <cell r="V217">
            <v>0</v>
          </cell>
          <cell r="AM217" t="str">
            <v>NGP 3</v>
          </cell>
          <cell r="AP217">
            <v>-26011.916160703586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-357334.45050484146</v>
          </cell>
        </row>
        <row r="228">
          <cell r="B228">
            <v>201102</v>
          </cell>
          <cell r="C228">
            <v>153972</v>
          </cell>
          <cell r="F228">
            <v>5040</v>
          </cell>
          <cell r="V228">
            <v>8796.0509999999995</v>
          </cell>
          <cell r="AM228" t="str">
            <v>NGP 3</v>
          </cell>
          <cell r="AP228">
            <v>8695.2965506889923</v>
          </cell>
        </row>
        <row r="229">
          <cell r="B229">
            <v>201102</v>
          </cell>
          <cell r="C229">
            <v>153972</v>
          </cell>
          <cell r="F229">
            <v>9010</v>
          </cell>
          <cell r="V229">
            <v>15735.157999999999</v>
          </cell>
          <cell r="AM229" t="str">
            <v>NGP 3</v>
          </cell>
          <cell r="AP229">
            <v>15555.039430894409</v>
          </cell>
        </row>
        <row r="230">
          <cell r="B230">
            <v>201102</v>
          </cell>
          <cell r="C230">
            <v>153972</v>
          </cell>
          <cell r="F230">
            <v>11930</v>
          </cell>
          <cell r="V230">
            <v>20817.321</v>
          </cell>
          <cell r="AM230" t="str">
            <v>NGP 3</v>
          </cell>
          <cell r="AP230">
            <v>20578.82882137295</v>
          </cell>
        </row>
        <row r="231">
          <cell r="B231">
            <v>201102</v>
          </cell>
          <cell r="C231">
            <v>153972</v>
          </cell>
          <cell r="F231">
            <v>125330</v>
          </cell>
          <cell r="V231">
            <v>218777.34</v>
          </cell>
          <cell r="AM231" t="str">
            <v>NGP 3</v>
          </cell>
          <cell r="AP231">
            <v>216271.87271187527</v>
          </cell>
        </row>
        <row r="232">
          <cell r="B232">
            <v>201102</v>
          </cell>
          <cell r="C232">
            <v>153972</v>
          </cell>
          <cell r="F232">
            <v>144370</v>
          </cell>
          <cell r="V232">
            <v>252006.867</v>
          </cell>
          <cell r="AM232" t="str">
            <v>NGP 3</v>
          </cell>
          <cell r="AP232">
            <v>249120.77179225592</v>
          </cell>
        </row>
        <row r="233">
          <cell r="B233">
            <v>201102</v>
          </cell>
          <cell r="C233">
            <v>153972</v>
          </cell>
          <cell r="F233">
            <v>208220</v>
          </cell>
          <cell r="V233">
            <v>363472.38299999997</v>
          </cell>
          <cell r="AM233" t="str">
            <v>NGP 3</v>
          </cell>
          <cell r="AP233">
            <v>359309.86485802813</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-1439.3789190946204</v>
          </cell>
        </row>
        <row r="238">
          <cell r="B238">
            <v>201102</v>
          </cell>
          <cell r="C238">
            <v>153740</v>
          </cell>
          <cell r="F238">
            <v>5290</v>
          </cell>
          <cell r="V238">
            <v>0</v>
          </cell>
          <cell r="AM238" t="str">
            <v>NGP 3</v>
          </cell>
          <cell r="AP238">
            <v>-52.876094926114185</v>
          </cell>
        </row>
        <row r="239">
          <cell r="B239">
            <v>201102</v>
          </cell>
          <cell r="C239">
            <v>164079</v>
          </cell>
          <cell r="F239">
            <v>403540</v>
          </cell>
          <cell r="V239">
            <v>1008.8390000000001</v>
          </cell>
          <cell r="AM239" t="str">
            <v>NGP 3</v>
          </cell>
          <cell r="AP239">
            <v>-7058.3138720166808</v>
          </cell>
        </row>
        <row r="240">
          <cell r="B240">
            <v>201102</v>
          </cell>
          <cell r="C240">
            <v>85138</v>
          </cell>
          <cell r="F240">
            <v>729250</v>
          </cell>
          <cell r="V240">
            <v>1170442.7239999999</v>
          </cell>
          <cell r="AM240" t="str">
            <v>NGP 3</v>
          </cell>
          <cell r="AP240">
            <v>-186309.77872762212</v>
          </cell>
        </row>
        <row r="241">
          <cell r="B241">
            <v>201103</v>
          </cell>
          <cell r="C241">
            <v>67038</v>
          </cell>
          <cell r="F241">
            <v>228430</v>
          </cell>
          <cell r="V241">
            <v>279569.29941170703</v>
          </cell>
          <cell r="AM241" t="str">
            <v>NGP 3</v>
          </cell>
          <cell r="AP241">
            <v>-106843.09399297282</v>
          </cell>
        </row>
        <row r="242">
          <cell r="B242">
            <v>201103</v>
          </cell>
          <cell r="C242">
            <v>67039</v>
          </cell>
          <cell r="F242">
            <v>223160</v>
          </cell>
          <cell r="V242">
            <v>273118.37076921674</v>
          </cell>
          <cell r="AM242" t="str">
            <v>NGP 3</v>
          </cell>
          <cell r="AP242">
            <v>-104383.21777453661</v>
          </cell>
        </row>
        <row r="243">
          <cell r="B243">
            <v>201103</v>
          </cell>
          <cell r="C243">
            <v>48215</v>
          </cell>
          <cell r="F243">
            <v>79040</v>
          </cell>
          <cell r="V243">
            <v>-9485.3970000000008</v>
          </cell>
          <cell r="AM243" t="str">
            <v>NGP 3</v>
          </cell>
          <cell r="AP243">
            <v>-10670.162685513915</v>
          </cell>
        </row>
        <row r="244">
          <cell r="B244">
            <v>201103</v>
          </cell>
          <cell r="C244">
            <v>48216</v>
          </cell>
          <cell r="F244">
            <v>99120</v>
          </cell>
          <cell r="V244">
            <v>-11894.859</v>
          </cell>
          <cell r="AM244" t="str">
            <v>NGP 3</v>
          </cell>
          <cell r="AP244">
            <v>-13380.612729100952</v>
          </cell>
        </row>
        <row r="245">
          <cell r="B245">
            <v>201103</v>
          </cell>
          <cell r="C245">
            <v>48217</v>
          </cell>
          <cell r="F245">
            <v>947270</v>
          </cell>
          <cell r="V245">
            <v>-113672.315</v>
          </cell>
          <cell r="AM245" t="str">
            <v>NGP 3</v>
          </cell>
          <cell r="AP245">
            <v>-127871.36599844086</v>
          </cell>
        </row>
        <row r="246">
          <cell r="B246">
            <v>201103</v>
          </cell>
          <cell r="C246">
            <v>116952</v>
          </cell>
          <cell r="F246">
            <v>333350</v>
          </cell>
          <cell r="V246">
            <v>-40001.53</v>
          </cell>
          <cell r="AM246" t="str">
            <v>NGP 3</v>
          </cell>
          <cell r="AP246">
            <v>-44998.261291321651</v>
          </cell>
        </row>
        <row r="247">
          <cell r="B247">
            <v>201103</v>
          </cell>
          <cell r="C247">
            <v>116953</v>
          </cell>
          <cell r="F247">
            <v>51470</v>
          </cell>
          <cell r="V247">
            <v>-6176.1049999999996</v>
          </cell>
          <cell r="AM247" t="str">
            <v>NGP 3</v>
          </cell>
          <cell r="AP247">
            <v>-6947.6117033578084</v>
          </cell>
        </row>
        <row r="248">
          <cell r="B248">
            <v>201103</v>
          </cell>
          <cell r="C248">
            <v>84190</v>
          </cell>
          <cell r="F248">
            <v>791570</v>
          </cell>
          <cell r="V248">
            <v>1068613.095</v>
          </cell>
          <cell r="AM248" t="str">
            <v>NGP 3</v>
          </cell>
          <cell r="AP248">
            <v>-270522.24532507086</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2238.0415319292606</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-7431.3668158677265</v>
          </cell>
        </row>
        <row r="260">
          <cell r="B260">
            <v>201103</v>
          </cell>
          <cell r="C260">
            <v>167264</v>
          </cell>
          <cell r="F260">
            <v>0</v>
          </cell>
          <cell r="V260">
            <v>0</v>
          </cell>
          <cell r="AM260" t="str">
            <v>NGP 3</v>
          </cell>
          <cell r="AP260">
            <v>-92231.296014177235</v>
          </cell>
        </row>
        <row r="261">
          <cell r="B261">
            <v>201103</v>
          </cell>
          <cell r="C261">
            <v>167265</v>
          </cell>
          <cell r="F261">
            <v>0</v>
          </cell>
          <cell r="V261">
            <v>0</v>
          </cell>
          <cell r="AM261" t="str">
            <v>NGP 3</v>
          </cell>
          <cell r="AP261">
            <v>-64340.873602918415</v>
          </cell>
        </row>
        <row r="262">
          <cell r="B262">
            <v>201103</v>
          </cell>
          <cell r="C262">
            <v>167266</v>
          </cell>
          <cell r="F262">
            <v>0</v>
          </cell>
          <cell r="V262">
            <v>0</v>
          </cell>
          <cell r="AM262" t="str">
            <v>NGP 3</v>
          </cell>
          <cell r="AP262">
            <v>-26005.363014068964</v>
          </cell>
        </row>
        <row r="263">
          <cell r="B263">
            <v>201103</v>
          </cell>
          <cell r="C263">
            <v>167267</v>
          </cell>
          <cell r="F263">
            <v>0</v>
          </cell>
          <cell r="V263">
            <v>0</v>
          </cell>
          <cell r="AM263" t="str">
            <v>NGP 3</v>
          </cell>
          <cell r="AP263">
            <v>-42900.613723370028</v>
          </cell>
        </row>
        <row r="264">
          <cell r="B264">
            <v>201103</v>
          </cell>
          <cell r="C264">
            <v>166074</v>
          </cell>
          <cell r="F264">
            <v>393740</v>
          </cell>
          <cell r="V264">
            <v>0</v>
          </cell>
          <cell r="AM264" t="str">
            <v>NGP 3</v>
          </cell>
          <cell r="AP264">
            <v>-3934.6292258286835</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-357244.42772307893</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1955.6844447091819</v>
          </cell>
        </row>
        <row r="269">
          <cell r="B269">
            <v>201103</v>
          </cell>
          <cell r="C269">
            <v>153972</v>
          </cell>
          <cell r="F269">
            <v>8340</v>
          </cell>
          <cell r="V269">
            <v>3673.857</v>
          </cell>
          <cell r="AM269" t="str">
            <v>NGP 3</v>
          </cell>
          <cell r="AP269">
            <v>3507.1743782525969</v>
          </cell>
        </row>
        <row r="270">
          <cell r="B270">
            <v>201103</v>
          </cell>
          <cell r="C270">
            <v>153972</v>
          </cell>
          <cell r="F270">
            <v>11000</v>
          </cell>
          <cell r="V270">
            <v>4848.3980000000001</v>
          </cell>
          <cell r="AM270" t="str">
            <v>NGP 3</v>
          </cell>
          <cell r="AP270">
            <v>4628.5528154410749</v>
          </cell>
        </row>
        <row r="271">
          <cell r="B271">
            <v>201103</v>
          </cell>
          <cell r="C271">
            <v>153972</v>
          </cell>
          <cell r="F271">
            <v>115610</v>
          </cell>
          <cell r="V271">
            <v>50955.982000000004</v>
          </cell>
          <cell r="AM271" t="str">
            <v>NGP 3</v>
          </cell>
          <cell r="AP271">
            <v>48645.409110285706</v>
          </cell>
        </row>
        <row r="272">
          <cell r="B272">
            <v>201103</v>
          </cell>
          <cell r="C272">
            <v>153972</v>
          </cell>
          <cell r="F272">
            <v>133150</v>
          </cell>
          <cell r="V272">
            <v>58686.103999999999</v>
          </cell>
          <cell r="AM272" t="str">
            <v>NGP 3</v>
          </cell>
          <cell r="AP272">
            <v>56024.977970543558</v>
          </cell>
        </row>
        <row r="273">
          <cell r="B273">
            <v>201103</v>
          </cell>
          <cell r="C273">
            <v>153972</v>
          </cell>
          <cell r="F273">
            <v>192050</v>
          </cell>
          <cell r="V273">
            <v>84648.933999999994</v>
          </cell>
          <cell r="AM273" t="str">
            <v>NGP 3</v>
          </cell>
          <cell r="AP273">
            <v>80810.636936859853</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-58.558762796149956</v>
          </cell>
        </row>
        <row r="276">
          <cell r="B276">
            <v>201103</v>
          </cell>
          <cell r="C276">
            <v>164079</v>
          </cell>
          <cell r="F276">
            <v>446660</v>
          </cell>
          <cell r="V276">
            <v>1116.654</v>
          </cell>
          <cell r="AM276" t="str">
            <v>NGP 3</v>
          </cell>
          <cell r="AP276">
            <v>-7810.2596486444854</v>
          </cell>
        </row>
        <row r="277">
          <cell r="B277">
            <v>201103</v>
          </cell>
          <cell r="C277">
            <v>85138</v>
          </cell>
          <cell r="F277">
            <v>807180</v>
          </cell>
          <cell r="V277">
            <v>1025121.316</v>
          </cell>
          <cell r="AM277" t="str">
            <v>NGP 3</v>
          </cell>
          <cell r="AP277">
            <v>-332846.88511920004</v>
          </cell>
        </row>
        <row r="278">
          <cell r="B278">
            <v>201104</v>
          </cell>
          <cell r="C278">
            <v>67038</v>
          </cell>
          <cell r="F278">
            <v>220980</v>
          </cell>
          <cell r="V278">
            <v>246806.58514074166</v>
          </cell>
          <cell r="AM278" t="str">
            <v>NGP 3</v>
          </cell>
          <cell r="AP278">
            <v>-138363.47895101228</v>
          </cell>
        </row>
        <row r="279">
          <cell r="B279">
            <v>201104</v>
          </cell>
          <cell r="C279">
            <v>67039</v>
          </cell>
          <cell r="F279">
            <v>215880</v>
          </cell>
          <cell r="V279">
            <v>241108.1612891581</v>
          </cell>
          <cell r="AM279" t="str">
            <v>NGP 3</v>
          </cell>
          <cell r="AP279">
            <v>-135179.71041407686</v>
          </cell>
        </row>
        <row r="280">
          <cell r="B280">
            <v>201104</v>
          </cell>
          <cell r="C280">
            <v>48215</v>
          </cell>
          <cell r="F280">
            <v>76470</v>
          </cell>
          <cell r="V280">
            <v>-1376.3879999999999</v>
          </cell>
          <cell r="AM280" t="str">
            <v>NGP 3</v>
          </cell>
          <cell r="AP280">
            <v>-2522.2995038773638</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-30226.293103348518</v>
          </cell>
        </row>
        <row r="283">
          <cell r="B283">
            <v>201104</v>
          </cell>
          <cell r="C283">
            <v>116952</v>
          </cell>
          <cell r="F283">
            <v>322470</v>
          </cell>
          <cell r="V283">
            <v>-5804.4620000000004</v>
          </cell>
          <cell r="AM283" t="str">
            <v>NGP 3</v>
          </cell>
          <cell r="AP283">
            <v>-10636.711021254527</v>
          </cell>
        </row>
        <row r="284">
          <cell r="B284">
            <v>201104</v>
          </cell>
          <cell r="C284">
            <v>116953</v>
          </cell>
          <cell r="F284">
            <v>49790</v>
          </cell>
          <cell r="V284">
            <v>-896.19</v>
          </cell>
          <cell r="AM284" t="str">
            <v>NGP 3</v>
          </cell>
          <cell r="AP284">
            <v>-1642.2987194723937</v>
          </cell>
        </row>
        <row r="285">
          <cell r="B285">
            <v>201104</v>
          </cell>
          <cell r="C285">
            <v>84190</v>
          </cell>
          <cell r="F285">
            <v>765740</v>
          </cell>
          <cell r="V285">
            <v>949516.58900000004</v>
          </cell>
          <cell r="AM285" t="str">
            <v>NGP 3</v>
          </cell>
          <cell r="AP285">
            <v>-385313.36591073731</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-357141.16994912352</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-340.26058166813516</v>
          </cell>
        </row>
        <row r="294">
          <cell r="B294">
            <v>201104</v>
          </cell>
          <cell r="C294">
            <v>153972</v>
          </cell>
          <cell r="F294">
            <v>6980</v>
          </cell>
          <cell r="V294">
            <v>-470.19</v>
          </cell>
          <cell r="AM294" t="str">
            <v>NGP 3</v>
          </cell>
          <cell r="AP294">
            <v>-609.65144103681621</v>
          </cell>
        </row>
        <row r="295">
          <cell r="B295">
            <v>201104</v>
          </cell>
          <cell r="C295">
            <v>153972</v>
          </cell>
          <cell r="F295">
            <v>9230</v>
          </cell>
          <cell r="V295">
            <v>-621.53800000000001</v>
          </cell>
          <cell r="AM295" t="str">
            <v>NGP 3</v>
          </cell>
          <cell r="AP295">
            <v>-805.95477661458642</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-9742.7276446574051</v>
          </cell>
        </row>
        <row r="298">
          <cell r="B298">
            <v>201104</v>
          </cell>
          <cell r="C298">
            <v>153972</v>
          </cell>
          <cell r="F298">
            <v>161030</v>
          </cell>
          <cell r="V298">
            <v>-10840.593000000001</v>
          </cell>
          <cell r="AM298" t="str">
            <v>NGP 3</v>
          </cell>
          <cell r="AP298">
            <v>-14057.996416928154</v>
          </cell>
        </row>
        <row r="299">
          <cell r="B299">
            <v>201104</v>
          </cell>
          <cell r="C299">
            <v>166059</v>
          </cell>
          <cell r="F299">
            <v>0</v>
          </cell>
          <cell r="V299">
            <v>0</v>
          </cell>
          <cell r="AM299" t="str">
            <v>NGP 3</v>
          </cell>
          <cell r="AP299">
            <v>0</v>
          </cell>
        </row>
        <row r="300">
          <cell r="B300">
            <v>201105</v>
          </cell>
          <cell r="C300">
            <v>67038</v>
          </cell>
          <cell r="F300">
            <v>228240</v>
          </cell>
          <cell r="V300">
            <v>257736.27108165421</v>
          </cell>
          <cell r="AM300" t="str">
            <v>NGP 3</v>
          </cell>
          <cell r="AP300">
            <v>-127449.88876713323</v>
          </cell>
        </row>
        <row r="301">
          <cell r="B301">
            <v>201105</v>
          </cell>
          <cell r="C301">
            <v>67039</v>
          </cell>
          <cell r="F301">
            <v>222970</v>
          </cell>
          <cell r="V301">
            <v>251798.60183091156</v>
          </cell>
          <cell r="AM301" t="str">
            <v>NGP 3</v>
          </cell>
          <cell r="AP301">
            <v>-124504.94289891908</v>
          </cell>
        </row>
        <row r="302">
          <cell r="B302">
            <v>201105</v>
          </cell>
          <cell r="C302">
            <v>48215</v>
          </cell>
          <cell r="F302">
            <v>78980</v>
          </cell>
          <cell r="V302">
            <v>-1184.6880000000001</v>
          </cell>
          <cell r="AM302" t="str">
            <v>NGP 3</v>
          </cell>
          <cell r="AP302">
            <v>-2367.8160239976787</v>
          </cell>
        </row>
        <row r="303">
          <cell r="B303">
            <v>201105</v>
          </cell>
          <cell r="C303">
            <v>48216</v>
          </cell>
          <cell r="F303">
            <v>99040</v>
          </cell>
          <cell r="V303">
            <v>-1485.62</v>
          </cell>
          <cell r="AM303" t="str">
            <v>NGP 3</v>
          </cell>
          <cell r="AP303">
            <v>-2969.2487604042803</v>
          </cell>
        </row>
        <row r="304">
          <cell r="B304">
            <v>201105</v>
          </cell>
          <cell r="C304">
            <v>48217</v>
          </cell>
          <cell r="F304">
            <v>946480</v>
          </cell>
          <cell r="V304">
            <v>-14197.217000000001</v>
          </cell>
          <cell r="AM304" t="str">
            <v>NGP 3</v>
          </cell>
          <cell r="AP304">
            <v>-28375.578764412796</v>
          </cell>
        </row>
        <row r="305">
          <cell r="B305">
            <v>201105</v>
          </cell>
          <cell r="C305">
            <v>116952</v>
          </cell>
          <cell r="F305">
            <v>333070</v>
          </cell>
          <cell r="V305">
            <v>-4996.0309999999999</v>
          </cell>
          <cell r="AM305" t="str">
            <v>NGP 3</v>
          </cell>
          <cell r="AP305">
            <v>-9985.4517514928684</v>
          </cell>
        </row>
        <row r="306">
          <cell r="B306">
            <v>201105</v>
          </cell>
          <cell r="C306">
            <v>116953</v>
          </cell>
          <cell r="F306">
            <v>51420</v>
          </cell>
          <cell r="V306">
            <v>-771.37099999999998</v>
          </cell>
          <cell r="AM306" t="str">
            <v>NGP 3</v>
          </cell>
          <cell r="AP306">
            <v>-1541.6475636105422</v>
          </cell>
        </row>
        <row r="307">
          <cell r="B307">
            <v>201105</v>
          </cell>
          <cell r="C307">
            <v>84190</v>
          </cell>
          <cell r="F307">
            <v>790910</v>
          </cell>
          <cell r="V307">
            <v>991006.01300000004</v>
          </cell>
          <cell r="AM307" t="str">
            <v>NGP 3</v>
          </cell>
          <cell r="AP307">
            <v>-343879.92314834107</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245098.73318816631</v>
          </cell>
          <cell r="AM314" t="str">
            <v>NGP 3</v>
          </cell>
          <cell r="AP314">
            <v>-139792.09060866022</v>
          </cell>
        </row>
        <row r="315">
          <cell r="B315">
            <v>201106</v>
          </cell>
          <cell r="C315">
            <v>67039</v>
          </cell>
          <cell r="F315">
            <v>215660</v>
          </cell>
          <cell r="V315">
            <v>239450.09713325705</v>
          </cell>
          <cell r="AM315" t="str">
            <v>NGP 3</v>
          </cell>
          <cell r="AP315">
            <v>-136564.87238710403</v>
          </cell>
        </row>
        <row r="316">
          <cell r="B316">
            <v>201106</v>
          </cell>
          <cell r="C316">
            <v>48215</v>
          </cell>
          <cell r="F316">
            <v>76390</v>
          </cell>
          <cell r="V316">
            <v>-2291.6959999999999</v>
          </cell>
          <cell r="AM316" t="str">
            <v>NGP 3</v>
          </cell>
          <cell r="AP316">
            <v>-3435.5918563585719</v>
          </cell>
        </row>
        <row r="317">
          <cell r="B317">
            <v>201106</v>
          </cell>
          <cell r="C317">
            <v>48216</v>
          </cell>
          <cell r="F317">
            <v>95790</v>
          </cell>
          <cell r="V317">
            <v>-2873.828</v>
          </cell>
          <cell r="AM317" t="str">
            <v>NGP 3</v>
          </cell>
          <cell r="AP317">
            <v>-4308.2275821519524</v>
          </cell>
        </row>
        <row r="318">
          <cell r="B318">
            <v>201106</v>
          </cell>
          <cell r="C318">
            <v>48217</v>
          </cell>
          <cell r="F318">
            <v>915450</v>
          </cell>
          <cell r="V318">
            <v>-27463.516</v>
          </cell>
          <cell r="AM318" t="str">
            <v>NGP 3</v>
          </cell>
          <cell r="AP318">
            <v>-41171.847741110811</v>
          </cell>
        </row>
        <row r="319">
          <cell r="B319">
            <v>201106</v>
          </cell>
          <cell r="C319">
            <v>116952</v>
          </cell>
          <cell r="F319">
            <v>322150</v>
          </cell>
          <cell r="V319">
            <v>-9664.4699999999993</v>
          </cell>
          <cell r="AM319" t="str">
            <v>NGP 3</v>
          </cell>
          <cell r="AP319">
            <v>-14488.479034244194</v>
          </cell>
        </row>
        <row r="320">
          <cell r="B320">
            <v>201106</v>
          </cell>
          <cell r="C320">
            <v>116953</v>
          </cell>
          <cell r="F320">
            <v>49740</v>
          </cell>
          <cell r="V320">
            <v>-1492.162</v>
          </cell>
          <cell r="AM320" t="str">
            <v>NGP 3</v>
          </cell>
          <cell r="AP320">
            <v>-2236.989593864058</v>
          </cell>
        </row>
        <row r="321">
          <cell r="B321">
            <v>201106</v>
          </cell>
          <cell r="C321">
            <v>84190</v>
          </cell>
          <cell r="F321">
            <v>764980</v>
          </cell>
          <cell r="V321">
            <v>944746.08100000001</v>
          </cell>
          <cell r="AM321" t="str">
            <v>NGP 3</v>
          </cell>
          <cell r="AP321">
            <v>-389116.19830444857</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250281.48036815366</v>
          </cell>
          <cell r="AM329" t="str">
            <v>NGP 3</v>
          </cell>
          <cell r="AP329">
            <v>-134590.50533452525</v>
          </cell>
        </row>
        <row r="330">
          <cell r="B330">
            <v>201107</v>
          </cell>
          <cell r="C330">
            <v>67039</v>
          </cell>
          <cell r="F330">
            <v>222710</v>
          </cell>
          <cell r="V330">
            <v>244513.85183810181</v>
          </cell>
          <cell r="AM330" t="str">
            <v>NGP 3</v>
          </cell>
          <cell r="AP330">
            <v>-131483.03406738056</v>
          </cell>
        </row>
        <row r="331">
          <cell r="B331">
            <v>201107</v>
          </cell>
          <cell r="C331">
            <v>48215</v>
          </cell>
          <cell r="F331">
            <v>78880</v>
          </cell>
          <cell r="V331">
            <v>-3155.3829999999998</v>
          </cell>
          <cell r="AM331" t="str">
            <v>NGP 3</v>
          </cell>
          <cell r="AP331">
            <v>-4336.0663693580163</v>
          </cell>
        </row>
        <row r="332">
          <cell r="B332">
            <v>201107</v>
          </cell>
          <cell r="C332">
            <v>48216</v>
          </cell>
          <cell r="F332">
            <v>98920</v>
          </cell>
          <cell r="V332">
            <v>-3956.9070000000002</v>
          </cell>
          <cell r="AM332" t="str">
            <v>NGP 3</v>
          </cell>
          <cell r="AP332">
            <v>-5437.5510022425833</v>
          </cell>
        </row>
        <row r="333">
          <cell r="B333">
            <v>201107</v>
          </cell>
          <cell r="C333">
            <v>48217</v>
          </cell>
          <cell r="F333">
            <v>945350</v>
          </cell>
          <cell r="V333">
            <v>-37813.877999999997</v>
          </cell>
          <cell r="AM333" t="str">
            <v>NGP 3</v>
          </cell>
          <cell r="AP333">
            <v>-51963.967036797672</v>
          </cell>
        </row>
        <row r="334">
          <cell r="B334">
            <v>201107</v>
          </cell>
          <cell r="C334">
            <v>116952</v>
          </cell>
          <cell r="F334">
            <v>332670</v>
          </cell>
          <cell r="V334">
            <v>-13306.784</v>
          </cell>
          <cell r="AM334" t="str">
            <v>NGP 3</v>
          </cell>
          <cell r="AP334">
            <v>-18286.220314456532</v>
          </cell>
        </row>
        <row r="335">
          <cell r="B335">
            <v>201107</v>
          </cell>
          <cell r="C335">
            <v>116953</v>
          </cell>
          <cell r="F335">
            <v>51360</v>
          </cell>
          <cell r="V335">
            <v>-2054.5239999999999</v>
          </cell>
          <cell r="AM335" t="str">
            <v>NGP 3</v>
          </cell>
          <cell r="AP335">
            <v>-2823.2853824826029</v>
          </cell>
        </row>
        <row r="336">
          <cell r="B336">
            <v>201107</v>
          </cell>
          <cell r="C336">
            <v>84190</v>
          </cell>
          <cell r="F336">
            <v>789960</v>
          </cell>
          <cell r="V336">
            <v>967699.62600000005</v>
          </cell>
          <cell r="AM336" t="str">
            <v>NGP 3</v>
          </cell>
          <cell r="AP336">
            <v>-366097.92691395583</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244072.79064866103</v>
          </cell>
          <cell r="AM343" t="str">
            <v>NGP 3</v>
          </cell>
          <cell r="AP343">
            <v>-140617.33624943777</v>
          </cell>
        </row>
        <row r="344">
          <cell r="B344">
            <v>201108</v>
          </cell>
          <cell r="C344">
            <v>67039</v>
          </cell>
          <cell r="F344">
            <v>222550</v>
          </cell>
          <cell r="V344">
            <v>238442.1918677947</v>
          </cell>
          <cell r="AM344" t="str">
            <v>NGP 3</v>
          </cell>
          <cell r="AP344">
            <v>-137376.76039211487</v>
          </cell>
        </row>
        <row r="345">
          <cell r="B345">
            <v>201108</v>
          </cell>
          <cell r="C345">
            <v>48215</v>
          </cell>
          <cell r="F345">
            <v>78830</v>
          </cell>
          <cell r="V345">
            <v>-2759.0439999999999</v>
          </cell>
          <cell r="AM345" t="str">
            <v>NGP 3</v>
          </cell>
          <cell r="AP345">
            <v>-3938.430598022579</v>
          </cell>
        </row>
        <row r="346">
          <cell r="B346">
            <v>201108</v>
          </cell>
          <cell r="C346">
            <v>48216</v>
          </cell>
          <cell r="F346">
            <v>98850</v>
          </cell>
          <cell r="V346">
            <v>-3459.8910000000001</v>
          </cell>
          <cell r="AM346" t="str">
            <v>NGP 3</v>
          </cell>
          <cell r="AP346">
            <v>-4938.7996035079532</v>
          </cell>
        </row>
        <row r="347">
          <cell r="B347">
            <v>201108</v>
          </cell>
          <cell r="C347">
            <v>48217</v>
          </cell>
          <cell r="F347">
            <v>944690</v>
          </cell>
          <cell r="V347">
            <v>-33064.188000000002</v>
          </cell>
          <cell r="AM347" t="str">
            <v>NGP 3</v>
          </cell>
          <cell r="AP347">
            <v>-47197.826529569327</v>
          </cell>
        </row>
        <row r="348">
          <cell r="B348">
            <v>201108</v>
          </cell>
          <cell r="C348">
            <v>116952</v>
          </cell>
          <cell r="F348">
            <v>332440</v>
          </cell>
          <cell r="V348">
            <v>-11635.358</v>
          </cell>
          <cell r="AM348" t="str">
            <v>NGP 3</v>
          </cell>
          <cell r="AP348">
            <v>-16609.039094083804</v>
          </cell>
        </row>
        <row r="349">
          <cell r="B349">
            <v>201108</v>
          </cell>
          <cell r="C349">
            <v>116953</v>
          </cell>
          <cell r="F349">
            <v>51330</v>
          </cell>
          <cell r="V349">
            <v>-1796.461</v>
          </cell>
          <cell r="AM349" t="str">
            <v>NGP 3</v>
          </cell>
          <cell r="AP349">
            <v>-2564.4162718064058</v>
          </cell>
        </row>
        <row r="350">
          <cell r="B350">
            <v>201108</v>
          </cell>
          <cell r="C350">
            <v>84190</v>
          </cell>
          <cell r="F350">
            <v>789410</v>
          </cell>
          <cell r="V350">
            <v>947292.995</v>
          </cell>
          <cell r="AM350" t="str">
            <v>NGP 3</v>
          </cell>
          <cell r="AP350">
            <v>-385873.7132820675</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236461.50121148131</v>
          </cell>
          <cell r="AM356" t="str">
            <v>NGP 3</v>
          </cell>
          <cell r="AP356">
            <v>-146827.70623301581</v>
          </cell>
        </row>
        <row r="357">
          <cell r="B357">
            <v>201109</v>
          </cell>
          <cell r="C357">
            <v>67039</v>
          </cell>
          <cell r="F357">
            <v>215200</v>
          </cell>
          <cell r="V357">
            <v>231015.40240699053</v>
          </cell>
          <cell r="AM357" t="str">
            <v>NGP 3</v>
          </cell>
          <cell r="AP357">
            <v>-143435.0627244674</v>
          </cell>
        </row>
        <row r="358">
          <cell r="B358">
            <v>201109</v>
          </cell>
          <cell r="C358">
            <v>48215</v>
          </cell>
          <cell r="F358">
            <v>76220</v>
          </cell>
          <cell r="V358">
            <v>-1524.4870000000001</v>
          </cell>
          <cell r="AM358" t="str">
            <v>NGP 3</v>
          </cell>
          <cell r="AP358">
            <v>-2664.2449002351605</v>
          </cell>
        </row>
        <row r="359">
          <cell r="B359">
            <v>201109</v>
          </cell>
          <cell r="C359">
            <v>48216</v>
          </cell>
          <cell r="F359">
            <v>95590</v>
          </cell>
          <cell r="V359">
            <v>-1911.7339999999999</v>
          </cell>
          <cell r="AM359" t="str">
            <v>NGP 3</v>
          </cell>
          <cell r="AP359">
            <v>-3341.1417365977304</v>
          </cell>
        </row>
        <row r="360">
          <cell r="B360">
            <v>201109</v>
          </cell>
          <cell r="C360">
            <v>48217</v>
          </cell>
          <cell r="F360">
            <v>913470</v>
          </cell>
          <cell r="V360">
            <v>-18269.344000000001</v>
          </cell>
          <cell r="AM360" t="str">
            <v>NGP 3</v>
          </cell>
          <cell r="AP360">
            <v>-31928.943175122175</v>
          </cell>
        </row>
        <row r="361">
          <cell r="B361">
            <v>201109</v>
          </cell>
          <cell r="C361">
            <v>116952</v>
          </cell>
          <cell r="F361">
            <v>321450</v>
          </cell>
          <cell r="V361">
            <v>-6429.0209999999997</v>
          </cell>
          <cell r="AM361" t="str">
            <v>NGP 3</v>
          </cell>
          <cell r="AP361">
            <v>-11235.832559047394</v>
          </cell>
        </row>
        <row r="362">
          <cell r="B362">
            <v>201109</v>
          </cell>
          <cell r="C362">
            <v>116953</v>
          </cell>
          <cell r="F362">
            <v>49630</v>
          </cell>
          <cell r="V362">
            <v>-992.62</v>
          </cell>
          <cell r="AM362" t="str">
            <v>NGP 3</v>
          </cell>
          <cell r="AP362">
            <v>-1734.7635920843745</v>
          </cell>
        </row>
        <row r="363">
          <cell r="B363">
            <v>201109</v>
          </cell>
          <cell r="C363">
            <v>84190</v>
          </cell>
          <cell r="F363">
            <v>763320</v>
          </cell>
          <cell r="V363">
            <v>919799.72</v>
          </cell>
          <cell r="AM363" t="str">
            <v>NGP 3</v>
          </cell>
          <cell r="AP363">
            <v>-408512.35941876966</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244095.94484486198</v>
          </cell>
          <cell r="AM369" t="str">
            <v>NGP 3</v>
          </cell>
          <cell r="AP369">
            <v>-139123.3012477984</v>
          </cell>
        </row>
        <row r="370">
          <cell r="B370">
            <v>201110</v>
          </cell>
          <cell r="C370">
            <v>67039</v>
          </cell>
          <cell r="F370">
            <v>222160</v>
          </cell>
          <cell r="V370">
            <v>238468.53069308173</v>
          </cell>
          <cell r="AM370" t="str">
            <v>NGP 3</v>
          </cell>
          <cell r="AP370">
            <v>-135913.47521032652</v>
          </cell>
        </row>
        <row r="371">
          <cell r="B371">
            <v>201110</v>
          </cell>
          <cell r="C371">
            <v>48215</v>
          </cell>
          <cell r="F371">
            <v>78690</v>
          </cell>
          <cell r="V371">
            <v>-2360.7510000000002</v>
          </cell>
          <cell r="AM371" t="str">
            <v>NGP 3</v>
          </cell>
          <cell r="AP371">
            <v>-3536.7931512922942</v>
          </cell>
        </row>
        <row r="372">
          <cell r="B372">
            <v>201110</v>
          </cell>
          <cell r="C372">
            <v>48216</v>
          </cell>
          <cell r="F372">
            <v>98680</v>
          </cell>
          <cell r="V372">
            <v>-2960.424</v>
          </cell>
          <cell r="AM372" t="str">
            <v>NGP 3</v>
          </cell>
          <cell r="AP372">
            <v>-4435.221807720467</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-14915.418473349355</v>
          </cell>
        </row>
        <row r="375">
          <cell r="B375">
            <v>201110</v>
          </cell>
          <cell r="C375">
            <v>116953</v>
          </cell>
          <cell r="F375">
            <v>51240</v>
          </cell>
          <cell r="V375">
            <v>-1537.125</v>
          </cell>
          <cell r="AM375" t="str">
            <v>NGP 3</v>
          </cell>
          <cell r="AP375">
            <v>-2302.9198892135869</v>
          </cell>
        </row>
        <row r="376">
          <cell r="B376">
            <v>201110</v>
          </cell>
          <cell r="C376">
            <v>84190</v>
          </cell>
          <cell r="F376">
            <v>788030</v>
          </cell>
          <cell r="V376">
            <v>953513.16899999999</v>
          </cell>
          <cell r="AM376" t="str">
            <v>NGP 3</v>
          </cell>
          <cell r="AP376">
            <v>-374556.46607503743</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-2314.7763467717441</v>
          </cell>
        </row>
        <row r="383">
          <cell r="B383">
            <v>201111</v>
          </cell>
          <cell r="C383">
            <v>48216</v>
          </cell>
          <cell r="F383">
            <v>95400</v>
          </cell>
          <cell r="V383">
            <v>-1240.26</v>
          </cell>
          <cell r="AM383" t="str">
            <v>NGP 3</v>
          </cell>
          <cell r="AP383">
            <v>-2902.6718938226127</v>
          </cell>
        </row>
        <row r="384">
          <cell r="B384">
            <v>201111</v>
          </cell>
          <cell r="C384">
            <v>48217</v>
          </cell>
          <cell r="F384">
            <v>911730</v>
          </cell>
          <cell r="V384">
            <v>-11852.455</v>
          </cell>
          <cell r="AM384" t="str">
            <v>NGP 3</v>
          </cell>
          <cell r="AP384">
            <v>-27739.989548793405</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-1507.2432371066272</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-10872.795809854249</v>
          </cell>
        </row>
        <row r="389">
          <cell r="B389">
            <v>201112</v>
          </cell>
          <cell r="C389">
            <v>48217</v>
          </cell>
          <cell r="F389">
            <v>941050</v>
          </cell>
          <cell r="V389">
            <v>-87517.72</v>
          </cell>
          <cell r="AM389" t="str">
            <v>NGP 3</v>
          </cell>
          <cell r="AP389">
            <v>-103905.54916536348</v>
          </cell>
        </row>
        <row r="390">
          <cell r="B390">
            <v>201112</v>
          </cell>
          <cell r="C390">
            <v>116952</v>
          </cell>
          <cell r="F390">
            <v>331160</v>
          </cell>
          <cell r="V390">
            <v>-30797.671999999999</v>
          </cell>
          <cell r="AM390" t="str">
            <v>NGP 3</v>
          </cell>
          <cell r="AP390">
            <v>-36564.627535201922</v>
          </cell>
        </row>
        <row r="391">
          <cell r="B391">
            <v>201112</v>
          </cell>
          <cell r="C391">
            <v>116953</v>
          </cell>
          <cell r="F391">
            <v>51130</v>
          </cell>
          <cell r="V391">
            <v>-4755.0600000000004</v>
          </cell>
          <cell r="AM391" t="str">
            <v>NGP 3</v>
          </cell>
          <cell r="AP391">
            <v>-5645.4587091281392</v>
          </cell>
        </row>
        <row r="392">
          <cell r="B392">
            <v>201201</v>
          </cell>
          <cell r="C392">
            <v>48215</v>
          </cell>
          <cell r="F392">
            <v>78470</v>
          </cell>
          <cell r="V392">
            <v>-12712.026</v>
          </cell>
          <cell r="AM392" t="str">
            <v>NGP 3</v>
          </cell>
          <cell r="AP392">
            <v>-14077.646911322878</v>
          </cell>
        </row>
        <row r="393">
          <cell r="B393">
            <v>201201</v>
          </cell>
          <cell r="C393">
            <v>48216</v>
          </cell>
          <cell r="F393">
            <v>98400</v>
          </cell>
          <cell r="V393">
            <v>-15941.11</v>
          </cell>
          <cell r="AM393" t="str">
            <v>NGP 3</v>
          </cell>
          <cell r="AP393">
            <v>-17653.57460652697</v>
          </cell>
        </row>
        <row r="394">
          <cell r="B394">
            <v>201201</v>
          </cell>
          <cell r="C394">
            <v>48217</v>
          </cell>
          <cell r="F394">
            <v>940370</v>
          </cell>
          <cell r="V394">
            <v>-152340.00899999999</v>
          </cell>
          <cell r="AM394" t="str">
            <v>NGP 3</v>
          </cell>
          <cell r="AP394">
            <v>-168705.35800446913</v>
          </cell>
        </row>
        <row r="395">
          <cell r="B395">
            <v>201201</v>
          </cell>
          <cell r="C395">
            <v>116952</v>
          </cell>
          <cell r="F395">
            <v>330920</v>
          </cell>
          <cell r="V395">
            <v>-53608.773000000001</v>
          </cell>
          <cell r="AM395" t="str">
            <v>NGP 3</v>
          </cell>
          <cell r="AP395">
            <v>-59367.805394226671</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-8978.4666881274625</v>
          </cell>
        </row>
        <row r="398">
          <cell r="B398">
            <v>201202</v>
          </cell>
          <cell r="C398">
            <v>48216</v>
          </cell>
          <cell r="F398">
            <v>91990</v>
          </cell>
          <cell r="V398">
            <v>-9659.2080000000005</v>
          </cell>
          <cell r="AM398" t="str">
            <v>NGP 3</v>
          </cell>
          <cell r="AP398">
            <v>-11259.076221249254</v>
          </cell>
        </row>
        <row r="399">
          <cell r="B399">
            <v>201202</v>
          </cell>
          <cell r="C399">
            <v>48217</v>
          </cell>
          <cell r="F399">
            <v>879120</v>
          </cell>
          <cell r="V399">
            <v>-92307.485000000001</v>
          </cell>
          <cell r="AM399" t="str">
            <v>NGP 3</v>
          </cell>
          <cell r="AP399">
            <v>-107596.93114267469</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-5845.9305712236583</v>
          </cell>
        </row>
        <row r="402">
          <cell r="B402">
            <v>201203</v>
          </cell>
          <cell r="C402">
            <v>48215</v>
          </cell>
          <cell r="F402">
            <v>78360</v>
          </cell>
          <cell r="V402">
            <v>-4153.2650000000003</v>
          </cell>
          <cell r="AM402" t="str">
            <v>NGP 3</v>
          </cell>
          <cell r="AP402">
            <v>-5515.193845466637</v>
          </cell>
        </row>
        <row r="403">
          <cell r="B403">
            <v>201203</v>
          </cell>
          <cell r="C403">
            <v>48216</v>
          </cell>
          <cell r="F403">
            <v>98270</v>
          </cell>
          <cell r="V403">
            <v>-5208.2690000000002</v>
          </cell>
          <cell r="AM403" t="str">
            <v>NGP 3</v>
          </cell>
          <cell r="AP403">
            <v>-6916.241787697887</v>
          </cell>
        </row>
        <row r="404">
          <cell r="B404">
            <v>201203</v>
          </cell>
          <cell r="C404">
            <v>48217</v>
          </cell>
          <cell r="F404">
            <v>939100</v>
          </cell>
          <cell r="V404">
            <v>-49772.428999999996</v>
          </cell>
          <cell r="AM404" t="str">
            <v>NGP 3</v>
          </cell>
          <cell r="AP404">
            <v>-66094.371046678381</v>
          </cell>
        </row>
        <row r="405">
          <cell r="B405">
            <v>201203</v>
          </cell>
          <cell r="C405">
            <v>116952</v>
          </cell>
          <cell r="F405">
            <v>330470</v>
          </cell>
          <cell r="V405">
            <v>-17515.024000000001</v>
          </cell>
          <cell r="AM405" t="str">
            <v>NGP 3</v>
          </cell>
          <cell r="AP405">
            <v>-23258.727746316483</v>
          </cell>
        </row>
        <row r="406">
          <cell r="B406">
            <v>201203</v>
          </cell>
          <cell r="C406">
            <v>116953</v>
          </cell>
          <cell r="F406">
            <v>51020</v>
          </cell>
          <cell r="V406">
            <v>-2704.2620000000002</v>
          </cell>
          <cell r="AM406" t="str">
            <v>NGP 3</v>
          </cell>
          <cell r="AP406">
            <v>-3591.0104647231728</v>
          </cell>
        </row>
        <row r="407">
          <cell r="B407">
            <v>201101</v>
          </cell>
          <cell r="C407">
            <v>172227</v>
          </cell>
          <cell r="F407">
            <v>-310000</v>
          </cell>
          <cell r="V407">
            <v>0</v>
          </cell>
          <cell r="AM407" t="str">
            <v>NGP 3</v>
          </cell>
          <cell r="AP407">
            <v>-6198.655309273282</v>
          </cell>
        </row>
        <row r="408">
          <cell r="B408">
            <v>201101</v>
          </cell>
          <cell r="C408">
            <v>172534</v>
          </cell>
          <cell r="F408">
            <v>-465000</v>
          </cell>
          <cell r="V408">
            <v>-1162.5</v>
          </cell>
          <cell r="AM408" t="str">
            <v>NGP 3</v>
          </cell>
          <cell r="AP408">
            <v>-10460.482963909923</v>
          </cell>
        </row>
        <row r="409">
          <cell r="B409">
            <v>201101</v>
          </cell>
          <cell r="C409">
            <v>172535</v>
          </cell>
          <cell r="F409">
            <v>-973620</v>
          </cell>
          <cell r="V409">
            <v>-63285.105000000003</v>
          </cell>
          <cell r="AM409" t="str">
            <v>NGP 3</v>
          </cell>
          <cell r="AP409">
            <v>-82753.281716821468</v>
          </cell>
        </row>
        <row r="410">
          <cell r="B410">
            <v>201101</v>
          </cell>
          <cell r="C410">
            <v>172532</v>
          </cell>
          <cell r="F410">
            <v>-279000</v>
          </cell>
          <cell r="V410">
            <v>-697.5</v>
          </cell>
          <cell r="AM410" t="str">
            <v>NGP 3</v>
          </cell>
          <cell r="AP410">
            <v>-6276.2897783459539</v>
          </cell>
        </row>
        <row r="411">
          <cell r="B411">
            <v>201101</v>
          </cell>
          <cell r="C411">
            <v>171374</v>
          </cell>
          <cell r="F411">
            <v>-465000</v>
          </cell>
          <cell r="V411">
            <v>0</v>
          </cell>
          <cell r="AM411" t="str">
            <v>NGP 3</v>
          </cell>
          <cell r="AP411">
            <v>-9297.9829639099225</v>
          </cell>
        </row>
        <row r="412">
          <cell r="B412">
            <v>201101</v>
          </cell>
          <cell r="C412">
            <v>171375</v>
          </cell>
          <cell r="F412">
            <v>-77500</v>
          </cell>
          <cell r="V412">
            <v>0</v>
          </cell>
          <cell r="AM412" t="str">
            <v>NGP 3</v>
          </cell>
          <cell r="AP412">
            <v>-1549.6638273183205</v>
          </cell>
        </row>
        <row r="413">
          <cell r="B413">
            <v>201101</v>
          </cell>
          <cell r="C413">
            <v>171376</v>
          </cell>
          <cell r="F413">
            <v>-465000</v>
          </cell>
          <cell r="V413">
            <v>0</v>
          </cell>
          <cell r="AM413" t="str">
            <v>NGP 3</v>
          </cell>
          <cell r="AP413">
            <v>-9297.9829639099225</v>
          </cell>
        </row>
        <row r="414">
          <cell r="B414">
            <v>201101</v>
          </cell>
          <cell r="C414">
            <v>172067</v>
          </cell>
          <cell r="F414">
            <v>-465000</v>
          </cell>
          <cell r="V414">
            <v>0</v>
          </cell>
          <cell r="AM414" t="str">
            <v>NGP 3</v>
          </cell>
          <cell r="AP414">
            <v>-9297.9829639099225</v>
          </cell>
        </row>
        <row r="415">
          <cell r="B415">
            <v>201101</v>
          </cell>
          <cell r="C415">
            <v>172068</v>
          </cell>
          <cell r="F415">
            <v>-465000</v>
          </cell>
          <cell r="V415">
            <v>0</v>
          </cell>
          <cell r="AM415" t="str">
            <v>NGP 3</v>
          </cell>
          <cell r="AP415">
            <v>-9297.9829639099225</v>
          </cell>
        </row>
        <row r="416">
          <cell r="B416">
            <v>201101</v>
          </cell>
          <cell r="C416">
            <v>171924</v>
          </cell>
          <cell r="F416">
            <v>-310000</v>
          </cell>
          <cell r="V416">
            <v>0</v>
          </cell>
          <cell r="AM416" t="str">
            <v>NGP 3</v>
          </cell>
          <cell r="AP416">
            <v>-6198.655309273282</v>
          </cell>
        </row>
        <row r="417">
          <cell r="B417">
            <v>201101</v>
          </cell>
          <cell r="C417">
            <v>172675</v>
          </cell>
          <cell r="F417">
            <v>-37730</v>
          </cell>
          <cell r="V417">
            <v>-2829.5250000000001</v>
          </cell>
          <cell r="AM417" t="str">
            <v>NGP 3</v>
          </cell>
          <cell r="AP417">
            <v>-3583.9613381254226</v>
          </cell>
        </row>
        <row r="418">
          <cell r="B418">
            <v>201101</v>
          </cell>
          <cell r="C418">
            <v>172676</v>
          </cell>
          <cell r="F418">
            <v>-192700</v>
          </cell>
          <cell r="V418">
            <v>-14452.2</v>
          </cell>
          <cell r="AM418" t="str">
            <v>NGP 3</v>
          </cell>
          <cell r="AP418">
            <v>-18305.364122893425</v>
          </cell>
        </row>
        <row r="419">
          <cell r="B419">
            <v>201101</v>
          </cell>
          <cell r="C419">
            <v>171530</v>
          </cell>
          <cell r="F419">
            <v>375000</v>
          </cell>
          <cell r="V419">
            <v>0</v>
          </cell>
          <cell r="AM419" t="str">
            <v>NGP 3</v>
          </cell>
          <cell r="AP419">
            <v>14996.746715983747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18276.035331212195</v>
          </cell>
        </row>
        <row r="422">
          <cell r="B422">
            <v>201102</v>
          </cell>
          <cell r="C422">
            <v>171529</v>
          </cell>
          <cell r="F422">
            <v>0</v>
          </cell>
          <cell r="V422">
            <v>0</v>
          </cell>
          <cell r="AM422" t="str">
            <v>NGP 3</v>
          </cell>
          <cell r="AP422">
            <v>20670.654878488494</v>
          </cell>
        </row>
        <row r="423">
          <cell r="B423">
            <v>201104</v>
          </cell>
          <cell r="C423">
            <v>85138</v>
          </cell>
          <cell r="F423">
            <v>0</v>
          </cell>
          <cell r="AM423" t="str">
            <v>NGP 3</v>
          </cell>
          <cell r="AP423">
            <v>-5470.7061556809058</v>
          </cell>
        </row>
        <row r="424">
          <cell r="B424">
            <v>201105</v>
          </cell>
          <cell r="C424">
            <v>85138</v>
          </cell>
          <cell r="F424">
            <v>0</v>
          </cell>
          <cell r="AM424" t="str">
            <v>NGP 3</v>
          </cell>
          <cell r="AP424">
            <v>-5468.875179118394</v>
          </cell>
        </row>
        <row r="425">
          <cell r="B425">
            <v>201106</v>
          </cell>
          <cell r="C425">
            <v>85138</v>
          </cell>
          <cell r="F425">
            <v>0</v>
          </cell>
          <cell r="AM425" t="str">
            <v>NGP 3</v>
          </cell>
          <cell r="AP425">
            <v>-5466.8023955381441</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-5461.9542871155645</v>
          </cell>
        </row>
        <row r="428">
          <cell r="B428">
            <v>201109</v>
          </cell>
          <cell r="C428">
            <v>85138</v>
          </cell>
          <cell r="F428">
            <v>0</v>
          </cell>
          <cell r="AM428" t="str">
            <v>NGP 3</v>
          </cell>
          <cell r="AP428">
            <v>-5459.1756248056554</v>
          </cell>
        </row>
        <row r="429">
          <cell r="B429">
            <v>201110</v>
          </cell>
          <cell r="C429">
            <v>85138</v>
          </cell>
          <cell r="F429">
            <v>0</v>
          </cell>
          <cell r="AM429" t="str">
            <v>NGP 3</v>
          </cell>
          <cell r="AP429">
            <v>-5456.1555330192941</v>
          </cell>
        </row>
        <row r="430">
          <cell r="B430">
            <v>201101</v>
          </cell>
          <cell r="C430">
            <v>166064</v>
          </cell>
          <cell r="F430">
            <v>775000</v>
          </cell>
          <cell r="V430">
            <v>2677625</v>
          </cell>
          <cell r="AM430" t="str">
            <v>NGP 2</v>
          </cell>
          <cell r="AP430">
            <v>2600475.0663396064</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1100293.2262761928</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21245.391180976978</v>
          </cell>
        </row>
        <row r="448">
          <cell r="B448">
            <v>201101</v>
          </cell>
          <cell r="C448">
            <v>165098</v>
          </cell>
          <cell r="F448">
            <v>0</v>
          </cell>
          <cell r="V448">
            <v>0</v>
          </cell>
          <cell r="AM448" t="str">
            <v>NGP 3</v>
          </cell>
          <cell r="AP448">
            <v>27893.948891729771</v>
          </cell>
        </row>
        <row r="449">
          <cell r="B449">
            <v>201101</v>
          </cell>
          <cell r="C449">
            <v>165099</v>
          </cell>
          <cell r="F449">
            <v>0</v>
          </cell>
          <cell r="V449">
            <v>0</v>
          </cell>
          <cell r="AM449" t="str">
            <v>NGP 3</v>
          </cell>
          <cell r="AP449">
            <v>36492.083675560454</v>
          </cell>
        </row>
        <row r="450">
          <cell r="B450">
            <v>201101</v>
          </cell>
          <cell r="C450">
            <v>166058</v>
          </cell>
          <cell r="F450">
            <v>0</v>
          </cell>
          <cell r="V450">
            <v>0</v>
          </cell>
          <cell r="AM450" t="str">
            <v>NGP 3</v>
          </cell>
          <cell r="AP450">
            <v>-18970.684639096562</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-8331.522620713924</v>
          </cell>
        </row>
        <row r="454">
          <cell r="B454">
            <v>201101</v>
          </cell>
          <cell r="C454">
            <v>166066</v>
          </cell>
          <cell r="F454">
            <v>775000</v>
          </cell>
          <cell r="V454">
            <v>2677625</v>
          </cell>
          <cell r="AM454" t="str">
            <v>NGP 3</v>
          </cell>
          <cell r="AP454">
            <v>1378021.9375627581</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1749605.6006109598</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249776.38899330114</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65220.51406292912</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21240.397300187644</v>
          </cell>
        </row>
        <row r="473">
          <cell r="B473">
            <v>201102</v>
          </cell>
          <cell r="C473">
            <v>165098</v>
          </cell>
          <cell r="F473">
            <v>0</v>
          </cell>
          <cell r="V473">
            <v>0</v>
          </cell>
          <cell r="AM473" t="str">
            <v>NGP 3</v>
          </cell>
          <cell r="AP473">
            <v>27887.392220011072</v>
          </cell>
        </row>
        <row r="474">
          <cell r="B474">
            <v>201102</v>
          </cell>
          <cell r="C474">
            <v>165099</v>
          </cell>
          <cell r="F474">
            <v>0</v>
          </cell>
          <cell r="V474">
            <v>0</v>
          </cell>
          <cell r="AM474" t="str">
            <v>NGP 3</v>
          </cell>
          <cell r="AP474">
            <v>36483.505950910541</v>
          </cell>
        </row>
        <row r="475">
          <cell r="B475">
            <v>201102</v>
          </cell>
          <cell r="C475">
            <v>166058</v>
          </cell>
          <cell r="F475">
            <v>0</v>
          </cell>
          <cell r="V475">
            <v>0</v>
          </cell>
          <cell r="AM475" t="str">
            <v>NGP 3</v>
          </cell>
          <cell r="AP475">
            <v>-18966.225444310614</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527439.81816460053</v>
          </cell>
        </row>
        <row r="480">
          <cell r="B480">
            <v>201102</v>
          </cell>
          <cell r="C480">
            <v>165074</v>
          </cell>
          <cell r="F480">
            <v>0</v>
          </cell>
          <cell r="V480">
            <v>0</v>
          </cell>
          <cell r="AM480" t="str">
            <v>NGP 3</v>
          </cell>
          <cell r="AP480">
            <v>33304.942966694223</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-1255059.2695007571</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65204.08314759018</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21235.046235805232</v>
          </cell>
        </row>
        <row r="498">
          <cell r="B498">
            <v>201103</v>
          </cell>
          <cell r="C498">
            <v>165098</v>
          </cell>
          <cell r="F498">
            <v>0</v>
          </cell>
          <cell r="V498">
            <v>0</v>
          </cell>
          <cell r="AM498" t="str">
            <v>NGP 3</v>
          </cell>
          <cell r="AP498">
            <v>27480.648069865594</v>
          </cell>
        </row>
        <row r="499">
          <cell r="B499">
            <v>201103</v>
          </cell>
          <cell r="C499">
            <v>165099</v>
          </cell>
          <cell r="F499">
            <v>0</v>
          </cell>
          <cell r="V499">
            <v>0</v>
          </cell>
          <cell r="AM499" t="str">
            <v>NGP 3</v>
          </cell>
          <cell r="AP499">
            <v>36474.314710912513</v>
          </cell>
        </row>
        <row r="500">
          <cell r="B500">
            <v>201103</v>
          </cell>
          <cell r="C500">
            <v>166058</v>
          </cell>
          <cell r="F500">
            <v>0</v>
          </cell>
          <cell r="V500">
            <v>0</v>
          </cell>
          <cell r="AM500" t="str">
            <v>NGP 3</v>
          </cell>
          <cell r="AP500">
            <v>-18961.447308948569</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-8327.4657810928384</v>
          </cell>
        </row>
        <row r="504">
          <cell r="B504">
            <v>201103</v>
          </cell>
          <cell r="C504">
            <v>166066</v>
          </cell>
          <cell r="F504">
            <v>774650</v>
          </cell>
          <cell r="V504">
            <v>348591.13500000001</v>
          </cell>
          <cell r="AM504" t="str">
            <v>NGP 3</v>
          </cell>
          <cell r="AP504">
            <v>-977465.79169925279</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-61605.463195858174</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-1417713.9687772212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-8325.058814006672</v>
          </cell>
        </row>
        <row r="518">
          <cell r="B518">
            <v>201104</v>
          </cell>
          <cell r="C518">
            <v>166066</v>
          </cell>
          <cell r="F518">
            <v>0</v>
          </cell>
          <cell r="V518">
            <v>0</v>
          </cell>
          <cell r="AM518" t="str">
            <v>NGP 3</v>
          </cell>
          <cell r="AP518">
            <v>-1146274.2457412574</v>
          </cell>
        </row>
        <row r="519">
          <cell r="B519">
            <v>201105</v>
          </cell>
          <cell r="C519">
            <v>166064</v>
          </cell>
          <cell r="F519">
            <v>0</v>
          </cell>
          <cell r="V519">
            <v>0</v>
          </cell>
          <cell r="AM519" t="str">
            <v>NGP 3</v>
          </cell>
          <cell r="AP519">
            <v>-61584.844621943877</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-1417239.4777379825</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-8322.2725214995971</v>
          </cell>
        </row>
        <row r="528">
          <cell r="B528">
            <v>201105</v>
          </cell>
          <cell r="C528">
            <v>166066</v>
          </cell>
          <cell r="F528">
            <v>0</v>
          </cell>
          <cell r="V528">
            <v>0</v>
          </cell>
          <cell r="AM528" t="str">
            <v>NGP 3</v>
          </cell>
          <cell r="AP528">
            <v>-1145890.602164279</v>
          </cell>
        </row>
        <row r="529">
          <cell r="B529">
            <v>201106</v>
          </cell>
          <cell r="C529">
            <v>166064</v>
          </cell>
          <cell r="F529">
            <v>0</v>
          </cell>
          <cell r="V529">
            <v>0</v>
          </cell>
          <cell r="AM529" t="str">
            <v>NGP 3</v>
          </cell>
          <cell r="AP529">
            <v>-61561.503066222867</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-1416702.3232733947</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-8319.1182586451814</v>
          </cell>
        </row>
        <row r="538">
          <cell r="B538">
            <v>201106</v>
          </cell>
          <cell r="C538">
            <v>166066</v>
          </cell>
          <cell r="F538">
            <v>0</v>
          </cell>
          <cell r="V538">
            <v>0</v>
          </cell>
          <cell r="AM538" t="str">
            <v>NGP 3</v>
          </cell>
          <cell r="AP538">
            <v>-1145456.2928873003</v>
          </cell>
        </row>
        <row r="539">
          <cell r="B539">
            <v>201107</v>
          </cell>
          <cell r="C539">
            <v>166064</v>
          </cell>
          <cell r="F539">
            <v>0</v>
          </cell>
          <cell r="V539">
            <v>0</v>
          </cell>
          <cell r="AM539" t="str">
            <v>NGP 3</v>
          </cell>
          <cell r="AP539">
            <v>-61535.506856566011</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-1416104.0777988234</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-8315.605258935293</v>
          </cell>
        </row>
        <row r="547">
          <cell r="B547">
            <v>201107</v>
          </cell>
          <cell r="C547">
            <v>166066</v>
          </cell>
          <cell r="F547">
            <v>0</v>
          </cell>
          <cell r="V547">
            <v>0</v>
          </cell>
          <cell r="AM547" t="str">
            <v>NGP 3</v>
          </cell>
          <cell r="AP547">
            <v>-1144972.5892663761</v>
          </cell>
        </row>
        <row r="548">
          <cell r="B548">
            <v>201108</v>
          </cell>
          <cell r="C548">
            <v>166064</v>
          </cell>
          <cell r="F548">
            <v>0</v>
          </cell>
          <cell r="V548">
            <v>0</v>
          </cell>
          <cell r="AM548" t="str">
            <v>NGP 3</v>
          </cell>
          <cell r="AP548">
            <v>-61506.908658024469</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-1415445.9532843579</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-8311.7406392655066</v>
          </cell>
        </row>
        <row r="556">
          <cell r="B556">
            <v>201108</v>
          </cell>
          <cell r="C556">
            <v>166066</v>
          </cell>
          <cell r="F556">
            <v>0</v>
          </cell>
          <cell r="V556">
            <v>0</v>
          </cell>
          <cell r="AM556" t="str">
            <v>NGP 3</v>
          </cell>
          <cell r="AP556">
            <v>-1144440.471224206</v>
          </cell>
        </row>
        <row r="557">
          <cell r="B557">
            <v>201109</v>
          </cell>
          <cell r="C557">
            <v>166064</v>
          </cell>
          <cell r="F557">
            <v>0</v>
          </cell>
          <cell r="V557">
            <v>0</v>
          </cell>
          <cell r="AM557" t="str">
            <v>NGP 3</v>
          </cell>
          <cell r="AP557">
            <v>-61475.618222421559</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-1414725.8728671009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-1143620.0451450837</v>
          </cell>
        </row>
        <row r="566">
          <cell r="B566">
            <v>201110</v>
          </cell>
          <cell r="C566">
            <v>166064</v>
          </cell>
          <cell r="F566">
            <v>0</v>
          </cell>
          <cell r="V566">
            <v>0</v>
          </cell>
          <cell r="AM566" t="str">
            <v>NGP 3</v>
          </cell>
          <cell r="AP566">
            <v>-61441.609056493391</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-1413943.226862971</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-1142987.3786506469</v>
          </cell>
        </row>
        <row r="575">
          <cell r="B575">
            <v>201104</v>
          </cell>
          <cell r="C575">
            <v>166058</v>
          </cell>
          <cell r="F575">
            <v>0</v>
          </cell>
          <cell r="V575">
            <v>0</v>
          </cell>
          <cell r="AM575" t="str">
            <v>NGP 3</v>
          </cell>
          <cell r="AP575">
            <v>-18955.966700468336</v>
          </cell>
        </row>
        <row r="576">
          <cell r="B576">
            <v>201105</v>
          </cell>
          <cell r="C576">
            <v>166058</v>
          </cell>
          <cell r="F576">
            <v>0</v>
          </cell>
          <cell r="V576">
            <v>0</v>
          </cell>
          <cell r="AM576" t="str">
            <v>NGP 3</v>
          </cell>
          <cell r="AP576">
            <v>-18949.622376763022</v>
          </cell>
        </row>
        <row r="577">
          <cell r="B577">
            <v>201106</v>
          </cell>
          <cell r="C577">
            <v>166058</v>
          </cell>
          <cell r="F577">
            <v>0</v>
          </cell>
          <cell r="V577">
            <v>0</v>
          </cell>
          <cell r="AM577" t="str">
            <v>NGP 3</v>
          </cell>
          <cell r="AP577">
            <v>-18942.440193072947</v>
          </cell>
        </row>
        <row r="578">
          <cell r="B578">
            <v>201107</v>
          </cell>
          <cell r="C578">
            <v>166058</v>
          </cell>
          <cell r="F578">
            <v>0</v>
          </cell>
          <cell r="V578">
            <v>0</v>
          </cell>
          <cell r="AM578" t="str">
            <v>NGP 3</v>
          </cell>
          <cell r="AP578">
            <v>-18934.441173845917</v>
          </cell>
        </row>
        <row r="579">
          <cell r="B579">
            <v>201108</v>
          </cell>
          <cell r="C579">
            <v>166058</v>
          </cell>
          <cell r="F579">
            <v>0</v>
          </cell>
          <cell r="V579">
            <v>0</v>
          </cell>
          <cell r="AM579" t="str">
            <v>NGP 3</v>
          </cell>
          <cell r="AP579">
            <v>-18925.641524088831</v>
          </cell>
        </row>
        <row r="580">
          <cell r="B580">
            <v>201109</v>
          </cell>
          <cell r="C580">
            <v>166058</v>
          </cell>
          <cell r="F580">
            <v>0</v>
          </cell>
          <cell r="V580">
            <v>0</v>
          </cell>
          <cell r="AM580" t="str">
            <v>NGP 3</v>
          </cell>
          <cell r="AP580">
            <v>-18916.013474487994</v>
          </cell>
        </row>
        <row r="581">
          <cell r="B581">
            <v>201110</v>
          </cell>
          <cell r="C581">
            <v>166058</v>
          </cell>
          <cell r="F581">
            <v>0</v>
          </cell>
          <cell r="V581">
            <v>0</v>
          </cell>
          <cell r="AM581" t="str">
            <v>NGP 3</v>
          </cell>
          <cell r="AP581">
            <v>-18905.548873080887</v>
          </cell>
        </row>
        <row r="582">
          <cell r="B582">
            <v>201101</v>
          </cell>
          <cell r="C582">
            <v>172518</v>
          </cell>
          <cell r="F582">
            <v>24118</v>
          </cell>
          <cell r="V582">
            <v>-2484.154</v>
          </cell>
          <cell r="AM582" t="str">
            <v>NGP 3</v>
          </cell>
          <cell r="AP582">
            <v>-2966.4093830614615</v>
          </cell>
        </row>
        <row r="583">
          <cell r="B583">
            <v>201101</v>
          </cell>
          <cell r="C583">
            <v>172519</v>
          </cell>
          <cell r="F583">
            <v>86800</v>
          </cell>
          <cell r="V583">
            <v>-8940.4</v>
          </cell>
          <cell r="AM583" t="str">
            <v>NGP 3</v>
          </cell>
          <cell r="AP583">
            <v>-10676.023486596519</v>
          </cell>
        </row>
        <row r="584">
          <cell r="B584">
            <v>201101</v>
          </cell>
          <cell r="C584">
            <v>173097</v>
          </cell>
          <cell r="F584">
            <v>130386</v>
          </cell>
          <cell r="V584">
            <v>-16559.022000000001</v>
          </cell>
          <cell r="AM584" t="str">
            <v>NGP 3</v>
          </cell>
          <cell r="AP584">
            <v>-19166.176423080342</v>
          </cell>
        </row>
        <row r="585">
          <cell r="B585">
            <v>201101</v>
          </cell>
          <cell r="C585">
            <v>168214</v>
          </cell>
          <cell r="F585">
            <v>0</v>
          </cell>
          <cell r="V585">
            <v>0</v>
          </cell>
          <cell r="AM585" t="str">
            <v>NGP 3</v>
          </cell>
          <cell r="AP585">
            <v>200112.4367666638</v>
          </cell>
        </row>
        <row r="586">
          <cell r="B586">
            <v>201101</v>
          </cell>
          <cell r="C586">
            <v>153738</v>
          </cell>
          <cell r="F586">
            <v>292144</v>
          </cell>
          <cell r="V586">
            <v>36518</v>
          </cell>
          <cell r="AM586" t="str">
            <v>NGP 3</v>
          </cell>
          <cell r="AP586">
            <v>30676.387236540861</v>
          </cell>
        </row>
        <row r="587">
          <cell r="B587">
            <v>201101</v>
          </cell>
          <cell r="C587">
            <v>165934</v>
          </cell>
          <cell r="F587">
            <v>155186</v>
          </cell>
          <cell r="V587">
            <v>18156.761999999999</v>
          </cell>
          <cell r="AM587" t="str">
            <v>NGP 3</v>
          </cell>
          <cell r="AP587">
            <v>15053.715152177794</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222957.57984174413</v>
          </cell>
        </row>
        <row r="590">
          <cell r="B590">
            <v>201101</v>
          </cell>
          <cell r="C590">
            <v>144517</v>
          </cell>
          <cell r="F590">
            <v>620000</v>
          </cell>
          <cell r="V590">
            <v>337900</v>
          </cell>
          <cell r="AM590" t="str">
            <v>NGP 3</v>
          </cell>
          <cell r="AP590">
            <v>325502.68938145344</v>
          </cell>
        </row>
        <row r="591">
          <cell r="B591">
            <v>201101</v>
          </cell>
          <cell r="C591">
            <v>144663</v>
          </cell>
          <cell r="F591">
            <v>31372</v>
          </cell>
          <cell r="V591">
            <v>16940.88</v>
          </cell>
          <cell r="AM591" t="str">
            <v>NGP 3</v>
          </cell>
          <cell r="AP591">
            <v>15975.051186471263</v>
          </cell>
        </row>
        <row r="592">
          <cell r="B592">
            <v>201101</v>
          </cell>
          <cell r="C592">
            <v>172842</v>
          </cell>
          <cell r="F592">
            <v>341000</v>
          </cell>
          <cell r="V592">
            <v>-6138</v>
          </cell>
          <cell r="AM592" t="str">
            <v>NGP 3</v>
          </cell>
          <cell r="AP592">
            <v>-12956.52084020061</v>
          </cell>
        </row>
        <row r="593">
          <cell r="B593">
            <v>201101</v>
          </cell>
          <cell r="C593">
            <v>172248</v>
          </cell>
          <cell r="F593">
            <v>155000</v>
          </cell>
          <cell r="V593">
            <v>-1550</v>
          </cell>
          <cell r="AM593" t="str">
            <v>NGP 3</v>
          </cell>
          <cell r="AP593">
            <v>-4649.3276546366415</v>
          </cell>
        </row>
        <row r="594">
          <cell r="B594">
            <v>201101</v>
          </cell>
          <cell r="C594">
            <v>172391</v>
          </cell>
          <cell r="F594">
            <v>68200</v>
          </cell>
          <cell r="V594">
            <v>-6001.6</v>
          </cell>
          <cell r="AM594" t="str">
            <v>NGP 3</v>
          </cell>
          <cell r="AP594">
            <v>-7365.304168040122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-13173.655309273283</v>
          </cell>
        </row>
        <row r="597">
          <cell r="B597">
            <v>201101</v>
          </cell>
          <cell r="C597">
            <v>173102</v>
          </cell>
          <cell r="F597">
            <v>310000</v>
          </cell>
          <cell r="V597">
            <v>-5425</v>
          </cell>
          <cell r="AM597" t="str">
            <v>NGP 3</v>
          </cell>
          <cell r="AP597">
            <v>-11623.655309273283</v>
          </cell>
        </row>
        <row r="598">
          <cell r="B598">
            <v>201101</v>
          </cell>
          <cell r="C598">
            <v>173105</v>
          </cell>
          <cell r="F598">
            <v>222394</v>
          </cell>
          <cell r="V598">
            <v>-3891.895</v>
          </cell>
          <cell r="AM598" t="str">
            <v>NGP 3</v>
          </cell>
          <cell r="AP598">
            <v>-8338.8103188726527</v>
          </cell>
        </row>
        <row r="599">
          <cell r="B599">
            <v>201101</v>
          </cell>
          <cell r="C599">
            <v>153741</v>
          </cell>
          <cell r="F599">
            <v>465620</v>
          </cell>
          <cell r="V599">
            <v>46562</v>
          </cell>
          <cell r="AM599" t="str">
            <v>NGP 3</v>
          </cell>
          <cell r="AP599">
            <v>37251.61972547153</v>
          </cell>
        </row>
        <row r="600">
          <cell r="B600">
            <v>201101</v>
          </cell>
          <cell r="C600">
            <v>172678</v>
          </cell>
          <cell r="F600">
            <v>926931</v>
          </cell>
          <cell r="V600">
            <v>-134404.995</v>
          </cell>
          <cell r="AM600" t="str">
            <v>NGP 3</v>
          </cell>
          <cell r="AP600">
            <v>-152939.59424025804</v>
          </cell>
        </row>
        <row r="601">
          <cell r="B601">
            <v>201101</v>
          </cell>
          <cell r="C601">
            <v>167264</v>
          </cell>
          <cell r="F601">
            <v>269731</v>
          </cell>
          <cell r="V601">
            <v>57452.703000000001</v>
          </cell>
          <cell r="AM601" t="str">
            <v>NGP 3</v>
          </cell>
          <cell r="AP601">
            <v>-40216.974744616746</v>
          </cell>
        </row>
        <row r="602">
          <cell r="B602">
            <v>201101</v>
          </cell>
          <cell r="C602">
            <v>167265</v>
          </cell>
          <cell r="F602">
            <v>188170</v>
          </cell>
          <cell r="V602">
            <v>40080.21</v>
          </cell>
          <cell r="AM602" t="str">
            <v>NGP 3</v>
          </cell>
          <cell r="AP602">
            <v>-28054.591918170685</v>
          </cell>
        </row>
        <row r="603">
          <cell r="B603">
            <v>201101</v>
          </cell>
          <cell r="C603">
            <v>167266</v>
          </cell>
          <cell r="F603">
            <v>62713</v>
          </cell>
          <cell r="V603">
            <v>13357.869000000001</v>
          </cell>
          <cell r="AM603" t="str">
            <v>NGP 3</v>
          </cell>
          <cell r="AP603">
            <v>-13914.150853810552</v>
          </cell>
        </row>
        <row r="604">
          <cell r="B604">
            <v>201101</v>
          </cell>
          <cell r="C604">
            <v>167267</v>
          </cell>
          <cell r="F604">
            <v>125457</v>
          </cell>
          <cell r="V604">
            <v>26722.341</v>
          </cell>
          <cell r="AM604" t="str">
            <v>NGP 3</v>
          </cell>
          <cell r="AP604">
            <v>-18707.768151732311</v>
          </cell>
        </row>
        <row r="605">
          <cell r="B605">
            <v>201101</v>
          </cell>
          <cell r="C605">
            <v>168215</v>
          </cell>
          <cell r="F605">
            <v>0</v>
          </cell>
          <cell r="V605">
            <v>0</v>
          </cell>
          <cell r="AM605" t="str">
            <v>NGP 3</v>
          </cell>
          <cell r="AP605">
            <v>100061.64096699646</v>
          </cell>
        </row>
        <row r="606">
          <cell r="B606">
            <v>201101</v>
          </cell>
          <cell r="C606">
            <v>165933</v>
          </cell>
          <cell r="F606">
            <v>102300</v>
          </cell>
          <cell r="V606">
            <v>13503.6</v>
          </cell>
          <cell r="AM606" t="str">
            <v>NGP 3</v>
          </cell>
          <cell r="AP606">
            <v>11458.043747939817</v>
          </cell>
        </row>
        <row r="607">
          <cell r="B607">
            <v>201101</v>
          </cell>
          <cell r="C607">
            <v>168216</v>
          </cell>
          <cell r="F607">
            <v>0</v>
          </cell>
          <cell r="V607">
            <v>0</v>
          </cell>
          <cell r="AM607" t="str">
            <v>NGP 3</v>
          </cell>
          <cell r="AP607">
            <v>95812.092692767648</v>
          </cell>
        </row>
        <row r="608">
          <cell r="B608">
            <v>201101</v>
          </cell>
          <cell r="C608">
            <v>172250</v>
          </cell>
          <cell r="F608">
            <v>159557</v>
          </cell>
          <cell r="V608">
            <v>1914.684</v>
          </cell>
          <cell r="AM608" t="str">
            <v>NGP 3</v>
          </cell>
          <cell r="AP608">
            <v>-1275.7638876829585</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-2324.327654636641</v>
          </cell>
        </row>
        <row r="611">
          <cell r="B611">
            <v>201101</v>
          </cell>
          <cell r="C611">
            <v>173119</v>
          </cell>
          <cell r="F611">
            <v>53351</v>
          </cell>
          <cell r="V611">
            <v>-11417.114</v>
          </cell>
          <cell r="AM611" t="str">
            <v>NGP 2</v>
          </cell>
          <cell r="AP611">
            <v>-12483.902578725931</v>
          </cell>
        </row>
        <row r="612">
          <cell r="B612">
            <v>201101</v>
          </cell>
          <cell r="C612">
            <v>173120</v>
          </cell>
          <cell r="F612">
            <v>314433</v>
          </cell>
          <cell r="V612">
            <v>-67288.661999999997</v>
          </cell>
          <cell r="AM612" t="str">
            <v>NGP 2</v>
          </cell>
          <cell r="AP612">
            <v>-73575.95808019588</v>
          </cell>
        </row>
        <row r="613">
          <cell r="B613">
            <v>201101</v>
          </cell>
          <cell r="C613">
            <v>172682</v>
          </cell>
          <cell r="F613">
            <v>310000</v>
          </cell>
          <cell r="V613">
            <v>-8525</v>
          </cell>
          <cell r="AM613" t="str">
            <v>NGP 3</v>
          </cell>
          <cell r="AP613">
            <v>-14723.655309273283</v>
          </cell>
        </row>
        <row r="614">
          <cell r="B614">
            <v>201101</v>
          </cell>
          <cell r="C614">
            <v>172520</v>
          </cell>
          <cell r="F614">
            <v>6820</v>
          </cell>
          <cell r="V614">
            <v>-3375.9</v>
          </cell>
          <cell r="AM614" t="str">
            <v>NGP 3</v>
          </cell>
          <cell r="AP614">
            <v>-3512.2704168040123</v>
          </cell>
        </row>
        <row r="615">
          <cell r="B615">
            <v>201101</v>
          </cell>
          <cell r="C615">
            <v>153739</v>
          </cell>
          <cell r="F615">
            <v>266135</v>
          </cell>
          <cell r="V615">
            <v>-2661.35</v>
          </cell>
          <cell r="AM615" t="str">
            <v>NGP 3</v>
          </cell>
          <cell r="AP615">
            <v>-7982.8955830111117</v>
          </cell>
        </row>
        <row r="616">
          <cell r="B616">
            <v>201101</v>
          </cell>
          <cell r="C616">
            <v>172381</v>
          </cell>
          <cell r="F616">
            <v>156395</v>
          </cell>
          <cell r="V616">
            <v>-109476.5</v>
          </cell>
          <cell r="AM616" t="str">
            <v>NGP 3</v>
          </cell>
          <cell r="AP616">
            <v>-112603.72160352836</v>
          </cell>
        </row>
        <row r="617">
          <cell r="B617">
            <v>201101</v>
          </cell>
          <cell r="C617">
            <v>172249</v>
          </cell>
          <cell r="F617">
            <v>155000</v>
          </cell>
          <cell r="V617">
            <v>-1550</v>
          </cell>
          <cell r="AM617" t="str">
            <v>NGP 3</v>
          </cell>
          <cell r="AP617">
            <v>-4649.3276546366415</v>
          </cell>
        </row>
        <row r="618">
          <cell r="B618">
            <v>201101</v>
          </cell>
          <cell r="C618">
            <v>172510</v>
          </cell>
          <cell r="F618">
            <v>155000</v>
          </cell>
          <cell r="V618">
            <v>-1937.5</v>
          </cell>
          <cell r="AM618" t="str">
            <v>NGP 3</v>
          </cell>
          <cell r="AP618">
            <v>-5036.8276546366415</v>
          </cell>
        </row>
        <row r="619">
          <cell r="B619">
            <v>201101</v>
          </cell>
          <cell r="C619">
            <v>172514</v>
          </cell>
          <cell r="F619">
            <v>93000</v>
          </cell>
          <cell r="V619">
            <v>-1162.5</v>
          </cell>
          <cell r="AM619" t="str">
            <v>NGP 3</v>
          </cell>
          <cell r="AP619">
            <v>-3022.0965927819843</v>
          </cell>
        </row>
        <row r="620">
          <cell r="B620">
            <v>201101</v>
          </cell>
          <cell r="C620">
            <v>172515</v>
          </cell>
          <cell r="F620">
            <v>155000</v>
          </cell>
          <cell r="V620">
            <v>-1937.5</v>
          </cell>
          <cell r="AM620" t="str">
            <v>NGP 3</v>
          </cell>
          <cell r="AP620">
            <v>-5036.8276546366415</v>
          </cell>
        </row>
        <row r="621">
          <cell r="B621">
            <v>201101</v>
          </cell>
          <cell r="C621">
            <v>168217</v>
          </cell>
          <cell r="F621">
            <v>0</v>
          </cell>
          <cell r="V621">
            <v>0</v>
          </cell>
          <cell r="AM621" t="str">
            <v>NGP 3</v>
          </cell>
          <cell r="AP621">
            <v>100061.64096699646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200065.39891053949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100038.12076431733</v>
          </cell>
        </row>
        <row r="629">
          <cell r="B629">
            <v>201102</v>
          </cell>
          <cell r="C629">
            <v>168216</v>
          </cell>
          <cell r="F629">
            <v>0</v>
          </cell>
          <cell r="V629">
            <v>0</v>
          </cell>
          <cell r="AM629" t="str">
            <v>NGP 3</v>
          </cell>
          <cell r="AP629">
            <v>95789.571376732172</v>
          </cell>
        </row>
        <row r="630">
          <cell r="B630">
            <v>201102</v>
          </cell>
          <cell r="C630">
            <v>168217</v>
          </cell>
          <cell r="F630">
            <v>0</v>
          </cell>
          <cell r="V630">
            <v>0</v>
          </cell>
          <cell r="AM630" t="str">
            <v>NGP 3</v>
          </cell>
          <cell r="AP630">
            <v>100038.12076431733</v>
          </cell>
        </row>
        <row r="631">
          <cell r="B631">
            <v>201103</v>
          </cell>
          <cell r="C631">
            <v>168214</v>
          </cell>
          <cell r="F631">
            <v>0</v>
          </cell>
          <cell r="V631">
            <v>0</v>
          </cell>
          <cell r="AM631" t="str">
            <v>NGP 3</v>
          </cell>
          <cell r="AP631">
            <v>200014.99670689268</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100012.91829671091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95765.439240390449</v>
          </cell>
        </row>
        <row r="636">
          <cell r="B636">
            <v>201103</v>
          </cell>
          <cell r="C636">
            <v>168217</v>
          </cell>
          <cell r="F636">
            <v>0</v>
          </cell>
          <cell r="V636">
            <v>0</v>
          </cell>
          <cell r="AM636" t="str">
            <v>NGP 3</v>
          </cell>
          <cell r="AP636">
            <v>100012.91829671091</v>
          </cell>
        </row>
        <row r="637">
          <cell r="B637">
            <v>201104</v>
          </cell>
          <cell r="C637">
            <v>168214</v>
          </cell>
          <cell r="F637">
            <v>0</v>
          </cell>
          <cell r="V637">
            <v>0</v>
          </cell>
          <cell r="AM637" t="str">
            <v>NGP 3</v>
          </cell>
          <cell r="AP637">
            <v>199439.57326891262</v>
          </cell>
        </row>
        <row r="638">
          <cell r="B638">
            <v>201104</v>
          </cell>
          <cell r="C638">
            <v>168215</v>
          </cell>
          <cell r="F638">
            <v>0</v>
          </cell>
          <cell r="V638">
            <v>0</v>
          </cell>
          <cell r="AM638" t="str">
            <v>NGP 3</v>
          </cell>
          <cell r="AP638">
            <v>99725.190985078138</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95489.931507497153</v>
          </cell>
        </row>
        <row r="641">
          <cell r="B641">
            <v>201104</v>
          </cell>
          <cell r="C641">
            <v>168217</v>
          </cell>
          <cell r="F641">
            <v>0</v>
          </cell>
          <cell r="V641">
            <v>0</v>
          </cell>
          <cell r="AM641" t="str">
            <v>NGP 3</v>
          </cell>
          <cell r="AP641">
            <v>99725.190985078138</v>
          </cell>
        </row>
        <row r="642">
          <cell r="B642">
            <v>201105</v>
          </cell>
          <cell r="C642">
            <v>168214</v>
          </cell>
          <cell r="F642">
            <v>0</v>
          </cell>
          <cell r="V642">
            <v>0</v>
          </cell>
          <cell r="AM642" t="str">
            <v>NGP 3</v>
          </cell>
          <cell r="AP642">
            <v>199372.82335146118</v>
          </cell>
        </row>
        <row r="643">
          <cell r="B643">
            <v>201105</v>
          </cell>
          <cell r="C643">
            <v>168215</v>
          </cell>
          <cell r="F643">
            <v>0</v>
          </cell>
          <cell r="V643">
            <v>0</v>
          </cell>
          <cell r="AM643" t="str">
            <v>NGP 3</v>
          </cell>
          <cell r="AP643">
            <v>99691.814217584222</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99691.814217584222</v>
          </cell>
        </row>
        <row r="647">
          <cell r="B647">
            <v>201106</v>
          </cell>
          <cell r="C647">
            <v>168214</v>
          </cell>
          <cell r="F647">
            <v>0</v>
          </cell>
          <cell r="V647">
            <v>0</v>
          </cell>
          <cell r="AM647" t="str">
            <v>NGP 3</v>
          </cell>
          <cell r="AP647">
            <v>199297.2581390444</v>
          </cell>
        </row>
        <row r="648">
          <cell r="B648">
            <v>201106</v>
          </cell>
          <cell r="C648">
            <v>168215</v>
          </cell>
          <cell r="F648">
            <v>0</v>
          </cell>
          <cell r="V648">
            <v>0</v>
          </cell>
          <cell r="AM648" t="str">
            <v>NGP 3</v>
          </cell>
          <cell r="AP648">
            <v>99654.029563733537</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95421.792262206684</v>
          </cell>
        </row>
        <row r="651">
          <cell r="B651">
            <v>201106</v>
          </cell>
          <cell r="C651">
            <v>168217</v>
          </cell>
          <cell r="F651">
            <v>0</v>
          </cell>
          <cell r="V651">
            <v>0</v>
          </cell>
          <cell r="AM651" t="str">
            <v>NGP 3</v>
          </cell>
          <cell r="AP651">
            <v>99654.029563733537</v>
          </cell>
        </row>
        <row r="652">
          <cell r="B652">
            <v>201107</v>
          </cell>
          <cell r="C652">
            <v>168214</v>
          </cell>
          <cell r="F652">
            <v>0</v>
          </cell>
          <cell r="V652">
            <v>0</v>
          </cell>
          <cell r="AM652" t="str">
            <v>NGP 3</v>
          </cell>
          <cell r="AP652">
            <v>199213.09883414491</v>
          </cell>
        </row>
        <row r="653">
          <cell r="B653">
            <v>201107</v>
          </cell>
          <cell r="C653">
            <v>168215</v>
          </cell>
          <cell r="F653">
            <v>0</v>
          </cell>
          <cell r="V653">
            <v>0</v>
          </cell>
          <cell r="AM653" t="str">
            <v>NGP 3</v>
          </cell>
          <cell r="AP653">
            <v>99611.947630761526</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95381.49751964958</v>
          </cell>
        </row>
        <row r="656">
          <cell r="B656">
            <v>201107</v>
          </cell>
          <cell r="C656">
            <v>168217</v>
          </cell>
          <cell r="F656">
            <v>0</v>
          </cell>
          <cell r="V656">
            <v>0</v>
          </cell>
          <cell r="AM656" t="str">
            <v>NGP 3</v>
          </cell>
          <cell r="AP656">
            <v>99611.947630761526</v>
          </cell>
        </row>
        <row r="657">
          <cell r="B657">
            <v>201108</v>
          </cell>
          <cell r="C657">
            <v>168214</v>
          </cell>
          <cell r="F657">
            <v>0</v>
          </cell>
          <cell r="V657">
            <v>0</v>
          </cell>
          <cell r="AM657" t="str">
            <v>NGP 3</v>
          </cell>
          <cell r="AP657">
            <v>199120.51593292961</v>
          </cell>
        </row>
        <row r="658">
          <cell r="B658">
            <v>201108</v>
          </cell>
          <cell r="C658">
            <v>168215</v>
          </cell>
          <cell r="F658">
            <v>0</v>
          </cell>
          <cell r="V658">
            <v>0</v>
          </cell>
          <cell r="AM658" t="str">
            <v>NGP 3</v>
          </cell>
          <cell r="AP658">
            <v>99565.653671371634</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95337.169632506062</v>
          </cell>
        </row>
        <row r="661">
          <cell r="B661">
            <v>201108</v>
          </cell>
          <cell r="C661">
            <v>168217</v>
          </cell>
          <cell r="F661">
            <v>0</v>
          </cell>
          <cell r="V661">
            <v>0</v>
          </cell>
          <cell r="AM661" t="str">
            <v>NGP 3</v>
          </cell>
          <cell r="AP661">
            <v>99565.653671371634</v>
          </cell>
        </row>
        <row r="662">
          <cell r="B662">
            <v>201109</v>
          </cell>
          <cell r="C662">
            <v>168214</v>
          </cell>
          <cell r="F662">
            <v>0</v>
          </cell>
          <cell r="V662">
            <v>0</v>
          </cell>
          <cell r="AM662" t="str">
            <v>NGP 3</v>
          </cell>
          <cell r="AP662">
            <v>198462.96471505682</v>
          </cell>
        </row>
        <row r="663">
          <cell r="B663">
            <v>201109</v>
          </cell>
          <cell r="C663">
            <v>168215</v>
          </cell>
          <cell r="F663">
            <v>0</v>
          </cell>
          <cell r="V663">
            <v>0</v>
          </cell>
          <cell r="AM663" t="str">
            <v>NGP 3</v>
          </cell>
          <cell r="AP663">
            <v>99236.860244319818</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95022.339833543941</v>
          </cell>
        </row>
        <row r="666">
          <cell r="B666">
            <v>201109</v>
          </cell>
          <cell r="C666">
            <v>168217</v>
          </cell>
          <cell r="F666">
            <v>0</v>
          </cell>
          <cell r="V666">
            <v>0</v>
          </cell>
          <cell r="AM666" t="str">
            <v>NGP 3</v>
          </cell>
          <cell r="AP666">
            <v>99236.860244319818</v>
          </cell>
        </row>
        <row r="667">
          <cell r="B667">
            <v>201110</v>
          </cell>
          <cell r="C667">
            <v>168214</v>
          </cell>
          <cell r="F667">
            <v>0</v>
          </cell>
          <cell r="V667">
            <v>0</v>
          </cell>
          <cell r="AM667" t="str">
            <v>NGP 3</v>
          </cell>
          <cell r="AP667">
            <v>198353.17224622518</v>
          </cell>
        </row>
        <row r="668">
          <cell r="B668">
            <v>201110</v>
          </cell>
          <cell r="C668">
            <v>168215</v>
          </cell>
          <cell r="F668">
            <v>0</v>
          </cell>
          <cell r="V668">
            <v>0</v>
          </cell>
          <cell r="AM668" t="str">
            <v>NGP 3</v>
          </cell>
          <cell r="AP668">
            <v>99181.961034782333</v>
          </cell>
        </row>
        <row r="669">
          <cell r="B669">
            <v>201110</v>
          </cell>
          <cell r="C669">
            <v>168216</v>
          </cell>
          <cell r="F669">
            <v>0</v>
          </cell>
          <cell r="V669">
            <v>0</v>
          </cell>
          <cell r="AM669" t="str">
            <v>NGP 3</v>
          </cell>
          <cell r="AP669">
            <v>94969.772155239523</v>
          </cell>
        </row>
        <row r="670">
          <cell r="B670">
            <v>201110</v>
          </cell>
          <cell r="C670">
            <v>168217</v>
          </cell>
          <cell r="F670">
            <v>0</v>
          </cell>
          <cell r="V670">
            <v>0</v>
          </cell>
          <cell r="AM670" t="str">
            <v>NGP 3</v>
          </cell>
          <cell r="AP670">
            <v>99181.961034782333</v>
          </cell>
        </row>
        <row r="671">
          <cell r="B671">
            <v>201101</v>
          </cell>
          <cell r="C671">
            <v>165935</v>
          </cell>
          <cell r="F671">
            <v>-257486</v>
          </cell>
          <cell r="V671">
            <v>-269845.32799999998</v>
          </cell>
          <cell r="AM671" t="str">
            <v>NGP 2</v>
          </cell>
          <cell r="AP671">
            <v>-274993.93109988235</v>
          </cell>
        </row>
        <row r="672">
          <cell r="B672">
            <v>201101</v>
          </cell>
          <cell r="C672">
            <v>172251</v>
          </cell>
          <cell r="F672">
            <v>-77500</v>
          </cell>
          <cell r="V672">
            <v>163370</v>
          </cell>
          <cell r="AM672" t="str">
            <v>NGP 2</v>
          </cell>
          <cell r="AP672">
            <v>161820.33617268168</v>
          </cell>
        </row>
        <row r="673">
          <cell r="B673">
            <v>201101</v>
          </cell>
          <cell r="C673">
            <v>172364</v>
          </cell>
          <cell r="F673">
            <v>-77500</v>
          </cell>
          <cell r="V673">
            <v>143995</v>
          </cell>
          <cell r="AM673" t="str">
            <v>NGP 2</v>
          </cell>
          <cell r="AP673">
            <v>142445.33617268168</v>
          </cell>
        </row>
        <row r="674">
          <cell r="B674">
            <v>201101</v>
          </cell>
          <cell r="C674">
            <v>172673</v>
          </cell>
          <cell r="F674">
            <v>-248000</v>
          </cell>
          <cell r="V674">
            <v>-1860</v>
          </cell>
          <cell r="AM674" t="str">
            <v>NGP 3</v>
          </cell>
          <cell r="AP674">
            <v>-6818.9242474186258</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143685.67234536336</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ow r="2">
          <cell r="C2">
            <v>201101</v>
          </cell>
          <cell r="E2">
            <v>67038</v>
          </cell>
          <cell r="Y2">
            <v>260.11509421296211</v>
          </cell>
          <cell r="Z2" t="str">
            <v>Value</v>
          </cell>
        </row>
        <row r="3">
          <cell r="C3">
            <v>201101</v>
          </cell>
          <cell r="E3">
            <v>67039</v>
          </cell>
          <cell r="Y3">
            <v>254.11678086296166</v>
          </cell>
          <cell r="Z3" t="str">
            <v>Value</v>
          </cell>
        </row>
        <row r="4">
          <cell r="C4">
            <v>201101</v>
          </cell>
          <cell r="E4">
            <v>84190</v>
          </cell>
          <cell r="Y4">
            <v>-8629.7087677359941</v>
          </cell>
          <cell r="Z4" t="str">
            <v>Valued in Nucleus</v>
          </cell>
        </row>
        <row r="5">
          <cell r="C5">
            <v>201102</v>
          </cell>
          <cell r="E5">
            <v>84190</v>
          </cell>
          <cell r="Y5">
            <v>-8627.6802931145758</v>
          </cell>
          <cell r="Z5" t="str">
            <v>Valued in Nucleus</v>
          </cell>
        </row>
        <row r="6">
          <cell r="C6">
            <v>201103</v>
          </cell>
          <cell r="E6">
            <v>84190</v>
          </cell>
          <cell r="Y6">
            <v>-8625.5067333611096</v>
          </cell>
          <cell r="Z6" t="str">
            <v>Valued in Nucleus</v>
          </cell>
        </row>
        <row r="7">
          <cell r="C7">
            <v>201104</v>
          </cell>
          <cell r="E7">
            <v>84190</v>
          </cell>
          <cell r="Y7">
            <v>-8623.0136206477728</v>
          </cell>
          <cell r="Z7" t="str">
            <v>Valued in Nucleus</v>
          </cell>
        </row>
        <row r="8">
          <cell r="C8">
            <v>201105</v>
          </cell>
          <cell r="E8">
            <v>84190</v>
          </cell>
          <cell r="Y8">
            <v>-8620.1276064133544</v>
          </cell>
          <cell r="Z8" t="str">
            <v>Valued in Nucleus</v>
          </cell>
        </row>
        <row r="9">
          <cell r="C9">
            <v>201106</v>
          </cell>
          <cell r="E9">
            <v>84190</v>
          </cell>
          <cell r="Y9">
            <v>-8616.8604521307934</v>
          </cell>
          <cell r="Z9" t="str">
            <v>Valued in Nucleus</v>
          </cell>
        </row>
        <row r="10">
          <cell r="C10">
            <v>201107</v>
          </cell>
          <cell r="E10">
            <v>84190</v>
          </cell>
          <cell r="Y10">
            <v>-8613.2217217596972</v>
          </cell>
          <cell r="Z10" t="str">
            <v>Valued in Nucleus</v>
          </cell>
        </row>
        <row r="11">
          <cell r="C11">
            <v>201108</v>
          </cell>
          <cell r="E11">
            <v>84190</v>
          </cell>
          <cell r="Y11">
            <v>-8609.2187869101417</v>
          </cell>
          <cell r="Z11" t="str">
            <v>Valued in Nucleus</v>
          </cell>
        </row>
        <row r="12">
          <cell r="C12">
            <v>201109</v>
          </cell>
          <cell r="E12">
            <v>84190</v>
          </cell>
          <cell r="Y12">
            <v>-8604.8390154028311</v>
          </cell>
          <cell r="Z12" t="str">
            <v>Valued in Nucleus</v>
          </cell>
        </row>
        <row r="13">
          <cell r="C13">
            <v>201110</v>
          </cell>
          <cell r="E13">
            <v>84190</v>
          </cell>
          <cell r="Y13">
            <v>-8600.0786989339304</v>
          </cell>
          <cell r="Z13" t="str">
            <v>Valued in Nucleus</v>
          </cell>
        </row>
        <row r="14">
          <cell r="C14">
            <v>201101</v>
          </cell>
          <cell r="E14">
            <v>85138</v>
          </cell>
          <cell r="Y14">
            <v>-5474.9537637678295</v>
          </cell>
          <cell r="Z14" t="str">
            <v>Valued from Nucleus</v>
          </cell>
        </row>
        <row r="15">
          <cell r="C15">
            <v>201102</v>
          </cell>
          <cell r="E15">
            <v>85138</v>
          </cell>
          <cell r="Y15">
            <v>-5473.6668368202172</v>
          </cell>
          <cell r="Z15" t="str">
            <v>Valued from Nucleus</v>
          </cell>
        </row>
        <row r="16">
          <cell r="C16">
            <v>201103</v>
          </cell>
          <cell r="E16">
            <v>85138</v>
          </cell>
          <cell r="Y16">
            <v>-5472.2878633839982</v>
          </cell>
          <cell r="Z16" t="str">
            <v>Valued from Nucleus</v>
          </cell>
        </row>
        <row r="17">
          <cell r="C17">
            <v>201104</v>
          </cell>
          <cell r="E17">
            <v>85138</v>
          </cell>
          <cell r="Y17">
            <v>-5470.7061556809058</v>
          </cell>
          <cell r="Z17" t="str">
            <v>Valued from Nucleus</v>
          </cell>
        </row>
        <row r="18">
          <cell r="C18">
            <v>201105</v>
          </cell>
          <cell r="E18">
            <v>85138</v>
          </cell>
          <cell r="Y18">
            <v>-5468.875179118394</v>
          </cell>
          <cell r="Z18" t="str">
            <v>Valued from Nucleus</v>
          </cell>
        </row>
        <row r="19">
          <cell r="C19">
            <v>201106</v>
          </cell>
          <cell r="E19">
            <v>85138</v>
          </cell>
          <cell r="Y19">
            <v>-5466.8023955381441</v>
          </cell>
          <cell r="Z19" t="str">
            <v>Valued from Nucleus</v>
          </cell>
        </row>
        <row r="20">
          <cell r="C20">
            <v>201107</v>
          </cell>
          <cell r="E20">
            <v>85138</v>
          </cell>
          <cell r="Y20">
            <v>-5464.4938726114997</v>
          </cell>
          <cell r="Z20" t="str">
            <v>Valued from Nucleus</v>
          </cell>
        </row>
        <row r="21">
          <cell r="C21">
            <v>201108</v>
          </cell>
          <cell r="E21">
            <v>85138</v>
          </cell>
          <cell r="Y21">
            <v>-5461.9542871155645</v>
          </cell>
          <cell r="Z21" t="str">
            <v>Valued from Nucleus</v>
          </cell>
        </row>
        <row r="22">
          <cell r="C22">
            <v>201109</v>
          </cell>
          <cell r="E22">
            <v>85138</v>
          </cell>
          <cell r="Y22">
            <v>-5459.1756248056554</v>
          </cell>
          <cell r="Z22" t="str">
            <v>Valued from Nucleus</v>
          </cell>
        </row>
        <row r="23">
          <cell r="C23">
            <v>201110</v>
          </cell>
          <cell r="E23">
            <v>85138</v>
          </cell>
          <cell r="Y23">
            <v>-5456.1555330192941</v>
          </cell>
          <cell r="Z23" t="str">
            <v>Valued from Nucleus</v>
          </cell>
        </row>
        <row r="24">
          <cell r="C24">
            <v>201101</v>
          </cell>
          <cell r="E24">
            <v>67039</v>
          </cell>
          <cell r="Y24">
            <v>-373223.26164447091</v>
          </cell>
          <cell r="Z24" t="str">
            <v>Valued in Nucleus</v>
          </cell>
        </row>
        <row r="25">
          <cell r="C25">
            <v>201102</v>
          </cell>
          <cell r="E25">
            <v>67039</v>
          </cell>
          <cell r="Y25">
            <v>-373135.5328537614</v>
          </cell>
          <cell r="Z25" t="str">
            <v>Valued in Nucleus</v>
          </cell>
        </row>
        <row r="26">
          <cell r="C26">
            <v>201103</v>
          </cell>
          <cell r="E26">
            <v>67039</v>
          </cell>
          <cell r="Y26">
            <v>-373041.52932682884</v>
          </cell>
          <cell r="Z26" t="str">
            <v>Valued in Nucleus</v>
          </cell>
        </row>
        <row r="27">
          <cell r="C27">
            <v>201104</v>
          </cell>
          <cell r="E27">
            <v>67039</v>
          </cell>
          <cell r="Y27">
            <v>-371974.55710566649</v>
          </cell>
          <cell r="Z27" t="str">
            <v>Valued in Nucleus</v>
          </cell>
        </row>
        <row r="28">
          <cell r="C28">
            <v>201105</v>
          </cell>
          <cell r="E28">
            <v>67039</v>
          </cell>
          <cell r="Y28">
            <v>-371850.06189855246</v>
          </cell>
          <cell r="Z28" t="str">
            <v>Valued in Nucleus</v>
          </cell>
        </row>
        <row r="29">
          <cell r="C29">
            <v>201106</v>
          </cell>
          <cell r="E29">
            <v>67039</v>
          </cell>
          <cell r="Y29">
            <v>-371709.12529324077</v>
          </cell>
          <cell r="Z29" t="str">
            <v>Valued in Nucleus</v>
          </cell>
        </row>
        <row r="30">
          <cell r="C30">
            <v>201107</v>
          </cell>
          <cell r="E30">
            <v>67039</v>
          </cell>
          <cell r="Y30">
            <v>-371552.15985426999</v>
          </cell>
          <cell r="Z30" t="str">
            <v>Valued in Nucleus</v>
          </cell>
        </row>
        <row r="31">
          <cell r="C31">
            <v>201108</v>
          </cell>
          <cell r="E31">
            <v>67039</v>
          </cell>
          <cell r="Y31">
            <v>-371379.4835738776</v>
          </cell>
          <cell r="Z31" t="str">
            <v>Valued in Nucleus</v>
          </cell>
        </row>
        <row r="32">
          <cell r="C32">
            <v>201109</v>
          </cell>
          <cell r="E32">
            <v>67039</v>
          </cell>
          <cell r="Y32">
            <v>-370159.79951209982</v>
          </cell>
          <cell r="Z32" t="str">
            <v>Valued in Nucleus</v>
          </cell>
        </row>
        <row r="33">
          <cell r="C33">
            <v>201110</v>
          </cell>
          <cell r="E33">
            <v>67039</v>
          </cell>
          <cell r="Y33">
            <v>-369955.02196930232</v>
          </cell>
          <cell r="Z33" t="str">
            <v>Valued in Nucleus</v>
          </cell>
        </row>
        <row r="34">
          <cell r="C34">
            <v>201101</v>
          </cell>
          <cell r="E34">
            <v>67038</v>
          </cell>
          <cell r="Y34">
            <v>-382033.0303864259</v>
          </cell>
          <cell r="Z34" t="str">
            <v>Valued in Nucleus</v>
          </cell>
        </row>
        <row r="35">
          <cell r="C35">
            <v>201102</v>
          </cell>
          <cell r="E35">
            <v>67038</v>
          </cell>
          <cell r="Y35">
            <v>-381943.23079671327</v>
          </cell>
          <cell r="Z35" t="str">
            <v>Valued in Nucleus</v>
          </cell>
        </row>
        <row r="36">
          <cell r="C36">
            <v>201103</v>
          </cell>
          <cell r="E36">
            <v>67038</v>
          </cell>
          <cell r="Y36">
            <v>-381847.00835842575</v>
          </cell>
          <cell r="Z36" t="str">
            <v>Valued in Nucleus</v>
          </cell>
        </row>
        <row r="37">
          <cell r="C37">
            <v>201104</v>
          </cell>
          <cell r="E37">
            <v>67038</v>
          </cell>
          <cell r="Y37">
            <v>-380754.85073354252</v>
          </cell>
          <cell r="Z37" t="str">
            <v>Valued in Nucleus</v>
          </cell>
        </row>
        <row r="38">
          <cell r="C38">
            <v>201105</v>
          </cell>
          <cell r="E38">
            <v>67038</v>
          </cell>
          <cell r="Y38">
            <v>-380627.41687255329</v>
          </cell>
          <cell r="Z38" t="str">
            <v>Valued in Nucleus</v>
          </cell>
        </row>
        <row r="39">
          <cell r="C39">
            <v>201106</v>
          </cell>
          <cell r="E39">
            <v>67038</v>
          </cell>
          <cell r="Y39">
            <v>-380483.15352148999</v>
          </cell>
          <cell r="Z39" t="str">
            <v>Valued in Nucleus</v>
          </cell>
        </row>
        <row r="40">
          <cell r="C40">
            <v>201107</v>
          </cell>
          <cell r="E40">
            <v>67038</v>
          </cell>
          <cell r="Y40">
            <v>-380322.4829832933</v>
          </cell>
          <cell r="Z40" t="str">
            <v>Valued in Nucleus</v>
          </cell>
        </row>
        <row r="41">
          <cell r="C41">
            <v>201108</v>
          </cell>
          <cell r="E41">
            <v>67038</v>
          </cell>
          <cell r="Y41">
            <v>-380145.73075626575</v>
          </cell>
          <cell r="Z41" t="str">
            <v>Valued in Nucleus</v>
          </cell>
        </row>
        <row r="42">
          <cell r="C42">
            <v>201109</v>
          </cell>
          <cell r="E42">
            <v>67038</v>
          </cell>
          <cell r="Y42">
            <v>-378897.25659583445</v>
          </cell>
          <cell r="Z42" t="str">
            <v>Valued in Nucleus</v>
          </cell>
        </row>
        <row r="43">
          <cell r="C43">
            <v>201110</v>
          </cell>
          <cell r="E43">
            <v>67038</v>
          </cell>
          <cell r="Y43">
            <v>-378687.64537041052</v>
          </cell>
          <cell r="Z43" t="str">
            <v>Valued in Nucleus</v>
          </cell>
        </row>
        <row r="44">
          <cell r="C44">
            <v>201101</v>
          </cell>
          <cell r="E44">
            <v>84190</v>
          </cell>
          <cell r="Y44">
            <v>-1315330.0433804295</v>
          </cell>
          <cell r="Z44" t="str">
            <v>Valued in Nucleus</v>
          </cell>
        </row>
        <row r="45">
          <cell r="C45">
            <v>201102</v>
          </cell>
          <cell r="E45">
            <v>84190</v>
          </cell>
          <cell r="Y45">
            <v>-1315020.8656684582</v>
          </cell>
          <cell r="Z45" t="str">
            <v>Valued in Nucleus</v>
          </cell>
        </row>
        <row r="46">
          <cell r="C46">
            <v>201103</v>
          </cell>
          <cell r="E46">
            <v>84190</v>
          </cell>
          <cell r="Y46">
            <v>-1314689.5742515908</v>
          </cell>
          <cell r="Z46" t="str">
            <v>Valued in Nucleus</v>
          </cell>
        </row>
        <row r="47">
          <cell r="C47">
            <v>201104</v>
          </cell>
          <cell r="E47">
            <v>84190</v>
          </cell>
          <cell r="Y47">
            <v>-1310907.3418832798</v>
          </cell>
          <cell r="Z47" t="str">
            <v>Valued in Nucleus</v>
          </cell>
        </row>
        <row r="48">
          <cell r="C48">
            <v>201105</v>
          </cell>
          <cell r="E48">
            <v>84190</v>
          </cell>
          <cell r="Y48">
            <v>-1310468.5976790932</v>
          </cell>
          <cell r="Z48" t="str">
            <v>Valued in Nucleus</v>
          </cell>
        </row>
        <row r="49">
          <cell r="C49">
            <v>201106</v>
          </cell>
          <cell r="E49">
            <v>84190</v>
          </cell>
          <cell r="Y49">
            <v>-1309971.9109377183</v>
          </cell>
          <cell r="Z49" t="str">
            <v>Valued in Nucleus</v>
          </cell>
        </row>
        <row r="50">
          <cell r="C50">
            <v>201107</v>
          </cell>
          <cell r="E50">
            <v>84190</v>
          </cell>
          <cell r="Y50">
            <v>-1309418.7356131214</v>
          </cell>
          <cell r="Z50" t="str">
            <v>Valued in Nucleus</v>
          </cell>
        </row>
        <row r="51">
          <cell r="C51">
            <v>201108</v>
          </cell>
          <cell r="E51">
            <v>84190</v>
          </cell>
          <cell r="Y51">
            <v>-1308810.1923689363</v>
          </cell>
          <cell r="Z51" t="str">
            <v>Valued in Nucleus</v>
          </cell>
        </row>
        <row r="52">
          <cell r="C52">
            <v>201109</v>
          </cell>
          <cell r="E52">
            <v>84190</v>
          </cell>
          <cell r="Y52">
            <v>-1304488.1377984949</v>
          </cell>
          <cell r="Z52" t="str">
            <v>Valued in Nucleus</v>
          </cell>
        </row>
        <row r="53">
          <cell r="C53">
            <v>201110</v>
          </cell>
          <cell r="E53">
            <v>84190</v>
          </cell>
          <cell r="Y53">
            <v>-1303766.476840663</v>
          </cell>
          <cell r="Z53" t="str">
            <v>Valued in Nucleus</v>
          </cell>
        </row>
        <row r="54">
          <cell r="C54">
            <v>201101</v>
          </cell>
          <cell r="E54">
            <v>85138</v>
          </cell>
          <cell r="Y54">
            <v>-1337014.7015776683</v>
          </cell>
          <cell r="Z54" t="str">
            <v>Valued from Nucleus</v>
          </cell>
        </row>
        <row r="55">
          <cell r="C55">
            <v>201102</v>
          </cell>
          <cell r="E55">
            <v>85138</v>
          </cell>
          <cell r="Y55">
            <v>-1336700.4267320612</v>
          </cell>
          <cell r="Z55" t="str">
            <v>Valued from Nucleus</v>
          </cell>
        </row>
        <row r="56">
          <cell r="C56">
            <v>201103</v>
          </cell>
          <cell r="E56">
            <v>85138</v>
          </cell>
          <cell r="Y56">
            <v>-1336363.6736128822</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-338.52489623028242</v>
          </cell>
          <cell r="Z77" t="str">
            <v>Valued from Nucleus</v>
          </cell>
        </row>
        <row r="78">
          <cell r="C78">
            <v>201102</v>
          </cell>
          <cell r="E78">
            <v>144663</v>
          </cell>
          <cell r="Y78">
            <v>-338.44532353794676</v>
          </cell>
          <cell r="Z78" t="str">
            <v>Valued from Nucleus</v>
          </cell>
        </row>
        <row r="79">
          <cell r="C79">
            <v>201103</v>
          </cell>
          <cell r="E79">
            <v>144663</v>
          </cell>
          <cell r="Y79">
            <v>-338.36005946823173</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-72628.588274508918</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-72593.223486108429</v>
          </cell>
          <cell r="Z112" t="str">
            <v>Valued from Nucleus</v>
          </cell>
        </row>
        <row r="113">
          <cell r="C113">
            <v>201104</v>
          </cell>
          <cell r="E113">
            <v>167264</v>
          </cell>
          <cell r="Y113">
            <v>-72391.90840690711</v>
          </cell>
          <cell r="Z113" t="str">
            <v>Valued from Nucleus</v>
          </cell>
        </row>
        <row r="114">
          <cell r="C114">
            <v>201105</v>
          </cell>
          <cell r="E114">
            <v>167264</v>
          </cell>
          <cell r="Y114">
            <v>-72367.679745407746</v>
          </cell>
          <cell r="Z114" t="str">
            <v>Valued from Nucleus</v>
          </cell>
        </row>
        <row r="115">
          <cell r="C115">
            <v>201106</v>
          </cell>
          <cell r="E115">
            <v>167264</v>
          </cell>
          <cell r="Y115">
            <v>-72340.251337663154</v>
          </cell>
          <cell r="Z115" t="str">
            <v>Valued from Nucleus</v>
          </cell>
        </row>
        <row r="116">
          <cell r="C116">
            <v>201107</v>
          </cell>
          <cell r="E116">
            <v>167264</v>
          </cell>
          <cell r="Y116">
            <v>-72309.703475009752</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-72045.533799195648</v>
          </cell>
          <cell r="Z118" t="str">
            <v>Valued from Nucleus</v>
          </cell>
        </row>
        <row r="119">
          <cell r="C119">
            <v>201110</v>
          </cell>
          <cell r="E119">
            <v>167264</v>
          </cell>
          <cell r="Y119">
            <v>-72005.677209148926</v>
          </cell>
          <cell r="Z119" t="str">
            <v>Valued from Nucleus</v>
          </cell>
        </row>
        <row r="120">
          <cell r="C120">
            <v>201101</v>
          </cell>
          <cell r="E120">
            <v>167265</v>
          </cell>
          <cell r="Y120">
            <v>-50665.956351846966</v>
          </cell>
          <cell r="Z120" t="str">
            <v>Valued from Nucleus</v>
          </cell>
        </row>
        <row r="121">
          <cell r="C121">
            <v>201102</v>
          </cell>
          <cell r="E121">
            <v>167265</v>
          </cell>
          <cell r="Y121">
            <v>-50654.046957289647</v>
          </cell>
          <cell r="Z121" t="str">
            <v>Valued from Nucleus</v>
          </cell>
        </row>
        <row r="122">
          <cell r="C122">
            <v>201103</v>
          </cell>
          <cell r="E122">
            <v>167265</v>
          </cell>
          <cell r="Y122">
            <v>-50641.285752182826</v>
          </cell>
          <cell r="Z122" t="str">
            <v>Valued from Nucleus</v>
          </cell>
        </row>
        <row r="123">
          <cell r="C123">
            <v>201104</v>
          </cell>
          <cell r="E123">
            <v>167265</v>
          </cell>
          <cell r="Y123">
            <v>-50500.847651180084</v>
          </cell>
          <cell r="Z123" t="str">
            <v>Valued from Nucleus</v>
          </cell>
        </row>
        <row r="124">
          <cell r="C124">
            <v>201105</v>
          </cell>
          <cell r="E124">
            <v>167265</v>
          </cell>
          <cell r="Y124">
            <v>-50483.945652460912</v>
          </cell>
          <cell r="Z124" t="str">
            <v>Valued from Nucleus</v>
          </cell>
        </row>
        <row r="125">
          <cell r="C125">
            <v>201106</v>
          </cell>
          <cell r="E125">
            <v>167265</v>
          </cell>
          <cell r="Y125">
            <v>-50464.811499607276</v>
          </cell>
          <cell r="Z125" t="str">
            <v>Valued from Nucleus</v>
          </cell>
        </row>
        <row r="126">
          <cell r="C126">
            <v>201107</v>
          </cell>
          <cell r="E126">
            <v>167265</v>
          </cell>
          <cell r="Y126">
            <v>-50443.501204135348</v>
          </cell>
          <cell r="Z126" t="str">
            <v>Valued from Nucleus</v>
          </cell>
        </row>
        <row r="127">
          <cell r="C127">
            <v>201108</v>
          </cell>
          <cell r="E127">
            <v>167265</v>
          </cell>
          <cell r="Y127">
            <v>-50420.057938023485</v>
          </cell>
          <cell r="Z127" t="str">
            <v>Valued from Nucleus</v>
          </cell>
        </row>
        <row r="128">
          <cell r="C128">
            <v>201109</v>
          </cell>
          <cell r="E128">
            <v>167265</v>
          </cell>
          <cell r="Y128">
            <v>-50259.215517434524</v>
          </cell>
          <cell r="Z128" t="str">
            <v>Valued from Nucleus</v>
          </cell>
        </row>
        <row r="129">
          <cell r="C129">
            <v>201110</v>
          </cell>
          <cell r="E129">
            <v>167265</v>
          </cell>
          <cell r="Y129">
            <v>-50231.411421284283</v>
          </cell>
          <cell r="Z129" t="str">
            <v>Valued from Nucleus</v>
          </cell>
        </row>
        <row r="130">
          <cell r="C130">
            <v>201101</v>
          </cell>
          <cell r="E130">
            <v>167266</v>
          </cell>
          <cell r="Y130">
            <v>-16883.377710000223</v>
          </cell>
          <cell r="Z130" t="str">
            <v>Valued from Nucleus</v>
          </cell>
        </row>
        <row r="131">
          <cell r="C131">
            <v>201102</v>
          </cell>
          <cell r="E131">
            <v>167266</v>
          </cell>
          <cell r="Y131">
            <v>-16879.409151601518</v>
          </cell>
          <cell r="Z131" t="str">
            <v>Valued from Nucleus</v>
          </cell>
        </row>
        <row r="132">
          <cell r="C132">
            <v>201103</v>
          </cell>
          <cell r="E132">
            <v>167266</v>
          </cell>
          <cell r="Y132">
            <v>-16875.15674502782</v>
          </cell>
          <cell r="Z132" t="str">
            <v>Valued from Nucleus</v>
          </cell>
        </row>
        <row r="133">
          <cell r="C133">
            <v>201104</v>
          </cell>
          <cell r="E133">
            <v>167266</v>
          </cell>
          <cell r="Y133">
            <v>-16828.358664525033</v>
          </cell>
          <cell r="Z133" t="str">
            <v>Valued from Nucleus</v>
          </cell>
        </row>
        <row r="134">
          <cell r="C134">
            <v>201105</v>
          </cell>
          <cell r="E134">
            <v>167266</v>
          </cell>
          <cell r="Y134">
            <v>-16822.72642447714</v>
          </cell>
          <cell r="Z134" t="str">
            <v>Valued from Nucleus</v>
          </cell>
        </row>
        <row r="135">
          <cell r="C135">
            <v>201106</v>
          </cell>
          <cell r="E135">
            <v>167266</v>
          </cell>
          <cell r="Y135">
            <v>-16816.350365421913</v>
          </cell>
          <cell r="Z135" t="str">
            <v>Valued from Nucleus</v>
          </cell>
        </row>
        <row r="136">
          <cell r="C136">
            <v>201107</v>
          </cell>
          <cell r="E136">
            <v>167266</v>
          </cell>
          <cell r="Y136">
            <v>-16809.249152033859</v>
          </cell>
          <cell r="Z136" t="str">
            <v>Valued from Nucleus</v>
          </cell>
        </row>
        <row r="137">
          <cell r="C137">
            <v>201108</v>
          </cell>
          <cell r="E137">
            <v>167266</v>
          </cell>
          <cell r="Y137">
            <v>-16801.437170478159</v>
          </cell>
          <cell r="Z137" t="str">
            <v>Valued from Nucleus</v>
          </cell>
        </row>
        <row r="138">
          <cell r="C138">
            <v>201109</v>
          </cell>
          <cell r="E138">
            <v>167266</v>
          </cell>
          <cell r="Y138">
            <v>-16747.839774235679</v>
          </cell>
          <cell r="Z138" t="str">
            <v>Valued from Nucleus</v>
          </cell>
        </row>
        <row r="139">
          <cell r="C139">
            <v>201110</v>
          </cell>
          <cell r="E139">
            <v>167266</v>
          </cell>
          <cell r="Y139">
            <v>-16738.574636636578</v>
          </cell>
          <cell r="Z139" t="str">
            <v>Valued from Nucleus</v>
          </cell>
        </row>
        <row r="140">
          <cell r="C140">
            <v>201101</v>
          </cell>
          <cell r="E140">
            <v>167267</v>
          </cell>
          <cell r="Y140">
            <v>-33782.578641846747</v>
          </cell>
          <cell r="Z140" t="str">
            <v>Valued from Nucleus</v>
          </cell>
        </row>
        <row r="141">
          <cell r="C141">
            <v>201102</v>
          </cell>
          <cell r="E141">
            <v>167267</v>
          </cell>
          <cell r="Y141">
            <v>-33774.637805688137</v>
          </cell>
          <cell r="Z141" t="str">
            <v>Valued from Nucleus</v>
          </cell>
        </row>
        <row r="142">
          <cell r="C142">
            <v>201103</v>
          </cell>
          <cell r="E142">
            <v>167267</v>
          </cell>
          <cell r="Y142">
            <v>-33766.12900715501</v>
          </cell>
          <cell r="Z142" t="str">
            <v>Valued from Nucleus</v>
          </cell>
        </row>
        <row r="143">
          <cell r="C143">
            <v>201104</v>
          </cell>
          <cell r="E143">
            <v>167267</v>
          </cell>
          <cell r="Y143">
            <v>-33672.488986655051</v>
          </cell>
          <cell r="Z143" t="str">
            <v>Valued from Nucleus</v>
          </cell>
        </row>
        <row r="144">
          <cell r="C144">
            <v>201105</v>
          </cell>
          <cell r="E144">
            <v>167267</v>
          </cell>
          <cell r="Y144">
            <v>-33661.219227983776</v>
          </cell>
          <cell r="Z144" t="str">
            <v>Valued from Nucleus</v>
          </cell>
        </row>
        <row r="145">
          <cell r="C145">
            <v>201106</v>
          </cell>
          <cell r="E145">
            <v>167267</v>
          </cell>
          <cell r="Y145">
            <v>-33648.461134185367</v>
          </cell>
          <cell r="Z145" t="str">
            <v>Valued from Nucleus</v>
          </cell>
        </row>
        <row r="146">
          <cell r="C146">
            <v>201107</v>
          </cell>
          <cell r="E146">
            <v>167267</v>
          </cell>
          <cell r="Y146">
            <v>-33634.252052101489</v>
          </cell>
          <cell r="Z146" t="str">
            <v>Valued from Nucleus</v>
          </cell>
        </row>
        <row r="147">
          <cell r="C147">
            <v>201108</v>
          </cell>
          <cell r="E147">
            <v>167267</v>
          </cell>
          <cell r="Y147">
            <v>-33618.620767545333</v>
          </cell>
          <cell r="Z147" t="str">
            <v>Valued from Nucleus</v>
          </cell>
        </row>
        <row r="148">
          <cell r="C148">
            <v>201109</v>
          </cell>
          <cell r="E148">
            <v>167267</v>
          </cell>
          <cell r="Y148">
            <v>-33511.375743198849</v>
          </cell>
          <cell r="Z148" t="str">
            <v>Valued from Nucleus</v>
          </cell>
        </row>
        <row r="149">
          <cell r="C149">
            <v>201110</v>
          </cell>
          <cell r="E149">
            <v>167267</v>
          </cell>
          <cell r="Y149">
            <v>-33492.836784647705</v>
          </cell>
          <cell r="Z149" t="str">
            <v>Valued from Nucleus</v>
          </cell>
        </row>
        <row r="150">
          <cell r="C150">
            <v>201101</v>
          </cell>
          <cell r="E150">
            <v>167264</v>
          </cell>
          <cell r="Y150">
            <v>-19647.639485509149</v>
          </cell>
          <cell r="Z150" t="str">
            <v>Valued from Nucleus</v>
          </cell>
        </row>
        <row r="151">
          <cell r="C151">
            <v>201102</v>
          </cell>
          <cell r="E151">
            <v>167264</v>
          </cell>
          <cell r="Y151">
            <v>-19643.021167656279</v>
          </cell>
          <cell r="Z151" t="str">
            <v>Valued from Nucleus</v>
          </cell>
        </row>
        <row r="152">
          <cell r="C152">
            <v>201103</v>
          </cell>
          <cell r="E152">
            <v>167264</v>
          </cell>
          <cell r="Y152">
            <v>-19638.072528068813</v>
          </cell>
          <cell r="Z152" t="str">
            <v>Valued from Nucleus</v>
          </cell>
        </row>
        <row r="153">
          <cell r="C153">
            <v>201104</v>
          </cell>
          <cell r="E153">
            <v>167264</v>
          </cell>
          <cell r="Y153">
            <v>-19581.575728351527</v>
          </cell>
          <cell r="Z153" t="str">
            <v>Valued from Nucleus</v>
          </cell>
        </row>
        <row r="154">
          <cell r="C154">
            <v>201105</v>
          </cell>
          <cell r="E154">
            <v>167264</v>
          </cell>
          <cell r="Y154">
            <v>-19575.022021170884</v>
          </cell>
          <cell r="Z154" t="str">
            <v>Valued from Nucleus</v>
          </cell>
        </row>
        <row r="155">
          <cell r="C155">
            <v>201106</v>
          </cell>
          <cell r="E155">
            <v>167264</v>
          </cell>
          <cell r="Y155">
            <v>-19567.60280187997</v>
          </cell>
          <cell r="Z155" t="str">
            <v>Valued from Nucleus</v>
          </cell>
        </row>
        <row r="156">
          <cell r="C156">
            <v>201107</v>
          </cell>
          <cell r="E156">
            <v>167264</v>
          </cell>
          <cell r="Y156">
            <v>-19559.339788802255</v>
          </cell>
          <cell r="Z156" t="str">
            <v>Valued from Nucleus</v>
          </cell>
        </row>
        <row r="157">
          <cell r="C157">
            <v>201108</v>
          </cell>
          <cell r="E157">
            <v>167264</v>
          </cell>
          <cell r="Y157">
            <v>-19550.249721762986</v>
          </cell>
          <cell r="Z157" t="str">
            <v>Valued from Nucleus</v>
          </cell>
        </row>
        <row r="158">
          <cell r="C158">
            <v>201109</v>
          </cell>
          <cell r="E158">
            <v>167264</v>
          </cell>
          <cell r="Y158">
            <v>-19485.689370188804</v>
          </cell>
          <cell r="Z158" t="str">
            <v>Valued from Nucleus</v>
          </cell>
        </row>
        <row r="159">
          <cell r="C159">
            <v>201110</v>
          </cell>
          <cell r="E159">
            <v>167264</v>
          </cell>
          <cell r="Y159">
            <v>-19474.909616163106</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-13706.261793594836</v>
          </cell>
          <cell r="Z170" t="str">
            <v>Valued from Nucleus</v>
          </cell>
        </row>
        <row r="171">
          <cell r="C171">
            <v>201102</v>
          </cell>
          <cell r="E171">
            <v>167265</v>
          </cell>
          <cell r="Y171">
            <v>-13703.040038961963</v>
          </cell>
          <cell r="Z171" t="str">
            <v>Valued from Nucleus</v>
          </cell>
        </row>
        <row r="172">
          <cell r="C172">
            <v>201103</v>
          </cell>
          <cell r="E172">
            <v>167265</v>
          </cell>
          <cell r="Y172">
            <v>-13699.587850735586</v>
          </cell>
          <cell r="Z172" t="str">
            <v>Valued from Nucleus</v>
          </cell>
        </row>
        <row r="173">
          <cell r="C173">
            <v>201104</v>
          </cell>
          <cell r="E173">
            <v>167265</v>
          </cell>
          <cell r="Y173">
            <v>-13660.175486314072</v>
          </cell>
          <cell r="Z173" t="str">
            <v>Valued from Nucleus</v>
          </cell>
        </row>
        <row r="174">
          <cell r="C174">
            <v>201105</v>
          </cell>
          <cell r="E174">
            <v>167265</v>
          </cell>
          <cell r="Y174">
            <v>-13655.60359733969</v>
          </cell>
          <cell r="Z174" t="str">
            <v>Valued from Nucleus</v>
          </cell>
        </row>
        <row r="175">
          <cell r="C175">
            <v>201106</v>
          </cell>
          <cell r="E175">
            <v>167265</v>
          </cell>
          <cell r="Y175">
            <v>-13650.427924100144</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-13638.322354920498</v>
          </cell>
          <cell r="Z177" t="str">
            <v>Valued from Nucleus</v>
          </cell>
        </row>
        <row r="178">
          <cell r="C178">
            <v>201109</v>
          </cell>
          <cell r="E178">
            <v>167265</v>
          </cell>
          <cell r="Y178">
            <v>-13593.284828615369</v>
          </cell>
          <cell r="Z178" t="str">
            <v>Valued from Nucleus</v>
          </cell>
        </row>
        <row r="179">
          <cell r="C179">
            <v>201110</v>
          </cell>
          <cell r="E179">
            <v>167265</v>
          </cell>
          <cell r="Y179">
            <v>-13585.764834630558</v>
          </cell>
          <cell r="Z179" t="str">
            <v>Valued from Nucleus</v>
          </cell>
        </row>
        <row r="180">
          <cell r="C180">
            <v>201101</v>
          </cell>
          <cell r="E180">
            <v>167267</v>
          </cell>
          <cell r="Y180">
            <v>-9138.9347062226661</v>
          </cell>
          <cell r="Z180" t="str">
            <v>Valued from Nucleus</v>
          </cell>
        </row>
        <row r="181">
          <cell r="C181">
            <v>201102</v>
          </cell>
          <cell r="E181">
            <v>167267</v>
          </cell>
          <cell r="Y181">
            <v>-9136.7865344109268</v>
          </cell>
          <cell r="Z181" t="str">
            <v>Valued from Nucleus</v>
          </cell>
        </row>
        <row r="182">
          <cell r="C182">
            <v>201103</v>
          </cell>
          <cell r="E182">
            <v>167267</v>
          </cell>
          <cell r="Y182">
            <v>-9134.4847162150145</v>
          </cell>
          <cell r="Z182" t="str">
            <v>Valued from Nucleus</v>
          </cell>
        </row>
        <row r="183">
          <cell r="C183">
            <v>201104</v>
          </cell>
          <cell r="E183">
            <v>167267</v>
          </cell>
          <cell r="Y183">
            <v>-9108.2057037103514</v>
          </cell>
          <cell r="Z183" t="str">
            <v>Valued from Nucleus</v>
          </cell>
        </row>
        <row r="184">
          <cell r="C184">
            <v>201105</v>
          </cell>
          <cell r="E184">
            <v>167267</v>
          </cell>
          <cell r="Y184">
            <v>-9105.1573017864575</v>
          </cell>
          <cell r="Z184" t="str">
            <v>Valued from Nucleus</v>
          </cell>
        </row>
        <row r="185">
          <cell r="C185">
            <v>201106</v>
          </cell>
          <cell r="E185">
            <v>167267</v>
          </cell>
          <cell r="Y185">
            <v>-9101.706314164212</v>
          </cell>
          <cell r="Z185" t="str">
            <v>Valued from Nucleus</v>
          </cell>
        </row>
        <row r="186">
          <cell r="C186">
            <v>201107</v>
          </cell>
          <cell r="E186">
            <v>167267</v>
          </cell>
          <cell r="Y186">
            <v>-9097.8628429396122</v>
          </cell>
          <cell r="Z186" t="str">
            <v>Valued from Nucleus</v>
          </cell>
        </row>
        <row r="187">
          <cell r="C187">
            <v>201108</v>
          </cell>
          <cell r="E187">
            <v>167267</v>
          </cell>
          <cell r="Y187">
            <v>-9093.6346745019564</v>
          </cell>
          <cell r="Z187" t="str">
            <v>Valued from Nucleus</v>
          </cell>
        </row>
        <row r="188">
          <cell r="C188">
            <v>201109</v>
          </cell>
          <cell r="E188">
            <v>167267</v>
          </cell>
          <cell r="Y188">
            <v>-9063.6049684865138</v>
          </cell>
          <cell r="Z188" t="str">
            <v>Valued from Nucleus</v>
          </cell>
        </row>
        <row r="189">
          <cell r="C189">
            <v>201110</v>
          </cell>
          <cell r="E189">
            <v>167267</v>
          </cell>
          <cell r="Y189">
            <v>-9058.5908563198755</v>
          </cell>
          <cell r="Z189" t="str">
            <v>Valued from Nucleus</v>
          </cell>
        </row>
        <row r="190">
          <cell r="C190">
            <v>201101</v>
          </cell>
          <cell r="E190">
            <v>167266</v>
          </cell>
          <cell r="Y190">
            <v>-9134.6541747443425</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-9130.206269041144</v>
          </cell>
          <cell r="Z192" t="str">
            <v>Valued from Nucleus</v>
          </cell>
        </row>
        <row r="193">
          <cell r="C193">
            <v>201104</v>
          </cell>
          <cell r="E193">
            <v>167266</v>
          </cell>
          <cell r="Y193">
            <v>-9103.9395652074418</v>
          </cell>
          <cell r="Z193" t="str">
            <v>Valued from Nucleus</v>
          </cell>
        </row>
        <row r="194">
          <cell r="C194">
            <v>201105</v>
          </cell>
          <cell r="E194">
            <v>167266</v>
          </cell>
          <cell r="Y194">
            <v>-9100.8925911064634</v>
          </cell>
          <cell r="Z194" t="str">
            <v>Valued from Nucleus</v>
          </cell>
        </row>
        <row r="195">
          <cell r="C195">
            <v>201106</v>
          </cell>
          <cell r="E195">
            <v>167266</v>
          </cell>
          <cell r="Y195">
            <v>-9097.4432198718641</v>
          </cell>
          <cell r="Z195" t="str">
            <v>Valued from Nucleus</v>
          </cell>
        </row>
        <row r="196">
          <cell r="C196">
            <v>201107</v>
          </cell>
          <cell r="E196">
            <v>167266</v>
          </cell>
          <cell r="Y196">
            <v>-9093.6015488679768</v>
          </cell>
          <cell r="Z196" t="str">
            <v>Valued from Nucleus</v>
          </cell>
        </row>
        <row r="197">
          <cell r="C197">
            <v>201108</v>
          </cell>
          <cell r="E197">
            <v>167266</v>
          </cell>
          <cell r="Y197">
            <v>-9089.3753608370844</v>
          </cell>
          <cell r="Z197" t="str">
            <v>Valued from Nucleus</v>
          </cell>
        </row>
        <row r="198">
          <cell r="C198">
            <v>201109</v>
          </cell>
          <cell r="E198">
            <v>167266</v>
          </cell>
          <cell r="Y198">
            <v>-9059.359720257713</v>
          </cell>
          <cell r="Z198" t="str">
            <v>Valued from Nucleus</v>
          </cell>
        </row>
        <row r="199">
          <cell r="C199">
            <v>201110</v>
          </cell>
          <cell r="E199">
            <v>167266</v>
          </cell>
          <cell r="Y199">
            <v>-9054.3479566213646</v>
          </cell>
          <cell r="Z199" t="str">
            <v>Valued from Nucleus</v>
          </cell>
        </row>
        <row r="200">
          <cell r="C200">
            <v>201101</v>
          </cell>
          <cell r="E200">
            <v>166065</v>
          </cell>
          <cell r="Y200">
            <v>-66400.347374744466</v>
          </cell>
          <cell r="Z200" t="str">
            <v>Valued from Nucleus</v>
          </cell>
        </row>
        <row r="201">
          <cell r="C201">
            <v>201102</v>
          </cell>
          <cell r="E201">
            <v>166065</v>
          </cell>
          <cell r="Y201">
            <v>-66384.73949930763</v>
          </cell>
          <cell r="Z201" t="str">
            <v>Valued from Nucleus</v>
          </cell>
        </row>
        <row r="202">
          <cell r="C202">
            <v>201103</v>
          </cell>
          <cell r="E202">
            <v>166065</v>
          </cell>
          <cell r="Y202">
            <v>-66368.015282239081</v>
          </cell>
          <cell r="Z202" t="str">
            <v>Valued from Nucleus</v>
          </cell>
        </row>
        <row r="203">
          <cell r="C203">
            <v>201104</v>
          </cell>
          <cell r="E203">
            <v>166065</v>
          </cell>
          <cell r="Y203">
            <v>-66348.832299977992</v>
          </cell>
          <cell r="Z203" t="str">
            <v>Valued from Nucleus</v>
          </cell>
        </row>
        <row r="204">
          <cell r="C204">
            <v>201105</v>
          </cell>
          <cell r="E204">
            <v>166065</v>
          </cell>
          <cell r="Y204">
            <v>-66326.626180066916</v>
          </cell>
          <cell r="Z204" t="str">
            <v>Valued from Nucleus</v>
          </cell>
        </row>
        <row r="205">
          <cell r="C205">
            <v>201106</v>
          </cell>
          <cell r="E205">
            <v>166065</v>
          </cell>
          <cell r="Y205">
            <v>-66301.48741986914</v>
          </cell>
          <cell r="Z205" t="str">
            <v>Valued from Nucleus</v>
          </cell>
        </row>
        <row r="206">
          <cell r="C206">
            <v>201107</v>
          </cell>
          <cell r="E206">
            <v>166065</v>
          </cell>
          <cell r="Y206">
            <v>-66273.48960822256</v>
          </cell>
          <cell r="Z206" t="str">
            <v>Valued from Nucleus</v>
          </cell>
        </row>
        <row r="207">
          <cell r="C207">
            <v>201108</v>
          </cell>
          <cell r="E207">
            <v>166065</v>
          </cell>
          <cell r="Y207">
            <v>-66242.689465172225</v>
          </cell>
          <cell r="Z207" t="str">
            <v>Valued from Nucleus</v>
          </cell>
        </row>
        <row r="208">
          <cell r="C208">
            <v>201109</v>
          </cell>
          <cell r="E208">
            <v>166065</v>
          </cell>
          <cell r="Y208">
            <v>-66208.989793800385</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-43743.510604295792</v>
          </cell>
          <cell r="Z210" t="str">
            <v>Valued from Nucleus</v>
          </cell>
        </row>
        <row r="211">
          <cell r="C211">
            <v>201102</v>
          </cell>
          <cell r="E211">
            <v>166066</v>
          </cell>
          <cell r="Y211">
            <v>-43733.228380005174</v>
          </cell>
          <cell r="Z211" t="str">
            <v>Valued from Nucleus</v>
          </cell>
        </row>
        <row r="212">
          <cell r="C212">
            <v>201103</v>
          </cell>
          <cell r="E212">
            <v>166066</v>
          </cell>
          <cell r="Y212">
            <v>-43722.210727302889</v>
          </cell>
          <cell r="Z212" t="str">
            <v>Valued from Nucleus</v>
          </cell>
        </row>
        <row r="213">
          <cell r="C213">
            <v>201104</v>
          </cell>
          <cell r="E213">
            <v>166066</v>
          </cell>
          <cell r="Y213">
            <v>-43709.573278537384</v>
          </cell>
          <cell r="Z213" t="str">
            <v>Valued from Nucleus</v>
          </cell>
        </row>
        <row r="214">
          <cell r="C214">
            <v>201105</v>
          </cell>
          <cell r="E214">
            <v>166066</v>
          </cell>
          <cell r="Y214">
            <v>-43694.944233958326</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-43659.938691278978</v>
          </cell>
          <cell r="Z216" t="str">
            <v>Valued from Nucleus</v>
          </cell>
        </row>
        <row r="217">
          <cell r="C217">
            <v>201108</v>
          </cell>
          <cell r="E217">
            <v>166066</v>
          </cell>
          <cell r="Y217">
            <v>-43639.64803863327</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-43593.317444395092</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-89293.868018895242</v>
          </cell>
          <cell r="Z290" t="str">
            <v>Valued from Nucleus</v>
          </cell>
        </row>
        <row r="291">
          <cell r="C291">
            <v>201102</v>
          </cell>
          <cell r="E291">
            <v>166066</v>
          </cell>
          <cell r="Y291">
            <v>-89272.878858078839</v>
          </cell>
          <cell r="Z291" t="str">
            <v>Valued from Nucleus</v>
          </cell>
        </row>
        <row r="292">
          <cell r="C292">
            <v>201103</v>
          </cell>
          <cell r="E292">
            <v>166066</v>
          </cell>
          <cell r="Y292">
            <v>-89250.388463213734</v>
          </cell>
          <cell r="Z292" t="str">
            <v>Valued from Nucleus</v>
          </cell>
        </row>
        <row r="293">
          <cell r="C293">
            <v>201104</v>
          </cell>
          <cell r="E293">
            <v>166066</v>
          </cell>
          <cell r="Y293">
            <v>-89002.925285633188</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-88939.415006990559</v>
          </cell>
          <cell r="Z295" t="str">
            <v>Valued from Nucleus</v>
          </cell>
        </row>
        <row r="296">
          <cell r="C296">
            <v>201107</v>
          </cell>
          <cell r="E296">
            <v>166066</v>
          </cell>
          <cell r="Y296">
            <v>-88901.857644611126</v>
          </cell>
          <cell r="Z296" t="str">
            <v>Valued from Nucleus</v>
          </cell>
        </row>
        <row r="297">
          <cell r="C297">
            <v>201108</v>
          </cell>
          <cell r="E297">
            <v>166066</v>
          </cell>
          <cell r="Y297">
            <v>-88860.541125003045</v>
          </cell>
          <cell r="Z297" t="str">
            <v>Valued from Nucleus</v>
          </cell>
        </row>
        <row r="298">
          <cell r="C298">
            <v>201109</v>
          </cell>
          <cell r="E298">
            <v>166066</v>
          </cell>
          <cell r="Y298">
            <v>-88577.120669267533</v>
          </cell>
          <cell r="Z298" t="str">
            <v>Valued from Nucleus</v>
          </cell>
        </row>
        <row r="299">
          <cell r="C299">
            <v>201110</v>
          </cell>
          <cell r="E299">
            <v>166066</v>
          </cell>
          <cell r="Y299">
            <v>-88528.118575732165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-495518.11427535757</v>
          </cell>
          <cell r="Z350" t="str">
            <v>Valued from Nucleus</v>
          </cell>
        </row>
        <row r="351">
          <cell r="C351">
            <v>201102</v>
          </cell>
          <cell r="E351">
            <v>166065</v>
          </cell>
          <cell r="Y351">
            <v>-495401.63920692663</v>
          </cell>
          <cell r="Z351" t="str">
            <v>Valued from Nucleus</v>
          </cell>
        </row>
        <row r="352">
          <cell r="C352">
            <v>201103</v>
          </cell>
          <cell r="E352">
            <v>166065</v>
          </cell>
          <cell r="Y352">
            <v>-495276.83334623184</v>
          </cell>
          <cell r="Z352" t="str">
            <v>Valued from Nucleus</v>
          </cell>
        </row>
        <row r="353">
          <cell r="C353">
            <v>201104</v>
          </cell>
          <cell r="E353">
            <v>166065</v>
          </cell>
          <cell r="Y353">
            <v>-495133.67874581169</v>
          </cell>
          <cell r="Z353" t="str">
            <v>Valued from Nucleus</v>
          </cell>
        </row>
        <row r="354">
          <cell r="C354">
            <v>201105</v>
          </cell>
          <cell r="E354">
            <v>166065</v>
          </cell>
          <cell r="Y354">
            <v>-494967.96372926806</v>
          </cell>
          <cell r="Z354" t="str">
            <v>Valued from Nucleus</v>
          </cell>
        </row>
        <row r="355">
          <cell r="C355">
            <v>201106</v>
          </cell>
          <cell r="E355">
            <v>166065</v>
          </cell>
          <cell r="Y355">
            <v>-494780.36364070047</v>
          </cell>
          <cell r="Z355" t="str">
            <v>Valued from Nucleus</v>
          </cell>
        </row>
        <row r="356">
          <cell r="C356">
            <v>201107</v>
          </cell>
          <cell r="E356">
            <v>166065</v>
          </cell>
          <cell r="Y356">
            <v>-494571.42764293146</v>
          </cell>
          <cell r="Z356" t="str">
            <v>Valued from Nucleus</v>
          </cell>
        </row>
        <row r="357">
          <cell r="C357">
            <v>201108</v>
          </cell>
          <cell r="E357">
            <v>166065</v>
          </cell>
          <cell r="Y357">
            <v>-494341.57901401434</v>
          </cell>
          <cell r="Z357" t="str">
            <v>Valued from Nucleus</v>
          </cell>
        </row>
        <row r="358">
          <cell r="C358">
            <v>201109</v>
          </cell>
          <cell r="E358">
            <v>166065</v>
          </cell>
          <cell r="Y358">
            <v>-494090.09241386689</v>
          </cell>
          <cell r="Z358" t="str">
            <v>Valued from Nucleus</v>
          </cell>
        </row>
        <row r="359">
          <cell r="C359">
            <v>201110</v>
          </cell>
          <cell r="E359">
            <v>166065</v>
          </cell>
          <cell r="Y359">
            <v>-493816.75491158152</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-465712.51341668941</v>
          </cell>
          <cell r="Z380" t="str">
            <v>Valued from Nucleus</v>
          </cell>
        </row>
        <row r="381">
          <cell r="C381">
            <v>201102</v>
          </cell>
          <cell r="E381">
            <v>166066</v>
          </cell>
          <cell r="Y381">
            <v>-465603.04436741228</v>
          </cell>
          <cell r="Z381" t="str">
            <v>Valued from Nucleus</v>
          </cell>
        </row>
        <row r="382">
          <cell r="C382">
            <v>201103</v>
          </cell>
          <cell r="E382">
            <v>166066</v>
          </cell>
          <cell r="Y382">
            <v>-465485.74562615779</v>
          </cell>
          <cell r="Z382" t="str">
            <v>Valued from Nucleus</v>
          </cell>
        </row>
        <row r="383">
          <cell r="C383">
            <v>201104</v>
          </cell>
          <cell r="E383">
            <v>166066</v>
          </cell>
          <cell r="Y383">
            <v>-465351.2018287704</v>
          </cell>
          <cell r="Z383" t="str">
            <v>Valued from Nucleus</v>
          </cell>
        </row>
        <row r="384">
          <cell r="C384">
            <v>201105</v>
          </cell>
          <cell r="E384">
            <v>166066</v>
          </cell>
          <cell r="Y384">
            <v>-465195.45463277074</v>
          </cell>
          <cell r="Z384" t="str">
            <v>Valued from Nucleus</v>
          </cell>
        </row>
        <row r="385">
          <cell r="C385">
            <v>201106</v>
          </cell>
          <cell r="E385">
            <v>166066</v>
          </cell>
          <cell r="Y385">
            <v>-465019.13876005681</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-464606.74719362246</v>
          </cell>
          <cell r="Z387" t="str">
            <v>Valued from Nucleus</v>
          </cell>
        </row>
        <row r="388">
          <cell r="C388">
            <v>201109</v>
          </cell>
          <cell r="E388">
            <v>166066</v>
          </cell>
          <cell r="Y388">
            <v>-464370.38760701776</v>
          </cell>
          <cell r="Z388" t="str">
            <v>Valued from Nucleus</v>
          </cell>
        </row>
        <row r="389">
          <cell r="C389">
            <v>201110</v>
          </cell>
          <cell r="E389">
            <v>166066</v>
          </cell>
          <cell r="Y389">
            <v>-464113.49145825335</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-359059.89651823894</v>
          </cell>
          <cell r="Z410" t="str">
            <v>Valued from Nucleus</v>
          </cell>
        </row>
        <row r="411">
          <cell r="C411">
            <v>201102</v>
          </cell>
          <cell r="E411">
            <v>166065</v>
          </cell>
          <cell r="Y411">
            <v>-358975.49692756217</v>
          </cell>
          <cell r="Z411" t="str">
            <v>Valued from Nucleus</v>
          </cell>
        </row>
        <row r="412">
          <cell r="C412">
            <v>201103</v>
          </cell>
          <cell r="E412">
            <v>166065</v>
          </cell>
          <cell r="Y412">
            <v>-358885.06071920786</v>
          </cell>
          <cell r="Z412" t="str">
            <v>Valued from Nucleus</v>
          </cell>
        </row>
        <row r="413">
          <cell r="C413">
            <v>201104</v>
          </cell>
          <cell r="E413">
            <v>166065</v>
          </cell>
          <cell r="Y413">
            <v>-215871.87340222136</v>
          </cell>
          <cell r="Z413" t="str">
            <v>Valued from Nucleus</v>
          </cell>
        </row>
        <row r="414">
          <cell r="C414">
            <v>201105</v>
          </cell>
          <cell r="E414">
            <v>166065</v>
          </cell>
          <cell r="Y414">
            <v>-215799.62380053243</v>
          </cell>
          <cell r="Z414" t="str">
            <v>Valued from Nucleus</v>
          </cell>
        </row>
        <row r="415">
          <cell r="C415">
            <v>201106</v>
          </cell>
          <cell r="E415">
            <v>166065</v>
          </cell>
          <cell r="Y415">
            <v>-215717.83259078863</v>
          </cell>
          <cell r="Z415" t="str">
            <v>Valued from Nucleus</v>
          </cell>
        </row>
        <row r="416">
          <cell r="C416">
            <v>201107</v>
          </cell>
          <cell r="E416">
            <v>166065</v>
          </cell>
          <cell r="Y416">
            <v>-215626.73920087059</v>
          </cell>
          <cell r="Z416" t="str">
            <v>Valued from Nucleus</v>
          </cell>
        </row>
        <row r="417">
          <cell r="C417">
            <v>201108</v>
          </cell>
          <cell r="E417">
            <v>166065</v>
          </cell>
          <cell r="Y417">
            <v>-215526.52817452923</v>
          </cell>
          <cell r="Z417" t="str">
            <v>Valued from Nucleus</v>
          </cell>
        </row>
        <row r="418">
          <cell r="C418">
            <v>201109</v>
          </cell>
          <cell r="E418">
            <v>166065</v>
          </cell>
          <cell r="Y418">
            <v>-215416.88327287987</v>
          </cell>
          <cell r="Z418" t="str">
            <v>Valued from Nucleus</v>
          </cell>
        </row>
        <row r="419">
          <cell r="C419">
            <v>201110</v>
          </cell>
          <cell r="E419">
            <v>166065</v>
          </cell>
          <cell r="Y419">
            <v>-215297.71166080356</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-285058.96144556825</v>
          </cell>
          <cell r="Z430" t="str">
            <v>Valued from Nucleus</v>
          </cell>
        </row>
        <row r="431">
          <cell r="C431">
            <v>201102</v>
          </cell>
          <cell r="E431">
            <v>166065</v>
          </cell>
          <cell r="Y431">
            <v>-284991.95630269923</v>
          </cell>
          <cell r="Z431" t="str">
            <v>Valued from Nucleus</v>
          </cell>
        </row>
        <row r="432">
          <cell r="C432">
            <v>201103</v>
          </cell>
          <cell r="E432">
            <v>166065</v>
          </cell>
          <cell r="Y432">
            <v>-284920.1586670386</v>
          </cell>
          <cell r="Z432" t="str">
            <v>Valued from Nucleus</v>
          </cell>
        </row>
        <row r="433">
          <cell r="C433">
            <v>201104</v>
          </cell>
          <cell r="E433">
            <v>166065</v>
          </cell>
          <cell r="Y433">
            <v>-284837.80546834355</v>
          </cell>
          <cell r="Z433" t="str">
            <v>Valued from Nucleus</v>
          </cell>
        </row>
        <row r="434">
          <cell r="C434">
            <v>201105</v>
          </cell>
          <cell r="E434">
            <v>166065</v>
          </cell>
          <cell r="Y434">
            <v>-284742.47383635887</v>
          </cell>
          <cell r="Z434" t="str">
            <v>Valued from Nucleus</v>
          </cell>
        </row>
        <row r="435">
          <cell r="C435">
            <v>201106</v>
          </cell>
          <cell r="E435">
            <v>166065</v>
          </cell>
          <cell r="Y435">
            <v>-284634.55227935908</v>
          </cell>
          <cell r="Z435" t="str">
            <v>Valued from Nucleus</v>
          </cell>
        </row>
        <row r="436">
          <cell r="C436">
            <v>201107</v>
          </cell>
          <cell r="E436">
            <v>166065</v>
          </cell>
          <cell r="Y436">
            <v>-284514.35671674128</v>
          </cell>
          <cell r="Z436" t="str">
            <v>Valued from Nucleus</v>
          </cell>
        </row>
        <row r="437">
          <cell r="C437">
            <v>201108</v>
          </cell>
          <cell r="E437">
            <v>166065</v>
          </cell>
          <cell r="Y437">
            <v>-284382.13064959814</v>
          </cell>
          <cell r="Z437" t="str">
            <v>Valued from Nucleus</v>
          </cell>
        </row>
        <row r="438">
          <cell r="C438">
            <v>201109</v>
          </cell>
          <cell r="E438">
            <v>166065</v>
          </cell>
          <cell r="Y438">
            <v>-284237.45680823852</v>
          </cell>
          <cell r="Z438" t="str">
            <v>Valued from Nucleus</v>
          </cell>
        </row>
        <row r="439">
          <cell r="C439">
            <v>201110</v>
          </cell>
          <cell r="E439">
            <v>166065</v>
          </cell>
          <cell r="Y439">
            <v>-284080.21269892977</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-343243.24766579887</v>
          </cell>
          <cell r="Z480" t="str">
            <v>Valued from Nucleus</v>
          </cell>
        </row>
        <row r="481">
          <cell r="C481">
            <v>201102</v>
          </cell>
          <cell r="E481">
            <v>166066</v>
          </cell>
          <cell r="Y481">
            <v>-343162.56589129142</v>
          </cell>
          <cell r="Z481" t="str">
            <v>Valued from Nucleus</v>
          </cell>
        </row>
        <row r="482">
          <cell r="C482">
            <v>201103</v>
          </cell>
          <cell r="E482">
            <v>166066</v>
          </cell>
          <cell r="Y482">
            <v>-343076.11341313081</v>
          </cell>
          <cell r="Z482" t="str">
            <v>Valued from Nucleus</v>
          </cell>
        </row>
        <row r="483">
          <cell r="C483">
            <v>201104</v>
          </cell>
          <cell r="E483">
            <v>166066</v>
          </cell>
          <cell r="Y483">
            <v>-206362.68105902165</v>
          </cell>
          <cell r="Z483" t="str">
            <v>Valued from Nucleus</v>
          </cell>
        </row>
        <row r="484">
          <cell r="C484">
            <v>201105</v>
          </cell>
          <cell r="E484">
            <v>166066</v>
          </cell>
          <cell r="Y484">
            <v>-206293.6140644429</v>
          </cell>
          <cell r="Z484" t="str">
            <v>Valued from Nucleus</v>
          </cell>
        </row>
        <row r="485">
          <cell r="C485">
            <v>201106</v>
          </cell>
          <cell r="E485">
            <v>166066</v>
          </cell>
          <cell r="Y485">
            <v>-206215.42577124946</v>
          </cell>
          <cell r="Z485" t="str">
            <v>Valued from Nucleus</v>
          </cell>
        </row>
        <row r="486">
          <cell r="C486">
            <v>201107</v>
          </cell>
          <cell r="E486">
            <v>166066</v>
          </cell>
          <cell r="Y486">
            <v>-206128.34506048352</v>
          </cell>
          <cell r="Z486" t="str">
            <v>Valued from Nucleus</v>
          </cell>
        </row>
        <row r="487">
          <cell r="C487">
            <v>201108</v>
          </cell>
          <cell r="E487">
            <v>166066</v>
          </cell>
          <cell r="Y487">
            <v>-206032.54834671269</v>
          </cell>
          <cell r="Z487" t="str">
            <v>Valued from Nucleus</v>
          </cell>
        </row>
        <row r="488">
          <cell r="C488">
            <v>201109</v>
          </cell>
          <cell r="E488">
            <v>166066</v>
          </cell>
          <cell r="Y488">
            <v>-205927.73332142844</v>
          </cell>
          <cell r="Z488" t="str">
            <v>Valued from Nucleus</v>
          </cell>
        </row>
        <row r="489">
          <cell r="C489">
            <v>201110</v>
          </cell>
          <cell r="E489">
            <v>166066</v>
          </cell>
          <cell r="Y489">
            <v>-205813.81123891438</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-355797.81583671446</v>
          </cell>
          <cell r="Z510" t="str">
            <v>Valued from Nucleus</v>
          </cell>
        </row>
        <row r="511">
          <cell r="C511">
            <v>201102</v>
          </cell>
          <cell r="E511">
            <v>166065</v>
          </cell>
          <cell r="Y511">
            <v>-355714.18302137777</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-355521.77886086644</v>
          </cell>
          <cell r="Z513" t="str">
            <v>Valued from Nucleus</v>
          </cell>
        </row>
        <row r="514">
          <cell r="C514">
            <v>201105</v>
          </cell>
          <cell r="E514">
            <v>166065</v>
          </cell>
          <cell r="Y514">
            <v>-355402.79019175639</v>
          </cell>
          <cell r="Z514" t="str">
            <v>Valued from Nucleus</v>
          </cell>
        </row>
        <row r="515">
          <cell r="C515">
            <v>201106</v>
          </cell>
          <cell r="E515">
            <v>166065</v>
          </cell>
          <cell r="Y515">
            <v>-355268.08734267741</v>
          </cell>
          <cell r="Z515" t="str">
            <v>Valued from Nucleus</v>
          </cell>
        </row>
        <row r="516">
          <cell r="C516">
            <v>201107</v>
          </cell>
          <cell r="E516">
            <v>166065</v>
          </cell>
          <cell r="Y516">
            <v>-355118.06463005755</v>
          </cell>
          <cell r="Z516" t="str">
            <v>Valued from Nucleus</v>
          </cell>
        </row>
        <row r="517">
          <cell r="C517">
            <v>201108</v>
          </cell>
          <cell r="E517">
            <v>166065</v>
          </cell>
          <cell r="Y517">
            <v>-354953.02598104387</v>
          </cell>
          <cell r="Z517" t="str">
            <v>Valued from Nucleus</v>
          </cell>
        </row>
        <row r="518">
          <cell r="C518">
            <v>201109</v>
          </cell>
          <cell r="E518">
            <v>166065</v>
          </cell>
          <cell r="Y518">
            <v>-354772.45057831518</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-342113.28445837926</v>
          </cell>
          <cell r="Z530" t="str">
            <v>Valued from Nucleus</v>
          </cell>
        </row>
        <row r="531">
          <cell r="C531">
            <v>201102</v>
          </cell>
          <cell r="E531">
            <v>166066</v>
          </cell>
          <cell r="Y531">
            <v>-342032.86828978633</v>
          </cell>
          <cell r="Z531" t="str">
            <v>Valued from Nucleus</v>
          </cell>
        </row>
        <row r="532">
          <cell r="C532">
            <v>201103</v>
          </cell>
          <cell r="E532">
            <v>166066</v>
          </cell>
          <cell r="Y532">
            <v>-341946.70041480486</v>
          </cell>
          <cell r="Z532" t="str">
            <v>Valued from Nucleus</v>
          </cell>
        </row>
        <row r="533">
          <cell r="C533">
            <v>201104</v>
          </cell>
          <cell r="E533">
            <v>166066</v>
          </cell>
          <cell r="Y533">
            <v>-341847.8642892947</v>
          </cell>
          <cell r="Z533" t="str">
            <v>Valued from Nucleus</v>
          </cell>
        </row>
        <row r="534">
          <cell r="C534">
            <v>201105</v>
          </cell>
          <cell r="E534">
            <v>166066</v>
          </cell>
          <cell r="Y534">
            <v>-341733.45210745808</v>
          </cell>
          <cell r="Z534" t="str">
            <v>Valued from Nucleus</v>
          </cell>
        </row>
        <row r="535">
          <cell r="C535">
            <v>201106</v>
          </cell>
          <cell r="E535">
            <v>166066</v>
          </cell>
          <cell r="Y535">
            <v>-341603.9301371898</v>
          </cell>
          <cell r="Z535" t="str">
            <v>Valued from Nucleus</v>
          </cell>
        </row>
        <row r="536">
          <cell r="C536">
            <v>201107</v>
          </cell>
          <cell r="E536">
            <v>166066</v>
          </cell>
          <cell r="Y536">
            <v>-341459.67752890149</v>
          </cell>
          <cell r="Z536" t="str">
            <v>Valued from Nucleus</v>
          </cell>
        </row>
        <row r="537">
          <cell r="C537">
            <v>201108</v>
          </cell>
          <cell r="E537">
            <v>166066</v>
          </cell>
          <cell r="Y537">
            <v>-341300.9865202345</v>
          </cell>
          <cell r="Z537" t="str">
            <v>Valued from Nucleus</v>
          </cell>
        </row>
        <row r="538">
          <cell r="C538">
            <v>201109</v>
          </cell>
          <cell r="E538">
            <v>166066</v>
          </cell>
          <cell r="Y538">
            <v>-341127.35632530309</v>
          </cell>
          <cell r="Z538" t="str">
            <v>Valued from Nucleus</v>
          </cell>
        </row>
        <row r="539">
          <cell r="C539">
            <v>201110</v>
          </cell>
          <cell r="E539">
            <v>166066</v>
          </cell>
          <cell r="Y539">
            <v>-340938.63993335189</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-18970.684639096562</v>
          </cell>
          <cell r="Z570" t="str">
            <v>Valued from Nucleus</v>
          </cell>
        </row>
        <row r="571">
          <cell r="C571">
            <v>201102</v>
          </cell>
          <cell r="E571">
            <v>166058</v>
          </cell>
          <cell r="Y571">
            <v>-18966.225444310614</v>
          </cell>
          <cell r="Z571" t="str">
            <v>Valued from Nucleus</v>
          </cell>
        </row>
        <row r="572">
          <cell r="C572">
            <v>201103</v>
          </cell>
          <cell r="E572">
            <v>166058</v>
          </cell>
          <cell r="Y572">
            <v>-18961.447308948569</v>
          </cell>
          <cell r="Z572" t="str">
            <v>Valued from Nucleus</v>
          </cell>
        </row>
        <row r="573">
          <cell r="C573">
            <v>201104</v>
          </cell>
          <cell r="E573">
            <v>166058</v>
          </cell>
          <cell r="Y573">
            <v>-18955.966700468336</v>
          </cell>
          <cell r="Z573" t="str">
            <v>Valued from Nucleus</v>
          </cell>
        </row>
        <row r="574">
          <cell r="C574">
            <v>201105</v>
          </cell>
          <cell r="E574">
            <v>166058</v>
          </cell>
          <cell r="Y574">
            <v>-18949.622376763022</v>
          </cell>
          <cell r="Z574" t="str">
            <v>Valued from Nucleus</v>
          </cell>
        </row>
        <row r="575">
          <cell r="C575">
            <v>201106</v>
          </cell>
          <cell r="E575">
            <v>166058</v>
          </cell>
          <cell r="Y575">
            <v>-18942.440193072947</v>
          </cell>
          <cell r="Z575" t="str">
            <v>Valued from Nucleus</v>
          </cell>
        </row>
        <row r="576">
          <cell r="C576">
            <v>201107</v>
          </cell>
          <cell r="E576">
            <v>166058</v>
          </cell>
          <cell r="Y576">
            <v>-18934.441173845917</v>
          </cell>
          <cell r="Z576" t="str">
            <v>Valued from Nucleus</v>
          </cell>
        </row>
        <row r="577">
          <cell r="C577">
            <v>201108</v>
          </cell>
          <cell r="E577">
            <v>166058</v>
          </cell>
          <cell r="Y577">
            <v>-18925.641524088831</v>
          </cell>
          <cell r="Z577" t="str">
            <v>Valued from Nucleus</v>
          </cell>
        </row>
        <row r="578">
          <cell r="C578">
            <v>201109</v>
          </cell>
          <cell r="E578">
            <v>166058</v>
          </cell>
          <cell r="Y578">
            <v>-18916.013474487994</v>
          </cell>
          <cell r="Z578" t="str">
            <v>Valued from Nucleus</v>
          </cell>
        </row>
        <row r="579">
          <cell r="C579">
            <v>201110</v>
          </cell>
          <cell r="E579">
            <v>166058</v>
          </cell>
          <cell r="Y579">
            <v>-18905.548873080887</v>
          </cell>
          <cell r="Z579" t="str">
            <v>Valued from Nucleus</v>
          </cell>
        </row>
        <row r="580">
          <cell r="C580">
            <v>201101</v>
          </cell>
          <cell r="E580">
            <v>153972</v>
          </cell>
          <cell r="Y580">
            <v>-357418.46426515508</v>
          </cell>
          <cell r="Z580" t="str">
            <v>Valued from Nucleus - Base Load Component - Demand entered in price formula by JM</v>
          </cell>
        </row>
        <row r="581">
          <cell r="C581">
            <v>201102</v>
          </cell>
          <cell r="E581">
            <v>153972</v>
          </cell>
          <cell r="Y581">
            <v>-357334.45050484146</v>
          </cell>
          <cell r="Z581" t="str">
            <v>Valued from Nucleus - Base Load Component - Demand entered in price formula by JM</v>
          </cell>
        </row>
        <row r="582">
          <cell r="C582">
            <v>201103</v>
          </cell>
          <cell r="E582">
            <v>153972</v>
          </cell>
          <cell r="Y582">
            <v>-357244.42772307893</v>
          </cell>
          <cell r="Z582" t="str">
            <v>Valued from Nucleus - Base Load Component - Demand entered in price formula by JM</v>
          </cell>
        </row>
        <row r="583">
          <cell r="C583">
            <v>201104</v>
          </cell>
          <cell r="E583">
            <v>153972</v>
          </cell>
          <cell r="Y583">
            <v>-357141.16994912352</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33304.942966694223</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21245.391180976978</v>
          </cell>
          <cell r="Z611" t="str">
            <v>Valued from Nucleus</v>
          </cell>
        </row>
        <row r="612">
          <cell r="C612">
            <v>201102</v>
          </cell>
          <cell r="E612">
            <v>165093</v>
          </cell>
          <cell r="Y612">
            <v>21240.397300187644</v>
          </cell>
          <cell r="Z612" t="str">
            <v>Valued from Nucleus</v>
          </cell>
        </row>
        <row r="613">
          <cell r="C613">
            <v>201103</v>
          </cell>
          <cell r="E613">
            <v>165093</v>
          </cell>
          <cell r="Y613">
            <v>21235.046235805232</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65220.51406292912</v>
          </cell>
          <cell r="Z615" t="str">
            <v>Valued from Nucleus</v>
          </cell>
        </row>
        <row r="616">
          <cell r="C616">
            <v>201103</v>
          </cell>
          <cell r="E616">
            <v>165097</v>
          </cell>
          <cell r="Y616">
            <v>65204.08314759018</v>
          </cell>
          <cell r="Z616" t="str">
            <v>Valued from Nucleus</v>
          </cell>
        </row>
        <row r="617">
          <cell r="C617">
            <v>201101</v>
          </cell>
          <cell r="E617">
            <v>165098</v>
          </cell>
          <cell r="Y617">
            <v>27893.948891729771</v>
          </cell>
          <cell r="Z617" t="str">
            <v>Valued from Nucleus</v>
          </cell>
        </row>
        <row r="618">
          <cell r="C618">
            <v>201102</v>
          </cell>
          <cell r="E618">
            <v>165098</v>
          </cell>
          <cell r="Y618">
            <v>27887.392220011072</v>
          </cell>
          <cell r="Z618" t="str">
            <v>Valued from Nucleus</v>
          </cell>
        </row>
        <row r="619">
          <cell r="C619">
            <v>201103</v>
          </cell>
          <cell r="E619">
            <v>165098</v>
          </cell>
          <cell r="Y619">
            <v>27480.648069865594</v>
          </cell>
          <cell r="Z619" t="str">
            <v>Valued from Nucleus</v>
          </cell>
        </row>
        <row r="620">
          <cell r="C620">
            <v>201101</v>
          </cell>
          <cell r="E620">
            <v>165099</v>
          </cell>
          <cell r="Y620">
            <v>36492.083675560454</v>
          </cell>
          <cell r="Z620" t="str">
            <v>Valued from Nucleus</v>
          </cell>
        </row>
        <row r="621">
          <cell r="C621">
            <v>201102</v>
          </cell>
          <cell r="E621">
            <v>165099</v>
          </cell>
          <cell r="Y621">
            <v>36483.505950910541</v>
          </cell>
          <cell r="Z621" t="str">
            <v>Valued from Nucleus</v>
          </cell>
        </row>
        <row r="622">
          <cell r="C622">
            <v>201103</v>
          </cell>
          <cell r="E622">
            <v>165099</v>
          </cell>
          <cell r="Y622">
            <v>36474.314710912513</v>
          </cell>
          <cell r="Z622" t="str">
            <v>Valued from Nucleus</v>
          </cell>
        </row>
        <row r="623">
          <cell r="C623">
            <v>201101</v>
          </cell>
          <cell r="E623">
            <v>166064</v>
          </cell>
          <cell r="Y623">
            <v>-61653.29538721023</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-61623.274760383218</v>
          </cell>
          <cell r="Z625" t="str">
            <v>Valued from Nucleus</v>
          </cell>
        </row>
        <row r="626">
          <cell r="C626">
            <v>201104</v>
          </cell>
          <cell r="E626">
            <v>166064</v>
          </cell>
          <cell r="Y626">
            <v>-61605.463195858174</v>
          </cell>
          <cell r="Z626" t="str">
            <v>Valued from Nucleus</v>
          </cell>
        </row>
        <row r="627">
          <cell r="C627">
            <v>201105</v>
          </cell>
          <cell r="E627">
            <v>166064</v>
          </cell>
          <cell r="Y627">
            <v>-61584.844621943877</v>
          </cell>
          <cell r="Z627" t="str">
            <v>Valued from Nucleus</v>
          </cell>
        </row>
        <row r="628">
          <cell r="C628">
            <v>201106</v>
          </cell>
          <cell r="E628">
            <v>166064</v>
          </cell>
          <cell r="Y628">
            <v>-61561.503066222867</v>
          </cell>
          <cell r="Z628" t="str">
            <v>Valued from Nucleus</v>
          </cell>
        </row>
        <row r="629">
          <cell r="C629">
            <v>201107</v>
          </cell>
          <cell r="E629">
            <v>166064</v>
          </cell>
          <cell r="Y629">
            <v>-61535.506856566011</v>
          </cell>
          <cell r="Z629" t="str">
            <v>Valued from Nucleus</v>
          </cell>
        </row>
        <row r="630">
          <cell r="C630">
            <v>201108</v>
          </cell>
          <cell r="E630">
            <v>166064</v>
          </cell>
          <cell r="Y630">
            <v>-61506.908658024469</v>
          </cell>
          <cell r="Z630" t="str">
            <v>Valued from Nucleus</v>
          </cell>
        </row>
        <row r="631">
          <cell r="C631">
            <v>201109</v>
          </cell>
          <cell r="E631">
            <v>166064</v>
          </cell>
          <cell r="Y631">
            <v>-61475.618222421559</v>
          </cell>
          <cell r="Z631" t="str">
            <v>Valued from Nucleus</v>
          </cell>
        </row>
        <row r="632">
          <cell r="C632">
            <v>201110</v>
          </cell>
          <cell r="E632">
            <v>166064</v>
          </cell>
          <cell r="Y632">
            <v>-61441.609056493391</v>
          </cell>
          <cell r="Z632" t="str">
            <v>Valued from Nucleus</v>
          </cell>
        </row>
        <row r="633">
          <cell r="C633">
            <v>201101</v>
          </cell>
          <cell r="E633">
            <v>167168</v>
          </cell>
          <cell r="Y633">
            <v>-8331.522620713924</v>
          </cell>
          <cell r="Z633" t="str">
            <v>Valued from Nucleus</v>
          </cell>
        </row>
        <row r="634">
          <cell r="C634">
            <v>201102</v>
          </cell>
          <cell r="E634">
            <v>167168</v>
          </cell>
          <cell r="Y634">
            <v>-8329.56423687401</v>
          </cell>
          <cell r="Z634" t="str">
            <v>Valued from Nucleus</v>
          </cell>
        </row>
        <row r="635">
          <cell r="C635">
            <v>201103</v>
          </cell>
          <cell r="E635">
            <v>167168</v>
          </cell>
          <cell r="Y635">
            <v>-8327.4657810928384</v>
          </cell>
          <cell r="Z635" t="str">
            <v>Valued from Nucleus</v>
          </cell>
        </row>
        <row r="636">
          <cell r="C636">
            <v>201104</v>
          </cell>
          <cell r="E636">
            <v>167168</v>
          </cell>
          <cell r="Y636">
            <v>-8325.058814006672</v>
          </cell>
          <cell r="Z636" t="str">
            <v>Valued from Nucleus</v>
          </cell>
        </row>
        <row r="637">
          <cell r="C637">
            <v>201105</v>
          </cell>
          <cell r="E637">
            <v>167168</v>
          </cell>
          <cell r="Y637">
            <v>-8322.2725214995971</v>
          </cell>
          <cell r="Z637" t="str">
            <v>Valued from Nucleus</v>
          </cell>
        </row>
        <row r="638">
          <cell r="C638">
            <v>201106</v>
          </cell>
          <cell r="E638">
            <v>167168</v>
          </cell>
          <cell r="Y638">
            <v>-8319.1182586451814</v>
          </cell>
          <cell r="Z638" t="str">
            <v>Valued from Nucleus</v>
          </cell>
        </row>
        <row r="639">
          <cell r="C639">
            <v>201107</v>
          </cell>
          <cell r="E639">
            <v>167168</v>
          </cell>
          <cell r="Y639">
            <v>-8315.605258935293</v>
          </cell>
          <cell r="Z639" t="str">
            <v>Valued from Nucleus</v>
          </cell>
        </row>
        <row r="640">
          <cell r="C640">
            <v>201108</v>
          </cell>
          <cell r="E640">
            <v>167168</v>
          </cell>
          <cell r="Y640">
            <v>-8311.7406392655066</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200112.4367666638</v>
          </cell>
          <cell r="Z643" t="str">
            <v xml:space="preserve">Valued from nucleus. Demand charge only
</v>
          </cell>
        </row>
        <row r="644">
          <cell r="C644">
            <v>201102</v>
          </cell>
          <cell r="E644">
            <v>168214</v>
          </cell>
          <cell r="Y644">
            <v>200065.39891053949</v>
          </cell>
          <cell r="Z644" t="str">
            <v xml:space="preserve">Valued from nucleus. Demand charge only
</v>
          </cell>
        </row>
        <row r="645">
          <cell r="C645">
            <v>201103</v>
          </cell>
          <cell r="E645">
            <v>168214</v>
          </cell>
          <cell r="Y645">
            <v>200014.99670689268</v>
          </cell>
          <cell r="Z645" t="str">
            <v xml:space="preserve">Valued from nucleus. Demand charge only
</v>
          </cell>
        </row>
        <row r="646">
          <cell r="C646">
            <v>201104</v>
          </cell>
          <cell r="E646">
            <v>168214</v>
          </cell>
          <cell r="Y646">
            <v>199439.57326891262</v>
          </cell>
          <cell r="Z646" t="str">
            <v xml:space="preserve">Valued from nucleus. Demand charge only
</v>
          </cell>
        </row>
        <row r="647">
          <cell r="C647">
            <v>201105</v>
          </cell>
          <cell r="E647">
            <v>168214</v>
          </cell>
          <cell r="Y647">
            <v>199372.82335146118</v>
          </cell>
          <cell r="Z647" t="str">
            <v xml:space="preserve">Valued from nucleus. Demand charge only
</v>
          </cell>
        </row>
        <row r="648">
          <cell r="C648">
            <v>201106</v>
          </cell>
          <cell r="E648">
            <v>168214</v>
          </cell>
          <cell r="Y648">
            <v>199297.2581390444</v>
          </cell>
          <cell r="Z648" t="str">
            <v xml:space="preserve">Valued from nucleus. Demand charge only
</v>
          </cell>
        </row>
        <row r="649">
          <cell r="C649">
            <v>201107</v>
          </cell>
          <cell r="E649">
            <v>168214</v>
          </cell>
          <cell r="Y649">
            <v>199213.09883414491</v>
          </cell>
          <cell r="Z649" t="str">
            <v xml:space="preserve">Valued from nucleus. Demand charge only
</v>
          </cell>
        </row>
        <row r="650">
          <cell r="C650">
            <v>201108</v>
          </cell>
          <cell r="E650">
            <v>168214</v>
          </cell>
          <cell r="Y650">
            <v>199120.51593292961</v>
          </cell>
          <cell r="Z650" t="str">
            <v xml:space="preserve">Valued from nucleus. Demand charge only
</v>
          </cell>
        </row>
        <row r="651">
          <cell r="C651">
            <v>201109</v>
          </cell>
          <cell r="E651">
            <v>168214</v>
          </cell>
          <cell r="Y651">
            <v>198462.96471505682</v>
          </cell>
          <cell r="Z651" t="str">
            <v xml:space="preserve">Valued from nucleus. Demand charge only
</v>
          </cell>
        </row>
        <row r="652">
          <cell r="C652">
            <v>201110</v>
          </cell>
          <cell r="E652">
            <v>168214</v>
          </cell>
          <cell r="Y652">
            <v>198353.17224622518</v>
          </cell>
          <cell r="Z652" t="str">
            <v xml:space="preserve">Valued from nucleus. Demand charge only
</v>
          </cell>
        </row>
        <row r="653">
          <cell r="C653">
            <v>201101</v>
          </cell>
          <cell r="E653">
            <v>168215</v>
          </cell>
          <cell r="Y653">
            <v>100061.64096699646</v>
          </cell>
          <cell r="Z653" t="str">
            <v xml:space="preserve">Valued from nucleus. Demand charge only
</v>
          </cell>
        </row>
        <row r="654">
          <cell r="C654">
            <v>201102</v>
          </cell>
          <cell r="E654">
            <v>168215</v>
          </cell>
          <cell r="Y654">
            <v>100038.12076431733</v>
          </cell>
          <cell r="Z654" t="str">
            <v xml:space="preserve">Valued from nucleus. Demand charge only
</v>
          </cell>
        </row>
        <row r="655">
          <cell r="C655">
            <v>201103</v>
          </cell>
          <cell r="E655">
            <v>168215</v>
          </cell>
          <cell r="Y655">
            <v>100012.91829671091</v>
          </cell>
          <cell r="Z655" t="str">
            <v xml:space="preserve">Valued from nucleus. Demand charge only
</v>
          </cell>
        </row>
        <row r="656">
          <cell r="C656">
            <v>201104</v>
          </cell>
          <cell r="E656">
            <v>168215</v>
          </cell>
          <cell r="Y656">
            <v>99725.190985078138</v>
          </cell>
          <cell r="Z656" t="str">
            <v xml:space="preserve">Valued from nucleus. Demand charge only
</v>
          </cell>
        </row>
        <row r="657">
          <cell r="C657">
            <v>201105</v>
          </cell>
          <cell r="E657">
            <v>168215</v>
          </cell>
          <cell r="Y657">
            <v>99691.814217584222</v>
          </cell>
          <cell r="Z657" t="str">
            <v xml:space="preserve">Valued from nucleus. Demand charge only
</v>
          </cell>
        </row>
        <row r="658">
          <cell r="C658">
            <v>201106</v>
          </cell>
          <cell r="E658">
            <v>168215</v>
          </cell>
          <cell r="Y658">
            <v>99654.029563733537</v>
          </cell>
          <cell r="Z658" t="str">
            <v xml:space="preserve">Valued from nucleus. Demand charge only
</v>
          </cell>
        </row>
        <row r="659">
          <cell r="C659">
            <v>201107</v>
          </cell>
          <cell r="E659">
            <v>168215</v>
          </cell>
          <cell r="Y659">
            <v>99611.947630761526</v>
          </cell>
          <cell r="Z659" t="str">
            <v xml:space="preserve">Valued from nucleus. Demand charge only
</v>
          </cell>
        </row>
        <row r="660">
          <cell r="C660">
            <v>201108</v>
          </cell>
          <cell r="E660">
            <v>168215</v>
          </cell>
          <cell r="Y660">
            <v>99565.653671371634</v>
          </cell>
          <cell r="Z660" t="str">
            <v xml:space="preserve">Valued from nucleus. Demand charge only
</v>
          </cell>
        </row>
        <row r="661">
          <cell r="C661">
            <v>201109</v>
          </cell>
          <cell r="E661">
            <v>168215</v>
          </cell>
          <cell r="Y661">
            <v>99236.860244319818</v>
          </cell>
          <cell r="Z661" t="str">
            <v xml:space="preserve">Valued from nucleus. Demand charge only
</v>
          </cell>
        </row>
        <row r="662">
          <cell r="C662">
            <v>201110</v>
          </cell>
          <cell r="E662">
            <v>168215</v>
          </cell>
          <cell r="Y662">
            <v>99181.961034782333</v>
          </cell>
          <cell r="Z662" t="str">
            <v xml:space="preserve">Valued from nucleus. Demand charge only
</v>
          </cell>
        </row>
        <row r="663">
          <cell r="C663">
            <v>201101</v>
          </cell>
          <cell r="E663">
            <v>168216</v>
          </cell>
          <cell r="Y663">
            <v>95812.092692767648</v>
          </cell>
          <cell r="Z663" t="str">
            <v xml:space="preserve">Valued from nucleus. Demand charge only
</v>
          </cell>
        </row>
        <row r="664">
          <cell r="C664">
            <v>201102</v>
          </cell>
          <cell r="E664">
            <v>168216</v>
          </cell>
          <cell r="Y664">
            <v>95789.571376732172</v>
          </cell>
          <cell r="Z664" t="str">
            <v xml:space="preserve">Valued from nucleus. Demand charge only
</v>
          </cell>
        </row>
        <row r="665">
          <cell r="C665">
            <v>201103</v>
          </cell>
          <cell r="E665">
            <v>168216</v>
          </cell>
          <cell r="Y665">
            <v>95765.439240390449</v>
          </cell>
          <cell r="Z665" t="str">
            <v xml:space="preserve">Valued from nucleus. Demand charge only
</v>
          </cell>
        </row>
        <row r="666">
          <cell r="C666">
            <v>201104</v>
          </cell>
          <cell r="E666">
            <v>168216</v>
          </cell>
          <cell r="Y666">
            <v>95489.931507497153</v>
          </cell>
          <cell r="Z666" t="str">
            <v xml:space="preserve">Valued from nucleus. Demand charge only
</v>
          </cell>
        </row>
        <row r="667">
          <cell r="C667">
            <v>201105</v>
          </cell>
          <cell r="E667">
            <v>168216</v>
          </cell>
          <cell r="Y667">
            <v>95457.9722280969</v>
          </cell>
          <cell r="Z667" t="str">
            <v xml:space="preserve">Valued from nucleus. Demand charge only
</v>
          </cell>
        </row>
        <row r="668">
          <cell r="C668">
            <v>201106</v>
          </cell>
          <cell r="E668">
            <v>168216</v>
          </cell>
          <cell r="Y668">
            <v>95421.792262206684</v>
          </cell>
          <cell r="Z668" t="str">
            <v xml:space="preserve">Valued from nucleus. Demand charge only
</v>
          </cell>
        </row>
        <row r="669">
          <cell r="C669">
            <v>201107</v>
          </cell>
          <cell r="E669">
            <v>168216</v>
          </cell>
          <cell r="Y669">
            <v>95381.49751964958</v>
          </cell>
          <cell r="Z669" t="str">
            <v xml:space="preserve">Valued from nucleus. Demand charge only
</v>
          </cell>
        </row>
        <row r="670">
          <cell r="C670">
            <v>201108</v>
          </cell>
          <cell r="E670">
            <v>168216</v>
          </cell>
          <cell r="Y670">
            <v>95337.169632506062</v>
          </cell>
          <cell r="Z670" t="str">
            <v xml:space="preserve">Valued from nucleus. Demand charge only
</v>
          </cell>
        </row>
        <row r="671">
          <cell r="C671">
            <v>201109</v>
          </cell>
          <cell r="E671">
            <v>168216</v>
          </cell>
          <cell r="Y671">
            <v>95022.339833543941</v>
          </cell>
          <cell r="Z671" t="str">
            <v xml:space="preserve">Valued from nucleus. Demand charge only
</v>
          </cell>
        </row>
        <row r="672">
          <cell r="C672">
            <v>201110</v>
          </cell>
          <cell r="E672">
            <v>168216</v>
          </cell>
          <cell r="Y672">
            <v>94969.772155239523</v>
          </cell>
          <cell r="Z672" t="str">
            <v xml:space="preserve">Valued from nucleus. Demand charge only
</v>
          </cell>
        </row>
        <row r="673">
          <cell r="C673">
            <v>201101</v>
          </cell>
          <cell r="E673">
            <v>168217</v>
          </cell>
          <cell r="Y673">
            <v>100061.64096699646</v>
          </cell>
          <cell r="Z673" t="str">
            <v>Valued from Nucleus</v>
          </cell>
        </row>
        <row r="674">
          <cell r="C674">
            <v>201102</v>
          </cell>
          <cell r="E674">
            <v>168217</v>
          </cell>
          <cell r="Y674">
            <v>100038.12076431733</v>
          </cell>
          <cell r="Z674" t="str">
            <v>Valued from Nucleus</v>
          </cell>
        </row>
        <row r="675">
          <cell r="C675">
            <v>201103</v>
          </cell>
          <cell r="E675">
            <v>168217</v>
          </cell>
          <cell r="Y675">
            <v>100012.91829671091</v>
          </cell>
          <cell r="Z675" t="str">
            <v>Valued from Nucleus</v>
          </cell>
        </row>
        <row r="676">
          <cell r="C676">
            <v>201104</v>
          </cell>
          <cell r="E676">
            <v>168217</v>
          </cell>
          <cell r="Y676">
            <v>99725.190985078138</v>
          </cell>
          <cell r="Z676" t="str">
            <v>Valued from Nucleus</v>
          </cell>
        </row>
        <row r="677">
          <cell r="C677">
            <v>201105</v>
          </cell>
          <cell r="E677">
            <v>168217</v>
          </cell>
          <cell r="Y677">
            <v>99691.814217584222</v>
          </cell>
          <cell r="Z677" t="str">
            <v>Valued from Nucleus</v>
          </cell>
        </row>
        <row r="678">
          <cell r="C678">
            <v>201106</v>
          </cell>
          <cell r="E678">
            <v>168217</v>
          </cell>
          <cell r="Y678">
            <v>99654.029563733537</v>
          </cell>
          <cell r="Z678" t="str">
            <v>Valued from Nucleus</v>
          </cell>
        </row>
        <row r="679">
          <cell r="C679">
            <v>201107</v>
          </cell>
          <cell r="E679">
            <v>168217</v>
          </cell>
          <cell r="Y679">
            <v>99611.947630761526</v>
          </cell>
          <cell r="Z679" t="str">
            <v>Valued from Nucleus</v>
          </cell>
        </row>
        <row r="680">
          <cell r="C680">
            <v>201108</v>
          </cell>
          <cell r="E680">
            <v>168217</v>
          </cell>
          <cell r="Y680">
            <v>99565.653671371634</v>
          </cell>
          <cell r="Z680" t="str">
            <v>Valued from Nucleus</v>
          </cell>
        </row>
        <row r="681">
          <cell r="C681">
            <v>201109</v>
          </cell>
          <cell r="E681">
            <v>168217</v>
          </cell>
          <cell r="Y681">
            <v>99236.860244319818</v>
          </cell>
          <cell r="Z681" t="str">
            <v>Valued from Nucleus</v>
          </cell>
        </row>
        <row r="682">
          <cell r="C682">
            <v>201110</v>
          </cell>
          <cell r="E682">
            <v>168217</v>
          </cell>
          <cell r="Y682">
            <v>99181.961034782333</v>
          </cell>
          <cell r="Z682" t="str">
            <v>Valued from Nucleus</v>
          </cell>
        </row>
        <row r="683">
          <cell r="C683">
            <v>201101</v>
          </cell>
          <cell r="E683">
            <v>171529</v>
          </cell>
          <cell r="Y683">
            <v>20675.514805769595</v>
          </cell>
          <cell r="Z683" t="str">
            <v>Valued from Nucleus - Demand Only - MtM is Zero GD Supply</v>
          </cell>
        </row>
        <row r="684">
          <cell r="C684">
            <v>201102</v>
          </cell>
          <cell r="E684">
            <v>171529</v>
          </cell>
          <cell r="Y684">
            <v>20670.654878488494</v>
          </cell>
          <cell r="Z684" t="str">
            <v>Valued from Nucleus - Demand Only - MtM is Zero GD Supply</v>
          </cell>
        </row>
        <row r="685">
          <cell r="C685">
            <v>201101</v>
          </cell>
          <cell r="E685">
            <v>171530</v>
          </cell>
          <cell r="Y685">
            <v>22495.12007397562</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ow r="2">
          <cell r="B2">
            <v>201104</v>
          </cell>
          <cell r="C2" t="str">
            <v>ANADARKO</v>
          </cell>
          <cell r="D2">
            <v>181151</v>
          </cell>
          <cell r="E2" t="str">
            <v>GASIDX</v>
          </cell>
          <cell r="F2">
            <v>300000</v>
          </cell>
          <cell r="H2" t="str">
            <v>Supply - BG</v>
          </cell>
          <cell r="W2">
            <v>5998.8</v>
          </cell>
        </row>
        <row r="3">
          <cell r="B3">
            <v>201104</v>
          </cell>
          <cell r="C3" t="str">
            <v>ANAHAU</v>
          </cell>
          <cell r="D3">
            <v>181145</v>
          </cell>
          <cell r="E3" t="str">
            <v>GASIDX</v>
          </cell>
          <cell r="F3">
            <v>240000</v>
          </cell>
          <cell r="H3" t="str">
            <v>Supply - LI</v>
          </cell>
          <cell r="W3">
            <v>4799.04</v>
          </cell>
        </row>
        <row r="4">
          <cell r="B4">
            <v>201104</v>
          </cell>
          <cell r="C4" t="str">
            <v>ANE</v>
          </cell>
          <cell r="D4">
            <v>67038</v>
          </cell>
          <cell r="E4" t="str">
            <v>GASIDX</v>
          </cell>
          <cell r="F4">
            <v>221160</v>
          </cell>
          <cell r="H4" t="str">
            <v>Supply - NY</v>
          </cell>
          <cell r="W4">
            <v>4422.3153599999996</v>
          </cell>
        </row>
        <row r="5">
          <cell r="B5">
            <v>201104</v>
          </cell>
          <cell r="C5" t="str">
            <v>ANE</v>
          </cell>
          <cell r="D5">
            <v>67039</v>
          </cell>
          <cell r="E5" t="str">
            <v>GASIDX</v>
          </cell>
          <cell r="F5">
            <v>216060</v>
          </cell>
          <cell r="H5" t="str">
            <v>Supply - LI</v>
          </cell>
          <cell r="W5">
            <v>4320.3357599999999</v>
          </cell>
        </row>
        <row r="6">
          <cell r="B6">
            <v>201104</v>
          </cell>
          <cell r="C6" t="str">
            <v>BGLNG</v>
          </cell>
          <cell r="D6">
            <v>166064</v>
          </cell>
          <cell r="E6" t="str">
            <v>GASGDA</v>
          </cell>
          <cell r="F6">
            <v>0</v>
          </cell>
          <cell r="H6" t="str">
            <v>Supply - LI</v>
          </cell>
          <cell r="W6">
            <v>0</v>
          </cell>
        </row>
        <row r="7">
          <cell r="B7">
            <v>201104</v>
          </cell>
          <cell r="C7" t="str">
            <v>BGLNG</v>
          </cell>
          <cell r="D7">
            <v>166075</v>
          </cell>
          <cell r="E7" t="str">
            <v>GASGDA</v>
          </cell>
          <cell r="F7">
            <v>0</v>
          </cell>
          <cell r="H7" t="str">
            <v>Supply - LI</v>
          </cell>
          <cell r="W7">
            <v>0</v>
          </cell>
        </row>
        <row r="8">
          <cell r="B8">
            <v>201104</v>
          </cell>
          <cell r="C8" t="str">
            <v>BGLNG</v>
          </cell>
          <cell r="D8">
            <v>168214</v>
          </cell>
          <cell r="E8" t="str">
            <v>GAS</v>
          </cell>
          <cell r="F8">
            <v>0</v>
          </cell>
          <cell r="H8" t="str">
            <v>Supply - LI</v>
          </cell>
          <cell r="W8">
            <v>0</v>
          </cell>
        </row>
        <row r="9">
          <cell r="B9">
            <v>201104</v>
          </cell>
          <cell r="C9" t="str">
            <v>BGLNG</v>
          </cell>
          <cell r="D9">
            <v>181640</v>
          </cell>
          <cell r="E9" t="str">
            <v>GASIDX</v>
          </cell>
          <cell r="F9">
            <v>86220</v>
          </cell>
          <cell r="H9" t="str">
            <v>Supply - BG</v>
          </cell>
          <cell r="W9">
            <v>1724.05512</v>
          </cell>
        </row>
        <row r="10">
          <cell r="B10">
            <v>201104</v>
          </cell>
          <cell r="C10" t="str">
            <v>BGLNG</v>
          </cell>
          <cell r="D10">
            <v>181641</v>
          </cell>
          <cell r="E10" t="str">
            <v>GASIDX</v>
          </cell>
          <cell r="F10">
            <v>153150</v>
          </cell>
          <cell r="H10" t="str">
            <v>Supply - BG</v>
          </cell>
          <cell r="W10">
            <v>3062.3874000000001</v>
          </cell>
        </row>
        <row r="11">
          <cell r="B11">
            <v>201104</v>
          </cell>
          <cell r="C11" t="str">
            <v>BGLNG</v>
          </cell>
          <cell r="D11">
            <v>181642</v>
          </cell>
          <cell r="E11" t="str">
            <v>GASIDX</v>
          </cell>
          <cell r="F11">
            <v>248760</v>
          </cell>
          <cell r="H11" t="str">
            <v>Supply - BG</v>
          </cell>
          <cell r="W11">
            <v>4974.20496</v>
          </cell>
        </row>
        <row r="12">
          <cell r="B12">
            <v>201104</v>
          </cell>
          <cell r="C12" t="str">
            <v>BGLNG</v>
          </cell>
          <cell r="D12">
            <v>181644</v>
          </cell>
          <cell r="E12" t="str">
            <v>GASIDX</v>
          </cell>
          <cell r="F12">
            <v>139980</v>
          </cell>
          <cell r="H12" t="str">
            <v>Supply - BG</v>
          </cell>
          <cell r="W12">
            <v>2799.0400799999998</v>
          </cell>
        </row>
        <row r="13">
          <cell r="B13">
            <v>201104</v>
          </cell>
          <cell r="C13" t="str">
            <v>BGLNG</v>
          </cell>
          <cell r="D13">
            <v>181645</v>
          </cell>
          <cell r="E13" t="str">
            <v>GASIDX</v>
          </cell>
          <cell r="F13">
            <v>54720</v>
          </cell>
          <cell r="H13" t="str">
            <v>Supply - BG</v>
          </cell>
          <cell r="W13">
            <v>1094.18112</v>
          </cell>
        </row>
        <row r="14">
          <cell r="B14">
            <v>201104</v>
          </cell>
          <cell r="C14" t="str">
            <v>BGLNG</v>
          </cell>
          <cell r="D14">
            <v>181646</v>
          </cell>
          <cell r="E14" t="str">
            <v>GASIDX</v>
          </cell>
          <cell r="F14">
            <v>97200</v>
          </cell>
          <cell r="H14" t="str">
            <v>Supply - BG</v>
          </cell>
          <cell r="W14">
            <v>1943.6112000000001</v>
          </cell>
        </row>
        <row r="15">
          <cell r="B15">
            <v>201104</v>
          </cell>
          <cell r="C15" t="str">
            <v>BGLNG</v>
          </cell>
          <cell r="D15">
            <v>181647</v>
          </cell>
          <cell r="E15" t="str">
            <v>GASIDX</v>
          </cell>
          <cell r="F15">
            <v>67860</v>
          </cell>
          <cell r="H15" t="str">
            <v>Supply - BG</v>
          </cell>
          <cell r="W15">
            <v>1356.9285600000001</v>
          </cell>
        </row>
        <row r="16">
          <cell r="B16">
            <v>201104</v>
          </cell>
          <cell r="C16" t="str">
            <v>BGLNG</v>
          </cell>
          <cell r="D16">
            <v>181648</v>
          </cell>
          <cell r="E16" t="str">
            <v>GASIDX</v>
          </cell>
          <cell r="F16">
            <v>38190</v>
          </cell>
          <cell r="H16" t="str">
            <v>Supply - BG</v>
          </cell>
          <cell r="W16">
            <v>763.64724000000001</v>
          </cell>
        </row>
        <row r="17">
          <cell r="B17">
            <v>201104</v>
          </cell>
          <cell r="C17" t="str">
            <v>BGLNG</v>
          </cell>
          <cell r="D17">
            <v>181652</v>
          </cell>
          <cell r="E17" t="str">
            <v>GASIDX</v>
          </cell>
          <cell r="F17">
            <v>50790</v>
          </cell>
          <cell r="H17" t="str">
            <v>Supply - BG</v>
          </cell>
          <cell r="W17">
            <v>1015.59684</v>
          </cell>
        </row>
        <row r="18">
          <cell r="B18">
            <v>201104</v>
          </cell>
          <cell r="C18" t="str">
            <v>BGLNG</v>
          </cell>
          <cell r="D18">
            <v>181653</v>
          </cell>
          <cell r="E18" t="str">
            <v>GASIDX</v>
          </cell>
          <cell r="F18">
            <v>22620</v>
          </cell>
          <cell r="H18" t="str">
            <v>Supply - BG</v>
          </cell>
          <cell r="W18">
            <v>452.30952000000002</v>
          </cell>
        </row>
        <row r="19">
          <cell r="B19">
            <v>201104</v>
          </cell>
          <cell r="C19" t="str">
            <v>BP</v>
          </cell>
          <cell r="D19">
            <v>153738</v>
          </cell>
          <cell r="E19" t="str">
            <v>FUTTRG</v>
          </cell>
          <cell r="F19">
            <v>0</v>
          </cell>
          <cell r="H19" t="str">
            <v>Supply - NIMO</v>
          </cell>
          <cell r="W19">
            <v>0</v>
          </cell>
        </row>
        <row r="20">
          <cell r="B20">
            <v>201104</v>
          </cell>
          <cell r="C20" t="str">
            <v>BP</v>
          </cell>
          <cell r="D20">
            <v>153738</v>
          </cell>
          <cell r="E20" t="str">
            <v>GAS</v>
          </cell>
          <cell r="F20">
            <v>282720</v>
          </cell>
          <cell r="H20" t="str">
            <v>Supply - NIMO</v>
          </cell>
          <cell r="W20">
            <v>5653.2691199999999</v>
          </cell>
        </row>
        <row r="21">
          <cell r="B21">
            <v>201104</v>
          </cell>
          <cell r="C21" t="str">
            <v>BP</v>
          </cell>
          <cell r="D21">
            <v>153738</v>
          </cell>
          <cell r="E21" t="str">
            <v>GASTRG</v>
          </cell>
          <cell r="F21">
            <v>0</v>
          </cell>
          <cell r="H21" t="str">
            <v>Supply - NIMO</v>
          </cell>
          <cell r="W21">
            <v>0</v>
          </cell>
        </row>
        <row r="22">
          <cell r="B22">
            <v>201104</v>
          </cell>
          <cell r="C22" t="str">
            <v>BP</v>
          </cell>
          <cell r="D22">
            <v>166449</v>
          </cell>
          <cell r="E22" t="str">
            <v>GASGDA</v>
          </cell>
          <cell r="F22">
            <v>0</v>
          </cell>
          <cell r="H22" t="str">
            <v>Supply - LI</v>
          </cell>
          <cell r="W22">
            <v>0</v>
          </cell>
        </row>
        <row r="23">
          <cell r="B23">
            <v>201104</v>
          </cell>
          <cell r="C23" t="str">
            <v>BPCANADA</v>
          </cell>
          <cell r="D23">
            <v>48215</v>
          </cell>
          <cell r="E23" t="str">
            <v>GASIDX</v>
          </cell>
          <cell r="F23">
            <v>76530</v>
          </cell>
          <cell r="H23" t="str">
            <v>Supply - LI</v>
          </cell>
          <cell r="W23">
            <v>1530.2938799999999</v>
          </cell>
        </row>
        <row r="24">
          <cell r="B24">
            <v>201104</v>
          </cell>
          <cell r="C24" t="str">
            <v>BPCANADA</v>
          </cell>
          <cell r="D24">
            <v>48216</v>
          </cell>
          <cell r="E24" t="str">
            <v>GASIDX</v>
          </cell>
          <cell r="F24">
            <v>95970</v>
          </cell>
          <cell r="H24" t="str">
            <v>Supply - EN</v>
          </cell>
          <cell r="W24">
            <v>1919.01612</v>
          </cell>
        </row>
        <row r="25">
          <cell r="B25">
            <v>201104</v>
          </cell>
          <cell r="C25" t="str">
            <v>BPCANADA</v>
          </cell>
          <cell r="D25">
            <v>48217</v>
          </cell>
          <cell r="E25" t="str">
            <v>GASIDX</v>
          </cell>
          <cell r="F25">
            <v>917130</v>
          </cell>
          <cell r="H25" t="str">
            <v>Supply - NY</v>
          </cell>
          <cell r="W25">
            <v>18338.931479999999</v>
          </cell>
        </row>
        <row r="26">
          <cell r="B26">
            <v>201104</v>
          </cell>
          <cell r="C26" t="str">
            <v>BPCANADA</v>
          </cell>
          <cell r="D26">
            <v>116952</v>
          </cell>
          <cell r="E26" t="str">
            <v>GASIDX</v>
          </cell>
          <cell r="F26">
            <v>322740</v>
          </cell>
          <cell r="H26" t="str">
            <v>Supply - BG</v>
          </cell>
          <cell r="W26">
            <v>6453.5090399999999</v>
          </cell>
        </row>
        <row r="27">
          <cell r="B27">
            <v>201104</v>
          </cell>
          <cell r="C27" t="str">
            <v>BPCANADA</v>
          </cell>
          <cell r="D27">
            <v>116953</v>
          </cell>
          <cell r="E27" t="str">
            <v>GASIDX</v>
          </cell>
          <cell r="F27">
            <v>49830</v>
          </cell>
          <cell r="H27" t="str">
            <v>Supply - EG</v>
          </cell>
          <cell r="W27">
            <v>996.40067999999997</v>
          </cell>
        </row>
        <row r="28">
          <cell r="B28">
            <v>201104</v>
          </cell>
          <cell r="C28" t="str">
            <v>BPCANMKT</v>
          </cell>
          <cell r="D28">
            <v>84190</v>
          </cell>
          <cell r="E28" t="str">
            <v>GASIDX</v>
          </cell>
          <cell r="F28">
            <v>766380</v>
          </cell>
          <cell r="H28" t="str">
            <v>Supply - NIMO</v>
          </cell>
          <cell r="W28">
            <v>15324.53448</v>
          </cell>
        </row>
        <row r="29">
          <cell r="B29">
            <v>201104</v>
          </cell>
          <cell r="C29" t="str">
            <v>BPCANMKT</v>
          </cell>
          <cell r="D29">
            <v>91709</v>
          </cell>
          <cell r="E29" t="str">
            <v>GASIDX</v>
          </cell>
          <cell r="F29">
            <v>0</v>
          </cell>
          <cell r="H29" t="str">
            <v>Supply - NIMO</v>
          </cell>
          <cell r="W29">
            <v>0</v>
          </cell>
        </row>
        <row r="30">
          <cell r="B30">
            <v>201104</v>
          </cell>
          <cell r="C30" t="str">
            <v>CAMBRIDGE</v>
          </cell>
          <cell r="D30">
            <v>181334</v>
          </cell>
          <cell r="E30" t="str">
            <v>FUTTRG</v>
          </cell>
          <cell r="F30">
            <v>0</v>
          </cell>
          <cell r="H30" t="str">
            <v>Supply - LI</v>
          </cell>
          <cell r="W30">
            <v>0</v>
          </cell>
        </row>
        <row r="31">
          <cell r="B31">
            <v>201104</v>
          </cell>
          <cell r="C31" t="str">
            <v>CAMBRIDGE</v>
          </cell>
          <cell r="D31">
            <v>181334</v>
          </cell>
          <cell r="E31" t="str">
            <v>GAS</v>
          </cell>
          <cell r="F31">
            <v>225930</v>
          </cell>
          <cell r="H31" t="str">
            <v>Supply - LI</v>
          </cell>
          <cell r="W31">
            <v>4517.6962800000001</v>
          </cell>
        </row>
        <row r="32">
          <cell r="B32">
            <v>201104</v>
          </cell>
          <cell r="C32" t="str">
            <v>CAMBRIDGE</v>
          </cell>
          <cell r="D32">
            <v>181334</v>
          </cell>
          <cell r="E32" t="str">
            <v>GASTRG</v>
          </cell>
          <cell r="F32">
            <v>0</v>
          </cell>
          <cell r="H32" t="str">
            <v>Supply - LI</v>
          </cell>
          <cell r="W32">
            <v>0</v>
          </cell>
        </row>
        <row r="33">
          <cell r="B33">
            <v>201104</v>
          </cell>
          <cell r="C33" t="str">
            <v>CARGILL</v>
          </cell>
          <cell r="D33">
            <v>167165</v>
          </cell>
          <cell r="E33" t="str">
            <v>GASIDX</v>
          </cell>
          <cell r="F33">
            <v>1214040</v>
          </cell>
          <cell r="H33" t="str">
            <v>Supply - NY</v>
          </cell>
          <cell r="W33">
            <v>0</v>
          </cell>
        </row>
        <row r="34">
          <cell r="B34">
            <v>201104</v>
          </cell>
          <cell r="C34" t="str">
            <v>CARGILL</v>
          </cell>
          <cell r="D34">
            <v>167167</v>
          </cell>
          <cell r="E34" t="str">
            <v>GASIDX</v>
          </cell>
          <cell r="F34">
            <v>375000</v>
          </cell>
          <cell r="H34" t="str">
            <v>Supply - LI</v>
          </cell>
          <cell r="W34">
            <v>0</v>
          </cell>
        </row>
        <row r="35">
          <cell r="B35">
            <v>201104</v>
          </cell>
          <cell r="C35" t="str">
            <v>CARGILL</v>
          </cell>
          <cell r="D35">
            <v>167167</v>
          </cell>
          <cell r="E35" t="str">
            <v>GASIDX</v>
          </cell>
          <cell r="F35">
            <v>747990</v>
          </cell>
          <cell r="H35" t="str">
            <v>Supply - LI</v>
          </cell>
          <cell r="W35">
            <v>0</v>
          </cell>
        </row>
        <row r="36">
          <cell r="B36">
            <v>201104</v>
          </cell>
          <cell r="C36" t="str">
            <v>CHEVRON</v>
          </cell>
          <cell r="D36">
            <v>181147</v>
          </cell>
          <cell r="E36" t="str">
            <v>GASIDX</v>
          </cell>
          <cell r="F36">
            <v>300000</v>
          </cell>
          <cell r="H36" t="str">
            <v>Supply - BG</v>
          </cell>
          <cell r="W36">
            <v>5998.8</v>
          </cell>
        </row>
        <row r="37">
          <cell r="B37">
            <v>201104</v>
          </cell>
          <cell r="C37" t="str">
            <v>CITI</v>
          </cell>
          <cell r="D37">
            <v>179612</v>
          </cell>
          <cell r="E37" t="str">
            <v>GASIDX</v>
          </cell>
          <cell r="F37">
            <v>300000</v>
          </cell>
          <cell r="H37" t="str">
            <v>Supply - BG</v>
          </cell>
          <cell r="W37">
            <v>5998.8</v>
          </cell>
        </row>
        <row r="38">
          <cell r="B38">
            <v>201104</v>
          </cell>
          <cell r="C38" t="str">
            <v>CITI</v>
          </cell>
          <cell r="D38">
            <v>181152</v>
          </cell>
          <cell r="E38" t="str">
            <v>GASIDX</v>
          </cell>
          <cell r="F38">
            <v>185760</v>
          </cell>
          <cell r="H38" t="str">
            <v>Supply - BG</v>
          </cell>
          <cell r="W38">
            <v>3714.45696</v>
          </cell>
        </row>
        <row r="39">
          <cell r="B39">
            <v>201104</v>
          </cell>
          <cell r="C39" t="str">
            <v>CITI</v>
          </cell>
          <cell r="D39">
            <v>181153</v>
          </cell>
          <cell r="E39" t="str">
            <v>GASIDX</v>
          </cell>
          <cell r="F39">
            <v>63150</v>
          </cell>
          <cell r="H39" t="str">
            <v>Supply - BG</v>
          </cell>
          <cell r="W39">
            <v>1262.7474</v>
          </cell>
        </row>
        <row r="40">
          <cell r="B40">
            <v>201104</v>
          </cell>
          <cell r="C40" t="str">
            <v>CITI</v>
          </cell>
          <cell r="D40">
            <v>181154</v>
          </cell>
          <cell r="E40" t="str">
            <v>GASIDX</v>
          </cell>
          <cell r="F40">
            <v>421860</v>
          </cell>
          <cell r="H40" t="str">
            <v>Supply - BG</v>
          </cell>
          <cell r="W40">
            <v>8435.5125599999992</v>
          </cell>
        </row>
        <row r="41">
          <cell r="B41">
            <v>201104</v>
          </cell>
          <cell r="C41" t="str">
            <v>CITI</v>
          </cell>
          <cell r="D41">
            <v>181156</v>
          </cell>
          <cell r="E41" t="str">
            <v>GASIDX</v>
          </cell>
          <cell r="F41">
            <v>259230</v>
          </cell>
          <cell r="H41" t="str">
            <v>Optimization - NEC</v>
          </cell>
          <cell r="W41">
            <v>5183.5630799999999</v>
          </cell>
        </row>
        <row r="42">
          <cell r="B42">
            <v>201104</v>
          </cell>
          <cell r="C42" t="str">
            <v>CITI</v>
          </cell>
          <cell r="D42">
            <v>181157</v>
          </cell>
          <cell r="E42" t="str">
            <v>GASIDX</v>
          </cell>
          <cell r="F42">
            <v>32160</v>
          </cell>
          <cell r="H42" t="str">
            <v>Optimization - NEC</v>
          </cell>
          <cell r="W42">
            <v>643.07136000000003</v>
          </cell>
        </row>
        <row r="43">
          <cell r="B43">
            <v>201104</v>
          </cell>
          <cell r="C43" t="str">
            <v>CITI</v>
          </cell>
          <cell r="D43">
            <v>181158</v>
          </cell>
          <cell r="E43" t="str">
            <v>GASIDX</v>
          </cell>
          <cell r="F43">
            <v>102360</v>
          </cell>
          <cell r="H43" t="str">
            <v>Optimization - NEC</v>
          </cell>
          <cell r="W43">
            <v>2046.7905599999999</v>
          </cell>
        </row>
        <row r="44">
          <cell r="B44">
            <v>201104</v>
          </cell>
          <cell r="C44" t="str">
            <v>CITI</v>
          </cell>
          <cell r="D44">
            <v>181159</v>
          </cell>
          <cell r="E44" t="str">
            <v>GASIDX</v>
          </cell>
          <cell r="F44">
            <v>18720</v>
          </cell>
          <cell r="H44" t="str">
            <v>Optimization - NEC</v>
          </cell>
          <cell r="W44">
            <v>374.32511999999997</v>
          </cell>
        </row>
        <row r="45">
          <cell r="B45">
            <v>201104</v>
          </cell>
          <cell r="C45" t="str">
            <v>CITI</v>
          </cell>
          <cell r="D45">
            <v>181160</v>
          </cell>
          <cell r="E45" t="str">
            <v>GASIDX</v>
          </cell>
          <cell r="F45">
            <v>45510</v>
          </cell>
          <cell r="H45" t="str">
            <v>Optimization - NEC</v>
          </cell>
          <cell r="W45">
            <v>910.01796000000002</v>
          </cell>
        </row>
        <row r="46">
          <cell r="B46">
            <v>201104</v>
          </cell>
          <cell r="C46" t="str">
            <v>COKINOS</v>
          </cell>
          <cell r="D46">
            <v>181136</v>
          </cell>
          <cell r="E46" t="str">
            <v>GASIDX</v>
          </cell>
          <cell r="F46">
            <v>45000</v>
          </cell>
          <cell r="H46" t="str">
            <v>Optimization - NEC</v>
          </cell>
          <cell r="W46">
            <v>899.82</v>
          </cell>
        </row>
        <row r="47">
          <cell r="B47">
            <v>201104</v>
          </cell>
          <cell r="C47" t="str">
            <v>CONOCO</v>
          </cell>
          <cell r="D47">
            <v>173920</v>
          </cell>
          <cell r="E47" t="str">
            <v>GASIDX</v>
          </cell>
          <cell r="F47">
            <v>0</v>
          </cell>
          <cell r="H47" t="str">
            <v>Proxy - BG</v>
          </cell>
          <cell r="W47">
            <v>0</v>
          </cell>
        </row>
        <row r="48">
          <cell r="B48">
            <v>201104</v>
          </cell>
          <cell r="C48" t="str">
            <v>CONOCO</v>
          </cell>
          <cell r="D48">
            <v>181326</v>
          </cell>
          <cell r="E48" t="str">
            <v>FUTTRG</v>
          </cell>
          <cell r="F48">
            <v>0</v>
          </cell>
          <cell r="H48" t="str">
            <v>Supply - LI</v>
          </cell>
          <cell r="W48">
            <v>0</v>
          </cell>
        </row>
        <row r="49">
          <cell r="B49">
            <v>201104</v>
          </cell>
          <cell r="C49" t="str">
            <v>CONOCO</v>
          </cell>
          <cell r="D49">
            <v>181326</v>
          </cell>
          <cell r="E49" t="str">
            <v>GAS</v>
          </cell>
          <cell r="F49">
            <v>100740</v>
          </cell>
          <cell r="H49" t="str">
            <v>Supply - LI</v>
          </cell>
          <cell r="W49">
            <v>2014.3970400000001</v>
          </cell>
        </row>
        <row r="50">
          <cell r="B50">
            <v>201104</v>
          </cell>
          <cell r="C50" t="str">
            <v>CONOCO</v>
          </cell>
          <cell r="D50">
            <v>181326</v>
          </cell>
          <cell r="E50" t="str">
            <v>GASTRG</v>
          </cell>
          <cell r="F50">
            <v>0</v>
          </cell>
          <cell r="H50" t="str">
            <v>Supply - LI</v>
          </cell>
          <cell r="W50">
            <v>0</v>
          </cell>
        </row>
        <row r="51">
          <cell r="B51">
            <v>201104</v>
          </cell>
          <cell r="C51" t="str">
            <v>DEVONGAS</v>
          </cell>
          <cell r="D51">
            <v>181089</v>
          </cell>
          <cell r="E51" t="str">
            <v>GASIDX</v>
          </cell>
          <cell r="F51">
            <v>300000</v>
          </cell>
          <cell r="H51" t="str">
            <v>Supply - BG</v>
          </cell>
          <cell r="W51">
            <v>5998.8</v>
          </cell>
        </row>
        <row r="52">
          <cell r="B52">
            <v>201104</v>
          </cell>
          <cell r="C52" t="str">
            <v>DEVONGAS</v>
          </cell>
          <cell r="D52">
            <v>181130</v>
          </cell>
          <cell r="E52" t="str">
            <v>GASIDX</v>
          </cell>
          <cell r="F52">
            <v>42600</v>
          </cell>
          <cell r="H52" t="str">
            <v>Supply - BG</v>
          </cell>
          <cell r="W52">
            <v>851.82960000000003</v>
          </cell>
        </row>
        <row r="53">
          <cell r="B53">
            <v>201104</v>
          </cell>
          <cell r="C53" t="str">
            <v>DEVONGAS</v>
          </cell>
          <cell r="D53">
            <v>181131</v>
          </cell>
          <cell r="E53" t="str">
            <v>GASIDX</v>
          </cell>
          <cell r="F53">
            <v>5970</v>
          </cell>
          <cell r="H53" t="str">
            <v>Supply - CG</v>
          </cell>
          <cell r="W53">
            <v>119.37612</v>
          </cell>
        </row>
        <row r="54">
          <cell r="B54">
            <v>201104</v>
          </cell>
          <cell r="C54" t="str">
            <v>DEVONGAS</v>
          </cell>
          <cell r="D54">
            <v>181168</v>
          </cell>
          <cell r="E54" t="str">
            <v>GASIDX</v>
          </cell>
          <cell r="F54">
            <v>232110</v>
          </cell>
          <cell r="H54" t="str">
            <v>Supply - NIMO</v>
          </cell>
          <cell r="W54">
            <v>4641.2715600000001</v>
          </cell>
        </row>
        <row r="55">
          <cell r="B55">
            <v>201104</v>
          </cell>
          <cell r="C55" t="str">
            <v>DEVONGAS</v>
          </cell>
          <cell r="D55">
            <v>181170</v>
          </cell>
          <cell r="E55" t="str">
            <v>FUTTRG</v>
          </cell>
          <cell r="F55">
            <v>0</v>
          </cell>
          <cell r="H55" t="str">
            <v>Supply - NIMO</v>
          </cell>
          <cell r="W55">
            <v>0</v>
          </cell>
        </row>
        <row r="56">
          <cell r="B56">
            <v>201104</v>
          </cell>
          <cell r="C56" t="str">
            <v>DEVONGAS</v>
          </cell>
          <cell r="D56">
            <v>181170</v>
          </cell>
          <cell r="E56" t="str">
            <v>GAS</v>
          </cell>
          <cell r="F56">
            <v>330000</v>
          </cell>
          <cell r="H56" t="str">
            <v>Supply - NIMO</v>
          </cell>
          <cell r="W56">
            <v>6598.68</v>
          </cell>
        </row>
        <row r="57">
          <cell r="B57">
            <v>201104</v>
          </cell>
          <cell r="C57" t="str">
            <v>DEVONGAS</v>
          </cell>
          <cell r="D57">
            <v>181170</v>
          </cell>
          <cell r="E57" t="str">
            <v>GASTRG</v>
          </cell>
          <cell r="F57">
            <v>0</v>
          </cell>
          <cell r="H57" t="str">
            <v>Supply - NIMO</v>
          </cell>
          <cell r="W57">
            <v>0</v>
          </cell>
        </row>
        <row r="58">
          <cell r="B58">
            <v>201104</v>
          </cell>
          <cell r="C58" t="str">
            <v>DEVONGAS</v>
          </cell>
          <cell r="D58">
            <v>181324</v>
          </cell>
          <cell r="E58" t="str">
            <v>FUTTRG</v>
          </cell>
          <cell r="F58">
            <v>0</v>
          </cell>
          <cell r="H58" t="str">
            <v>Supply - LI</v>
          </cell>
          <cell r="W58">
            <v>0</v>
          </cell>
        </row>
        <row r="59">
          <cell r="B59">
            <v>201104</v>
          </cell>
          <cell r="C59" t="str">
            <v>DEVONGAS</v>
          </cell>
          <cell r="D59">
            <v>181324</v>
          </cell>
          <cell r="E59" t="str">
            <v>GAS</v>
          </cell>
          <cell r="F59">
            <v>300000</v>
          </cell>
          <cell r="H59" t="str">
            <v>Supply - LI</v>
          </cell>
          <cell r="W59">
            <v>5998.8</v>
          </cell>
        </row>
        <row r="60">
          <cell r="B60">
            <v>201104</v>
          </cell>
          <cell r="C60" t="str">
            <v>DEVONGAS</v>
          </cell>
          <cell r="D60">
            <v>181324</v>
          </cell>
          <cell r="E60" t="str">
            <v>GASTRG</v>
          </cell>
          <cell r="F60">
            <v>0</v>
          </cell>
          <cell r="H60" t="str">
            <v>Supply - LI</v>
          </cell>
          <cell r="W60">
            <v>0</v>
          </cell>
        </row>
        <row r="61">
          <cell r="B61">
            <v>201104</v>
          </cell>
          <cell r="C61" t="str">
            <v>DEVONGAS</v>
          </cell>
          <cell r="D61">
            <v>181325</v>
          </cell>
          <cell r="E61" t="str">
            <v>GASIDX</v>
          </cell>
          <cell r="F61">
            <v>32670</v>
          </cell>
          <cell r="H61" t="str">
            <v>Supply - LI</v>
          </cell>
          <cell r="W61">
            <v>653.26931999999999</v>
          </cell>
        </row>
        <row r="62">
          <cell r="B62">
            <v>201104</v>
          </cell>
          <cell r="C62" t="str">
            <v>DEVONGAS</v>
          </cell>
          <cell r="D62">
            <v>181327</v>
          </cell>
          <cell r="E62" t="str">
            <v>FUTTRG</v>
          </cell>
          <cell r="F62">
            <v>0</v>
          </cell>
          <cell r="H62" t="str">
            <v>Supply - NY</v>
          </cell>
          <cell r="W62">
            <v>0</v>
          </cell>
        </row>
        <row r="63">
          <cell r="B63">
            <v>201104</v>
          </cell>
          <cell r="C63" t="str">
            <v>DEVONGAS</v>
          </cell>
          <cell r="D63">
            <v>181327</v>
          </cell>
          <cell r="E63" t="str">
            <v>GAS</v>
          </cell>
          <cell r="F63">
            <v>300000</v>
          </cell>
          <cell r="H63" t="str">
            <v>Supply - NY</v>
          </cell>
          <cell r="W63">
            <v>5998.8</v>
          </cell>
        </row>
        <row r="64">
          <cell r="B64">
            <v>201104</v>
          </cell>
          <cell r="C64" t="str">
            <v>DEVONGAS</v>
          </cell>
          <cell r="D64">
            <v>181327</v>
          </cell>
          <cell r="E64" t="str">
            <v>GASTRG</v>
          </cell>
          <cell r="F64">
            <v>0</v>
          </cell>
          <cell r="H64" t="str">
            <v>Supply - NY</v>
          </cell>
          <cell r="W64">
            <v>0</v>
          </cell>
        </row>
        <row r="65">
          <cell r="B65">
            <v>201104</v>
          </cell>
          <cell r="C65" t="str">
            <v>DEVONGAS</v>
          </cell>
          <cell r="D65">
            <v>181328</v>
          </cell>
          <cell r="E65" t="str">
            <v>GASIDX</v>
          </cell>
          <cell r="F65">
            <v>65340</v>
          </cell>
          <cell r="H65" t="str">
            <v>Supply - NY</v>
          </cell>
          <cell r="W65">
            <v>1306.53864</v>
          </cell>
        </row>
        <row r="66">
          <cell r="B66">
            <v>201104</v>
          </cell>
          <cell r="C66" t="str">
            <v>DISTRIGAS</v>
          </cell>
          <cell r="D66">
            <v>173774</v>
          </cell>
          <cell r="E66" t="str">
            <v>GAS</v>
          </cell>
          <cell r="F66">
            <v>0</v>
          </cell>
          <cell r="H66" t="str">
            <v>LNG - BG</v>
          </cell>
          <cell r="W66">
            <v>0</v>
          </cell>
        </row>
        <row r="67">
          <cell r="B67">
            <v>201104</v>
          </cell>
          <cell r="C67" t="str">
            <v>EMERASVC</v>
          </cell>
          <cell r="D67">
            <v>166065</v>
          </cell>
          <cell r="E67" t="str">
            <v>GASGDA</v>
          </cell>
          <cell r="F67">
            <v>0</v>
          </cell>
          <cell r="H67" t="str">
            <v>Supply - LI</v>
          </cell>
          <cell r="W67">
            <v>0</v>
          </cell>
        </row>
        <row r="68">
          <cell r="B68">
            <v>201104</v>
          </cell>
          <cell r="C68" t="str">
            <v>EMERASVC</v>
          </cell>
          <cell r="D68">
            <v>168215</v>
          </cell>
          <cell r="E68" t="str">
            <v>GAS</v>
          </cell>
          <cell r="F68">
            <v>0</v>
          </cell>
          <cell r="H68" t="str">
            <v>Supply - LI</v>
          </cell>
          <cell r="W68">
            <v>0</v>
          </cell>
        </row>
        <row r="69">
          <cell r="B69">
            <v>201104</v>
          </cell>
          <cell r="C69" t="str">
            <v>EMERASVC</v>
          </cell>
          <cell r="D69">
            <v>181135</v>
          </cell>
          <cell r="E69" t="str">
            <v>FUTTRG</v>
          </cell>
          <cell r="F69">
            <v>0</v>
          </cell>
          <cell r="H69" t="str">
            <v>Supply - EN</v>
          </cell>
          <cell r="W69">
            <v>0</v>
          </cell>
        </row>
        <row r="70">
          <cell r="B70">
            <v>201104</v>
          </cell>
          <cell r="C70" t="str">
            <v>EMERASVC</v>
          </cell>
          <cell r="D70">
            <v>181135</v>
          </cell>
          <cell r="E70" t="str">
            <v>GAS</v>
          </cell>
          <cell r="F70">
            <v>4500</v>
          </cell>
          <cell r="H70" t="str">
            <v>Supply - EN</v>
          </cell>
          <cell r="W70">
            <v>89.981999999999999</v>
          </cell>
        </row>
        <row r="71">
          <cell r="B71">
            <v>201104</v>
          </cell>
          <cell r="C71" t="str">
            <v>EMERASVC</v>
          </cell>
          <cell r="D71">
            <v>181135</v>
          </cell>
          <cell r="E71" t="str">
            <v>GASTRG</v>
          </cell>
          <cell r="F71">
            <v>0</v>
          </cell>
          <cell r="H71" t="str">
            <v>Supply - EN</v>
          </cell>
          <cell r="W71">
            <v>0</v>
          </cell>
        </row>
        <row r="72">
          <cell r="B72">
            <v>201104</v>
          </cell>
          <cell r="C72" t="str">
            <v>ENCANAUSA</v>
          </cell>
          <cell r="D72">
            <v>181167</v>
          </cell>
          <cell r="E72" t="str">
            <v>GASIDX</v>
          </cell>
          <cell r="F72">
            <v>120000</v>
          </cell>
          <cell r="H72" t="str">
            <v>Supply - NIMO</v>
          </cell>
          <cell r="W72">
            <v>2399.52</v>
          </cell>
        </row>
        <row r="73">
          <cell r="B73">
            <v>201104</v>
          </cell>
          <cell r="C73" t="str">
            <v>EXXONMOBIL</v>
          </cell>
          <cell r="D73">
            <v>181795</v>
          </cell>
          <cell r="E73" t="str">
            <v>GAS</v>
          </cell>
          <cell r="F73">
            <v>429780</v>
          </cell>
          <cell r="H73" t="str">
            <v>Supply - NY</v>
          </cell>
          <cell r="W73">
            <v>8593.8808800000006</v>
          </cell>
        </row>
        <row r="74">
          <cell r="B74">
            <v>201104</v>
          </cell>
          <cell r="C74" t="str">
            <v>G4ENERGY</v>
          </cell>
          <cell r="D74">
            <v>181482</v>
          </cell>
          <cell r="E74" t="str">
            <v>GASIDX</v>
          </cell>
          <cell r="F74">
            <v>264750</v>
          </cell>
          <cell r="H74" t="str">
            <v>Supply - LI</v>
          </cell>
          <cell r="W74">
            <v>5293.9409999999998</v>
          </cell>
        </row>
        <row r="75">
          <cell r="B75">
            <v>201104</v>
          </cell>
          <cell r="C75" t="str">
            <v>GRANITERDG</v>
          </cell>
          <cell r="D75">
            <v>165659</v>
          </cell>
          <cell r="E75" t="str">
            <v>GAS</v>
          </cell>
          <cell r="F75">
            <v>0</v>
          </cell>
          <cell r="H75" t="str">
            <v>Supply - EN</v>
          </cell>
          <cell r="W75">
            <v>0</v>
          </cell>
        </row>
        <row r="76">
          <cell r="B76">
            <v>201104</v>
          </cell>
          <cell r="C76" t="str">
            <v>HESS</v>
          </cell>
          <cell r="D76">
            <v>121200</v>
          </cell>
          <cell r="E76" t="str">
            <v>GASGDA</v>
          </cell>
          <cell r="F76">
            <v>900000</v>
          </cell>
          <cell r="H76" t="str">
            <v>Supply - LI</v>
          </cell>
          <cell r="W76">
            <v>0</v>
          </cell>
        </row>
        <row r="77">
          <cell r="B77">
            <v>201104</v>
          </cell>
          <cell r="C77" t="str">
            <v>HESS</v>
          </cell>
          <cell r="D77">
            <v>121202</v>
          </cell>
          <cell r="E77" t="str">
            <v>GASIDX</v>
          </cell>
          <cell r="F77">
            <v>2190000</v>
          </cell>
          <cell r="H77" t="str">
            <v>Supply - NY</v>
          </cell>
          <cell r="W77">
            <v>0</v>
          </cell>
        </row>
        <row r="78">
          <cell r="B78">
            <v>201104</v>
          </cell>
          <cell r="C78" t="str">
            <v>HESS</v>
          </cell>
          <cell r="D78">
            <v>166447</v>
          </cell>
          <cell r="E78" t="str">
            <v>GASGDA</v>
          </cell>
          <cell r="F78">
            <v>0</v>
          </cell>
          <cell r="H78" t="str">
            <v>Supply - LI</v>
          </cell>
          <cell r="W78">
            <v>0</v>
          </cell>
        </row>
        <row r="79">
          <cell r="B79">
            <v>201104</v>
          </cell>
          <cell r="C79" t="str">
            <v>ICCENERGY</v>
          </cell>
          <cell r="D79">
            <v>181146</v>
          </cell>
          <cell r="E79" t="str">
            <v>GASIDX</v>
          </cell>
          <cell r="F79">
            <v>250290</v>
          </cell>
          <cell r="H79" t="str">
            <v>Supply - LI</v>
          </cell>
          <cell r="W79">
            <v>5004.7988400000004</v>
          </cell>
        </row>
        <row r="80">
          <cell r="B80">
            <v>201104</v>
          </cell>
          <cell r="C80" t="str">
            <v>JARON</v>
          </cell>
          <cell r="D80">
            <v>166076</v>
          </cell>
          <cell r="E80" t="str">
            <v>GASGDA</v>
          </cell>
          <cell r="F80">
            <v>0</v>
          </cell>
          <cell r="H80" t="str">
            <v>Supply - LI</v>
          </cell>
          <cell r="W80">
            <v>0</v>
          </cell>
        </row>
        <row r="81">
          <cell r="B81">
            <v>201104</v>
          </cell>
          <cell r="C81" t="str">
            <v>JARON</v>
          </cell>
          <cell r="D81">
            <v>168216</v>
          </cell>
          <cell r="E81" t="str">
            <v>GAS</v>
          </cell>
          <cell r="F81">
            <v>0</v>
          </cell>
          <cell r="H81" t="str">
            <v>Supply - LI</v>
          </cell>
          <cell r="W81">
            <v>0</v>
          </cell>
        </row>
        <row r="82">
          <cell r="B82">
            <v>201104</v>
          </cell>
          <cell r="C82" t="str">
            <v>JARON</v>
          </cell>
          <cell r="D82">
            <v>181161</v>
          </cell>
          <cell r="E82" t="str">
            <v>FUTTRG</v>
          </cell>
          <cell r="F82">
            <v>0</v>
          </cell>
          <cell r="H82" t="str">
            <v>Optimization - NEC</v>
          </cell>
          <cell r="W82">
            <v>0</v>
          </cell>
        </row>
        <row r="83">
          <cell r="B83">
            <v>201104</v>
          </cell>
          <cell r="C83" t="str">
            <v>JARON</v>
          </cell>
          <cell r="D83">
            <v>181161</v>
          </cell>
          <cell r="E83" t="str">
            <v>GAS</v>
          </cell>
          <cell r="F83">
            <v>30360</v>
          </cell>
          <cell r="H83" t="str">
            <v>Optimization - NEC</v>
          </cell>
          <cell r="W83">
            <v>607.07856000000004</v>
          </cell>
        </row>
        <row r="84">
          <cell r="B84">
            <v>201104</v>
          </cell>
          <cell r="C84" t="str">
            <v>JARON</v>
          </cell>
          <cell r="D84">
            <v>181161</v>
          </cell>
          <cell r="E84" t="str">
            <v>GASTRG</v>
          </cell>
          <cell r="F84">
            <v>0</v>
          </cell>
          <cell r="H84" t="str">
            <v>Optimization - NEC</v>
          </cell>
          <cell r="W84">
            <v>0</v>
          </cell>
        </row>
        <row r="85">
          <cell r="B85">
            <v>201104</v>
          </cell>
          <cell r="C85" t="str">
            <v>JARON</v>
          </cell>
          <cell r="D85">
            <v>181344</v>
          </cell>
          <cell r="E85" t="str">
            <v>FUTTRG</v>
          </cell>
          <cell r="F85">
            <v>0</v>
          </cell>
          <cell r="H85" t="str">
            <v>Supply - NIMO</v>
          </cell>
          <cell r="W85">
            <v>0</v>
          </cell>
        </row>
        <row r="86">
          <cell r="B86">
            <v>201104</v>
          </cell>
          <cell r="C86" t="str">
            <v>JARON</v>
          </cell>
          <cell r="D86">
            <v>181344</v>
          </cell>
          <cell r="E86" t="str">
            <v>GAS</v>
          </cell>
          <cell r="F86">
            <v>270000</v>
          </cell>
          <cell r="H86" t="str">
            <v>Supply - NIMO</v>
          </cell>
          <cell r="W86">
            <v>5398.92</v>
          </cell>
        </row>
        <row r="87">
          <cell r="B87">
            <v>201104</v>
          </cell>
          <cell r="C87" t="str">
            <v>JARON</v>
          </cell>
          <cell r="D87">
            <v>181344</v>
          </cell>
          <cell r="E87" t="str">
            <v>GASTRG</v>
          </cell>
          <cell r="F87">
            <v>0</v>
          </cell>
          <cell r="H87" t="str">
            <v>Supply - NIMO</v>
          </cell>
          <cell r="W87">
            <v>0</v>
          </cell>
        </row>
        <row r="88">
          <cell r="B88">
            <v>201104</v>
          </cell>
          <cell r="C88" t="str">
            <v>JPMORVEN</v>
          </cell>
          <cell r="D88">
            <v>153972</v>
          </cell>
          <cell r="E88" t="str">
            <v>GASIDX</v>
          </cell>
          <cell r="F88">
            <v>0</v>
          </cell>
          <cell r="H88" t="str">
            <v>Supply - EN</v>
          </cell>
          <cell r="W88">
            <v>0</v>
          </cell>
        </row>
        <row r="89">
          <cell r="B89">
            <v>201104</v>
          </cell>
          <cell r="C89" t="str">
            <v>JPMORVEN</v>
          </cell>
          <cell r="D89">
            <v>153972</v>
          </cell>
          <cell r="E89" t="str">
            <v>GASIDX</v>
          </cell>
          <cell r="F89">
            <v>0</v>
          </cell>
          <cell r="H89" t="str">
            <v>Supply - EN</v>
          </cell>
          <cell r="W89">
            <v>0</v>
          </cell>
        </row>
        <row r="90">
          <cell r="B90">
            <v>201104</v>
          </cell>
          <cell r="C90" t="str">
            <v>JPMORVEN</v>
          </cell>
          <cell r="D90">
            <v>153972</v>
          </cell>
          <cell r="E90" t="str">
            <v>GASIDX</v>
          </cell>
          <cell r="F90">
            <v>111690</v>
          </cell>
          <cell r="H90" t="str">
            <v>Supply - EN</v>
          </cell>
          <cell r="W90">
            <v>2233.3532399999999</v>
          </cell>
        </row>
        <row r="91">
          <cell r="B91">
            <v>201104</v>
          </cell>
          <cell r="C91" t="str">
            <v>JPMORVEN</v>
          </cell>
          <cell r="D91">
            <v>153972</v>
          </cell>
          <cell r="E91" t="str">
            <v>GASIDX</v>
          </cell>
          <cell r="F91">
            <v>278310</v>
          </cell>
          <cell r="H91" t="str">
            <v>Supply - EN</v>
          </cell>
          <cell r="W91">
            <v>5565.0867600000001</v>
          </cell>
        </row>
        <row r="92">
          <cell r="B92">
            <v>201104</v>
          </cell>
          <cell r="C92" t="str">
            <v>JPMORVEN</v>
          </cell>
          <cell r="D92">
            <v>154130</v>
          </cell>
          <cell r="E92" t="str">
            <v>GASGDA</v>
          </cell>
          <cell r="F92">
            <v>0</v>
          </cell>
          <cell r="H92" t="str">
            <v>Supply - EN</v>
          </cell>
          <cell r="W92">
            <v>0</v>
          </cell>
        </row>
        <row r="93">
          <cell r="B93">
            <v>201104</v>
          </cell>
          <cell r="C93" t="str">
            <v>JPMORVEN</v>
          </cell>
          <cell r="D93">
            <v>154130</v>
          </cell>
          <cell r="E93" t="str">
            <v>GASGDA</v>
          </cell>
          <cell r="F93">
            <v>0</v>
          </cell>
          <cell r="H93" t="str">
            <v>Supply - EN</v>
          </cell>
          <cell r="W93">
            <v>0</v>
          </cell>
        </row>
        <row r="94">
          <cell r="B94">
            <v>201104</v>
          </cell>
          <cell r="C94" t="str">
            <v>JPMORVEN</v>
          </cell>
          <cell r="D94">
            <v>154130</v>
          </cell>
          <cell r="E94" t="str">
            <v>GASGDA</v>
          </cell>
          <cell r="F94">
            <v>0</v>
          </cell>
          <cell r="H94" t="str">
            <v>Supply - EN</v>
          </cell>
          <cell r="W94">
            <v>0</v>
          </cell>
        </row>
        <row r="95">
          <cell r="B95">
            <v>201104</v>
          </cell>
          <cell r="C95" t="str">
            <v>LDREYFUS</v>
          </cell>
          <cell r="D95">
            <v>181148</v>
          </cell>
          <cell r="E95" t="str">
            <v>GASIDX</v>
          </cell>
          <cell r="F95">
            <v>241800</v>
          </cell>
          <cell r="H95" t="str">
            <v>Supply - BG</v>
          </cell>
          <cell r="W95">
            <v>4835.0328</v>
          </cell>
        </row>
        <row r="96">
          <cell r="B96">
            <v>201104</v>
          </cell>
          <cell r="C96" t="str">
            <v>LDREYFUS</v>
          </cell>
          <cell r="D96">
            <v>181149</v>
          </cell>
          <cell r="E96" t="str">
            <v>GASIDX</v>
          </cell>
          <cell r="F96">
            <v>359790</v>
          </cell>
          <cell r="H96" t="str">
            <v>Supply - BG</v>
          </cell>
          <cell r="W96">
            <v>7194.3608400000003</v>
          </cell>
        </row>
        <row r="97">
          <cell r="B97">
            <v>201104</v>
          </cell>
          <cell r="C97" t="str">
            <v>LI</v>
          </cell>
          <cell r="D97">
            <v>181794</v>
          </cell>
          <cell r="E97" t="str">
            <v>GAS</v>
          </cell>
          <cell r="F97">
            <v>1070220</v>
          </cell>
          <cell r="H97" t="str">
            <v>Supply - NY</v>
          </cell>
          <cell r="W97">
            <v>0</v>
          </cell>
        </row>
        <row r="98">
          <cell r="B98">
            <v>201104</v>
          </cell>
          <cell r="C98" t="str">
            <v>NDR</v>
          </cell>
          <cell r="D98">
            <v>181336</v>
          </cell>
          <cell r="E98" t="str">
            <v>GASIDX</v>
          </cell>
          <cell r="F98">
            <v>250950</v>
          </cell>
          <cell r="H98" t="str">
            <v>Supply - NY</v>
          </cell>
          <cell r="W98">
            <v>5017.9961999999996</v>
          </cell>
        </row>
        <row r="99">
          <cell r="B99">
            <v>201104</v>
          </cell>
          <cell r="C99" t="str">
            <v>NJRENERGY</v>
          </cell>
          <cell r="D99">
            <v>181139</v>
          </cell>
          <cell r="E99" t="str">
            <v>GASIDX</v>
          </cell>
          <cell r="F99">
            <v>156510</v>
          </cell>
          <cell r="H99" t="str">
            <v>Optimization - NEC</v>
          </cell>
          <cell r="W99">
            <v>3129.5739600000002</v>
          </cell>
        </row>
        <row r="100">
          <cell r="B100">
            <v>201104</v>
          </cell>
          <cell r="C100" t="str">
            <v>ONENATION</v>
          </cell>
          <cell r="D100">
            <v>181164</v>
          </cell>
          <cell r="E100" t="str">
            <v>FUTTRG</v>
          </cell>
          <cell r="F100">
            <v>0</v>
          </cell>
          <cell r="H100" t="str">
            <v>Supply - LI</v>
          </cell>
          <cell r="W100">
            <v>0</v>
          </cell>
        </row>
        <row r="101">
          <cell r="B101">
            <v>201104</v>
          </cell>
          <cell r="C101" t="str">
            <v>ONENATION</v>
          </cell>
          <cell r="D101">
            <v>181164</v>
          </cell>
          <cell r="E101" t="str">
            <v>GAS</v>
          </cell>
          <cell r="F101">
            <v>225000</v>
          </cell>
          <cell r="H101" t="str">
            <v>Supply - LI</v>
          </cell>
          <cell r="W101">
            <v>4499.1000000000004</v>
          </cell>
        </row>
        <row r="102">
          <cell r="B102">
            <v>201104</v>
          </cell>
          <cell r="C102" t="str">
            <v>ONENATION</v>
          </cell>
          <cell r="D102">
            <v>181164</v>
          </cell>
          <cell r="E102" t="str">
            <v>GASTRG</v>
          </cell>
          <cell r="F102">
            <v>0</v>
          </cell>
          <cell r="H102" t="str">
            <v>Supply - LI</v>
          </cell>
          <cell r="W102">
            <v>0</v>
          </cell>
        </row>
        <row r="103">
          <cell r="B103">
            <v>201104</v>
          </cell>
          <cell r="C103" t="str">
            <v>REPSOL</v>
          </cell>
          <cell r="D103">
            <v>166059</v>
          </cell>
          <cell r="E103" t="str">
            <v>GASIDX</v>
          </cell>
          <cell r="F103">
            <v>0</v>
          </cell>
          <cell r="H103" t="str">
            <v>Supply - EN</v>
          </cell>
          <cell r="W103">
            <v>0</v>
          </cell>
        </row>
        <row r="104">
          <cell r="B104">
            <v>201104</v>
          </cell>
          <cell r="C104" t="str">
            <v>REPSOL</v>
          </cell>
          <cell r="D104">
            <v>166062</v>
          </cell>
          <cell r="E104" t="str">
            <v>GASGDA</v>
          </cell>
          <cell r="F104">
            <v>0</v>
          </cell>
          <cell r="H104" t="str">
            <v>Supply - EN</v>
          </cell>
          <cell r="W104">
            <v>0</v>
          </cell>
        </row>
        <row r="105">
          <cell r="B105">
            <v>201104</v>
          </cell>
          <cell r="C105" t="str">
            <v>REPSOL</v>
          </cell>
          <cell r="D105">
            <v>166063</v>
          </cell>
          <cell r="E105" t="str">
            <v>GASGDA</v>
          </cell>
          <cell r="F105">
            <v>0</v>
          </cell>
          <cell r="H105" t="str">
            <v>Supply - EN</v>
          </cell>
          <cell r="W105">
            <v>0</v>
          </cell>
        </row>
        <row r="106">
          <cell r="B106">
            <v>201104</v>
          </cell>
          <cell r="C106" t="str">
            <v>REPSOL</v>
          </cell>
          <cell r="D106">
            <v>167168</v>
          </cell>
          <cell r="E106" t="str">
            <v>GASGDA</v>
          </cell>
          <cell r="F106">
            <v>0</v>
          </cell>
          <cell r="H106" t="str">
            <v>Supply - NEC</v>
          </cell>
          <cell r="W106">
            <v>0</v>
          </cell>
        </row>
        <row r="107">
          <cell r="B107">
            <v>201104</v>
          </cell>
          <cell r="C107" t="str">
            <v>SEQUENT</v>
          </cell>
          <cell r="D107">
            <v>181141</v>
          </cell>
          <cell r="E107" t="str">
            <v>GASIDX</v>
          </cell>
          <cell r="F107">
            <v>109680</v>
          </cell>
          <cell r="H107" t="str">
            <v>Optimization - NEC</v>
          </cell>
          <cell r="W107">
            <v>2193.1612799999998</v>
          </cell>
        </row>
        <row r="108">
          <cell r="B108">
            <v>201104</v>
          </cell>
          <cell r="C108" t="str">
            <v>SEQUENT</v>
          </cell>
          <cell r="D108">
            <v>181142</v>
          </cell>
          <cell r="E108" t="str">
            <v>GASIDX</v>
          </cell>
          <cell r="F108">
            <v>31320</v>
          </cell>
          <cell r="H108" t="str">
            <v>Optimization - NEC</v>
          </cell>
          <cell r="W108">
            <v>626.27472</v>
          </cell>
        </row>
        <row r="109">
          <cell r="B109">
            <v>201104</v>
          </cell>
          <cell r="C109" t="str">
            <v>SHELLUS</v>
          </cell>
          <cell r="D109">
            <v>181138</v>
          </cell>
          <cell r="E109" t="str">
            <v>GASIDX</v>
          </cell>
          <cell r="F109">
            <v>60000</v>
          </cell>
          <cell r="H109" t="str">
            <v>Optimization - NEC</v>
          </cell>
          <cell r="W109">
            <v>1199.76</v>
          </cell>
        </row>
        <row r="110">
          <cell r="B110">
            <v>201104</v>
          </cell>
          <cell r="C110" t="str">
            <v>SHELLUS</v>
          </cell>
          <cell r="D110">
            <v>181150</v>
          </cell>
          <cell r="E110" t="str">
            <v>GASIDX</v>
          </cell>
          <cell r="F110">
            <v>300000</v>
          </cell>
          <cell r="H110" t="str">
            <v>Supply - BG</v>
          </cell>
          <cell r="W110">
            <v>5998.8</v>
          </cell>
        </row>
        <row r="111">
          <cell r="B111">
            <v>201104</v>
          </cell>
          <cell r="C111" t="str">
            <v>SOUTHWEST</v>
          </cell>
          <cell r="D111">
            <v>181137</v>
          </cell>
          <cell r="E111" t="str">
            <v>GASIDX</v>
          </cell>
          <cell r="F111">
            <v>45000</v>
          </cell>
          <cell r="H111" t="str">
            <v>Optimization - NEC</v>
          </cell>
          <cell r="W111">
            <v>899.82</v>
          </cell>
        </row>
        <row r="112">
          <cell r="B112">
            <v>201104</v>
          </cell>
          <cell r="C112" t="str">
            <v>SOWESTERN</v>
          </cell>
          <cell r="D112">
            <v>181143</v>
          </cell>
          <cell r="E112" t="str">
            <v>GASIDX</v>
          </cell>
          <cell r="F112">
            <v>5160</v>
          </cell>
          <cell r="H112" t="str">
            <v>Optimization - NEC</v>
          </cell>
          <cell r="W112">
            <v>103.17936</v>
          </cell>
        </row>
        <row r="113">
          <cell r="B113">
            <v>201104</v>
          </cell>
          <cell r="C113" t="str">
            <v>SOWESTERN</v>
          </cell>
          <cell r="D113">
            <v>181144</v>
          </cell>
          <cell r="E113" t="str">
            <v>GASIDX</v>
          </cell>
          <cell r="F113">
            <v>25920</v>
          </cell>
          <cell r="H113" t="str">
            <v>Optimization - NEC</v>
          </cell>
          <cell r="W113">
            <v>518.29632000000004</v>
          </cell>
        </row>
        <row r="114">
          <cell r="B114">
            <v>201104</v>
          </cell>
          <cell r="C114" t="str">
            <v>SOWESTERN</v>
          </cell>
          <cell r="D114">
            <v>181329</v>
          </cell>
          <cell r="E114" t="str">
            <v>FUTTRG</v>
          </cell>
          <cell r="F114">
            <v>0</v>
          </cell>
          <cell r="H114" t="str">
            <v>Supply - NY</v>
          </cell>
          <cell r="W114">
            <v>0</v>
          </cell>
        </row>
        <row r="115">
          <cell r="B115">
            <v>201104</v>
          </cell>
          <cell r="C115" t="str">
            <v>SOWESTERN</v>
          </cell>
          <cell r="D115">
            <v>181329</v>
          </cell>
          <cell r="E115" t="str">
            <v>GAS</v>
          </cell>
          <cell r="F115">
            <v>300000</v>
          </cell>
          <cell r="H115" t="str">
            <v>Supply - NY</v>
          </cell>
          <cell r="W115">
            <v>5998.8</v>
          </cell>
        </row>
        <row r="116">
          <cell r="B116">
            <v>201104</v>
          </cell>
          <cell r="C116" t="str">
            <v>SOWESTERN</v>
          </cell>
          <cell r="D116">
            <v>181329</v>
          </cell>
          <cell r="E116" t="str">
            <v>GASTRG</v>
          </cell>
          <cell r="F116">
            <v>0</v>
          </cell>
          <cell r="H116" t="str">
            <v>Supply - NY</v>
          </cell>
          <cell r="W116">
            <v>0</v>
          </cell>
        </row>
        <row r="117">
          <cell r="B117">
            <v>201104</v>
          </cell>
          <cell r="C117" t="str">
            <v>SOWESTERN</v>
          </cell>
          <cell r="D117">
            <v>181330</v>
          </cell>
          <cell r="E117" t="str">
            <v>FUTTRG</v>
          </cell>
          <cell r="F117">
            <v>0</v>
          </cell>
          <cell r="H117" t="str">
            <v>Supply - NY</v>
          </cell>
          <cell r="W117">
            <v>0</v>
          </cell>
        </row>
        <row r="118">
          <cell r="B118">
            <v>201104</v>
          </cell>
          <cell r="C118" t="str">
            <v>SOWESTERN</v>
          </cell>
          <cell r="D118">
            <v>181330</v>
          </cell>
          <cell r="E118" t="str">
            <v>GAS</v>
          </cell>
          <cell r="F118">
            <v>176550</v>
          </cell>
          <cell r="H118" t="str">
            <v>Supply - NY</v>
          </cell>
          <cell r="W118">
            <v>3530.2937999999999</v>
          </cell>
        </row>
        <row r="119">
          <cell r="B119">
            <v>201104</v>
          </cell>
          <cell r="C119" t="str">
            <v>SOWESTERN</v>
          </cell>
          <cell r="D119">
            <v>181330</v>
          </cell>
          <cell r="E119" t="str">
            <v>GASTRG</v>
          </cell>
          <cell r="F119">
            <v>0</v>
          </cell>
          <cell r="H119" t="str">
            <v>Supply - NY</v>
          </cell>
          <cell r="W119">
            <v>0</v>
          </cell>
        </row>
        <row r="120">
          <cell r="B120">
            <v>201104</v>
          </cell>
          <cell r="C120" t="str">
            <v>SPARKENRGY</v>
          </cell>
          <cell r="D120">
            <v>180246</v>
          </cell>
          <cell r="E120" t="str">
            <v>GASIDX</v>
          </cell>
          <cell r="F120">
            <v>150000</v>
          </cell>
          <cell r="H120" t="str">
            <v>Supply - BG</v>
          </cell>
          <cell r="W120">
            <v>2999.4</v>
          </cell>
        </row>
        <row r="121">
          <cell r="B121">
            <v>201104</v>
          </cell>
          <cell r="C121" t="str">
            <v>STRUCTURED</v>
          </cell>
          <cell r="D121">
            <v>181337</v>
          </cell>
          <cell r="E121" t="str">
            <v>GASIDX</v>
          </cell>
          <cell r="F121">
            <v>300000</v>
          </cell>
          <cell r="H121" t="str">
            <v>Supply - NY</v>
          </cell>
          <cell r="W121">
            <v>5998.8</v>
          </cell>
        </row>
        <row r="122">
          <cell r="B122">
            <v>201104</v>
          </cell>
          <cell r="C122" t="str">
            <v>TCO</v>
          </cell>
          <cell r="D122">
            <v>181690</v>
          </cell>
          <cell r="E122" t="str">
            <v>GAS</v>
          </cell>
          <cell r="F122">
            <v>0</v>
          </cell>
          <cell r="H122" t="str">
            <v>Optimization - NEC</v>
          </cell>
          <cell r="W122">
            <v>0</v>
          </cell>
        </row>
        <row r="123">
          <cell r="B123">
            <v>201104</v>
          </cell>
          <cell r="C123" t="str">
            <v>TENASKA</v>
          </cell>
          <cell r="D123">
            <v>166066</v>
          </cell>
          <cell r="E123" t="str">
            <v>GASGDA</v>
          </cell>
          <cell r="F123">
            <v>0</v>
          </cell>
          <cell r="H123" t="str">
            <v>Supply - LI</v>
          </cell>
          <cell r="W123">
            <v>0</v>
          </cell>
        </row>
        <row r="124">
          <cell r="B124">
            <v>201104</v>
          </cell>
          <cell r="C124" t="str">
            <v>TENASKA</v>
          </cell>
          <cell r="D124">
            <v>168217</v>
          </cell>
          <cell r="E124" t="str">
            <v>GAS</v>
          </cell>
          <cell r="F124">
            <v>0</v>
          </cell>
          <cell r="H124" t="str">
            <v>Supply - LI</v>
          </cell>
          <cell r="W124">
            <v>0</v>
          </cell>
        </row>
        <row r="125">
          <cell r="B125">
            <v>201104</v>
          </cell>
          <cell r="C125" t="str">
            <v>TENASKA</v>
          </cell>
          <cell r="D125">
            <v>181132</v>
          </cell>
          <cell r="E125" t="str">
            <v>GASIDX</v>
          </cell>
          <cell r="F125">
            <v>61080</v>
          </cell>
          <cell r="H125" t="str">
            <v>Supply - BG</v>
          </cell>
          <cell r="W125">
            <v>1221.3556799999999</v>
          </cell>
        </row>
        <row r="126">
          <cell r="B126">
            <v>201104</v>
          </cell>
          <cell r="C126" t="str">
            <v>TENASKA</v>
          </cell>
          <cell r="D126">
            <v>181133</v>
          </cell>
          <cell r="E126" t="str">
            <v>GASIDX</v>
          </cell>
          <cell r="F126">
            <v>8580</v>
          </cell>
          <cell r="H126" t="str">
            <v>Supply - CG</v>
          </cell>
          <cell r="W126">
            <v>171.56567999999999</v>
          </cell>
        </row>
        <row r="127">
          <cell r="B127">
            <v>201104</v>
          </cell>
          <cell r="C127" t="str">
            <v>TOTAL</v>
          </cell>
          <cell r="D127">
            <v>181155</v>
          </cell>
          <cell r="E127" t="str">
            <v>GASIDX</v>
          </cell>
          <cell r="F127">
            <v>150000</v>
          </cell>
          <cell r="H127" t="str">
            <v>Supply - BG</v>
          </cell>
          <cell r="W127">
            <v>2999.4</v>
          </cell>
        </row>
        <row r="128">
          <cell r="B128">
            <v>201104</v>
          </cell>
          <cell r="C128" t="str">
            <v>TOTAL</v>
          </cell>
          <cell r="D128">
            <v>181162</v>
          </cell>
          <cell r="E128" t="str">
            <v>GASIDX</v>
          </cell>
          <cell r="F128">
            <v>6240</v>
          </cell>
          <cell r="H128" t="str">
            <v>Supply - BG</v>
          </cell>
          <cell r="W128">
            <v>124.77504</v>
          </cell>
        </row>
        <row r="129">
          <cell r="B129">
            <v>201104</v>
          </cell>
          <cell r="C129" t="str">
            <v>TOTAL</v>
          </cell>
          <cell r="D129">
            <v>181163</v>
          </cell>
          <cell r="E129" t="str">
            <v>GASIDX</v>
          </cell>
          <cell r="F129">
            <v>21960</v>
          </cell>
          <cell r="H129" t="str">
            <v>Supply - CG</v>
          </cell>
          <cell r="W129">
            <v>439.11216000000002</v>
          </cell>
        </row>
        <row r="130">
          <cell r="B130">
            <v>201104</v>
          </cell>
          <cell r="C130" t="str">
            <v>TOTAL</v>
          </cell>
          <cell r="D130">
            <v>181165</v>
          </cell>
          <cell r="E130" t="str">
            <v>GASIDX</v>
          </cell>
          <cell r="F130">
            <v>96210</v>
          </cell>
          <cell r="H130" t="str">
            <v>Supply - BG</v>
          </cell>
          <cell r="W130">
            <v>1923.8151599999999</v>
          </cell>
        </row>
        <row r="131">
          <cell r="B131">
            <v>201104</v>
          </cell>
          <cell r="C131" t="str">
            <v>TOTAL</v>
          </cell>
          <cell r="D131">
            <v>181166</v>
          </cell>
          <cell r="E131" t="str">
            <v>GASIDX</v>
          </cell>
          <cell r="F131">
            <v>13530</v>
          </cell>
          <cell r="H131" t="str">
            <v>Supply - CG</v>
          </cell>
          <cell r="W131">
            <v>270.54588000000001</v>
          </cell>
        </row>
        <row r="132">
          <cell r="B132">
            <v>201104</v>
          </cell>
          <cell r="C132" t="str">
            <v>TOTAL</v>
          </cell>
          <cell r="D132">
            <v>181171</v>
          </cell>
          <cell r="E132" t="str">
            <v>FUTTRG</v>
          </cell>
          <cell r="F132">
            <v>0</v>
          </cell>
          <cell r="H132" t="str">
            <v>Supply - LI</v>
          </cell>
          <cell r="W132">
            <v>0</v>
          </cell>
        </row>
        <row r="133">
          <cell r="B133">
            <v>201104</v>
          </cell>
          <cell r="C133" t="str">
            <v>TOTAL</v>
          </cell>
          <cell r="D133">
            <v>181171</v>
          </cell>
          <cell r="E133" t="str">
            <v>GAS</v>
          </cell>
          <cell r="F133">
            <v>30000</v>
          </cell>
          <cell r="H133" t="str">
            <v>Supply - LI</v>
          </cell>
          <cell r="W133">
            <v>599.88</v>
          </cell>
        </row>
        <row r="134">
          <cell r="B134">
            <v>201104</v>
          </cell>
          <cell r="C134" t="str">
            <v>TOTAL</v>
          </cell>
          <cell r="D134">
            <v>181171</v>
          </cell>
          <cell r="E134" t="str">
            <v>GASTRG</v>
          </cell>
          <cell r="F134">
            <v>0</v>
          </cell>
          <cell r="H134" t="str">
            <v>Supply - LI</v>
          </cell>
          <cell r="W134">
            <v>0</v>
          </cell>
        </row>
        <row r="135">
          <cell r="B135">
            <v>201104</v>
          </cell>
          <cell r="C135" t="str">
            <v>VOLAIRE</v>
          </cell>
          <cell r="D135">
            <v>181335</v>
          </cell>
          <cell r="E135" t="str">
            <v>FUTTRG</v>
          </cell>
          <cell r="F135">
            <v>0</v>
          </cell>
          <cell r="H135" t="str">
            <v>Supply - LI</v>
          </cell>
          <cell r="W135">
            <v>0</v>
          </cell>
        </row>
        <row r="136">
          <cell r="B136">
            <v>201104</v>
          </cell>
          <cell r="C136" t="str">
            <v>VOLAIRE</v>
          </cell>
          <cell r="D136">
            <v>181335</v>
          </cell>
          <cell r="E136" t="str">
            <v>GAS</v>
          </cell>
          <cell r="F136">
            <v>225000</v>
          </cell>
          <cell r="H136" t="str">
            <v>Supply - LI</v>
          </cell>
          <cell r="W136">
            <v>4499.1000000000004</v>
          </cell>
        </row>
        <row r="137">
          <cell r="B137">
            <v>201104</v>
          </cell>
          <cell r="C137" t="str">
            <v>VOLAIRE</v>
          </cell>
          <cell r="D137">
            <v>181335</v>
          </cell>
          <cell r="E137" t="str">
            <v>GASTRG</v>
          </cell>
          <cell r="F137">
            <v>0</v>
          </cell>
          <cell r="H137" t="str">
            <v>Supply - LI</v>
          </cell>
          <cell r="W137">
            <v>0</v>
          </cell>
        </row>
        <row r="138">
          <cell r="B138">
            <v>201104</v>
          </cell>
          <cell r="C138" t="str">
            <v>VPEM</v>
          </cell>
          <cell r="D138">
            <v>181169</v>
          </cell>
          <cell r="E138" t="str">
            <v>GASIDX</v>
          </cell>
          <cell r="F138">
            <v>390000</v>
          </cell>
          <cell r="H138" t="str">
            <v>Supply - NIMO</v>
          </cell>
          <cell r="W138">
            <v>7798.44</v>
          </cell>
        </row>
        <row r="139">
          <cell r="B139">
            <v>201104</v>
          </cell>
          <cell r="C139" t="str">
            <v>WALDEN</v>
          </cell>
          <cell r="D139">
            <v>181000</v>
          </cell>
          <cell r="E139" t="str">
            <v>GASIDX</v>
          </cell>
          <cell r="F139">
            <v>300000</v>
          </cell>
          <cell r="H139" t="str">
            <v>Supply - NIMO</v>
          </cell>
          <cell r="W139">
            <v>5998.8</v>
          </cell>
        </row>
        <row r="140">
          <cell r="B140">
            <v>201104</v>
          </cell>
          <cell r="C140" t="str">
            <v>YAKA</v>
          </cell>
          <cell r="D140">
            <v>181001</v>
          </cell>
          <cell r="E140" t="str">
            <v>GASIDX</v>
          </cell>
          <cell r="F140">
            <v>300000</v>
          </cell>
          <cell r="H140" t="str">
            <v>Supply - NIMO</v>
          </cell>
          <cell r="W140">
            <v>5998.8</v>
          </cell>
        </row>
        <row r="141">
          <cell r="B141">
            <v>201105</v>
          </cell>
          <cell r="C141" t="str">
            <v>ANE</v>
          </cell>
          <cell r="D141">
            <v>67038</v>
          </cell>
          <cell r="E141" t="str">
            <v>GASIDX</v>
          </cell>
          <cell r="F141">
            <v>228480</v>
          </cell>
          <cell r="H141" t="str">
            <v>Supply - NY</v>
          </cell>
          <cell r="W141">
            <v>4567.7721600000004</v>
          </cell>
        </row>
        <row r="142">
          <cell r="B142">
            <v>201105</v>
          </cell>
          <cell r="C142" t="str">
            <v>ANE</v>
          </cell>
          <cell r="D142">
            <v>67039</v>
          </cell>
          <cell r="E142" t="str">
            <v>GASIDX</v>
          </cell>
          <cell r="F142">
            <v>223210</v>
          </cell>
          <cell r="H142" t="str">
            <v>Supply - LI</v>
          </cell>
          <cell r="W142">
            <v>4462.4143200000008</v>
          </cell>
        </row>
        <row r="143">
          <cell r="B143">
            <v>201105</v>
          </cell>
          <cell r="C143" t="str">
            <v>BGLNG</v>
          </cell>
          <cell r="D143">
            <v>166064</v>
          </cell>
          <cell r="E143" t="str">
            <v>GASGDA</v>
          </cell>
          <cell r="F143">
            <v>0</v>
          </cell>
          <cell r="H143" t="str">
            <v>Supply - LI</v>
          </cell>
          <cell r="W143">
            <v>0</v>
          </cell>
        </row>
        <row r="144">
          <cell r="B144">
            <v>201105</v>
          </cell>
          <cell r="C144" t="str">
            <v>BGLNG</v>
          </cell>
          <cell r="D144">
            <v>166075</v>
          </cell>
          <cell r="E144" t="str">
            <v>GASGDA</v>
          </cell>
          <cell r="F144">
            <v>0</v>
          </cell>
          <cell r="H144" t="str">
            <v>Supply - LI</v>
          </cell>
          <cell r="W144">
            <v>0</v>
          </cell>
        </row>
        <row r="145">
          <cell r="B145">
            <v>201105</v>
          </cell>
          <cell r="C145" t="str">
            <v>BGLNG</v>
          </cell>
          <cell r="D145">
            <v>168214</v>
          </cell>
          <cell r="E145" t="str">
            <v>GAS</v>
          </cell>
          <cell r="F145">
            <v>0</v>
          </cell>
          <cell r="H145" t="str">
            <v>Supply - LI</v>
          </cell>
          <cell r="W145">
            <v>0</v>
          </cell>
        </row>
        <row r="146">
          <cell r="B146">
            <v>201105</v>
          </cell>
          <cell r="C146" t="str">
            <v>BP</v>
          </cell>
          <cell r="D146">
            <v>153738</v>
          </cell>
          <cell r="E146" t="str">
            <v>FUTTRG</v>
          </cell>
          <cell r="F146">
            <v>-292080</v>
          </cell>
          <cell r="H146" t="str">
            <v>Supply - NIMO</v>
          </cell>
          <cell r="W146">
            <v>0</v>
          </cell>
        </row>
        <row r="147">
          <cell r="B147">
            <v>201105</v>
          </cell>
          <cell r="C147" t="str">
            <v>BP</v>
          </cell>
          <cell r="D147">
            <v>153738</v>
          </cell>
          <cell r="E147" t="str">
            <v>GASTRG</v>
          </cell>
          <cell r="F147">
            <v>292080</v>
          </cell>
          <cell r="H147" t="str">
            <v>Supply - NIMO</v>
          </cell>
          <cell r="W147">
            <v>5839.2633600000008</v>
          </cell>
        </row>
        <row r="148">
          <cell r="B148">
            <v>201105</v>
          </cell>
          <cell r="C148" t="str">
            <v>BP</v>
          </cell>
          <cell r="D148">
            <v>166449</v>
          </cell>
          <cell r="E148" t="str">
            <v>GASGDA</v>
          </cell>
          <cell r="F148">
            <v>0</v>
          </cell>
          <cell r="H148" t="str">
            <v>Supply - LI</v>
          </cell>
          <cell r="W148">
            <v>0</v>
          </cell>
        </row>
        <row r="149">
          <cell r="B149">
            <v>201105</v>
          </cell>
          <cell r="C149" t="str">
            <v>BPCANADA</v>
          </cell>
          <cell r="D149">
            <v>48215</v>
          </cell>
          <cell r="E149" t="str">
            <v>GASIDX</v>
          </cell>
          <cell r="F149">
            <v>79060</v>
          </cell>
          <cell r="H149" t="str">
            <v>Supply - LI</v>
          </cell>
          <cell r="W149">
            <v>1185.4256399999999</v>
          </cell>
        </row>
        <row r="150">
          <cell r="B150">
            <v>201105</v>
          </cell>
          <cell r="C150" t="str">
            <v>BPCANADA</v>
          </cell>
          <cell r="D150">
            <v>48216</v>
          </cell>
          <cell r="E150" t="str">
            <v>GASIDX</v>
          </cell>
          <cell r="F150">
            <v>99150</v>
          </cell>
          <cell r="H150" t="str">
            <v>Supply - EN</v>
          </cell>
          <cell r="W150">
            <v>1486.6550999999999</v>
          </cell>
        </row>
        <row r="151">
          <cell r="B151">
            <v>201105</v>
          </cell>
          <cell r="C151" t="str">
            <v>BPCANADA</v>
          </cell>
          <cell r="D151">
            <v>48217</v>
          </cell>
          <cell r="E151" t="str">
            <v>GASIDX</v>
          </cell>
          <cell r="F151">
            <v>947490</v>
          </cell>
          <cell r="H151" t="str">
            <v>Supply - NY</v>
          </cell>
          <cell r="W151">
            <v>14206.665060000001</v>
          </cell>
        </row>
        <row r="152">
          <cell r="B152">
            <v>201105</v>
          </cell>
          <cell r="C152" t="str">
            <v>BPCANADA</v>
          </cell>
          <cell r="D152">
            <v>116952</v>
          </cell>
          <cell r="E152" t="str">
            <v>GASIDX</v>
          </cell>
          <cell r="F152">
            <v>333430</v>
          </cell>
          <cell r="H152" t="str">
            <v>Supply - BG</v>
          </cell>
          <cell r="W152">
            <v>4999.4494199999999</v>
          </cell>
        </row>
        <row r="153">
          <cell r="B153">
            <v>201105</v>
          </cell>
          <cell r="C153" t="str">
            <v>BPCANADA</v>
          </cell>
          <cell r="D153">
            <v>116953</v>
          </cell>
          <cell r="E153" t="str">
            <v>GASIDX</v>
          </cell>
          <cell r="F153">
            <v>51480</v>
          </cell>
          <cell r="H153" t="str">
            <v>Supply - EG</v>
          </cell>
          <cell r="W153">
            <v>771.89112</v>
          </cell>
        </row>
        <row r="154">
          <cell r="B154">
            <v>201105</v>
          </cell>
          <cell r="C154" t="str">
            <v>BPCANMKT</v>
          </cell>
          <cell r="D154">
            <v>84190</v>
          </cell>
          <cell r="E154" t="str">
            <v>GASIDX</v>
          </cell>
          <cell r="F154">
            <v>791750</v>
          </cell>
          <cell r="H154" t="str">
            <v>Supply - NIMO</v>
          </cell>
          <cell r="W154">
            <v>15828.666000000003</v>
          </cell>
        </row>
        <row r="155">
          <cell r="B155">
            <v>201105</v>
          </cell>
          <cell r="C155" t="str">
            <v>BPCANMKT</v>
          </cell>
          <cell r="D155">
            <v>91709</v>
          </cell>
          <cell r="E155" t="str">
            <v>GASIDX</v>
          </cell>
          <cell r="F155">
            <v>0</v>
          </cell>
          <cell r="H155" t="str">
            <v>Supply - NIMO</v>
          </cell>
          <cell r="W155">
            <v>0</v>
          </cell>
        </row>
        <row r="156">
          <cell r="B156">
            <v>201105</v>
          </cell>
          <cell r="C156" t="str">
            <v>CARGILL</v>
          </cell>
          <cell r="D156">
            <v>167165</v>
          </cell>
          <cell r="E156" t="str">
            <v>GASIDX</v>
          </cell>
          <cell r="F156">
            <v>1254240</v>
          </cell>
          <cell r="H156" t="str">
            <v>Supply - NY</v>
          </cell>
          <cell r="W156">
            <v>0</v>
          </cell>
        </row>
        <row r="157">
          <cell r="B157">
            <v>201105</v>
          </cell>
          <cell r="C157" t="str">
            <v>CARGILL</v>
          </cell>
          <cell r="D157">
            <v>167167</v>
          </cell>
          <cell r="E157" t="str">
            <v>GASIDX</v>
          </cell>
          <cell r="F157">
            <v>387420</v>
          </cell>
          <cell r="H157" t="str">
            <v>Supply - LI</v>
          </cell>
          <cell r="W157">
            <v>0</v>
          </cell>
        </row>
        <row r="158">
          <cell r="B158">
            <v>201105</v>
          </cell>
          <cell r="C158" t="str">
            <v>CARGILL</v>
          </cell>
          <cell r="D158">
            <v>167167</v>
          </cell>
          <cell r="E158" t="str">
            <v>GASIDX</v>
          </cell>
          <cell r="F158">
            <v>772750</v>
          </cell>
          <cell r="H158" t="str">
            <v>Supply - LI</v>
          </cell>
          <cell r="W158">
            <v>0</v>
          </cell>
        </row>
        <row r="159">
          <cell r="B159">
            <v>201105</v>
          </cell>
          <cell r="C159" t="str">
            <v>CITI</v>
          </cell>
          <cell r="D159">
            <v>179612</v>
          </cell>
          <cell r="E159" t="str">
            <v>GASIDX</v>
          </cell>
          <cell r="F159">
            <v>309930</v>
          </cell>
          <cell r="H159" t="str">
            <v>Supply - BG</v>
          </cell>
          <cell r="W159">
            <v>3098.0602800000006</v>
          </cell>
        </row>
        <row r="160">
          <cell r="B160">
            <v>201105</v>
          </cell>
          <cell r="C160" t="str">
            <v>CONOCO</v>
          </cell>
          <cell r="D160">
            <v>173920</v>
          </cell>
          <cell r="E160" t="str">
            <v>GASIDX</v>
          </cell>
          <cell r="F160">
            <v>0</v>
          </cell>
          <cell r="H160" t="str">
            <v>Proxy - BG</v>
          </cell>
          <cell r="W160">
            <v>0</v>
          </cell>
        </row>
        <row r="161">
          <cell r="B161">
            <v>201105</v>
          </cell>
          <cell r="C161" t="str">
            <v>DEVONGAS</v>
          </cell>
          <cell r="D161">
            <v>181089</v>
          </cell>
          <cell r="E161" t="str">
            <v>GASIDX</v>
          </cell>
          <cell r="F161">
            <v>309930</v>
          </cell>
          <cell r="H161" t="str">
            <v>Supply - BG</v>
          </cell>
          <cell r="W161">
            <v>3098.0602800000006</v>
          </cell>
        </row>
        <row r="162">
          <cell r="B162">
            <v>201105</v>
          </cell>
          <cell r="C162" t="str">
            <v>DISTRIGAS</v>
          </cell>
          <cell r="D162">
            <v>173774</v>
          </cell>
          <cell r="E162" t="str">
            <v>GAS</v>
          </cell>
          <cell r="F162">
            <v>0</v>
          </cell>
          <cell r="H162" t="str">
            <v>LNG - BG</v>
          </cell>
          <cell r="W162">
            <v>0</v>
          </cell>
        </row>
        <row r="163">
          <cell r="B163">
            <v>201105</v>
          </cell>
          <cell r="C163" t="str">
            <v>EMERASVC</v>
          </cell>
          <cell r="D163">
            <v>166065</v>
          </cell>
          <cell r="E163" t="str">
            <v>GASGDA</v>
          </cell>
          <cell r="F163">
            <v>0</v>
          </cell>
          <cell r="H163" t="str">
            <v>Supply - LI</v>
          </cell>
          <cell r="W163">
            <v>0</v>
          </cell>
        </row>
        <row r="164">
          <cell r="B164">
            <v>201105</v>
          </cell>
          <cell r="C164" t="str">
            <v>EMERASVC</v>
          </cell>
          <cell r="D164">
            <v>168215</v>
          </cell>
          <cell r="E164" t="str">
            <v>GAS</v>
          </cell>
          <cell r="F164">
            <v>0</v>
          </cell>
          <cell r="H164" t="str">
            <v>Supply - LI</v>
          </cell>
          <cell r="W164">
            <v>0</v>
          </cell>
        </row>
        <row r="165">
          <cell r="B165">
            <v>201105</v>
          </cell>
          <cell r="C165" t="str">
            <v>GRANITERDG</v>
          </cell>
          <cell r="D165">
            <v>165659</v>
          </cell>
          <cell r="E165" t="str">
            <v>GAS</v>
          </cell>
          <cell r="F165">
            <v>0</v>
          </cell>
          <cell r="H165" t="str">
            <v>Supply - EN</v>
          </cell>
          <cell r="W165">
            <v>0</v>
          </cell>
        </row>
        <row r="166">
          <cell r="B166">
            <v>201105</v>
          </cell>
          <cell r="C166" t="str">
            <v>HESS</v>
          </cell>
          <cell r="D166">
            <v>121200</v>
          </cell>
          <cell r="E166" t="str">
            <v>GASGDA</v>
          </cell>
          <cell r="F166">
            <v>929800</v>
          </cell>
          <cell r="H166" t="str">
            <v>Supply - LI</v>
          </cell>
          <cell r="W166">
            <v>0</v>
          </cell>
        </row>
        <row r="167">
          <cell r="B167">
            <v>201105</v>
          </cell>
          <cell r="C167" t="str">
            <v>HESS</v>
          </cell>
          <cell r="D167">
            <v>121202</v>
          </cell>
          <cell r="E167" t="str">
            <v>GASIDX</v>
          </cell>
          <cell r="F167">
            <v>929800</v>
          </cell>
          <cell r="H167" t="str">
            <v>Supply - NY</v>
          </cell>
          <cell r="W167">
            <v>0</v>
          </cell>
        </row>
        <row r="168">
          <cell r="B168">
            <v>201105</v>
          </cell>
          <cell r="C168" t="str">
            <v>HESS</v>
          </cell>
          <cell r="D168">
            <v>166447</v>
          </cell>
          <cell r="E168" t="str">
            <v>GASGDA</v>
          </cell>
          <cell r="F168">
            <v>0</v>
          </cell>
          <cell r="H168" t="str">
            <v>Supply - LI</v>
          </cell>
          <cell r="W168">
            <v>0</v>
          </cell>
        </row>
        <row r="169">
          <cell r="B169">
            <v>201105</v>
          </cell>
          <cell r="C169" t="str">
            <v>JARON</v>
          </cell>
          <cell r="D169">
            <v>166076</v>
          </cell>
          <cell r="E169" t="str">
            <v>GASGDA</v>
          </cell>
          <cell r="F169">
            <v>0</v>
          </cell>
          <cell r="H169" t="str">
            <v>Supply - LI</v>
          </cell>
          <cell r="W169">
            <v>0</v>
          </cell>
        </row>
        <row r="170">
          <cell r="B170">
            <v>201105</v>
          </cell>
          <cell r="C170" t="str">
            <v>JARON</v>
          </cell>
          <cell r="D170">
            <v>168216</v>
          </cell>
          <cell r="E170" t="str">
            <v>GAS</v>
          </cell>
          <cell r="F170">
            <v>0</v>
          </cell>
          <cell r="H170" t="str">
            <v>Supply - LI</v>
          </cell>
          <cell r="W170">
            <v>0</v>
          </cell>
        </row>
        <row r="171">
          <cell r="B171">
            <v>201105</v>
          </cell>
          <cell r="C171" t="str">
            <v>REPSOL</v>
          </cell>
          <cell r="D171">
            <v>166059</v>
          </cell>
          <cell r="E171" t="str">
            <v>GASIDX</v>
          </cell>
          <cell r="F171">
            <v>0</v>
          </cell>
          <cell r="H171" t="str">
            <v>Supply - EN</v>
          </cell>
          <cell r="W171">
            <v>0</v>
          </cell>
        </row>
        <row r="172">
          <cell r="B172">
            <v>201105</v>
          </cell>
          <cell r="C172" t="str">
            <v>REPSOL</v>
          </cell>
          <cell r="D172">
            <v>166062</v>
          </cell>
          <cell r="E172" t="str">
            <v>GASGDA</v>
          </cell>
          <cell r="F172">
            <v>0</v>
          </cell>
          <cell r="H172" t="str">
            <v>Supply - EN</v>
          </cell>
          <cell r="W172">
            <v>0</v>
          </cell>
        </row>
        <row r="173">
          <cell r="B173">
            <v>201105</v>
          </cell>
          <cell r="C173" t="str">
            <v>REPSOL</v>
          </cell>
          <cell r="D173">
            <v>166063</v>
          </cell>
          <cell r="E173" t="str">
            <v>GASGDA</v>
          </cell>
          <cell r="F173">
            <v>0</v>
          </cell>
          <cell r="H173" t="str">
            <v>Supply - EN</v>
          </cell>
          <cell r="W173">
            <v>0</v>
          </cell>
        </row>
        <row r="174">
          <cell r="B174">
            <v>201105</v>
          </cell>
          <cell r="C174" t="str">
            <v>REPSOL</v>
          </cell>
          <cell r="D174">
            <v>167168</v>
          </cell>
          <cell r="E174" t="str">
            <v>GASGDA</v>
          </cell>
          <cell r="F174">
            <v>0</v>
          </cell>
          <cell r="H174" t="str">
            <v>Supply - NEC</v>
          </cell>
          <cell r="W174">
            <v>0</v>
          </cell>
        </row>
        <row r="175">
          <cell r="B175">
            <v>201105</v>
          </cell>
          <cell r="C175" t="str">
            <v>SPARKENRGY</v>
          </cell>
          <cell r="D175">
            <v>180246</v>
          </cell>
          <cell r="E175" t="str">
            <v>GASIDX</v>
          </cell>
          <cell r="F175">
            <v>154970</v>
          </cell>
          <cell r="H175" t="str">
            <v>Supply - BG</v>
          </cell>
          <cell r="W175">
            <v>1549.0801200000003</v>
          </cell>
        </row>
        <row r="176">
          <cell r="B176">
            <v>201105</v>
          </cell>
          <cell r="C176" t="str">
            <v>TENASKA</v>
          </cell>
          <cell r="D176">
            <v>166066</v>
          </cell>
          <cell r="E176" t="str">
            <v>GASGDA</v>
          </cell>
          <cell r="F176">
            <v>0</v>
          </cell>
          <cell r="H176" t="str">
            <v>Supply - LI</v>
          </cell>
          <cell r="W176">
            <v>0</v>
          </cell>
        </row>
        <row r="177">
          <cell r="B177">
            <v>201105</v>
          </cell>
          <cell r="C177" t="str">
            <v>TENASKA</v>
          </cell>
          <cell r="D177">
            <v>168217</v>
          </cell>
          <cell r="E177" t="str">
            <v>GAS</v>
          </cell>
          <cell r="F177">
            <v>0</v>
          </cell>
          <cell r="H177" t="str">
            <v>Supply - LI</v>
          </cell>
          <cell r="W177">
            <v>0</v>
          </cell>
        </row>
        <row r="178">
          <cell r="B178">
            <v>201106</v>
          </cell>
          <cell r="C178" t="str">
            <v>ANE</v>
          </cell>
          <cell r="D178">
            <v>67038</v>
          </cell>
          <cell r="E178" t="str">
            <v>GASIDX</v>
          </cell>
          <cell r="F178">
            <v>221050</v>
          </cell>
          <cell r="H178" t="str">
            <v>Supply - NY</v>
          </cell>
          <cell r="W178">
            <v>4417.9053000000004</v>
          </cell>
        </row>
        <row r="179">
          <cell r="B179">
            <v>201106</v>
          </cell>
          <cell r="C179" t="str">
            <v>ANE</v>
          </cell>
          <cell r="D179">
            <v>67039</v>
          </cell>
          <cell r="E179" t="str">
            <v>GASIDX</v>
          </cell>
          <cell r="F179">
            <v>215960</v>
          </cell>
          <cell r="H179" t="str">
            <v>Supply - LI</v>
          </cell>
          <cell r="W179">
            <v>4316.1765599999999</v>
          </cell>
        </row>
        <row r="180">
          <cell r="B180">
            <v>201106</v>
          </cell>
          <cell r="C180" t="str">
            <v>BGLNG</v>
          </cell>
          <cell r="D180">
            <v>166064</v>
          </cell>
          <cell r="E180" t="str">
            <v>GASGDA</v>
          </cell>
          <cell r="F180">
            <v>0</v>
          </cell>
          <cell r="H180" t="str">
            <v>Supply - LI</v>
          </cell>
          <cell r="W180">
            <v>0</v>
          </cell>
        </row>
        <row r="181">
          <cell r="B181">
            <v>201106</v>
          </cell>
          <cell r="C181" t="str">
            <v>BGLNG</v>
          </cell>
          <cell r="D181">
            <v>166075</v>
          </cell>
          <cell r="E181" t="str">
            <v>GASGDA</v>
          </cell>
          <cell r="F181">
            <v>0</v>
          </cell>
          <cell r="H181" t="str">
            <v>Supply - LI</v>
          </cell>
          <cell r="W181">
            <v>0</v>
          </cell>
        </row>
        <row r="182">
          <cell r="B182">
            <v>201106</v>
          </cell>
          <cell r="C182" t="str">
            <v>BGLNG</v>
          </cell>
          <cell r="D182">
            <v>168214</v>
          </cell>
          <cell r="E182" t="str">
            <v>GAS</v>
          </cell>
          <cell r="F182">
            <v>0</v>
          </cell>
          <cell r="H182" t="str">
            <v>Supply - LI</v>
          </cell>
          <cell r="W182">
            <v>0</v>
          </cell>
        </row>
        <row r="183">
          <cell r="B183">
            <v>201106</v>
          </cell>
          <cell r="C183" t="str">
            <v>BP</v>
          </cell>
          <cell r="D183">
            <v>153738</v>
          </cell>
          <cell r="E183" t="str">
            <v>FUTTRG</v>
          </cell>
          <cell r="F183">
            <v>-282580</v>
          </cell>
          <cell r="H183" t="str">
            <v>Supply - NIMO</v>
          </cell>
          <cell r="W183">
            <v>0</v>
          </cell>
        </row>
        <row r="184">
          <cell r="B184">
            <v>201106</v>
          </cell>
          <cell r="C184" t="str">
            <v>BP</v>
          </cell>
          <cell r="D184">
            <v>153738</v>
          </cell>
          <cell r="E184" t="str">
            <v>GASTRG</v>
          </cell>
          <cell r="F184">
            <v>282580</v>
          </cell>
          <cell r="H184" t="str">
            <v>Supply - NIMO</v>
          </cell>
          <cell r="W184">
            <v>5647.6438800000005</v>
          </cell>
        </row>
        <row r="185">
          <cell r="B185">
            <v>201106</v>
          </cell>
          <cell r="C185" t="str">
            <v>BP</v>
          </cell>
          <cell r="D185">
            <v>166449</v>
          </cell>
          <cell r="E185" t="str">
            <v>GASGDA</v>
          </cell>
          <cell r="F185">
            <v>0</v>
          </cell>
          <cell r="H185" t="str">
            <v>Supply - LI</v>
          </cell>
          <cell r="W185">
            <v>0</v>
          </cell>
        </row>
        <row r="186">
          <cell r="B186">
            <v>201106</v>
          </cell>
          <cell r="C186" t="str">
            <v>BPCANADA</v>
          </cell>
          <cell r="D186">
            <v>48215</v>
          </cell>
          <cell r="E186" t="str">
            <v>GASIDX</v>
          </cell>
          <cell r="F186">
            <v>76490</v>
          </cell>
          <cell r="H186" t="str">
            <v>Supply - LI</v>
          </cell>
          <cell r="W186">
            <v>1146.5468550000001</v>
          </cell>
        </row>
        <row r="187">
          <cell r="B187">
            <v>201106</v>
          </cell>
          <cell r="C187" t="str">
            <v>BPCANADA</v>
          </cell>
          <cell r="D187">
            <v>48216</v>
          </cell>
          <cell r="E187" t="str">
            <v>GASIDX</v>
          </cell>
          <cell r="F187">
            <v>95920</v>
          </cell>
          <cell r="H187" t="str">
            <v>Supply - EN</v>
          </cell>
          <cell r="W187">
            <v>1437.7928399999998</v>
          </cell>
        </row>
        <row r="188">
          <cell r="B188">
            <v>201106</v>
          </cell>
          <cell r="C188" t="str">
            <v>BPCANADA</v>
          </cell>
          <cell r="D188">
            <v>48217</v>
          </cell>
          <cell r="E188" t="str">
            <v>GASIDX</v>
          </cell>
          <cell r="F188">
            <v>916690</v>
          </cell>
          <cell r="H188" t="str">
            <v>Supply - NY</v>
          </cell>
          <cell r="W188">
            <v>13740.724754999999</v>
          </cell>
        </row>
        <row r="189">
          <cell r="B189">
            <v>201106</v>
          </cell>
          <cell r="C189" t="str">
            <v>BPCANADA</v>
          </cell>
          <cell r="D189">
            <v>116952</v>
          </cell>
          <cell r="E189" t="str">
            <v>GASIDX</v>
          </cell>
          <cell r="F189">
            <v>322580</v>
          </cell>
          <cell r="H189" t="str">
            <v>Supply - BG</v>
          </cell>
          <cell r="W189">
            <v>4835.3129099999996</v>
          </cell>
        </row>
        <row r="190">
          <cell r="B190">
            <v>201106</v>
          </cell>
          <cell r="C190" t="str">
            <v>BPCANADA</v>
          </cell>
          <cell r="D190">
            <v>116953</v>
          </cell>
          <cell r="E190" t="str">
            <v>GASIDX</v>
          </cell>
          <cell r="F190">
            <v>49810</v>
          </cell>
          <cell r="H190" t="str">
            <v>Supply - EG</v>
          </cell>
          <cell r="W190">
            <v>746.62699499999997</v>
          </cell>
        </row>
        <row r="191">
          <cell r="B191">
            <v>201106</v>
          </cell>
          <cell r="C191" t="str">
            <v>BPCANMKT</v>
          </cell>
          <cell r="D191">
            <v>84190</v>
          </cell>
          <cell r="E191" t="str">
            <v>GASIDX</v>
          </cell>
          <cell r="F191">
            <v>766010</v>
          </cell>
          <cell r="H191" t="str">
            <v>Supply - NIMO</v>
          </cell>
          <cell r="W191">
            <v>15309.47586</v>
          </cell>
        </row>
        <row r="192">
          <cell r="B192">
            <v>201106</v>
          </cell>
          <cell r="C192" t="str">
            <v>BPCANMKT</v>
          </cell>
          <cell r="D192">
            <v>91709</v>
          </cell>
          <cell r="E192" t="str">
            <v>GASIDX</v>
          </cell>
          <cell r="F192">
            <v>0</v>
          </cell>
          <cell r="H192" t="str">
            <v>Supply - NIMO</v>
          </cell>
          <cell r="W192">
            <v>0</v>
          </cell>
        </row>
        <row r="193">
          <cell r="B193">
            <v>201106</v>
          </cell>
          <cell r="C193" t="str">
            <v>CARGILL</v>
          </cell>
          <cell r="D193">
            <v>167165</v>
          </cell>
          <cell r="E193" t="str">
            <v>GASIDX</v>
          </cell>
          <cell r="F193">
            <v>374820</v>
          </cell>
          <cell r="H193" t="str">
            <v>Supply - NY</v>
          </cell>
          <cell r="W193">
            <v>0</v>
          </cell>
        </row>
        <row r="194">
          <cell r="B194">
            <v>201106</v>
          </cell>
          <cell r="C194" t="str">
            <v>CARGILL</v>
          </cell>
          <cell r="D194">
            <v>167165</v>
          </cell>
          <cell r="E194" t="str">
            <v>GASIDX</v>
          </cell>
          <cell r="F194">
            <v>838640</v>
          </cell>
          <cell r="H194" t="str">
            <v>Supply - NY</v>
          </cell>
          <cell r="W194">
            <v>0</v>
          </cell>
        </row>
        <row r="195">
          <cell r="B195">
            <v>201106</v>
          </cell>
          <cell r="C195" t="str">
            <v>CARGILL</v>
          </cell>
          <cell r="D195">
            <v>167167</v>
          </cell>
          <cell r="E195" t="str">
            <v>GASIDX</v>
          </cell>
          <cell r="F195">
            <v>374820</v>
          </cell>
          <cell r="H195" t="str">
            <v>Supply - LI</v>
          </cell>
          <cell r="W195">
            <v>0</v>
          </cell>
        </row>
        <row r="196">
          <cell r="B196">
            <v>201106</v>
          </cell>
          <cell r="C196" t="str">
            <v>CARGILL</v>
          </cell>
          <cell r="D196">
            <v>167167</v>
          </cell>
          <cell r="E196" t="str">
            <v>GASIDX</v>
          </cell>
          <cell r="F196">
            <v>747630</v>
          </cell>
          <cell r="H196" t="str">
            <v>Supply - LI</v>
          </cell>
          <cell r="W196">
            <v>0</v>
          </cell>
        </row>
        <row r="197">
          <cell r="B197">
            <v>201106</v>
          </cell>
          <cell r="C197" t="str">
            <v>CITI</v>
          </cell>
          <cell r="D197">
            <v>179612</v>
          </cell>
          <cell r="E197" t="str">
            <v>GASIDX</v>
          </cell>
          <cell r="F197">
            <v>299860</v>
          </cell>
          <cell r="H197" t="str">
            <v>Supply - BG</v>
          </cell>
          <cell r="W197">
            <v>2996.5009800000003</v>
          </cell>
        </row>
        <row r="198">
          <cell r="B198">
            <v>201106</v>
          </cell>
          <cell r="C198" t="str">
            <v>DEVONGAS</v>
          </cell>
          <cell r="D198">
            <v>181089</v>
          </cell>
          <cell r="E198" t="str">
            <v>GASIDX</v>
          </cell>
          <cell r="F198">
            <v>299860</v>
          </cell>
          <cell r="H198" t="str">
            <v>Supply - BG</v>
          </cell>
          <cell r="W198">
            <v>2996.5009800000003</v>
          </cell>
        </row>
        <row r="199">
          <cell r="B199">
            <v>201106</v>
          </cell>
          <cell r="C199" t="str">
            <v>DISTRIGAS</v>
          </cell>
          <cell r="D199">
            <v>173774</v>
          </cell>
          <cell r="E199" t="str">
            <v>GAS</v>
          </cell>
          <cell r="F199">
            <v>0</v>
          </cell>
          <cell r="H199" t="str">
            <v>LNG - BG</v>
          </cell>
          <cell r="W199">
            <v>0</v>
          </cell>
        </row>
        <row r="200">
          <cell r="B200">
            <v>201106</v>
          </cell>
          <cell r="C200" t="str">
            <v>EMERASVC</v>
          </cell>
          <cell r="D200">
            <v>166065</v>
          </cell>
          <cell r="E200" t="str">
            <v>GASGDA</v>
          </cell>
          <cell r="F200">
            <v>0</v>
          </cell>
          <cell r="H200" t="str">
            <v>Supply - LI</v>
          </cell>
          <cell r="W200">
            <v>0</v>
          </cell>
        </row>
        <row r="201">
          <cell r="B201">
            <v>201106</v>
          </cell>
          <cell r="C201" t="str">
            <v>EMERASVC</v>
          </cell>
          <cell r="D201">
            <v>168215</v>
          </cell>
          <cell r="E201" t="str">
            <v>GAS</v>
          </cell>
          <cell r="F201">
            <v>0</v>
          </cell>
          <cell r="H201" t="str">
            <v>Supply - LI</v>
          </cell>
          <cell r="W201">
            <v>0</v>
          </cell>
        </row>
        <row r="202">
          <cell r="B202">
            <v>201106</v>
          </cell>
          <cell r="C202" t="str">
            <v>GRANITERDG</v>
          </cell>
          <cell r="D202">
            <v>165659</v>
          </cell>
          <cell r="E202" t="str">
            <v>GAS</v>
          </cell>
          <cell r="F202">
            <v>0</v>
          </cell>
          <cell r="H202" t="str">
            <v>Supply - EN</v>
          </cell>
          <cell r="W202">
            <v>0</v>
          </cell>
        </row>
        <row r="203">
          <cell r="B203">
            <v>201106</v>
          </cell>
          <cell r="C203" t="str">
            <v>HESS</v>
          </cell>
          <cell r="D203">
            <v>121200</v>
          </cell>
          <cell r="E203" t="str">
            <v>GASGDA</v>
          </cell>
          <cell r="F203">
            <v>899570</v>
          </cell>
          <cell r="H203" t="str">
            <v>Supply - LI</v>
          </cell>
          <cell r="W203">
            <v>0</v>
          </cell>
        </row>
        <row r="204">
          <cell r="B204">
            <v>201106</v>
          </cell>
          <cell r="C204" t="str">
            <v>HESS</v>
          </cell>
          <cell r="D204">
            <v>121202</v>
          </cell>
          <cell r="E204" t="str">
            <v>GASIDX</v>
          </cell>
          <cell r="F204">
            <v>899570</v>
          </cell>
          <cell r="H204" t="str">
            <v>Supply - NY</v>
          </cell>
          <cell r="W204">
            <v>0</v>
          </cell>
        </row>
        <row r="205">
          <cell r="B205">
            <v>201106</v>
          </cell>
          <cell r="C205" t="str">
            <v>HESS</v>
          </cell>
          <cell r="D205">
            <v>166447</v>
          </cell>
          <cell r="E205" t="str">
            <v>GASGDA</v>
          </cell>
          <cell r="F205">
            <v>0</v>
          </cell>
          <cell r="H205" t="str">
            <v>Supply - LI</v>
          </cell>
          <cell r="W205">
            <v>0</v>
          </cell>
        </row>
        <row r="206">
          <cell r="B206">
            <v>201106</v>
          </cell>
          <cell r="C206" t="str">
            <v>JARON</v>
          </cell>
          <cell r="D206">
            <v>166076</v>
          </cell>
          <cell r="E206" t="str">
            <v>GASGDA</v>
          </cell>
          <cell r="F206">
            <v>0</v>
          </cell>
          <cell r="H206" t="str">
            <v>Supply - LI</v>
          </cell>
          <cell r="W206">
            <v>0</v>
          </cell>
        </row>
        <row r="207">
          <cell r="B207">
            <v>201106</v>
          </cell>
          <cell r="C207" t="str">
            <v>JARON</v>
          </cell>
          <cell r="D207">
            <v>168216</v>
          </cell>
          <cell r="E207" t="str">
            <v>GAS</v>
          </cell>
          <cell r="F207">
            <v>0</v>
          </cell>
          <cell r="H207" t="str">
            <v>Supply - LI</v>
          </cell>
          <cell r="W207">
            <v>0</v>
          </cell>
        </row>
        <row r="208">
          <cell r="B208">
            <v>201106</v>
          </cell>
          <cell r="C208" t="str">
            <v>REPSOL</v>
          </cell>
          <cell r="D208">
            <v>166059</v>
          </cell>
          <cell r="E208" t="str">
            <v>GASIDX</v>
          </cell>
          <cell r="F208">
            <v>0</v>
          </cell>
          <cell r="H208" t="str">
            <v>Supply - EN</v>
          </cell>
          <cell r="W208">
            <v>0</v>
          </cell>
        </row>
        <row r="209">
          <cell r="B209">
            <v>201106</v>
          </cell>
          <cell r="C209" t="str">
            <v>REPSOL</v>
          </cell>
          <cell r="D209">
            <v>166062</v>
          </cell>
          <cell r="E209" t="str">
            <v>GASGDA</v>
          </cell>
          <cell r="F209">
            <v>0</v>
          </cell>
          <cell r="H209" t="str">
            <v>Supply - EN</v>
          </cell>
          <cell r="W209">
            <v>0</v>
          </cell>
        </row>
        <row r="210">
          <cell r="B210">
            <v>201106</v>
          </cell>
          <cell r="C210" t="str">
            <v>REPSOL</v>
          </cell>
          <cell r="D210">
            <v>166063</v>
          </cell>
          <cell r="E210" t="str">
            <v>GASGDA</v>
          </cell>
          <cell r="F210">
            <v>0</v>
          </cell>
          <cell r="H210" t="str">
            <v>Supply - EN</v>
          </cell>
          <cell r="W210">
            <v>0</v>
          </cell>
        </row>
        <row r="211">
          <cell r="B211">
            <v>201106</v>
          </cell>
          <cell r="C211" t="str">
            <v>REPSOL</v>
          </cell>
          <cell r="D211">
            <v>167168</v>
          </cell>
          <cell r="E211" t="str">
            <v>GASGDA</v>
          </cell>
          <cell r="F211">
            <v>0</v>
          </cell>
          <cell r="H211" t="str">
            <v>Supply - NEC</v>
          </cell>
          <cell r="W211">
            <v>0</v>
          </cell>
        </row>
        <row r="212">
          <cell r="B212">
            <v>201106</v>
          </cell>
          <cell r="C212" t="str">
            <v>SPARKENRGY</v>
          </cell>
          <cell r="D212">
            <v>180246</v>
          </cell>
          <cell r="E212" t="str">
            <v>GASIDX</v>
          </cell>
          <cell r="F212">
            <v>149930</v>
          </cell>
          <cell r="H212" t="str">
            <v>Supply - BG</v>
          </cell>
          <cell r="W212">
            <v>1498.2504900000001</v>
          </cell>
        </row>
        <row r="213">
          <cell r="B213">
            <v>201106</v>
          </cell>
          <cell r="C213" t="str">
            <v>TENASKA</v>
          </cell>
          <cell r="D213">
            <v>166066</v>
          </cell>
          <cell r="E213" t="str">
            <v>GASGDA</v>
          </cell>
          <cell r="F213">
            <v>0</v>
          </cell>
          <cell r="H213" t="str">
            <v>Supply - LI</v>
          </cell>
          <cell r="W213">
            <v>0</v>
          </cell>
        </row>
        <row r="214">
          <cell r="B214">
            <v>201106</v>
          </cell>
          <cell r="C214" t="str">
            <v>TENASKA</v>
          </cell>
          <cell r="D214">
            <v>168217</v>
          </cell>
          <cell r="E214" t="str">
            <v>GAS</v>
          </cell>
          <cell r="F214">
            <v>0</v>
          </cell>
          <cell r="H214" t="str">
            <v>Supply - LI</v>
          </cell>
          <cell r="W214">
            <v>0</v>
          </cell>
        </row>
        <row r="215">
          <cell r="B215">
            <v>201107</v>
          </cell>
          <cell r="C215" t="str">
            <v>ANE</v>
          </cell>
          <cell r="D215">
            <v>67038</v>
          </cell>
          <cell r="E215" t="str">
            <v>GASIDX</v>
          </cell>
          <cell r="F215">
            <v>228340</v>
          </cell>
          <cell r="H215" t="str">
            <v>Supply - NY</v>
          </cell>
          <cell r="W215">
            <v>4562.2332000000006</v>
          </cell>
        </row>
        <row r="216">
          <cell r="B216">
            <v>201107</v>
          </cell>
          <cell r="C216" t="str">
            <v>ANE</v>
          </cell>
          <cell r="D216">
            <v>67039</v>
          </cell>
          <cell r="E216" t="str">
            <v>GASIDX</v>
          </cell>
          <cell r="F216">
            <v>223070</v>
          </cell>
          <cell r="H216" t="str">
            <v>Supply - LI</v>
          </cell>
          <cell r="W216">
            <v>4456.9386000000004</v>
          </cell>
        </row>
        <row r="217">
          <cell r="B217">
            <v>201107</v>
          </cell>
          <cell r="C217" t="str">
            <v>BGLNG</v>
          </cell>
          <cell r="D217">
            <v>166064</v>
          </cell>
          <cell r="E217" t="str">
            <v>GASGDA</v>
          </cell>
          <cell r="F217">
            <v>0</v>
          </cell>
          <cell r="H217" t="str">
            <v>Supply - LI</v>
          </cell>
          <cell r="W217">
            <v>0</v>
          </cell>
        </row>
        <row r="218">
          <cell r="B218">
            <v>201107</v>
          </cell>
          <cell r="C218" t="str">
            <v>BGLNG</v>
          </cell>
          <cell r="D218">
            <v>166075</v>
          </cell>
          <cell r="E218" t="str">
            <v>GASGDA</v>
          </cell>
          <cell r="F218">
            <v>0</v>
          </cell>
          <cell r="H218" t="str">
            <v>Supply - LI</v>
          </cell>
          <cell r="W218">
            <v>0</v>
          </cell>
        </row>
        <row r="219">
          <cell r="B219">
            <v>201107</v>
          </cell>
          <cell r="C219" t="str">
            <v>BGLNG</v>
          </cell>
          <cell r="D219">
            <v>168214</v>
          </cell>
          <cell r="E219" t="str">
            <v>GAS</v>
          </cell>
          <cell r="F219">
            <v>0</v>
          </cell>
          <cell r="H219" t="str">
            <v>Supply - LI</v>
          </cell>
          <cell r="W219">
            <v>0</v>
          </cell>
        </row>
        <row r="220">
          <cell r="B220">
            <v>201107</v>
          </cell>
          <cell r="C220" t="str">
            <v>BP</v>
          </cell>
          <cell r="D220">
            <v>153738</v>
          </cell>
          <cell r="E220" t="str">
            <v>FUTTRG</v>
          </cell>
          <cell r="F220">
            <v>-291900</v>
          </cell>
          <cell r="H220" t="str">
            <v>Supply - NIMO</v>
          </cell>
          <cell r="W220">
            <v>0</v>
          </cell>
        </row>
        <row r="221">
          <cell r="B221">
            <v>201107</v>
          </cell>
          <cell r="C221" t="str">
            <v>BP</v>
          </cell>
          <cell r="D221">
            <v>153738</v>
          </cell>
          <cell r="E221" t="str">
            <v>GASTRG</v>
          </cell>
          <cell r="F221">
            <v>291900</v>
          </cell>
          <cell r="H221" t="str">
            <v>Supply - NIMO</v>
          </cell>
          <cell r="W221">
            <v>5832.1620000000003</v>
          </cell>
        </row>
        <row r="222">
          <cell r="B222">
            <v>201107</v>
          </cell>
          <cell r="C222" t="str">
            <v>BP</v>
          </cell>
          <cell r="D222">
            <v>166449</v>
          </cell>
          <cell r="E222" t="str">
            <v>GASGDA</v>
          </cell>
          <cell r="F222">
            <v>0</v>
          </cell>
          <cell r="H222" t="str">
            <v>Supply - LI</v>
          </cell>
          <cell r="W222">
            <v>0</v>
          </cell>
        </row>
        <row r="223">
          <cell r="B223">
            <v>201107</v>
          </cell>
          <cell r="C223" t="str">
            <v>BPCANADA</v>
          </cell>
          <cell r="D223">
            <v>48215</v>
          </cell>
          <cell r="E223" t="str">
            <v>GASIDX</v>
          </cell>
          <cell r="F223">
            <v>79010</v>
          </cell>
          <cell r="H223" t="str">
            <v>Supply - LI</v>
          </cell>
          <cell r="W223">
            <v>1183.9648500000001</v>
          </cell>
        </row>
        <row r="224">
          <cell r="B224">
            <v>201107</v>
          </cell>
          <cell r="C224" t="str">
            <v>BPCANADA</v>
          </cell>
          <cell r="D224">
            <v>48216</v>
          </cell>
          <cell r="E224" t="str">
            <v>GASIDX</v>
          </cell>
          <cell r="F224">
            <v>99080</v>
          </cell>
          <cell r="H224" t="str">
            <v>Supply - EN</v>
          </cell>
          <cell r="W224">
            <v>1484.7138</v>
          </cell>
        </row>
        <row r="225">
          <cell r="B225">
            <v>201107</v>
          </cell>
          <cell r="C225" t="str">
            <v>BPCANADA</v>
          </cell>
          <cell r="D225">
            <v>48217</v>
          </cell>
          <cell r="E225" t="str">
            <v>GASIDX</v>
          </cell>
          <cell r="F225">
            <v>946900</v>
          </cell>
          <cell r="H225" t="str">
            <v>Supply - NY</v>
          </cell>
          <cell r="W225">
            <v>14189.2965</v>
          </cell>
        </row>
        <row r="226">
          <cell r="B226">
            <v>201107</v>
          </cell>
          <cell r="C226" t="str">
            <v>BPCANADA</v>
          </cell>
          <cell r="D226">
            <v>116952</v>
          </cell>
          <cell r="E226" t="str">
            <v>GASIDX</v>
          </cell>
          <cell r="F226">
            <v>333210</v>
          </cell>
          <cell r="H226" t="str">
            <v>Supply - BG</v>
          </cell>
          <cell r="W226">
            <v>4993.1518500000002</v>
          </cell>
        </row>
        <row r="227">
          <cell r="B227">
            <v>201107</v>
          </cell>
          <cell r="C227" t="str">
            <v>BPCANADA</v>
          </cell>
          <cell r="D227">
            <v>116953</v>
          </cell>
          <cell r="E227" t="str">
            <v>GASIDX</v>
          </cell>
          <cell r="F227">
            <v>51450</v>
          </cell>
          <cell r="H227" t="str">
            <v>Supply - EG</v>
          </cell>
          <cell r="W227">
            <v>770.97825</v>
          </cell>
        </row>
        <row r="228">
          <cell r="B228">
            <v>201107</v>
          </cell>
          <cell r="C228" t="str">
            <v>BPCANMKT</v>
          </cell>
          <cell r="D228">
            <v>84190</v>
          </cell>
          <cell r="E228" t="str">
            <v>GASIDX</v>
          </cell>
          <cell r="F228">
            <v>791250</v>
          </cell>
          <cell r="H228" t="str">
            <v>Supply - NIMO</v>
          </cell>
          <cell r="W228">
            <v>15809.175000000001</v>
          </cell>
        </row>
        <row r="229">
          <cell r="B229">
            <v>201107</v>
          </cell>
          <cell r="C229" t="str">
            <v>BPCANMKT</v>
          </cell>
          <cell r="D229">
            <v>91709</v>
          </cell>
          <cell r="E229" t="str">
            <v>GASIDX</v>
          </cell>
          <cell r="F229">
            <v>0</v>
          </cell>
          <cell r="H229" t="str">
            <v>Supply - NIMO</v>
          </cell>
          <cell r="W229">
            <v>0</v>
          </cell>
        </row>
        <row r="230">
          <cell r="B230">
            <v>201107</v>
          </cell>
          <cell r="C230" t="str">
            <v>CARGILL</v>
          </cell>
          <cell r="D230">
            <v>167165</v>
          </cell>
          <cell r="E230" t="str">
            <v>GASIDX</v>
          </cell>
          <cell r="F230">
            <v>387170</v>
          </cell>
          <cell r="H230" t="str">
            <v>Supply - NY</v>
          </cell>
          <cell r="W230">
            <v>0</v>
          </cell>
        </row>
        <row r="231">
          <cell r="B231">
            <v>201107</v>
          </cell>
          <cell r="C231" t="str">
            <v>CARGILL</v>
          </cell>
          <cell r="D231">
            <v>167165</v>
          </cell>
          <cell r="E231" t="str">
            <v>GASIDX</v>
          </cell>
          <cell r="F231">
            <v>866270</v>
          </cell>
          <cell r="H231" t="str">
            <v>Supply - NY</v>
          </cell>
          <cell r="W231">
            <v>0</v>
          </cell>
        </row>
        <row r="232">
          <cell r="B232">
            <v>201107</v>
          </cell>
          <cell r="C232" t="str">
            <v>CARGILL</v>
          </cell>
          <cell r="D232">
            <v>167167</v>
          </cell>
          <cell r="E232" t="str">
            <v>GASIDX</v>
          </cell>
          <cell r="F232">
            <v>387170</v>
          </cell>
          <cell r="H232" t="str">
            <v>Supply - LI</v>
          </cell>
          <cell r="W232">
            <v>0</v>
          </cell>
        </row>
        <row r="233">
          <cell r="B233">
            <v>201107</v>
          </cell>
          <cell r="C233" t="str">
            <v>CARGILL</v>
          </cell>
          <cell r="D233">
            <v>167167</v>
          </cell>
          <cell r="E233" t="str">
            <v>GASIDX</v>
          </cell>
          <cell r="F233">
            <v>772270</v>
          </cell>
          <cell r="H233" t="str">
            <v>Supply - LI</v>
          </cell>
          <cell r="W233">
            <v>0</v>
          </cell>
        </row>
        <row r="234">
          <cell r="B234">
            <v>201107</v>
          </cell>
          <cell r="C234" t="str">
            <v>CITI</v>
          </cell>
          <cell r="D234">
            <v>179612</v>
          </cell>
          <cell r="E234" t="str">
            <v>GASIDX</v>
          </cell>
          <cell r="F234">
            <v>309740</v>
          </cell>
          <cell r="H234" t="str">
            <v>Supply - BG</v>
          </cell>
          <cell r="W234">
            <v>3094.3026</v>
          </cell>
        </row>
        <row r="235">
          <cell r="B235">
            <v>201107</v>
          </cell>
          <cell r="C235" t="str">
            <v>DEVONGAS</v>
          </cell>
          <cell r="D235">
            <v>181089</v>
          </cell>
          <cell r="E235" t="str">
            <v>GASIDX</v>
          </cell>
          <cell r="F235">
            <v>309740</v>
          </cell>
          <cell r="H235" t="str">
            <v>Supply - BG</v>
          </cell>
          <cell r="W235">
            <v>3094.3026</v>
          </cell>
        </row>
        <row r="236">
          <cell r="B236">
            <v>201107</v>
          </cell>
          <cell r="C236" t="str">
            <v>DISTRIGAS</v>
          </cell>
          <cell r="D236">
            <v>173774</v>
          </cell>
          <cell r="E236" t="str">
            <v>GAS</v>
          </cell>
          <cell r="F236">
            <v>0</v>
          </cell>
          <cell r="H236" t="str">
            <v>LNG - BG</v>
          </cell>
          <cell r="W236">
            <v>0</v>
          </cell>
        </row>
        <row r="237">
          <cell r="B237">
            <v>201107</v>
          </cell>
          <cell r="C237" t="str">
            <v>EMERASVC</v>
          </cell>
          <cell r="D237">
            <v>166065</v>
          </cell>
          <cell r="E237" t="str">
            <v>GASGDA</v>
          </cell>
          <cell r="F237">
            <v>0</v>
          </cell>
          <cell r="H237" t="str">
            <v>Supply - LI</v>
          </cell>
          <cell r="W237">
            <v>0</v>
          </cell>
        </row>
        <row r="238">
          <cell r="B238">
            <v>201107</v>
          </cell>
          <cell r="C238" t="str">
            <v>EMERASVC</v>
          </cell>
          <cell r="D238">
            <v>168215</v>
          </cell>
          <cell r="E238" t="str">
            <v>GAS</v>
          </cell>
          <cell r="F238">
            <v>0</v>
          </cell>
          <cell r="H238" t="str">
            <v>Supply - LI</v>
          </cell>
          <cell r="W238">
            <v>0</v>
          </cell>
        </row>
        <row r="239">
          <cell r="B239">
            <v>201107</v>
          </cell>
          <cell r="C239" t="str">
            <v>GRANITERDG</v>
          </cell>
          <cell r="D239">
            <v>165659</v>
          </cell>
          <cell r="E239" t="str">
            <v>GAS</v>
          </cell>
          <cell r="F239">
            <v>0</v>
          </cell>
          <cell r="H239" t="str">
            <v>Supply - EN</v>
          </cell>
          <cell r="W239">
            <v>0</v>
          </cell>
        </row>
        <row r="240">
          <cell r="B240">
            <v>201107</v>
          </cell>
          <cell r="C240" t="str">
            <v>HESS</v>
          </cell>
          <cell r="D240">
            <v>166447</v>
          </cell>
          <cell r="E240" t="str">
            <v>GASGDA</v>
          </cell>
          <cell r="F240">
            <v>0</v>
          </cell>
          <cell r="H240" t="str">
            <v>Supply - LI</v>
          </cell>
          <cell r="W240">
            <v>0</v>
          </cell>
        </row>
        <row r="241">
          <cell r="B241">
            <v>201107</v>
          </cell>
          <cell r="C241" t="str">
            <v>JARON</v>
          </cell>
          <cell r="D241">
            <v>166076</v>
          </cell>
          <cell r="E241" t="str">
            <v>GASGDA</v>
          </cell>
          <cell r="F241">
            <v>0</v>
          </cell>
          <cell r="H241" t="str">
            <v>Supply - LI</v>
          </cell>
          <cell r="W241">
            <v>0</v>
          </cell>
        </row>
        <row r="242">
          <cell r="B242">
            <v>201107</v>
          </cell>
          <cell r="C242" t="str">
            <v>JARON</v>
          </cell>
          <cell r="D242">
            <v>168216</v>
          </cell>
          <cell r="E242" t="str">
            <v>GAS</v>
          </cell>
          <cell r="F242">
            <v>0</v>
          </cell>
          <cell r="H242" t="str">
            <v>Supply - LI</v>
          </cell>
          <cell r="W242">
            <v>0</v>
          </cell>
        </row>
        <row r="243">
          <cell r="B243">
            <v>201107</v>
          </cell>
          <cell r="C243" t="str">
            <v>REPSOL</v>
          </cell>
          <cell r="D243">
            <v>166059</v>
          </cell>
          <cell r="E243" t="str">
            <v>GASIDX</v>
          </cell>
          <cell r="F243">
            <v>0</v>
          </cell>
          <cell r="H243" t="str">
            <v>Supply - EN</v>
          </cell>
          <cell r="W243">
            <v>0</v>
          </cell>
        </row>
        <row r="244">
          <cell r="B244">
            <v>201107</v>
          </cell>
          <cell r="C244" t="str">
            <v>REPSOL</v>
          </cell>
          <cell r="D244">
            <v>166062</v>
          </cell>
          <cell r="E244" t="str">
            <v>GASGDA</v>
          </cell>
          <cell r="F244">
            <v>0</v>
          </cell>
          <cell r="H244" t="str">
            <v>Supply - EN</v>
          </cell>
          <cell r="W244">
            <v>0</v>
          </cell>
        </row>
        <row r="245">
          <cell r="B245">
            <v>201107</v>
          </cell>
          <cell r="C245" t="str">
            <v>REPSOL</v>
          </cell>
          <cell r="D245">
            <v>166063</v>
          </cell>
          <cell r="E245" t="str">
            <v>GASGDA</v>
          </cell>
          <cell r="F245">
            <v>0</v>
          </cell>
          <cell r="H245" t="str">
            <v>Supply - EN</v>
          </cell>
          <cell r="W245">
            <v>0</v>
          </cell>
        </row>
        <row r="246">
          <cell r="B246">
            <v>201107</v>
          </cell>
          <cell r="C246" t="str">
            <v>REPSOL</v>
          </cell>
          <cell r="D246">
            <v>167168</v>
          </cell>
          <cell r="E246" t="str">
            <v>GASGDA</v>
          </cell>
          <cell r="F246">
            <v>0</v>
          </cell>
          <cell r="H246" t="str">
            <v>Supply - NEC</v>
          </cell>
          <cell r="W246">
            <v>0</v>
          </cell>
        </row>
        <row r="247">
          <cell r="B247">
            <v>201107</v>
          </cell>
          <cell r="C247" t="str">
            <v>SPARKENRGY</v>
          </cell>
          <cell r="D247">
            <v>180246</v>
          </cell>
          <cell r="E247" t="str">
            <v>GASIDX</v>
          </cell>
          <cell r="F247">
            <v>154870</v>
          </cell>
          <cell r="H247" t="str">
            <v>Supply - BG</v>
          </cell>
          <cell r="W247">
            <v>1547.1513</v>
          </cell>
        </row>
        <row r="248">
          <cell r="B248">
            <v>201107</v>
          </cell>
          <cell r="C248" t="str">
            <v>TENASKA</v>
          </cell>
          <cell r="D248">
            <v>166066</v>
          </cell>
          <cell r="E248" t="str">
            <v>GASGDA</v>
          </cell>
          <cell r="F248">
            <v>0</v>
          </cell>
          <cell r="H248" t="str">
            <v>Supply - LI</v>
          </cell>
          <cell r="W248">
            <v>0</v>
          </cell>
        </row>
        <row r="249">
          <cell r="B249">
            <v>201107</v>
          </cell>
          <cell r="C249" t="str">
            <v>TENASKA</v>
          </cell>
          <cell r="D249">
            <v>168217</v>
          </cell>
          <cell r="E249" t="str">
            <v>GAS</v>
          </cell>
          <cell r="F249">
            <v>0</v>
          </cell>
          <cell r="H249" t="str">
            <v>Supply - LI</v>
          </cell>
          <cell r="W249">
            <v>0</v>
          </cell>
        </row>
        <row r="250">
          <cell r="B250">
            <v>201108</v>
          </cell>
          <cell r="C250" t="str">
            <v>ANE</v>
          </cell>
          <cell r="D250">
            <v>67038</v>
          </cell>
          <cell r="E250" t="str">
            <v>GASIDX</v>
          </cell>
          <cell r="F250">
            <v>228230</v>
          </cell>
          <cell r="H250" t="str">
            <v>Supply - NY</v>
          </cell>
          <cell r="W250">
            <v>4558.6660200000006</v>
          </cell>
        </row>
        <row r="251">
          <cell r="B251">
            <v>201108</v>
          </cell>
          <cell r="C251" t="str">
            <v>ANE</v>
          </cell>
          <cell r="D251">
            <v>67039</v>
          </cell>
          <cell r="E251" t="str">
            <v>GASIDX</v>
          </cell>
          <cell r="F251">
            <v>222970</v>
          </cell>
          <cell r="H251" t="str">
            <v>Supply - LI</v>
          </cell>
          <cell r="W251">
            <v>4453.6027800000002</v>
          </cell>
        </row>
        <row r="252">
          <cell r="B252">
            <v>201108</v>
          </cell>
          <cell r="C252" t="str">
            <v>BGLNG</v>
          </cell>
          <cell r="D252">
            <v>166064</v>
          </cell>
          <cell r="E252" t="str">
            <v>GASGDA</v>
          </cell>
          <cell r="F252">
            <v>0</v>
          </cell>
          <cell r="H252" t="str">
            <v>Supply - LI</v>
          </cell>
          <cell r="W252">
            <v>0</v>
          </cell>
        </row>
        <row r="253">
          <cell r="B253">
            <v>201108</v>
          </cell>
          <cell r="C253" t="str">
            <v>BGLNG</v>
          </cell>
          <cell r="D253">
            <v>166075</v>
          </cell>
          <cell r="E253" t="str">
            <v>GASGDA</v>
          </cell>
          <cell r="F253">
            <v>0</v>
          </cell>
          <cell r="H253" t="str">
            <v>Supply - LI</v>
          </cell>
          <cell r="W253">
            <v>0</v>
          </cell>
        </row>
        <row r="254">
          <cell r="B254">
            <v>201108</v>
          </cell>
          <cell r="C254" t="str">
            <v>BGLNG</v>
          </cell>
          <cell r="D254">
            <v>168214</v>
          </cell>
          <cell r="E254" t="str">
            <v>GAS</v>
          </cell>
          <cell r="F254">
            <v>0</v>
          </cell>
          <cell r="H254" t="str">
            <v>Supply - LI</v>
          </cell>
          <cell r="W254">
            <v>0</v>
          </cell>
        </row>
        <row r="255">
          <cell r="B255">
            <v>201108</v>
          </cell>
          <cell r="C255" t="str">
            <v>BP</v>
          </cell>
          <cell r="D255">
            <v>153738</v>
          </cell>
          <cell r="E255" t="str">
            <v>FUTTRG</v>
          </cell>
          <cell r="F255">
            <v>-291760</v>
          </cell>
          <cell r="H255" t="str">
            <v>Supply - NIMO</v>
          </cell>
          <cell r="W255">
            <v>0</v>
          </cell>
        </row>
        <row r="256">
          <cell r="B256">
            <v>201108</v>
          </cell>
          <cell r="C256" t="str">
            <v>BP</v>
          </cell>
          <cell r="D256">
            <v>153738</v>
          </cell>
          <cell r="E256" t="str">
            <v>GASTRG</v>
          </cell>
          <cell r="F256">
            <v>291760</v>
          </cell>
          <cell r="H256" t="str">
            <v>Supply - NIMO</v>
          </cell>
          <cell r="W256">
            <v>5827.6142400000008</v>
          </cell>
        </row>
        <row r="257">
          <cell r="B257">
            <v>201108</v>
          </cell>
          <cell r="C257" t="str">
            <v>BP</v>
          </cell>
          <cell r="D257">
            <v>166449</v>
          </cell>
          <cell r="E257" t="str">
            <v>GASGDA</v>
          </cell>
          <cell r="F257">
            <v>0</v>
          </cell>
          <cell r="H257" t="str">
            <v>Supply - LI</v>
          </cell>
          <cell r="W257">
            <v>0</v>
          </cell>
        </row>
        <row r="258">
          <cell r="B258">
            <v>201108</v>
          </cell>
          <cell r="C258" t="str">
            <v>BPCANADA</v>
          </cell>
          <cell r="D258">
            <v>48215</v>
          </cell>
          <cell r="E258" t="str">
            <v>GASIDX</v>
          </cell>
          <cell r="F258">
            <v>78980</v>
          </cell>
          <cell r="H258" t="str">
            <v>Supply - LI</v>
          </cell>
          <cell r="W258">
            <v>1183.1598900000001</v>
          </cell>
        </row>
        <row r="259">
          <cell r="B259">
            <v>201108</v>
          </cell>
          <cell r="C259" t="str">
            <v>BPCANADA</v>
          </cell>
          <cell r="D259">
            <v>48216</v>
          </cell>
          <cell r="E259" t="str">
            <v>GASIDX</v>
          </cell>
          <cell r="F259">
            <v>99040</v>
          </cell>
          <cell r="H259" t="str">
            <v>Supply - EN</v>
          </cell>
          <cell r="W259">
            <v>1483.6687200000001</v>
          </cell>
        </row>
        <row r="260">
          <cell r="B260">
            <v>201108</v>
          </cell>
          <cell r="C260" t="str">
            <v>BPCANADA</v>
          </cell>
          <cell r="D260">
            <v>48217</v>
          </cell>
          <cell r="E260" t="str">
            <v>GASIDX</v>
          </cell>
          <cell r="F260">
            <v>946460</v>
          </cell>
          <cell r="H260" t="str">
            <v>Supply - NY</v>
          </cell>
          <cell r="W260">
            <v>14178.444030000001</v>
          </cell>
        </row>
        <row r="261">
          <cell r="B261">
            <v>201108</v>
          </cell>
          <cell r="C261" t="str">
            <v>BPCANADA</v>
          </cell>
          <cell r="D261">
            <v>116952</v>
          </cell>
          <cell r="E261" t="str">
            <v>GASIDX</v>
          </cell>
          <cell r="F261">
            <v>333060</v>
          </cell>
          <cell r="H261" t="str">
            <v>Supply - BG</v>
          </cell>
          <cell r="W261">
            <v>4989.4053300000005</v>
          </cell>
        </row>
        <row r="262">
          <cell r="B262">
            <v>201108</v>
          </cell>
          <cell r="C262" t="str">
            <v>BPCANADA</v>
          </cell>
          <cell r="D262">
            <v>116953</v>
          </cell>
          <cell r="E262" t="str">
            <v>GASIDX</v>
          </cell>
          <cell r="F262">
            <v>51420</v>
          </cell>
          <cell r="H262" t="str">
            <v>Supply - EG</v>
          </cell>
          <cell r="W262">
            <v>770.29731000000004</v>
          </cell>
        </row>
        <row r="263">
          <cell r="B263">
            <v>201108</v>
          </cell>
          <cell r="C263" t="str">
            <v>BPCANMKT</v>
          </cell>
          <cell r="D263">
            <v>84190</v>
          </cell>
          <cell r="E263" t="str">
            <v>GASIDX</v>
          </cell>
          <cell r="F263">
            <v>790890</v>
          </cell>
          <cell r="H263" t="str">
            <v>Supply - NIMO</v>
          </cell>
          <cell r="W263">
            <v>15797.236860000001</v>
          </cell>
        </row>
        <row r="264">
          <cell r="B264">
            <v>201108</v>
          </cell>
          <cell r="C264" t="str">
            <v>BPCANMKT</v>
          </cell>
          <cell r="D264">
            <v>91709</v>
          </cell>
          <cell r="E264" t="str">
            <v>GASIDX</v>
          </cell>
          <cell r="F264">
            <v>0</v>
          </cell>
          <cell r="H264" t="str">
            <v>Supply - NIMO</v>
          </cell>
          <cell r="W264">
            <v>0</v>
          </cell>
        </row>
        <row r="265">
          <cell r="B265">
            <v>201108</v>
          </cell>
          <cell r="C265" t="str">
            <v>CARGILL</v>
          </cell>
          <cell r="D265">
            <v>167165</v>
          </cell>
          <cell r="E265" t="str">
            <v>GASIDX</v>
          </cell>
          <cell r="F265">
            <v>1252870</v>
          </cell>
          <cell r="H265" t="str">
            <v>Supply - NY</v>
          </cell>
          <cell r="W265">
            <v>0</v>
          </cell>
        </row>
        <row r="266">
          <cell r="B266">
            <v>201108</v>
          </cell>
          <cell r="C266" t="str">
            <v>CARGILL</v>
          </cell>
          <cell r="D266">
            <v>167167</v>
          </cell>
          <cell r="E266" t="str">
            <v>GASIDX</v>
          </cell>
          <cell r="F266">
            <v>386990</v>
          </cell>
          <cell r="H266" t="str">
            <v>Supply - LI</v>
          </cell>
          <cell r="W266">
            <v>0</v>
          </cell>
        </row>
        <row r="267">
          <cell r="B267">
            <v>201108</v>
          </cell>
          <cell r="C267" t="str">
            <v>CARGILL</v>
          </cell>
          <cell r="D267">
            <v>167167</v>
          </cell>
          <cell r="E267" t="str">
            <v>GASIDX</v>
          </cell>
          <cell r="F267">
            <v>771910</v>
          </cell>
          <cell r="H267" t="str">
            <v>Supply - LI</v>
          </cell>
          <cell r="W267">
            <v>0</v>
          </cell>
        </row>
        <row r="268">
          <cell r="B268">
            <v>201108</v>
          </cell>
          <cell r="C268" t="str">
            <v>CITI</v>
          </cell>
          <cell r="D268">
            <v>179612</v>
          </cell>
          <cell r="E268" t="str">
            <v>GASIDX</v>
          </cell>
          <cell r="F268">
            <v>309600</v>
          </cell>
          <cell r="H268" t="str">
            <v>Supply - BG</v>
          </cell>
          <cell r="W268">
            <v>3091.9752000000003</v>
          </cell>
        </row>
        <row r="269">
          <cell r="B269">
            <v>201108</v>
          </cell>
          <cell r="C269" t="str">
            <v>DEVONGAS</v>
          </cell>
          <cell r="D269">
            <v>181089</v>
          </cell>
          <cell r="E269" t="str">
            <v>GASIDX</v>
          </cell>
          <cell r="F269">
            <v>309600</v>
          </cell>
          <cell r="H269" t="str">
            <v>Supply - BG</v>
          </cell>
          <cell r="W269">
            <v>3091.9752000000003</v>
          </cell>
        </row>
        <row r="270">
          <cell r="B270">
            <v>201108</v>
          </cell>
          <cell r="C270" t="str">
            <v>DISTRIGAS</v>
          </cell>
          <cell r="D270">
            <v>173774</v>
          </cell>
          <cell r="E270" t="str">
            <v>GAS</v>
          </cell>
          <cell r="F270">
            <v>0</v>
          </cell>
          <cell r="H270" t="str">
            <v>LNG - BG</v>
          </cell>
          <cell r="W270">
            <v>0</v>
          </cell>
        </row>
        <row r="271">
          <cell r="B271">
            <v>201108</v>
          </cell>
          <cell r="C271" t="str">
            <v>EMERASVC</v>
          </cell>
          <cell r="D271">
            <v>166065</v>
          </cell>
          <cell r="E271" t="str">
            <v>GASGDA</v>
          </cell>
          <cell r="F271">
            <v>0</v>
          </cell>
          <cell r="H271" t="str">
            <v>Supply - LI</v>
          </cell>
          <cell r="W271">
            <v>0</v>
          </cell>
        </row>
        <row r="272">
          <cell r="B272">
            <v>201108</v>
          </cell>
          <cell r="C272" t="str">
            <v>EMERASVC</v>
          </cell>
          <cell r="D272">
            <v>168215</v>
          </cell>
          <cell r="E272" t="str">
            <v>GAS</v>
          </cell>
          <cell r="F272">
            <v>0</v>
          </cell>
          <cell r="H272" t="str">
            <v>Supply - LI</v>
          </cell>
          <cell r="W272">
            <v>0</v>
          </cell>
        </row>
        <row r="273">
          <cell r="B273">
            <v>201108</v>
          </cell>
          <cell r="C273" t="str">
            <v>GRANITERDG</v>
          </cell>
          <cell r="D273">
            <v>165659</v>
          </cell>
          <cell r="E273" t="str">
            <v>GAS</v>
          </cell>
          <cell r="F273">
            <v>0</v>
          </cell>
          <cell r="H273" t="str">
            <v>Supply - EN</v>
          </cell>
          <cell r="W273">
            <v>0</v>
          </cell>
        </row>
        <row r="274">
          <cell r="B274">
            <v>201108</v>
          </cell>
          <cell r="C274" t="str">
            <v>HESS</v>
          </cell>
          <cell r="D274">
            <v>166447</v>
          </cell>
          <cell r="E274" t="str">
            <v>GASGDA</v>
          </cell>
          <cell r="F274">
            <v>0</v>
          </cell>
          <cell r="H274" t="str">
            <v>Supply - LI</v>
          </cell>
          <cell r="W274">
            <v>0</v>
          </cell>
        </row>
        <row r="275">
          <cell r="B275">
            <v>201108</v>
          </cell>
          <cell r="C275" t="str">
            <v>JARON</v>
          </cell>
          <cell r="D275">
            <v>166076</v>
          </cell>
          <cell r="E275" t="str">
            <v>GASGDA</v>
          </cell>
          <cell r="F275">
            <v>0</v>
          </cell>
          <cell r="H275" t="str">
            <v>Supply - LI</v>
          </cell>
          <cell r="W275">
            <v>0</v>
          </cell>
        </row>
        <row r="276">
          <cell r="B276">
            <v>201108</v>
          </cell>
          <cell r="C276" t="str">
            <v>JARON</v>
          </cell>
          <cell r="D276">
            <v>168216</v>
          </cell>
          <cell r="E276" t="str">
            <v>GAS</v>
          </cell>
          <cell r="F276">
            <v>0</v>
          </cell>
          <cell r="H276" t="str">
            <v>Supply - LI</v>
          </cell>
          <cell r="W276">
            <v>0</v>
          </cell>
        </row>
        <row r="277">
          <cell r="B277">
            <v>201108</v>
          </cell>
          <cell r="C277" t="str">
            <v>REPSOL</v>
          </cell>
          <cell r="D277">
            <v>166059</v>
          </cell>
          <cell r="E277" t="str">
            <v>GASIDX</v>
          </cell>
          <cell r="F277">
            <v>0</v>
          </cell>
          <cell r="H277" t="str">
            <v>Supply - EN</v>
          </cell>
          <cell r="W277">
            <v>0</v>
          </cell>
        </row>
        <row r="278">
          <cell r="B278">
            <v>201108</v>
          </cell>
          <cell r="C278" t="str">
            <v>REPSOL</v>
          </cell>
          <cell r="D278">
            <v>166062</v>
          </cell>
          <cell r="E278" t="str">
            <v>GASGDA</v>
          </cell>
          <cell r="F278">
            <v>0</v>
          </cell>
          <cell r="H278" t="str">
            <v>Supply - EN</v>
          </cell>
          <cell r="W278">
            <v>0</v>
          </cell>
        </row>
        <row r="279">
          <cell r="B279">
            <v>201108</v>
          </cell>
          <cell r="C279" t="str">
            <v>REPSOL</v>
          </cell>
          <cell r="D279">
            <v>166063</v>
          </cell>
          <cell r="E279" t="str">
            <v>GASGDA</v>
          </cell>
          <cell r="F279">
            <v>0</v>
          </cell>
          <cell r="H279" t="str">
            <v>Supply - EN</v>
          </cell>
          <cell r="W279">
            <v>0</v>
          </cell>
        </row>
        <row r="280">
          <cell r="B280">
            <v>201108</v>
          </cell>
          <cell r="C280" t="str">
            <v>REPSOL</v>
          </cell>
          <cell r="D280">
            <v>167168</v>
          </cell>
          <cell r="E280" t="str">
            <v>GASGDA</v>
          </cell>
          <cell r="F280">
            <v>0</v>
          </cell>
          <cell r="H280" t="str">
            <v>Supply - NEC</v>
          </cell>
          <cell r="W280">
            <v>0</v>
          </cell>
        </row>
        <row r="281">
          <cell r="B281">
            <v>201108</v>
          </cell>
          <cell r="C281" t="str">
            <v>SPARKENRGY</v>
          </cell>
          <cell r="D281">
            <v>180246</v>
          </cell>
          <cell r="E281" t="str">
            <v>GASIDX</v>
          </cell>
          <cell r="F281">
            <v>154800</v>
          </cell>
          <cell r="H281" t="str">
            <v>Supply - BG</v>
          </cell>
          <cell r="W281">
            <v>1545.9876000000002</v>
          </cell>
        </row>
        <row r="282">
          <cell r="B282">
            <v>201108</v>
          </cell>
          <cell r="C282" t="str">
            <v>TENASKA</v>
          </cell>
          <cell r="D282">
            <v>166066</v>
          </cell>
          <cell r="E282" t="str">
            <v>GASGDA</v>
          </cell>
          <cell r="F282">
            <v>0</v>
          </cell>
          <cell r="H282" t="str">
            <v>Supply - LI</v>
          </cell>
          <cell r="W282">
            <v>0</v>
          </cell>
        </row>
        <row r="283">
          <cell r="B283">
            <v>201108</v>
          </cell>
          <cell r="C283" t="str">
            <v>TENASKA</v>
          </cell>
          <cell r="D283">
            <v>168217</v>
          </cell>
          <cell r="E283" t="str">
            <v>GAS</v>
          </cell>
          <cell r="F283">
            <v>0</v>
          </cell>
          <cell r="H283" t="str">
            <v>Supply - LI</v>
          </cell>
          <cell r="W283">
            <v>0</v>
          </cell>
        </row>
        <row r="284">
          <cell r="B284">
            <v>201109</v>
          </cell>
          <cell r="C284" t="str">
            <v>ANE</v>
          </cell>
          <cell r="D284">
            <v>67038</v>
          </cell>
          <cell r="E284" t="str">
            <v>GASIDX</v>
          </cell>
          <cell r="F284">
            <v>220750</v>
          </cell>
          <cell r="H284" t="str">
            <v>Supply - NY</v>
          </cell>
          <cell r="W284">
            <v>4407.4945000000007</v>
          </cell>
        </row>
        <row r="285">
          <cell r="B285">
            <v>201109</v>
          </cell>
          <cell r="C285" t="str">
            <v>ANE</v>
          </cell>
          <cell r="D285">
            <v>67039</v>
          </cell>
          <cell r="E285" t="str">
            <v>GASIDX</v>
          </cell>
          <cell r="F285">
            <v>215660</v>
          </cell>
          <cell r="H285" t="str">
            <v>Supply - LI</v>
          </cell>
          <cell r="W285">
            <v>4305.8675600000006</v>
          </cell>
        </row>
        <row r="286">
          <cell r="B286">
            <v>201109</v>
          </cell>
          <cell r="C286" t="str">
            <v>BGLNG</v>
          </cell>
          <cell r="D286">
            <v>166064</v>
          </cell>
          <cell r="E286" t="str">
            <v>GASGDA</v>
          </cell>
          <cell r="F286">
            <v>0</v>
          </cell>
          <cell r="H286" t="str">
            <v>Supply - LI</v>
          </cell>
          <cell r="W286">
            <v>0</v>
          </cell>
        </row>
        <row r="287">
          <cell r="B287">
            <v>201109</v>
          </cell>
          <cell r="C287" t="str">
            <v>BGLNG</v>
          </cell>
          <cell r="D287">
            <v>166075</v>
          </cell>
          <cell r="E287" t="str">
            <v>GASGDA</v>
          </cell>
          <cell r="F287">
            <v>0</v>
          </cell>
          <cell r="H287" t="str">
            <v>Supply - LI</v>
          </cell>
          <cell r="W287">
            <v>0</v>
          </cell>
        </row>
        <row r="288">
          <cell r="B288">
            <v>201109</v>
          </cell>
          <cell r="C288" t="str">
            <v>BGLNG</v>
          </cell>
          <cell r="D288">
            <v>168214</v>
          </cell>
          <cell r="E288" t="str">
            <v>GAS</v>
          </cell>
          <cell r="F288">
            <v>0</v>
          </cell>
          <cell r="H288" t="str">
            <v>Supply - LI</v>
          </cell>
          <cell r="W288">
            <v>0</v>
          </cell>
        </row>
        <row r="289">
          <cell r="B289">
            <v>201109</v>
          </cell>
          <cell r="C289" t="str">
            <v>BP</v>
          </cell>
          <cell r="D289">
            <v>153738</v>
          </cell>
          <cell r="E289" t="str">
            <v>FUTTRG</v>
          </cell>
          <cell r="F289">
            <v>-282190</v>
          </cell>
          <cell r="H289" t="str">
            <v>Supply - NIMO</v>
          </cell>
          <cell r="W289">
            <v>0</v>
          </cell>
        </row>
        <row r="290">
          <cell r="B290">
            <v>201109</v>
          </cell>
          <cell r="C290" t="str">
            <v>BP</v>
          </cell>
          <cell r="D290">
            <v>153738</v>
          </cell>
          <cell r="E290" t="str">
            <v>GASTRG</v>
          </cell>
          <cell r="F290">
            <v>282190</v>
          </cell>
          <cell r="H290" t="str">
            <v>Supply - NIMO</v>
          </cell>
          <cell r="W290">
            <v>5634.2055399999999</v>
          </cell>
        </row>
        <row r="291">
          <cell r="B291">
            <v>201109</v>
          </cell>
          <cell r="C291" t="str">
            <v>BP</v>
          </cell>
          <cell r="D291">
            <v>166449</v>
          </cell>
          <cell r="E291" t="str">
            <v>GASGDA</v>
          </cell>
          <cell r="F291">
            <v>0</v>
          </cell>
          <cell r="H291" t="str">
            <v>Supply - LI</v>
          </cell>
          <cell r="W291">
            <v>0</v>
          </cell>
        </row>
        <row r="292">
          <cell r="B292">
            <v>201109</v>
          </cell>
          <cell r="C292" t="str">
            <v>BPCANADA</v>
          </cell>
          <cell r="D292">
            <v>48215</v>
          </cell>
          <cell r="E292" t="str">
            <v>GASIDX</v>
          </cell>
          <cell r="F292">
            <v>76390</v>
          </cell>
          <cell r="H292" t="str">
            <v>Supply - LI</v>
          </cell>
          <cell r="W292">
            <v>1143.9020549999998</v>
          </cell>
        </row>
        <row r="293">
          <cell r="B293">
            <v>201109</v>
          </cell>
          <cell r="C293" t="str">
            <v>BPCANADA</v>
          </cell>
          <cell r="D293">
            <v>48216</v>
          </cell>
          <cell r="E293" t="str">
            <v>GASIDX</v>
          </cell>
          <cell r="F293">
            <v>95790</v>
          </cell>
          <cell r="H293" t="str">
            <v>Supply - EN</v>
          </cell>
          <cell r="W293">
            <v>1434.4073549999998</v>
          </cell>
        </row>
        <row r="294">
          <cell r="B294">
            <v>201109</v>
          </cell>
          <cell r="C294" t="str">
            <v>BPCANADA</v>
          </cell>
          <cell r="D294">
            <v>48217</v>
          </cell>
          <cell r="E294" t="str">
            <v>GASIDX</v>
          </cell>
          <cell r="F294">
            <v>915410</v>
          </cell>
          <cell r="H294" t="str">
            <v>Supply - NY</v>
          </cell>
          <cell r="W294">
            <v>13707.807044999998</v>
          </cell>
        </row>
        <row r="295">
          <cell r="B295">
            <v>201109</v>
          </cell>
          <cell r="C295" t="str">
            <v>BPCANADA</v>
          </cell>
          <cell r="D295">
            <v>116952</v>
          </cell>
          <cell r="E295" t="str">
            <v>GASIDX</v>
          </cell>
          <cell r="F295">
            <v>322140</v>
          </cell>
          <cell r="H295" t="str">
            <v>Supply - BG</v>
          </cell>
          <cell r="W295">
            <v>4823.8854299999994</v>
          </cell>
        </row>
        <row r="296">
          <cell r="B296">
            <v>201109</v>
          </cell>
          <cell r="C296" t="str">
            <v>BPCANADA</v>
          </cell>
          <cell r="D296">
            <v>116953</v>
          </cell>
          <cell r="E296" t="str">
            <v>GASIDX</v>
          </cell>
          <cell r="F296">
            <v>49740</v>
          </cell>
          <cell r="H296" t="str">
            <v>Supply - EG</v>
          </cell>
          <cell r="W296">
            <v>744.8316299999999</v>
          </cell>
        </row>
        <row r="297">
          <cell r="B297">
            <v>201109</v>
          </cell>
          <cell r="C297" t="str">
            <v>BPCANMKT</v>
          </cell>
          <cell r="D297">
            <v>84190</v>
          </cell>
          <cell r="E297" t="str">
            <v>GASIDX</v>
          </cell>
          <cell r="F297">
            <v>764950</v>
          </cell>
          <cell r="H297" t="str">
            <v>Supply - NIMO</v>
          </cell>
          <cell r="W297">
            <v>15272.9917</v>
          </cell>
        </row>
        <row r="298">
          <cell r="B298">
            <v>201109</v>
          </cell>
          <cell r="C298" t="str">
            <v>BPCANMKT</v>
          </cell>
          <cell r="D298">
            <v>91709</v>
          </cell>
          <cell r="E298" t="str">
            <v>GASIDX</v>
          </cell>
          <cell r="F298">
            <v>0</v>
          </cell>
          <cell r="H298" t="str">
            <v>Supply - NIMO</v>
          </cell>
          <cell r="W298">
            <v>0</v>
          </cell>
        </row>
        <row r="299">
          <cell r="B299">
            <v>201109</v>
          </cell>
          <cell r="C299" t="str">
            <v>CARGILL</v>
          </cell>
          <cell r="D299">
            <v>167165</v>
          </cell>
          <cell r="E299" t="str">
            <v>GASIDX</v>
          </cell>
          <cell r="F299">
            <v>1211770</v>
          </cell>
          <cell r="H299" t="str">
            <v>Supply - NY</v>
          </cell>
          <cell r="W299">
            <v>0</v>
          </cell>
        </row>
        <row r="300">
          <cell r="B300">
            <v>201109</v>
          </cell>
          <cell r="C300" t="str">
            <v>CARGILL</v>
          </cell>
          <cell r="D300">
            <v>167167</v>
          </cell>
          <cell r="E300" t="str">
            <v>GASIDX</v>
          </cell>
          <cell r="F300">
            <v>374300</v>
          </cell>
          <cell r="H300" t="str">
            <v>Supply - LI</v>
          </cell>
          <cell r="W300">
            <v>0</v>
          </cell>
        </row>
        <row r="301">
          <cell r="B301">
            <v>201109</v>
          </cell>
          <cell r="C301" t="str">
            <v>CARGILL</v>
          </cell>
          <cell r="D301">
            <v>167167</v>
          </cell>
          <cell r="E301" t="str">
            <v>GASIDX</v>
          </cell>
          <cell r="F301">
            <v>746590</v>
          </cell>
          <cell r="H301" t="str">
            <v>Supply - LI</v>
          </cell>
          <cell r="W301">
            <v>0</v>
          </cell>
        </row>
        <row r="302">
          <cell r="B302">
            <v>201109</v>
          </cell>
          <cell r="C302" t="str">
            <v>CITI</v>
          </cell>
          <cell r="D302">
            <v>179612</v>
          </cell>
          <cell r="E302" t="str">
            <v>GASIDX</v>
          </cell>
          <cell r="F302">
            <v>299440</v>
          </cell>
          <cell r="H302" t="str">
            <v>Supply - BG</v>
          </cell>
          <cell r="W302">
            <v>2989.3095200000002</v>
          </cell>
        </row>
        <row r="303">
          <cell r="B303">
            <v>201109</v>
          </cell>
          <cell r="C303" t="str">
            <v>DEVONGAS</v>
          </cell>
          <cell r="D303">
            <v>181089</v>
          </cell>
          <cell r="E303" t="str">
            <v>GASIDX</v>
          </cell>
          <cell r="F303">
            <v>299440</v>
          </cell>
          <cell r="H303" t="str">
            <v>Supply - BG</v>
          </cell>
          <cell r="W303">
            <v>2989.3095200000002</v>
          </cell>
        </row>
        <row r="304">
          <cell r="B304">
            <v>201109</v>
          </cell>
          <cell r="C304" t="str">
            <v>DISTRIGAS</v>
          </cell>
          <cell r="D304">
            <v>173774</v>
          </cell>
          <cell r="E304" t="str">
            <v>GAS</v>
          </cell>
          <cell r="F304">
            <v>0</v>
          </cell>
          <cell r="H304" t="str">
            <v>LNG - BG</v>
          </cell>
          <cell r="W304">
            <v>0</v>
          </cell>
        </row>
        <row r="305">
          <cell r="B305">
            <v>201109</v>
          </cell>
          <cell r="C305" t="str">
            <v>EMERASVC</v>
          </cell>
          <cell r="D305">
            <v>166065</v>
          </cell>
          <cell r="E305" t="str">
            <v>GASGDA</v>
          </cell>
          <cell r="F305">
            <v>0</v>
          </cell>
          <cell r="H305" t="str">
            <v>Supply - LI</v>
          </cell>
          <cell r="W305">
            <v>0</v>
          </cell>
        </row>
        <row r="306">
          <cell r="B306">
            <v>201109</v>
          </cell>
          <cell r="C306" t="str">
            <v>EMERASVC</v>
          </cell>
          <cell r="D306">
            <v>168215</v>
          </cell>
          <cell r="E306" t="str">
            <v>GAS</v>
          </cell>
          <cell r="F306">
            <v>0</v>
          </cell>
          <cell r="H306" t="str">
            <v>Supply - LI</v>
          </cell>
          <cell r="W306">
            <v>0</v>
          </cell>
        </row>
        <row r="307">
          <cell r="B307">
            <v>201109</v>
          </cell>
          <cell r="C307" t="str">
            <v>GRANITERDG</v>
          </cell>
          <cell r="D307">
            <v>165659</v>
          </cell>
          <cell r="E307" t="str">
            <v>GAS</v>
          </cell>
          <cell r="F307">
            <v>0</v>
          </cell>
          <cell r="H307" t="str">
            <v>Supply - EN</v>
          </cell>
          <cell r="W307">
            <v>0</v>
          </cell>
        </row>
        <row r="308">
          <cell r="B308">
            <v>201109</v>
          </cell>
          <cell r="C308" t="str">
            <v>HESS</v>
          </cell>
          <cell r="D308">
            <v>166447</v>
          </cell>
          <cell r="E308" t="str">
            <v>GASGDA</v>
          </cell>
          <cell r="F308">
            <v>0</v>
          </cell>
          <cell r="H308" t="str">
            <v>Supply - LI</v>
          </cell>
          <cell r="W308">
            <v>0</v>
          </cell>
        </row>
        <row r="309">
          <cell r="B309">
            <v>201109</v>
          </cell>
          <cell r="C309" t="str">
            <v>JARON</v>
          </cell>
          <cell r="D309">
            <v>166076</v>
          </cell>
          <cell r="E309" t="str">
            <v>GASGDA</v>
          </cell>
          <cell r="F309">
            <v>0</v>
          </cell>
          <cell r="H309" t="str">
            <v>Supply - LI</v>
          </cell>
          <cell r="W309">
            <v>0</v>
          </cell>
        </row>
        <row r="310">
          <cell r="B310">
            <v>201109</v>
          </cell>
          <cell r="C310" t="str">
            <v>JARON</v>
          </cell>
          <cell r="D310">
            <v>168216</v>
          </cell>
          <cell r="E310" t="str">
            <v>GAS</v>
          </cell>
          <cell r="F310">
            <v>0</v>
          </cell>
          <cell r="H310" t="str">
            <v>Supply - LI</v>
          </cell>
          <cell r="W310">
            <v>0</v>
          </cell>
        </row>
        <row r="311">
          <cell r="B311">
            <v>201109</v>
          </cell>
          <cell r="C311" t="str">
            <v>REPSOL</v>
          </cell>
          <cell r="D311">
            <v>166059</v>
          </cell>
          <cell r="E311" t="str">
            <v>GASIDX</v>
          </cell>
          <cell r="F311">
            <v>0</v>
          </cell>
          <cell r="H311" t="str">
            <v>Supply - EN</v>
          </cell>
          <cell r="W311">
            <v>0</v>
          </cell>
        </row>
        <row r="312">
          <cell r="B312">
            <v>201109</v>
          </cell>
          <cell r="C312" t="str">
            <v>REPSOL</v>
          </cell>
          <cell r="D312">
            <v>166062</v>
          </cell>
          <cell r="E312" t="str">
            <v>GASGDA</v>
          </cell>
          <cell r="F312">
            <v>0</v>
          </cell>
          <cell r="H312" t="str">
            <v>Supply - EN</v>
          </cell>
          <cell r="W312">
            <v>0</v>
          </cell>
        </row>
        <row r="313">
          <cell r="B313">
            <v>201109</v>
          </cell>
          <cell r="C313" t="str">
            <v>REPSOL</v>
          </cell>
          <cell r="D313">
            <v>166063</v>
          </cell>
          <cell r="E313" t="str">
            <v>GASGDA</v>
          </cell>
          <cell r="F313">
            <v>0</v>
          </cell>
          <cell r="H313" t="str">
            <v>Supply - EN</v>
          </cell>
          <cell r="W313">
            <v>0</v>
          </cell>
        </row>
        <row r="314">
          <cell r="B314">
            <v>201109</v>
          </cell>
          <cell r="C314" t="str">
            <v>REPSOL</v>
          </cell>
          <cell r="D314">
            <v>167168</v>
          </cell>
          <cell r="E314" t="str">
            <v>GASGDA</v>
          </cell>
          <cell r="F314">
            <v>0</v>
          </cell>
          <cell r="H314" t="str">
            <v>Supply - NEC</v>
          </cell>
          <cell r="W314">
            <v>0</v>
          </cell>
        </row>
        <row r="315">
          <cell r="B315">
            <v>201109</v>
          </cell>
          <cell r="C315" t="str">
            <v>SPARKENRGY</v>
          </cell>
          <cell r="D315">
            <v>180246</v>
          </cell>
          <cell r="E315" t="str">
            <v>GASIDX</v>
          </cell>
          <cell r="F315">
            <v>149720</v>
          </cell>
          <cell r="H315" t="str">
            <v>Supply - BG</v>
          </cell>
          <cell r="W315">
            <v>1494.6547600000001</v>
          </cell>
        </row>
        <row r="316">
          <cell r="B316">
            <v>201109</v>
          </cell>
          <cell r="C316" t="str">
            <v>TENASKA</v>
          </cell>
          <cell r="D316">
            <v>166066</v>
          </cell>
          <cell r="E316" t="str">
            <v>GASGDA</v>
          </cell>
          <cell r="F316">
            <v>0</v>
          </cell>
          <cell r="H316" t="str">
            <v>Supply - LI</v>
          </cell>
          <cell r="W316">
            <v>0</v>
          </cell>
        </row>
        <row r="317">
          <cell r="B317">
            <v>201109</v>
          </cell>
          <cell r="C317" t="str">
            <v>TENASKA</v>
          </cell>
          <cell r="D317">
            <v>168217</v>
          </cell>
          <cell r="E317" t="str">
            <v>GAS</v>
          </cell>
          <cell r="F317">
            <v>0</v>
          </cell>
          <cell r="H317" t="str">
            <v>Supply - LI</v>
          </cell>
          <cell r="W317">
            <v>0</v>
          </cell>
        </row>
        <row r="318">
          <cell r="B318">
            <v>201110</v>
          </cell>
          <cell r="C318" t="str">
            <v>ANE</v>
          </cell>
          <cell r="D318">
            <v>67038</v>
          </cell>
          <cell r="E318" t="str">
            <v>GASIDX</v>
          </cell>
          <cell r="F318">
            <v>227950</v>
          </cell>
          <cell r="H318" t="str">
            <v>Supply - NY</v>
          </cell>
          <cell r="W318">
            <v>4549.4260999999997</v>
          </cell>
        </row>
        <row r="319">
          <cell r="B319">
            <v>201110</v>
          </cell>
          <cell r="C319" t="str">
            <v>ANE</v>
          </cell>
          <cell r="D319">
            <v>67039</v>
          </cell>
          <cell r="E319" t="str">
            <v>GASIDX</v>
          </cell>
          <cell r="F319">
            <v>222700</v>
          </cell>
          <cell r="H319" t="str">
            <v>Supply - LI</v>
          </cell>
          <cell r="W319">
            <v>4444.6466</v>
          </cell>
        </row>
        <row r="320">
          <cell r="B320">
            <v>201110</v>
          </cell>
          <cell r="C320" t="str">
            <v>BGLNG</v>
          </cell>
          <cell r="D320">
            <v>166064</v>
          </cell>
          <cell r="E320" t="str">
            <v>GASGDA</v>
          </cell>
          <cell r="F320">
            <v>0</v>
          </cell>
          <cell r="H320" t="str">
            <v>Supply - LI</v>
          </cell>
          <cell r="W320">
            <v>0</v>
          </cell>
        </row>
        <row r="321">
          <cell r="B321">
            <v>201110</v>
          </cell>
          <cell r="C321" t="str">
            <v>BGLNG</v>
          </cell>
          <cell r="D321">
            <v>166075</v>
          </cell>
          <cell r="E321" t="str">
            <v>GASGDA</v>
          </cell>
          <cell r="F321">
            <v>0</v>
          </cell>
          <cell r="H321" t="str">
            <v>Supply - LI</v>
          </cell>
          <cell r="W321">
            <v>0</v>
          </cell>
        </row>
        <row r="322">
          <cell r="B322">
            <v>201110</v>
          </cell>
          <cell r="C322" t="str">
            <v>BGLNG</v>
          </cell>
          <cell r="D322">
            <v>168214</v>
          </cell>
          <cell r="E322" t="str">
            <v>GAS</v>
          </cell>
          <cell r="F322">
            <v>0</v>
          </cell>
          <cell r="H322" t="str">
            <v>Supply - LI</v>
          </cell>
          <cell r="W322">
            <v>0</v>
          </cell>
        </row>
        <row r="323">
          <cell r="B323">
            <v>201110</v>
          </cell>
          <cell r="C323" t="str">
            <v>BP</v>
          </cell>
          <cell r="D323">
            <v>153738</v>
          </cell>
          <cell r="E323" t="str">
            <v>FUTTRG</v>
          </cell>
          <cell r="F323">
            <v>-291410</v>
          </cell>
          <cell r="H323" t="str">
            <v>Supply - NIMO</v>
          </cell>
          <cell r="W323">
            <v>0</v>
          </cell>
        </row>
        <row r="324">
          <cell r="B324">
            <v>201110</v>
          </cell>
          <cell r="C324" t="str">
            <v>BP</v>
          </cell>
          <cell r="D324">
            <v>153738</v>
          </cell>
          <cell r="E324" t="str">
            <v>GASTRG</v>
          </cell>
          <cell r="F324">
            <v>291410</v>
          </cell>
          <cell r="H324" t="str">
            <v>Supply - NIMO</v>
          </cell>
          <cell r="W324">
            <v>5815.9607800000003</v>
          </cell>
        </row>
        <row r="325">
          <cell r="B325">
            <v>201110</v>
          </cell>
          <cell r="C325" t="str">
            <v>BP</v>
          </cell>
          <cell r="D325">
            <v>166449</v>
          </cell>
          <cell r="E325" t="str">
            <v>GASGDA</v>
          </cell>
          <cell r="F325">
            <v>0</v>
          </cell>
          <cell r="H325" t="str">
            <v>Supply - LI</v>
          </cell>
          <cell r="W325">
            <v>0</v>
          </cell>
        </row>
        <row r="326">
          <cell r="B326">
            <v>201110</v>
          </cell>
          <cell r="C326" t="str">
            <v>BPCANADA</v>
          </cell>
          <cell r="D326">
            <v>48215</v>
          </cell>
          <cell r="E326" t="str">
            <v>GASIDX</v>
          </cell>
          <cell r="F326">
            <v>78880</v>
          </cell>
          <cell r="H326" t="str">
            <v>Supply - LI</v>
          </cell>
          <cell r="W326">
            <v>1180.7152799999999</v>
          </cell>
        </row>
        <row r="327">
          <cell r="B327">
            <v>201110</v>
          </cell>
          <cell r="C327" t="str">
            <v>BPCANADA</v>
          </cell>
          <cell r="D327">
            <v>48216</v>
          </cell>
          <cell r="E327" t="str">
            <v>GASIDX</v>
          </cell>
          <cell r="F327">
            <v>98920</v>
          </cell>
          <cell r="H327" t="str">
            <v>Supply - EN</v>
          </cell>
          <cell r="W327">
            <v>1480.6840199999999</v>
          </cell>
        </row>
        <row r="328">
          <cell r="B328">
            <v>201110</v>
          </cell>
          <cell r="C328" t="str">
            <v>BPCANADA</v>
          </cell>
          <cell r="D328">
            <v>48217</v>
          </cell>
          <cell r="E328" t="str">
            <v>GASIDX</v>
          </cell>
          <cell r="F328">
            <v>945300</v>
          </cell>
          <cell r="H328" t="str">
            <v>Supply - NY</v>
          </cell>
          <cell r="W328">
            <v>14149.723049999999</v>
          </cell>
        </row>
        <row r="329">
          <cell r="B329">
            <v>201110</v>
          </cell>
          <cell r="C329" t="str">
            <v>BPCANADA</v>
          </cell>
          <cell r="D329">
            <v>116952</v>
          </cell>
          <cell r="E329" t="str">
            <v>GASIDX</v>
          </cell>
          <cell r="F329">
            <v>332650</v>
          </cell>
          <cell r="H329" t="str">
            <v>Supply - BG</v>
          </cell>
          <cell r="W329">
            <v>4979.2715250000001</v>
          </cell>
        </row>
        <row r="330">
          <cell r="B330">
            <v>201110</v>
          </cell>
          <cell r="C330" t="str">
            <v>BPCANADA</v>
          </cell>
          <cell r="D330">
            <v>116953</v>
          </cell>
          <cell r="E330" t="str">
            <v>GASIDX</v>
          </cell>
          <cell r="F330">
            <v>51360</v>
          </cell>
          <cell r="H330" t="str">
            <v>Supply - EG</v>
          </cell>
          <cell r="W330">
            <v>768.78215999999998</v>
          </cell>
        </row>
        <row r="331">
          <cell r="B331">
            <v>201110</v>
          </cell>
          <cell r="C331" t="str">
            <v>BPCANMKT</v>
          </cell>
          <cell r="D331">
            <v>84190</v>
          </cell>
          <cell r="E331" t="str">
            <v>GASIDX</v>
          </cell>
          <cell r="F331">
            <v>789920</v>
          </cell>
          <cell r="H331" t="str">
            <v>Supply - NIMO</v>
          </cell>
          <cell r="W331">
            <v>15765.22336</v>
          </cell>
        </row>
        <row r="332">
          <cell r="B332">
            <v>201110</v>
          </cell>
          <cell r="C332" t="str">
            <v>BPCANMKT</v>
          </cell>
          <cell r="D332">
            <v>91709</v>
          </cell>
          <cell r="E332" t="str">
            <v>GASIDX</v>
          </cell>
          <cell r="F332">
            <v>0</v>
          </cell>
          <cell r="H332" t="str">
            <v>Supply - NIMO</v>
          </cell>
          <cell r="W332">
            <v>0</v>
          </cell>
        </row>
        <row r="333">
          <cell r="B333">
            <v>201110</v>
          </cell>
          <cell r="C333" t="str">
            <v>CARGILL</v>
          </cell>
          <cell r="D333">
            <v>167165</v>
          </cell>
          <cell r="E333" t="str">
            <v>GASIDX</v>
          </cell>
          <cell r="F333">
            <v>1251340</v>
          </cell>
          <cell r="H333" t="str">
            <v>Supply - NY</v>
          </cell>
          <cell r="W333">
            <v>0</v>
          </cell>
        </row>
        <row r="334">
          <cell r="B334">
            <v>201110</v>
          </cell>
          <cell r="C334" t="str">
            <v>CARGILL</v>
          </cell>
          <cell r="D334">
            <v>167167</v>
          </cell>
          <cell r="E334" t="str">
            <v>GASIDX</v>
          </cell>
          <cell r="F334">
            <v>386520</v>
          </cell>
          <cell r="H334" t="str">
            <v>Supply - LI</v>
          </cell>
          <cell r="W334">
            <v>0</v>
          </cell>
        </row>
        <row r="335">
          <cell r="B335">
            <v>201110</v>
          </cell>
          <cell r="C335" t="str">
            <v>CARGILL</v>
          </cell>
          <cell r="D335">
            <v>167167</v>
          </cell>
          <cell r="E335" t="str">
            <v>GASIDX</v>
          </cell>
          <cell r="F335">
            <v>770970</v>
          </cell>
          <cell r="H335" t="str">
            <v>Supply - LI</v>
          </cell>
          <cell r="W335">
            <v>0</v>
          </cell>
        </row>
        <row r="336">
          <cell r="B336">
            <v>201110</v>
          </cell>
          <cell r="C336" t="str">
            <v>CITI</v>
          </cell>
          <cell r="D336">
            <v>179612</v>
          </cell>
          <cell r="E336" t="str">
            <v>GASIDX</v>
          </cell>
          <cell r="F336">
            <v>309220</v>
          </cell>
          <cell r="H336" t="str">
            <v>Supply - BG</v>
          </cell>
          <cell r="W336">
            <v>3085.7063800000001</v>
          </cell>
        </row>
        <row r="337">
          <cell r="B337">
            <v>201110</v>
          </cell>
          <cell r="C337" t="str">
            <v>DEVONGAS</v>
          </cell>
          <cell r="D337">
            <v>181089</v>
          </cell>
          <cell r="E337" t="str">
            <v>GASIDX</v>
          </cell>
          <cell r="F337">
            <v>309220</v>
          </cell>
          <cell r="H337" t="str">
            <v>Supply - BG</v>
          </cell>
          <cell r="W337">
            <v>3085.7063800000001</v>
          </cell>
        </row>
        <row r="338">
          <cell r="B338">
            <v>201110</v>
          </cell>
          <cell r="C338" t="str">
            <v>DISTRIGAS</v>
          </cell>
          <cell r="D338">
            <v>173774</v>
          </cell>
          <cell r="E338" t="str">
            <v>GAS</v>
          </cell>
          <cell r="F338">
            <v>0</v>
          </cell>
          <cell r="H338" t="str">
            <v>LNG - BG</v>
          </cell>
          <cell r="W338">
            <v>0</v>
          </cell>
        </row>
        <row r="339">
          <cell r="B339">
            <v>201110</v>
          </cell>
          <cell r="C339" t="str">
            <v>EMERASVC</v>
          </cell>
          <cell r="D339">
            <v>166065</v>
          </cell>
          <cell r="E339" t="str">
            <v>GASGDA</v>
          </cell>
          <cell r="F339">
            <v>0</v>
          </cell>
          <cell r="H339" t="str">
            <v>Supply - LI</v>
          </cell>
          <cell r="W339">
            <v>0</v>
          </cell>
        </row>
        <row r="340">
          <cell r="B340">
            <v>201110</v>
          </cell>
          <cell r="C340" t="str">
            <v>EMERASVC</v>
          </cell>
          <cell r="D340">
            <v>168215</v>
          </cell>
          <cell r="E340" t="str">
            <v>GAS</v>
          </cell>
          <cell r="F340">
            <v>0</v>
          </cell>
          <cell r="H340" t="str">
            <v>Supply - LI</v>
          </cell>
          <cell r="W340">
            <v>0</v>
          </cell>
        </row>
        <row r="341">
          <cell r="B341">
            <v>201110</v>
          </cell>
          <cell r="C341" t="str">
            <v>HESS</v>
          </cell>
          <cell r="D341">
            <v>166447</v>
          </cell>
          <cell r="E341" t="str">
            <v>GASGDA</v>
          </cell>
          <cell r="F341">
            <v>0</v>
          </cell>
          <cell r="H341" t="str">
            <v>Supply - LI</v>
          </cell>
          <cell r="W341">
            <v>0</v>
          </cell>
        </row>
        <row r="342">
          <cell r="B342">
            <v>201110</v>
          </cell>
          <cell r="C342" t="str">
            <v>JARON</v>
          </cell>
          <cell r="D342">
            <v>166076</v>
          </cell>
          <cell r="E342" t="str">
            <v>GASGDA</v>
          </cell>
          <cell r="F342">
            <v>0</v>
          </cell>
          <cell r="H342" t="str">
            <v>Supply - LI</v>
          </cell>
          <cell r="W342">
            <v>0</v>
          </cell>
        </row>
        <row r="343">
          <cell r="B343">
            <v>201110</v>
          </cell>
          <cell r="C343" t="str">
            <v>JARON</v>
          </cell>
          <cell r="D343">
            <v>168216</v>
          </cell>
          <cell r="E343" t="str">
            <v>GAS</v>
          </cell>
          <cell r="F343">
            <v>0</v>
          </cell>
          <cell r="H343" t="str">
            <v>Supply - LI</v>
          </cell>
          <cell r="W343">
            <v>0</v>
          </cell>
        </row>
        <row r="344">
          <cell r="B344">
            <v>201110</v>
          </cell>
          <cell r="C344" t="str">
            <v>REPSOL</v>
          </cell>
          <cell r="D344">
            <v>166059</v>
          </cell>
          <cell r="E344" t="str">
            <v>GASIDX</v>
          </cell>
          <cell r="F344">
            <v>0</v>
          </cell>
          <cell r="H344" t="str">
            <v>Supply - EN</v>
          </cell>
          <cell r="W344">
            <v>0</v>
          </cell>
        </row>
        <row r="345">
          <cell r="B345">
            <v>201110</v>
          </cell>
          <cell r="C345" t="str">
            <v>REPSOL</v>
          </cell>
          <cell r="D345">
            <v>166062</v>
          </cell>
          <cell r="E345" t="str">
            <v>GASGDA</v>
          </cell>
          <cell r="F345">
            <v>0</v>
          </cell>
          <cell r="H345" t="str">
            <v>Supply - EN</v>
          </cell>
          <cell r="W345">
            <v>0</v>
          </cell>
        </row>
        <row r="346">
          <cell r="B346">
            <v>201110</v>
          </cell>
          <cell r="C346" t="str">
            <v>REPSOL</v>
          </cell>
          <cell r="D346">
            <v>166063</v>
          </cell>
          <cell r="E346" t="str">
            <v>GASGDA</v>
          </cell>
          <cell r="F346">
            <v>0</v>
          </cell>
          <cell r="H346" t="str">
            <v>Supply - EN</v>
          </cell>
          <cell r="W346">
            <v>0</v>
          </cell>
        </row>
        <row r="347">
          <cell r="B347">
            <v>201110</v>
          </cell>
          <cell r="C347" t="str">
            <v>REPSOL</v>
          </cell>
          <cell r="D347">
            <v>167168</v>
          </cell>
          <cell r="E347" t="str">
            <v>GASGDA</v>
          </cell>
          <cell r="F347">
            <v>0</v>
          </cell>
          <cell r="H347" t="str">
            <v>Supply - NEC</v>
          </cell>
          <cell r="W347">
            <v>0</v>
          </cell>
        </row>
        <row r="348">
          <cell r="B348">
            <v>201110</v>
          </cell>
          <cell r="C348" t="str">
            <v>SPARKENRGY</v>
          </cell>
          <cell r="D348">
            <v>180246</v>
          </cell>
          <cell r="E348" t="str">
            <v>GASIDX</v>
          </cell>
          <cell r="F348">
            <v>154610</v>
          </cell>
          <cell r="H348" t="str">
            <v>Supply - BG</v>
          </cell>
          <cell r="W348">
            <v>1542.85319</v>
          </cell>
        </row>
        <row r="349">
          <cell r="B349">
            <v>201110</v>
          </cell>
          <cell r="C349" t="str">
            <v>TENASKA</v>
          </cell>
          <cell r="D349">
            <v>166066</v>
          </cell>
          <cell r="E349" t="str">
            <v>GASGDA</v>
          </cell>
          <cell r="F349">
            <v>0</v>
          </cell>
          <cell r="H349" t="str">
            <v>Supply - LI</v>
          </cell>
          <cell r="W349">
            <v>0</v>
          </cell>
        </row>
        <row r="350">
          <cell r="B350">
            <v>201110</v>
          </cell>
          <cell r="C350" t="str">
            <v>TENASKA</v>
          </cell>
          <cell r="D350">
            <v>168217</v>
          </cell>
          <cell r="E350" t="str">
            <v>GAS</v>
          </cell>
          <cell r="F350">
            <v>0</v>
          </cell>
          <cell r="H350" t="str">
            <v>Supply - LI</v>
          </cell>
          <cell r="W350">
            <v>0</v>
          </cell>
        </row>
        <row r="351">
          <cell r="B351">
            <v>201111</v>
          </cell>
          <cell r="C351" t="str">
            <v>BPCANADA</v>
          </cell>
          <cell r="D351">
            <v>48215</v>
          </cell>
          <cell r="E351" t="str">
            <v>GASIDX</v>
          </cell>
          <cell r="F351">
            <v>76280</v>
          </cell>
          <cell r="H351" t="str">
            <v>Supply - LI</v>
          </cell>
          <cell r="W351">
            <v>1141.2250799999999</v>
          </cell>
        </row>
        <row r="352">
          <cell r="B352">
            <v>201111</v>
          </cell>
          <cell r="C352" t="str">
            <v>BPCANADA</v>
          </cell>
          <cell r="D352">
            <v>48216</v>
          </cell>
          <cell r="E352" t="str">
            <v>GASIDX</v>
          </cell>
          <cell r="F352">
            <v>95660</v>
          </cell>
          <cell r="H352" t="str">
            <v>Supply - EN</v>
          </cell>
          <cell r="W352">
            <v>1431.1692599999999</v>
          </cell>
        </row>
        <row r="353">
          <cell r="B353">
            <v>201111</v>
          </cell>
          <cell r="C353" t="str">
            <v>BPCANADA</v>
          </cell>
          <cell r="D353">
            <v>48217</v>
          </cell>
          <cell r="E353" t="str">
            <v>GASIDX</v>
          </cell>
          <cell r="F353">
            <v>914170</v>
          </cell>
          <cell r="H353" t="str">
            <v>Supply - NY</v>
          </cell>
          <cell r="W353">
            <v>13676.897369999999</v>
          </cell>
        </row>
        <row r="354">
          <cell r="B354">
            <v>201111</v>
          </cell>
          <cell r="C354" t="str">
            <v>BPCANADA</v>
          </cell>
          <cell r="D354">
            <v>116952</v>
          </cell>
          <cell r="E354" t="str">
            <v>GASIDX</v>
          </cell>
          <cell r="F354">
            <v>321700</v>
          </cell>
          <cell r="H354" t="str">
            <v>Supply - BG</v>
          </cell>
          <cell r="W354">
            <v>4812.9536999999991</v>
          </cell>
        </row>
        <row r="355">
          <cell r="B355">
            <v>201111</v>
          </cell>
          <cell r="C355" t="str">
            <v>BPCANADA</v>
          </cell>
          <cell r="D355">
            <v>116953</v>
          </cell>
          <cell r="E355" t="str">
            <v>GASIDX</v>
          </cell>
          <cell r="F355">
            <v>49670</v>
          </cell>
          <cell r="H355" t="str">
            <v>Supply - EG</v>
          </cell>
          <cell r="W355">
            <v>743.11286999999993</v>
          </cell>
        </row>
        <row r="356">
          <cell r="B356">
            <v>201111</v>
          </cell>
          <cell r="C356" t="str">
            <v>DISTRIGAS</v>
          </cell>
          <cell r="D356">
            <v>173774</v>
          </cell>
          <cell r="E356" t="str">
            <v>GAS</v>
          </cell>
          <cell r="F356">
            <v>0</v>
          </cell>
          <cell r="H356" t="str">
            <v>LNG - BG</v>
          </cell>
          <cell r="W356">
            <v>0</v>
          </cell>
        </row>
        <row r="357">
          <cell r="B357">
            <v>201111</v>
          </cell>
          <cell r="C357" t="str">
            <v>JARON</v>
          </cell>
          <cell r="D357">
            <v>180006</v>
          </cell>
          <cell r="E357" t="str">
            <v>FUTTRG</v>
          </cell>
          <cell r="F357">
            <v>-128580</v>
          </cell>
          <cell r="H357" t="str">
            <v>Sales - NIMO</v>
          </cell>
          <cell r="W357">
            <v>0</v>
          </cell>
        </row>
        <row r="358">
          <cell r="B358">
            <v>201111</v>
          </cell>
          <cell r="C358" t="str">
            <v>JARON</v>
          </cell>
          <cell r="D358">
            <v>180006</v>
          </cell>
          <cell r="E358" t="str">
            <v>GASTRG</v>
          </cell>
          <cell r="F358">
            <v>128580</v>
          </cell>
          <cell r="H358" t="str">
            <v>Sales - NIMO</v>
          </cell>
          <cell r="W358">
            <v>2564.9138400000002</v>
          </cell>
        </row>
        <row r="359">
          <cell r="B359">
            <v>201112</v>
          </cell>
          <cell r="C359" t="str">
            <v>BPCANADA</v>
          </cell>
          <cell r="D359">
            <v>48215</v>
          </cell>
          <cell r="E359" t="str">
            <v>GASIDX</v>
          </cell>
          <cell r="F359">
            <v>78760</v>
          </cell>
          <cell r="H359" t="str">
            <v>Supply - LI</v>
          </cell>
          <cell r="W359">
            <v>1177.73766</v>
          </cell>
        </row>
        <row r="360">
          <cell r="B360">
            <v>201112</v>
          </cell>
          <cell r="C360" t="str">
            <v>BPCANADA</v>
          </cell>
          <cell r="D360">
            <v>48216</v>
          </cell>
          <cell r="E360" t="str">
            <v>GASIDX</v>
          </cell>
          <cell r="F360">
            <v>98770</v>
          </cell>
          <cell r="H360" t="str">
            <v>Supply - EN</v>
          </cell>
          <cell r="W360">
            <v>1476.957195</v>
          </cell>
        </row>
        <row r="361">
          <cell r="B361">
            <v>201112</v>
          </cell>
          <cell r="C361" t="str">
            <v>BPCANADA</v>
          </cell>
          <cell r="D361">
            <v>48217</v>
          </cell>
          <cell r="E361" t="str">
            <v>GASIDX</v>
          </cell>
          <cell r="F361">
            <v>943890</v>
          </cell>
          <cell r="H361" t="str">
            <v>Supply - NY</v>
          </cell>
          <cell r="W361">
            <v>14114.459115</v>
          </cell>
        </row>
        <row r="362">
          <cell r="B362">
            <v>201112</v>
          </cell>
          <cell r="C362" t="str">
            <v>BPCANADA</v>
          </cell>
          <cell r="D362">
            <v>116952</v>
          </cell>
          <cell r="E362" t="str">
            <v>GASIDX</v>
          </cell>
          <cell r="F362">
            <v>332160</v>
          </cell>
          <cell r="H362" t="str">
            <v>Supply - BG</v>
          </cell>
          <cell r="W362">
            <v>4966.9545600000001</v>
          </cell>
        </row>
        <row r="363">
          <cell r="B363">
            <v>201112</v>
          </cell>
          <cell r="C363" t="str">
            <v>BPCANADA</v>
          </cell>
          <cell r="D363">
            <v>116953</v>
          </cell>
          <cell r="E363" t="str">
            <v>GASIDX</v>
          </cell>
          <cell r="F363">
            <v>51280</v>
          </cell>
          <cell r="H363" t="str">
            <v>Supply - EG</v>
          </cell>
          <cell r="W363">
            <v>766.81547999999998</v>
          </cell>
        </row>
        <row r="364">
          <cell r="B364">
            <v>201112</v>
          </cell>
          <cell r="C364" t="str">
            <v>DISTRIGAS</v>
          </cell>
          <cell r="D364">
            <v>173774</v>
          </cell>
          <cell r="E364" t="str">
            <v>GAS</v>
          </cell>
          <cell r="F364">
            <v>0</v>
          </cell>
          <cell r="H364" t="str">
            <v>LNG - BG</v>
          </cell>
          <cell r="W364">
            <v>0</v>
          </cell>
        </row>
        <row r="365">
          <cell r="B365">
            <v>201112</v>
          </cell>
          <cell r="C365" t="str">
            <v>JARON</v>
          </cell>
          <cell r="D365">
            <v>180006</v>
          </cell>
          <cell r="E365" t="str">
            <v>FUTTRG</v>
          </cell>
          <cell r="F365">
            <v>-132760</v>
          </cell>
          <cell r="H365" t="str">
            <v>Sales - NIMO</v>
          </cell>
          <cell r="W365">
            <v>0</v>
          </cell>
        </row>
        <row r="366">
          <cell r="B366">
            <v>201112</v>
          </cell>
          <cell r="C366" t="str">
            <v>JARON</v>
          </cell>
          <cell r="D366">
            <v>180006</v>
          </cell>
          <cell r="E366" t="str">
            <v>GASTRG</v>
          </cell>
          <cell r="F366">
            <v>132760</v>
          </cell>
          <cell r="H366" t="str">
            <v>Sales - NIMO</v>
          </cell>
          <cell r="W366">
            <v>2646.9688799999999</v>
          </cell>
        </row>
        <row r="367">
          <cell r="B367">
            <v>201201</v>
          </cell>
          <cell r="C367" t="str">
            <v>BPCANADA</v>
          </cell>
          <cell r="D367">
            <v>48215</v>
          </cell>
          <cell r="E367" t="str">
            <v>GASIDX</v>
          </cell>
          <cell r="F367">
            <v>78690</v>
          </cell>
          <cell r="H367" t="str">
            <v>Supply - LI</v>
          </cell>
          <cell r="W367">
            <v>1372.11753</v>
          </cell>
        </row>
        <row r="368">
          <cell r="B368">
            <v>201201</v>
          </cell>
          <cell r="C368" t="str">
            <v>BPCANADA</v>
          </cell>
          <cell r="D368">
            <v>48216</v>
          </cell>
          <cell r="E368" t="str">
            <v>GASIDX</v>
          </cell>
          <cell r="F368">
            <v>98670</v>
          </cell>
          <cell r="H368" t="str">
            <v>Supply - EN</v>
          </cell>
          <cell r="W368">
            <v>1720.5087900000001</v>
          </cell>
        </row>
        <row r="369">
          <cell r="B369">
            <v>201201</v>
          </cell>
          <cell r="C369" t="str">
            <v>BPCANADA</v>
          </cell>
          <cell r="D369">
            <v>48217</v>
          </cell>
          <cell r="E369" t="str">
            <v>GASIDX</v>
          </cell>
          <cell r="F369">
            <v>942960</v>
          </cell>
          <cell r="H369" t="str">
            <v>Supply - NY</v>
          </cell>
          <cell r="W369">
            <v>16442.393520000001</v>
          </cell>
        </row>
        <row r="370">
          <cell r="B370">
            <v>201201</v>
          </cell>
          <cell r="C370" t="str">
            <v>BPCANADA</v>
          </cell>
          <cell r="D370">
            <v>116952</v>
          </cell>
          <cell r="E370" t="str">
            <v>GASIDX</v>
          </cell>
          <cell r="F370">
            <v>331830</v>
          </cell>
          <cell r="H370" t="str">
            <v>Supply - BG</v>
          </cell>
          <cell r="W370">
            <v>5786.1197099999999</v>
          </cell>
        </row>
        <row r="371">
          <cell r="B371">
            <v>201201</v>
          </cell>
          <cell r="C371" t="str">
            <v>BPCANADA</v>
          </cell>
          <cell r="D371">
            <v>116953</v>
          </cell>
          <cell r="E371" t="str">
            <v>GASIDX</v>
          </cell>
          <cell r="F371">
            <v>51230</v>
          </cell>
          <cell r="H371" t="str">
            <v>Supply - EG</v>
          </cell>
          <cell r="W371">
            <v>893.2975100000001</v>
          </cell>
        </row>
        <row r="372">
          <cell r="B372">
            <v>201201</v>
          </cell>
          <cell r="C372" t="str">
            <v>DISTRIGAS</v>
          </cell>
          <cell r="D372">
            <v>173774</v>
          </cell>
          <cell r="E372" t="str">
            <v>GAS</v>
          </cell>
          <cell r="F372">
            <v>0</v>
          </cell>
          <cell r="H372" t="str">
            <v>LNG - BG</v>
          </cell>
          <cell r="W372">
            <v>0</v>
          </cell>
        </row>
        <row r="373">
          <cell r="B373">
            <v>201201</v>
          </cell>
          <cell r="C373" t="str">
            <v>JARON</v>
          </cell>
          <cell r="D373">
            <v>180006</v>
          </cell>
          <cell r="E373" t="str">
            <v>FUTTRG</v>
          </cell>
          <cell r="F373">
            <v>-132630</v>
          </cell>
          <cell r="H373" t="str">
            <v>Sales - NIMO</v>
          </cell>
          <cell r="W373">
            <v>0</v>
          </cell>
        </row>
        <row r="374">
          <cell r="B374">
            <v>201201</v>
          </cell>
          <cell r="C374" t="str">
            <v>JARON</v>
          </cell>
          <cell r="D374">
            <v>180006</v>
          </cell>
          <cell r="E374" t="str">
            <v>GASTRG</v>
          </cell>
          <cell r="F374">
            <v>132630</v>
          </cell>
          <cell r="H374" t="str">
            <v>Sales - NIMO</v>
          </cell>
          <cell r="W374">
            <v>2643.0506399999999</v>
          </cell>
        </row>
        <row r="375">
          <cell r="B375">
            <v>201202</v>
          </cell>
          <cell r="C375" t="str">
            <v>BPCANADA</v>
          </cell>
          <cell r="D375">
            <v>48215</v>
          </cell>
          <cell r="E375" t="str">
            <v>GASIDX</v>
          </cell>
          <cell r="F375">
            <v>73540</v>
          </cell>
          <cell r="H375" t="str">
            <v>Supply - LI</v>
          </cell>
          <cell r="W375">
            <v>1281.5448100000001</v>
          </cell>
        </row>
        <row r="376">
          <cell r="B376">
            <v>201202</v>
          </cell>
          <cell r="C376" t="str">
            <v>BPCANADA</v>
          </cell>
          <cell r="D376">
            <v>48216</v>
          </cell>
          <cell r="E376" t="str">
            <v>GASIDX</v>
          </cell>
          <cell r="F376">
            <v>92220</v>
          </cell>
          <cell r="H376" t="str">
            <v>Supply - EN</v>
          </cell>
          <cell r="W376">
            <v>1607.0718300000001</v>
          </cell>
        </row>
        <row r="377">
          <cell r="B377">
            <v>201202</v>
          </cell>
          <cell r="C377" t="str">
            <v>BPCANADA</v>
          </cell>
          <cell r="D377">
            <v>48217</v>
          </cell>
          <cell r="E377" t="str">
            <v>GASIDX</v>
          </cell>
          <cell r="F377">
            <v>881250</v>
          </cell>
          <cell r="H377" t="str">
            <v>Supply - NY</v>
          </cell>
          <cell r="W377">
            <v>15357.103125000001</v>
          </cell>
        </row>
        <row r="378">
          <cell r="B378">
            <v>201202</v>
          </cell>
          <cell r="C378" t="str">
            <v>BPCANADA</v>
          </cell>
          <cell r="D378">
            <v>116952</v>
          </cell>
          <cell r="E378" t="str">
            <v>GASIDX</v>
          </cell>
          <cell r="F378">
            <v>310110</v>
          </cell>
          <cell r="H378" t="str">
            <v>Supply - BG</v>
          </cell>
          <cell r="W378">
            <v>5404.1319149999999</v>
          </cell>
        </row>
        <row r="379">
          <cell r="B379">
            <v>201202</v>
          </cell>
          <cell r="C379" t="str">
            <v>BPCANADA</v>
          </cell>
          <cell r="D379">
            <v>116953</v>
          </cell>
          <cell r="E379" t="str">
            <v>GASIDX</v>
          </cell>
          <cell r="F379">
            <v>47880</v>
          </cell>
          <cell r="H379" t="str">
            <v>Supply - EG</v>
          </cell>
          <cell r="W379">
            <v>834.38082000000009</v>
          </cell>
        </row>
        <row r="380">
          <cell r="B380">
            <v>201202</v>
          </cell>
          <cell r="C380" t="str">
            <v>DISTRIGAS</v>
          </cell>
          <cell r="D380">
            <v>173774</v>
          </cell>
          <cell r="E380" t="str">
            <v>GAS</v>
          </cell>
          <cell r="F380">
            <v>0</v>
          </cell>
          <cell r="H380" t="str">
            <v>LNG - BG</v>
          </cell>
          <cell r="W380">
            <v>0</v>
          </cell>
        </row>
        <row r="381">
          <cell r="B381">
            <v>201202</v>
          </cell>
          <cell r="C381" t="str">
            <v>JARON</v>
          </cell>
          <cell r="D381">
            <v>180006</v>
          </cell>
          <cell r="E381" t="str">
            <v>FUTTRG</v>
          </cell>
          <cell r="F381">
            <v>-123950</v>
          </cell>
          <cell r="H381" t="str">
            <v>Sales - NIMO</v>
          </cell>
          <cell r="W381">
            <v>0</v>
          </cell>
        </row>
        <row r="382">
          <cell r="B382">
            <v>201202</v>
          </cell>
          <cell r="C382" t="str">
            <v>JARON</v>
          </cell>
          <cell r="D382">
            <v>180006</v>
          </cell>
          <cell r="E382" t="str">
            <v>GASTRG</v>
          </cell>
          <cell r="F382">
            <v>123950</v>
          </cell>
          <cell r="H382" t="str">
            <v>Sales - NIMO</v>
          </cell>
          <cell r="W382">
            <v>2468.5882000000001</v>
          </cell>
        </row>
        <row r="383">
          <cell r="B383">
            <v>201203</v>
          </cell>
          <cell r="C383" t="str">
            <v>BPCANADA</v>
          </cell>
          <cell r="D383">
            <v>48215</v>
          </cell>
          <cell r="E383" t="str">
            <v>GASIDX</v>
          </cell>
          <cell r="F383">
            <v>78520</v>
          </cell>
          <cell r="H383" t="str">
            <v>Supply - LI</v>
          </cell>
          <cell r="W383">
            <v>1367.3669100000002</v>
          </cell>
        </row>
        <row r="384">
          <cell r="B384">
            <v>201203</v>
          </cell>
          <cell r="C384" t="str">
            <v>BPCANADA</v>
          </cell>
          <cell r="D384">
            <v>48216</v>
          </cell>
          <cell r="E384" t="str">
            <v>GASIDX</v>
          </cell>
          <cell r="F384">
            <v>98460</v>
          </cell>
          <cell r="H384" t="str">
            <v>Supply - EN</v>
          </cell>
          <cell r="W384">
            <v>1714.6070550000002</v>
          </cell>
        </row>
        <row r="385">
          <cell r="B385">
            <v>201203</v>
          </cell>
          <cell r="C385" t="str">
            <v>BPCANADA</v>
          </cell>
          <cell r="D385">
            <v>48217</v>
          </cell>
          <cell r="E385" t="str">
            <v>GASIDX</v>
          </cell>
          <cell r="F385">
            <v>940960</v>
          </cell>
          <cell r="H385" t="str">
            <v>Supply - NY</v>
          </cell>
          <cell r="W385">
            <v>16386.112680000002</v>
          </cell>
        </row>
        <row r="386">
          <cell r="B386">
            <v>201203</v>
          </cell>
          <cell r="C386" t="str">
            <v>BPCANADA</v>
          </cell>
          <cell r="D386">
            <v>116952</v>
          </cell>
          <cell r="E386" t="str">
            <v>GASIDX</v>
          </cell>
          <cell r="F386">
            <v>331120</v>
          </cell>
          <cell r="H386" t="str">
            <v>Supply - BG</v>
          </cell>
          <cell r="W386">
            <v>5766.2064600000012</v>
          </cell>
        </row>
        <row r="387">
          <cell r="B387">
            <v>201203</v>
          </cell>
          <cell r="C387" t="str">
            <v>BPCANADA</v>
          </cell>
          <cell r="D387">
            <v>116953</v>
          </cell>
          <cell r="E387" t="str">
            <v>GASIDX</v>
          </cell>
          <cell r="F387">
            <v>51120</v>
          </cell>
          <cell r="H387" t="str">
            <v>Supply - EG</v>
          </cell>
          <cell r="W387">
            <v>890.2164600000001</v>
          </cell>
        </row>
        <row r="388">
          <cell r="B388">
            <v>201203</v>
          </cell>
          <cell r="C388" t="str">
            <v>DISTRIGAS</v>
          </cell>
          <cell r="D388">
            <v>173774</v>
          </cell>
          <cell r="E388" t="str">
            <v>GAS</v>
          </cell>
          <cell r="F388">
            <v>0</v>
          </cell>
          <cell r="H388" t="str">
            <v>LNG - BG</v>
          </cell>
          <cell r="W388">
            <v>0</v>
          </cell>
        </row>
        <row r="389">
          <cell r="B389">
            <v>201203</v>
          </cell>
          <cell r="C389" t="str">
            <v>JARON</v>
          </cell>
          <cell r="D389">
            <v>180006</v>
          </cell>
          <cell r="E389" t="str">
            <v>FUTTRG</v>
          </cell>
          <cell r="F389">
            <v>-132350</v>
          </cell>
          <cell r="H389" t="str">
            <v>Sales - NIMO</v>
          </cell>
          <cell r="W389">
            <v>0</v>
          </cell>
        </row>
        <row r="390">
          <cell r="B390">
            <v>201203</v>
          </cell>
          <cell r="C390" t="str">
            <v>JARON</v>
          </cell>
          <cell r="D390">
            <v>180006</v>
          </cell>
          <cell r="E390" t="str">
            <v>GASTRG</v>
          </cell>
          <cell r="F390">
            <v>132350</v>
          </cell>
          <cell r="H390" t="str">
            <v>Sales - NIMO</v>
          </cell>
          <cell r="W390">
            <v>2634.0297</v>
          </cell>
        </row>
        <row r="391">
          <cell r="B391">
            <v>201204</v>
          </cell>
          <cell r="C391" t="str">
            <v>DISTRIGAS</v>
          </cell>
          <cell r="D391">
            <v>173774</v>
          </cell>
          <cell r="E391" t="str">
            <v>GAS</v>
          </cell>
          <cell r="F391">
            <v>0</v>
          </cell>
          <cell r="H391" t="str">
            <v>LNG - BG</v>
          </cell>
          <cell r="W391">
            <v>0</v>
          </cell>
        </row>
        <row r="392">
          <cell r="B392">
            <v>201205</v>
          </cell>
          <cell r="C392" t="str">
            <v>DISTRIGAS</v>
          </cell>
          <cell r="D392">
            <v>173774</v>
          </cell>
          <cell r="E392" t="str">
            <v>GAS</v>
          </cell>
          <cell r="F392">
            <v>0</v>
          </cell>
          <cell r="H392" t="str">
            <v>LNG - BG</v>
          </cell>
          <cell r="W392">
            <v>0</v>
          </cell>
        </row>
        <row r="393">
          <cell r="B393">
            <v>201206</v>
          </cell>
          <cell r="C393" t="str">
            <v>DISTRIGAS</v>
          </cell>
          <cell r="D393">
            <v>173774</v>
          </cell>
          <cell r="E393" t="str">
            <v>GAS</v>
          </cell>
          <cell r="F393">
            <v>0</v>
          </cell>
          <cell r="H393" t="str">
            <v>LNG - BG</v>
          </cell>
          <cell r="W393">
            <v>0</v>
          </cell>
        </row>
        <row r="394">
          <cell r="B394">
            <v>201207</v>
          </cell>
          <cell r="C394" t="str">
            <v>DISTRIGAS</v>
          </cell>
          <cell r="D394">
            <v>173774</v>
          </cell>
          <cell r="E394" t="str">
            <v>GAS</v>
          </cell>
          <cell r="F394">
            <v>0</v>
          </cell>
          <cell r="H394" t="str">
            <v>LNG - BG</v>
          </cell>
          <cell r="W394">
            <v>0</v>
          </cell>
        </row>
        <row r="395">
          <cell r="B395">
            <v>201208</v>
          </cell>
          <cell r="C395" t="str">
            <v>DISTRIGAS</v>
          </cell>
          <cell r="D395">
            <v>173774</v>
          </cell>
          <cell r="E395" t="str">
            <v>GAS</v>
          </cell>
          <cell r="F395">
            <v>0</v>
          </cell>
          <cell r="H395" t="str">
            <v>LNG - BG</v>
          </cell>
          <cell r="W395">
            <v>0</v>
          </cell>
        </row>
        <row r="396">
          <cell r="B396">
            <v>201209</v>
          </cell>
          <cell r="C396" t="str">
            <v>DISTRIGAS</v>
          </cell>
          <cell r="D396">
            <v>173774</v>
          </cell>
          <cell r="E396" t="str">
            <v>GAS</v>
          </cell>
          <cell r="F396">
            <v>0</v>
          </cell>
          <cell r="H396" t="str">
            <v>LNG - BG</v>
          </cell>
          <cell r="W396">
            <v>0</v>
          </cell>
        </row>
        <row r="397">
          <cell r="B397">
            <v>201210</v>
          </cell>
          <cell r="C397" t="str">
            <v>DISTRIGAS</v>
          </cell>
          <cell r="D397">
            <v>173774</v>
          </cell>
          <cell r="E397" t="str">
            <v>GAS</v>
          </cell>
          <cell r="F397">
            <v>0</v>
          </cell>
          <cell r="H397" t="str">
            <v>LNG - BG</v>
          </cell>
          <cell r="W397">
            <v>0</v>
          </cell>
        </row>
        <row r="398">
          <cell r="B398">
            <v>201211</v>
          </cell>
          <cell r="C398" t="str">
            <v>DISTRIGAS</v>
          </cell>
          <cell r="D398">
            <v>173774</v>
          </cell>
          <cell r="E398" t="str">
            <v>GAS</v>
          </cell>
          <cell r="F398">
            <v>0</v>
          </cell>
          <cell r="H398" t="str">
            <v>LNG - BG</v>
          </cell>
          <cell r="W398">
            <v>0</v>
          </cell>
        </row>
        <row r="399">
          <cell r="B399">
            <v>201212</v>
          </cell>
          <cell r="C399" t="str">
            <v>DISTRIGAS</v>
          </cell>
          <cell r="D399">
            <v>173774</v>
          </cell>
          <cell r="E399" t="str">
            <v>GAS</v>
          </cell>
          <cell r="F399">
            <v>0</v>
          </cell>
          <cell r="H399" t="str">
            <v>LNG - BG</v>
          </cell>
          <cell r="W399">
            <v>0</v>
          </cell>
        </row>
        <row r="400">
          <cell r="B400">
            <v>201301</v>
          </cell>
          <cell r="C400" t="str">
            <v>DISTRIGAS</v>
          </cell>
          <cell r="D400">
            <v>173774</v>
          </cell>
          <cell r="E400" t="str">
            <v>GAS</v>
          </cell>
          <cell r="F400">
            <v>0</v>
          </cell>
          <cell r="H400" t="str">
            <v>LNG - BG</v>
          </cell>
          <cell r="W400">
            <v>0</v>
          </cell>
        </row>
        <row r="401">
          <cell r="B401">
            <v>201302</v>
          </cell>
          <cell r="C401" t="str">
            <v>DISTRIGAS</v>
          </cell>
          <cell r="D401">
            <v>173774</v>
          </cell>
          <cell r="E401" t="str">
            <v>GAS</v>
          </cell>
          <cell r="F401">
            <v>0</v>
          </cell>
          <cell r="H401" t="str">
            <v>LNG - BG</v>
          </cell>
          <cell r="W401">
            <v>0</v>
          </cell>
        </row>
        <row r="402">
          <cell r="B402">
            <v>201303</v>
          </cell>
          <cell r="C402" t="str">
            <v>DISTRIGAS</v>
          </cell>
          <cell r="D402">
            <v>173774</v>
          </cell>
          <cell r="E402" t="str">
            <v>GAS</v>
          </cell>
          <cell r="F402">
            <v>0</v>
          </cell>
          <cell r="H402" t="str">
            <v>LNG - BG</v>
          </cell>
          <cell r="W402">
            <v>0</v>
          </cell>
        </row>
        <row r="403">
          <cell r="B403">
            <v>201304</v>
          </cell>
          <cell r="C403" t="str">
            <v>DISTRIGAS</v>
          </cell>
          <cell r="D403">
            <v>173774</v>
          </cell>
          <cell r="E403" t="str">
            <v>GAS</v>
          </cell>
          <cell r="F403">
            <v>0</v>
          </cell>
          <cell r="H403" t="str">
            <v>LNG - BG</v>
          </cell>
          <cell r="W403">
            <v>0</v>
          </cell>
        </row>
        <row r="404">
          <cell r="B404">
            <v>201305</v>
          </cell>
          <cell r="C404" t="str">
            <v>DISTRIGAS</v>
          </cell>
          <cell r="D404">
            <v>173774</v>
          </cell>
          <cell r="E404" t="str">
            <v>GAS</v>
          </cell>
          <cell r="F404">
            <v>0</v>
          </cell>
          <cell r="H404" t="str">
            <v>LNG - BG</v>
          </cell>
          <cell r="W404">
            <v>0</v>
          </cell>
        </row>
        <row r="405">
          <cell r="B405">
            <v>201306</v>
          </cell>
          <cell r="C405" t="str">
            <v>DISTRIGAS</v>
          </cell>
          <cell r="D405">
            <v>173774</v>
          </cell>
          <cell r="E405" t="str">
            <v>GAS</v>
          </cell>
          <cell r="F405">
            <v>0</v>
          </cell>
          <cell r="H405" t="str">
            <v>LNG - BG</v>
          </cell>
          <cell r="W405">
            <v>0</v>
          </cell>
        </row>
        <row r="406">
          <cell r="B406">
            <v>201307</v>
          </cell>
          <cell r="C406" t="str">
            <v>DISTRIGAS</v>
          </cell>
          <cell r="D406">
            <v>173774</v>
          </cell>
          <cell r="E406" t="str">
            <v>GAS</v>
          </cell>
          <cell r="F406">
            <v>0</v>
          </cell>
          <cell r="H406" t="str">
            <v>LNG - BG</v>
          </cell>
          <cell r="W406">
            <v>0</v>
          </cell>
        </row>
        <row r="407">
          <cell r="B407">
            <v>201308</v>
          </cell>
          <cell r="C407" t="str">
            <v>DISTRIGAS</v>
          </cell>
          <cell r="D407">
            <v>173774</v>
          </cell>
          <cell r="E407" t="str">
            <v>GAS</v>
          </cell>
          <cell r="F407">
            <v>0</v>
          </cell>
          <cell r="H407" t="str">
            <v>LNG - BG</v>
          </cell>
          <cell r="W407">
            <v>0</v>
          </cell>
        </row>
        <row r="408">
          <cell r="B408">
            <v>201309</v>
          </cell>
          <cell r="C408" t="str">
            <v>DISTRIGAS</v>
          </cell>
          <cell r="D408">
            <v>173774</v>
          </cell>
          <cell r="E408" t="str">
            <v>GAS</v>
          </cell>
          <cell r="F408">
            <v>0</v>
          </cell>
          <cell r="H408" t="str">
            <v>LNG - BG</v>
          </cell>
          <cell r="W408">
            <v>0</v>
          </cell>
        </row>
        <row r="409">
          <cell r="B409">
            <v>201310</v>
          </cell>
          <cell r="C409" t="str">
            <v>DISTRIGAS</v>
          </cell>
          <cell r="D409">
            <v>173774</v>
          </cell>
          <cell r="E409" t="str">
            <v>GAS</v>
          </cell>
          <cell r="F409">
            <v>0</v>
          </cell>
          <cell r="H409" t="str">
            <v>LNG - BG</v>
          </cell>
          <cell r="W409">
            <v>0</v>
          </cell>
        </row>
        <row r="410">
          <cell r="B410">
            <v>201311</v>
          </cell>
          <cell r="C410" t="str">
            <v>DISTRIGAS</v>
          </cell>
          <cell r="D410">
            <v>173774</v>
          </cell>
          <cell r="E410" t="str">
            <v>GAS</v>
          </cell>
          <cell r="F410">
            <v>0</v>
          </cell>
          <cell r="H410" t="str">
            <v>LNG - BG</v>
          </cell>
          <cell r="W410">
            <v>0</v>
          </cell>
        </row>
        <row r="411">
          <cell r="B411">
            <v>201312</v>
          </cell>
          <cell r="C411" t="str">
            <v>DISTRIGAS</v>
          </cell>
          <cell r="D411">
            <v>173774</v>
          </cell>
          <cell r="E411" t="str">
            <v>GAS</v>
          </cell>
          <cell r="F411">
            <v>0</v>
          </cell>
          <cell r="H411" t="str">
            <v>LNG - BG</v>
          </cell>
          <cell r="W411">
            <v>0</v>
          </cell>
        </row>
        <row r="412">
          <cell r="B412">
            <v>201401</v>
          </cell>
          <cell r="C412" t="str">
            <v>DISTRIGAS</v>
          </cell>
          <cell r="D412">
            <v>173774</v>
          </cell>
          <cell r="E412" t="str">
            <v>GAS</v>
          </cell>
          <cell r="F412">
            <v>0</v>
          </cell>
          <cell r="H412" t="str">
            <v>LNG - BG</v>
          </cell>
          <cell r="W412">
            <v>0</v>
          </cell>
        </row>
        <row r="413">
          <cell r="B413">
            <v>201402</v>
          </cell>
          <cell r="C413" t="str">
            <v>DISTRIGAS</v>
          </cell>
          <cell r="D413">
            <v>173774</v>
          </cell>
          <cell r="E413" t="str">
            <v>GAS</v>
          </cell>
          <cell r="F413">
            <v>0</v>
          </cell>
          <cell r="H413" t="str">
            <v>LNG - BG</v>
          </cell>
          <cell r="W413">
            <v>0</v>
          </cell>
        </row>
        <row r="414">
          <cell r="B414">
            <v>201403</v>
          </cell>
          <cell r="C414" t="str">
            <v>DISTRIGAS</v>
          </cell>
          <cell r="D414">
            <v>173774</v>
          </cell>
          <cell r="E414" t="str">
            <v>GAS</v>
          </cell>
          <cell r="F414">
            <v>0</v>
          </cell>
          <cell r="H414" t="str">
            <v>LNG - BG</v>
          </cell>
          <cell r="W414">
            <v>0</v>
          </cell>
        </row>
        <row r="415">
          <cell r="B415">
            <v>201404</v>
          </cell>
          <cell r="C415" t="str">
            <v>DISTRIGAS</v>
          </cell>
          <cell r="D415">
            <v>173774</v>
          </cell>
          <cell r="E415" t="str">
            <v>GAS</v>
          </cell>
          <cell r="F415">
            <v>0</v>
          </cell>
          <cell r="H415" t="str">
            <v>LNG - BG</v>
          </cell>
          <cell r="W415">
            <v>0</v>
          </cell>
        </row>
        <row r="416">
          <cell r="B416">
            <v>201405</v>
          </cell>
          <cell r="C416" t="str">
            <v>DISTRIGAS</v>
          </cell>
          <cell r="D416">
            <v>173774</v>
          </cell>
          <cell r="E416" t="str">
            <v>GAS</v>
          </cell>
          <cell r="F416">
            <v>0</v>
          </cell>
          <cell r="H416" t="str">
            <v>LNG - BG</v>
          </cell>
          <cell r="W416">
            <v>0</v>
          </cell>
        </row>
        <row r="417">
          <cell r="B417">
            <v>201406</v>
          </cell>
          <cell r="C417" t="str">
            <v>DISTRIGAS</v>
          </cell>
          <cell r="D417">
            <v>173774</v>
          </cell>
          <cell r="E417" t="str">
            <v>GAS</v>
          </cell>
          <cell r="F417">
            <v>0</v>
          </cell>
          <cell r="H417" t="str">
            <v>LNG - BG</v>
          </cell>
          <cell r="W417">
            <v>0</v>
          </cell>
        </row>
        <row r="418">
          <cell r="B418">
            <v>201407</v>
          </cell>
          <cell r="C418" t="str">
            <v>DISTRIGAS</v>
          </cell>
          <cell r="D418">
            <v>173774</v>
          </cell>
          <cell r="E418" t="str">
            <v>GAS</v>
          </cell>
          <cell r="F418">
            <v>0</v>
          </cell>
          <cell r="H418" t="str">
            <v>LNG - BG</v>
          </cell>
          <cell r="W418">
            <v>0</v>
          </cell>
        </row>
        <row r="419">
          <cell r="B419">
            <v>201408</v>
          </cell>
          <cell r="C419" t="str">
            <v>DISTRIGAS</v>
          </cell>
          <cell r="D419">
            <v>173774</v>
          </cell>
          <cell r="E419" t="str">
            <v>GAS</v>
          </cell>
          <cell r="F419">
            <v>0</v>
          </cell>
          <cell r="H419" t="str">
            <v>LNG - BG</v>
          </cell>
          <cell r="W419">
            <v>0</v>
          </cell>
        </row>
        <row r="420">
          <cell r="B420">
            <v>201409</v>
          </cell>
          <cell r="C420" t="str">
            <v>DISTRIGAS</v>
          </cell>
          <cell r="D420">
            <v>173774</v>
          </cell>
          <cell r="E420" t="str">
            <v>GAS</v>
          </cell>
          <cell r="F420">
            <v>0</v>
          </cell>
          <cell r="H420" t="str">
            <v>LNG - BG</v>
          </cell>
          <cell r="W420">
            <v>0</v>
          </cell>
        </row>
        <row r="421">
          <cell r="B421">
            <v>201410</v>
          </cell>
          <cell r="C421" t="str">
            <v>DISTRIGAS</v>
          </cell>
          <cell r="D421">
            <v>173774</v>
          </cell>
          <cell r="E421" t="str">
            <v>GAS</v>
          </cell>
          <cell r="F421">
            <v>0</v>
          </cell>
          <cell r="H421" t="str">
            <v>LNG - BG</v>
          </cell>
          <cell r="W421">
            <v>0</v>
          </cell>
        </row>
        <row r="422">
          <cell r="B422">
            <v>201104</v>
          </cell>
          <cell r="C422" t="str">
            <v>BGLNG</v>
          </cell>
          <cell r="D422">
            <v>181205</v>
          </cell>
          <cell r="E422" t="str">
            <v>FUTTRG</v>
          </cell>
          <cell r="F422">
            <v>0</v>
          </cell>
          <cell r="H422" t="str">
            <v>WSS OSS - NY</v>
          </cell>
          <cell r="W422">
            <v>0</v>
          </cell>
        </row>
        <row r="423">
          <cell r="B423">
            <v>201104</v>
          </cell>
          <cell r="C423" t="str">
            <v>BGLNG</v>
          </cell>
          <cell r="D423">
            <v>181205</v>
          </cell>
          <cell r="E423" t="str">
            <v>GAS</v>
          </cell>
          <cell r="F423">
            <v>-129000</v>
          </cell>
          <cell r="H423" t="str">
            <v>WSS OSS - NY</v>
          </cell>
          <cell r="W423">
            <v>2579.4839999999999</v>
          </cell>
        </row>
        <row r="424">
          <cell r="B424">
            <v>201104</v>
          </cell>
          <cell r="C424" t="str">
            <v>BGLNG</v>
          </cell>
          <cell r="D424">
            <v>181205</v>
          </cell>
          <cell r="E424" t="str">
            <v>GASTRG</v>
          </cell>
          <cell r="F424">
            <v>0</v>
          </cell>
          <cell r="H424" t="str">
            <v>WSS OSS - NY</v>
          </cell>
          <cell r="W424">
            <v>0</v>
          </cell>
        </row>
        <row r="425">
          <cell r="B425">
            <v>201104</v>
          </cell>
          <cell r="C425" t="str">
            <v>BGLNG</v>
          </cell>
          <cell r="D425">
            <v>181333</v>
          </cell>
          <cell r="E425" t="str">
            <v>FUTTRG</v>
          </cell>
          <cell r="F425">
            <v>0</v>
          </cell>
          <cell r="H425" t="str">
            <v>WSS OSS - NY</v>
          </cell>
          <cell r="W425">
            <v>0</v>
          </cell>
        </row>
        <row r="426">
          <cell r="B426">
            <v>201104</v>
          </cell>
          <cell r="C426" t="str">
            <v>BGLNG</v>
          </cell>
          <cell r="D426">
            <v>181333</v>
          </cell>
          <cell r="E426" t="str">
            <v>GAS</v>
          </cell>
          <cell r="F426">
            <v>-1830</v>
          </cell>
          <cell r="H426" t="str">
            <v>WSS OSS - NY</v>
          </cell>
          <cell r="W426">
            <v>36.592680000000001</v>
          </cell>
        </row>
        <row r="427">
          <cell r="B427">
            <v>201104</v>
          </cell>
          <cell r="C427" t="str">
            <v>BGLNG</v>
          </cell>
          <cell r="D427">
            <v>181333</v>
          </cell>
          <cell r="E427" t="str">
            <v>GASTRG</v>
          </cell>
          <cell r="F427">
            <v>0</v>
          </cell>
          <cell r="H427" t="str">
            <v>WSS OSS - NY</v>
          </cell>
          <cell r="W427">
            <v>0</v>
          </cell>
        </row>
        <row r="428">
          <cell r="B428">
            <v>201104</v>
          </cell>
          <cell r="C428" t="str">
            <v>CARGILL</v>
          </cell>
          <cell r="D428">
            <v>180569</v>
          </cell>
          <cell r="E428" t="str">
            <v>GASIDX</v>
          </cell>
          <cell r="F428">
            <v>-300000</v>
          </cell>
          <cell r="H428" t="str">
            <v>WSS OSS - NY</v>
          </cell>
          <cell r="W428">
            <v>5998.8</v>
          </cell>
        </row>
        <row r="429">
          <cell r="B429">
            <v>201104</v>
          </cell>
          <cell r="C429" t="str">
            <v>COLONIAL</v>
          </cell>
          <cell r="D429">
            <v>181654</v>
          </cell>
          <cell r="E429" t="str">
            <v>GAS</v>
          </cell>
          <cell r="F429">
            <v>-69330</v>
          </cell>
          <cell r="H429" t="str">
            <v>Supply - BG</v>
          </cell>
          <cell r="W429">
            <v>0</v>
          </cell>
        </row>
        <row r="430">
          <cell r="B430">
            <v>201104</v>
          </cell>
          <cell r="C430" t="str">
            <v>LI</v>
          </cell>
          <cell r="D430">
            <v>35675</v>
          </cell>
          <cell r="E430" t="str">
            <v>GAS</v>
          </cell>
          <cell r="F430">
            <v>0</v>
          </cell>
          <cell r="H430" t="str">
            <v>LDC Gas Usage - LI</v>
          </cell>
          <cell r="W430">
            <v>0</v>
          </cell>
        </row>
        <row r="431">
          <cell r="B431">
            <v>201104</v>
          </cell>
          <cell r="C431" t="str">
            <v>LI</v>
          </cell>
          <cell r="D431">
            <v>181791</v>
          </cell>
          <cell r="E431" t="str">
            <v>GAS</v>
          </cell>
          <cell r="F431">
            <v>-240600</v>
          </cell>
          <cell r="H431" t="str">
            <v>WSS OSS - NY</v>
          </cell>
          <cell r="W431">
            <v>0</v>
          </cell>
        </row>
        <row r="432">
          <cell r="B432">
            <v>201104</v>
          </cell>
          <cell r="C432" t="str">
            <v>LI</v>
          </cell>
          <cell r="D432">
            <v>181797</v>
          </cell>
          <cell r="E432" t="str">
            <v>GASGDA</v>
          </cell>
          <cell r="F432">
            <v>-1070220</v>
          </cell>
          <cell r="H432" t="str">
            <v>WSS OSS - NY</v>
          </cell>
          <cell r="W432">
            <v>0</v>
          </cell>
        </row>
        <row r="433">
          <cell r="B433">
            <v>201104</v>
          </cell>
          <cell r="C433" t="str">
            <v>MACQUARIE</v>
          </cell>
          <cell r="D433">
            <v>180567</v>
          </cell>
          <cell r="E433" t="str">
            <v>GASIDX</v>
          </cell>
          <cell r="F433">
            <v>-240600</v>
          </cell>
          <cell r="H433" t="str">
            <v>WSS OSS - LI</v>
          </cell>
          <cell r="W433">
            <v>4811.0375999999997</v>
          </cell>
        </row>
        <row r="434">
          <cell r="B434">
            <v>201104</v>
          </cell>
          <cell r="C434" t="str">
            <v>MACQUARIE</v>
          </cell>
          <cell r="D434">
            <v>180568</v>
          </cell>
          <cell r="E434" t="str">
            <v>GASIDX</v>
          </cell>
          <cell r="F434">
            <v>-150000</v>
          </cell>
          <cell r="H434" t="str">
            <v>WSS OSS - NY</v>
          </cell>
          <cell r="W434">
            <v>2999.4</v>
          </cell>
        </row>
        <row r="435">
          <cell r="B435">
            <v>201104</v>
          </cell>
          <cell r="C435" t="str">
            <v>NJRENERGY</v>
          </cell>
          <cell r="D435">
            <v>181802</v>
          </cell>
          <cell r="E435" t="str">
            <v>GAS</v>
          </cell>
          <cell r="F435">
            <v>0</v>
          </cell>
          <cell r="H435" t="str">
            <v>Sales - EN</v>
          </cell>
          <cell r="W435">
            <v>0</v>
          </cell>
        </row>
        <row r="436">
          <cell r="B436">
            <v>201104</v>
          </cell>
          <cell r="C436" t="str">
            <v>OXY</v>
          </cell>
          <cell r="D436">
            <v>180719</v>
          </cell>
          <cell r="E436" t="str">
            <v>GASIDX</v>
          </cell>
          <cell r="F436">
            <v>-450000</v>
          </cell>
          <cell r="H436" t="str">
            <v>WSS OSS - NY</v>
          </cell>
          <cell r="W436">
            <v>8998.2000000000007</v>
          </cell>
        </row>
        <row r="437">
          <cell r="B437">
            <v>201104</v>
          </cell>
          <cell r="C437" t="str">
            <v>SEMPRA</v>
          </cell>
          <cell r="D437">
            <v>180853</v>
          </cell>
          <cell r="E437" t="str">
            <v>GASIDX</v>
          </cell>
          <cell r="F437">
            <v>-90000</v>
          </cell>
          <cell r="H437" t="str">
            <v>WSS OSS - NY</v>
          </cell>
          <cell r="W437">
            <v>1799.64</v>
          </cell>
        </row>
        <row r="438">
          <cell r="B438">
            <v>201104</v>
          </cell>
          <cell r="C438" t="str">
            <v>TCO</v>
          </cell>
          <cell r="D438">
            <v>181689</v>
          </cell>
          <cell r="E438" t="str">
            <v>GAS</v>
          </cell>
          <cell r="F438">
            <v>0</v>
          </cell>
          <cell r="H438" t="str">
            <v>Optimization - NEC</v>
          </cell>
          <cell r="W438">
            <v>0</v>
          </cell>
        </row>
        <row r="439">
          <cell r="B439">
            <v>201104</v>
          </cell>
          <cell r="C439" t="str">
            <v>TOTAL</v>
          </cell>
          <cell r="D439">
            <v>181331</v>
          </cell>
          <cell r="E439" t="str">
            <v>GASIDX</v>
          </cell>
          <cell r="F439">
            <v>-1200000</v>
          </cell>
          <cell r="H439" t="str">
            <v>WSS OSS - NY</v>
          </cell>
          <cell r="W439">
            <v>23995.200000000001</v>
          </cell>
        </row>
        <row r="440">
          <cell r="B440">
            <v>201105</v>
          </cell>
          <cell r="C440" t="str">
            <v>LI</v>
          </cell>
          <cell r="D440">
            <v>181791</v>
          </cell>
          <cell r="E440" t="str">
            <v>GAS</v>
          </cell>
          <cell r="F440">
            <v>-248620</v>
          </cell>
          <cell r="H440" t="str">
            <v>WSS OSS - NY</v>
          </cell>
          <cell r="W440">
            <v>0</v>
          </cell>
        </row>
        <row r="441">
          <cell r="B441">
            <v>201105</v>
          </cell>
          <cell r="C441" t="str">
            <v>NJRENERGY</v>
          </cell>
          <cell r="D441">
            <v>181802</v>
          </cell>
          <cell r="E441" t="str">
            <v>GAS</v>
          </cell>
          <cell r="F441">
            <v>0</v>
          </cell>
          <cell r="H441" t="str">
            <v>Sales - EN</v>
          </cell>
          <cell r="W441">
            <v>0</v>
          </cell>
        </row>
        <row r="442">
          <cell r="B442">
            <v>201106</v>
          </cell>
          <cell r="C442" t="str">
            <v>LI</v>
          </cell>
          <cell r="D442">
            <v>181791</v>
          </cell>
          <cell r="E442" t="str">
            <v>GAS</v>
          </cell>
          <cell r="F442">
            <v>-240600</v>
          </cell>
          <cell r="H442" t="str">
            <v>WSS OSS - NY</v>
          </cell>
          <cell r="W442">
            <v>0</v>
          </cell>
        </row>
        <row r="443">
          <cell r="B443">
            <v>201106</v>
          </cell>
          <cell r="C443" t="str">
            <v>NJRENERGY</v>
          </cell>
          <cell r="D443">
            <v>181802</v>
          </cell>
          <cell r="E443" t="str">
            <v>GAS</v>
          </cell>
          <cell r="F443">
            <v>0</v>
          </cell>
          <cell r="H443" t="str">
            <v>Sales - EN</v>
          </cell>
          <cell r="W443">
            <v>0</v>
          </cell>
        </row>
        <row r="444">
          <cell r="B444">
            <v>201107</v>
          </cell>
          <cell r="C444" t="str">
            <v>LI</v>
          </cell>
          <cell r="D444">
            <v>181791</v>
          </cell>
          <cell r="E444" t="str">
            <v>GAS</v>
          </cell>
          <cell r="F444">
            <v>-248620</v>
          </cell>
          <cell r="H444" t="str">
            <v>WSS OSS - NY</v>
          </cell>
          <cell r="W444">
            <v>0</v>
          </cell>
        </row>
        <row r="445">
          <cell r="B445">
            <v>201107</v>
          </cell>
          <cell r="C445" t="str">
            <v>NJRENERGY</v>
          </cell>
          <cell r="D445">
            <v>181802</v>
          </cell>
          <cell r="E445" t="str">
            <v>GAS</v>
          </cell>
          <cell r="F445">
            <v>0</v>
          </cell>
          <cell r="H445" t="str">
            <v>Sales - EN</v>
          </cell>
          <cell r="W445">
            <v>0</v>
          </cell>
        </row>
        <row r="446">
          <cell r="B446">
            <v>201108</v>
          </cell>
          <cell r="C446" t="str">
            <v>LI</v>
          </cell>
          <cell r="D446">
            <v>181791</v>
          </cell>
          <cell r="E446" t="str">
            <v>GAS</v>
          </cell>
          <cell r="F446">
            <v>-248620</v>
          </cell>
          <cell r="H446" t="str">
            <v>WSS OSS - NY</v>
          </cell>
          <cell r="W446">
            <v>0</v>
          </cell>
        </row>
        <row r="447">
          <cell r="B447">
            <v>201108</v>
          </cell>
          <cell r="C447" t="str">
            <v>NJRENERGY</v>
          </cell>
          <cell r="D447">
            <v>181802</v>
          </cell>
          <cell r="E447" t="str">
            <v>GAS</v>
          </cell>
          <cell r="F447">
            <v>0</v>
          </cell>
          <cell r="H447" t="str">
            <v>Sales - EN</v>
          </cell>
          <cell r="W447">
            <v>0</v>
          </cell>
        </row>
        <row r="448">
          <cell r="B448">
            <v>201109</v>
          </cell>
          <cell r="C448" t="str">
            <v>LI</v>
          </cell>
          <cell r="D448">
            <v>181791</v>
          </cell>
          <cell r="E448" t="str">
            <v>GAS</v>
          </cell>
          <cell r="F448">
            <v>-240600</v>
          </cell>
          <cell r="H448" t="str">
            <v>WSS OSS - NY</v>
          </cell>
          <cell r="W448">
            <v>0</v>
          </cell>
        </row>
        <row r="449">
          <cell r="B449">
            <v>201109</v>
          </cell>
          <cell r="C449" t="str">
            <v>NJRENERGY</v>
          </cell>
          <cell r="D449">
            <v>181802</v>
          </cell>
          <cell r="E449" t="str">
            <v>GAS</v>
          </cell>
          <cell r="F449">
            <v>0</v>
          </cell>
          <cell r="H449" t="str">
            <v>Sales - EN</v>
          </cell>
          <cell r="W449">
            <v>0</v>
          </cell>
        </row>
        <row r="450">
          <cell r="B450">
            <v>201110</v>
          </cell>
          <cell r="C450" t="str">
            <v>LI</v>
          </cell>
          <cell r="D450">
            <v>181791</v>
          </cell>
          <cell r="E450" t="str">
            <v>GAS</v>
          </cell>
          <cell r="F450">
            <v>-248620</v>
          </cell>
          <cell r="H450" t="str">
            <v>WSS OSS - NY</v>
          </cell>
          <cell r="W450">
            <v>0</v>
          </cell>
        </row>
        <row r="451">
          <cell r="B451">
            <v>201110</v>
          </cell>
          <cell r="C451" t="str">
            <v>NJRENERGY</v>
          </cell>
          <cell r="D451">
            <v>181802</v>
          </cell>
          <cell r="E451" t="str">
            <v>GAS</v>
          </cell>
          <cell r="F451">
            <v>0</v>
          </cell>
          <cell r="H451" t="str">
            <v>Sales - EN</v>
          </cell>
          <cell r="W451">
            <v>0</v>
          </cell>
        </row>
        <row r="452">
          <cell r="B452">
            <v>201111</v>
          </cell>
          <cell r="C452" t="str">
            <v>BP</v>
          </cell>
          <cell r="D452">
            <v>180007</v>
          </cell>
          <cell r="E452" t="str">
            <v>FUTTRG</v>
          </cell>
          <cell r="F452">
            <v>128580</v>
          </cell>
          <cell r="H452" t="str">
            <v>Sales - NIMO</v>
          </cell>
          <cell r="W452">
            <v>0</v>
          </cell>
        </row>
        <row r="453">
          <cell r="B453">
            <v>201111</v>
          </cell>
          <cell r="C453" t="str">
            <v>BP</v>
          </cell>
          <cell r="D453">
            <v>180007</v>
          </cell>
          <cell r="E453" t="str">
            <v>GASTRG</v>
          </cell>
          <cell r="F453">
            <v>-128580</v>
          </cell>
          <cell r="H453" t="str">
            <v>Sales - NIMO</v>
          </cell>
          <cell r="W453">
            <v>2564.9138400000002</v>
          </cell>
        </row>
        <row r="454">
          <cell r="B454">
            <v>201111</v>
          </cell>
          <cell r="C454" t="str">
            <v>LI</v>
          </cell>
          <cell r="D454">
            <v>181791</v>
          </cell>
          <cell r="E454" t="str">
            <v>GAS</v>
          </cell>
          <cell r="F454">
            <v>-240600</v>
          </cell>
          <cell r="H454" t="str">
            <v>WSS OSS - NY</v>
          </cell>
          <cell r="W454">
            <v>0</v>
          </cell>
        </row>
        <row r="455">
          <cell r="B455">
            <v>201112</v>
          </cell>
          <cell r="C455" t="str">
            <v>BP</v>
          </cell>
          <cell r="D455">
            <v>180007</v>
          </cell>
          <cell r="E455" t="str">
            <v>FUTTRG</v>
          </cell>
          <cell r="F455">
            <v>132760</v>
          </cell>
          <cell r="H455" t="str">
            <v>Sales - NIMO</v>
          </cell>
          <cell r="W455">
            <v>0</v>
          </cell>
        </row>
        <row r="456">
          <cell r="B456">
            <v>201112</v>
          </cell>
          <cell r="C456" t="str">
            <v>BP</v>
          </cell>
          <cell r="D456">
            <v>180007</v>
          </cell>
          <cell r="E456" t="str">
            <v>GASTRG</v>
          </cell>
          <cell r="F456">
            <v>-132760</v>
          </cell>
          <cell r="H456" t="str">
            <v>Sales - NIMO</v>
          </cell>
          <cell r="W456">
            <v>2646.9688799999999</v>
          </cell>
        </row>
        <row r="457">
          <cell r="B457">
            <v>201112</v>
          </cell>
          <cell r="C457" t="str">
            <v>LI</v>
          </cell>
          <cell r="D457">
            <v>181791</v>
          </cell>
          <cell r="E457" t="str">
            <v>GAS</v>
          </cell>
          <cell r="F457">
            <v>-248620</v>
          </cell>
          <cell r="H457" t="str">
            <v>WSS OSS - NY</v>
          </cell>
          <cell r="W457">
            <v>0</v>
          </cell>
        </row>
        <row r="458">
          <cell r="B458">
            <v>201201</v>
          </cell>
          <cell r="C458" t="str">
            <v>BP</v>
          </cell>
          <cell r="D458">
            <v>180007</v>
          </cell>
          <cell r="E458" t="str">
            <v>FUTTRG</v>
          </cell>
          <cell r="F458">
            <v>132630</v>
          </cell>
          <cell r="H458" t="str">
            <v>Sales - NIMO</v>
          </cell>
          <cell r="W458">
            <v>0</v>
          </cell>
        </row>
        <row r="459">
          <cell r="B459">
            <v>201201</v>
          </cell>
          <cell r="C459" t="str">
            <v>BP</v>
          </cell>
          <cell r="D459">
            <v>180007</v>
          </cell>
          <cell r="E459" t="str">
            <v>GASTRG</v>
          </cell>
          <cell r="F459">
            <v>-132630</v>
          </cell>
          <cell r="H459" t="str">
            <v>Sales - NIMO</v>
          </cell>
          <cell r="W459">
            <v>2643.0506399999999</v>
          </cell>
        </row>
        <row r="460">
          <cell r="B460">
            <v>201201</v>
          </cell>
          <cell r="C460" t="str">
            <v>LI</v>
          </cell>
          <cell r="D460">
            <v>181791</v>
          </cell>
          <cell r="E460" t="str">
            <v>GAS</v>
          </cell>
          <cell r="F460">
            <v>-248620</v>
          </cell>
          <cell r="H460" t="str">
            <v>WSS OSS - NY</v>
          </cell>
          <cell r="W460">
            <v>0</v>
          </cell>
        </row>
        <row r="461">
          <cell r="B461">
            <v>201202</v>
          </cell>
          <cell r="C461" t="str">
            <v>BP</v>
          </cell>
          <cell r="D461">
            <v>180007</v>
          </cell>
          <cell r="E461" t="str">
            <v>FUTTRG</v>
          </cell>
          <cell r="F461">
            <v>123950</v>
          </cell>
          <cell r="H461" t="str">
            <v>Sales - NIMO</v>
          </cell>
          <cell r="W461">
            <v>0</v>
          </cell>
        </row>
        <row r="462">
          <cell r="B462">
            <v>201202</v>
          </cell>
          <cell r="C462" t="str">
            <v>BP</v>
          </cell>
          <cell r="D462">
            <v>180007</v>
          </cell>
          <cell r="E462" t="str">
            <v>GASTRG</v>
          </cell>
          <cell r="F462">
            <v>-123950</v>
          </cell>
          <cell r="H462" t="str">
            <v>Sales - NIMO</v>
          </cell>
          <cell r="W462">
            <v>2468.5882000000001</v>
          </cell>
        </row>
        <row r="463">
          <cell r="B463">
            <v>201202</v>
          </cell>
          <cell r="C463" t="str">
            <v>LI</v>
          </cell>
          <cell r="D463">
            <v>181791</v>
          </cell>
          <cell r="E463" t="str">
            <v>GAS</v>
          </cell>
          <cell r="F463">
            <v>-232580</v>
          </cell>
          <cell r="H463" t="str">
            <v>WSS OSS - NY</v>
          </cell>
          <cell r="W463">
            <v>0</v>
          </cell>
        </row>
        <row r="464">
          <cell r="B464">
            <v>201203</v>
          </cell>
          <cell r="C464" t="str">
            <v>BP</v>
          </cell>
          <cell r="D464">
            <v>180007</v>
          </cell>
          <cell r="E464" t="str">
            <v>FUTTRG</v>
          </cell>
          <cell r="F464">
            <v>132350</v>
          </cell>
          <cell r="H464" t="str">
            <v>Sales - NIMO</v>
          </cell>
          <cell r="W464">
            <v>0</v>
          </cell>
        </row>
        <row r="465">
          <cell r="B465">
            <v>201203</v>
          </cell>
          <cell r="C465" t="str">
            <v>BP</v>
          </cell>
          <cell r="D465">
            <v>180007</v>
          </cell>
          <cell r="E465" t="str">
            <v>GASTRG</v>
          </cell>
          <cell r="F465">
            <v>-132350</v>
          </cell>
          <cell r="H465" t="str">
            <v>Sales - NIMO</v>
          </cell>
          <cell r="W465">
            <v>2634.0297</v>
          </cell>
        </row>
        <row r="466">
          <cell r="B466">
            <v>201203</v>
          </cell>
          <cell r="C466" t="str">
            <v>LI</v>
          </cell>
          <cell r="D466">
            <v>181791</v>
          </cell>
          <cell r="E466" t="str">
            <v>GAS</v>
          </cell>
          <cell r="F466">
            <v>-248620</v>
          </cell>
          <cell r="H466" t="str">
            <v>WSS OSS - NY</v>
          </cell>
          <cell r="W466">
            <v>0</v>
          </cell>
        </row>
        <row r="467">
          <cell r="B467">
            <v>201204</v>
          </cell>
          <cell r="C467" t="str">
            <v>LI</v>
          </cell>
          <cell r="D467">
            <v>181791</v>
          </cell>
          <cell r="E467" t="str">
            <v>GAS</v>
          </cell>
          <cell r="F467">
            <v>-240600</v>
          </cell>
          <cell r="H467" t="str">
            <v>WSS OSS - NY</v>
          </cell>
          <cell r="W467">
            <v>0</v>
          </cell>
        </row>
        <row r="468">
          <cell r="B468">
            <v>201205</v>
          </cell>
          <cell r="C468" t="str">
            <v>LI</v>
          </cell>
          <cell r="D468">
            <v>181791</v>
          </cell>
          <cell r="E468" t="str">
            <v>GAS</v>
          </cell>
          <cell r="F468">
            <v>-248620</v>
          </cell>
          <cell r="H468" t="str">
            <v>WSS OSS - NY</v>
          </cell>
          <cell r="W468">
            <v>0</v>
          </cell>
        </row>
        <row r="469">
          <cell r="B469">
            <v>201206</v>
          </cell>
          <cell r="C469" t="str">
            <v>LI</v>
          </cell>
          <cell r="D469">
            <v>181791</v>
          </cell>
          <cell r="E469" t="str">
            <v>GAS</v>
          </cell>
          <cell r="F469">
            <v>-240600</v>
          </cell>
          <cell r="H469" t="str">
            <v>WSS OSS - NY</v>
          </cell>
          <cell r="W469">
            <v>0</v>
          </cell>
        </row>
        <row r="470">
          <cell r="B470">
            <v>201207</v>
          </cell>
          <cell r="C470" t="str">
            <v>LI</v>
          </cell>
          <cell r="D470">
            <v>181791</v>
          </cell>
          <cell r="E470" t="str">
            <v>GAS</v>
          </cell>
          <cell r="F470">
            <v>-248620</v>
          </cell>
          <cell r="H470" t="str">
            <v>WSS OSS - NY</v>
          </cell>
          <cell r="W470">
            <v>0</v>
          </cell>
        </row>
        <row r="471">
          <cell r="B471">
            <v>201208</v>
          </cell>
          <cell r="C471" t="str">
            <v>LI</v>
          </cell>
          <cell r="D471">
            <v>181791</v>
          </cell>
          <cell r="E471" t="str">
            <v>GAS</v>
          </cell>
          <cell r="F471">
            <v>-248620</v>
          </cell>
          <cell r="H471" t="str">
            <v>WSS OSS - NY</v>
          </cell>
          <cell r="W471">
            <v>0</v>
          </cell>
        </row>
        <row r="472">
          <cell r="B472">
            <v>201209</v>
          </cell>
          <cell r="C472" t="str">
            <v>LI</v>
          </cell>
          <cell r="D472">
            <v>181791</v>
          </cell>
          <cell r="E472" t="str">
            <v>GAS</v>
          </cell>
          <cell r="F472">
            <v>-240600</v>
          </cell>
          <cell r="H472" t="str">
            <v>WSS OSS - NY</v>
          </cell>
          <cell r="W472">
            <v>0</v>
          </cell>
        </row>
        <row r="473">
          <cell r="B473">
            <v>201210</v>
          </cell>
          <cell r="C473" t="str">
            <v>LI</v>
          </cell>
          <cell r="D473">
            <v>181791</v>
          </cell>
          <cell r="E473" t="str">
            <v>GAS</v>
          </cell>
          <cell r="F473">
            <v>-248620</v>
          </cell>
          <cell r="H473" t="str">
            <v>WSS OSS - NY</v>
          </cell>
          <cell r="W473">
            <v>0</v>
          </cell>
        </row>
      </sheetData>
      <sheetData sheetId="27">
        <row r="2">
          <cell r="B2">
            <v>201101</v>
          </cell>
          <cell r="D2">
            <v>172518</v>
          </cell>
          <cell r="W2">
            <v>0</v>
          </cell>
        </row>
        <row r="3">
          <cell r="B3">
            <v>201101</v>
          </cell>
          <cell r="D3">
            <v>172518</v>
          </cell>
          <cell r="W3">
            <v>482.25538306146137</v>
          </cell>
        </row>
        <row r="4">
          <cell r="B4">
            <v>201101</v>
          </cell>
          <cell r="D4">
            <v>172518</v>
          </cell>
          <cell r="W4">
            <v>0</v>
          </cell>
        </row>
        <row r="5">
          <cell r="B5">
            <v>201101</v>
          </cell>
          <cell r="D5">
            <v>172519</v>
          </cell>
          <cell r="W5">
            <v>0</v>
          </cell>
        </row>
        <row r="6">
          <cell r="B6">
            <v>201101</v>
          </cell>
          <cell r="D6">
            <v>172519</v>
          </cell>
          <cell r="W6">
            <v>1735.6234865965191</v>
          </cell>
        </row>
        <row r="7">
          <cell r="B7">
            <v>201101</v>
          </cell>
          <cell r="D7">
            <v>172519</v>
          </cell>
          <cell r="W7">
            <v>0</v>
          </cell>
        </row>
        <row r="8">
          <cell r="B8">
            <v>201101</v>
          </cell>
          <cell r="D8">
            <v>172078</v>
          </cell>
          <cell r="W8">
            <v>6892.3048340432506</v>
          </cell>
        </row>
        <row r="9">
          <cell r="B9">
            <v>201101</v>
          </cell>
          <cell r="D9">
            <v>67038</v>
          </cell>
          <cell r="W9">
            <v>4569.6087026716878</v>
          </cell>
        </row>
        <row r="10">
          <cell r="B10">
            <v>201101</v>
          </cell>
          <cell r="D10">
            <v>67039</v>
          </cell>
          <cell r="W10">
            <v>4464.2315624140419</v>
          </cell>
        </row>
        <row r="11">
          <cell r="B11">
            <v>201101</v>
          </cell>
          <cell r="D11">
            <v>173097</v>
          </cell>
          <cell r="W11">
            <v>0</v>
          </cell>
        </row>
        <row r="12">
          <cell r="B12">
            <v>201101</v>
          </cell>
          <cell r="D12">
            <v>173097</v>
          </cell>
          <cell r="W12">
            <v>2607.1544230803424</v>
          </cell>
        </row>
        <row r="13">
          <cell r="B13">
            <v>201101</v>
          </cell>
          <cell r="D13">
            <v>173097</v>
          </cell>
          <cell r="W13">
            <v>0</v>
          </cell>
        </row>
        <row r="14">
          <cell r="B14">
            <v>201101</v>
          </cell>
          <cell r="D14">
            <v>166064</v>
          </cell>
          <cell r="W14">
            <v>15496.638273183205</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5841.6127634591412</v>
          </cell>
        </row>
        <row r="19">
          <cell r="B19">
            <v>201101</v>
          </cell>
          <cell r="D19">
            <v>153738</v>
          </cell>
          <cell r="W19">
            <v>0</v>
          </cell>
        </row>
        <row r="20">
          <cell r="B20">
            <v>201101</v>
          </cell>
          <cell r="D20">
            <v>165934</v>
          </cell>
          <cell r="W20">
            <v>0</v>
          </cell>
        </row>
        <row r="21">
          <cell r="B21">
            <v>201101</v>
          </cell>
          <cell r="D21">
            <v>165934</v>
          </cell>
          <cell r="W21">
            <v>3103.0468478222051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1581.2569737333263</v>
          </cell>
        </row>
        <row r="26">
          <cell r="B26">
            <v>201101</v>
          </cell>
          <cell r="D26">
            <v>48216</v>
          </cell>
          <cell r="W26">
            <v>1982.969829098811</v>
          </cell>
        </row>
        <row r="27">
          <cell r="B27">
            <v>201101</v>
          </cell>
          <cell r="D27">
            <v>48217</v>
          </cell>
          <cell r="W27">
            <v>18949.889150317063</v>
          </cell>
        </row>
        <row r="28">
          <cell r="B28">
            <v>201101</v>
          </cell>
          <cell r="D28">
            <v>116952</v>
          </cell>
          <cell r="W28">
            <v>6668.5533730407733</v>
          </cell>
        </row>
        <row r="29">
          <cell r="B29">
            <v>201101</v>
          </cell>
          <cell r="D29">
            <v>116953</v>
          </cell>
          <cell r="W29">
            <v>1029.5766512080043</v>
          </cell>
        </row>
        <row r="30">
          <cell r="B30">
            <v>201101</v>
          </cell>
          <cell r="D30">
            <v>84190</v>
          </cell>
          <cell r="W30">
            <v>15835.164835718679</v>
          </cell>
        </row>
        <row r="31">
          <cell r="B31">
            <v>201101</v>
          </cell>
          <cell r="D31">
            <v>91709</v>
          </cell>
          <cell r="W31">
            <v>0</v>
          </cell>
        </row>
        <row r="32">
          <cell r="B32">
            <v>201101</v>
          </cell>
          <cell r="D32">
            <v>172389</v>
          </cell>
          <cell r="W32">
            <v>195.35762055354829</v>
          </cell>
        </row>
        <row r="33">
          <cell r="B33">
            <v>201101</v>
          </cell>
          <cell r="D33">
            <v>172387</v>
          </cell>
          <cell r="W33">
            <v>6198.655309273282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9917.8484948372516</v>
          </cell>
        </row>
        <row r="39">
          <cell r="B39">
            <v>201101</v>
          </cell>
          <cell r="D39">
            <v>172196</v>
          </cell>
          <cell r="W39">
            <v>6198.655309273282</v>
          </cell>
        </row>
        <row r="40">
          <cell r="B40">
            <v>201101</v>
          </cell>
          <cell r="D40">
            <v>172232</v>
          </cell>
          <cell r="W40">
            <v>2251.9114868721194</v>
          </cell>
        </row>
        <row r="41">
          <cell r="B41">
            <v>201101</v>
          </cell>
          <cell r="D41">
            <v>172366</v>
          </cell>
          <cell r="W41">
            <v>3007.5475647348208</v>
          </cell>
        </row>
        <row r="42">
          <cell r="B42">
            <v>201101</v>
          </cell>
          <cell r="D42">
            <v>172367</v>
          </cell>
          <cell r="W42">
            <v>1298.7182656041925</v>
          </cell>
        </row>
        <row r="43">
          <cell r="B43">
            <v>201101</v>
          </cell>
          <cell r="D43">
            <v>172219</v>
          </cell>
          <cell r="W43">
            <v>1239.7310618546564</v>
          </cell>
        </row>
        <row r="44">
          <cell r="B44">
            <v>201101</v>
          </cell>
          <cell r="D44">
            <v>144516</v>
          </cell>
          <cell r="W44">
            <v>0</v>
          </cell>
        </row>
        <row r="45">
          <cell r="B45">
            <v>201101</v>
          </cell>
          <cell r="D45">
            <v>144516</v>
          </cell>
          <cell r="W45">
            <v>8573.3601582558767</v>
          </cell>
        </row>
        <row r="46">
          <cell r="B46">
            <v>201101</v>
          </cell>
          <cell r="D46">
            <v>144516</v>
          </cell>
          <cell r="W46">
            <v>0</v>
          </cell>
        </row>
        <row r="47">
          <cell r="B47">
            <v>201101</v>
          </cell>
          <cell r="D47">
            <v>144517</v>
          </cell>
          <cell r="W47">
            <v>0</v>
          </cell>
        </row>
        <row r="48">
          <cell r="B48">
            <v>201101</v>
          </cell>
          <cell r="D48">
            <v>144517</v>
          </cell>
          <cell r="W48">
            <v>12397.310618546564</v>
          </cell>
        </row>
        <row r="49">
          <cell r="B49">
            <v>201101</v>
          </cell>
          <cell r="D49">
            <v>144517</v>
          </cell>
          <cell r="W49">
            <v>0</v>
          </cell>
        </row>
        <row r="50">
          <cell r="B50">
            <v>201101</v>
          </cell>
          <cell r="D50">
            <v>144663</v>
          </cell>
          <cell r="W50">
            <v>0</v>
          </cell>
        </row>
        <row r="51">
          <cell r="B51">
            <v>201101</v>
          </cell>
          <cell r="D51">
            <v>144663</v>
          </cell>
          <cell r="W51">
            <v>627.3039172984561</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14876.772742255876</v>
          </cell>
        </row>
        <row r="66">
          <cell r="B66">
            <v>201101</v>
          </cell>
          <cell r="D66">
            <v>172246</v>
          </cell>
          <cell r="W66">
            <v>2010.1639298104615</v>
          </cell>
        </row>
        <row r="67">
          <cell r="B67">
            <v>201101</v>
          </cell>
          <cell r="D67">
            <v>172248</v>
          </cell>
          <cell r="W67">
            <v>0</v>
          </cell>
        </row>
        <row r="68">
          <cell r="B68">
            <v>201101</v>
          </cell>
          <cell r="D68">
            <v>172248</v>
          </cell>
          <cell r="W68">
            <v>3099.327654636641</v>
          </cell>
        </row>
        <row r="69">
          <cell r="B69">
            <v>201101</v>
          </cell>
          <cell r="D69">
            <v>172248</v>
          </cell>
          <cell r="W69">
            <v>0</v>
          </cell>
        </row>
        <row r="70">
          <cell r="B70">
            <v>201101</v>
          </cell>
          <cell r="D70">
            <v>172349</v>
          </cell>
          <cell r="W70">
            <v>8383.7812841035538</v>
          </cell>
        </row>
        <row r="71">
          <cell r="B71">
            <v>201101</v>
          </cell>
          <cell r="D71">
            <v>172391</v>
          </cell>
          <cell r="W71">
            <v>0</v>
          </cell>
        </row>
        <row r="72">
          <cell r="B72">
            <v>201101</v>
          </cell>
          <cell r="D72">
            <v>172391</v>
          </cell>
          <cell r="W72">
            <v>1363.7041680401221</v>
          </cell>
        </row>
        <row r="73">
          <cell r="B73">
            <v>201101</v>
          </cell>
          <cell r="D73">
            <v>172391</v>
          </cell>
          <cell r="W73">
            <v>0</v>
          </cell>
        </row>
        <row r="74">
          <cell r="B74">
            <v>201101</v>
          </cell>
          <cell r="D74">
            <v>172513</v>
          </cell>
          <cell r="W74">
            <v>0</v>
          </cell>
        </row>
        <row r="75">
          <cell r="B75">
            <v>201101</v>
          </cell>
          <cell r="D75">
            <v>172513</v>
          </cell>
          <cell r="W75">
            <v>1549.6638273183205</v>
          </cell>
        </row>
        <row r="76">
          <cell r="B76">
            <v>201101</v>
          </cell>
          <cell r="D76">
            <v>172513</v>
          </cell>
          <cell r="W76">
            <v>0</v>
          </cell>
        </row>
        <row r="77">
          <cell r="B77">
            <v>201101</v>
          </cell>
          <cell r="D77">
            <v>172840</v>
          </cell>
          <cell r="W77">
            <v>6198.655309273282</v>
          </cell>
        </row>
        <row r="78">
          <cell r="B78">
            <v>201101</v>
          </cell>
          <cell r="D78">
            <v>172845</v>
          </cell>
          <cell r="W78">
            <v>0</v>
          </cell>
        </row>
        <row r="79">
          <cell r="B79">
            <v>201101</v>
          </cell>
          <cell r="D79">
            <v>172845</v>
          </cell>
          <cell r="W79">
            <v>6198.655309273282</v>
          </cell>
        </row>
        <row r="80">
          <cell r="B80">
            <v>201101</v>
          </cell>
          <cell r="D80">
            <v>172845</v>
          </cell>
          <cell r="W80">
            <v>0</v>
          </cell>
        </row>
        <row r="81">
          <cell r="B81">
            <v>201101</v>
          </cell>
          <cell r="D81">
            <v>173102</v>
          </cell>
          <cell r="W81">
            <v>0</v>
          </cell>
        </row>
        <row r="82">
          <cell r="B82">
            <v>201101</v>
          </cell>
          <cell r="D82">
            <v>173102</v>
          </cell>
          <cell r="W82">
            <v>6198.655309273282</v>
          </cell>
        </row>
        <row r="83">
          <cell r="B83">
            <v>201101</v>
          </cell>
          <cell r="D83">
            <v>173102</v>
          </cell>
          <cell r="W83">
            <v>0</v>
          </cell>
        </row>
        <row r="84">
          <cell r="B84">
            <v>201101</v>
          </cell>
          <cell r="D84">
            <v>173105</v>
          </cell>
          <cell r="W84">
            <v>0</v>
          </cell>
        </row>
        <row r="85">
          <cell r="B85">
            <v>201101</v>
          </cell>
          <cell r="D85">
            <v>173105</v>
          </cell>
          <cell r="W85">
            <v>4446.9153188726523</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3099.327654636641</v>
          </cell>
        </row>
        <row r="95">
          <cell r="B95">
            <v>201101</v>
          </cell>
          <cell r="D95">
            <v>172242</v>
          </cell>
          <cell r="W95">
            <v>1554.0628730216758</v>
          </cell>
        </row>
        <row r="96">
          <cell r="B96">
            <v>201101</v>
          </cell>
          <cell r="D96">
            <v>172533</v>
          </cell>
          <cell r="W96">
            <v>19468.176716821461</v>
          </cell>
        </row>
        <row r="97">
          <cell r="B97">
            <v>201101</v>
          </cell>
          <cell r="D97">
            <v>172678</v>
          </cell>
          <cell r="W97">
            <v>0</v>
          </cell>
        </row>
        <row r="98">
          <cell r="B98">
            <v>201101</v>
          </cell>
          <cell r="D98">
            <v>172678</v>
          </cell>
          <cell r="W98">
            <v>18534.599240258041</v>
          </cell>
        </row>
        <row r="99">
          <cell r="B99">
            <v>201101</v>
          </cell>
          <cell r="D99">
            <v>172678</v>
          </cell>
          <cell r="W99">
            <v>0</v>
          </cell>
        </row>
        <row r="100">
          <cell r="B100">
            <v>201101</v>
          </cell>
          <cell r="D100">
            <v>166065</v>
          </cell>
          <cell r="W100">
            <v>15496.638273183205</v>
          </cell>
        </row>
        <row r="101">
          <cell r="B101">
            <v>201101</v>
          </cell>
          <cell r="D101">
            <v>167264</v>
          </cell>
          <cell r="W101">
            <v>0</v>
          </cell>
        </row>
        <row r="102">
          <cell r="B102">
            <v>201101</v>
          </cell>
          <cell r="D102">
            <v>167264</v>
          </cell>
          <cell r="W102">
            <v>5393.4499845986829</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3762.5837727288822</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1253.987969065985</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2508.5958036628972</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7876.6912884804233</v>
          </cell>
        </row>
        <row r="119">
          <cell r="B119">
            <v>201101</v>
          </cell>
          <cell r="D119">
            <v>172222</v>
          </cell>
          <cell r="W119">
            <v>4153.0990572130986</v>
          </cell>
        </row>
        <row r="120">
          <cell r="B120">
            <v>201101</v>
          </cell>
          <cell r="D120">
            <v>172844</v>
          </cell>
          <cell r="W120">
            <v>6340.0246416492892</v>
          </cell>
        </row>
        <row r="121">
          <cell r="B121">
            <v>201101</v>
          </cell>
          <cell r="D121">
            <v>172225</v>
          </cell>
          <cell r="W121">
            <v>2293.5024644311143</v>
          </cell>
        </row>
        <row r="122">
          <cell r="B122">
            <v>201101</v>
          </cell>
          <cell r="D122">
            <v>165659</v>
          </cell>
          <cell r="W122">
            <v>0</v>
          </cell>
        </row>
        <row r="123">
          <cell r="B123">
            <v>201101</v>
          </cell>
          <cell r="D123">
            <v>172385</v>
          </cell>
          <cell r="W123">
            <v>6198.655309273282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2045.5562520601832</v>
          </cell>
        </row>
        <row r="135">
          <cell r="B135">
            <v>201101</v>
          </cell>
          <cell r="D135">
            <v>165933</v>
          </cell>
          <cell r="W135">
            <v>0</v>
          </cell>
        </row>
        <row r="136">
          <cell r="B136">
            <v>201101</v>
          </cell>
          <cell r="D136">
            <v>172239</v>
          </cell>
          <cell r="W136">
            <v>6198.655309273282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3190.4478876829585</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111.57579556691908</v>
          </cell>
        </row>
        <row r="145">
          <cell r="B145">
            <v>201101</v>
          </cell>
          <cell r="D145">
            <v>153972</v>
          </cell>
          <cell r="W145">
            <v>199.55670963402372</v>
          </cell>
        </row>
        <row r="146">
          <cell r="B146">
            <v>201101</v>
          </cell>
          <cell r="D146">
            <v>153972</v>
          </cell>
          <cell r="W146">
            <v>264.14269882419376</v>
          </cell>
        </row>
        <row r="147">
          <cell r="B147">
            <v>201101</v>
          </cell>
          <cell r="D147">
            <v>153972</v>
          </cell>
          <cell r="W147">
            <v>2775.1979689485124</v>
          </cell>
        </row>
        <row r="148">
          <cell r="B148">
            <v>201101</v>
          </cell>
          <cell r="D148">
            <v>153972</v>
          </cell>
          <cell r="W148">
            <v>3196.7065299790956</v>
          </cell>
        </row>
        <row r="149">
          <cell r="B149">
            <v>201101</v>
          </cell>
          <cell r="D149">
            <v>153972</v>
          </cell>
          <cell r="W149">
            <v>4610.5998103620432</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4732.7733069415908</v>
          </cell>
        </row>
        <row r="154">
          <cell r="B154">
            <v>201101</v>
          </cell>
          <cell r="D154">
            <v>172199</v>
          </cell>
          <cell r="W154">
            <v>6939.4945970428789</v>
          </cell>
        </row>
        <row r="155">
          <cell r="B155">
            <v>201101</v>
          </cell>
          <cell r="D155">
            <v>172200</v>
          </cell>
          <cell r="W155">
            <v>6846.5147674037798</v>
          </cell>
        </row>
        <row r="156">
          <cell r="B156">
            <v>201101</v>
          </cell>
          <cell r="D156">
            <v>172984</v>
          </cell>
          <cell r="W156">
            <v>6.7985251779126319</v>
          </cell>
        </row>
        <row r="157">
          <cell r="B157">
            <v>201101</v>
          </cell>
          <cell r="D157">
            <v>172245</v>
          </cell>
          <cell r="W157">
            <v>0</v>
          </cell>
        </row>
        <row r="158">
          <cell r="B158">
            <v>201101</v>
          </cell>
          <cell r="D158">
            <v>172233</v>
          </cell>
          <cell r="W158">
            <v>4339.0587164912977</v>
          </cell>
        </row>
        <row r="159">
          <cell r="B159">
            <v>201101</v>
          </cell>
          <cell r="D159">
            <v>172264</v>
          </cell>
          <cell r="W159">
            <v>4525.0183757694958</v>
          </cell>
        </row>
        <row r="160">
          <cell r="B160">
            <v>201101</v>
          </cell>
          <cell r="D160">
            <v>172365</v>
          </cell>
          <cell r="W160">
            <v>11.197570881267865</v>
          </cell>
        </row>
        <row r="161">
          <cell r="B161">
            <v>201101</v>
          </cell>
          <cell r="D161">
            <v>172664</v>
          </cell>
          <cell r="W161">
            <v>0</v>
          </cell>
        </row>
        <row r="162">
          <cell r="B162">
            <v>201101</v>
          </cell>
          <cell r="D162">
            <v>172664</v>
          </cell>
          <cell r="W162">
            <v>3099.327654636641</v>
          </cell>
        </row>
        <row r="163">
          <cell r="B163">
            <v>201101</v>
          </cell>
          <cell r="D163">
            <v>172664</v>
          </cell>
          <cell r="W163">
            <v>0</v>
          </cell>
        </row>
        <row r="164">
          <cell r="B164">
            <v>201101</v>
          </cell>
          <cell r="D164">
            <v>173119</v>
          </cell>
          <cell r="W164">
            <v>1066.7885787259318</v>
          </cell>
        </row>
        <row r="165">
          <cell r="B165">
            <v>201101</v>
          </cell>
          <cell r="D165">
            <v>173120</v>
          </cell>
          <cell r="W165">
            <v>6287.2960801958898</v>
          </cell>
        </row>
        <row r="166">
          <cell r="B166">
            <v>201101</v>
          </cell>
          <cell r="D166">
            <v>172843</v>
          </cell>
          <cell r="W166">
            <v>6198.655309273282</v>
          </cell>
        </row>
        <row r="167">
          <cell r="B167">
            <v>201101</v>
          </cell>
          <cell r="D167">
            <v>172833</v>
          </cell>
          <cell r="W167">
            <v>2789.3948891729769</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6198.655309273282</v>
          </cell>
        </row>
        <row r="173">
          <cell r="B173">
            <v>201101</v>
          </cell>
          <cell r="D173">
            <v>172682</v>
          </cell>
          <cell r="W173">
            <v>0</v>
          </cell>
        </row>
        <row r="174">
          <cell r="B174">
            <v>201101</v>
          </cell>
          <cell r="D174">
            <v>172198</v>
          </cell>
          <cell r="W174">
            <v>6198.655309273282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1859.5965927819846</v>
          </cell>
        </row>
        <row r="182">
          <cell r="B182">
            <v>201101</v>
          </cell>
          <cell r="D182">
            <v>153851</v>
          </cell>
          <cell r="W182">
            <v>6380.215922848125</v>
          </cell>
        </row>
        <row r="183">
          <cell r="B183">
            <v>201101</v>
          </cell>
          <cell r="D183">
            <v>172380</v>
          </cell>
          <cell r="W183">
            <v>4587.0049288622286</v>
          </cell>
        </row>
        <row r="184">
          <cell r="B184">
            <v>201101</v>
          </cell>
          <cell r="D184">
            <v>172384</v>
          </cell>
          <cell r="W184">
            <v>24.19475136845378</v>
          </cell>
        </row>
        <row r="185">
          <cell r="B185">
            <v>201101</v>
          </cell>
          <cell r="D185">
            <v>172520</v>
          </cell>
          <cell r="W185">
            <v>0</v>
          </cell>
        </row>
        <row r="186">
          <cell r="B186">
            <v>201101</v>
          </cell>
          <cell r="D186">
            <v>172520</v>
          </cell>
          <cell r="W186">
            <v>136.37041680401219</v>
          </cell>
        </row>
        <row r="187">
          <cell r="B187">
            <v>201101</v>
          </cell>
          <cell r="D187">
            <v>172520</v>
          </cell>
          <cell r="W187">
            <v>0</v>
          </cell>
        </row>
        <row r="188">
          <cell r="B188">
            <v>201101</v>
          </cell>
          <cell r="D188">
            <v>153739</v>
          </cell>
          <cell r="W188">
            <v>0</v>
          </cell>
        </row>
        <row r="189">
          <cell r="B189">
            <v>201101</v>
          </cell>
          <cell r="D189">
            <v>153739</v>
          </cell>
          <cell r="W189">
            <v>5321.5455830111123</v>
          </cell>
        </row>
        <row r="190">
          <cell r="B190">
            <v>201101</v>
          </cell>
          <cell r="D190">
            <v>153739</v>
          </cell>
          <cell r="W190">
            <v>0</v>
          </cell>
        </row>
        <row r="191">
          <cell r="B191">
            <v>201101</v>
          </cell>
          <cell r="D191">
            <v>153740</v>
          </cell>
          <cell r="W191">
            <v>117.17458100755302</v>
          </cell>
        </row>
        <row r="192">
          <cell r="B192">
            <v>201101</v>
          </cell>
          <cell r="D192">
            <v>172381</v>
          </cell>
          <cell r="W192">
            <v>0</v>
          </cell>
        </row>
        <row r="193">
          <cell r="B193">
            <v>201101</v>
          </cell>
          <cell r="D193">
            <v>172381</v>
          </cell>
          <cell r="W193">
            <v>3127.2216035283709</v>
          </cell>
        </row>
        <row r="194">
          <cell r="B194">
            <v>201101</v>
          </cell>
          <cell r="D194">
            <v>172381</v>
          </cell>
          <cell r="W194">
            <v>0</v>
          </cell>
        </row>
        <row r="195">
          <cell r="B195">
            <v>201101</v>
          </cell>
          <cell r="D195">
            <v>164079</v>
          </cell>
          <cell r="W195">
            <v>8935.4616066288763</v>
          </cell>
        </row>
        <row r="196">
          <cell r="B196">
            <v>201101</v>
          </cell>
          <cell r="D196">
            <v>172247</v>
          </cell>
          <cell r="W196">
            <v>2917.1671711931585</v>
          </cell>
        </row>
        <row r="197">
          <cell r="B197">
            <v>201101</v>
          </cell>
          <cell r="D197">
            <v>172249</v>
          </cell>
          <cell r="W197">
            <v>0</v>
          </cell>
        </row>
        <row r="198">
          <cell r="B198">
            <v>201101</v>
          </cell>
          <cell r="D198">
            <v>172249</v>
          </cell>
          <cell r="W198">
            <v>3099.327654636641</v>
          </cell>
        </row>
        <row r="199">
          <cell r="B199">
            <v>201101</v>
          </cell>
          <cell r="D199">
            <v>172249</v>
          </cell>
          <cell r="W199">
            <v>0</v>
          </cell>
        </row>
        <row r="200">
          <cell r="B200">
            <v>201101</v>
          </cell>
          <cell r="D200">
            <v>172510</v>
          </cell>
          <cell r="W200">
            <v>0</v>
          </cell>
        </row>
        <row r="201">
          <cell r="B201">
            <v>201101</v>
          </cell>
          <cell r="D201">
            <v>172510</v>
          </cell>
          <cell r="W201">
            <v>3099.327654636641</v>
          </cell>
        </row>
        <row r="202">
          <cell r="B202">
            <v>201101</v>
          </cell>
          <cell r="D202">
            <v>172510</v>
          </cell>
          <cell r="W202">
            <v>0</v>
          </cell>
        </row>
        <row r="203">
          <cell r="B203">
            <v>201101</v>
          </cell>
          <cell r="D203">
            <v>172514</v>
          </cell>
          <cell r="W203">
            <v>0</v>
          </cell>
        </row>
        <row r="204">
          <cell r="B204">
            <v>201101</v>
          </cell>
          <cell r="D204">
            <v>172514</v>
          </cell>
          <cell r="W204">
            <v>1859.5965927819846</v>
          </cell>
        </row>
        <row r="205">
          <cell r="B205">
            <v>201101</v>
          </cell>
          <cell r="D205">
            <v>172514</v>
          </cell>
          <cell r="W205">
            <v>0</v>
          </cell>
        </row>
        <row r="206">
          <cell r="B206">
            <v>201101</v>
          </cell>
          <cell r="D206">
            <v>172515</v>
          </cell>
          <cell r="W206">
            <v>0</v>
          </cell>
        </row>
        <row r="207">
          <cell r="B207">
            <v>201101</v>
          </cell>
          <cell r="D207">
            <v>172515</v>
          </cell>
          <cell r="W207">
            <v>3099.327654636641</v>
          </cell>
        </row>
        <row r="208">
          <cell r="B208">
            <v>201101</v>
          </cell>
          <cell r="D208">
            <v>172515</v>
          </cell>
          <cell r="W208">
            <v>0</v>
          </cell>
        </row>
        <row r="209">
          <cell r="B209">
            <v>201101</v>
          </cell>
          <cell r="D209">
            <v>172670</v>
          </cell>
          <cell r="W209">
            <v>4243.079537509002</v>
          </cell>
        </row>
        <row r="210">
          <cell r="B210">
            <v>201101</v>
          </cell>
          <cell r="D210">
            <v>85138</v>
          </cell>
          <cell r="W210">
            <v>16147.4970806569</v>
          </cell>
        </row>
        <row r="211">
          <cell r="B211">
            <v>201101</v>
          </cell>
          <cell r="D211">
            <v>166066</v>
          </cell>
          <cell r="W211">
            <v>15496.638273183205</v>
          </cell>
        </row>
        <row r="212">
          <cell r="B212">
            <v>201101</v>
          </cell>
          <cell r="D212">
            <v>168217</v>
          </cell>
          <cell r="W212">
            <v>0</v>
          </cell>
        </row>
        <row r="213">
          <cell r="B213">
            <v>201101</v>
          </cell>
          <cell r="D213">
            <v>172079</v>
          </cell>
          <cell r="W213">
            <v>12397.310618546564</v>
          </cell>
        </row>
        <row r="214">
          <cell r="B214">
            <v>201101</v>
          </cell>
          <cell r="D214">
            <v>172240</v>
          </cell>
          <cell r="W214">
            <v>2107.5428051529161</v>
          </cell>
        </row>
        <row r="215">
          <cell r="B215">
            <v>201101</v>
          </cell>
          <cell r="D215">
            <v>172241</v>
          </cell>
          <cell r="W215">
            <v>18.595965927819847</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2566.2432980391386</v>
          </cell>
        </row>
        <row r="221">
          <cell r="B221">
            <v>201101</v>
          </cell>
          <cell r="D221">
            <v>172386</v>
          </cell>
          <cell r="W221">
            <v>6198.655309273282</v>
          </cell>
        </row>
        <row r="222">
          <cell r="B222">
            <v>201101</v>
          </cell>
          <cell r="D222">
            <v>165074</v>
          </cell>
          <cell r="W222">
            <v>0</v>
          </cell>
        </row>
        <row r="223">
          <cell r="B223">
            <v>201101</v>
          </cell>
          <cell r="D223">
            <v>172220</v>
          </cell>
          <cell r="W223">
            <v>5156.6813474467317</v>
          </cell>
        </row>
        <row r="224">
          <cell r="B224">
            <v>201101</v>
          </cell>
          <cell r="D224">
            <v>172229</v>
          </cell>
          <cell r="W224">
            <v>3099.327654636641</v>
          </cell>
        </row>
        <row r="225">
          <cell r="B225">
            <v>201101</v>
          </cell>
          <cell r="D225">
            <v>172235</v>
          </cell>
          <cell r="W225">
            <v>1549.6638273183205</v>
          </cell>
        </row>
        <row r="226">
          <cell r="B226">
            <v>201101</v>
          </cell>
          <cell r="D226">
            <v>172350</v>
          </cell>
          <cell r="W226">
            <v>6198.655309273282</v>
          </cell>
        </row>
        <row r="227">
          <cell r="B227">
            <v>201101</v>
          </cell>
          <cell r="D227">
            <v>172069</v>
          </cell>
          <cell r="W227">
            <v>6198.655309273282</v>
          </cell>
        </row>
        <row r="228">
          <cell r="B228">
            <v>201101</v>
          </cell>
          <cell r="D228">
            <v>172070</v>
          </cell>
          <cell r="W228">
            <v>7343.6069318829213</v>
          </cell>
        </row>
        <row r="229">
          <cell r="B229">
            <v>201102</v>
          </cell>
          <cell r="D229">
            <v>67038</v>
          </cell>
          <cell r="W229">
            <v>4125.5348619667993</v>
          </cell>
        </row>
        <row r="230">
          <cell r="B230">
            <v>201102</v>
          </cell>
          <cell r="D230">
            <v>67039</v>
          </cell>
          <cell r="W230">
            <v>4030.3778820619591</v>
          </cell>
        </row>
        <row r="231">
          <cell r="B231">
            <v>201102</v>
          </cell>
          <cell r="D231">
            <v>166064</v>
          </cell>
          <cell r="W231">
            <v>48967.362048825533</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5274.0156383392987</v>
          </cell>
        </row>
        <row r="236">
          <cell r="B236">
            <v>201102</v>
          </cell>
          <cell r="D236">
            <v>165934</v>
          </cell>
          <cell r="W236">
            <v>0</v>
          </cell>
        </row>
        <row r="237">
          <cell r="B237">
            <v>201102</v>
          </cell>
          <cell r="D237">
            <v>165934</v>
          </cell>
          <cell r="W237">
            <v>2801.533437786632</v>
          </cell>
        </row>
        <row r="238">
          <cell r="B238">
            <v>201102</v>
          </cell>
          <cell r="D238">
            <v>166449</v>
          </cell>
          <cell r="W238">
            <v>0</v>
          </cell>
        </row>
        <row r="239">
          <cell r="B239">
            <v>201102</v>
          </cell>
          <cell r="D239">
            <v>166449</v>
          </cell>
          <cell r="W239">
            <v>0</v>
          </cell>
        </row>
        <row r="240">
          <cell r="B240">
            <v>201102</v>
          </cell>
          <cell r="D240">
            <v>48215</v>
          </cell>
          <cell r="W240">
            <v>1070.6659561456938</v>
          </cell>
        </row>
        <row r="241">
          <cell r="B241">
            <v>201102</v>
          </cell>
          <cell r="D241">
            <v>48216</v>
          </cell>
          <cell r="W241">
            <v>1342.6429963989201</v>
          </cell>
        </row>
        <row r="242">
          <cell r="B242">
            <v>201102</v>
          </cell>
          <cell r="D242">
            <v>48217</v>
          </cell>
          <cell r="W242">
            <v>12831.348997746061</v>
          </cell>
        </row>
        <row r="243">
          <cell r="B243">
            <v>201102</v>
          </cell>
          <cell r="D243">
            <v>116952</v>
          </cell>
          <cell r="W243">
            <v>4515.3586241820076</v>
          </cell>
        </row>
        <row r="244">
          <cell r="B244">
            <v>201102</v>
          </cell>
          <cell r="D244">
            <v>116953</v>
          </cell>
          <cell r="W244">
            <v>697.18480550027675</v>
          </cell>
        </row>
        <row r="245">
          <cell r="B245">
            <v>201102</v>
          </cell>
          <cell r="D245">
            <v>84190</v>
          </cell>
          <cell r="W245">
            <v>14296.336682594065</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8954.1518632725165</v>
          </cell>
        </row>
        <row r="252">
          <cell r="B252">
            <v>201102</v>
          </cell>
          <cell r="D252">
            <v>144516</v>
          </cell>
          <cell r="W252">
            <v>0</v>
          </cell>
        </row>
        <row r="253">
          <cell r="B253">
            <v>201102</v>
          </cell>
          <cell r="D253">
            <v>144516</v>
          </cell>
          <cell r="W253">
            <v>7740.3006406208515</v>
          </cell>
        </row>
        <row r="254">
          <cell r="B254">
            <v>201102</v>
          </cell>
          <cell r="D254">
            <v>144517</v>
          </cell>
          <cell r="W254">
            <v>0</v>
          </cell>
        </row>
        <row r="255">
          <cell r="B255">
            <v>201102</v>
          </cell>
          <cell r="D255">
            <v>144517</v>
          </cell>
          <cell r="W255">
            <v>11192.539896874408</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6715.563920048975</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4202.7999307340706</v>
          </cell>
        </row>
        <row r="273">
          <cell r="B273">
            <v>201102</v>
          </cell>
          <cell r="D273">
            <v>166065</v>
          </cell>
          <cell r="W273">
            <v>48967.362048825533</v>
          </cell>
        </row>
        <row r="274">
          <cell r="B274">
            <v>201102</v>
          </cell>
          <cell r="D274">
            <v>167264</v>
          </cell>
          <cell r="W274">
            <v>0</v>
          </cell>
        </row>
        <row r="275">
          <cell r="B275">
            <v>201102</v>
          </cell>
          <cell r="D275">
            <v>167264</v>
          </cell>
          <cell r="W275">
            <v>0</v>
          </cell>
        </row>
        <row r="276">
          <cell r="B276">
            <v>201102</v>
          </cell>
          <cell r="D276">
            <v>167264</v>
          </cell>
          <cell r="W276">
            <v>3652.0489230915573</v>
          </cell>
        </row>
        <row r="277">
          <cell r="B277">
            <v>201102</v>
          </cell>
          <cell r="D277">
            <v>167265</v>
          </cell>
          <cell r="W277">
            <v>0</v>
          </cell>
        </row>
        <row r="278">
          <cell r="B278">
            <v>201102</v>
          </cell>
          <cell r="D278">
            <v>167265</v>
          </cell>
          <cell r="W278">
            <v>0</v>
          </cell>
        </row>
        <row r="279">
          <cell r="B279">
            <v>201102</v>
          </cell>
          <cell r="D279">
            <v>167265</v>
          </cell>
          <cell r="W279">
            <v>2547.6482182926243</v>
          </cell>
        </row>
        <row r="280">
          <cell r="B280">
            <v>201102</v>
          </cell>
          <cell r="D280">
            <v>167266</v>
          </cell>
          <cell r="W280">
            <v>0</v>
          </cell>
        </row>
        <row r="281">
          <cell r="B281">
            <v>201102</v>
          </cell>
          <cell r="D281">
            <v>167266</v>
          </cell>
          <cell r="W281">
            <v>0</v>
          </cell>
        </row>
        <row r="282">
          <cell r="B282">
            <v>201102</v>
          </cell>
          <cell r="D282">
            <v>167266</v>
          </cell>
          <cell r="W282">
            <v>849.06614054797149</v>
          </cell>
        </row>
        <row r="283">
          <cell r="B283">
            <v>201102</v>
          </cell>
          <cell r="D283">
            <v>167267</v>
          </cell>
          <cell r="W283">
            <v>0</v>
          </cell>
        </row>
        <row r="284">
          <cell r="B284">
            <v>201102</v>
          </cell>
          <cell r="D284">
            <v>167267</v>
          </cell>
          <cell r="W284">
            <v>0</v>
          </cell>
        </row>
        <row r="285">
          <cell r="B285">
            <v>201102</v>
          </cell>
          <cell r="D285">
            <v>167267</v>
          </cell>
          <cell r="W285">
            <v>1698.5820777446529</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1846.7650847918444</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100.75444931100775</v>
          </cell>
        </row>
        <row r="305">
          <cell r="B305">
            <v>201102</v>
          </cell>
          <cell r="D305">
            <v>153972</v>
          </cell>
          <cell r="W305">
            <v>180.11856910559123</v>
          </cell>
        </row>
        <row r="306">
          <cell r="B306">
            <v>201102</v>
          </cell>
          <cell r="D306">
            <v>153972</v>
          </cell>
          <cell r="W306">
            <v>238.4921786270481</v>
          </cell>
        </row>
        <row r="307">
          <cell r="B307">
            <v>201102</v>
          </cell>
          <cell r="D307">
            <v>153972</v>
          </cell>
          <cell r="W307">
            <v>2505.4672881247225</v>
          </cell>
        </row>
        <row r="308">
          <cell r="B308">
            <v>201102</v>
          </cell>
          <cell r="D308">
            <v>153972</v>
          </cell>
          <cell r="W308">
            <v>2886.0952077440852</v>
          </cell>
        </row>
        <row r="309">
          <cell r="B309">
            <v>201102</v>
          </cell>
          <cell r="D309">
            <v>153972</v>
          </cell>
          <cell r="W309">
            <v>4162.5181419718319</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2880.0979190946205</v>
          </cell>
        </row>
        <row r="324">
          <cell r="B324">
            <v>201102</v>
          </cell>
          <cell r="D324">
            <v>153739</v>
          </cell>
          <cell r="W324">
            <v>0</v>
          </cell>
        </row>
        <row r="325">
          <cell r="B325">
            <v>201102</v>
          </cell>
          <cell r="D325">
            <v>153739</v>
          </cell>
          <cell r="W325">
            <v>4804.4279370862087</v>
          </cell>
        </row>
        <row r="326">
          <cell r="B326">
            <v>201102</v>
          </cell>
          <cell r="D326">
            <v>153740</v>
          </cell>
          <cell r="W326">
            <v>52.876094926114185</v>
          </cell>
        </row>
        <row r="327">
          <cell r="B327">
            <v>201102</v>
          </cell>
          <cell r="D327">
            <v>164079</v>
          </cell>
          <cell r="W327">
            <v>8067.1528720166807</v>
          </cell>
        </row>
        <row r="328">
          <cell r="B328">
            <v>201102</v>
          </cell>
          <cell r="D328">
            <v>85138</v>
          </cell>
          <cell r="W328">
            <v>14578.409158740556</v>
          </cell>
        </row>
        <row r="329">
          <cell r="B329">
            <v>201102</v>
          </cell>
          <cell r="D329">
            <v>166066</v>
          </cell>
          <cell r="W329">
            <v>48967.362048825533</v>
          </cell>
        </row>
        <row r="330">
          <cell r="B330">
            <v>201102</v>
          </cell>
          <cell r="D330">
            <v>168217</v>
          </cell>
          <cell r="W330">
            <v>0</v>
          </cell>
        </row>
        <row r="331">
          <cell r="B331">
            <v>201102</v>
          </cell>
          <cell r="D331">
            <v>165074</v>
          </cell>
          <cell r="W331">
            <v>0</v>
          </cell>
        </row>
        <row r="332">
          <cell r="B332">
            <v>201103</v>
          </cell>
          <cell r="D332">
            <v>67038</v>
          </cell>
          <cell r="W332">
            <v>4565.3850462541077</v>
          </cell>
        </row>
        <row r="333">
          <cell r="B333">
            <v>201103</v>
          </cell>
          <cell r="D333">
            <v>67039</v>
          </cell>
          <cell r="W333">
            <v>4460.0592169245137</v>
          </cell>
        </row>
        <row r="334">
          <cell r="B334">
            <v>201103</v>
          </cell>
          <cell r="D334">
            <v>166064</v>
          </cell>
          <cell r="W334">
            <v>42575.768054642765</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5836.0902130046925</v>
          </cell>
        </row>
        <row r="339">
          <cell r="B339">
            <v>201103</v>
          </cell>
          <cell r="D339">
            <v>165934</v>
          </cell>
          <cell r="W339">
            <v>0</v>
          </cell>
        </row>
        <row r="340">
          <cell r="B340">
            <v>201103</v>
          </cell>
          <cell r="D340">
            <v>165934</v>
          </cell>
          <cell r="W340">
            <v>3100.216820798219</v>
          </cell>
        </row>
        <row r="341">
          <cell r="B341">
            <v>201103</v>
          </cell>
          <cell r="D341">
            <v>166449</v>
          </cell>
          <cell r="W341">
            <v>0</v>
          </cell>
        </row>
        <row r="342">
          <cell r="B342">
            <v>201103</v>
          </cell>
          <cell r="D342">
            <v>166449</v>
          </cell>
          <cell r="W342">
            <v>0</v>
          </cell>
        </row>
        <row r="343">
          <cell r="B343">
            <v>201103</v>
          </cell>
          <cell r="D343">
            <v>48215</v>
          </cell>
          <cell r="W343">
            <v>1184.7656855139144</v>
          </cell>
        </row>
        <row r="344">
          <cell r="B344">
            <v>201103</v>
          </cell>
          <cell r="D344">
            <v>48216</v>
          </cell>
          <cell r="W344">
            <v>1485.7537291009514</v>
          </cell>
        </row>
        <row r="345">
          <cell r="B345">
            <v>201103</v>
          </cell>
          <cell r="D345">
            <v>48217</v>
          </cell>
          <cell r="W345">
            <v>14199.050998440862</v>
          </cell>
        </row>
        <row r="346">
          <cell r="B346">
            <v>201103</v>
          </cell>
          <cell r="D346">
            <v>116952</v>
          </cell>
          <cell r="W346">
            <v>4996.731291321652</v>
          </cell>
        </row>
        <row r="347">
          <cell r="B347">
            <v>201103</v>
          </cell>
          <cell r="D347">
            <v>116953</v>
          </cell>
          <cell r="W347">
            <v>771.50670335780842</v>
          </cell>
        </row>
        <row r="348">
          <cell r="B348">
            <v>201103</v>
          </cell>
          <cell r="D348">
            <v>84190</v>
          </cell>
          <cell r="W348">
            <v>15820.259340118915</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8565.3682496743986</v>
          </cell>
        </row>
        <row r="357">
          <cell r="B357">
            <v>201103</v>
          </cell>
          <cell r="D357">
            <v>144517</v>
          </cell>
          <cell r="W357">
            <v>0</v>
          </cell>
        </row>
        <row r="358">
          <cell r="B358">
            <v>201103</v>
          </cell>
          <cell r="D358">
            <v>144517</v>
          </cell>
          <cell r="W358">
            <v>12385.677979532442</v>
          </cell>
        </row>
        <row r="359">
          <cell r="B359">
            <v>201103</v>
          </cell>
          <cell r="D359">
            <v>144663</v>
          </cell>
          <cell r="W359">
            <v>0</v>
          </cell>
        </row>
        <row r="360">
          <cell r="B360">
            <v>201103</v>
          </cell>
          <cell r="D360">
            <v>144663</v>
          </cell>
          <cell r="W360">
            <v>626.75863525162549</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7431.3668158677265</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4650.8248793440534</v>
          </cell>
        </row>
        <row r="376">
          <cell r="B376">
            <v>201103</v>
          </cell>
          <cell r="D376">
            <v>166065</v>
          </cell>
          <cell r="W376">
            <v>42575.768054642765</v>
          </cell>
        </row>
        <row r="377">
          <cell r="B377">
            <v>201103</v>
          </cell>
          <cell r="D377">
            <v>167264</v>
          </cell>
          <cell r="W377">
            <v>0</v>
          </cell>
        </row>
        <row r="378">
          <cell r="B378">
            <v>201103</v>
          </cell>
          <cell r="D378">
            <v>167264</v>
          </cell>
          <cell r="W378">
            <v>0</v>
          </cell>
        </row>
        <row r="379">
          <cell r="B379">
            <v>201103</v>
          </cell>
          <cell r="D379">
            <v>167264</v>
          </cell>
          <cell r="W379">
            <v>4041.3041051544342</v>
          </cell>
        </row>
        <row r="380">
          <cell r="B380">
            <v>201103</v>
          </cell>
          <cell r="D380">
            <v>167265</v>
          </cell>
          <cell r="W380">
            <v>0</v>
          </cell>
        </row>
        <row r="381">
          <cell r="B381">
            <v>201103</v>
          </cell>
          <cell r="D381">
            <v>167265</v>
          </cell>
          <cell r="W381">
            <v>0</v>
          </cell>
        </row>
        <row r="382">
          <cell r="B382">
            <v>201103</v>
          </cell>
          <cell r="D382">
            <v>167265</v>
          </cell>
          <cell r="W382">
            <v>2819.2147030801752</v>
          </cell>
        </row>
        <row r="383">
          <cell r="B383">
            <v>201103</v>
          </cell>
          <cell r="D383">
            <v>167266</v>
          </cell>
          <cell r="W383">
            <v>0</v>
          </cell>
        </row>
        <row r="384">
          <cell r="B384">
            <v>201103</v>
          </cell>
          <cell r="D384">
            <v>167266</v>
          </cell>
          <cell r="W384">
            <v>0</v>
          </cell>
        </row>
        <row r="385">
          <cell r="B385">
            <v>201103</v>
          </cell>
          <cell r="D385">
            <v>167266</v>
          </cell>
          <cell r="W385">
            <v>939.53837510136839</v>
          </cell>
        </row>
        <row r="386">
          <cell r="B386">
            <v>201103</v>
          </cell>
          <cell r="D386">
            <v>167267</v>
          </cell>
          <cell r="W386">
            <v>0</v>
          </cell>
        </row>
        <row r="387">
          <cell r="B387">
            <v>201103</v>
          </cell>
          <cell r="D387">
            <v>167267</v>
          </cell>
          <cell r="W387">
            <v>0</v>
          </cell>
        </row>
        <row r="388">
          <cell r="B388">
            <v>201103</v>
          </cell>
          <cell r="D388">
            <v>167267</v>
          </cell>
          <cell r="W388">
            <v>1879.6763279788065</v>
          </cell>
        </row>
        <row r="389">
          <cell r="B389">
            <v>201103</v>
          </cell>
          <cell r="D389">
            <v>168215</v>
          </cell>
          <cell r="W389">
            <v>0</v>
          </cell>
        </row>
        <row r="390">
          <cell r="B390">
            <v>201103</v>
          </cell>
          <cell r="D390">
            <v>166074</v>
          </cell>
          <cell r="W390">
            <v>3934.6292258286835</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2043.5609201045506</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166.68262174740295</v>
          </cell>
        </row>
        <row r="405">
          <cell r="B405">
            <v>201103</v>
          </cell>
          <cell r="D405">
            <v>153972</v>
          </cell>
          <cell r="W405">
            <v>219.84518455892476</v>
          </cell>
        </row>
        <row r="406">
          <cell r="B406">
            <v>201103</v>
          </cell>
          <cell r="D406">
            <v>153972</v>
          </cell>
          <cell r="W406">
            <v>2310.5728897142994</v>
          </cell>
        </row>
        <row r="407">
          <cell r="B407">
            <v>201103</v>
          </cell>
          <cell r="D407">
            <v>153972</v>
          </cell>
          <cell r="W407">
            <v>2661.1260294564395</v>
          </cell>
        </row>
        <row r="408">
          <cell r="B408">
            <v>201103</v>
          </cell>
          <cell r="D408">
            <v>153972</v>
          </cell>
          <cell r="W408">
            <v>3838.2970631401363</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5316.4561404108708</v>
          </cell>
        </row>
        <row r="422">
          <cell r="B422">
            <v>201103</v>
          </cell>
          <cell r="D422">
            <v>153740</v>
          </cell>
          <cell r="W422">
            <v>58.558762796149956</v>
          </cell>
        </row>
        <row r="423">
          <cell r="B423">
            <v>201103</v>
          </cell>
          <cell r="D423">
            <v>164079</v>
          </cell>
          <cell r="W423">
            <v>8926.9136486444859</v>
          </cell>
        </row>
        <row r="424">
          <cell r="B424">
            <v>201103</v>
          </cell>
          <cell r="D424">
            <v>85138</v>
          </cell>
          <cell r="W424">
            <v>16132.239642933899</v>
          </cell>
        </row>
        <row r="425">
          <cell r="B425">
            <v>201103</v>
          </cell>
          <cell r="D425">
            <v>166066</v>
          </cell>
          <cell r="W425">
            <v>42575.768054642765</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4313.3145975684638</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5643.9925306704636</v>
          </cell>
        </row>
        <row r="435">
          <cell r="B435">
            <v>201104</v>
          </cell>
          <cell r="D435">
            <v>166449</v>
          </cell>
          <cell r="W435">
            <v>0</v>
          </cell>
        </row>
        <row r="436">
          <cell r="B436">
            <v>201104</v>
          </cell>
          <cell r="D436">
            <v>48215</v>
          </cell>
          <cell r="W436">
            <v>1145.9115038773639</v>
          </cell>
        </row>
        <row r="437">
          <cell r="B437">
            <v>201104</v>
          </cell>
          <cell r="D437">
            <v>48216</v>
          </cell>
          <cell r="W437">
            <v>1436.9223761841301</v>
          </cell>
        </row>
        <row r="438">
          <cell r="B438">
            <v>201104</v>
          </cell>
          <cell r="D438">
            <v>48217</v>
          </cell>
          <cell r="W438">
            <v>13731.757103348518</v>
          </cell>
        </row>
        <row r="439">
          <cell r="B439">
            <v>201104</v>
          </cell>
          <cell r="D439">
            <v>116952</v>
          </cell>
          <cell r="W439">
            <v>4832.2490212545254</v>
          </cell>
        </row>
        <row r="440">
          <cell r="B440">
            <v>201104</v>
          </cell>
          <cell r="D440">
            <v>116953</v>
          </cell>
          <cell r="W440">
            <v>746.10871947239377</v>
          </cell>
        </row>
        <row r="441">
          <cell r="B441">
            <v>201104</v>
          </cell>
          <cell r="D441">
            <v>84190</v>
          </cell>
          <cell r="W441">
            <v>15299.59940680969</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77.922581668135123</v>
          </cell>
        </row>
        <row r="457">
          <cell r="B457">
            <v>201104</v>
          </cell>
          <cell r="D457">
            <v>153972</v>
          </cell>
          <cell r="W457">
            <v>139.46144103681618</v>
          </cell>
        </row>
        <row r="458">
          <cell r="B458">
            <v>201104</v>
          </cell>
          <cell r="D458">
            <v>153972</v>
          </cell>
          <cell r="W458">
            <v>184.41677661458644</v>
          </cell>
        </row>
        <row r="459">
          <cell r="B459">
            <v>201104</v>
          </cell>
          <cell r="D459">
            <v>153972</v>
          </cell>
          <cell r="W459">
            <v>1936.8756581817997</v>
          </cell>
        </row>
        <row r="460">
          <cell r="B460">
            <v>201104</v>
          </cell>
          <cell r="D460">
            <v>153972</v>
          </cell>
          <cell r="W460">
            <v>2229.7846446574049</v>
          </cell>
        </row>
        <row r="461">
          <cell r="B461">
            <v>201104</v>
          </cell>
          <cell r="D461">
            <v>153972</v>
          </cell>
          <cell r="W461">
            <v>3217.4034169281535</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4558.7429762341544</v>
          </cell>
        </row>
        <row r="471">
          <cell r="B471">
            <v>201105</v>
          </cell>
          <cell r="D471">
            <v>67039</v>
          </cell>
          <cell r="W471">
            <v>4453.4828312781692</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5827.6570196978582</v>
          </cell>
        </row>
        <row r="477">
          <cell r="B477">
            <v>201105</v>
          </cell>
          <cell r="D477">
            <v>166449</v>
          </cell>
          <cell r="W477">
            <v>0</v>
          </cell>
        </row>
        <row r="478">
          <cell r="B478">
            <v>201105</v>
          </cell>
          <cell r="D478">
            <v>48215</v>
          </cell>
          <cell r="W478">
            <v>1183.1280239976784</v>
          </cell>
        </row>
        <row r="479">
          <cell r="B479">
            <v>201105</v>
          </cell>
          <cell r="D479">
            <v>48216</v>
          </cell>
          <cell r="W479">
            <v>1483.6287604042805</v>
          </cell>
        </row>
        <row r="480">
          <cell r="B480">
            <v>201105</v>
          </cell>
          <cell r="D480">
            <v>48217</v>
          </cell>
          <cell r="W480">
            <v>14178.361764412795</v>
          </cell>
        </row>
        <row r="481">
          <cell r="B481">
            <v>201105</v>
          </cell>
          <cell r="D481">
            <v>116952</v>
          </cell>
          <cell r="W481">
            <v>4989.4207514928685</v>
          </cell>
        </row>
        <row r="482">
          <cell r="B482">
            <v>201105</v>
          </cell>
          <cell r="D482">
            <v>116953</v>
          </cell>
          <cell r="W482">
            <v>770.27656361054221</v>
          </cell>
        </row>
        <row r="483">
          <cell r="B483">
            <v>201105</v>
          </cell>
          <cell r="D483">
            <v>84190</v>
          </cell>
          <cell r="W483">
            <v>15797.21086283454</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4407.6702753365353</v>
          </cell>
        </row>
        <row r="502">
          <cell r="B502">
            <v>201106</v>
          </cell>
          <cell r="D502">
            <v>67039</v>
          </cell>
          <cell r="W502">
            <v>4305.8442271202985</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5634.3746679650758</v>
          </cell>
        </row>
        <row r="508">
          <cell r="B508">
            <v>201106</v>
          </cell>
          <cell r="D508">
            <v>166449</v>
          </cell>
          <cell r="W508">
            <v>0</v>
          </cell>
        </row>
        <row r="509">
          <cell r="B509">
            <v>201106</v>
          </cell>
          <cell r="D509">
            <v>48215</v>
          </cell>
          <cell r="W509">
            <v>1143.8958563585722</v>
          </cell>
        </row>
        <row r="510">
          <cell r="B510">
            <v>201106</v>
          </cell>
          <cell r="D510">
            <v>48216</v>
          </cell>
          <cell r="W510">
            <v>1434.3995821519522</v>
          </cell>
        </row>
        <row r="511">
          <cell r="B511">
            <v>201106</v>
          </cell>
          <cell r="D511">
            <v>48217</v>
          </cell>
          <cell r="W511">
            <v>13708.331741110813</v>
          </cell>
        </row>
        <row r="512">
          <cell r="B512">
            <v>201106</v>
          </cell>
          <cell r="D512">
            <v>116952</v>
          </cell>
          <cell r="W512">
            <v>4824.0090342441945</v>
          </cell>
        </row>
        <row r="513">
          <cell r="B513">
            <v>201106</v>
          </cell>
          <cell r="D513">
            <v>116953</v>
          </cell>
          <cell r="W513">
            <v>744.82759386405792</v>
          </cell>
        </row>
        <row r="514">
          <cell r="B514">
            <v>201106</v>
          </cell>
          <cell r="D514">
            <v>84190</v>
          </cell>
          <cell r="W514">
            <v>15273.507914599306</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4549.5027193856222</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5816.0031693426827</v>
          </cell>
        </row>
        <row r="540">
          <cell r="B540">
            <v>201107</v>
          </cell>
          <cell r="D540">
            <v>166449</v>
          </cell>
          <cell r="W540">
            <v>0</v>
          </cell>
        </row>
        <row r="541">
          <cell r="B541">
            <v>201107</v>
          </cell>
          <cell r="D541">
            <v>48215</v>
          </cell>
          <cell r="W541">
            <v>1180.6833693580163</v>
          </cell>
        </row>
        <row r="542">
          <cell r="B542">
            <v>201107</v>
          </cell>
          <cell r="D542">
            <v>48216</v>
          </cell>
          <cell r="W542">
            <v>1480.6440022425834</v>
          </cell>
        </row>
        <row r="543">
          <cell r="B543">
            <v>201107</v>
          </cell>
          <cell r="D543">
            <v>48217</v>
          </cell>
          <cell r="W543">
            <v>14150.089036797675</v>
          </cell>
        </row>
        <row r="544">
          <cell r="B544">
            <v>201107</v>
          </cell>
          <cell r="D544">
            <v>116952</v>
          </cell>
          <cell r="W544">
            <v>4979.4363144565323</v>
          </cell>
        </row>
        <row r="545">
          <cell r="B545">
            <v>201107</v>
          </cell>
          <cell r="D545">
            <v>116953</v>
          </cell>
          <cell r="W545">
            <v>768.76138248260293</v>
          </cell>
        </row>
        <row r="546">
          <cell r="B546">
            <v>201107</v>
          </cell>
          <cell r="D546">
            <v>84190</v>
          </cell>
          <cell r="W546">
            <v>15765.595579074688</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4544.3961418330373</v>
          </cell>
        </row>
        <row r="564">
          <cell r="B564">
            <v>201108</v>
          </cell>
          <cell r="D564">
            <v>67039</v>
          </cell>
          <cell r="W564">
            <v>4439.468686031968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5809.310585244797</v>
          </cell>
        </row>
        <row r="570">
          <cell r="B570">
            <v>201108</v>
          </cell>
          <cell r="D570">
            <v>166449</v>
          </cell>
          <cell r="W570">
            <v>0</v>
          </cell>
        </row>
        <row r="571">
          <cell r="B571">
            <v>201108</v>
          </cell>
          <cell r="D571">
            <v>48215</v>
          </cell>
          <cell r="W571">
            <v>1179.3865980225789</v>
          </cell>
        </row>
        <row r="572">
          <cell r="B572">
            <v>201108</v>
          </cell>
          <cell r="D572">
            <v>48216</v>
          </cell>
          <cell r="W572">
            <v>1478.9086035079529</v>
          </cell>
        </row>
        <row r="573">
          <cell r="B573">
            <v>201108</v>
          </cell>
          <cell r="D573">
            <v>48217</v>
          </cell>
          <cell r="W573">
            <v>14133.638529569329</v>
          </cell>
        </row>
        <row r="574">
          <cell r="B574">
            <v>201108</v>
          </cell>
          <cell r="D574">
            <v>116952</v>
          </cell>
          <cell r="W574">
            <v>4973.6810940838022</v>
          </cell>
        </row>
        <row r="575">
          <cell r="B575">
            <v>201108</v>
          </cell>
          <cell r="D575">
            <v>116953</v>
          </cell>
          <cell r="W575">
            <v>767.9552718064059</v>
          </cell>
        </row>
        <row r="576">
          <cell r="B576">
            <v>201108</v>
          </cell>
          <cell r="D576">
            <v>84190</v>
          </cell>
          <cell r="W576">
            <v>15747.297126221054</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4391.9508486626637</v>
          </cell>
        </row>
        <row r="593">
          <cell r="B593">
            <v>201109</v>
          </cell>
          <cell r="D593">
            <v>67039</v>
          </cell>
          <cell r="W593">
            <v>4290.6656193581139</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5614.3519133599038</v>
          </cell>
        </row>
        <row r="599">
          <cell r="B599">
            <v>201109</v>
          </cell>
          <cell r="D599">
            <v>166449</v>
          </cell>
          <cell r="W599">
            <v>0</v>
          </cell>
        </row>
        <row r="600">
          <cell r="B600">
            <v>201109</v>
          </cell>
          <cell r="D600">
            <v>48215</v>
          </cell>
          <cell r="W600">
            <v>1139.7579002351606</v>
          </cell>
        </row>
        <row r="601">
          <cell r="B601">
            <v>201109</v>
          </cell>
          <cell r="D601">
            <v>48216</v>
          </cell>
          <cell r="W601">
            <v>1429.4077365977303</v>
          </cell>
        </row>
        <row r="602">
          <cell r="B602">
            <v>201109</v>
          </cell>
          <cell r="D602">
            <v>48217</v>
          </cell>
          <cell r="W602">
            <v>13659.599175122174</v>
          </cell>
        </row>
        <row r="603">
          <cell r="B603">
            <v>201109</v>
          </cell>
          <cell r="D603">
            <v>116952</v>
          </cell>
          <cell r="W603">
            <v>4806.8115590473935</v>
          </cell>
        </row>
        <row r="604">
          <cell r="B604">
            <v>201109</v>
          </cell>
          <cell r="D604">
            <v>116953</v>
          </cell>
          <cell r="W604">
            <v>742.1435920843744</v>
          </cell>
        </row>
        <row r="605">
          <cell r="B605">
            <v>201109</v>
          </cell>
          <cell r="D605">
            <v>84190</v>
          </cell>
          <cell r="W605">
            <v>15219.10260487191</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4531.6007222498511</v>
          </cell>
        </row>
        <row r="622">
          <cell r="B622">
            <v>201110</v>
          </cell>
          <cell r="D622">
            <v>67039</v>
          </cell>
          <cell r="W622">
            <v>4426.9839341059187</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5792.9802821566964</v>
          </cell>
        </row>
        <row r="628">
          <cell r="B628">
            <v>201110</v>
          </cell>
          <cell r="D628">
            <v>166449</v>
          </cell>
          <cell r="W628">
            <v>0</v>
          </cell>
        </row>
        <row r="629">
          <cell r="B629">
            <v>201110</v>
          </cell>
          <cell r="D629">
            <v>48215</v>
          </cell>
          <cell r="W629">
            <v>1176.0421512922942</v>
          </cell>
        </row>
        <row r="630">
          <cell r="B630">
            <v>201110</v>
          </cell>
          <cell r="D630">
            <v>48216</v>
          </cell>
          <cell r="W630">
            <v>1474.7978077204675</v>
          </cell>
        </row>
        <row r="631">
          <cell r="B631">
            <v>201110</v>
          </cell>
          <cell r="D631">
            <v>48217</v>
          </cell>
          <cell r="W631">
            <v>14093.973698750604</v>
          </cell>
        </row>
        <row r="632">
          <cell r="B632">
            <v>201110</v>
          </cell>
          <cell r="D632">
            <v>116952</v>
          </cell>
          <cell r="W632">
            <v>4959.7324733493551</v>
          </cell>
        </row>
        <row r="633">
          <cell r="B633">
            <v>201110</v>
          </cell>
          <cell r="D633">
            <v>116953</v>
          </cell>
          <cell r="W633">
            <v>765.79488921358688</v>
          </cell>
        </row>
        <row r="634">
          <cell r="B634">
            <v>201110</v>
          </cell>
          <cell r="D634">
            <v>84190</v>
          </cell>
          <cell r="W634">
            <v>15703.079535440616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1325.7473467717441</v>
          </cell>
        </row>
        <row r="650">
          <cell r="B650">
            <v>201111</v>
          </cell>
          <cell r="D650">
            <v>48216</v>
          </cell>
          <cell r="W650">
            <v>1662.4118938226127</v>
          </cell>
        </row>
        <row r="651">
          <cell r="B651">
            <v>201111</v>
          </cell>
          <cell r="D651">
            <v>48217</v>
          </cell>
          <cell r="W651">
            <v>15887.534548793405</v>
          </cell>
        </row>
        <row r="652">
          <cell r="B652">
            <v>201111</v>
          </cell>
          <cell r="D652">
            <v>116952</v>
          </cell>
          <cell r="W652">
            <v>5590.8619707971393</v>
          </cell>
        </row>
        <row r="653">
          <cell r="B653">
            <v>201111</v>
          </cell>
          <cell r="D653">
            <v>116953</v>
          </cell>
          <cell r="W653">
            <v>863.2692371066272</v>
          </cell>
        </row>
        <row r="654">
          <cell r="B654">
            <v>201112</v>
          </cell>
          <cell r="D654">
            <v>48215</v>
          </cell>
          <cell r="W654">
            <v>1367.5535033802605</v>
          </cell>
        </row>
        <row r="655">
          <cell r="B655">
            <v>201112</v>
          </cell>
          <cell r="D655">
            <v>48216</v>
          </cell>
          <cell r="W655">
            <v>1714.7968098542501</v>
          </cell>
        </row>
        <row r="656">
          <cell r="B656">
            <v>201112</v>
          </cell>
          <cell r="D656">
            <v>48217</v>
          </cell>
          <cell r="W656">
            <v>16387.829165363481</v>
          </cell>
        </row>
        <row r="657">
          <cell r="B657">
            <v>201112</v>
          </cell>
          <cell r="D657">
            <v>116952</v>
          </cell>
          <cell r="W657">
            <v>5766.9555352019242</v>
          </cell>
        </row>
        <row r="658">
          <cell r="B658">
            <v>201112</v>
          </cell>
          <cell r="D658">
            <v>116953</v>
          </cell>
          <cell r="W658">
            <v>890.39870912813865</v>
          </cell>
        </row>
        <row r="659">
          <cell r="B659">
            <v>201201</v>
          </cell>
          <cell r="D659">
            <v>48215</v>
          </cell>
          <cell r="W659">
            <v>1365.6209113228781</v>
          </cell>
        </row>
        <row r="660">
          <cell r="B660">
            <v>201201</v>
          </cell>
          <cell r="D660">
            <v>48216</v>
          </cell>
          <cell r="W660">
            <v>1712.4646065269683</v>
          </cell>
        </row>
        <row r="661">
          <cell r="B661">
            <v>201201</v>
          </cell>
          <cell r="D661">
            <v>48217</v>
          </cell>
          <cell r="W661">
            <v>16365.349004469157</v>
          </cell>
        </row>
        <row r="662">
          <cell r="B662">
            <v>201201</v>
          </cell>
          <cell r="D662">
            <v>116952</v>
          </cell>
          <cell r="W662">
            <v>5759.0323942266696</v>
          </cell>
        </row>
        <row r="663">
          <cell r="B663">
            <v>201201</v>
          </cell>
          <cell r="D663">
            <v>116953</v>
          </cell>
          <cell r="W663">
            <v>889.12415393763013</v>
          </cell>
        </row>
        <row r="664">
          <cell r="B664">
            <v>201202</v>
          </cell>
          <cell r="D664">
            <v>48215</v>
          </cell>
          <cell r="W664">
            <v>1275.8596881274621</v>
          </cell>
        </row>
        <row r="665">
          <cell r="B665">
            <v>201202</v>
          </cell>
          <cell r="D665">
            <v>48216</v>
          </cell>
          <cell r="W665">
            <v>1599.8682212492536</v>
          </cell>
        </row>
        <row r="666">
          <cell r="B666">
            <v>201202</v>
          </cell>
          <cell r="D666">
            <v>48217</v>
          </cell>
          <cell r="W666">
            <v>15289.44614267468</v>
          </cell>
        </row>
        <row r="667">
          <cell r="B667">
            <v>201202</v>
          </cell>
          <cell r="D667">
            <v>116952</v>
          </cell>
          <cell r="W667">
            <v>5380.3156095844015</v>
          </cell>
        </row>
        <row r="668">
          <cell r="B668">
            <v>201202</v>
          </cell>
          <cell r="D668">
            <v>116953</v>
          </cell>
          <cell r="W668">
            <v>830.63057122365854</v>
          </cell>
        </row>
        <row r="669">
          <cell r="B669">
            <v>201203</v>
          </cell>
          <cell r="D669">
            <v>48215</v>
          </cell>
          <cell r="W669">
            <v>1361.9288454666369</v>
          </cell>
        </row>
        <row r="670">
          <cell r="B670">
            <v>201203</v>
          </cell>
          <cell r="D670">
            <v>48216</v>
          </cell>
          <cell r="W670">
            <v>1707.9727876978868</v>
          </cell>
        </row>
        <row r="671">
          <cell r="B671">
            <v>201203</v>
          </cell>
          <cell r="D671">
            <v>48217</v>
          </cell>
          <cell r="W671">
            <v>16321.94204667839</v>
          </cell>
        </row>
        <row r="672">
          <cell r="B672">
            <v>201203</v>
          </cell>
          <cell r="D672">
            <v>116952</v>
          </cell>
          <cell r="W672">
            <v>5743.7037463164816</v>
          </cell>
        </row>
        <row r="673">
          <cell r="B673">
            <v>201203</v>
          </cell>
          <cell r="D673">
            <v>116953</v>
          </cell>
          <cell r="W673">
            <v>886.74846472317267</v>
          </cell>
        </row>
        <row r="674">
          <cell r="B674">
            <v>201101</v>
          </cell>
          <cell r="D674">
            <v>172227</v>
          </cell>
          <cell r="W674">
            <v>6198.655309273282</v>
          </cell>
        </row>
        <row r="675">
          <cell r="B675">
            <v>201101</v>
          </cell>
          <cell r="D675">
            <v>172534</v>
          </cell>
          <cell r="W675">
            <v>9297.9829639099225</v>
          </cell>
        </row>
        <row r="676">
          <cell r="B676">
            <v>201101</v>
          </cell>
          <cell r="D676">
            <v>165935</v>
          </cell>
          <cell r="W676">
            <v>0</v>
          </cell>
        </row>
        <row r="677">
          <cell r="B677">
            <v>201101</v>
          </cell>
          <cell r="D677">
            <v>165935</v>
          </cell>
          <cell r="W677">
            <v>5148.6030998823881</v>
          </cell>
        </row>
        <row r="678">
          <cell r="B678">
            <v>201101</v>
          </cell>
          <cell r="D678">
            <v>165935</v>
          </cell>
          <cell r="W678">
            <v>0</v>
          </cell>
        </row>
        <row r="679">
          <cell r="B679">
            <v>201101</v>
          </cell>
          <cell r="D679">
            <v>172535</v>
          </cell>
          <cell r="W679">
            <v>19468.176716821461</v>
          </cell>
        </row>
        <row r="680">
          <cell r="B680">
            <v>201101</v>
          </cell>
          <cell r="D680">
            <v>172532</v>
          </cell>
          <cell r="W680">
            <v>5578.7897783459539</v>
          </cell>
        </row>
        <row r="681">
          <cell r="B681">
            <v>201101</v>
          </cell>
          <cell r="D681">
            <v>172251</v>
          </cell>
          <cell r="W681">
            <v>0</v>
          </cell>
        </row>
        <row r="682">
          <cell r="B682">
            <v>201101</v>
          </cell>
          <cell r="D682">
            <v>172251</v>
          </cell>
          <cell r="W682">
            <v>1549.6638273183205</v>
          </cell>
        </row>
        <row r="683">
          <cell r="B683">
            <v>201101</v>
          </cell>
          <cell r="D683">
            <v>172251</v>
          </cell>
          <cell r="W683">
            <v>0</v>
          </cell>
        </row>
        <row r="684">
          <cell r="B684">
            <v>201101</v>
          </cell>
          <cell r="D684">
            <v>172364</v>
          </cell>
          <cell r="W684">
            <v>0</v>
          </cell>
        </row>
        <row r="685">
          <cell r="B685">
            <v>201101</v>
          </cell>
          <cell r="D685">
            <v>172364</v>
          </cell>
          <cell r="W685">
            <v>1549.6638273183205</v>
          </cell>
        </row>
        <row r="686">
          <cell r="B686">
            <v>201101</v>
          </cell>
          <cell r="D686">
            <v>172364</v>
          </cell>
          <cell r="W686">
            <v>0</v>
          </cell>
        </row>
        <row r="687">
          <cell r="B687">
            <v>201101</v>
          </cell>
          <cell r="D687">
            <v>172673</v>
          </cell>
          <cell r="W687">
            <v>0</v>
          </cell>
        </row>
        <row r="688">
          <cell r="B688">
            <v>201101</v>
          </cell>
          <cell r="D688">
            <v>172673</v>
          </cell>
          <cell r="W688">
            <v>4958.9242474186258</v>
          </cell>
        </row>
        <row r="689">
          <cell r="B689">
            <v>201101</v>
          </cell>
          <cell r="D689">
            <v>172673</v>
          </cell>
          <cell r="W689">
            <v>0</v>
          </cell>
        </row>
        <row r="690">
          <cell r="B690">
            <v>201101</v>
          </cell>
          <cell r="D690">
            <v>172850</v>
          </cell>
          <cell r="W690">
            <v>0</v>
          </cell>
        </row>
        <row r="691">
          <cell r="B691">
            <v>201101</v>
          </cell>
          <cell r="D691">
            <v>172850</v>
          </cell>
          <cell r="W691">
            <v>3501.0005186775497</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9297.9829639099225</v>
          </cell>
        </row>
        <row r="696">
          <cell r="B696">
            <v>201101</v>
          </cell>
          <cell r="D696">
            <v>171375</v>
          </cell>
          <cell r="W696">
            <v>1549.6638273183205</v>
          </cell>
        </row>
        <row r="697">
          <cell r="B697">
            <v>201101</v>
          </cell>
          <cell r="D697">
            <v>171376</v>
          </cell>
          <cell r="W697">
            <v>9297.9829639099225</v>
          </cell>
        </row>
        <row r="698">
          <cell r="B698">
            <v>201101</v>
          </cell>
          <cell r="D698">
            <v>172368</v>
          </cell>
          <cell r="W698">
            <v>0</v>
          </cell>
        </row>
        <row r="699">
          <cell r="B699">
            <v>201101</v>
          </cell>
          <cell r="D699">
            <v>172368</v>
          </cell>
          <cell r="W699">
            <v>3099.327654636641</v>
          </cell>
        </row>
        <row r="700">
          <cell r="B700">
            <v>201101</v>
          </cell>
          <cell r="D700">
            <v>172368</v>
          </cell>
          <cell r="W700">
            <v>0</v>
          </cell>
        </row>
        <row r="701">
          <cell r="B701">
            <v>201101</v>
          </cell>
          <cell r="D701">
            <v>172067</v>
          </cell>
          <cell r="W701">
            <v>9297.9829639099225</v>
          </cell>
        </row>
        <row r="702">
          <cell r="B702">
            <v>201101</v>
          </cell>
          <cell r="D702">
            <v>172068</v>
          </cell>
          <cell r="W702">
            <v>9297.9829639099225</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6198.655309273282</v>
          </cell>
        </row>
        <row r="708">
          <cell r="B708">
            <v>201101</v>
          </cell>
          <cell r="D708">
            <v>172675</v>
          </cell>
          <cell r="W708">
            <v>754.43633812542237</v>
          </cell>
        </row>
        <row r="709">
          <cell r="B709">
            <v>201101</v>
          </cell>
          <cell r="D709">
            <v>172676</v>
          </cell>
          <cell r="W709">
            <v>3853.1641228934241</v>
          </cell>
        </row>
        <row r="710">
          <cell r="B710">
            <v>201102</v>
          </cell>
          <cell r="D710">
            <v>165935</v>
          </cell>
          <cell r="W710">
            <v>0</v>
          </cell>
        </row>
        <row r="711">
          <cell r="B711">
            <v>201102</v>
          </cell>
          <cell r="D711">
            <v>165935</v>
          </cell>
          <cell r="W711">
            <v>11620.746306446192</v>
          </cell>
        </row>
        <row r="712">
          <cell r="B712">
            <v>201103</v>
          </cell>
          <cell r="D712">
            <v>165935</v>
          </cell>
          <cell r="W712">
            <v>0</v>
          </cell>
        </row>
        <row r="713">
          <cell r="B713">
            <v>201103</v>
          </cell>
          <cell r="D713">
            <v>165935</v>
          </cell>
          <cell r="W713">
            <v>2571.8888704513847</v>
          </cell>
        </row>
        <row r="714">
          <cell r="B714">
            <v>201101</v>
          </cell>
          <cell r="D714">
            <v>171530</v>
          </cell>
          <cell r="W714">
            <v>7498.3733579918735</v>
          </cell>
        </row>
        <row r="715">
          <cell r="B715">
            <v>201102</v>
          </cell>
          <cell r="D715">
            <v>171530</v>
          </cell>
          <cell r="W715">
            <v>0</v>
          </cell>
        </row>
        <row r="716">
          <cell r="B716">
            <v>201101</v>
          </cell>
          <cell r="D716">
            <v>171529</v>
          </cell>
          <cell r="W716">
            <v>2399.4794745573995</v>
          </cell>
        </row>
        <row r="717">
          <cell r="B717">
            <v>201102</v>
          </cell>
          <cell r="D717">
            <v>171529</v>
          </cell>
          <cell r="W717">
            <v>0</v>
          </cell>
        </row>
      </sheetData>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 val="Departmen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DISTRIGAS</v>
          </cell>
          <cell r="C6" t="str">
            <v>NEC_VON</v>
          </cell>
          <cell r="D6">
            <v>0</v>
          </cell>
        </row>
        <row r="7">
          <cell r="A7" t="str">
            <v>DISTRIGAS</v>
          </cell>
          <cell r="C7" t="str">
            <v>NEC_VON</v>
          </cell>
          <cell r="D7">
            <v>0</v>
          </cell>
        </row>
        <row r="8">
          <cell r="A8" t="str">
            <v>DISTRIGAS</v>
          </cell>
          <cell r="C8" t="str">
            <v>EN_VON</v>
          </cell>
          <cell r="D8">
            <v>0</v>
          </cell>
        </row>
        <row r="9">
          <cell r="A9" t="str">
            <v>DISTRIGAS</v>
          </cell>
          <cell r="C9" t="str">
            <v>EG_VON</v>
          </cell>
          <cell r="D9">
            <v>0</v>
          </cell>
        </row>
        <row r="10">
          <cell r="A10" t="str">
            <v>DISTRIGAS</v>
          </cell>
          <cell r="C10" t="str">
            <v>CG_VON</v>
          </cell>
          <cell r="D10">
            <v>0</v>
          </cell>
        </row>
        <row r="11">
          <cell r="A11" t="str">
            <v>DISTRIGAS</v>
          </cell>
          <cell r="C11" t="str">
            <v>BG_VON</v>
          </cell>
          <cell r="D11">
            <v>0</v>
          </cell>
        </row>
        <row r="12">
          <cell r="A12" t="str">
            <v>DISTRIGAS</v>
          </cell>
          <cell r="C12" t="str">
            <v>BG_VON</v>
          </cell>
          <cell r="D12">
            <v>-555387.9689754725</v>
          </cell>
        </row>
        <row r="13">
          <cell r="A13" t="str">
            <v>DISTRIGAS</v>
          </cell>
          <cell r="C13" t="str">
            <v>EN_VON</v>
          </cell>
          <cell r="D13">
            <v>0</v>
          </cell>
        </row>
        <row r="14">
          <cell r="A14" t="str">
            <v>HESS</v>
          </cell>
          <cell r="C14" t="str">
            <v>LI_VON</v>
          </cell>
          <cell r="D14">
            <v>-676862.44291441981</v>
          </cell>
        </row>
        <row r="15">
          <cell r="A15" t="str">
            <v>HESS</v>
          </cell>
          <cell r="C15" t="str">
            <v>NY_VON</v>
          </cell>
          <cell r="D15">
            <v>-685098.721073822</v>
          </cell>
        </row>
        <row r="16">
          <cell r="A16" t="str">
            <v>DISTRIGAS</v>
          </cell>
          <cell r="C16" t="str">
            <v>NEC_VON</v>
          </cell>
          <cell r="D16">
            <v>0</v>
          </cell>
        </row>
        <row r="17">
          <cell r="A17" t="str">
            <v>VPEM</v>
          </cell>
          <cell r="C17" t="str">
            <v>NIMO_VON</v>
          </cell>
          <cell r="D17">
            <v>0</v>
          </cell>
        </row>
        <row r="18">
          <cell r="A18" t="str">
            <v>LEFRAK</v>
          </cell>
          <cell r="C18" t="str">
            <v>NY_VON</v>
          </cell>
          <cell r="D18">
            <v>0</v>
          </cell>
        </row>
        <row r="19">
          <cell r="A19" t="str">
            <v>CPS</v>
          </cell>
          <cell r="C19" t="str">
            <v>NIMO_VON</v>
          </cell>
          <cell r="D19">
            <v>100408462.82501076</v>
          </cell>
        </row>
        <row r="20">
          <cell r="A20" t="str">
            <v>DISTRIGAS</v>
          </cell>
          <cell r="C20" t="str">
            <v>BG_VON</v>
          </cell>
          <cell r="D20">
            <v>0</v>
          </cell>
        </row>
        <row r="21">
          <cell r="C21" t="str">
            <v>EG_VON</v>
          </cell>
          <cell r="D21">
            <v>0</v>
          </cell>
        </row>
        <row r="22">
          <cell r="A22" t="str">
            <v>BGLNG</v>
          </cell>
          <cell r="C22" t="str">
            <v>LI_VON</v>
          </cell>
          <cell r="D22">
            <v>0</v>
          </cell>
        </row>
        <row r="23">
          <cell r="A23" t="str">
            <v>REPSOL</v>
          </cell>
          <cell r="C23" t="str">
            <v>EN_VON</v>
          </cell>
          <cell r="D23">
            <v>-2901664.8045341158</v>
          </cell>
        </row>
        <row r="24">
          <cell r="A24" t="str">
            <v>REPSOL</v>
          </cell>
          <cell r="C24" t="str">
            <v>EN_VON</v>
          </cell>
          <cell r="D24">
            <v>50779.117125708726</v>
          </cell>
        </row>
        <row r="25">
          <cell r="A25" t="str">
            <v>NORTHSHORE</v>
          </cell>
          <cell r="C25" t="str">
            <v>LI_VON</v>
          </cell>
          <cell r="D25">
            <v>0</v>
          </cell>
        </row>
        <row r="26">
          <cell r="A26" t="str">
            <v>COVANTA</v>
          </cell>
          <cell r="C26" t="str">
            <v>NIMO_VON</v>
          </cell>
          <cell r="D26">
            <v>-2065611.9204133213</v>
          </cell>
        </row>
        <row r="27">
          <cell r="A27" t="str">
            <v>VALUE ADDED</v>
          </cell>
          <cell r="C27" t="str">
            <v>LI_VON</v>
          </cell>
          <cell r="D27">
            <v>1461346.0383740577</v>
          </cell>
        </row>
        <row r="28">
          <cell r="A28" t="str">
            <v>VALUE ADDED</v>
          </cell>
          <cell r="C28" t="str">
            <v>NY_VON</v>
          </cell>
          <cell r="D28">
            <v>1328348.4619128013</v>
          </cell>
        </row>
        <row r="29">
          <cell r="A29" t="str">
            <v>BP</v>
          </cell>
          <cell r="C29" t="str">
            <v>LI_VON</v>
          </cell>
          <cell r="D29">
            <v>-15230935.891190663</v>
          </cell>
        </row>
        <row r="30">
          <cell r="A30" t="str">
            <v>CARGILL</v>
          </cell>
          <cell r="C30" t="str">
            <v>LI_VON</v>
          </cell>
          <cell r="D30">
            <v>-1716189.388663664</v>
          </cell>
        </row>
        <row r="31">
          <cell r="A31" t="str">
            <v>CARGILL</v>
          </cell>
          <cell r="C31" t="str">
            <v>NY_VON</v>
          </cell>
          <cell r="D31">
            <v>-1814458.5180047078</v>
          </cell>
        </row>
        <row r="32">
          <cell r="A32" t="str">
            <v>HESS</v>
          </cell>
          <cell r="C32" t="str">
            <v>NY_VON</v>
          </cell>
          <cell r="D32">
            <v>0</v>
          </cell>
        </row>
        <row r="33">
          <cell r="A33" t="str">
            <v>JPMORVEN</v>
          </cell>
          <cell r="C33" t="str">
            <v>EN_VON</v>
          </cell>
          <cell r="D33">
            <v>-152133.01529647197</v>
          </cell>
        </row>
        <row r="34">
          <cell r="A34" t="str">
            <v>HESS</v>
          </cell>
          <cell r="C34" t="str">
            <v>LI_VON</v>
          </cell>
          <cell r="D34">
            <v>0</v>
          </cell>
        </row>
        <row r="35">
          <cell r="A35" t="str">
            <v>JARON</v>
          </cell>
          <cell r="C35" t="str">
            <v>LI_VON</v>
          </cell>
          <cell r="D35">
            <v>0</v>
          </cell>
        </row>
        <row r="36">
          <cell r="A36" t="str">
            <v>EXXON</v>
          </cell>
          <cell r="C36" t="str">
            <v>NY_VON</v>
          </cell>
          <cell r="D36">
            <v>0</v>
          </cell>
        </row>
        <row r="37">
          <cell r="A37" t="str">
            <v>GRANITERIDGE</v>
          </cell>
          <cell r="C37" t="str">
            <v>EN_VON</v>
          </cell>
          <cell r="D37">
            <v>-376537.4187313763</v>
          </cell>
        </row>
        <row r="38">
          <cell r="A38" t="str">
            <v>BNYBG</v>
          </cell>
          <cell r="C38" t="str">
            <v>NY_VON</v>
          </cell>
          <cell r="D38">
            <v>-2419244.1833258593</v>
          </cell>
        </row>
        <row r="39">
          <cell r="A39" t="str">
            <v>BNYCP</v>
          </cell>
          <cell r="C39" t="str">
            <v>LI_VON</v>
          </cell>
          <cell r="D39">
            <v>13126848.837865263</v>
          </cell>
        </row>
        <row r="40">
          <cell r="A40" t="str">
            <v>NCP</v>
          </cell>
          <cell r="C40" t="str">
            <v>LI_VON</v>
          </cell>
          <cell r="D40">
            <v>1048987.154298248</v>
          </cell>
        </row>
        <row r="41">
          <cell r="A41" t="str">
            <v>NYPA</v>
          </cell>
          <cell r="C41" t="str">
            <v>LI_VON</v>
          </cell>
          <cell r="D41">
            <v>-324357.02961473819</v>
          </cell>
        </row>
        <row r="42">
          <cell r="A42" t="str">
            <v>Milford</v>
          </cell>
          <cell r="C42" t="str">
            <v>NEP_VON</v>
          </cell>
          <cell r="D42">
            <v>0</v>
          </cell>
        </row>
        <row r="43">
          <cell r="A43" t="str">
            <v>Ridgewood</v>
          </cell>
          <cell r="C43" t="str">
            <v>NEP_VON</v>
          </cell>
          <cell r="D43">
            <v>0</v>
          </cell>
        </row>
        <row r="44">
          <cell r="A44" t="str">
            <v>Resco Saugus</v>
          </cell>
          <cell r="C44" t="str">
            <v>NEP_VON</v>
          </cell>
          <cell r="D44">
            <v>-47572395.498573206</v>
          </cell>
        </row>
        <row r="45">
          <cell r="A45" t="str">
            <v>Wheelabrator Millbury</v>
          </cell>
          <cell r="C45" t="str">
            <v>NEP_VON</v>
          </cell>
          <cell r="D45">
            <v>-112453706.11213715</v>
          </cell>
        </row>
        <row r="46">
          <cell r="A46" t="str">
            <v>Lawrence Hydro</v>
          </cell>
          <cell r="C46" t="str">
            <v>NEP_VON</v>
          </cell>
          <cell r="D46">
            <v>226672.01800183364</v>
          </cell>
        </row>
        <row r="47">
          <cell r="A47" t="str">
            <v>BGLNG</v>
          </cell>
          <cell r="C47" t="str">
            <v>LI_VON</v>
          </cell>
          <cell r="D47">
            <v>0</v>
          </cell>
        </row>
        <row r="48">
          <cell r="A48" t="str">
            <v>MERRILL</v>
          </cell>
          <cell r="C48" t="str">
            <v>LI_VON</v>
          </cell>
          <cell r="D48">
            <v>0</v>
          </cell>
        </row>
        <row r="49">
          <cell r="A49" t="str">
            <v>VPEM</v>
          </cell>
          <cell r="C49" t="str">
            <v>LI_VON</v>
          </cell>
          <cell r="D49">
            <v>0</v>
          </cell>
        </row>
        <row r="50">
          <cell r="A50" t="str">
            <v>VPEM</v>
          </cell>
          <cell r="C50" t="str">
            <v>LI_VON</v>
          </cell>
          <cell r="D50">
            <v>0</v>
          </cell>
        </row>
        <row r="51">
          <cell r="A51" t="str">
            <v>Nexenusa</v>
          </cell>
          <cell r="C51" t="str">
            <v>LI_VON</v>
          </cell>
          <cell r="D51">
            <v>0</v>
          </cell>
        </row>
        <row r="52">
          <cell r="A52" t="str">
            <v>HESS</v>
          </cell>
          <cell r="C52" t="str">
            <v>LI_VON</v>
          </cell>
          <cell r="D52">
            <v>0</v>
          </cell>
        </row>
        <row r="53">
          <cell r="A53" t="str">
            <v>VPEM</v>
          </cell>
          <cell r="C53" t="str">
            <v>LI_VON</v>
          </cell>
          <cell r="D53">
            <v>0</v>
          </cell>
        </row>
      </sheetData>
      <sheetData sheetId="12" refreshError="1"/>
      <sheetData sheetId="13"/>
      <sheetData sheetId="14" refreshError="1"/>
      <sheetData sheetId="15" refreshError="1"/>
      <sheetData sheetId="16" refreshError="1"/>
      <sheetData sheetId="17" refreshError="1"/>
      <sheetData sheetId="18" refreshError="1"/>
      <sheetData sheetId="19">
        <row r="2">
          <cell r="A2" t="str">
            <v>PURCHASE</v>
          </cell>
          <cell r="B2">
            <v>201104</v>
          </cell>
          <cell r="C2">
            <v>181151</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1234536.9073814764</v>
          </cell>
          <cell r="AI2">
            <v>300060.01200240047</v>
          </cell>
          <cell r="AK2">
            <v>300060.01200240047</v>
          </cell>
          <cell r="AM2" t="str">
            <v>NGP 3</v>
          </cell>
          <cell r="AP2">
            <v>-5998.8</v>
          </cell>
          <cell r="AQ2" t="str">
            <v>LOSS</v>
          </cell>
        </row>
        <row r="3">
          <cell r="A3" t="str">
            <v>PURCHASE</v>
          </cell>
          <cell r="B3">
            <v>201104</v>
          </cell>
          <cell r="C3">
            <v>181145</v>
          </cell>
          <cell r="D3" t="str">
            <v>ANAHAU</v>
          </cell>
          <cell r="E3" t="str">
            <v>GASIDX</v>
          </cell>
          <cell r="F3">
            <v>240000</v>
          </cell>
          <cell r="H3" t="str">
            <v>Supply - LI</v>
          </cell>
          <cell r="V3">
            <v>-12000</v>
          </cell>
          <cell r="W3" t="str">
            <v>Valued from nucleus</v>
          </cell>
          <cell r="AE3">
            <v>4.16</v>
          </cell>
          <cell r="AH3">
            <v>998599.71994398872</v>
          </cell>
          <cell r="AI3">
            <v>240048.00960192038</v>
          </cell>
          <cell r="AK3">
            <v>240048.00960192038</v>
          </cell>
          <cell r="AM3" t="str">
            <v>NGP 3</v>
          </cell>
          <cell r="AP3">
            <v>-16799.04</v>
          </cell>
          <cell r="AQ3" t="str">
            <v>LOSS</v>
          </cell>
        </row>
        <row r="4">
          <cell r="A4" t="str">
            <v>PURCHASE</v>
          </cell>
          <cell r="B4">
            <v>201104</v>
          </cell>
          <cell r="C4">
            <v>67038</v>
          </cell>
          <cell r="D4" t="str">
            <v>ANE</v>
          </cell>
          <cell r="E4" t="str">
            <v>GASIDX</v>
          </cell>
          <cell r="F4">
            <v>221160</v>
          </cell>
          <cell r="H4" t="str">
            <v>Supply - NY</v>
          </cell>
          <cell r="V4">
            <v>251698.73580787514</v>
          </cell>
          <cell r="W4" t="str">
            <v>Valued in Nucleus</v>
          </cell>
          <cell r="AE4">
            <v>4.9250000000000007</v>
          </cell>
          <cell r="AH4">
            <v>1089430.8861772357</v>
          </cell>
          <cell r="AI4">
            <v>221204.24084816963</v>
          </cell>
          <cell r="AK4">
            <v>221204.24084816963</v>
          </cell>
          <cell r="AM4" t="str">
            <v>NGP 3</v>
          </cell>
          <cell r="AP4">
            <v>-116348.23162341189</v>
          </cell>
          <cell r="AQ4" t="str">
            <v>LOSS</v>
          </cell>
        </row>
        <row r="5">
          <cell r="A5" t="str">
            <v>PURCHASE</v>
          </cell>
          <cell r="B5">
            <v>201104</v>
          </cell>
          <cell r="C5">
            <v>67039</v>
          </cell>
          <cell r="D5" t="str">
            <v>ANE</v>
          </cell>
          <cell r="E5" t="str">
            <v>GASIDX</v>
          </cell>
          <cell r="F5">
            <v>216060</v>
          </cell>
          <cell r="H5" t="str">
            <v>Supply - LI</v>
          </cell>
          <cell r="V5">
            <v>245887.35894075013</v>
          </cell>
          <cell r="W5" t="str">
            <v>Valued in Nucleus</v>
          </cell>
          <cell r="AE5">
            <v>4.9250000000000007</v>
          </cell>
          <cell r="AH5">
            <v>1064308.3616723346</v>
          </cell>
          <cell r="AI5">
            <v>216103.22064412883</v>
          </cell>
          <cell r="AK5">
            <v>216103.22064412883</v>
          </cell>
          <cell r="AM5" t="str">
            <v>NGP 3</v>
          </cell>
          <cell r="AP5">
            <v>-113672.36154760171</v>
          </cell>
          <cell r="AQ5" t="str">
            <v>LOSS</v>
          </cell>
        </row>
        <row r="6">
          <cell r="A6" t="str">
            <v>PURCHASE</v>
          </cell>
          <cell r="B6">
            <v>201104</v>
          </cell>
          <cell r="C6">
            <v>166064</v>
          </cell>
          <cell r="D6" t="str">
            <v>BGLNG</v>
          </cell>
          <cell r="E6" t="str">
            <v>GASGDA</v>
          </cell>
          <cell r="F6">
            <v>0</v>
          </cell>
          <cell r="H6" t="str">
            <v>Supply - LI</v>
          </cell>
          <cell r="V6">
            <v>0</v>
          </cell>
          <cell r="W6" t="str">
            <v>Valued from Nucleus</v>
          </cell>
          <cell r="AE6">
            <v>4.8134000000000006</v>
          </cell>
          <cell r="AH6">
            <v>0</v>
          </cell>
          <cell r="AI6">
            <v>0</v>
          </cell>
          <cell r="AK6">
            <v>0</v>
          </cell>
          <cell r="AM6" t="str">
            <v>NGP 3</v>
          </cell>
          <cell r="AP6">
            <v>-1591853.8074751433</v>
          </cell>
          <cell r="AQ6" t="str">
            <v>LOSS</v>
          </cell>
        </row>
        <row r="7">
          <cell r="A7" t="str">
            <v>PURCHASE</v>
          </cell>
          <cell r="B7">
            <v>201104</v>
          </cell>
          <cell r="C7">
            <v>166075</v>
          </cell>
          <cell r="D7" t="str">
            <v>BGLNG</v>
          </cell>
          <cell r="E7" t="str">
            <v>GASGDA</v>
          </cell>
          <cell r="F7">
            <v>0</v>
          </cell>
          <cell r="H7" t="str">
            <v>Supply - LI</v>
          </cell>
          <cell r="V7">
            <v>0</v>
          </cell>
          <cell r="W7" t="str">
            <v>Valued from nucleus - Demand Only</v>
          </cell>
          <cell r="AE7">
            <v>4.8134000000000006</v>
          </cell>
          <cell r="AH7">
            <v>0</v>
          </cell>
          <cell r="AI7">
            <v>0</v>
          </cell>
          <cell r="AK7">
            <v>0</v>
          </cell>
          <cell r="AM7" t="str">
            <v>NGP 3</v>
          </cell>
          <cell r="AP7">
            <v>-1290420.996447518</v>
          </cell>
          <cell r="AQ7" t="str">
            <v>LOSS</v>
          </cell>
        </row>
        <row r="8">
          <cell r="A8" t="str">
            <v>PURCHASE</v>
          </cell>
          <cell r="B8">
            <v>201104</v>
          </cell>
          <cell r="C8">
            <v>168214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C9">
            <v>181640</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4.1602000000000006</v>
          </cell>
          <cell r="AH9">
            <v>358764.19683936791</v>
          </cell>
          <cell r="AI9">
            <v>86237.247449489892</v>
          </cell>
          <cell r="AK9">
            <v>86237.247449489892</v>
          </cell>
          <cell r="AM9" t="str">
            <v>NGP 3</v>
          </cell>
          <cell r="AP9">
            <v>-1724.0551200000002</v>
          </cell>
          <cell r="AQ9" t="str">
            <v>LOSS</v>
          </cell>
        </row>
        <row r="10">
          <cell r="A10" t="str">
            <v>PURCHASE</v>
          </cell>
          <cell r="B10">
            <v>201104</v>
          </cell>
          <cell r="C10">
            <v>181641</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4.1602000000000006</v>
          </cell>
          <cell r="AH10">
            <v>637262.08241648343</v>
          </cell>
          <cell r="AI10">
            <v>153180.63612722544</v>
          </cell>
          <cell r="AK10">
            <v>153180.63612722544</v>
          </cell>
          <cell r="AM10" t="str">
            <v>NGP 3</v>
          </cell>
          <cell r="AP10">
            <v>-3062.3874000000001</v>
          </cell>
          <cell r="AQ10" t="str">
            <v>LOSS</v>
          </cell>
        </row>
        <row r="11">
          <cell r="A11" t="str">
            <v>PURCHASE</v>
          </cell>
          <cell r="B11">
            <v>201104</v>
          </cell>
          <cell r="C11">
            <v>181642</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4.1979000000000006</v>
          </cell>
          <cell r="AH11">
            <v>1044478.4996999401</v>
          </cell>
          <cell r="AI11">
            <v>248809.76195239049</v>
          </cell>
          <cell r="AK11">
            <v>248809.76195239049</v>
          </cell>
          <cell r="AM11" t="str">
            <v>NGP 3</v>
          </cell>
          <cell r="AP11">
            <v>-4974.20496</v>
          </cell>
          <cell r="AQ11" t="str">
            <v>LOSS</v>
          </cell>
        </row>
        <row r="12">
          <cell r="A12" t="str">
            <v>PURCHASE</v>
          </cell>
          <cell r="B12">
            <v>201104</v>
          </cell>
          <cell r="C12">
            <v>181644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4.1979000000000006</v>
          </cell>
          <cell r="AH12">
            <v>587739.58991798374</v>
          </cell>
          <cell r="AI12">
            <v>140008.00160032007</v>
          </cell>
          <cell r="AK12">
            <v>140008.00160032007</v>
          </cell>
          <cell r="AM12" t="str">
            <v>NGP 3</v>
          </cell>
          <cell r="AP12">
            <v>-2799.0400799999998</v>
          </cell>
          <cell r="AQ12" t="str">
            <v>LOSS</v>
          </cell>
        </row>
        <row r="13">
          <cell r="A13" t="str">
            <v>PURCHASE</v>
          </cell>
          <cell r="B13">
            <v>201104</v>
          </cell>
          <cell r="C13">
            <v>181645</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224681.48029605919</v>
          </cell>
          <cell r="AI13">
            <v>54730.946189237846</v>
          </cell>
          <cell r="AK13">
            <v>54730.946189237846</v>
          </cell>
          <cell r="AM13" t="str">
            <v>NGP 3</v>
          </cell>
          <cell r="AP13">
            <v>-1094.1811200000002</v>
          </cell>
          <cell r="AQ13" t="str">
            <v>LOSS</v>
          </cell>
        </row>
        <row r="14">
          <cell r="A14" t="str">
            <v>PURCHASE</v>
          </cell>
          <cell r="B14">
            <v>201104</v>
          </cell>
          <cell r="C14">
            <v>181646</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399105.26105221041</v>
          </cell>
          <cell r="AI14">
            <v>97219.443888777751</v>
          </cell>
          <cell r="AK14">
            <v>97219.443888777751</v>
          </cell>
          <cell r="AM14" t="str">
            <v>NGP 3</v>
          </cell>
          <cell r="AP14">
            <v>-1943.6112000000001</v>
          </cell>
          <cell r="AQ14" t="str">
            <v>LOSS</v>
          </cell>
        </row>
        <row r="15">
          <cell r="A15" t="str">
            <v>PURCHASE</v>
          </cell>
          <cell r="B15">
            <v>201104</v>
          </cell>
          <cell r="C15">
            <v>181647</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271772.58051610325</v>
          </cell>
          <cell r="AI15">
            <v>67873.574714942981</v>
          </cell>
          <cell r="AK15">
            <v>67873.574714942981</v>
          </cell>
          <cell r="AM15" t="str">
            <v>NGP 3</v>
          </cell>
          <cell r="AP15">
            <v>-1356.9285600000001</v>
          </cell>
          <cell r="AQ15" t="str">
            <v>LOSS</v>
          </cell>
        </row>
        <row r="16">
          <cell r="A16" t="str">
            <v>PURCHASE</v>
          </cell>
          <cell r="B16">
            <v>201104</v>
          </cell>
          <cell r="C16">
            <v>181648</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152947.16843368672</v>
          </cell>
          <cell r="AI16">
            <v>38197.63952790558</v>
          </cell>
          <cell r="AK16">
            <v>38197.63952790558</v>
          </cell>
          <cell r="AM16" t="str">
            <v>NGP 3</v>
          </cell>
          <cell r="AP16">
            <v>-763.64724000000012</v>
          </cell>
          <cell r="AQ16" t="str">
            <v>LOSS</v>
          </cell>
        </row>
        <row r="17">
          <cell r="A17" t="str">
            <v>PURCHASE</v>
          </cell>
          <cell r="B17">
            <v>201104</v>
          </cell>
          <cell r="C17">
            <v>181652</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209007.09841968393</v>
          </cell>
          <cell r="AI17">
            <v>50800.160032006403</v>
          </cell>
          <cell r="AK17">
            <v>50800.160032006403</v>
          </cell>
          <cell r="AM17" t="str">
            <v>NGP 3</v>
          </cell>
          <cell r="AP17">
            <v>-1015.59684</v>
          </cell>
          <cell r="AQ17" t="str">
            <v>LOSS</v>
          </cell>
        </row>
        <row r="18">
          <cell r="A18" t="str">
            <v>PURCHASE</v>
          </cell>
          <cell r="B18">
            <v>201104</v>
          </cell>
          <cell r="C18">
            <v>181653</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94118.023604720933</v>
          </cell>
          <cell r="AI18">
            <v>22624.524904980997</v>
          </cell>
          <cell r="AK18">
            <v>22624.524904980997</v>
          </cell>
          <cell r="AM18" t="str">
            <v>NGP 3</v>
          </cell>
          <cell r="AP18">
            <v>-882.08951999999999</v>
          </cell>
          <cell r="AQ18" t="str">
            <v>LOSS</v>
          </cell>
        </row>
        <row r="19">
          <cell r="A19" t="str">
            <v>PURCHASE</v>
          </cell>
          <cell r="B19">
            <v>201104</v>
          </cell>
          <cell r="C19">
            <v>153738</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C20">
            <v>153738</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29941.178879999996</v>
          </cell>
          <cell r="AQ20" t="str">
            <v>GAIN</v>
          </cell>
        </row>
        <row r="21">
          <cell r="A21" t="str">
            <v>PURCHASE</v>
          </cell>
          <cell r="B21">
            <v>201104</v>
          </cell>
          <cell r="C21">
            <v>153738</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C22">
            <v>166449</v>
          </cell>
          <cell r="D22" t="str">
            <v>BP</v>
          </cell>
          <cell r="E22" t="str">
            <v>GASGDA</v>
          </cell>
          <cell r="F22">
            <v>0</v>
          </cell>
          <cell r="H22" t="str">
            <v>Supply - LI</v>
          </cell>
          <cell r="V22">
            <v>0</v>
          </cell>
          <cell r="W22" t="str">
            <v>Not Valued from Nucleus - Model</v>
          </cell>
          <cell r="AE22">
            <v>4.8134000000000006</v>
          </cell>
          <cell r="AH22">
            <v>0</v>
          </cell>
          <cell r="AI22">
            <v>0</v>
          </cell>
          <cell r="AK22">
            <v>0</v>
          </cell>
          <cell r="AM22" t="str">
            <v>NGP 3</v>
          </cell>
          <cell r="AP22">
            <v>0</v>
          </cell>
          <cell r="AQ22" t="str">
            <v>LOSS</v>
          </cell>
        </row>
        <row r="23">
          <cell r="A23" t="str">
            <v>PURCHASE</v>
          </cell>
          <cell r="B23">
            <v>201104</v>
          </cell>
          <cell r="C23">
            <v>48215</v>
          </cell>
          <cell r="D23" t="str">
            <v>BPCANADA</v>
          </cell>
          <cell r="E23" t="str">
            <v>GASIDX</v>
          </cell>
          <cell r="F23">
            <v>76530</v>
          </cell>
          <cell r="H23" t="str">
            <v>Supply - LI</v>
          </cell>
          <cell r="V23">
            <v>4591.8</v>
          </cell>
          <cell r="W23" t="str">
            <v>Valued in Nucleus</v>
          </cell>
          <cell r="AE23">
            <v>4.7850000000000001</v>
          </cell>
          <cell r="AH23">
            <v>366269.30386077211</v>
          </cell>
          <cell r="AI23">
            <v>76545.309061812368</v>
          </cell>
          <cell r="AK23">
            <v>76545.309061812368</v>
          </cell>
          <cell r="AM23" t="str">
            <v>NGP 3</v>
          </cell>
          <cell r="AP23">
            <v>3061.50612</v>
          </cell>
          <cell r="AQ23" t="str">
            <v>GAIN</v>
          </cell>
        </row>
        <row r="24">
          <cell r="A24" t="str">
            <v>PURCHASE</v>
          </cell>
          <cell r="B24">
            <v>201104</v>
          </cell>
          <cell r="C24">
            <v>48216</v>
          </cell>
          <cell r="D24" t="str">
            <v>BPCANADA</v>
          </cell>
          <cell r="E24" t="str">
            <v>GASIDX</v>
          </cell>
          <cell r="F24">
            <v>95970</v>
          </cell>
          <cell r="H24" t="str">
            <v>Supply - EN</v>
          </cell>
          <cell r="V24">
            <v>5758.2</v>
          </cell>
          <cell r="W24" t="str">
            <v>Valued in Nucleus</v>
          </cell>
          <cell r="AE24">
            <v>4.7850000000000001</v>
          </cell>
          <cell r="AH24">
            <v>459308.31166233245</v>
          </cell>
          <cell r="AI24">
            <v>95989.197839567918</v>
          </cell>
          <cell r="AK24">
            <v>95989.197839567918</v>
          </cell>
          <cell r="AM24" t="str">
            <v>NGP 3</v>
          </cell>
          <cell r="AP24">
            <v>3839.1838799999996</v>
          </cell>
          <cell r="AQ24" t="str">
            <v>GAIN</v>
          </cell>
        </row>
        <row r="25">
          <cell r="A25" t="str">
            <v>PURCHASE</v>
          </cell>
          <cell r="B25">
            <v>201104</v>
          </cell>
          <cell r="C25">
            <v>48217</v>
          </cell>
          <cell r="D25" t="str">
            <v>BPCANADA</v>
          </cell>
          <cell r="E25" t="str">
            <v>GASIDX</v>
          </cell>
          <cell r="F25">
            <v>917130</v>
          </cell>
          <cell r="H25" t="str">
            <v>Supply - NY</v>
          </cell>
          <cell r="V25">
            <v>55027.8</v>
          </cell>
          <cell r="W25" t="str">
            <v>Valued in Nucleus</v>
          </cell>
          <cell r="AE25">
            <v>4.7850000000000001</v>
          </cell>
          <cell r="AH25">
            <v>4389344.9189837966</v>
          </cell>
          <cell r="AI25">
            <v>917313.46269253851</v>
          </cell>
          <cell r="AK25">
            <v>917313.46269253851</v>
          </cell>
          <cell r="AM25" t="str">
            <v>NGP 3</v>
          </cell>
          <cell r="AP25">
            <v>36688.868520000004</v>
          </cell>
          <cell r="AQ25" t="str">
            <v>GAIN</v>
          </cell>
        </row>
        <row r="26">
          <cell r="A26" t="str">
            <v>PURCHASE</v>
          </cell>
          <cell r="B26">
            <v>201104</v>
          </cell>
          <cell r="C26">
            <v>116952</v>
          </cell>
          <cell r="D26" t="str">
            <v>BPCANADA</v>
          </cell>
          <cell r="E26" t="str">
            <v>GASIDX</v>
          </cell>
          <cell r="F26">
            <v>322740</v>
          </cell>
          <cell r="H26" t="str">
            <v>Supply - BG</v>
          </cell>
          <cell r="V26">
            <v>19364.400000000001</v>
          </cell>
          <cell r="W26" t="str">
            <v>Valued in Nucleus</v>
          </cell>
          <cell r="AE26">
            <v>4.7850000000000001</v>
          </cell>
          <cell r="AH26">
            <v>1544619.823964793</v>
          </cell>
          <cell r="AI26">
            <v>322804.56091218244</v>
          </cell>
          <cell r="AK26">
            <v>322804.56091218244</v>
          </cell>
          <cell r="AM26" t="str">
            <v>NGP 3</v>
          </cell>
          <cell r="AP26">
            <v>12910.890960000001</v>
          </cell>
          <cell r="AQ26" t="str">
            <v>GAIN</v>
          </cell>
        </row>
        <row r="27">
          <cell r="A27" t="str">
            <v>PURCHASE</v>
          </cell>
          <cell r="B27">
            <v>201104</v>
          </cell>
          <cell r="C27">
            <v>116953</v>
          </cell>
          <cell r="D27" t="str">
            <v>BPCANADA</v>
          </cell>
          <cell r="E27" t="str">
            <v>GASIDX</v>
          </cell>
          <cell r="F27">
            <v>49830</v>
          </cell>
          <cell r="H27" t="str">
            <v>Supply - EG</v>
          </cell>
          <cell r="V27">
            <v>2989.8</v>
          </cell>
          <cell r="W27" t="str">
            <v>Valued in Nucleus</v>
          </cell>
          <cell r="AE27">
            <v>4.7850000000000001</v>
          </cell>
          <cell r="AH27">
            <v>238484.2468493699</v>
          </cell>
          <cell r="AI27">
            <v>49839.967993598715</v>
          </cell>
          <cell r="AK27">
            <v>49839.967993598715</v>
          </cell>
          <cell r="AM27" t="str">
            <v>NGP 3</v>
          </cell>
          <cell r="AP27">
            <v>1993.39932</v>
          </cell>
          <cell r="AQ27" t="str">
            <v>GAIN</v>
          </cell>
        </row>
        <row r="28">
          <cell r="A28" t="str">
            <v>PURCHASE</v>
          </cell>
          <cell r="B28">
            <v>201104</v>
          </cell>
          <cell r="C28">
            <v>84190</v>
          </cell>
          <cell r="D28" t="str">
            <v>BPCANMKT</v>
          </cell>
          <cell r="E28" t="str">
            <v>GASIDX</v>
          </cell>
          <cell r="F28">
            <v>766380</v>
          </cell>
          <cell r="H28" t="str">
            <v>Supply - NIMO</v>
          </cell>
          <cell r="V28">
            <v>963722.85</v>
          </cell>
          <cell r="W28" t="str">
            <v>Valued in Nucleus</v>
          </cell>
          <cell r="AE28">
            <v>4.9250000000000007</v>
          </cell>
          <cell r="AH28">
            <v>3775176.5353070619</v>
          </cell>
          <cell r="AI28">
            <v>766533.30666133226</v>
          </cell>
          <cell r="AK28">
            <v>766533.30666133226</v>
          </cell>
          <cell r="AM28" t="str">
            <v>NGP 3</v>
          </cell>
          <cell r="AP28">
            <v>-552712.50211818679</v>
          </cell>
          <cell r="AQ28" t="str">
            <v>LOSS</v>
          </cell>
        </row>
        <row r="29">
          <cell r="A29" t="str">
            <v>PURCHASE</v>
          </cell>
          <cell r="B29">
            <v>201104</v>
          </cell>
          <cell r="C29">
            <v>91709</v>
          </cell>
          <cell r="D29" t="str">
            <v>BPCANMKT</v>
          </cell>
          <cell r="E29" t="str">
            <v>GASIDX</v>
          </cell>
          <cell r="F29">
            <v>0</v>
          </cell>
          <cell r="H29" t="str">
            <v>Supply - NIMO</v>
          </cell>
          <cell r="V29">
            <v>0</v>
          </cell>
          <cell r="W29" t="str">
            <v>Not valued in Nucleus</v>
          </cell>
          <cell r="AE29">
            <v>4.9250000000000007</v>
          </cell>
          <cell r="AH29">
            <v>0</v>
          </cell>
          <cell r="AI29">
            <v>0</v>
          </cell>
          <cell r="AK29">
            <v>0</v>
          </cell>
          <cell r="AM29" t="str">
            <v>NGP 3</v>
          </cell>
          <cell r="AP29">
            <v>0</v>
          </cell>
          <cell r="AQ29" t="str">
            <v>LOSS</v>
          </cell>
        </row>
        <row r="30">
          <cell r="A30" t="str">
            <v>PURCHASE</v>
          </cell>
          <cell r="B30">
            <v>201104</v>
          </cell>
          <cell r="C30">
            <v>181334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C31">
            <v>181334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C32">
            <v>181334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C33">
            <v>167165</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C34">
            <v>167167</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C35">
            <v>167167</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C36">
            <v>181147</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1248249.6499299859</v>
          </cell>
          <cell r="AI36">
            <v>300060.01200240047</v>
          </cell>
          <cell r="AK36">
            <v>300060.01200240047</v>
          </cell>
          <cell r="AM36" t="str">
            <v>NGP 3</v>
          </cell>
          <cell r="AP36">
            <v>-11698.8</v>
          </cell>
          <cell r="AQ36" t="str">
            <v>LOSS</v>
          </cell>
        </row>
        <row r="37">
          <cell r="A37" t="str">
            <v>PURCHASE</v>
          </cell>
          <cell r="B37">
            <v>201104</v>
          </cell>
          <cell r="C37">
            <v>179612</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1234536.9073814764</v>
          </cell>
          <cell r="AI37">
            <v>300060.01200240047</v>
          </cell>
          <cell r="AK37">
            <v>300060.01200240047</v>
          </cell>
          <cell r="AM37" t="str">
            <v>NGP 3</v>
          </cell>
          <cell r="AP37">
            <v>-5248.8</v>
          </cell>
          <cell r="AQ37" t="str">
            <v>LOSS</v>
          </cell>
        </row>
        <row r="38">
          <cell r="A38" t="str">
            <v>PURCHASE</v>
          </cell>
          <cell r="B38">
            <v>201104</v>
          </cell>
          <cell r="C38">
            <v>181152</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764425.25305061007</v>
          </cell>
          <cell r="AI38">
            <v>185797.15943188636</v>
          </cell>
          <cell r="AK38">
            <v>185797.15943188636</v>
          </cell>
          <cell r="AM38" t="str">
            <v>NGP 3</v>
          </cell>
          <cell r="AP38">
            <v>-3714.4569600000004</v>
          </cell>
          <cell r="AQ38" t="str">
            <v>LOSS</v>
          </cell>
        </row>
        <row r="39">
          <cell r="A39" t="str">
            <v>PURCHASE</v>
          </cell>
          <cell r="B39">
            <v>201104</v>
          </cell>
          <cell r="C39">
            <v>181153</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259870.01900380076</v>
          </cell>
          <cell r="AI39">
            <v>63162.632526505302</v>
          </cell>
          <cell r="AK39">
            <v>63162.632526505302</v>
          </cell>
          <cell r="AM39" t="str">
            <v>NGP 3</v>
          </cell>
          <cell r="AP39">
            <v>-1262.7474</v>
          </cell>
          <cell r="AQ39" t="str">
            <v>LOSS</v>
          </cell>
        </row>
        <row r="40">
          <cell r="A40" t="str">
            <v>PURCHASE</v>
          </cell>
          <cell r="B40">
            <v>201104</v>
          </cell>
          <cell r="C40">
            <v>181154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1736005.7991598318</v>
          </cell>
          <cell r="AI40">
            <v>421944.38887777552</v>
          </cell>
          <cell r="AK40">
            <v>421944.38887777552</v>
          </cell>
          <cell r="AM40" t="str">
            <v>NGP 3</v>
          </cell>
          <cell r="AP40">
            <v>-8435.512560000001</v>
          </cell>
          <cell r="AQ40" t="str">
            <v>LOSS</v>
          </cell>
        </row>
        <row r="41">
          <cell r="A41" t="str">
            <v>PURCHASE</v>
          </cell>
          <cell r="B41">
            <v>201104</v>
          </cell>
          <cell r="C41">
            <v>181156</v>
          </cell>
          <cell r="D41" t="str">
            <v>CITI</v>
          </cell>
          <cell r="E41" t="str">
            <v>GASIDX</v>
          </cell>
          <cell r="F41">
            <v>259230</v>
          </cell>
          <cell r="H41" t="str">
            <v>Optimization - NEC</v>
          </cell>
          <cell r="V41">
            <v>0</v>
          </cell>
          <cell r="W41" t="str">
            <v>Valued from nucleus</v>
          </cell>
          <cell r="AE41">
            <v>4.1143000000000001</v>
          </cell>
          <cell r="AH41">
            <v>1066763.3416683336</v>
          </cell>
          <cell r="AI41">
            <v>259281.85637127425</v>
          </cell>
          <cell r="AK41">
            <v>259281.85637127425</v>
          </cell>
          <cell r="AM41" t="str">
            <v>NGP 3</v>
          </cell>
          <cell r="AP41">
            <v>-5183.5630800000008</v>
          </cell>
          <cell r="AQ41" t="str">
            <v>LOSS</v>
          </cell>
        </row>
        <row r="42">
          <cell r="A42" t="str">
            <v>PURCHASE</v>
          </cell>
          <cell r="B42">
            <v>201104</v>
          </cell>
          <cell r="C42">
            <v>181157</v>
          </cell>
          <cell r="D42" t="str">
            <v>CITI</v>
          </cell>
          <cell r="E42" t="str">
            <v>GASIDX</v>
          </cell>
          <cell r="F42">
            <v>32160</v>
          </cell>
          <cell r="H42" t="str">
            <v>Optimization - NEC</v>
          </cell>
          <cell r="V42">
            <v>0</v>
          </cell>
          <cell r="W42" t="str">
            <v>Valued from nucleus</v>
          </cell>
          <cell r="AE42">
            <v>4.1143000000000001</v>
          </cell>
          <cell r="AH42">
            <v>132342.35647129428</v>
          </cell>
          <cell r="AI42">
            <v>32166.433286657331</v>
          </cell>
          <cell r="AK42">
            <v>32166.433286657331</v>
          </cell>
          <cell r="AM42" t="str">
            <v>NGP 3</v>
          </cell>
          <cell r="AP42">
            <v>-643.07136000000003</v>
          </cell>
          <cell r="AQ42" t="str">
            <v>LOSS</v>
          </cell>
        </row>
        <row r="43">
          <cell r="A43" t="str">
            <v>PURCHASE</v>
          </cell>
          <cell r="B43">
            <v>201104</v>
          </cell>
          <cell r="C43">
            <v>181158</v>
          </cell>
          <cell r="D43" t="str">
            <v>CITI</v>
          </cell>
          <cell r="E43" t="str">
            <v>GASIDX</v>
          </cell>
          <cell r="F43">
            <v>102360</v>
          </cell>
          <cell r="H43" t="str">
            <v>Optimization - NEC</v>
          </cell>
          <cell r="V43">
            <v>0</v>
          </cell>
          <cell r="W43" t="str">
            <v>Valued from nucleus</v>
          </cell>
          <cell r="AE43">
            <v>4.1143000000000001</v>
          </cell>
          <cell r="AH43">
            <v>421223.99279855972</v>
          </cell>
          <cell r="AI43">
            <v>102380.47609521904</v>
          </cell>
          <cell r="AK43">
            <v>102380.47609521904</v>
          </cell>
          <cell r="AM43" t="str">
            <v>NGP 3</v>
          </cell>
          <cell r="AP43">
            <v>-2046.7905600000001</v>
          </cell>
          <cell r="AQ43" t="str">
            <v>LOSS</v>
          </cell>
        </row>
        <row r="44">
          <cell r="A44" t="str">
            <v>PURCHASE</v>
          </cell>
          <cell r="B44">
            <v>201104</v>
          </cell>
          <cell r="C44">
            <v>181159</v>
          </cell>
          <cell r="D44" t="str">
            <v>CITI</v>
          </cell>
          <cell r="E44" t="str">
            <v>GASIDX</v>
          </cell>
          <cell r="F44">
            <v>18720</v>
          </cell>
          <cell r="H44" t="str">
            <v>Optimization - NEC</v>
          </cell>
          <cell r="V44">
            <v>0</v>
          </cell>
          <cell r="W44" t="str">
            <v>Valued from nucleus</v>
          </cell>
          <cell r="AE44">
            <v>4.1143000000000001</v>
          </cell>
          <cell r="AH44">
            <v>77035.103020604118</v>
          </cell>
          <cell r="AI44">
            <v>18723.74474894979</v>
          </cell>
          <cell r="AK44">
            <v>18723.74474894979</v>
          </cell>
          <cell r="AM44" t="str">
            <v>NGP 3</v>
          </cell>
          <cell r="AP44">
            <v>-374.32512000000003</v>
          </cell>
          <cell r="AQ44" t="str">
            <v>LOSS</v>
          </cell>
        </row>
        <row r="45">
          <cell r="A45" t="str">
            <v>PURCHASE</v>
          </cell>
          <cell r="B45">
            <v>201104</v>
          </cell>
          <cell r="C45">
            <v>181160</v>
          </cell>
          <cell r="D45" t="str">
            <v>CITI</v>
          </cell>
          <cell r="E45" t="str">
            <v>GASIDX</v>
          </cell>
          <cell r="F45">
            <v>45510</v>
          </cell>
          <cell r="H45" t="str">
            <v>Optimization - NEC</v>
          </cell>
          <cell r="V45">
            <v>0</v>
          </cell>
          <cell r="W45" t="str">
            <v>Valued from nucleus</v>
          </cell>
          <cell r="AE45">
            <v>4.1143000000000001</v>
          </cell>
          <cell r="AH45">
            <v>187279.24884976997</v>
          </cell>
          <cell r="AI45">
            <v>45519.103820764154</v>
          </cell>
          <cell r="AK45">
            <v>45519.103820764154</v>
          </cell>
          <cell r="AM45" t="str">
            <v>NGP 3</v>
          </cell>
          <cell r="AP45">
            <v>-910.01796000000002</v>
          </cell>
          <cell r="AQ45" t="str">
            <v>LOSS</v>
          </cell>
        </row>
        <row r="46">
          <cell r="A46" t="str">
            <v>PURCHASE</v>
          </cell>
          <cell r="B46">
            <v>201104</v>
          </cell>
          <cell r="C46">
            <v>181136</v>
          </cell>
          <cell r="D46" t="str">
            <v>COKINOS</v>
          </cell>
          <cell r="E46" t="str">
            <v>GASIDX</v>
          </cell>
          <cell r="F46">
            <v>45000</v>
          </cell>
          <cell r="H46" t="str">
            <v>Optimization - NEC</v>
          </cell>
          <cell r="V46">
            <v>-675</v>
          </cell>
          <cell r="W46" t="str">
            <v>Valued from nucleus</v>
          </cell>
          <cell r="AE46">
            <v>4.0041000000000002</v>
          </cell>
          <cell r="AH46">
            <v>180220.54410882175</v>
          </cell>
          <cell r="AI46">
            <v>45009.001800360071</v>
          </cell>
          <cell r="AK46">
            <v>45009.001800360071</v>
          </cell>
          <cell r="AM46" t="str">
            <v>NGP 3</v>
          </cell>
          <cell r="AP46">
            <v>-1574.8200000000002</v>
          </cell>
          <cell r="AQ46" t="str">
            <v>LOSS</v>
          </cell>
        </row>
        <row r="47">
          <cell r="A47" t="str">
            <v>PURCHASE</v>
          </cell>
          <cell r="B47">
            <v>201104</v>
          </cell>
          <cell r="C47">
            <v>173920</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C48">
            <v>181326</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C49">
            <v>181326</v>
          </cell>
          <cell r="D49" t="str">
            <v>CONOCO</v>
          </cell>
          <cell r="E49" t="str">
            <v>GAS</v>
          </cell>
          <cell r="F49">
            <v>100740</v>
          </cell>
          <cell r="H49" t="str">
            <v>Supply - LI</v>
          </cell>
          <cell r="V49">
            <v>20.148</v>
          </cell>
          <cell r="W49" t="str">
            <v>Valued from nucleus</v>
          </cell>
          <cell r="AE49">
            <v>4.1050000000000004</v>
          </cell>
          <cell r="AH49">
            <v>413537.70000000007</v>
          </cell>
          <cell r="AI49">
            <v>100740</v>
          </cell>
          <cell r="AK49">
            <v>100740</v>
          </cell>
          <cell r="AM49" t="str">
            <v>NGP 3</v>
          </cell>
          <cell r="AP49">
            <v>-1994.2490400000002</v>
          </cell>
          <cell r="AQ49" t="str">
            <v>LOSS</v>
          </cell>
        </row>
        <row r="50">
          <cell r="A50" t="str">
            <v>PURCHASE</v>
          </cell>
          <cell r="B50">
            <v>201104</v>
          </cell>
          <cell r="C50">
            <v>181326</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C51">
            <v>181089</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1234536.9073814764</v>
          </cell>
          <cell r="AI51">
            <v>300060.01200240047</v>
          </cell>
          <cell r="AK51">
            <v>300060.01200240047</v>
          </cell>
          <cell r="AM51" t="str">
            <v>NGP 3</v>
          </cell>
          <cell r="AP51">
            <v>-5998.8</v>
          </cell>
          <cell r="AQ51" t="str">
            <v>LOSS</v>
          </cell>
        </row>
        <row r="52">
          <cell r="A52" t="str">
            <v>PURCHASE</v>
          </cell>
          <cell r="B52">
            <v>201104</v>
          </cell>
          <cell r="C52">
            <v>181130</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170608.78175635127</v>
          </cell>
          <cell r="AI52">
            <v>42608.52170434087</v>
          </cell>
          <cell r="AK52">
            <v>42608.52170434087</v>
          </cell>
          <cell r="AM52" t="str">
            <v>NGP 3</v>
          </cell>
          <cell r="AP52">
            <v>-1277.8296</v>
          </cell>
          <cell r="AQ52" t="str">
            <v>LOSS</v>
          </cell>
        </row>
        <row r="53">
          <cell r="A53" t="str">
            <v>PURCHASE</v>
          </cell>
          <cell r="B53">
            <v>201104</v>
          </cell>
          <cell r="C53">
            <v>181131</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23909.258851770355</v>
          </cell>
          <cell r="AI53">
            <v>5971.1942388477692</v>
          </cell>
          <cell r="AK53">
            <v>5971.1942388477692</v>
          </cell>
          <cell r="AM53" t="str">
            <v>NGP 3</v>
          </cell>
          <cell r="AP53">
            <v>-179.07612</v>
          </cell>
          <cell r="AQ53" t="str">
            <v>LOSS</v>
          </cell>
        </row>
        <row r="54">
          <cell r="A54" t="str">
            <v>PURCHASE</v>
          </cell>
          <cell r="B54">
            <v>201104</v>
          </cell>
          <cell r="C54">
            <v>181168</v>
          </cell>
          <cell r="D54" t="str">
            <v>DEVONGAS</v>
          </cell>
          <cell r="E54" t="str">
            <v>GASIDX</v>
          </cell>
          <cell r="F54">
            <v>232110</v>
          </cell>
          <cell r="H54" t="str">
            <v>Supply - NIMO</v>
          </cell>
          <cell r="V54">
            <v>0</v>
          </cell>
          <cell r="W54" t="str">
            <v>Valued from Nucleus</v>
          </cell>
          <cell r="AE54">
            <v>4.2059000000000006</v>
          </cell>
          <cell r="AH54">
            <v>976426.73434686952</v>
          </cell>
          <cell r="AI54">
            <v>232156.43128625726</v>
          </cell>
          <cell r="AK54">
            <v>232156.43128625726</v>
          </cell>
          <cell r="AM54" t="str">
            <v>NGP 3</v>
          </cell>
          <cell r="AP54">
            <v>-4641.2715600000001</v>
          </cell>
          <cell r="AQ54" t="str">
            <v>LOSS</v>
          </cell>
        </row>
        <row r="55">
          <cell r="A55" t="str">
            <v>PURCHASE</v>
          </cell>
          <cell r="B55">
            <v>201104</v>
          </cell>
          <cell r="C55">
            <v>181170</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C56">
            <v>181170</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C57">
            <v>181170</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C58">
            <v>181324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C59">
            <v>181324</v>
          </cell>
          <cell r="D59" t="str">
            <v>DEVONGAS</v>
          </cell>
          <cell r="E59" t="str">
            <v>GAS</v>
          </cell>
          <cell r="F59">
            <v>300000</v>
          </cell>
          <cell r="H59" t="str">
            <v>Supply - LI</v>
          </cell>
          <cell r="V59">
            <v>-30000</v>
          </cell>
          <cell r="W59" t="str">
            <v>Valued from Nucleus</v>
          </cell>
          <cell r="AE59">
            <v>4.2474999999999996</v>
          </cell>
          <cell r="AH59">
            <v>1274249.9999999998</v>
          </cell>
          <cell r="AI59">
            <v>300000</v>
          </cell>
          <cell r="AK59">
            <v>300000</v>
          </cell>
          <cell r="AM59" t="str">
            <v>NGP 3</v>
          </cell>
          <cell r="AP59">
            <v>-35998.800000000003</v>
          </cell>
          <cell r="AQ59" t="str">
            <v>LOSS</v>
          </cell>
        </row>
        <row r="60">
          <cell r="A60" t="str">
            <v>PURCHASE</v>
          </cell>
          <cell r="B60">
            <v>201104</v>
          </cell>
          <cell r="C60">
            <v>181324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C61">
            <v>181325</v>
          </cell>
          <cell r="D61" t="str">
            <v>DEVONGAS</v>
          </cell>
          <cell r="E61" t="str">
            <v>GASIDX</v>
          </cell>
          <cell r="F61">
            <v>32670</v>
          </cell>
          <cell r="H61" t="str">
            <v>Supply - LI</v>
          </cell>
          <cell r="V61">
            <v>-326.7</v>
          </cell>
          <cell r="W61" t="str">
            <v>Valued from Nucleus</v>
          </cell>
          <cell r="AE61">
            <v>4.0041000000000002</v>
          </cell>
          <cell r="AH61">
            <v>130840.1150230046</v>
          </cell>
          <cell r="AI61">
            <v>32676.535307061411</v>
          </cell>
          <cell r="AK61">
            <v>32676.535307061411</v>
          </cell>
          <cell r="AM61" t="str">
            <v>NGP 3</v>
          </cell>
          <cell r="AP61">
            <v>-979.96931999999993</v>
          </cell>
          <cell r="AQ61" t="str">
            <v>LOSS</v>
          </cell>
        </row>
        <row r="62">
          <cell r="A62" t="str">
            <v>PURCHASE</v>
          </cell>
          <cell r="B62">
            <v>201104</v>
          </cell>
          <cell r="C62">
            <v>181327</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C63">
            <v>181327</v>
          </cell>
          <cell r="D63" t="str">
            <v>DEVONGAS</v>
          </cell>
          <cell r="E63" t="str">
            <v>GAS</v>
          </cell>
          <cell r="F63">
            <v>300000</v>
          </cell>
          <cell r="H63" t="str">
            <v>Supply - NY</v>
          </cell>
          <cell r="V63">
            <v>-30000</v>
          </cell>
          <cell r="W63" t="str">
            <v>Valued from Nucleus</v>
          </cell>
          <cell r="AE63">
            <v>4.2474999999999996</v>
          </cell>
          <cell r="AH63">
            <v>1274249.9999999998</v>
          </cell>
          <cell r="AI63">
            <v>300000</v>
          </cell>
          <cell r="AK63">
            <v>300000</v>
          </cell>
          <cell r="AM63" t="str">
            <v>NGP 3</v>
          </cell>
          <cell r="AP63">
            <v>-35998.800000000003</v>
          </cell>
          <cell r="AQ63" t="str">
            <v>LOSS</v>
          </cell>
        </row>
        <row r="64">
          <cell r="A64" t="str">
            <v>PURCHASE</v>
          </cell>
          <cell r="B64">
            <v>201104</v>
          </cell>
          <cell r="C64">
            <v>181327</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C65">
            <v>181328</v>
          </cell>
          <cell r="D65" t="str">
            <v>DEVONGAS</v>
          </cell>
          <cell r="E65" t="str">
            <v>GASIDX</v>
          </cell>
          <cell r="F65">
            <v>65340</v>
          </cell>
          <cell r="H65" t="str">
            <v>Supply - NY</v>
          </cell>
          <cell r="V65">
            <v>-653.4</v>
          </cell>
          <cell r="W65" t="str">
            <v>Valued from Nucleus</v>
          </cell>
          <cell r="AE65">
            <v>4.0041000000000002</v>
          </cell>
          <cell r="AH65">
            <v>261680.23004600921</v>
          </cell>
          <cell r="AI65">
            <v>65353.070614122822</v>
          </cell>
          <cell r="AK65">
            <v>65353.070614122822</v>
          </cell>
          <cell r="AM65" t="str">
            <v>NGP 3</v>
          </cell>
          <cell r="AP65">
            <v>-1959.9386399999999</v>
          </cell>
          <cell r="AQ65" t="str">
            <v>LOSS</v>
          </cell>
        </row>
        <row r="66">
          <cell r="A66" t="str">
            <v>PURCHASE</v>
          </cell>
          <cell r="B66">
            <v>201104</v>
          </cell>
          <cell r="C66">
            <v>173774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C67">
            <v>166065</v>
          </cell>
          <cell r="D67" t="str">
            <v>EMERASVC</v>
          </cell>
          <cell r="E67" t="str">
            <v>GASGDA</v>
          </cell>
          <cell r="F67">
            <v>0</v>
          </cell>
          <cell r="H67" t="str">
            <v>Supply - LI</v>
          </cell>
          <cell r="V67">
            <v>0</v>
          </cell>
          <cell r="W67" t="str">
            <v>Valued from Nucleus</v>
          </cell>
          <cell r="AE67">
            <v>4.8134000000000006</v>
          </cell>
          <cell r="AH67">
            <v>0</v>
          </cell>
          <cell r="AI67">
            <v>0</v>
          </cell>
          <cell r="AK67">
            <v>0</v>
          </cell>
          <cell r="AM67" t="str">
            <v>NGP 3</v>
          </cell>
          <cell r="AP67">
            <v>-1429025.2421065366</v>
          </cell>
          <cell r="AQ67" t="str">
            <v>LOSS</v>
          </cell>
        </row>
        <row r="68">
          <cell r="A68" t="str">
            <v>PURCHASE</v>
          </cell>
          <cell r="B68">
            <v>201104</v>
          </cell>
          <cell r="C68">
            <v>168215</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C69">
            <v>181135</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C70">
            <v>181135</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C71">
            <v>181135</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C72">
            <v>181167</v>
          </cell>
          <cell r="D72" t="str">
            <v>ENCANAUSA</v>
          </cell>
          <cell r="E72" t="str">
            <v>GASIDX</v>
          </cell>
          <cell r="F72">
            <v>120000</v>
          </cell>
          <cell r="H72" t="str">
            <v>Supply - NIMO</v>
          </cell>
          <cell r="V72">
            <v>0</v>
          </cell>
          <cell r="W72" t="str">
            <v>Valued from nucleus</v>
          </cell>
          <cell r="AE72">
            <v>4.2059000000000006</v>
          </cell>
          <cell r="AH72">
            <v>504808.96179235855</v>
          </cell>
          <cell r="AI72">
            <v>120024.00480096019</v>
          </cell>
          <cell r="AK72">
            <v>120024.00480096019</v>
          </cell>
          <cell r="AM72" t="str">
            <v>NGP 3</v>
          </cell>
          <cell r="AP72">
            <v>-2399.52</v>
          </cell>
          <cell r="AQ72" t="str">
            <v>LOSS</v>
          </cell>
        </row>
        <row r="73">
          <cell r="A73" t="str">
            <v>PURCHASE</v>
          </cell>
          <cell r="B73">
            <v>201104</v>
          </cell>
          <cell r="C73">
            <v>181795</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C74">
            <v>181482</v>
          </cell>
          <cell r="D74" t="str">
            <v>G4ENERGY</v>
          </cell>
          <cell r="E74" t="str">
            <v>GASIDX</v>
          </cell>
          <cell r="F74">
            <v>264750</v>
          </cell>
          <cell r="H74" t="str">
            <v>Supply - LI</v>
          </cell>
          <cell r="V74">
            <v>-5956.875</v>
          </cell>
          <cell r="W74" t="str">
            <v>Valued from nucleus</v>
          </cell>
          <cell r="AE74">
            <v>4.2575000000000003</v>
          </cell>
          <cell r="AH74">
            <v>1127398.6047209441</v>
          </cell>
          <cell r="AI74">
            <v>264802.96059211844</v>
          </cell>
          <cell r="AK74">
            <v>264802.96059211844</v>
          </cell>
          <cell r="AM74" t="str">
            <v>NGP 3</v>
          </cell>
          <cell r="AP74">
            <v>-11250.815999999999</v>
          </cell>
          <cell r="AQ74" t="str">
            <v>LOSS</v>
          </cell>
        </row>
        <row r="75">
          <cell r="A75" t="str">
            <v>PURCHASE</v>
          </cell>
          <cell r="B75">
            <v>201104</v>
          </cell>
          <cell r="C75">
            <v>165659</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C76">
            <v>121200</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C77">
            <v>121202</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C78">
            <v>166447</v>
          </cell>
          <cell r="D78" t="str">
            <v>HESS</v>
          </cell>
          <cell r="E78" t="str">
            <v>GASGDA</v>
          </cell>
          <cell r="F78">
            <v>0</v>
          </cell>
          <cell r="H78" t="str">
            <v>Supply - LI</v>
          </cell>
          <cell r="V78">
            <v>0</v>
          </cell>
          <cell r="W78" t="str">
            <v>Valued from Nucleus - Demand Only; Summer Option at Index plus adder, hence MtM on supply is zero</v>
          </cell>
          <cell r="AE78">
            <v>4.8134000000000006</v>
          </cell>
          <cell r="AH78">
            <v>0</v>
          </cell>
          <cell r="AI78">
            <v>0</v>
          </cell>
          <cell r="AK78">
            <v>0</v>
          </cell>
          <cell r="AM78" t="str">
            <v>NGP 3</v>
          </cell>
          <cell r="AP78">
            <v>-1020857.5122715152</v>
          </cell>
          <cell r="AQ78" t="str">
            <v>LOSS</v>
          </cell>
        </row>
        <row r="79">
          <cell r="A79" t="str">
            <v>PURCHASE</v>
          </cell>
          <cell r="B79">
            <v>201104</v>
          </cell>
          <cell r="C79">
            <v>181146</v>
          </cell>
          <cell r="D79" t="str">
            <v>ICCENERGY</v>
          </cell>
          <cell r="E79" t="str">
            <v>GASIDX</v>
          </cell>
          <cell r="F79">
            <v>250290</v>
          </cell>
          <cell r="H79" t="str">
            <v>Supply - LI</v>
          </cell>
          <cell r="V79">
            <v>-12514.5</v>
          </cell>
          <cell r="W79" t="str">
            <v>Valued from nucleus</v>
          </cell>
          <cell r="AE79">
            <v>4.16</v>
          </cell>
          <cell r="AH79">
            <v>1041414.6829365874</v>
          </cell>
          <cell r="AI79">
            <v>250340.06801360272</v>
          </cell>
          <cell r="AK79">
            <v>250340.06801360272</v>
          </cell>
          <cell r="AM79" t="str">
            <v>NGP 3</v>
          </cell>
          <cell r="AP79">
            <v>-17519.298839999999</v>
          </cell>
          <cell r="AQ79" t="str">
            <v>LOSS</v>
          </cell>
        </row>
        <row r="80">
          <cell r="A80" t="str">
            <v>PURCHASE</v>
          </cell>
          <cell r="B80">
            <v>201104</v>
          </cell>
          <cell r="C80">
            <v>166076</v>
          </cell>
          <cell r="D80" t="str">
            <v>JARON</v>
          </cell>
          <cell r="E80" t="str">
            <v>GASGDA</v>
          </cell>
          <cell r="F80">
            <v>0</v>
          </cell>
          <cell r="H80" t="str">
            <v>Supply - LI</v>
          </cell>
          <cell r="V80">
            <v>0</v>
          </cell>
          <cell r="W80" t="str">
            <v>Valued from Nucleus - Demand Only</v>
          </cell>
          <cell r="AE80">
            <v>4.8134000000000006</v>
          </cell>
          <cell r="AH80">
            <v>0</v>
          </cell>
          <cell r="AI80">
            <v>0</v>
          </cell>
          <cell r="AK80">
            <v>0</v>
          </cell>
          <cell r="AM80" t="str">
            <v>NGP 3</v>
          </cell>
          <cell r="AP80">
            <v>-1370353.7854731253</v>
          </cell>
          <cell r="AQ80" t="str">
            <v>LOSS</v>
          </cell>
        </row>
        <row r="81">
          <cell r="A81" t="str">
            <v>PURCHASE</v>
          </cell>
          <cell r="B81">
            <v>201104</v>
          </cell>
          <cell r="C81">
            <v>168216</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C82">
            <v>181161</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C83">
            <v>181161</v>
          </cell>
          <cell r="D83" t="str">
            <v>JARON</v>
          </cell>
          <cell r="E83" t="str">
            <v>GAS</v>
          </cell>
          <cell r="F83">
            <v>30360</v>
          </cell>
          <cell r="H83" t="str">
            <v>Optimization - NEC</v>
          </cell>
          <cell r="V83">
            <v>-455.4</v>
          </cell>
          <cell r="W83" t="str">
            <v>Valued from nucleus</v>
          </cell>
          <cell r="AE83">
            <v>4.9400000000000004</v>
          </cell>
          <cell r="AH83">
            <v>149978.40000000002</v>
          </cell>
          <cell r="AI83">
            <v>30360</v>
          </cell>
          <cell r="AK83">
            <v>30360</v>
          </cell>
          <cell r="AM83" t="str">
            <v>NGP 3</v>
          </cell>
          <cell r="AP83">
            <v>-1062.47856</v>
          </cell>
          <cell r="AQ83" t="str">
            <v>LOSS</v>
          </cell>
        </row>
        <row r="84">
          <cell r="A84" t="str">
            <v>PURCHASE</v>
          </cell>
          <cell r="B84">
            <v>201104</v>
          </cell>
          <cell r="C84">
            <v>181161</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C85">
            <v>181344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C86">
            <v>181344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C87">
            <v>181344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C88">
            <v>153972</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-5347.8662127999942</v>
          </cell>
          <cell r="AQ88" t="str">
            <v>LOSS</v>
          </cell>
        </row>
        <row r="89">
          <cell r="A89" t="str">
            <v>PURCHASE</v>
          </cell>
          <cell r="B89">
            <v>201104</v>
          </cell>
          <cell r="C89">
            <v>153972</v>
          </cell>
          <cell r="D89" t="str">
            <v>JPMORVEN</v>
          </cell>
          <cell r="E89" t="str">
            <v>GASIDX</v>
          </cell>
          <cell r="F89">
            <v>0</v>
          </cell>
          <cell r="H89" t="str">
            <v>Supply - EN</v>
          </cell>
          <cell r="V89">
            <v>0</v>
          </cell>
          <cell r="W89" t="str">
            <v>Valued from Nucleus - Baseload Portion</v>
          </cell>
          <cell r="AE89">
            <v>4.4300000000000006</v>
          </cell>
          <cell r="AH89">
            <v>0</v>
          </cell>
          <cell r="AI89">
            <v>0</v>
          </cell>
          <cell r="AK89">
            <v>0</v>
          </cell>
          <cell r="AM89" t="str">
            <v>NGP 3</v>
          </cell>
          <cell r="AP89">
            <v>0</v>
          </cell>
          <cell r="AQ89" t="str">
            <v>LOSS</v>
          </cell>
        </row>
        <row r="90">
          <cell r="A90" t="str">
            <v>PURCHASE</v>
          </cell>
          <cell r="B90">
            <v>201104</v>
          </cell>
          <cell r="C90">
            <v>153972</v>
          </cell>
          <cell r="D90" t="str">
            <v>JPMORVEN</v>
          </cell>
          <cell r="E90" t="str">
            <v>GASIDX</v>
          </cell>
          <cell r="F90">
            <v>111690</v>
          </cell>
          <cell r="H90" t="str">
            <v>Supply - EN</v>
          </cell>
          <cell r="V90">
            <v>16111.411</v>
          </cell>
          <cell r="W90" t="str">
            <v>Valued from Nucleus - Baseload Portion</v>
          </cell>
          <cell r="AE90">
            <v>4.7764000000000006</v>
          </cell>
          <cell r="AH90">
            <v>533582.83256651333</v>
          </cell>
          <cell r="AI90">
            <v>111712.34246849369</v>
          </cell>
          <cell r="AK90">
            <v>111712.34246849369</v>
          </cell>
          <cell r="AM90" t="str">
            <v>NGP 3</v>
          </cell>
          <cell r="AP90">
            <v>13878.05776</v>
          </cell>
          <cell r="AQ90" t="str">
            <v>GAIN</v>
          </cell>
        </row>
        <row r="91">
          <cell r="A91" t="str">
            <v>PURCHASE</v>
          </cell>
          <cell r="B91">
            <v>201104</v>
          </cell>
          <cell r="C91">
            <v>153972</v>
          </cell>
          <cell r="D91" t="str">
            <v>JPMORVEN</v>
          </cell>
          <cell r="E91" t="str">
            <v>GASIDX</v>
          </cell>
          <cell r="F91">
            <v>278310</v>
          </cell>
          <cell r="H91" t="str">
            <v>Supply - EN</v>
          </cell>
          <cell r="V91">
            <v>40146.536999999997</v>
          </cell>
          <cell r="W91" t="str">
            <v>Valued from Nucleus - Baseload Portion</v>
          </cell>
          <cell r="AE91">
            <v>4.7764000000000006</v>
          </cell>
          <cell r="AH91">
            <v>1329585.8011602322</v>
          </cell>
          <cell r="AI91">
            <v>278365.67313462694</v>
          </cell>
          <cell r="AK91">
            <v>278365.67313462694</v>
          </cell>
          <cell r="AM91" t="str">
            <v>NGP 3</v>
          </cell>
          <cell r="AP91">
            <v>34581.450239999998</v>
          </cell>
          <cell r="AQ91" t="str">
            <v>GAIN</v>
          </cell>
        </row>
        <row r="92">
          <cell r="A92" t="str">
            <v>PURCHASE</v>
          </cell>
          <cell r="B92">
            <v>201104</v>
          </cell>
          <cell r="C92">
            <v>154130</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C93">
            <v>154130</v>
          </cell>
          <cell r="D93" t="str">
            <v>JPMORVEN</v>
          </cell>
          <cell r="E93" t="str">
            <v>GASGDA</v>
          </cell>
          <cell r="F93">
            <v>0</v>
          </cell>
          <cell r="H93" t="str">
            <v>Supply - EN</v>
          </cell>
          <cell r="V93">
            <v>0</v>
          </cell>
          <cell r="W93" t="str">
            <v>Not Valued from Nucleus - JPMORVEN Model; was valued from Nucleus last quarter</v>
          </cell>
          <cell r="AE93">
            <v>4.4300000000000006</v>
          </cell>
          <cell r="AH93">
            <v>0</v>
          </cell>
          <cell r="AI93">
            <v>0</v>
          </cell>
          <cell r="AK93">
            <v>0</v>
          </cell>
          <cell r="AM93" t="str">
            <v>NGP 3</v>
          </cell>
          <cell r="AP93">
            <v>0</v>
          </cell>
          <cell r="AQ93" t="str">
            <v>LOSS</v>
          </cell>
        </row>
        <row r="94">
          <cell r="A94" t="str">
            <v>PURCHASE</v>
          </cell>
          <cell r="B94">
            <v>201104</v>
          </cell>
          <cell r="C94">
            <v>154130</v>
          </cell>
          <cell r="D94" t="str">
            <v>JPMORVEN</v>
          </cell>
          <cell r="E94" t="str">
            <v>GASGDA</v>
          </cell>
          <cell r="F94">
            <v>0</v>
          </cell>
          <cell r="H94" t="str">
            <v>Supply - EN</v>
          </cell>
          <cell r="V94">
            <v>0</v>
          </cell>
          <cell r="W94" t="str">
            <v>Not Valued from Nucleus - JPMORVEN Model; was valued from Nucleus last quarter</v>
          </cell>
          <cell r="AE94">
            <v>4.7764000000000006</v>
          </cell>
          <cell r="AH94">
            <v>0</v>
          </cell>
          <cell r="AI94">
            <v>0</v>
          </cell>
          <cell r="AK94">
            <v>0</v>
          </cell>
          <cell r="AM94" t="str">
            <v>NGP 3</v>
          </cell>
          <cell r="AP94">
            <v>0</v>
          </cell>
          <cell r="AQ94" t="str">
            <v>LOSS</v>
          </cell>
        </row>
        <row r="95">
          <cell r="A95" t="str">
            <v>PURCHASE</v>
          </cell>
          <cell r="B95">
            <v>201104</v>
          </cell>
          <cell r="C95">
            <v>181148</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1006089.2178435687</v>
          </cell>
          <cell r="AI95">
            <v>241848.36967393479</v>
          </cell>
          <cell r="AK95">
            <v>241848.36967393479</v>
          </cell>
          <cell r="AM95" t="str">
            <v>NGP 3</v>
          </cell>
          <cell r="AP95">
            <v>-9429.2327999999998</v>
          </cell>
          <cell r="AQ95" t="str">
            <v>LOSS</v>
          </cell>
        </row>
        <row r="96">
          <cell r="A96" t="str">
            <v>PURCHASE</v>
          </cell>
          <cell r="B96">
            <v>201104</v>
          </cell>
          <cell r="C96">
            <v>181149</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1497025.8051610324</v>
          </cell>
          <cell r="AI96">
            <v>359861.97239447891</v>
          </cell>
          <cell r="AK96">
            <v>359861.97239447891</v>
          </cell>
          <cell r="AM96" t="str">
            <v>NGP 3</v>
          </cell>
          <cell r="AP96">
            <v>-14030.37084</v>
          </cell>
          <cell r="AQ96" t="str">
            <v>LOSS</v>
          </cell>
        </row>
        <row r="97">
          <cell r="A97" t="str">
            <v>PURCHASE</v>
          </cell>
          <cell r="B97">
            <v>201104</v>
          </cell>
          <cell r="C97">
            <v>181794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C98">
            <v>181336</v>
          </cell>
          <cell r="D98" t="str">
            <v>NDR</v>
          </cell>
          <cell r="E98" t="str">
            <v>GASIDX</v>
          </cell>
          <cell r="F98">
            <v>250950</v>
          </cell>
          <cell r="H98" t="str">
            <v>Supply - NY</v>
          </cell>
          <cell r="V98">
            <v>-3136.875</v>
          </cell>
          <cell r="W98" t="str">
            <v>Valued from nucleus</v>
          </cell>
          <cell r="AE98">
            <v>4.2575000000000003</v>
          </cell>
          <cell r="AH98">
            <v>1068633.3516703341</v>
          </cell>
          <cell r="AI98">
            <v>251000.200040008</v>
          </cell>
          <cell r="AK98">
            <v>251000.200040008</v>
          </cell>
          <cell r="AM98" t="str">
            <v>NGP 3</v>
          </cell>
          <cell r="AP98">
            <v>-8154.8712000000005</v>
          </cell>
          <cell r="AQ98" t="str">
            <v>LOSS</v>
          </cell>
        </row>
        <row r="99">
          <cell r="A99" t="str">
            <v>PURCHASE</v>
          </cell>
          <cell r="B99">
            <v>201104</v>
          </cell>
          <cell r="C99">
            <v>181139</v>
          </cell>
          <cell r="D99" t="str">
            <v>NJRENERGY</v>
          </cell>
          <cell r="E99" t="str">
            <v>GASIDX</v>
          </cell>
          <cell r="F99">
            <v>156510</v>
          </cell>
          <cell r="H99" t="str">
            <v>Optimization - NEC</v>
          </cell>
          <cell r="V99">
            <v>-1565.1</v>
          </cell>
          <cell r="W99" t="str">
            <v>Valued from nucleus</v>
          </cell>
          <cell r="AE99">
            <v>4.0041000000000002</v>
          </cell>
          <cell r="AH99">
            <v>626807.05241048208</v>
          </cell>
          <cell r="AI99">
            <v>156541.30826165233</v>
          </cell>
          <cell r="AK99">
            <v>156541.30826165233</v>
          </cell>
          <cell r="AM99" t="str">
            <v>NGP 3</v>
          </cell>
          <cell r="AP99">
            <v>-4694.6739600000001</v>
          </cell>
          <cell r="AQ99" t="str">
            <v>LOSS</v>
          </cell>
        </row>
        <row r="100">
          <cell r="A100" t="str">
            <v>PURCHASE</v>
          </cell>
          <cell r="B100">
            <v>201104</v>
          </cell>
          <cell r="C100">
            <v>181164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C101">
            <v>181164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C102">
            <v>181164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C103">
            <v>166059</v>
          </cell>
          <cell r="D103" t="str">
            <v>REPSOL</v>
          </cell>
          <cell r="E103" t="str">
            <v>GASIDX</v>
          </cell>
          <cell r="F103">
            <v>0</v>
          </cell>
          <cell r="H103" t="str">
            <v>Supply - EN</v>
          </cell>
          <cell r="V103">
            <v>0</v>
          </cell>
          <cell r="W103" t="str">
            <v>Not Valued from Nucleus - Model</v>
          </cell>
          <cell r="AE103">
            <v>4.7764000000000006</v>
          </cell>
          <cell r="AH103">
            <v>0</v>
          </cell>
          <cell r="AI103">
            <v>0</v>
          </cell>
          <cell r="AK103">
            <v>0</v>
          </cell>
          <cell r="AM103" t="str">
            <v>NGP 3</v>
          </cell>
          <cell r="AP103">
            <v>0</v>
          </cell>
          <cell r="AQ103" t="str">
            <v>LOSS</v>
          </cell>
        </row>
        <row r="104">
          <cell r="A104" t="str">
            <v>PURCHASE</v>
          </cell>
          <cell r="B104">
            <v>201104</v>
          </cell>
          <cell r="C104">
            <v>166062</v>
          </cell>
          <cell r="D104" t="str">
            <v>REPSOL</v>
          </cell>
          <cell r="E104" t="str">
            <v>GASGDA</v>
          </cell>
          <cell r="F104">
            <v>0</v>
          </cell>
          <cell r="H104" t="str">
            <v>Supply - EN</v>
          </cell>
          <cell r="V104">
            <v>0</v>
          </cell>
          <cell r="W104" t="str">
            <v>Not Valued from Nucleus - Model</v>
          </cell>
          <cell r="AE104">
            <v>4.7764000000000006</v>
          </cell>
          <cell r="AH104">
            <v>0</v>
          </cell>
          <cell r="AI104">
            <v>0</v>
          </cell>
          <cell r="AK104">
            <v>0</v>
          </cell>
          <cell r="AM104" t="str">
            <v>NGP 3</v>
          </cell>
          <cell r="AP104">
            <v>0</v>
          </cell>
          <cell r="AQ104" t="str">
            <v>LOSS</v>
          </cell>
        </row>
        <row r="105">
          <cell r="A105" t="str">
            <v>PURCHASE</v>
          </cell>
          <cell r="B105">
            <v>201104</v>
          </cell>
          <cell r="C105">
            <v>166063</v>
          </cell>
          <cell r="D105" t="str">
            <v>REPSOL</v>
          </cell>
          <cell r="E105" t="str">
            <v>GASGDA</v>
          </cell>
          <cell r="F105">
            <v>0</v>
          </cell>
          <cell r="H105" t="str">
            <v>Supply - EN</v>
          </cell>
          <cell r="V105">
            <v>0</v>
          </cell>
          <cell r="W105" t="str">
            <v>Not Valued from Nucleus - Model</v>
          </cell>
          <cell r="AE105">
            <v>4.7764000000000006</v>
          </cell>
          <cell r="AH105">
            <v>0</v>
          </cell>
          <cell r="AI105">
            <v>0</v>
          </cell>
          <cell r="AK105">
            <v>0</v>
          </cell>
          <cell r="AM105" t="str">
            <v>NGP 3</v>
          </cell>
          <cell r="AP105">
            <v>0</v>
          </cell>
          <cell r="AQ105" t="str">
            <v>LOSS</v>
          </cell>
        </row>
        <row r="106">
          <cell r="A106" t="str">
            <v>PURCHASE</v>
          </cell>
          <cell r="B106">
            <v>201104</v>
          </cell>
          <cell r="C106">
            <v>167168</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-78766.557372849318</v>
          </cell>
          <cell r="AQ106" t="str">
            <v>LOSS</v>
          </cell>
        </row>
        <row r="107">
          <cell r="A107" t="str">
            <v>PURCHASE</v>
          </cell>
          <cell r="B107">
            <v>201104</v>
          </cell>
          <cell r="C107">
            <v>181141</v>
          </cell>
          <cell r="D107" t="str">
            <v>SEQUENT</v>
          </cell>
          <cell r="E107" t="str">
            <v>GASIDX</v>
          </cell>
          <cell r="F107">
            <v>109680</v>
          </cell>
          <cell r="H107" t="str">
            <v>Optimization - NEC</v>
          </cell>
          <cell r="V107">
            <v>-274.2</v>
          </cell>
          <cell r="W107" t="str">
            <v>Valued from nucleus</v>
          </cell>
          <cell r="AE107">
            <v>4.24</v>
          </cell>
          <cell r="AH107">
            <v>465136.22724544909</v>
          </cell>
          <cell r="AI107">
            <v>109701.94038807761</v>
          </cell>
          <cell r="AK107">
            <v>109701.94038807761</v>
          </cell>
          <cell r="AM107" t="str">
            <v>NGP 3</v>
          </cell>
          <cell r="AP107">
            <v>-2467.3612799999996</v>
          </cell>
          <cell r="AQ107" t="str">
            <v>LOSS</v>
          </cell>
        </row>
        <row r="108">
          <cell r="A108" t="str">
            <v>PURCHASE</v>
          </cell>
          <cell r="B108">
            <v>201104</v>
          </cell>
          <cell r="C108">
            <v>181142</v>
          </cell>
          <cell r="D108" t="str">
            <v>SEQUENT</v>
          </cell>
          <cell r="E108" t="str">
            <v>GASIDX</v>
          </cell>
          <cell r="F108">
            <v>31320</v>
          </cell>
          <cell r="H108" t="str">
            <v>Optimization - NEC</v>
          </cell>
          <cell r="V108">
            <v>-78.3</v>
          </cell>
          <cell r="W108" t="str">
            <v>Valued from nucleus</v>
          </cell>
          <cell r="AE108">
            <v>4.24</v>
          </cell>
          <cell r="AH108">
            <v>132823.36467293461</v>
          </cell>
          <cell r="AI108">
            <v>31326.265253050609</v>
          </cell>
          <cell r="AK108">
            <v>31326.265253050609</v>
          </cell>
          <cell r="AM108" t="str">
            <v>NGP 3</v>
          </cell>
          <cell r="AP108">
            <v>-704.57471999999996</v>
          </cell>
          <cell r="AQ108" t="str">
            <v>LOSS</v>
          </cell>
        </row>
        <row r="109">
          <cell r="A109" t="str">
            <v>PURCHASE</v>
          </cell>
          <cell r="B109">
            <v>201104</v>
          </cell>
          <cell r="C109">
            <v>181138</v>
          </cell>
          <cell r="D109" t="str">
            <v>SHELLUS</v>
          </cell>
          <cell r="E109" t="str">
            <v>GASIDX</v>
          </cell>
          <cell r="F109">
            <v>60000</v>
          </cell>
          <cell r="H109" t="str">
            <v>Optimization - NEC</v>
          </cell>
          <cell r="V109">
            <v>-600</v>
          </cell>
          <cell r="W109" t="str">
            <v>Valued from nucleus</v>
          </cell>
          <cell r="AE109">
            <v>4.0041000000000002</v>
          </cell>
          <cell r="AH109">
            <v>240294.05881176234</v>
          </cell>
          <cell r="AI109">
            <v>60012.002400480094</v>
          </cell>
          <cell r="AK109">
            <v>60012.002400480094</v>
          </cell>
          <cell r="AM109" t="str">
            <v>NGP 3</v>
          </cell>
          <cell r="AP109">
            <v>-1799.76</v>
          </cell>
          <cell r="AQ109" t="str">
            <v>LOSS</v>
          </cell>
        </row>
        <row r="110">
          <cell r="A110" t="str">
            <v>PURCHASE</v>
          </cell>
          <cell r="B110">
            <v>201104</v>
          </cell>
          <cell r="C110">
            <v>181150</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1234536.9073814764</v>
          </cell>
          <cell r="AI110">
            <v>300060.01200240047</v>
          </cell>
          <cell r="AK110">
            <v>300060.01200240047</v>
          </cell>
          <cell r="AM110" t="str">
            <v>NGP 3</v>
          </cell>
          <cell r="AP110">
            <v>-5998.8</v>
          </cell>
          <cell r="AQ110" t="str">
            <v>LOSS</v>
          </cell>
        </row>
        <row r="111">
          <cell r="A111" t="str">
            <v>PURCHASE</v>
          </cell>
          <cell r="B111">
            <v>201104</v>
          </cell>
          <cell r="C111">
            <v>181137</v>
          </cell>
          <cell r="D111" t="str">
            <v>SOUTHWEST</v>
          </cell>
          <cell r="E111" t="str">
            <v>GASIDX</v>
          </cell>
          <cell r="F111">
            <v>45000</v>
          </cell>
          <cell r="H111" t="str">
            <v>Optimization - NEC</v>
          </cell>
          <cell r="V111">
            <v>-562.5</v>
          </cell>
          <cell r="W111" t="str">
            <v>Valued from nucleus</v>
          </cell>
          <cell r="AE111">
            <v>4.0041000000000002</v>
          </cell>
          <cell r="AH111">
            <v>180220.54410882175</v>
          </cell>
          <cell r="AI111">
            <v>45009.001800360071</v>
          </cell>
          <cell r="AK111">
            <v>45009.001800360071</v>
          </cell>
          <cell r="AM111" t="str">
            <v>NGP 3</v>
          </cell>
          <cell r="AP111">
            <v>-1462.3200000000002</v>
          </cell>
          <cell r="AQ111" t="str">
            <v>LOSS</v>
          </cell>
        </row>
        <row r="112">
          <cell r="A112" t="str">
            <v>PURCHASE</v>
          </cell>
          <cell r="B112">
            <v>201104</v>
          </cell>
          <cell r="C112">
            <v>181143</v>
          </cell>
          <cell r="D112" t="str">
            <v>SOWESTERN</v>
          </cell>
          <cell r="E112" t="str">
            <v>GASIDX</v>
          </cell>
          <cell r="F112">
            <v>5160</v>
          </cell>
          <cell r="H112" t="str">
            <v>Optimization - NEC</v>
          </cell>
          <cell r="V112">
            <v>-12.9</v>
          </cell>
          <cell r="W112" t="str">
            <v>Valued from nucleus</v>
          </cell>
          <cell r="AE112">
            <v>4.1475</v>
          </cell>
          <cell r="AH112">
            <v>21405.381076215243</v>
          </cell>
          <cell r="AI112">
            <v>5161.0322064412885</v>
          </cell>
          <cell r="AK112">
            <v>5161.0322064412885</v>
          </cell>
          <cell r="AM112" t="str">
            <v>NGP 3</v>
          </cell>
          <cell r="AP112">
            <v>-116.07936000000001</v>
          </cell>
          <cell r="AQ112" t="str">
            <v>LOSS</v>
          </cell>
        </row>
        <row r="113">
          <cell r="A113" t="str">
            <v>PURCHASE</v>
          </cell>
          <cell r="B113">
            <v>201104</v>
          </cell>
          <cell r="C113">
            <v>181144</v>
          </cell>
          <cell r="D113" t="str">
            <v>SOWESTERN</v>
          </cell>
          <cell r="E113" t="str">
            <v>GASIDX</v>
          </cell>
          <cell r="F113">
            <v>25920</v>
          </cell>
          <cell r="H113" t="str">
            <v>Optimization - NEC</v>
          </cell>
          <cell r="V113">
            <v>-64.8</v>
          </cell>
          <cell r="W113" t="str">
            <v>Valued from nucleus</v>
          </cell>
          <cell r="AE113">
            <v>4.1475</v>
          </cell>
          <cell r="AH113">
            <v>107524.70494098819</v>
          </cell>
          <cell r="AI113">
            <v>25925.185037007403</v>
          </cell>
          <cell r="AK113">
            <v>25925.185037007403</v>
          </cell>
          <cell r="AM113" t="str">
            <v>NGP 3</v>
          </cell>
          <cell r="AP113">
            <v>-583.09631999999999</v>
          </cell>
          <cell r="AQ113" t="str">
            <v>LOSS</v>
          </cell>
        </row>
        <row r="114">
          <cell r="A114" t="str">
            <v>PURCHASE</v>
          </cell>
          <cell r="B114">
            <v>201104</v>
          </cell>
          <cell r="C114">
            <v>181329</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C115">
            <v>181329</v>
          </cell>
          <cell r="D115" t="str">
            <v>SOWESTERN</v>
          </cell>
          <cell r="E115" t="str">
            <v>GAS</v>
          </cell>
          <cell r="F115">
            <v>300000</v>
          </cell>
          <cell r="H115" t="str">
            <v>Supply - NY</v>
          </cell>
          <cell r="V115">
            <v>-30000</v>
          </cell>
          <cell r="W115" t="str">
            <v>Valued from nucleus</v>
          </cell>
          <cell r="AE115">
            <v>4.2474999999999996</v>
          </cell>
          <cell r="AH115">
            <v>1274249.9999999998</v>
          </cell>
          <cell r="AI115">
            <v>300000</v>
          </cell>
          <cell r="AK115">
            <v>300000</v>
          </cell>
          <cell r="AM115" t="str">
            <v>NGP 3</v>
          </cell>
          <cell r="AP115">
            <v>-35998.800000000003</v>
          </cell>
          <cell r="AQ115" t="str">
            <v>LOSS</v>
          </cell>
        </row>
        <row r="116">
          <cell r="A116" t="str">
            <v>PURCHASE</v>
          </cell>
          <cell r="B116">
            <v>201104</v>
          </cell>
          <cell r="C116">
            <v>181329</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C117">
            <v>181330</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C118">
            <v>181330</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C119">
            <v>181330</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C120">
            <v>180246</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617268.45369073818</v>
          </cell>
          <cell r="AI120">
            <v>150030.00600120024</v>
          </cell>
          <cell r="AK120">
            <v>150030.00600120024</v>
          </cell>
          <cell r="AM120" t="str">
            <v>NGP 3</v>
          </cell>
          <cell r="AP120">
            <v>-2249.4</v>
          </cell>
          <cell r="AQ120" t="str">
            <v>LOSS</v>
          </cell>
        </row>
        <row r="121">
          <cell r="A121" t="str">
            <v>PURCHASE</v>
          </cell>
          <cell r="B121">
            <v>201104</v>
          </cell>
          <cell r="C121">
            <v>181337</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300060.01200240047</v>
          </cell>
          <cell r="AK121">
            <v>300060.01200240047</v>
          </cell>
          <cell r="AM121" t="str">
            <v>NGP 3</v>
          </cell>
          <cell r="AP121">
            <v>-10498.8</v>
          </cell>
          <cell r="AQ121" t="str">
            <v>LOSS</v>
          </cell>
        </row>
        <row r="122">
          <cell r="A122" t="str">
            <v>PURCHASE</v>
          </cell>
          <cell r="B122">
            <v>201104</v>
          </cell>
          <cell r="C122">
            <v>181690</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C123">
            <v>166066</v>
          </cell>
          <cell r="D123" t="str">
            <v>TENASKA</v>
          </cell>
          <cell r="E123" t="str">
            <v>GASGDA</v>
          </cell>
          <cell r="F123">
            <v>0</v>
          </cell>
          <cell r="H123" t="str">
            <v>Supply - LI</v>
          </cell>
          <cell r="V123">
            <v>0</v>
          </cell>
          <cell r="W123" t="str">
            <v>Valued from Nucleus</v>
          </cell>
          <cell r="AE123">
            <v>4.8134000000000006</v>
          </cell>
          <cell r="AH123">
            <v>0</v>
          </cell>
          <cell r="AI123">
            <v>0</v>
          </cell>
          <cell r="AK123">
            <v>0</v>
          </cell>
          <cell r="AM123" t="str">
            <v>NGP 3</v>
          </cell>
          <cell r="AP123">
            <v>-1449824.045226123</v>
          </cell>
          <cell r="AQ123" t="str">
            <v>LOSS</v>
          </cell>
        </row>
        <row r="124">
          <cell r="A124" t="str">
            <v>PURCHASE</v>
          </cell>
          <cell r="B124">
            <v>201104</v>
          </cell>
          <cell r="C124">
            <v>168217</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C125">
            <v>181132</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61092.218443688733</v>
          </cell>
          <cell r="AK125">
            <v>61092.218443688733</v>
          </cell>
          <cell r="AM125" t="str">
            <v>NGP 3</v>
          </cell>
          <cell r="AP125">
            <v>-1832.1556800000001</v>
          </cell>
          <cell r="AQ125" t="str">
            <v>LOSS</v>
          </cell>
        </row>
        <row r="126">
          <cell r="A126" t="str">
            <v>PURCHASE</v>
          </cell>
          <cell r="B126">
            <v>201104</v>
          </cell>
          <cell r="C126">
            <v>181133</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35229.66193238648</v>
          </cell>
          <cell r="AI126">
            <v>8581.7163432686539</v>
          </cell>
          <cell r="AK126">
            <v>8581.7163432686539</v>
          </cell>
          <cell r="AM126" t="str">
            <v>NGP 3</v>
          </cell>
          <cell r="AP126">
            <v>-257.36568</v>
          </cell>
          <cell r="AQ126" t="str">
            <v>LOSS</v>
          </cell>
        </row>
        <row r="127">
          <cell r="A127" t="str">
            <v>PURCHASE</v>
          </cell>
          <cell r="B127">
            <v>201104</v>
          </cell>
          <cell r="C127">
            <v>181155</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4.1979000000000006</v>
          </cell>
          <cell r="AH127">
            <v>629810.96219243854</v>
          </cell>
          <cell r="AI127">
            <v>150030.00600120024</v>
          </cell>
          <cell r="AK127">
            <v>150030.00600120024</v>
          </cell>
          <cell r="AM127" t="str">
            <v>NGP 3</v>
          </cell>
          <cell r="AP127">
            <v>-2999.4</v>
          </cell>
          <cell r="AQ127" t="str">
            <v>LOSS</v>
          </cell>
        </row>
        <row r="128">
          <cell r="A128" t="str">
            <v>PURCHASE</v>
          </cell>
          <cell r="B128">
            <v>201104</v>
          </cell>
          <cell r="C128">
            <v>181162</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4.1979000000000006</v>
          </cell>
          <cell r="AH128">
            <v>26200.136027205444</v>
          </cell>
          <cell r="AI128">
            <v>6241.2482496499297</v>
          </cell>
          <cell r="AK128">
            <v>6241.2482496499297</v>
          </cell>
          <cell r="AM128" t="str">
            <v>NGP 3</v>
          </cell>
          <cell r="AP128">
            <v>-124.77504</v>
          </cell>
          <cell r="AQ128" t="str">
            <v>LOSS</v>
          </cell>
        </row>
        <row r="129">
          <cell r="A129" t="str">
            <v>PURCHASE</v>
          </cell>
          <cell r="B129">
            <v>201104</v>
          </cell>
          <cell r="C129">
            <v>181163</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4.1979000000000006</v>
          </cell>
          <cell r="AH129">
            <v>92204.324864973009</v>
          </cell>
          <cell r="AI129">
            <v>21964.392878575716</v>
          </cell>
          <cell r="AK129">
            <v>21964.392878575716</v>
          </cell>
          <cell r="AM129" t="str">
            <v>NGP 3</v>
          </cell>
          <cell r="AP129">
            <v>-439.11216000000002</v>
          </cell>
          <cell r="AQ129" t="str">
            <v>LOSS</v>
          </cell>
        </row>
        <row r="130">
          <cell r="A130" t="str">
            <v>PURCHASE</v>
          </cell>
          <cell r="B130">
            <v>201104</v>
          </cell>
          <cell r="C130">
            <v>181165</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4.1602000000000006</v>
          </cell>
          <cell r="AH130">
            <v>400332.90858171642</v>
          </cell>
          <cell r="AI130">
            <v>96229.245849169834</v>
          </cell>
          <cell r="AK130">
            <v>96229.245849169834</v>
          </cell>
          <cell r="AM130" t="str">
            <v>NGP 3</v>
          </cell>
          <cell r="AP130">
            <v>-2404.8651600000003</v>
          </cell>
          <cell r="AQ130" t="str">
            <v>LOSS</v>
          </cell>
        </row>
        <row r="131">
          <cell r="A131" t="str">
            <v>PURCHASE</v>
          </cell>
          <cell r="B131">
            <v>201104</v>
          </cell>
          <cell r="C131">
            <v>181166</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4.1602000000000006</v>
          </cell>
          <cell r="AH131">
            <v>56298.765753150634</v>
          </cell>
          <cell r="AI131">
            <v>13532.706541308262</v>
          </cell>
          <cell r="AK131">
            <v>13532.706541308262</v>
          </cell>
          <cell r="AM131" t="str">
            <v>NGP 3</v>
          </cell>
          <cell r="AP131">
            <v>-338.19587999999999</v>
          </cell>
          <cell r="AQ131" t="str">
            <v>LOSS</v>
          </cell>
        </row>
        <row r="132">
          <cell r="A132" t="str">
            <v>PURCHASE</v>
          </cell>
          <cell r="B132">
            <v>201104</v>
          </cell>
          <cell r="C132">
            <v>181171</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C133">
            <v>181171</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C134">
            <v>181171</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C135">
            <v>181335</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C136">
            <v>181335</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C137">
            <v>181335</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C138">
            <v>181169</v>
          </cell>
          <cell r="D138" t="str">
            <v>VPEM</v>
          </cell>
          <cell r="E138" t="str">
            <v>GASIDX</v>
          </cell>
          <cell r="F138">
            <v>390000</v>
          </cell>
          <cell r="H138" t="str">
            <v>Supply - NIMO</v>
          </cell>
          <cell r="V138">
            <v>41925</v>
          </cell>
          <cell r="W138" t="str">
            <v>Valued from nucleus</v>
          </cell>
          <cell r="AE138">
            <v>4.4575000000000005</v>
          </cell>
          <cell r="AH138">
            <v>1738772.7545509103</v>
          </cell>
          <cell r="AI138">
            <v>390078.01560312061</v>
          </cell>
          <cell r="AK138">
            <v>390078.01560312061</v>
          </cell>
          <cell r="AM138" t="str">
            <v>NGP 3</v>
          </cell>
          <cell r="AP138">
            <v>34126.559999999998</v>
          </cell>
          <cell r="AQ138" t="str">
            <v>GAIN</v>
          </cell>
        </row>
        <row r="139">
          <cell r="A139" t="str">
            <v>PURCHASE</v>
          </cell>
          <cell r="B139">
            <v>201104</v>
          </cell>
          <cell r="C139">
            <v>181000</v>
          </cell>
          <cell r="D139" t="str">
            <v>WALDEN</v>
          </cell>
          <cell r="E139" t="str">
            <v>GASIDX</v>
          </cell>
          <cell r="F139">
            <v>300000</v>
          </cell>
          <cell r="H139" t="str">
            <v>Supply - NIMO</v>
          </cell>
          <cell r="V139">
            <v>-1500</v>
          </cell>
          <cell r="W139" t="str">
            <v>Valued from nucleus</v>
          </cell>
          <cell r="AE139">
            <v>4.2059000000000006</v>
          </cell>
          <cell r="AH139">
            <v>1262022.4044808964</v>
          </cell>
          <cell r="AI139">
            <v>300060.01200240047</v>
          </cell>
          <cell r="AK139">
            <v>300060.01200240047</v>
          </cell>
          <cell r="AM139" t="str">
            <v>NGP 3</v>
          </cell>
          <cell r="AP139">
            <v>-7498.8</v>
          </cell>
          <cell r="AQ139" t="str">
            <v>LOSS</v>
          </cell>
        </row>
        <row r="140">
          <cell r="A140" t="str">
            <v>PURCHASE</v>
          </cell>
          <cell r="B140">
            <v>201104</v>
          </cell>
          <cell r="C140">
            <v>181001</v>
          </cell>
          <cell r="D140" t="str">
            <v>YAKA</v>
          </cell>
          <cell r="E140" t="str">
            <v>GASIDX</v>
          </cell>
          <cell r="F140">
            <v>300000</v>
          </cell>
          <cell r="H140" t="str">
            <v>Supply - NIMO</v>
          </cell>
          <cell r="V140">
            <v>-1500</v>
          </cell>
          <cell r="W140" t="str">
            <v>Valued from nucleus</v>
          </cell>
          <cell r="AE140">
            <v>4.2059000000000006</v>
          </cell>
          <cell r="AH140">
            <v>1262022.4044808964</v>
          </cell>
          <cell r="AI140">
            <v>300060.01200240047</v>
          </cell>
          <cell r="AK140">
            <v>300060.01200240047</v>
          </cell>
          <cell r="AM140" t="str">
            <v>NGP 3</v>
          </cell>
          <cell r="AP140">
            <v>-7498.8</v>
          </cell>
          <cell r="AQ140" t="str">
            <v>LOSS</v>
          </cell>
        </row>
        <row r="141">
          <cell r="A141" t="str">
            <v>PURCHASE</v>
          </cell>
          <cell r="B141">
            <v>201105</v>
          </cell>
          <cell r="C141">
            <v>67038</v>
          </cell>
          <cell r="D141" t="str">
            <v>ANE</v>
          </cell>
          <cell r="E141" t="str">
            <v>GASIDX</v>
          </cell>
          <cell r="F141">
            <v>228480</v>
          </cell>
          <cell r="H141" t="str">
            <v>Supply - NY</v>
          </cell>
          <cell r="V141">
            <v>229747.38107328</v>
          </cell>
          <cell r="W141" t="str">
            <v>Valued in Nucleus</v>
          </cell>
          <cell r="AE141">
            <v>4.984</v>
          </cell>
          <cell r="AH141">
            <v>1139200</v>
          </cell>
          <cell r="AI141">
            <v>228571.42857142855</v>
          </cell>
          <cell r="AK141">
            <v>228571.42857142855</v>
          </cell>
          <cell r="AM141" t="str">
            <v>NGP 3</v>
          </cell>
          <cell r="AP141">
            <v>-150490.70076612971</v>
          </cell>
          <cell r="AQ141" t="str">
            <v>LOSS</v>
          </cell>
        </row>
        <row r="142">
          <cell r="A142" t="str">
            <v>PURCHASE</v>
          </cell>
          <cell r="B142">
            <v>201105</v>
          </cell>
          <cell r="C142">
            <v>67039</v>
          </cell>
          <cell r="D142" t="str">
            <v>ANE</v>
          </cell>
          <cell r="E142" t="str">
            <v>GASIDX</v>
          </cell>
          <cell r="F142">
            <v>223210</v>
          </cell>
          <cell r="H142" t="str">
            <v>Supply - LI</v>
          </cell>
          <cell r="V142">
            <v>224454.51346752001</v>
          </cell>
          <cell r="W142" t="str">
            <v>Valued in Nucleus</v>
          </cell>
          <cell r="AE142">
            <v>4.984</v>
          </cell>
          <cell r="AH142">
            <v>1112923.8095238095</v>
          </cell>
          <cell r="AI142">
            <v>223299.31972789115</v>
          </cell>
          <cell r="AK142">
            <v>223299.31972789115</v>
          </cell>
          <cell r="AM142" t="str">
            <v>NGP 3</v>
          </cell>
          <cell r="AP142">
            <v>-147015.16757943449</v>
          </cell>
          <cell r="AQ142" t="str">
            <v>LOSS</v>
          </cell>
        </row>
        <row r="143">
          <cell r="A143" t="str">
            <v>PURCHASE</v>
          </cell>
          <cell r="B143">
            <v>201105</v>
          </cell>
          <cell r="C143">
            <v>166064</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-1646641.2855720506</v>
          </cell>
          <cell r="AQ143" t="str">
            <v>LOSS</v>
          </cell>
        </row>
        <row r="144">
          <cell r="A144" t="str">
            <v>PURCHASE</v>
          </cell>
          <cell r="B144">
            <v>201105</v>
          </cell>
          <cell r="C144">
            <v>166075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-1335417.3893084319</v>
          </cell>
          <cell r="AQ144" t="str">
            <v>LOSS</v>
          </cell>
        </row>
        <row r="145">
          <cell r="A145" t="str">
            <v>PURCHASE</v>
          </cell>
          <cell r="B145">
            <v>201105</v>
          </cell>
          <cell r="C145">
            <v>168214</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C146">
            <v>153738</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C147">
            <v>153738</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C148">
            <v>166449</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C149">
            <v>48215</v>
          </cell>
          <cell r="D149" t="str">
            <v>BPCANADA</v>
          </cell>
          <cell r="E149" t="str">
            <v>GASIDX</v>
          </cell>
          <cell r="F149">
            <v>79060</v>
          </cell>
          <cell r="H149" t="str">
            <v>Supply - LI</v>
          </cell>
          <cell r="V149">
            <v>-1976.595</v>
          </cell>
          <cell r="W149" t="str">
            <v>Valued in Nucleus</v>
          </cell>
          <cell r="AE149">
            <v>4.7940000000000005</v>
          </cell>
          <cell r="AH149">
            <v>379165.30612244899</v>
          </cell>
          <cell r="AI149">
            <v>79091.636654661866</v>
          </cell>
          <cell r="AK149">
            <v>79091.636654661866</v>
          </cell>
          <cell r="AM149" t="str">
            <v>NGP 3</v>
          </cell>
          <cell r="AP149">
            <v>-3162.0206399999997</v>
          </cell>
          <cell r="AQ149" t="str">
            <v>LOSS</v>
          </cell>
        </row>
        <row r="150">
          <cell r="A150" t="str">
            <v>PURCHASE</v>
          </cell>
          <cell r="B150">
            <v>201105</v>
          </cell>
          <cell r="C150">
            <v>48216</v>
          </cell>
          <cell r="D150" t="str">
            <v>BPCANADA</v>
          </cell>
          <cell r="E150" t="str">
            <v>GASIDX</v>
          </cell>
          <cell r="F150">
            <v>99150</v>
          </cell>
          <cell r="H150" t="str">
            <v>Supply - EN</v>
          </cell>
          <cell r="V150">
            <v>-2478.6860000000001</v>
          </cell>
          <cell r="W150" t="str">
            <v>Valued in Nucleus</v>
          </cell>
          <cell r="AE150">
            <v>4.7940000000000005</v>
          </cell>
          <cell r="AH150">
            <v>475515.30612244899</v>
          </cell>
          <cell r="AI150">
            <v>99189.675870348132</v>
          </cell>
          <cell r="AK150">
            <v>99189.675870348132</v>
          </cell>
          <cell r="AM150" t="str">
            <v>NGP 3</v>
          </cell>
          <cell r="AP150">
            <v>-3965.3411000000006</v>
          </cell>
          <cell r="AQ150" t="str">
            <v>LOSS</v>
          </cell>
        </row>
        <row r="151">
          <cell r="A151" t="str">
            <v>PURCHASE</v>
          </cell>
          <cell r="B151">
            <v>201105</v>
          </cell>
          <cell r="C151">
            <v>48217</v>
          </cell>
          <cell r="D151" t="str">
            <v>BPCANADA</v>
          </cell>
          <cell r="E151" t="str">
            <v>GASIDX</v>
          </cell>
          <cell r="F151">
            <v>947490</v>
          </cell>
          <cell r="H151" t="str">
            <v>Supply - NY</v>
          </cell>
          <cell r="V151">
            <v>-23687.375</v>
          </cell>
          <cell r="W151" t="str">
            <v>Valued in Nucleus</v>
          </cell>
          <cell r="AE151">
            <v>4.7940000000000005</v>
          </cell>
          <cell r="AH151">
            <v>4544084.6938775517</v>
          </cell>
          <cell r="AI151">
            <v>947869.14765906357</v>
          </cell>
          <cell r="AK151">
            <v>947869.14765906357</v>
          </cell>
          <cell r="AM151" t="str">
            <v>NGP 3</v>
          </cell>
          <cell r="AP151">
            <v>-37894.040059999999</v>
          </cell>
          <cell r="AQ151" t="str">
            <v>LOSS</v>
          </cell>
        </row>
        <row r="152">
          <cell r="A152" t="str">
            <v>PURCHASE</v>
          </cell>
          <cell r="B152">
            <v>201105</v>
          </cell>
          <cell r="C152">
            <v>116952</v>
          </cell>
          <cell r="D152" t="str">
            <v>BPCANADA</v>
          </cell>
          <cell r="E152" t="str">
            <v>GASIDX</v>
          </cell>
          <cell r="F152">
            <v>333430</v>
          </cell>
          <cell r="H152" t="str">
            <v>Supply - BG</v>
          </cell>
          <cell r="V152">
            <v>-8335.6380000000008</v>
          </cell>
          <cell r="W152" t="str">
            <v>Valued in Nucleus</v>
          </cell>
          <cell r="AE152">
            <v>4.5540000000000003</v>
          </cell>
          <cell r="AH152">
            <v>1519047.8391356545</v>
          </cell>
          <cell r="AI152">
            <v>333563.42537014803</v>
          </cell>
          <cell r="AK152">
            <v>333563.42537014803</v>
          </cell>
          <cell r="AM152" t="str">
            <v>NGP 3</v>
          </cell>
          <cell r="AP152">
            <v>-13335.08742</v>
          </cell>
          <cell r="AQ152" t="str">
            <v>LOSS</v>
          </cell>
        </row>
        <row r="153">
          <cell r="A153" t="str">
            <v>PURCHASE</v>
          </cell>
          <cell r="B153">
            <v>201105</v>
          </cell>
          <cell r="C153">
            <v>116953</v>
          </cell>
          <cell r="D153" t="str">
            <v>BPCANADA</v>
          </cell>
          <cell r="E153" t="str">
            <v>GASIDX</v>
          </cell>
          <cell r="F153">
            <v>51480</v>
          </cell>
          <cell r="H153" t="str">
            <v>Supply - EG</v>
          </cell>
          <cell r="V153">
            <v>-1286.9949999999999</v>
          </cell>
          <cell r="W153" t="str">
            <v>Valued in Nucleus</v>
          </cell>
          <cell r="AE153">
            <v>4.7940000000000005</v>
          </cell>
          <cell r="AH153">
            <v>246893.87755102041</v>
          </cell>
          <cell r="AI153">
            <v>51500.600240096035</v>
          </cell>
          <cell r="AK153">
            <v>51500.600240096035</v>
          </cell>
          <cell r="AM153" t="str">
            <v>NGP 3</v>
          </cell>
          <cell r="AP153">
            <v>-2058.8861200000001</v>
          </cell>
          <cell r="AQ153" t="str">
            <v>LOSS</v>
          </cell>
        </row>
        <row r="154">
          <cell r="A154" t="str">
            <v>PURCHASE</v>
          </cell>
          <cell r="B154">
            <v>201105</v>
          </cell>
          <cell r="C154">
            <v>84190</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792066.82673069229</v>
          </cell>
          <cell r="AK154">
            <v>792066.82673069229</v>
          </cell>
          <cell r="AM154" t="str">
            <v>NGP 3</v>
          </cell>
          <cell r="AP154">
            <v>-671984.36526548909</v>
          </cell>
          <cell r="AQ154" t="str">
            <v>LOSS</v>
          </cell>
        </row>
        <row r="155">
          <cell r="A155" t="str">
            <v>PURCHASE</v>
          </cell>
          <cell r="B155">
            <v>201105</v>
          </cell>
          <cell r="C155">
            <v>91709</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C156">
            <v>167165</v>
          </cell>
          <cell r="D156" t="str">
            <v>CARGILL</v>
          </cell>
          <cell r="E156" t="str">
            <v>GASIDX</v>
          </cell>
          <cell r="F156">
            <v>1254240</v>
          </cell>
          <cell r="H156" t="str">
            <v>Supply - NY</v>
          </cell>
          <cell r="V156">
            <v>0</v>
          </cell>
          <cell r="W156" t="str">
            <v>Not Valued from Nucleus - AZ Model</v>
          </cell>
          <cell r="AE156">
            <v>4.7940000000000005</v>
          </cell>
          <cell r="AH156">
            <v>0</v>
          </cell>
          <cell r="AI156">
            <v>0</v>
          </cell>
          <cell r="AK156">
            <v>0</v>
          </cell>
          <cell r="AM156" t="str">
            <v>NGP 3</v>
          </cell>
          <cell r="AP156">
            <v>0</v>
          </cell>
          <cell r="AQ156" t="str">
            <v>LOSS</v>
          </cell>
        </row>
        <row r="157">
          <cell r="A157" t="str">
            <v>PURCHASE</v>
          </cell>
          <cell r="B157">
            <v>201105</v>
          </cell>
          <cell r="C157">
            <v>167167</v>
          </cell>
          <cell r="D157" t="str">
            <v>CARGILL</v>
          </cell>
          <cell r="E157" t="str">
            <v>GASIDX</v>
          </cell>
          <cell r="F157">
            <v>387420</v>
          </cell>
          <cell r="H157" t="str">
            <v>Supply - LI</v>
          </cell>
          <cell r="V157">
            <v>0</v>
          </cell>
          <cell r="W157" t="str">
            <v>Not Valued from Nucleus - AZ Model</v>
          </cell>
          <cell r="AE157">
            <v>4.7940000000000005</v>
          </cell>
          <cell r="AH157">
            <v>0</v>
          </cell>
          <cell r="AI157">
            <v>0</v>
          </cell>
          <cell r="AK157">
            <v>0</v>
          </cell>
          <cell r="AM157" t="str">
            <v>NGP 3</v>
          </cell>
          <cell r="AP157">
            <v>0</v>
          </cell>
          <cell r="AQ157" t="str">
            <v>LOSS</v>
          </cell>
        </row>
        <row r="158">
          <cell r="A158" t="str">
            <v>PURCHASE</v>
          </cell>
          <cell r="B158">
            <v>201105</v>
          </cell>
          <cell r="C158">
            <v>167167</v>
          </cell>
          <cell r="D158" t="str">
            <v>CARGILL</v>
          </cell>
          <cell r="E158" t="str">
            <v>GASIDX</v>
          </cell>
          <cell r="F158">
            <v>772750</v>
          </cell>
          <cell r="H158" t="str">
            <v>Supply - LI</v>
          </cell>
          <cell r="V158">
            <v>0</v>
          </cell>
          <cell r="W158" t="str">
            <v>Not Valued from Nucleus - AZ Model</v>
          </cell>
          <cell r="AE158">
            <v>4.7940000000000005</v>
          </cell>
          <cell r="AH158">
            <v>0</v>
          </cell>
          <cell r="AI158">
            <v>0</v>
          </cell>
          <cell r="AK158">
            <v>0</v>
          </cell>
          <cell r="AM158" t="str">
            <v>NGP 3</v>
          </cell>
          <cell r="AP158">
            <v>0</v>
          </cell>
          <cell r="AQ158" t="str">
            <v>LOSS</v>
          </cell>
        </row>
        <row r="159">
          <cell r="A159" t="str">
            <v>PURCHASE</v>
          </cell>
          <cell r="B159">
            <v>201105</v>
          </cell>
          <cell r="C159">
            <v>179612</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1323899.6668667465</v>
          </cell>
          <cell r="AI159">
            <v>310054.02160864347</v>
          </cell>
          <cell r="AK159">
            <v>310054.02160864347</v>
          </cell>
          <cell r="AM159" t="str">
            <v>NGP 3</v>
          </cell>
          <cell r="AP159">
            <v>-2323.2282800000003</v>
          </cell>
          <cell r="AQ159" t="str">
            <v>LOSS</v>
          </cell>
        </row>
        <row r="160">
          <cell r="A160" t="str">
            <v>PURCHASE</v>
          </cell>
          <cell r="B160">
            <v>201105</v>
          </cell>
          <cell r="C160">
            <v>173920</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C161">
            <v>181089</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1323899.6668667465</v>
          </cell>
          <cell r="AI161">
            <v>310054.02160864347</v>
          </cell>
          <cell r="AK161">
            <v>310054.02160864347</v>
          </cell>
          <cell r="AM161" t="str">
            <v>NGP 3</v>
          </cell>
          <cell r="AP161">
            <v>-3098.0602800000001</v>
          </cell>
          <cell r="AQ161" t="str">
            <v>LOSS</v>
          </cell>
        </row>
        <row r="162">
          <cell r="A162" t="str">
            <v>PURCHASE</v>
          </cell>
          <cell r="B162">
            <v>201105</v>
          </cell>
          <cell r="C162">
            <v>173774</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C163">
            <v>166065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-1478460.4093262604</v>
          </cell>
          <cell r="AQ163" t="str">
            <v>LOSS</v>
          </cell>
        </row>
        <row r="164">
          <cell r="A164" t="str">
            <v>PURCHASE</v>
          </cell>
          <cell r="B164">
            <v>201105</v>
          </cell>
          <cell r="C164">
            <v>168215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C165">
            <v>165659</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C166">
            <v>121200</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C167">
            <v>121202</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C168">
            <v>166447</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-1057174.0765908118</v>
          </cell>
          <cell r="AQ168" t="str">
            <v>LOSS</v>
          </cell>
        </row>
        <row r="169">
          <cell r="A169" t="str">
            <v>PURCHASE</v>
          </cell>
          <cell r="B169">
            <v>201105</v>
          </cell>
          <cell r="C169">
            <v>166076</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-1418456.2318872781</v>
          </cell>
          <cell r="AQ169" t="str">
            <v>LOSS</v>
          </cell>
        </row>
        <row r="170">
          <cell r="A170" t="str">
            <v>PURCHASE</v>
          </cell>
          <cell r="B170">
            <v>201105</v>
          </cell>
          <cell r="C170">
            <v>168216</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C171">
            <v>166059</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C172">
            <v>166062</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C173">
            <v>166063</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C174">
            <v>167168</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-81653.494162684947</v>
          </cell>
          <cell r="AQ174" t="str">
            <v>LOSS</v>
          </cell>
        </row>
        <row r="175">
          <cell r="A175" t="str">
            <v>PURCHASE</v>
          </cell>
          <cell r="B175">
            <v>201105</v>
          </cell>
          <cell r="C175">
            <v>180246</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661971.19147659058</v>
          </cell>
          <cell r="AI175">
            <v>155032.01280512204</v>
          </cell>
          <cell r="AK175">
            <v>155032.01280512204</v>
          </cell>
          <cell r="AM175" t="str">
            <v>NGP 3</v>
          </cell>
          <cell r="AP175">
            <v>-774.24812000000009</v>
          </cell>
          <cell r="AQ175" t="str">
            <v>LOSS</v>
          </cell>
        </row>
        <row r="176">
          <cell r="A176" t="str">
            <v>PURCHASE</v>
          </cell>
          <cell r="B176">
            <v>201105</v>
          </cell>
          <cell r="C176">
            <v>166066</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v>
          </cell>
          <cell r="AQ176" t="str">
            <v>LOSS</v>
          </cell>
        </row>
        <row r="177">
          <cell r="A177" t="str">
            <v>PURCHASE</v>
          </cell>
          <cell r="B177">
            <v>201105</v>
          </cell>
          <cell r="C177">
            <v>168217</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C178">
            <v>67038</v>
          </cell>
          <cell r="D178" t="str">
            <v>ANE</v>
          </cell>
          <cell r="E178" t="str">
            <v>GASIDX</v>
          </cell>
          <cell r="F178">
            <v>221050</v>
          </cell>
          <cell r="H178" t="str">
            <v>Supply - NY</v>
          </cell>
          <cell r="V178">
            <v>229238.57149437012</v>
          </cell>
          <cell r="W178" t="str">
            <v>Valued in Nucleus</v>
          </cell>
          <cell r="AE178">
            <v>4.9930000000000003</v>
          </cell>
          <cell r="AH178">
            <v>1104475.7830481338</v>
          </cell>
          <cell r="AI178">
            <v>221204.84339037328</v>
          </cell>
          <cell r="AK178">
            <v>221204.84339037328</v>
          </cell>
          <cell r="AM178" t="str">
            <v>NGP 3</v>
          </cell>
          <cell r="AP178">
            <v>-138622.13718114214</v>
          </cell>
          <cell r="AQ178" t="str">
            <v>LOSS</v>
          </cell>
        </row>
        <row r="179">
          <cell r="A179" t="str">
            <v>PURCHASE</v>
          </cell>
          <cell r="B179">
            <v>201106</v>
          </cell>
          <cell r="C179">
            <v>67039</v>
          </cell>
          <cell r="D179" t="str">
            <v>ANE</v>
          </cell>
          <cell r="E179" t="str">
            <v>GASIDX</v>
          </cell>
          <cell r="F179">
            <v>215960</v>
          </cell>
          <cell r="H179" t="str">
            <v>Supply - LI</v>
          </cell>
          <cell r="V179">
            <v>223955.45459174263</v>
          </cell>
          <cell r="W179" t="str">
            <v>Valued in Nucleus</v>
          </cell>
          <cell r="AE179">
            <v>4.9930000000000003</v>
          </cell>
          <cell r="AH179">
            <v>1079043.6105273692</v>
          </cell>
          <cell r="AI179">
            <v>216111.27789452617</v>
          </cell>
          <cell r="AK179">
            <v>216111.27789452617</v>
          </cell>
          <cell r="AM179" t="str">
            <v>NGP 3</v>
          </cell>
          <cell r="AP179">
            <v>-135422.45147320032</v>
          </cell>
          <cell r="AQ179" t="str">
            <v>LOSS</v>
          </cell>
        </row>
        <row r="180">
          <cell r="A180" t="str">
            <v>PURCHASE</v>
          </cell>
          <cell r="B180">
            <v>201106</v>
          </cell>
          <cell r="C180">
            <v>166064</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-1591057.7213541814</v>
          </cell>
          <cell r="AQ180" t="str">
            <v>LOSS</v>
          </cell>
        </row>
        <row r="181">
          <cell r="A181" t="str">
            <v>PURCHASE</v>
          </cell>
          <cell r="B181">
            <v>201106</v>
          </cell>
          <cell r="C181">
            <v>166075</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-1289775.6568813808</v>
          </cell>
          <cell r="AQ181" t="str">
            <v>LOSS</v>
          </cell>
        </row>
        <row r="182">
          <cell r="A182" t="str">
            <v>PURCHASE</v>
          </cell>
          <cell r="B182">
            <v>201106</v>
          </cell>
          <cell r="C182">
            <v>168214</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C183">
            <v>153738</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C184">
            <v>153738</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59346.700119999994</v>
          </cell>
          <cell r="AQ184" t="str">
            <v>GAIN</v>
          </cell>
        </row>
        <row r="185">
          <cell r="A185" t="str">
            <v>PURCHASE</v>
          </cell>
          <cell r="B185">
            <v>201106</v>
          </cell>
          <cell r="C185">
            <v>166449</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C186">
            <v>48215</v>
          </cell>
          <cell r="D186" t="str">
            <v>BPCANADA</v>
          </cell>
          <cell r="E186" t="str">
            <v>GASIDX</v>
          </cell>
          <cell r="F186">
            <v>76490</v>
          </cell>
          <cell r="H186" t="str">
            <v>Supply - LI</v>
          </cell>
          <cell r="V186">
            <v>-4972.0590000000002</v>
          </cell>
          <cell r="W186" t="str">
            <v>Valued in Nucleus</v>
          </cell>
          <cell r="AE186">
            <v>4.7629999999999999</v>
          </cell>
          <cell r="AH186">
            <v>364577.07395176624</v>
          </cell>
          <cell r="AI186">
            <v>76543.580506354454</v>
          </cell>
          <cell r="AK186">
            <v>76543.580506354454</v>
          </cell>
          <cell r="AM186" t="str">
            <v>NGP 3</v>
          </cell>
          <cell r="AP186">
            <v>-6118.6058549999998</v>
          </cell>
          <cell r="AQ186" t="str">
            <v>LOSS</v>
          </cell>
        </row>
        <row r="187">
          <cell r="A187" t="str">
            <v>PURCHASE</v>
          </cell>
          <cell r="B187">
            <v>201106</v>
          </cell>
          <cell r="C187">
            <v>48216</v>
          </cell>
          <cell r="D187" t="str">
            <v>BPCANADA</v>
          </cell>
          <cell r="E187" t="str">
            <v>GASIDX</v>
          </cell>
          <cell r="F187">
            <v>95920</v>
          </cell>
          <cell r="H187" t="str">
            <v>Supply - EN</v>
          </cell>
          <cell r="V187">
            <v>-6235.0519999999997</v>
          </cell>
          <cell r="W187" t="str">
            <v>Valued in Nucleus</v>
          </cell>
          <cell r="AE187">
            <v>4.7629999999999999</v>
          </cell>
          <cell r="AH187">
            <v>457186.99089362554</v>
          </cell>
          <cell r="AI187">
            <v>95987.191033723604</v>
          </cell>
          <cell r="AK187">
            <v>95987.191033723604</v>
          </cell>
          <cell r="AM187" t="str">
            <v>NGP 3</v>
          </cell>
          <cell r="AP187">
            <v>-7672.8448399999997</v>
          </cell>
          <cell r="AQ187" t="str">
            <v>LOSS</v>
          </cell>
        </row>
        <row r="188">
          <cell r="A188" t="str">
            <v>PURCHASE</v>
          </cell>
          <cell r="B188">
            <v>201106</v>
          </cell>
          <cell r="C188">
            <v>48217</v>
          </cell>
          <cell r="D188" t="str">
            <v>BPCANADA</v>
          </cell>
          <cell r="E188" t="str">
            <v>GASIDX</v>
          </cell>
          <cell r="F188">
            <v>916690</v>
          </cell>
          <cell r="H188" t="str">
            <v>Supply - NY</v>
          </cell>
          <cell r="V188">
            <v>-59584.796000000002</v>
          </cell>
          <cell r="W188" t="str">
            <v>Valued in Nucleus</v>
          </cell>
          <cell r="AE188">
            <v>4.7629999999999999</v>
          </cell>
          <cell r="AH188">
            <v>4369252.9470629441</v>
          </cell>
          <cell r="AI188">
            <v>917332.13249274495</v>
          </cell>
          <cell r="AK188">
            <v>917332.13249274495</v>
          </cell>
          <cell r="AM188" t="str">
            <v>NGP 3</v>
          </cell>
          <cell r="AP188">
            <v>-73325.520755000005</v>
          </cell>
          <cell r="AQ188" t="str">
            <v>LOSS</v>
          </cell>
        </row>
        <row r="189">
          <cell r="A189" t="str">
            <v>PURCHASE</v>
          </cell>
          <cell r="B189">
            <v>201106</v>
          </cell>
          <cell r="C189">
            <v>116952</v>
          </cell>
          <cell r="D189" t="str">
            <v>BPCANADA</v>
          </cell>
          <cell r="E189" t="str">
            <v>GASIDX</v>
          </cell>
          <cell r="F189">
            <v>322580</v>
          </cell>
          <cell r="H189" t="str">
            <v>Supply - BG</v>
          </cell>
          <cell r="V189">
            <v>-20968.016</v>
          </cell>
          <cell r="W189" t="str">
            <v>Valued in Nucleus</v>
          </cell>
          <cell r="AE189">
            <v>4.7629999999999999</v>
          </cell>
          <cell r="AH189">
            <v>1537524.8073651558</v>
          </cell>
          <cell r="AI189">
            <v>322805.96417492244</v>
          </cell>
          <cell r="AK189">
            <v>322805.96417492244</v>
          </cell>
          <cell r="AM189" t="str">
            <v>NGP 3</v>
          </cell>
          <cell r="AP189">
            <v>-25803.32891</v>
          </cell>
          <cell r="AQ189" t="str">
            <v>LOSS</v>
          </cell>
        </row>
        <row r="190">
          <cell r="A190" t="str">
            <v>PURCHASE</v>
          </cell>
          <cell r="B190">
            <v>201106</v>
          </cell>
          <cell r="C190">
            <v>116953</v>
          </cell>
          <cell r="D190" t="str">
            <v>BPCANADA</v>
          </cell>
          <cell r="E190" t="str">
            <v>GASIDX</v>
          </cell>
          <cell r="F190">
            <v>49810</v>
          </cell>
          <cell r="H190" t="str">
            <v>Supply - EG</v>
          </cell>
          <cell r="V190">
            <v>-3237.393</v>
          </cell>
          <cell r="W190" t="str">
            <v>Valued in Nucleus</v>
          </cell>
          <cell r="AE190">
            <v>4.7629999999999999</v>
          </cell>
          <cell r="AH190">
            <v>237411.21785249675</v>
          </cell>
          <cell r="AI190">
            <v>49844.8914239968</v>
          </cell>
          <cell r="AK190">
            <v>49844.8914239968</v>
          </cell>
          <cell r="AM190" t="str">
            <v>NGP 3</v>
          </cell>
          <cell r="AP190">
            <v>-3984.0199950000001</v>
          </cell>
          <cell r="AQ190" t="str">
            <v>LOSS</v>
          </cell>
        </row>
        <row r="191">
          <cell r="A191" t="str">
            <v>PURCHASE</v>
          </cell>
          <cell r="B191">
            <v>201106</v>
          </cell>
          <cell r="C191">
            <v>84190</v>
          </cell>
          <cell r="D191" t="str">
            <v>BPCANMKT</v>
          </cell>
          <cell r="E191" t="str">
            <v>GASIDX</v>
          </cell>
          <cell r="F191">
            <v>766010</v>
          </cell>
          <cell r="H191" t="str">
            <v>Supply - NIMO</v>
          </cell>
          <cell r="V191">
            <v>890488.51300000004</v>
          </cell>
          <cell r="W191" t="str">
            <v>Valued in Nucleus</v>
          </cell>
          <cell r="AE191">
            <v>4.9930000000000003</v>
          </cell>
          <cell r="AH191">
            <v>3827367.0869608731</v>
          </cell>
          <cell r="AI191">
            <v>766546.58260782552</v>
          </cell>
          <cell r="AK191">
            <v>766546.58260782552</v>
          </cell>
          <cell r="AM191" t="str">
            <v>NGP 3</v>
          </cell>
          <cell r="AP191">
            <v>-625181.07494825742</v>
          </cell>
          <cell r="AQ191" t="str">
            <v>LOSS</v>
          </cell>
        </row>
        <row r="192">
          <cell r="A192" t="str">
            <v>PURCHASE</v>
          </cell>
          <cell r="B192">
            <v>201106</v>
          </cell>
          <cell r="C192">
            <v>91709</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C193">
            <v>167165</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C194">
            <v>167165</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C195">
            <v>167167</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C196">
            <v>167167</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C197">
            <v>179612</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1298883.214249975</v>
          </cell>
          <cell r="AI197">
            <v>300070.04903432401</v>
          </cell>
          <cell r="AK197">
            <v>300070.04903432401</v>
          </cell>
          <cell r="AM197" t="str">
            <v>NGP 3</v>
          </cell>
          <cell r="AP197">
            <v>-2246.8619799999997</v>
          </cell>
          <cell r="AQ197" t="str">
            <v>LOSS</v>
          </cell>
        </row>
        <row r="198">
          <cell r="A198" t="str">
            <v>PURCHASE</v>
          </cell>
          <cell r="B198">
            <v>201106</v>
          </cell>
          <cell r="C198">
            <v>181089</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1298883.214249975</v>
          </cell>
          <cell r="AI198">
            <v>300070.04903432401</v>
          </cell>
          <cell r="AK198">
            <v>300070.04903432401</v>
          </cell>
          <cell r="AM198" t="str">
            <v>NGP 3</v>
          </cell>
          <cell r="AP198">
            <v>-2996.5009799999998</v>
          </cell>
          <cell r="AQ198" t="str">
            <v>LOSS</v>
          </cell>
        </row>
        <row r="199">
          <cell r="A199" t="str">
            <v>PURCHASE</v>
          </cell>
          <cell r="B199">
            <v>201106</v>
          </cell>
          <cell r="C199">
            <v>173774</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C200">
            <v>166065</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-1428310.5865543729</v>
          </cell>
          <cell r="AQ200" t="str">
            <v>LOSS</v>
          </cell>
        </row>
        <row r="201">
          <cell r="A201" t="str">
            <v>PURCHASE</v>
          </cell>
          <cell r="B201">
            <v>201106</v>
          </cell>
          <cell r="C201">
            <v>168215</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C202">
            <v>165659</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C203">
            <v>121200</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C204">
            <v>121202</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C205">
            <v>166447</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-1020346.9814092069</v>
          </cell>
          <cell r="AQ205" t="str">
            <v>LOSS</v>
          </cell>
        </row>
        <row r="206">
          <cell r="A206" t="str">
            <v>PURCHASE</v>
          </cell>
          <cell r="B206">
            <v>201106</v>
          </cell>
          <cell r="C206">
            <v>166076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-1369668.4715175976</v>
          </cell>
          <cell r="AQ206" t="str">
            <v>LOSS</v>
          </cell>
        </row>
        <row r="207">
          <cell r="A207" t="str">
            <v>PURCHASE</v>
          </cell>
          <cell r="B207">
            <v>201106</v>
          </cell>
          <cell r="C207">
            <v>168216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C208">
            <v>166059</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C209">
            <v>166062</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C210">
            <v>166063</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C211">
            <v>167168</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C212">
            <v>180246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649441.60712498752</v>
          </cell>
          <cell r="AI212">
            <v>150035.024517162</v>
          </cell>
          <cell r="AK212">
            <v>150035.024517162</v>
          </cell>
          <cell r="AM212" t="str">
            <v>NGP 3</v>
          </cell>
          <cell r="AP212">
            <v>-748.61148999999989</v>
          </cell>
          <cell r="AQ212" t="str">
            <v>LOSS</v>
          </cell>
        </row>
        <row r="213">
          <cell r="A213" t="str">
            <v>PURCHASE</v>
          </cell>
          <cell r="B213">
            <v>201106</v>
          </cell>
          <cell r="C213">
            <v>166066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-1449098.9881921029</v>
          </cell>
          <cell r="AQ213" t="str">
            <v>LOSS</v>
          </cell>
        </row>
        <row r="214">
          <cell r="A214" t="str">
            <v>PURCHASE</v>
          </cell>
          <cell r="B214">
            <v>201106</v>
          </cell>
          <cell r="C214">
            <v>168217</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C215">
            <v>67038</v>
          </cell>
          <cell r="D215" t="str">
            <v>ANE</v>
          </cell>
          <cell r="E215" t="str">
            <v>GASIDX</v>
          </cell>
          <cell r="F215">
            <v>228340</v>
          </cell>
          <cell r="H215" t="str">
            <v>Supply - NY</v>
          </cell>
          <cell r="V215">
            <v>223327.96208640008</v>
          </cell>
          <cell r="W215" t="str">
            <v>Valued in Nucleus</v>
          </cell>
          <cell r="AE215">
            <v>4.9830000000000005</v>
          </cell>
          <cell r="AH215">
            <v>1138957.1771771773</v>
          </cell>
          <cell r="AI215">
            <v>228568.56856856856</v>
          </cell>
          <cell r="AK215">
            <v>228568.56856856856</v>
          </cell>
          <cell r="AM215" t="str">
            <v>NGP 3</v>
          </cell>
          <cell r="AP215">
            <v>-155738.2509895362</v>
          </cell>
          <cell r="AQ215" t="str">
            <v>LOSS</v>
          </cell>
        </row>
        <row r="216">
          <cell r="A216" t="str">
            <v>PURCHASE</v>
          </cell>
          <cell r="B216">
            <v>201107</v>
          </cell>
          <cell r="C216">
            <v>67039</v>
          </cell>
          <cell r="D216" t="str">
            <v>ANE</v>
          </cell>
          <cell r="E216" t="str">
            <v>GASIDX</v>
          </cell>
          <cell r="F216">
            <v>223070</v>
          </cell>
          <cell r="H216" t="str">
            <v>Supply - LI</v>
          </cell>
          <cell r="V216">
            <v>218181.46573440009</v>
          </cell>
          <cell r="W216" t="str">
            <v>Valued in Nucleus</v>
          </cell>
          <cell r="AE216">
            <v>4.9830000000000005</v>
          </cell>
          <cell r="AH216">
            <v>1112670.4804804805</v>
          </cell>
          <cell r="AI216">
            <v>223293.2932932933</v>
          </cell>
          <cell r="AK216">
            <v>223293.2932932933</v>
          </cell>
          <cell r="AM216" t="str">
            <v>NGP 3</v>
          </cell>
          <cell r="AP216">
            <v>-152143.30562014319</v>
          </cell>
          <cell r="AQ216" t="str">
            <v>LOSS</v>
          </cell>
        </row>
        <row r="217">
          <cell r="A217" t="str">
            <v>PURCHASE</v>
          </cell>
          <cell r="B217">
            <v>201107</v>
          </cell>
          <cell r="C217">
            <v>166064</v>
          </cell>
          <cell r="D217" t="str">
            <v>BGLNG</v>
          </cell>
          <cell r="E217" t="str">
            <v>GASGDA</v>
          </cell>
          <cell r="F217">
            <v>0</v>
          </cell>
          <cell r="H217" t="str">
            <v>Supply - LI</v>
          </cell>
          <cell r="V217">
            <v>0</v>
          </cell>
          <cell r="W217" t="str">
            <v>Valued from Nucleus</v>
          </cell>
          <cell r="AE217">
            <v>5.0275000000000007</v>
          </cell>
          <cell r="AH217">
            <v>0</v>
          </cell>
          <cell r="AI217">
            <v>0</v>
          </cell>
          <cell r="AK217">
            <v>0</v>
          </cell>
          <cell r="AM217" t="str">
            <v>NGP 3</v>
          </cell>
          <cell r="AP217">
            <v>-1644831.5590902965</v>
          </cell>
          <cell r="AQ217" t="str">
            <v>LOSS</v>
          </cell>
        </row>
        <row r="218">
          <cell r="A218" t="str">
            <v>PURCHASE</v>
          </cell>
          <cell r="B218">
            <v>201107</v>
          </cell>
          <cell r="C218">
            <v>166075</v>
          </cell>
          <cell r="D218" t="str">
            <v>BGLNG</v>
          </cell>
          <cell r="E218" t="str">
            <v>GASGDA</v>
          </cell>
          <cell r="F218">
            <v>0</v>
          </cell>
          <cell r="H218" t="str">
            <v>Supply - LI</v>
          </cell>
          <cell r="V218">
            <v>0</v>
          </cell>
          <cell r="W218" t="str">
            <v>Valued from nucleus - Demand Only</v>
          </cell>
          <cell r="AE218">
            <v>5.0275000000000007</v>
          </cell>
          <cell r="AH218">
            <v>0</v>
          </cell>
          <cell r="AI218">
            <v>0</v>
          </cell>
          <cell r="AK218">
            <v>0</v>
          </cell>
          <cell r="AM218" t="str">
            <v>NGP 3</v>
          </cell>
          <cell r="AP218">
            <v>-1334615.8182464219</v>
          </cell>
          <cell r="AQ218" t="str">
            <v>LOSS</v>
          </cell>
        </row>
        <row r="219">
          <cell r="A219" t="str">
            <v>PURCHASE</v>
          </cell>
          <cell r="B219">
            <v>201107</v>
          </cell>
          <cell r="C219">
            <v>168214</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C220">
            <v>153738</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C221">
            <v>153738</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63814.130000000005</v>
          </cell>
          <cell r="AQ221" t="str">
            <v>GAIN</v>
          </cell>
        </row>
        <row r="222">
          <cell r="A222" t="str">
            <v>PURCHASE</v>
          </cell>
          <cell r="B222">
            <v>201107</v>
          </cell>
          <cell r="C222">
            <v>166449</v>
          </cell>
          <cell r="D222" t="str">
            <v>BP</v>
          </cell>
          <cell r="E222" t="str">
            <v>GASGDA</v>
          </cell>
          <cell r="F222">
            <v>0</v>
          </cell>
          <cell r="H222" t="str">
            <v>Supply - LI</v>
          </cell>
          <cell r="V222">
            <v>0</v>
          </cell>
          <cell r="W222" t="str">
            <v>Not Valued from Nucleus - Model</v>
          </cell>
          <cell r="AE222">
            <v>5.0275000000000007</v>
          </cell>
          <cell r="AH222">
            <v>0</v>
          </cell>
          <cell r="AI222">
            <v>0</v>
          </cell>
          <cell r="AK222">
            <v>0</v>
          </cell>
          <cell r="AM222" t="str">
            <v>NGP 3</v>
          </cell>
          <cell r="AP222">
            <v>0</v>
          </cell>
          <cell r="AQ222" t="str">
            <v>LOSS</v>
          </cell>
        </row>
        <row r="223">
          <cell r="A223" t="str">
            <v>PURCHASE</v>
          </cell>
          <cell r="B223">
            <v>201107</v>
          </cell>
          <cell r="C223">
            <v>48215</v>
          </cell>
          <cell r="D223" t="str">
            <v>BPCANADA</v>
          </cell>
          <cell r="E223" t="str">
            <v>GASIDX</v>
          </cell>
          <cell r="F223">
            <v>79010</v>
          </cell>
          <cell r="H223" t="str">
            <v>Supply - LI</v>
          </cell>
          <cell r="V223">
            <v>-3950.6880000000001</v>
          </cell>
          <cell r="W223" t="str">
            <v>Valued in Nucleus</v>
          </cell>
          <cell r="AE223">
            <v>4.7680000000000007</v>
          </cell>
          <cell r="AH223">
            <v>377096.77677677682</v>
          </cell>
          <cell r="AI223">
            <v>79089.089089089088</v>
          </cell>
          <cell r="AK223">
            <v>79089.089089089088</v>
          </cell>
          <cell r="AM223" t="str">
            <v>NGP 3</v>
          </cell>
          <cell r="AP223">
            <v>-5134.6528500000004</v>
          </cell>
          <cell r="AQ223" t="str">
            <v>LOSS</v>
          </cell>
        </row>
        <row r="224">
          <cell r="A224" t="str">
            <v>PURCHASE</v>
          </cell>
          <cell r="B224">
            <v>201107</v>
          </cell>
          <cell r="C224">
            <v>48216</v>
          </cell>
          <cell r="D224" t="str">
            <v>BPCANADA</v>
          </cell>
          <cell r="E224" t="str">
            <v>GASIDX</v>
          </cell>
          <cell r="F224">
            <v>99080</v>
          </cell>
          <cell r="H224" t="str">
            <v>Supply - EN</v>
          </cell>
          <cell r="V224">
            <v>-4954.2340000000004</v>
          </cell>
          <cell r="W224" t="str">
            <v>Valued in Nucleus</v>
          </cell>
          <cell r="AE224">
            <v>4.7680000000000007</v>
          </cell>
          <cell r="AH224">
            <v>472886.32632632641</v>
          </cell>
          <cell r="AI224">
            <v>99179.179179179177</v>
          </cell>
          <cell r="AK224">
            <v>99179.179179179177</v>
          </cell>
          <cell r="AM224" t="str">
            <v>NGP 3</v>
          </cell>
          <cell r="AP224">
            <v>-6438.9477999999999</v>
          </cell>
          <cell r="AQ224" t="str">
            <v>LOSS</v>
          </cell>
        </row>
        <row r="225">
          <cell r="A225" t="str">
            <v>PURCHASE</v>
          </cell>
          <cell r="B225">
            <v>201107</v>
          </cell>
          <cell r="C225">
            <v>48217</v>
          </cell>
          <cell r="D225" t="str">
            <v>BPCANADA</v>
          </cell>
          <cell r="E225" t="str">
            <v>GASIDX</v>
          </cell>
          <cell r="F225">
            <v>946900</v>
          </cell>
          <cell r="H225" t="str">
            <v>Supply - NY</v>
          </cell>
          <cell r="V225">
            <v>-47344.760999999999</v>
          </cell>
          <cell r="W225" t="str">
            <v>Valued in Nucleus</v>
          </cell>
          <cell r="AE225">
            <v>4.7680000000000007</v>
          </cell>
          <cell r="AH225">
            <v>4519338.5385385389</v>
          </cell>
          <cell r="AI225">
            <v>947847.84784784785</v>
          </cell>
          <cell r="AK225">
            <v>947847.84784784785</v>
          </cell>
          <cell r="AM225" t="str">
            <v>NGP 3</v>
          </cell>
          <cell r="AP225">
            <v>-61534.057499999995</v>
          </cell>
          <cell r="AQ225" t="str">
            <v>LOSS</v>
          </cell>
        </row>
        <row r="226">
          <cell r="A226" t="str">
            <v>PURCHASE</v>
          </cell>
          <cell r="B226">
            <v>201107</v>
          </cell>
          <cell r="C226">
            <v>116952</v>
          </cell>
          <cell r="D226" t="str">
            <v>BPCANADA</v>
          </cell>
          <cell r="E226" t="str">
            <v>GASIDX</v>
          </cell>
          <cell r="F226">
            <v>333210</v>
          </cell>
          <cell r="H226" t="str">
            <v>Supply - BG</v>
          </cell>
          <cell r="V226">
            <v>-16660.722000000002</v>
          </cell>
          <cell r="W226" t="str">
            <v>Valued in Nucleus</v>
          </cell>
          <cell r="AE226">
            <v>4.6980000000000004</v>
          </cell>
          <cell r="AH226">
            <v>1566987.5675675676</v>
          </cell>
          <cell r="AI226">
            <v>333543.54354354355</v>
          </cell>
          <cell r="AK226">
            <v>333543.54354354355</v>
          </cell>
          <cell r="AM226" t="str">
            <v>NGP 3</v>
          </cell>
          <cell r="AP226">
            <v>-21653.87385</v>
          </cell>
          <cell r="AQ226" t="str">
            <v>LOSS</v>
          </cell>
        </row>
        <row r="227">
          <cell r="A227" t="str">
            <v>PURCHASE</v>
          </cell>
          <cell r="B227">
            <v>201107</v>
          </cell>
          <cell r="C227">
            <v>116953</v>
          </cell>
          <cell r="D227" t="str">
            <v>BPCANADA</v>
          </cell>
          <cell r="E227" t="str">
            <v>GASIDX</v>
          </cell>
          <cell r="F227">
            <v>51450</v>
          </cell>
          <cell r="H227" t="str">
            <v>Supply - EG</v>
          </cell>
          <cell r="V227">
            <v>-2572.3609999999999</v>
          </cell>
          <cell r="W227" t="str">
            <v>Valued in Nucleus</v>
          </cell>
          <cell r="AE227">
            <v>4.7680000000000007</v>
          </cell>
          <cell r="AH227">
            <v>245559.1591591592</v>
          </cell>
          <cell r="AI227">
            <v>51501.501501501501</v>
          </cell>
          <cell r="AK227">
            <v>51501.501501501501</v>
          </cell>
          <cell r="AM227" t="str">
            <v>NGP 3</v>
          </cell>
          <cell r="AP227">
            <v>-3343.33925</v>
          </cell>
          <cell r="AQ227" t="str">
            <v>LOSS</v>
          </cell>
        </row>
        <row r="228">
          <cell r="A228" t="str">
            <v>PURCHASE</v>
          </cell>
          <cell r="B228">
            <v>201107</v>
          </cell>
          <cell r="C228">
            <v>84190</v>
          </cell>
          <cell r="D228" t="str">
            <v>BPCANMKT</v>
          </cell>
          <cell r="E228" t="str">
            <v>GASIDX</v>
          </cell>
          <cell r="F228">
            <v>791250</v>
          </cell>
          <cell r="H228" t="str">
            <v>Supply - NIMO</v>
          </cell>
          <cell r="V228">
            <v>874334.20499999996</v>
          </cell>
          <cell r="W228" t="str">
            <v>Valued in Nucleus</v>
          </cell>
          <cell r="AE228">
            <v>4.9830000000000005</v>
          </cell>
          <cell r="AH228">
            <v>3946745.4954954959</v>
          </cell>
          <cell r="AI228">
            <v>792042.04204204201</v>
          </cell>
          <cell r="AK228">
            <v>792042.04204204201</v>
          </cell>
          <cell r="AM228" t="str">
            <v>NGP 3</v>
          </cell>
          <cell r="AP228">
            <v>-687471.54032633163</v>
          </cell>
          <cell r="AQ228" t="str">
            <v>LOSS</v>
          </cell>
        </row>
        <row r="229">
          <cell r="A229" t="str">
            <v>PURCHASE</v>
          </cell>
          <cell r="B229">
            <v>201107</v>
          </cell>
          <cell r="C229">
            <v>91709</v>
          </cell>
          <cell r="D229" t="str">
            <v>BPCANMKT</v>
          </cell>
          <cell r="E229" t="str">
            <v>GASIDX</v>
          </cell>
          <cell r="F229">
            <v>0</v>
          </cell>
          <cell r="H229" t="str">
            <v>Supply - NIMO</v>
          </cell>
          <cell r="V229">
            <v>0</v>
          </cell>
          <cell r="W229" t="str">
            <v>Not valued in Nucleus</v>
          </cell>
          <cell r="AE229">
            <v>4.9830000000000005</v>
          </cell>
          <cell r="AH229">
            <v>0</v>
          </cell>
          <cell r="AI229">
            <v>0</v>
          </cell>
          <cell r="AK229">
            <v>0</v>
          </cell>
          <cell r="AM229" t="str">
            <v>NGP 3</v>
          </cell>
          <cell r="AP229">
            <v>0</v>
          </cell>
          <cell r="AQ229" t="str">
            <v>LOSS</v>
          </cell>
        </row>
        <row r="230">
          <cell r="A230" t="str">
            <v>PURCHASE</v>
          </cell>
          <cell r="B230">
            <v>201107</v>
          </cell>
          <cell r="C230">
            <v>167165</v>
          </cell>
          <cell r="D230" t="str">
            <v>CARGILL</v>
          </cell>
          <cell r="E230" t="str">
            <v>GASIDX</v>
          </cell>
          <cell r="F230">
            <v>387170</v>
          </cell>
          <cell r="H230" t="str">
            <v>Supply - NY</v>
          </cell>
          <cell r="V230">
            <v>0</v>
          </cell>
          <cell r="W230" t="str">
            <v>Not Valued from Nucleus - AZ Model</v>
          </cell>
          <cell r="AE230">
            <v>4.7680000000000007</v>
          </cell>
          <cell r="AH230">
            <v>0</v>
          </cell>
          <cell r="AI230">
            <v>0</v>
          </cell>
          <cell r="AK230">
            <v>0</v>
          </cell>
          <cell r="AM230" t="str">
            <v>NGP 3</v>
          </cell>
          <cell r="AP230">
            <v>0</v>
          </cell>
          <cell r="AQ230" t="str">
            <v>LOSS</v>
          </cell>
        </row>
        <row r="231">
          <cell r="A231" t="str">
            <v>PURCHASE</v>
          </cell>
          <cell r="B231">
            <v>201107</v>
          </cell>
          <cell r="C231">
            <v>167165</v>
          </cell>
          <cell r="D231" t="str">
            <v>CARGILL</v>
          </cell>
          <cell r="E231" t="str">
            <v>GASIDX</v>
          </cell>
          <cell r="F231">
            <v>866270</v>
          </cell>
          <cell r="H231" t="str">
            <v>Supply - NY</v>
          </cell>
          <cell r="V231">
            <v>0</v>
          </cell>
          <cell r="W231" t="str">
            <v>Not Valued from Nucleus - AZ Model</v>
          </cell>
          <cell r="AE231">
            <v>4.7680000000000007</v>
          </cell>
          <cell r="AH231">
            <v>0</v>
          </cell>
          <cell r="AI231">
            <v>0</v>
          </cell>
          <cell r="AK231">
            <v>0</v>
          </cell>
          <cell r="AM231" t="str">
            <v>NGP 3</v>
          </cell>
          <cell r="AP231">
            <v>0</v>
          </cell>
          <cell r="AQ231" t="str">
            <v>LOSS</v>
          </cell>
        </row>
        <row r="232">
          <cell r="A232" t="str">
            <v>PURCHASE</v>
          </cell>
          <cell r="B232">
            <v>201107</v>
          </cell>
          <cell r="C232">
            <v>167167</v>
          </cell>
          <cell r="D232" t="str">
            <v>CARGILL</v>
          </cell>
          <cell r="E232" t="str">
            <v>GASIDX</v>
          </cell>
          <cell r="F232">
            <v>387170</v>
          </cell>
          <cell r="H232" t="str">
            <v>Supply - LI</v>
          </cell>
          <cell r="V232">
            <v>0</v>
          </cell>
          <cell r="W232" t="str">
            <v>Not Valued from Nucleus - AZ Model</v>
          </cell>
          <cell r="AE232">
            <v>4.7680000000000007</v>
          </cell>
          <cell r="AH232">
            <v>0</v>
          </cell>
          <cell r="AI232">
            <v>0</v>
          </cell>
          <cell r="AK232">
            <v>0</v>
          </cell>
          <cell r="AM232" t="str">
            <v>NGP 3</v>
          </cell>
          <cell r="AP232">
            <v>0</v>
          </cell>
          <cell r="AQ232" t="str">
            <v>LOSS</v>
          </cell>
        </row>
        <row r="233">
          <cell r="A233" t="str">
            <v>PURCHASE</v>
          </cell>
          <cell r="B233">
            <v>201107</v>
          </cell>
          <cell r="C233">
            <v>167167</v>
          </cell>
          <cell r="D233" t="str">
            <v>CARGILL</v>
          </cell>
          <cell r="E233" t="str">
            <v>GASIDX</v>
          </cell>
          <cell r="F233">
            <v>772270</v>
          </cell>
          <cell r="H233" t="str">
            <v>Supply - LI</v>
          </cell>
          <cell r="V233">
            <v>0</v>
          </cell>
          <cell r="W233" t="str">
            <v>Not Valued from Nucleus - AZ Model</v>
          </cell>
          <cell r="AE233">
            <v>4.7680000000000007</v>
          </cell>
          <cell r="AH233">
            <v>0</v>
          </cell>
          <cell r="AI233">
            <v>0</v>
          </cell>
          <cell r="AK233">
            <v>0</v>
          </cell>
          <cell r="AM233" t="str">
            <v>NGP 3</v>
          </cell>
          <cell r="AP233">
            <v>0</v>
          </cell>
          <cell r="AQ233" t="str">
            <v>LOSS</v>
          </cell>
        </row>
        <row r="234">
          <cell r="A234" t="str">
            <v>PURCHASE</v>
          </cell>
          <cell r="B234">
            <v>201107</v>
          </cell>
          <cell r="C234">
            <v>179612</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1369584.0860860862</v>
          </cell>
          <cell r="AI234">
            <v>310050.05005005008</v>
          </cell>
          <cell r="AK234">
            <v>310050.05005005008</v>
          </cell>
          <cell r="AM234" t="str">
            <v>NGP 3</v>
          </cell>
          <cell r="AP234">
            <v>-2319.9616000000001</v>
          </cell>
          <cell r="AQ234" t="str">
            <v>LOSS</v>
          </cell>
        </row>
        <row r="235">
          <cell r="A235" t="str">
            <v>PURCHASE</v>
          </cell>
          <cell r="B235">
            <v>201107</v>
          </cell>
          <cell r="C235">
            <v>181089</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1369584.0860860862</v>
          </cell>
          <cell r="AI235">
            <v>310050.05005005008</v>
          </cell>
          <cell r="AK235">
            <v>310050.05005005008</v>
          </cell>
          <cell r="AM235" t="str">
            <v>NGP 3</v>
          </cell>
          <cell r="AP235">
            <v>-3094.3026</v>
          </cell>
          <cell r="AQ235" t="str">
            <v>LOSS</v>
          </cell>
        </row>
        <row r="236">
          <cell r="A236" t="str">
            <v>PURCHASE</v>
          </cell>
          <cell r="B236">
            <v>201107</v>
          </cell>
          <cell r="C236">
            <v>173774</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C237">
            <v>166065</v>
          </cell>
          <cell r="D237" t="str">
            <v>EMERASVC</v>
          </cell>
          <cell r="E237" t="str">
            <v>GASGDA</v>
          </cell>
          <cell r="F237">
            <v>0</v>
          </cell>
          <cell r="H237" t="str">
            <v>Supply - LI</v>
          </cell>
          <cell r="V237">
            <v>0</v>
          </cell>
          <cell r="W237" t="str">
            <v>Valued from Nucleus</v>
          </cell>
          <cell r="AE237">
            <v>5.0275000000000007</v>
          </cell>
          <cell r="AH237">
            <v>0</v>
          </cell>
          <cell r="AI237">
            <v>0</v>
          </cell>
          <cell r="AK237">
            <v>0</v>
          </cell>
          <cell r="AM237" t="str">
            <v>NGP 3</v>
          </cell>
          <cell r="AP237">
            <v>-1477162.2906277715</v>
          </cell>
          <cell r="AQ237" t="str">
            <v>LOSS</v>
          </cell>
        </row>
        <row r="238">
          <cell r="A238" t="str">
            <v>PURCHASE</v>
          </cell>
          <cell r="B238">
            <v>201107</v>
          </cell>
          <cell r="C238">
            <v>168215</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C239">
            <v>165659</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C240">
            <v>166447</v>
          </cell>
          <cell r="D240" t="str">
            <v>HESS</v>
          </cell>
          <cell r="E240" t="str">
            <v>GASGDA</v>
          </cell>
          <cell r="F240">
            <v>0</v>
          </cell>
          <cell r="H240" t="str">
            <v>Supply - LI</v>
          </cell>
          <cell r="V240">
            <v>0</v>
          </cell>
          <cell r="W240" t="str">
            <v>Valued from Nucleus - Demand Only; Summer Option at Index plus adder, hence MtM on supply is zero</v>
          </cell>
          <cell r="AE240">
            <v>5.0275000000000007</v>
          </cell>
          <cell r="AH240">
            <v>0</v>
          </cell>
          <cell r="AI240">
            <v>0</v>
          </cell>
          <cell r="AK240">
            <v>0</v>
          </cell>
          <cell r="AM240" t="str">
            <v>NGP 3</v>
          </cell>
          <cell r="AP240">
            <v>-1056539.5183215495</v>
          </cell>
          <cell r="AQ240" t="str">
            <v>LOSS</v>
          </cell>
        </row>
        <row r="241">
          <cell r="A241" t="str">
            <v>PURCHASE</v>
          </cell>
          <cell r="B241">
            <v>201107</v>
          </cell>
          <cell r="C241">
            <v>166076</v>
          </cell>
          <cell r="D241" t="str">
            <v>JARON</v>
          </cell>
          <cell r="E241" t="str">
            <v>GASGDA</v>
          </cell>
          <cell r="F241">
            <v>0</v>
          </cell>
          <cell r="H241" t="str">
            <v>Supply - LI</v>
          </cell>
          <cell r="V241">
            <v>0</v>
          </cell>
          <cell r="W241" t="str">
            <v>Valued from Nucleus - Demand Only</v>
          </cell>
          <cell r="AE241">
            <v>5.0275000000000007</v>
          </cell>
          <cell r="AH241">
            <v>0</v>
          </cell>
          <cell r="AI241">
            <v>0</v>
          </cell>
          <cell r="AK241">
            <v>0</v>
          </cell>
          <cell r="AM241" t="str">
            <v>NGP 3</v>
          </cell>
          <cell r="AP241">
            <v>-1417211.55956915</v>
          </cell>
          <cell r="AQ241" t="str">
            <v>LOSS</v>
          </cell>
        </row>
        <row r="242">
          <cell r="A242" t="str">
            <v>PURCHASE</v>
          </cell>
          <cell r="B242">
            <v>201107</v>
          </cell>
          <cell r="C242">
            <v>168216</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C243">
            <v>166059</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C244">
            <v>166062</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C245">
            <v>166063</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C246">
            <v>167168</v>
          </cell>
          <cell r="D246" t="str">
            <v>REPSOL</v>
          </cell>
          <cell r="E246" t="str">
            <v>GASGDA</v>
          </cell>
          <cell r="F246">
            <v>0</v>
          </cell>
          <cell r="H246" t="str">
            <v>Supply - NEC</v>
          </cell>
          <cell r="V246">
            <v>0</v>
          </cell>
          <cell r="W246" t="str">
            <v>Valued from Nucleus</v>
          </cell>
          <cell r="AE246">
            <v>4.9330000000000007</v>
          </cell>
          <cell r="AH246">
            <v>0</v>
          </cell>
          <cell r="AI246">
            <v>0</v>
          </cell>
          <cell r="AK246">
            <v>0</v>
          </cell>
          <cell r="AM246" t="str">
            <v>NGP 3</v>
          </cell>
          <cell r="AP246">
            <v>-81604.48246150685</v>
          </cell>
          <cell r="AQ246" t="str">
            <v>LOSS</v>
          </cell>
        </row>
        <row r="247">
          <cell r="A247" t="str">
            <v>PURCHASE</v>
          </cell>
          <cell r="B247">
            <v>201107</v>
          </cell>
          <cell r="C247">
            <v>180246</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684792.04304304312</v>
          </cell>
          <cell r="AI247">
            <v>155025.02502502504</v>
          </cell>
          <cell r="AK247">
            <v>155025.02502502504</v>
          </cell>
          <cell r="AM247" t="str">
            <v>NGP 3</v>
          </cell>
          <cell r="AP247">
            <v>-772.81029999999998</v>
          </cell>
          <cell r="AQ247" t="str">
            <v>LOSS</v>
          </cell>
        </row>
        <row r="248">
          <cell r="A248" t="str">
            <v>PURCHASE</v>
          </cell>
          <cell r="B248">
            <v>201107</v>
          </cell>
          <cell r="C248">
            <v>166066</v>
          </cell>
          <cell r="D248" t="str">
            <v>TENASKA</v>
          </cell>
          <cell r="E248" t="str">
            <v>GASGDA</v>
          </cell>
          <cell r="F248">
            <v>0</v>
          </cell>
          <cell r="H248" t="str">
            <v>Supply - LI</v>
          </cell>
          <cell r="V248">
            <v>0</v>
          </cell>
          <cell r="W248" t="str">
            <v>Valued from Nucleus</v>
          </cell>
          <cell r="AE248">
            <v>5.0275000000000007</v>
          </cell>
          <cell r="AH248">
            <v>0</v>
          </cell>
          <cell r="AI248">
            <v>0</v>
          </cell>
          <cell r="AK248">
            <v>0</v>
          </cell>
          <cell r="AM248" t="str">
            <v>NGP 3</v>
          </cell>
          <cell r="AP248">
            <v>-1497944.0865320084</v>
          </cell>
          <cell r="AQ248" t="str">
            <v>LOSS</v>
          </cell>
        </row>
        <row r="249">
          <cell r="A249" t="str">
            <v>PURCHASE</v>
          </cell>
          <cell r="B249">
            <v>201107</v>
          </cell>
          <cell r="C249">
            <v>168217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C250">
            <v>67038</v>
          </cell>
          <cell r="D250" t="str">
            <v>ANE</v>
          </cell>
          <cell r="E250" t="str">
            <v>GASIDX</v>
          </cell>
          <cell r="F250">
            <v>228230</v>
          </cell>
          <cell r="H250" t="str">
            <v>Supply - NY</v>
          </cell>
          <cell r="V250">
            <v>213467.62204146603</v>
          </cell>
          <cell r="W250" t="str">
            <v>Valued in Nucleus</v>
          </cell>
          <cell r="AE250">
            <v>4.9859999999999998</v>
          </cell>
          <cell r="AH250">
            <v>1139436.0468609191</v>
          </cell>
          <cell r="AI250">
            <v>228527.08521077401</v>
          </cell>
          <cell r="AK250">
            <v>228527.08521077401</v>
          </cell>
          <cell r="AM250" t="str">
            <v>NGP 3</v>
          </cell>
          <cell r="AP250">
            <v>-165482.5601968499</v>
          </cell>
          <cell r="AQ250" t="str">
            <v>LOSS</v>
          </cell>
        </row>
        <row r="251">
          <cell r="A251" t="str">
            <v>PURCHASE</v>
          </cell>
          <cell r="B251">
            <v>201108</v>
          </cell>
          <cell r="C251">
            <v>67039</v>
          </cell>
          <cell r="D251" t="str">
            <v>ANE</v>
          </cell>
          <cell r="E251" t="str">
            <v>GASIDX</v>
          </cell>
          <cell r="F251">
            <v>222970</v>
          </cell>
          <cell r="H251" t="str">
            <v>Supply - LI</v>
          </cell>
          <cell r="V251">
            <v>208543.06437476855</v>
          </cell>
          <cell r="W251" t="str">
            <v>Valued in Nucleus</v>
          </cell>
          <cell r="AE251">
            <v>4.9859999999999998</v>
          </cell>
          <cell r="AH251">
            <v>1113175.5482126763</v>
          </cell>
          <cell r="AI251">
            <v>223260.23830980275</v>
          </cell>
          <cell r="AK251">
            <v>223260.23830980275</v>
          </cell>
          <cell r="AM251" t="str">
            <v>NGP 3</v>
          </cell>
          <cell r="AP251">
            <v>-161668.50093972828</v>
          </cell>
          <cell r="AQ251" t="str">
            <v>LOSS</v>
          </cell>
        </row>
        <row r="252">
          <cell r="A252" t="str">
            <v>PURCHASE</v>
          </cell>
          <cell r="B252">
            <v>201108</v>
          </cell>
          <cell r="C252">
            <v>166064</v>
          </cell>
          <cell r="D252" t="str">
            <v>BGLNG</v>
          </cell>
          <cell r="E252" t="str">
            <v>GASGDA</v>
          </cell>
          <cell r="F252">
            <v>0</v>
          </cell>
          <cell r="H252" t="str">
            <v>Supply - LI</v>
          </cell>
          <cell r="V252">
            <v>0</v>
          </cell>
          <cell r="W252" t="str">
            <v>Valued from Nucleus</v>
          </cell>
          <cell r="AE252">
            <v>5.1175999999999995</v>
          </cell>
          <cell r="AH252">
            <v>0</v>
          </cell>
          <cell r="AI252">
            <v>0</v>
          </cell>
          <cell r="AK252">
            <v>0</v>
          </cell>
          <cell r="AM252" t="str">
            <v>NGP 3</v>
          </cell>
          <cell r="AP252">
            <v>-1644337.6156791581</v>
          </cell>
          <cell r="AQ252" t="str">
            <v>LOSS</v>
          </cell>
        </row>
        <row r="253">
          <cell r="A253" t="str">
            <v>PURCHASE</v>
          </cell>
          <cell r="B253">
            <v>201108</v>
          </cell>
          <cell r="C253">
            <v>166075</v>
          </cell>
          <cell r="D253" t="str">
            <v>BGLNG</v>
          </cell>
          <cell r="E253" t="str">
            <v>GASGDA</v>
          </cell>
          <cell r="F253">
            <v>0</v>
          </cell>
          <cell r="H253" t="str">
            <v>Supply - LI</v>
          </cell>
          <cell r="V253">
            <v>0</v>
          </cell>
          <cell r="W253" t="str">
            <v>Valued from nucleus - Demand Only</v>
          </cell>
          <cell r="AE253">
            <v>5.1175999999999995</v>
          </cell>
          <cell r="AH253">
            <v>0</v>
          </cell>
          <cell r="AI253">
            <v>0</v>
          </cell>
          <cell r="AK253">
            <v>0</v>
          </cell>
          <cell r="AM253" t="str">
            <v>NGP 3</v>
          </cell>
          <cell r="AP253">
            <v>-1334215.0327154172</v>
          </cell>
          <cell r="AQ253" t="str">
            <v>LOSS</v>
          </cell>
        </row>
        <row r="254">
          <cell r="A254" t="str">
            <v>PURCHASE</v>
          </cell>
          <cell r="B254">
            <v>201108</v>
          </cell>
          <cell r="C254">
            <v>168214</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C255">
            <v>153738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C256">
            <v>153738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67813.212760000009</v>
          </cell>
          <cell r="AQ256" t="str">
            <v>GAIN</v>
          </cell>
        </row>
        <row r="257">
          <cell r="A257" t="str">
            <v>PURCHASE</v>
          </cell>
          <cell r="B257">
            <v>201108</v>
          </cell>
          <cell r="C257">
            <v>166449</v>
          </cell>
          <cell r="D257" t="str">
            <v>BP</v>
          </cell>
          <cell r="E257" t="str">
            <v>GASGDA</v>
          </cell>
          <cell r="F257">
            <v>0</v>
          </cell>
          <cell r="H257" t="str">
            <v>Supply - LI</v>
          </cell>
          <cell r="V257">
            <v>0</v>
          </cell>
          <cell r="W257" t="str">
            <v>Not Valued from Nucleus - Model</v>
          </cell>
          <cell r="AE257">
            <v>5.1175999999999995</v>
          </cell>
          <cell r="AH257">
            <v>0</v>
          </cell>
          <cell r="AI257">
            <v>0</v>
          </cell>
          <cell r="AK257">
            <v>0</v>
          </cell>
          <cell r="AM257" t="str">
            <v>NGP 3</v>
          </cell>
          <cell r="AP257">
            <v>0</v>
          </cell>
          <cell r="AQ257" t="str">
            <v>LOSS</v>
          </cell>
        </row>
        <row r="258">
          <cell r="A258" t="str">
            <v>PURCHASE</v>
          </cell>
          <cell r="B258">
            <v>201108</v>
          </cell>
          <cell r="C258">
            <v>48215</v>
          </cell>
          <cell r="D258" t="str">
            <v>BPCANADA</v>
          </cell>
          <cell r="E258" t="str">
            <v>GASIDX</v>
          </cell>
          <cell r="F258">
            <v>78980</v>
          </cell>
          <cell r="H258" t="str">
            <v>Supply - LI</v>
          </cell>
          <cell r="V258">
            <v>142.16</v>
          </cell>
          <cell r="W258" t="str">
            <v>Valued in Nucleus</v>
          </cell>
          <cell r="AE258">
            <v>4.8228</v>
          </cell>
          <cell r="AH258">
            <v>381400.56473415438</v>
          </cell>
          <cell r="AI258">
            <v>79082.807649944923</v>
          </cell>
          <cell r="AK258">
            <v>79082.807649944923</v>
          </cell>
          <cell r="AM258" t="str">
            <v>NGP 3</v>
          </cell>
          <cell r="AP258">
            <v>-1040.9998900000001</v>
          </cell>
          <cell r="AQ258" t="str">
            <v>LOSS</v>
          </cell>
        </row>
        <row r="259">
          <cell r="A259" t="str">
            <v>PURCHASE</v>
          </cell>
          <cell r="B259">
            <v>201108</v>
          </cell>
          <cell r="C259">
            <v>48216</v>
          </cell>
          <cell r="D259" t="str">
            <v>BPCANADA</v>
          </cell>
          <cell r="E259" t="str">
            <v>GASIDX</v>
          </cell>
          <cell r="F259">
            <v>99040</v>
          </cell>
          <cell r="H259" t="str">
            <v>Supply - EN</v>
          </cell>
          <cell r="V259">
            <v>178.27099999999999</v>
          </cell>
          <cell r="W259" t="str">
            <v>Valued in Nucleus</v>
          </cell>
          <cell r="AE259">
            <v>4.8228</v>
          </cell>
          <cell r="AH259">
            <v>478271.86542505259</v>
          </cell>
          <cell r="AI259">
            <v>99168.919595474115</v>
          </cell>
          <cell r="AK259">
            <v>99168.919595474115</v>
          </cell>
          <cell r="AM259" t="str">
            <v>NGP 3</v>
          </cell>
          <cell r="AP259">
            <v>-1305.3977199999999</v>
          </cell>
          <cell r="AQ259" t="str">
            <v>LOSS</v>
          </cell>
        </row>
        <row r="260">
          <cell r="A260" t="str">
            <v>PURCHASE</v>
          </cell>
          <cell r="B260">
            <v>201108</v>
          </cell>
          <cell r="C260">
            <v>48217</v>
          </cell>
          <cell r="D260" t="str">
            <v>BPCANADA</v>
          </cell>
          <cell r="E260" t="str">
            <v>GASIDX</v>
          </cell>
          <cell r="F260">
            <v>946460</v>
          </cell>
          <cell r="H260" t="str">
            <v>Supply - NY</v>
          </cell>
          <cell r="V260">
            <v>1703.634</v>
          </cell>
          <cell r="W260" t="str">
            <v>Valued in Nucleus</v>
          </cell>
          <cell r="AE260">
            <v>4.8228</v>
          </cell>
          <cell r="AH260">
            <v>4570528.9756683689</v>
          </cell>
          <cell r="AI260">
            <v>947691.99959947926</v>
          </cell>
          <cell r="AK260">
            <v>947691.99959947926</v>
          </cell>
          <cell r="AM260" t="str">
            <v>NGP 3</v>
          </cell>
          <cell r="AP260">
            <v>-12474.810030000001</v>
          </cell>
          <cell r="AQ260" t="str">
            <v>LOSS</v>
          </cell>
        </row>
        <row r="261">
          <cell r="A261" t="str">
            <v>PURCHASE</v>
          </cell>
          <cell r="B261">
            <v>201108</v>
          </cell>
          <cell r="C261">
            <v>116952</v>
          </cell>
          <cell r="D261" t="str">
            <v>BPCANADA</v>
          </cell>
          <cell r="E261" t="str">
            <v>GASIDX</v>
          </cell>
          <cell r="F261">
            <v>333060</v>
          </cell>
          <cell r="H261" t="str">
            <v>Supply - BG</v>
          </cell>
          <cell r="V261">
            <v>599.51199999999994</v>
          </cell>
          <cell r="W261" t="str">
            <v>Valued in Nucleus</v>
          </cell>
          <cell r="AE261">
            <v>4.8228</v>
          </cell>
          <cell r="AH261">
            <v>1608372.6524481825</v>
          </cell>
          <cell r="AI261">
            <v>333493.5416040853</v>
          </cell>
          <cell r="AK261">
            <v>333493.5416040853</v>
          </cell>
          <cell r="AM261" t="str">
            <v>NGP 3</v>
          </cell>
          <cell r="AP261">
            <v>-4389.8933299999999</v>
          </cell>
          <cell r="AQ261" t="str">
            <v>LOSS</v>
          </cell>
        </row>
        <row r="262">
          <cell r="A262" t="str">
            <v>PURCHASE</v>
          </cell>
          <cell r="B262">
            <v>201108</v>
          </cell>
          <cell r="C262">
            <v>116953</v>
          </cell>
          <cell r="D262" t="str">
            <v>BPCANADA</v>
          </cell>
          <cell r="E262" t="str">
            <v>GASIDX</v>
          </cell>
          <cell r="F262">
            <v>51420</v>
          </cell>
          <cell r="H262" t="str">
            <v>Supply - EG</v>
          </cell>
          <cell r="V262">
            <v>92.563000000000002</v>
          </cell>
          <cell r="W262" t="str">
            <v>Valued in Nucleus</v>
          </cell>
          <cell r="AE262">
            <v>4.8228</v>
          </cell>
          <cell r="AH262">
            <v>248311.18053469507</v>
          </cell>
          <cell r="AI262">
            <v>51486.933012916787</v>
          </cell>
          <cell r="AK262">
            <v>51486.933012916787</v>
          </cell>
          <cell r="AM262" t="str">
            <v>NGP 3</v>
          </cell>
          <cell r="AP262">
            <v>-677.73430999999994</v>
          </cell>
          <cell r="AQ262" t="str">
            <v>LOSS</v>
          </cell>
        </row>
        <row r="263">
          <cell r="A263" t="str">
            <v>PURCHASE</v>
          </cell>
          <cell r="B263">
            <v>201108</v>
          </cell>
          <cell r="C263">
            <v>84190</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791919.49534394708</v>
          </cell>
          <cell r="AK263">
            <v>791919.49534394708</v>
          </cell>
          <cell r="AM263" t="str">
            <v>NGP 3</v>
          </cell>
          <cell r="AP263">
            <v>-720058.19895199931</v>
          </cell>
          <cell r="AQ263" t="str">
            <v>LOSS</v>
          </cell>
        </row>
        <row r="264">
          <cell r="A264" t="str">
            <v>PURCHASE</v>
          </cell>
          <cell r="B264">
            <v>201108</v>
          </cell>
          <cell r="C264">
            <v>91709</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C265">
            <v>167165</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C266">
            <v>167167</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C267">
            <v>167167</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C268">
            <v>179612</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1386364.4337638931</v>
          </cell>
          <cell r="AI268">
            <v>310003.00390507659</v>
          </cell>
          <cell r="AK268">
            <v>310003.00390507659</v>
          </cell>
          <cell r="AM268" t="str">
            <v>NGP 3</v>
          </cell>
          <cell r="AP268">
            <v>-2317.9872000000005</v>
          </cell>
          <cell r="AQ268" t="str">
            <v>LOSS</v>
          </cell>
        </row>
        <row r="269">
          <cell r="A269" t="str">
            <v>PURCHASE</v>
          </cell>
          <cell r="B269">
            <v>201108</v>
          </cell>
          <cell r="C269">
            <v>181089</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1386364.4337638931</v>
          </cell>
          <cell r="AI269">
            <v>310003.00390507659</v>
          </cell>
          <cell r="AK269">
            <v>310003.00390507659</v>
          </cell>
          <cell r="AM269" t="str">
            <v>NGP 3</v>
          </cell>
          <cell r="AP269">
            <v>-3091.9752000000003</v>
          </cell>
          <cell r="AQ269" t="str">
            <v>LOSS</v>
          </cell>
        </row>
        <row r="270">
          <cell r="A270" t="str">
            <v>PURCHASE</v>
          </cell>
          <cell r="B270">
            <v>201108</v>
          </cell>
          <cell r="C270">
            <v>173774</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C271">
            <v>166065</v>
          </cell>
          <cell r="D271" t="str">
            <v>EMERASVC</v>
          </cell>
          <cell r="E271" t="str">
            <v>GASGDA</v>
          </cell>
          <cell r="F271">
            <v>0</v>
          </cell>
          <cell r="H271" t="str">
            <v>Supply - LI</v>
          </cell>
          <cell r="V271">
            <v>0</v>
          </cell>
          <cell r="W271" t="str">
            <v>Valued from Nucleus</v>
          </cell>
          <cell r="AE271">
            <v>5.1175999999999995</v>
          </cell>
          <cell r="AH271">
            <v>0</v>
          </cell>
          <cell r="AI271">
            <v>0</v>
          </cell>
          <cell r="AK271">
            <v>0</v>
          </cell>
          <cell r="AM271" t="str">
            <v>NGP 3</v>
          </cell>
          <cell r="AP271">
            <v>-1476718.698348304</v>
          </cell>
          <cell r="AQ271" t="str">
            <v>LOSS</v>
          </cell>
        </row>
        <row r="272">
          <cell r="A272" t="str">
            <v>PURCHASE</v>
          </cell>
          <cell r="B272">
            <v>201108</v>
          </cell>
          <cell r="C272">
            <v>168215</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C273">
            <v>165659</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C274">
            <v>166447</v>
          </cell>
          <cell r="D274" t="str">
            <v>HESS</v>
          </cell>
          <cell r="E274" t="str">
            <v>GASGDA</v>
          </cell>
          <cell r="F274">
            <v>0</v>
          </cell>
          <cell r="H274" t="str">
            <v>Supply - LI</v>
          </cell>
          <cell r="V274">
            <v>0</v>
          </cell>
          <cell r="W274" t="str">
            <v>Valued from Nucleus - Demand Only; Summer Option at Index plus adder, hence MtM on supply is zero</v>
          </cell>
          <cell r="AE274">
            <v>5.1175999999999995</v>
          </cell>
          <cell r="AH274">
            <v>0</v>
          </cell>
          <cell r="AI274">
            <v>0</v>
          </cell>
          <cell r="AK274">
            <v>0</v>
          </cell>
          <cell r="AM274" t="str">
            <v>NGP 3</v>
          </cell>
          <cell r="AP274">
            <v>-1056222.2391869184</v>
          </cell>
          <cell r="AQ274" t="str">
            <v>LOSS</v>
          </cell>
        </row>
        <row r="275">
          <cell r="A275" t="str">
            <v>PURCHASE</v>
          </cell>
          <cell r="B275">
            <v>201108</v>
          </cell>
          <cell r="C275">
            <v>166076</v>
          </cell>
          <cell r="D275" t="str">
            <v>JARON</v>
          </cell>
          <cell r="E275" t="str">
            <v>GASGDA</v>
          </cell>
          <cell r="F275">
            <v>0</v>
          </cell>
          <cell r="H275" t="str">
            <v>Supply - LI</v>
          </cell>
          <cell r="V275">
            <v>0</v>
          </cell>
          <cell r="W275" t="str">
            <v>Valued from Nucleus - Demand Only</v>
          </cell>
          <cell r="AE275">
            <v>5.1175999999999995</v>
          </cell>
          <cell r="AH275">
            <v>0</v>
          </cell>
          <cell r="AI275">
            <v>0</v>
          </cell>
          <cell r="AK275">
            <v>0</v>
          </cell>
          <cell r="AM275" t="str">
            <v>NGP 3</v>
          </cell>
          <cell r="AP275">
            <v>-1416785.9705122225</v>
          </cell>
          <cell r="AQ275" t="str">
            <v>LOSS</v>
          </cell>
        </row>
        <row r="276">
          <cell r="A276" t="str">
            <v>PURCHASE</v>
          </cell>
          <cell r="B276">
            <v>201108</v>
          </cell>
          <cell r="C276">
            <v>168216</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C277">
            <v>166059</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C278">
            <v>166062</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C279">
            <v>166063</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C280">
            <v>167168</v>
          </cell>
          <cell r="D280" t="str">
            <v>REPSOL</v>
          </cell>
          <cell r="E280" t="str">
            <v>GASGDA</v>
          </cell>
          <cell r="F280">
            <v>0</v>
          </cell>
          <cell r="H280" t="str">
            <v>Supply - NEC</v>
          </cell>
          <cell r="V280">
            <v>0</v>
          </cell>
          <cell r="W280" t="str">
            <v>Valued from Nucleus</v>
          </cell>
          <cell r="AE280">
            <v>5.0116999999999994</v>
          </cell>
          <cell r="AH280">
            <v>0</v>
          </cell>
          <cell r="AI280">
            <v>0</v>
          </cell>
          <cell r="AK280">
            <v>0</v>
          </cell>
          <cell r="AM280" t="str">
            <v>NGP 3</v>
          </cell>
          <cell r="AP280">
            <v>-81579.976610917816</v>
          </cell>
          <cell r="AQ280" t="str">
            <v>LOSS</v>
          </cell>
        </row>
        <row r="281">
          <cell r="A281" t="str">
            <v>PURCHASE</v>
          </cell>
          <cell r="B281">
            <v>201108</v>
          </cell>
          <cell r="C281">
            <v>180246</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693182.21688194654</v>
          </cell>
          <cell r="AI281">
            <v>155001.5019525383</v>
          </cell>
          <cell r="AK281">
            <v>155001.5019525383</v>
          </cell>
          <cell r="AM281" t="str">
            <v>NGP 3</v>
          </cell>
          <cell r="AP281">
            <v>-771.9996000000001</v>
          </cell>
          <cell r="AQ281" t="str">
            <v>LOSS</v>
          </cell>
        </row>
        <row r="282">
          <cell r="A282" t="str">
            <v>PURCHASE</v>
          </cell>
          <cell r="B282">
            <v>201108</v>
          </cell>
          <cell r="C282">
            <v>166066</v>
          </cell>
          <cell r="D282" t="str">
            <v>TENASKA</v>
          </cell>
          <cell r="E282" t="str">
            <v>GASGDA</v>
          </cell>
          <cell r="F282">
            <v>0</v>
          </cell>
          <cell r="H282" t="str">
            <v>Supply - LI</v>
          </cell>
          <cell r="V282">
            <v>0</v>
          </cell>
          <cell r="W282" t="str">
            <v>Valued from Nucleus</v>
          </cell>
          <cell r="AE282">
            <v>5.1175999999999995</v>
          </cell>
          <cell r="AH282">
            <v>0</v>
          </cell>
          <cell r="AI282">
            <v>0</v>
          </cell>
          <cell r="AK282">
            <v>0</v>
          </cell>
          <cell r="AM282" t="str">
            <v>NGP 3</v>
          </cell>
          <cell r="AP282">
            <v>-1497494.2534729899</v>
          </cell>
          <cell r="AQ282" t="str">
            <v>LOSS</v>
          </cell>
        </row>
        <row r="283">
          <cell r="A283" t="str">
            <v>PURCHASE</v>
          </cell>
          <cell r="B283">
            <v>201108</v>
          </cell>
          <cell r="C283">
            <v>168217</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C284">
            <v>67038</v>
          </cell>
          <cell r="D284" t="str">
            <v>ANE</v>
          </cell>
          <cell r="E284" t="str">
            <v>GASIDX</v>
          </cell>
          <cell r="F284">
            <v>220750</v>
          </cell>
          <cell r="H284" t="str">
            <v>Supply - NY</v>
          </cell>
          <cell r="V284">
            <v>206177.19510156006</v>
          </cell>
          <cell r="W284" t="str">
            <v>Valued in Nucleus</v>
          </cell>
          <cell r="AE284">
            <v>5.0059999999999993</v>
          </cell>
          <cell r="AH284">
            <v>1106956.3257537812</v>
          </cell>
          <cell r="AI284">
            <v>221125.91405389161</v>
          </cell>
          <cell r="AK284">
            <v>221125.91405389161</v>
          </cell>
          <cell r="AM284" t="str">
            <v>NGP 3</v>
          </cell>
          <cell r="AP284">
            <v>-160399.55553536443</v>
          </cell>
          <cell r="AQ284" t="str">
            <v>LOSS</v>
          </cell>
        </row>
        <row r="285">
          <cell r="A285" t="str">
            <v>PURCHASE</v>
          </cell>
          <cell r="B285">
            <v>201109</v>
          </cell>
          <cell r="C285">
            <v>67039</v>
          </cell>
          <cell r="D285" t="str">
            <v>ANE</v>
          </cell>
          <cell r="E285" t="str">
            <v>GASIDX</v>
          </cell>
          <cell r="F285">
            <v>215660</v>
          </cell>
          <cell r="H285" t="str">
            <v>Supply - LI</v>
          </cell>
          <cell r="V285">
            <v>201428.59387048005</v>
          </cell>
          <cell r="W285" t="str">
            <v>Valued in Nucleus</v>
          </cell>
          <cell r="AE285">
            <v>5.0059999999999993</v>
          </cell>
          <cell r="AH285">
            <v>1081432.3950716218</v>
          </cell>
          <cell r="AI285">
            <v>216027.24631874188</v>
          </cell>
          <cell r="AK285">
            <v>216027.24631874188</v>
          </cell>
          <cell r="AM285" t="str">
            <v>NGP 3</v>
          </cell>
          <cell r="AP285">
            <v>-156694.82424542482</v>
          </cell>
          <cell r="AQ285" t="str">
            <v>LOSS</v>
          </cell>
        </row>
        <row r="286">
          <cell r="A286" t="str">
            <v>PURCHASE</v>
          </cell>
          <cell r="B286">
            <v>201109</v>
          </cell>
          <cell r="C286">
            <v>166064</v>
          </cell>
          <cell r="D286" t="str">
            <v>BGLNG</v>
          </cell>
          <cell r="E286" t="str">
            <v>GASGDA</v>
          </cell>
          <cell r="F286">
            <v>0</v>
          </cell>
          <cell r="H286" t="str">
            <v>Supply - LI</v>
          </cell>
          <cell r="V286">
            <v>0</v>
          </cell>
          <cell r="W286" t="str">
            <v>Valued from Nucleus</v>
          </cell>
          <cell r="AE286">
            <v>4.9628999999999994</v>
          </cell>
          <cell r="AH286">
            <v>0</v>
          </cell>
          <cell r="AI286">
            <v>0</v>
          </cell>
          <cell r="AK286">
            <v>0</v>
          </cell>
          <cell r="AM286" t="str">
            <v>NGP 3</v>
          </cell>
          <cell r="AP286">
            <v>-1588671.2547505875</v>
          </cell>
          <cell r="AQ286" t="str">
            <v>LOSS</v>
          </cell>
        </row>
        <row r="287">
          <cell r="A287" t="str">
            <v>PURCHASE</v>
          </cell>
          <cell r="B287">
            <v>201109</v>
          </cell>
          <cell r="C287">
            <v>166075</v>
          </cell>
          <cell r="D287" t="str">
            <v>BGLNG</v>
          </cell>
          <cell r="E287" t="str">
            <v>GASGDA</v>
          </cell>
          <cell r="F287">
            <v>0</v>
          </cell>
          <cell r="H287" t="str">
            <v>Supply - LI</v>
          </cell>
          <cell r="V287">
            <v>0</v>
          </cell>
          <cell r="W287" t="str">
            <v>Valued from nucleus - Demand Only</v>
          </cell>
          <cell r="AE287">
            <v>4.9628999999999994</v>
          </cell>
          <cell r="AH287">
            <v>0</v>
          </cell>
          <cell r="AI287">
            <v>0</v>
          </cell>
          <cell r="AK287">
            <v>0</v>
          </cell>
          <cell r="AM287" t="str">
            <v>NGP 3</v>
          </cell>
          <cell r="AP287">
            <v>-1288484.9777491069</v>
          </cell>
          <cell r="AQ287" t="str">
            <v>LOSS</v>
          </cell>
        </row>
        <row r="288">
          <cell r="A288" t="str">
            <v>PURCHASE</v>
          </cell>
          <cell r="B288">
            <v>201109</v>
          </cell>
          <cell r="C288">
            <v>168214</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C289">
            <v>153738</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C290">
            <v>153738</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C291">
            <v>166449</v>
          </cell>
          <cell r="D291" t="str">
            <v>BP</v>
          </cell>
          <cell r="E291" t="str">
            <v>GASGDA</v>
          </cell>
          <cell r="F291">
            <v>0</v>
          </cell>
          <cell r="H291" t="str">
            <v>Supply - LI</v>
          </cell>
          <cell r="V291">
            <v>0</v>
          </cell>
          <cell r="W291" t="str">
            <v>Not Valued from Nucleus - Model</v>
          </cell>
          <cell r="AE291">
            <v>4.9628999999999994</v>
          </cell>
          <cell r="AH291">
            <v>0</v>
          </cell>
          <cell r="AI291">
            <v>0</v>
          </cell>
          <cell r="AK291">
            <v>0</v>
          </cell>
          <cell r="AM291" t="str">
            <v>NGP 3</v>
          </cell>
          <cell r="AP291">
            <v>0</v>
          </cell>
          <cell r="AQ291" t="str">
            <v>LOSS</v>
          </cell>
        </row>
        <row r="292">
          <cell r="A292" t="str">
            <v>PURCHASE</v>
          </cell>
          <cell r="B292">
            <v>201109</v>
          </cell>
          <cell r="C292">
            <v>48215</v>
          </cell>
          <cell r="D292" t="str">
            <v>BPCANADA</v>
          </cell>
          <cell r="E292" t="str">
            <v>GASIDX</v>
          </cell>
          <cell r="F292">
            <v>76390</v>
          </cell>
          <cell r="H292" t="str">
            <v>Supply - LI</v>
          </cell>
          <cell r="V292">
            <v>-190.96700000000001</v>
          </cell>
          <cell r="W292" t="str">
            <v>Valued in Nucleus</v>
          </cell>
          <cell r="AE292">
            <v>4.8384999999999998</v>
          </cell>
          <cell r="AH292">
            <v>370242.42712611437</v>
          </cell>
          <cell r="AI292">
            <v>76520.084143043176</v>
          </cell>
          <cell r="AK292">
            <v>76520.084143043176</v>
          </cell>
          <cell r="AM292" t="str">
            <v>NGP 3</v>
          </cell>
          <cell r="AP292">
            <v>-1334.8690549999999</v>
          </cell>
          <cell r="AQ292" t="str">
            <v>LOSS</v>
          </cell>
        </row>
        <row r="293">
          <cell r="A293" t="str">
            <v>PURCHASE</v>
          </cell>
          <cell r="B293">
            <v>201109</v>
          </cell>
          <cell r="C293">
            <v>48216</v>
          </cell>
          <cell r="D293" t="str">
            <v>BPCANADA</v>
          </cell>
          <cell r="E293" t="str">
            <v>GASIDX</v>
          </cell>
          <cell r="F293">
            <v>95790</v>
          </cell>
          <cell r="H293" t="str">
            <v>Supply - EN</v>
          </cell>
          <cell r="V293">
            <v>-239.476</v>
          </cell>
          <cell r="W293" t="str">
            <v>Valued in Nucleus</v>
          </cell>
          <cell r="AE293">
            <v>4.8384999999999998</v>
          </cell>
          <cell r="AH293">
            <v>464269.17259340879</v>
          </cell>
          <cell r="AI293">
            <v>95953.120304517681</v>
          </cell>
          <cell r="AK293">
            <v>95953.120304517681</v>
          </cell>
          <cell r="AM293" t="str">
            <v>NGP 3</v>
          </cell>
          <cell r="AP293">
            <v>-1673.8833549999999</v>
          </cell>
          <cell r="AQ293" t="str">
            <v>LOSS</v>
          </cell>
        </row>
        <row r="294">
          <cell r="A294" t="str">
            <v>PURCHASE</v>
          </cell>
          <cell r="B294">
            <v>201109</v>
          </cell>
          <cell r="C294">
            <v>48217</v>
          </cell>
          <cell r="D294" t="str">
            <v>BPCANADA</v>
          </cell>
          <cell r="E294" t="str">
            <v>GASIDX</v>
          </cell>
          <cell r="F294">
            <v>915410</v>
          </cell>
          <cell r="H294" t="str">
            <v>Supply - NY</v>
          </cell>
          <cell r="V294">
            <v>-2288.5360000000001</v>
          </cell>
          <cell r="W294" t="str">
            <v>Valued in Nucleus</v>
          </cell>
          <cell r="AE294">
            <v>4.8384999999999998</v>
          </cell>
          <cell r="AH294">
            <v>4436753.7664028853</v>
          </cell>
          <cell r="AI294">
            <v>916968.84703996801</v>
          </cell>
          <cell r="AK294">
            <v>916968.84703996801</v>
          </cell>
          <cell r="AM294" t="str">
            <v>NGP 3</v>
          </cell>
          <cell r="AP294">
            <v>-15996.343045</v>
          </cell>
          <cell r="AQ294" t="str">
            <v>LOSS</v>
          </cell>
        </row>
        <row r="295">
          <cell r="A295" t="str">
            <v>PURCHASE</v>
          </cell>
          <cell r="B295">
            <v>201109</v>
          </cell>
          <cell r="C295">
            <v>116952</v>
          </cell>
          <cell r="D295" t="str">
            <v>BPCANADA</v>
          </cell>
          <cell r="E295" t="str">
            <v>GASIDX</v>
          </cell>
          <cell r="F295">
            <v>322140</v>
          </cell>
          <cell r="H295" t="str">
            <v>Supply - BG</v>
          </cell>
          <cell r="V295">
            <v>-805.34100000000001</v>
          </cell>
          <cell r="W295" t="str">
            <v>Valued in Nucleus</v>
          </cell>
          <cell r="AE295">
            <v>4.8384999999999998</v>
          </cell>
          <cell r="AH295">
            <v>1561328.6487027947</v>
          </cell>
          <cell r="AI295">
            <v>322688.57056996896</v>
          </cell>
          <cell r="AK295">
            <v>322688.57056996896</v>
          </cell>
          <cell r="AM295" t="str">
            <v>NGP 3</v>
          </cell>
          <cell r="AP295">
            <v>-5629.2264299999997</v>
          </cell>
          <cell r="AQ295" t="str">
            <v>LOSS</v>
          </cell>
        </row>
        <row r="296">
          <cell r="A296" t="str">
            <v>PURCHASE</v>
          </cell>
          <cell r="B296">
            <v>201109</v>
          </cell>
          <cell r="C296">
            <v>116953</v>
          </cell>
          <cell r="D296" t="str">
            <v>BPCANADA</v>
          </cell>
          <cell r="E296" t="str">
            <v>GASIDX</v>
          </cell>
          <cell r="F296">
            <v>49740</v>
          </cell>
          <cell r="H296" t="str">
            <v>Supply - EG</v>
          </cell>
          <cell r="V296">
            <v>-124.342</v>
          </cell>
          <cell r="W296" t="str">
            <v>Valued in Nucleus</v>
          </cell>
          <cell r="AE296">
            <v>4.8384999999999998</v>
          </cell>
          <cell r="AH296">
            <v>241076.82059501152</v>
          </cell>
          <cell r="AI296">
            <v>49824.701993388764</v>
          </cell>
          <cell r="AK296">
            <v>49824.701993388764</v>
          </cell>
          <cell r="AM296" t="str">
            <v>NGP 3</v>
          </cell>
          <cell r="AP296">
            <v>-869.17363</v>
          </cell>
          <cell r="AQ296" t="str">
            <v>LOSS</v>
          </cell>
        </row>
        <row r="297">
          <cell r="A297" t="str">
            <v>PURCHASE</v>
          </cell>
          <cell r="B297">
            <v>201109</v>
          </cell>
          <cell r="C297">
            <v>84190</v>
          </cell>
          <cell r="D297" t="str">
            <v>BPCANMKT</v>
          </cell>
          <cell r="E297" t="str">
            <v>GASIDX</v>
          </cell>
          <cell r="F297">
            <v>764950</v>
          </cell>
          <cell r="H297" t="str">
            <v>Supply - NIMO</v>
          </cell>
          <cell r="V297">
            <v>813902.995</v>
          </cell>
          <cell r="W297" t="str">
            <v>Valued in Nucleus</v>
          </cell>
          <cell r="AE297">
            <v>5.0059999999999993</v>
          </cell>
          <cell r="AH297">
            <v>3835860.6631273162</v>
          </cell>
          <cell r="AI297">
            <v>766252.62947009923</v>
          </cell>
          <cell r="AK297">
            <v>766252.62947009923</v>
          </cell>
          <cell r="AM297" t="str">
            <v>NGP 3</v>
          </cell>
          <cell r="AP297">
            <v>-696447.37358344137</v>
          </cell>
          <cell r="AQ297" t="str">
            <v>LOSS</v>
          </cell>
        </row>
        <row r="298">
          <cell r="A298" t="str">
            <v>PURCHASE</v>
          </cell>
          <cell r="B298">
            <v>201109</v>
          </cell>
          <cell r="C298">
            <v>91709</v>
          </cell>
          <cell r="D298" t="str">
            <v>BPCANMKT</v>
          </cell>
          <cell r="E298" t="str">
            <v>GASIDX</v>
          </cell>
          <cell r="F298">
            <v>0</v>
          </cell>
          <cell r="H298" t="str">
            <v>Supply - NIMO</v>
          </cell>
          <cell r="V298">
            <v>0</v>
          </cell>
          <cell r="W298" t="str">
            <v>Not valued in Nucleus</v>
          </cell>
          <cell r="AE298">
            <v>5.0059999999999993</v>
          </cell>
          <cell r="AH298">
            <v>0</v>
          </cell>
          <cell r="AI298">
            <v>0</v>
          </cell>
          <cell r="AK298">
            <v>0</v>
          </cell>
          <cell r="AM298" t="str">
            <v>NGP 3</v>
          </cell>
          <cell r="AP298">
            <v>0</v>
          </cell>
          <cell r="AQ298" t="str">
            <v>LOSS</v>
          </cell>
        </row>
        <row r="299">
          <cell r="A299" t="str">
            <v>PURCHASE</v>
          </cell>
          <cell r="B299">
            <v>201109</v>
          </cell>
          <cell r="C299">
            <v>167165</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C300">
            <v>167167</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C301">
            <v>167167</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C302">
            <v>179612</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1346265.2028448363</v>
          </cell>
          <cell r="AI302">
            <v>299949.91485525394</v>
          </cell>
          <cell r="AK302">
            <v>299949.91485525394</v>
          </cell>
          <cell r="AM302" t="str">
            <v>NGP 3</v>
          </cell>
          <cell r="AP302">
            <v>-2240.71252</v>
          </cell>
          <cell r="AQ302" t="str">
            <v>LOSS</v>
          </cell>
        </row>
        <row r="303">
          <cell r="A303" t="str">
            <v>PURCHASE</v>
          </cell>
          <cell r="B303">
            <v>201109</v>
          </cell>
          <cell r="C303">
            <v>181089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1346265.2028448363</v>
          </cell>
          <cell r="AI303">
            <v>299949.91485525394</v>
          </cell>
          <cell r="AK303">
            <v>299949.91485525394</v>
          </cell>
          <cell r="AM303" t="str">
            <v>NGP 3</v>
          </cell>
          <cell r="AP303">
            <v>-2989.3095199999998</v>
          </cell>
          <cell r="AQ303" t="str">
            <v>LOSS</v>
          </cell>
        </row>
        <row r="304">
          <cell r="A304" t="str">
            <v>PURCHASE</v>
          </cell>
          <cell r="B304">
            <v>201109</v>
          </cell>
          <cell r="C304">
            <v>173774</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C305">
            <v>166065</v>
          </cell>
          <cell r="D305" t="str">
            <v>EMERASVC</v>
          </cell>
          <cell r="E305" t="str">
            <v>GASGDA</v>
          </cell>
          <cell r="F305">
            <v>0</v>
          </cell>
          <cell r="H305" t="str">
            <v>Supply - LI</v>
          </cell>
          <cell r="V305">
            <v>0</v>
          </cell>
          <cell r="W305" t="str">
            <v>Valued from Nucleus</v>
          </cell>
          <cell r="AE305">
            <v>4.9628999999999994</v>
          </cell>
          <cell r="AH305">
            <v>0</v>
          </cell>
          <cell r="AI305">
            <v>0</v>
          </cell>
          <cell r="AK305">
            <v>0</v>
          </cell>
          <cell r="AM305" t="str">
            <v>NGP 3</v>
          </cell>
          <cell r="AP305">
            <v>-1426484.1144390129</v>
          </cell>
          <cell r="AQ305" t="str">
            <v>LOSS</v>
          </cell>
        </row>
        <row r="306">
          <cell r="A306" t="str">
            <v>PURCHASE</v>
          </cell>
          <cell r="B306">
            <v>201109</v>
          </cell>
          <cell r="C306">
            <v>168215</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C307">
            <v>165659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C308">
            <v>166447</v>
          </cell>
          <cell r="D308" t="str">
            <v>HESS</v>
          </cell>
          <cell r="E308" t="str">
            <v>GASGDA</v>
          </cell>
          <cell r="F308">
            <v>0</v>
          </cell>
          <cell r="H308" t="str">
            <v>Supply - LI</v>
          </cell>
          <cell r="V308">
            <v>0</v>
          </cell>
          <cell r="W308" t="str">
            <v>Valued from Nucleus - Demand Only; Summer Option at Index plus adder, hence MtM on supply is zero</v>
          </cell>
          <cell r="AE308">
            <v>4.9628999999999994</v>
          </cell>
          <cell r="AH308">
            <v>0</v>
          </cell>
          <cell r="AI308">
            <v>0</v>
          </cell>
          <cell r="AK308">
            <v>0</v>
          </cell>
          <cell r="AM308" t="str">
            <v>NGP 3</v>
          </cell>
          <cell r="AP308">
            <v>-1019325.9196845904</v>
          </cell>
          <cell r="AQ308" t="str">
            <v>LOSS</v>
          </cell>
        </row>
        <row r="309">
          <cell r="A309" t="str">
            <v>PURCHASE</v>
          </cell>
          <cell r="B309">
            <v>201109</v>
          </cell>
          <cell r="C309">
            <v>166076</v>
          </cell>
          <cell r="D309" t="str">
            <v>JARON</v>
          </cell>
          <cell r="E309" t="str">
            <v>GASGDA</v>
          </cell>
          <cell r="F309">
            <v>0</v>
          </cell>
          <cell r="H309" t="str">
            <v>Supply - LI</v>
          </cell>
          <cell r="V309">
            <v>0</v>
          </cell>
          <cell r="W309" t="str">
            <v>Valued from Nucleus - Demand Only</v>
          </cell>
          <cell r="AE309">
            <v>4.9628999999999994</v>
          </cell>
          <cell r="AH309">
            <v>0</v>
          </cell>
          <cell r="AI309">
            <v>0</v>
          </cell>
          <cell r="AK309">
            <v>0</v>
          </cell>
          <cell r="AM309" t="str">
            <v>NGP 3</v>
          </cell>
          <cell r="AP309">
            <v>-1367917.5380028891</v>
          </cell>
          <cell r="AQ309" t="str">
            <v>LOSS</v>
          </cell>
        </row>
        <row r="310">
          <cell r="A310" t="str">
            <v>PURCHASE</v>
          </cell>
          <cell r="B310">
            <v>201109</v>
          </cell>
          <cell r="C310">
            <v>168216</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C311">
            <v>166059</v>
          </cell>
          <cell r="D311" t="str">
            <v>REPSOL</v>
          </cell>
          <cell r="E311" t="str">
            <v>GASIDX</v>
          </cell>
          <cell r="F311">
            <v>0</v>
          </cell>
          <cell r="H311" t="str">
            <v>Supply - EN</v>
          </cell>
          <cell r="V311">
            <v>0</v>
          </cell>
          <cell r="W311" t="str">
            <v>Not Valued from Nucleus - Model</v>
          </cell>
          <cell r="AE311">
            <v>4.9205999999999994</v>
          </cell>
          <cell r="AH311">
            <v>0</v>
          </cell>
          <cell r="AI311">
            <v>0</v>
          </cell>
          <cell r="AK311">
            <v>0</v>
          </cell>
          <cell r="AM311" t="str">
            <v>NGP 3</v>
          </cell>
          <cell r="AP311">
            <v>0</v>
          </cell>
          <cell r="AQ311" t="str">
            <v>LOSS</v>
          </cell>
        </row>
        <row r="312">
          <cell r="A312" t="str">
            <v>PURCHASE</v>
          </cell>
          <cell r="B312">
            <v>201109</v>
          </cell>
          <cell r="C312">
            <v>166062</v>
          </cell>
          <cell r="D312" t="str">
            <v>REPSOL</v>
          </cell>
          <cell r="E312" t="str">
            <v>GASGDA</v>
          </cell>
          <cell r="F312">
            <v>0</v>
          </cell>
          <cell r="H312" t="str">
            <v>Supply - EN</v>
          </cell>
          <cell r="V312">
            <v>0</v>
          </cell>
          <cell r="W312" t="str">
            <v>Not Valued from Nucleus - Model</v>
          </cell>
          <cell r="AE312">
            <v>4.9205999999999994</v>
          </cell>
          <cell r="AH312">
            <v>0</v>
          </cell>
          <cell r="AI312">
            <v>0</v>
          </cell>
          <cell r="AK312">
            <v>0</v>
          </cell>
          <cell r="AM312" t="str">
            <v>NGP 3</v>
          </cell>
          <cell r="AP312">
            <v>0</v>
          </cell>
          <cell r="AQ312" t="str">
            <v>LOSS</v>
          </cell>
        </row>
        <row r="313">
          <cell r="A313" t="str">
            <v>PURCHASE</v>
          </cell>
          <cell r="B313">
            <v>201109</v>
          </cell>
          <cell r="C313">
            <v>166063</v>
          </cell>
          <cell r="D313" t="str">
            <v>REPSOL</v>
          </cell>
          <cell r="E313" t="str">
            <v>GASGDA</v>
          </cell>
          <cell r="F313">
            <v>0</v>
          </cell>
          <cell r="H313" t="str">
            <v>Supply - EN</v>
          </cell>
          <cell r="V313">
            <v>0</v>
          </cell>
          <cell r="W313" t="str">
            <v>Not Valued from Nucleus - Model</v>
          </cell>
          <cell r="AE313">
            <v>4.9205999999999994</v>
          </cell>
          <cell r="AH313">
            <v>0</v>
          </cell>
          <cell r="AI313">
            <v>0</v>
          </cell>
          <cell r="AK313">
            <v>0</v>
          </cell>
          <cell r="AM313" t="str">
            <v>NGP 3</v>
          </cell>
          <cell r="AP313">
            <v>0</v>
          </cell>
          <cell r="AQ313" t="str">
            <v>LOSS</v>
          </cell>
        </row>
        <row r="314">
          <cell r="A314" t="str">
            <v>PURCHASE</v>
          </cell>
          <cell r="B314">
            <v>201109</v>
          </cell>
          <cell r="C314">
            <v>167168</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-78648.383902095884</v>
          </cell>
          <cell r="AQ314" t="str">
            <v>LOSS</v>
          </cell>
        </row>
        <row r="315">
          <cell r="A315" t="str">
            <v>PURCHASE</v>
          </cell>
          <cell r="B315">
            <v>201109</v>
          </cell>
          <cell r="C315">
            <v>180246</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673132.60142241814</v>
          </cell>
          <cell r="AI315">
            <v>149974.95742762697</v>
          </cell>
          <cell r="AK315">
            <v>149974.95742762697</v>
          </cell>
          <cell r="AM315" t="str">
            <v>NGP 3</v>
          </cell>
          <cell r="AP315">
            <v>-746.05775999999992</v>
          </cell>
          <cell r="AQ315" t="str">
            <v>LOSS</v>
          </cell>
        </row>
        <row r="316">
          <cell r="A316" t="str">
            <v>PURCHASE</v>
          </cell>
          <cell r="B316">
            <v>201109</v>
          </cell>
          <cell r="C316">
            <v>166066</v>
          </cell>
          <cell r="D316" t="str">
            <v>TENASKA</v>
          </cell>
          <cell r="E316" t="str">
            <v>GASGDA</v>
          </cell>
          <cell r="F316">
            <v>0</v>
          </cell>
          <cell r="H316" t="str">
            <v>Supply - LI</v>
          </cell>
          <cell r="V316">
            <v>0</v>
          </cell>
          <cell r="W316" t="str">
            <v>Valued from Nucleus</v>
          </cell>
          <cell r="AE316">
            <v>4.9628999999999994</v>
          </cell>
          <cell r="AH316">
            <v>0</v>
          </cell>
          <cell r="AI316">
            <v>0</v>
          </cell>
          <cell r="AK316">
            <v>0</v>
          </cell>
          <cell r="AM316" t="str">
            <v>NGP 3</v>
          </cell>
          <cell r="AP316">
            <v>-1447251.7131130309</v>
          </cell>
          <cell r="AQ316" t="str">
            <v>LOSS</v>
          </cell>
        </row>
        <row r="317">
          <cell r="A317" t="str">
            <v>PURCHASE</v>
          </cell>
          <cell r="B317">
            <v>201109</v>
          </cell>
          <cell r="C317">
            <v>168217</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C318">
            <v>67038</v>
          </cell>
          <cell r="D318" t="str">
            <v>ANE</v>
          </cell>
          <cell r="E318" t="str">
            <v>GASIDX</v>
          </cell>
          <cell r="F318">
            <v>227950</v>
          </cell>
          <cell r="H318" t="str">
            <v>Supply - NY</v>
          </cell>
          <cell r="V318">
            <v>215384.3541524063</v>
          </cell>
          <cell r="W318" t="str">
            <v>Valued in Nucleus</v>
          </cell>
          <cell r="AE318">
            <v>5.1020000000000003</v>
          </cell>
          <cell r="AH318">
            <v>1165448.3415171863</v>
          </cell>
          <cell r="AI318">
            <v>228429.70237498748</v>
          </cell>
          <cell r="AK318">
            <v>228429.70237498748</v>
          </cell>
          <cell r="AM318" t="str">
            <v>NGP 3</v>
          </cell>
          <cell r="AP318">
            <v>-162244.59119505266</v>
          </cell>
          <cell r="AQ318" t="str">
            <v>LOSS</v>
          </cell>
        </row>
        <row r="319">
          <cell r="A319" t="str">
            <v>PURCHASE</v>
          </cell>
          <cell r="B319">
            <v>201110</v>
          </cell>
          <cell r="C319">
            <v>67039</v>
          </cell>
          <cell r="D319" t="str">
            <v>ANE</v>
          </cell>
          <cell r="E319" t="str">
            <v>GASIDX</v>
          </cell>
          <cell r="F319">
            <v>222700</v>
          </cell>
          <cell r="H319" t="str">
            <v>Supply - LI</v>
          </cell>
          <cell r="V319">
            <v>210418.86009882975</v>
          </cell>
          <cell r="W319" t="str">
            <v>Valued in Nucleus</v>
          </cell>
          <cell r="AE319">
            <v>5.1020000000000003</v>
          </cell>
          <cell r="AH319">
            <v>1138606.4735945486</v>
          </cell>
          <cell r="AI319">
            <v>223168.65417376489</v>
          </cell>
          <cell r="AK319">
            <v>223168.65417376489</v>
          </cell>
          <cell r="AM319" t="str">
            <v>NGP 3</v>
          </cell>
          <cell r="AP319">
            <v>-158502.00701394829</v>
          </cell>
          <cell r="AQ319" t="str">
            <v>LOSS</v>
          </cell>
        </row>
        <row r="320">
          <cell r="A320" t="str">
            <v>PURCHASE</v>
          </cell>
          <cell r="B320">
            <v>201110</v>
          </cell>
          <cell r="C320">
            <v>166064</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-1642136.8803554755</v>
          </cell>
          <cell r="AQ320" t="str">
            <v>LOSS</v>
          </cell>
        </row>
        <row r="321">
          <cell r="A321" t="str">
            <v>PURCHASE</v>
          </cell>
          <cell r="B321">
            <v>201110</v>
          </cell>
          <cell r="C321">
            <v>166075</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-1333146.2712994039</v>
          </cell>
          <cell r="AQ321" t="str">
            <v>LOSS</v>
          </cell>
        </row>
        <row r="322">
          <cell r="A322" t="str">
            <v>PURCHASE</v>
          </cell>
          <cell r="B322">
            <v>201110</v>
          </cell>
          <cell r="C322">
            <v>168214</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C323">
            <v>153738</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C324">
            <v>153738</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69599.749220000012</v>
          </cell>
          <cell r="AQ324" t="str">
            <v>GAIN</v>
          </cell>
        </row>
        <row r="325">
          <cell r="A325" t="str">
            <v>PURCHASE</v>
          </cell>
          <cell r="B325">
            <v>201110</v>
          </cell>
          <cell r="C325">
            <v>166449</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C326">
            <v>48215</v>
          </cell>
          <cell r="D326" t="str">
            <v>BPCANADA</v>
          </cell>
          <cell r="E326" t="str">
            <v>GASIDX</v>
          </cell>
          <cell r="F326">
            <v>78880</v>
          </cell>
          <cell r="H326" t="str">
            <v>Supply - LI</v>
          </cell>
          <cell r="V326">
            <v>-339.18900000000002</v>
          </cell>
          <cell r="W326" t="str">
            <v>Valued in Nucleus</v>
          </cell>
          <cell r="AE326">
            <v>4.9326999999999996</v>
          </cell>
          <cell r="AH326">
            <v>389910.18739352637</v>
          </cell>
          <cell r="AI326">
            <v>79045.996592844967</v>
          </cell>
          <cell r="AK326">
            <v>79045.996592844967</v>
          </cell>
          <cell r="AM326" t="str">
            <v>NGP 3</v>
          </cell>
          <cell r="AP326">
            <v>-1519.9042800000002</v>
          </cell>
          <cell r="AQ326" t="str">
            <v>LOSS</v>
          </cell>
        </row>
        <row r="327">
          <cell r="A327" t="str">
            <v>PURCHASE</v>
          </cell>
          <cell r="B327">
            <v>201110</v>
          </cell>
          <cell r="C327">
            <v>48216</v>
          </cell>
          <cell r="D327" t="str">
            <v>BPCANADA</v>
          </cell>
          <cell r="E327" t="str">
            <v>GASIDX</v>
          </cell>
          <cell r="F327">
            <v>98920</v>
          </cell>
          <cell r="H327" t="str">
            <v>Supply - EN</v>
          </cell>
          <cell r="V327">
            <v>-425.34899999999999</v>
          </cell>
          <cell r="W327" t="str">
            <v>Valued in Nucleus</v>
          </cell>
          <cell r="AE327">
            <v>4.9326999999999996</v>
          </cell>
          <cell r="AH327">
            <v>488969.51999198314</v>
          </cell>
          <cell r="AI327">
            <v>99128.169155225973</v>
          </cell>
          <cell r="AK327">
            <v>99128.169155225973</v>
          </cell>
          <cell r="AM327" t="str">
            <v>NGP 3</v>
          </cell>
          <cell r="AP327">
            <v>-1906.0330199999999</v>
          </cell>
          <cell r="AQ327" t="str">
            <v>LOSS</v>
          </cell>
        </row>
        <row r="328">
          <cell r="A328" t="str">
            <v>PURCHASE</v>
          </cell>
          <cell r="B328">
            <v>201110</v>
          </cell>
          <cell r="C328">
            <v>48217</v>
          </cell>
          <cell r="D328" t="str">
            <v>BPCANADA</v>
          </cell>
          <cell r="E328" t="str">
            <v>GASIDX</v>
          </cell>
          <cell r="F328">
            <v>945300</v>
          </cell>
          <cell r="H328" t="str">
            <v>Supply - NY</v>
          </cell>
          <cell r="V328">
            <v>-4064.8110000000001</v>
          </cell>
          <cell r="W328" t="str">
            <v>Valued in Nucleus</v>
          </cell>
          <cell r="AE328">
            <v>4.9326999999999996</v>
          </cell>
          <cell r="AH328">
            <v>4672693.9673313955</v>
          </cell>
          <cell r="AI328">
            <v>947289.30754584621</v>
          </cell>
          <cell r="AK328">
            <v>947289.30754584621</v>
          </cell>
          <cell r="AM328" t="str">
            <v>NGP 3</v>
          </cell>
          <cell r="AP328">
            <v>-18214.534050000002</v>
          </cell>
          <cell r="AQ328" t="str">
            <v>LOSS</v>
          </cell>
        </row>
        <row r="329">
          <cell r="A329" t="str">
            <v>PURCHASE</v>
          </cell>
          <cell r="B329">
            <v>201110</v>
          </cell>
          <cell r="C329">
            <v>116952</v>
          </cell>
          <cell r="D329" t="str">
            <v>BPCANADA</v>
          </cell>
          <cell r="E329" t="str">
            <v>GASIDX</v>
          </cell>
          <cell r="F329">
            <v>332650</v>
          </cell>
          <cell r="H329" t="str">
            <v>Supply - BG</v>
          </cell>
          <cell r="V329">
            <v>-1430.4159999999999</v>
          </cell>
          <cell r="W329" t="str">
            <v>Valued in Nucleus</v>
          </cell>
          <cell r="AE329">
            <v>4.9326999999999996</v>
          </cell>
          <cell r="AH329">
            <v>1644315.7180078162</v>
          </cell>
          <cell r="AI329">
            <v>333350.03507365467</v>
          </cell>
          <cell r="AK329">
            <v>333350.03507365467</v>
          </cell>
          <cell r="AM329" t="str">
            <v>NGP 3</v>
          </cell>
          <cell r="AP329">
            <v>-6409.6875250000003</v>
          </cell>
          <cell r="AQ329" t="str">
            <v>LOSS</v>
          </cell>
        </row>
        <row r="330">
          <cell r="A330" t="str">
            <v>PURCHASE</v>
          </cell>
          <cell r="B330">
            <v>201110</v>
          </cell>
          <cell r="C330">
            <v>116953</v>
          </cell>
          <cell r="D330" t="str">
            <v>BPCANADA</v>
          </cell>
          <cell r="E330" t="str">
            <v>GASIDX</v>
          </cell>
          <cell r="F330">
            <v>51360</v>
          </cell>
          <cell r="H330" t="str">
            <v>Supply - EG</v>
          </cell>
          <cell r="V330">
            <v>-220.852</v>
          </cell>
          <cell r="W330" t="str">
            <v>Valued in Nucleus</v>
          </cell>
          <cell r="AE330">
            <v>4.9326999999999996</v>
          </cell>
          <cell r="AH330">
            <v>253876.6128870628</v>
          </cell>
          <cell r="AI330">
            <v>51468.082974245917</v>
          </cell>
          <cell r="AK330">
            <v>51468.082974245917</v>
          </cell>
          <cell r="AM330" t="str">
            <v>NGP 3</v>
          </cell>
          <cell r="AP330">
            <v>-989.63415999999995</v>
          </cell>
          <cell r="AQ330" t="str">
            <v>LOSS</v>
          </cell>
        </row>
        <row r="331">
          <cell r="A331" t="str">
            <v>PURCHASE</v>
          </cell>
          <cell r="B331">
            <v>201110</v>
          </cell>
          <cell r="C331">
            <v>84190</v>
          </cell>
          <cell r="D331" t="str">
            <v>BPCANMKT</v>
          </cell>
          <cell r="E331" t="str">
            <v>GASIDX</v>
          </cell>
          <cell r="F331">
            <v>789920</v>
          </cell>
          <cell r="H331" t="str">
            <v>Supply - NIMO</v>
          </cell>
          <cell r="V331">
            <v>852880.69299999997</v>
          </cell>
          <cell r="W331" t="str">
            <v>Valued in Nucleus</v>
          </cell>
          <cell r="AE331">
            <v>5.1020000000000003</v>
          </cell>
          <cell r="AH331">
            <v>4038653.0113237803</v>
          </cell>
          <cell r="AI331">
            <v>791582.32287804387</v>
          </cell>
          <cell r="AK331">
            <v>791582.32287804387</v>
          </cell>
          <cell r="AM331" t="str">
            <v>NGP 3</v>
          </cell>
          <cell r="AP331">
            <v>-702972.55317110685</v>
          </cell>
          <cell r="AQ331" t="str">
            <v>LOSS</v>
          </cell>
        </row>
        <row r="332">
          <cell r="A332" t="str">
            <v>PURCHASE</v>
          </cell>
          <cell r="B332">
            <v>201110</v>
          </cell>
          <cell r="C332">
            <v>91709</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C333">
            <v>167165</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C334">
            <v>167167</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C335">
            <v>167167</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C336">
            <v>179612</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1405263.7538831546</v>
          </cell>
          <cell r="AI336">
            <v>309870.72852991283</v>
          </cell>
          <cell r="AK336">
            <v>309870.72852991283</v>
          </cell>
          <cell r="AM336" t="str">
            <v>NGP 3</v>
          </cell>
          <cell r="AP336">
            <v>-2312.6653799999999</v>
          </cell>
          <cell r="AQ336" t="str">
            <v>LOSS</v>
          </cell>
        </row>
        <row r="337">
          <cell r="A337" t="str">
            <v>PURCHASE</v>
          </cell>
          <cell r="B337">
            <v>201110</v>
          </cell>
          <cell r="C337">
            <v>181089</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1405263.7538831546</v>
          </cell>
          <cell r="AI337">
            <v>309870.72852991283</v>
          </cell>
          <cell r="AK337">
            <v>309870.72852991283</v>
          </cell>
          <cell r="AM337" t="str">
            <v>NGP 3</v>
          </cell>
          <cell r="AP337">
            <v>-3085.7063800000001</v>
          </cell>
          <cell r="AQ337" t="str">
            <v>LOSS</v>
          </cell>
        </row>
        <row r="338">
          <cell r="A338" t="str">
            <v>PURCHASE</v>
          </cell>
          <cell r="B338">
            <v>201110</v>
          </cell>
          <cell r="C338">
            <v>173774</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C339">
            <v>166065</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-1475093.9937717051</v>
          </cell>
          <cell r="AQ339" t="str">
            <v>LOSS</v>
          </cell>
        </row>
        <row r="340">
          <cell r="A340" t="str">
            <v>PURCHASE</v>
          </cell>
          <cell r="B340">
            <v>201110</v>
          </cell>
          <cell r="C340">
            <v>168215</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C341">
            <v>166447</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-1055376.1614945687</v>
          </cell>
          <cell r="AQ341" t="str">
            <v>LOSS</v>
          </cell>
        </row>
        <row r="342">
          <cell r="A342" t="str">
            <v>PURCHASE</v>
          </cell>
          <cell r="B342">
            <v>201110</v>
          </cell>
          <cell r="C342">
            <v>166076</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-1415228.0240565543</v>
          </cell>
          <cell r="AQ342" t="str">
            <v>LOSS</v>
          </cell>
        </row>
        <row r="343">
          <cell r="A343" t="str">
            <v>PURCHASE</v>
          </cell>
          <cell r="B343">
            <v>201110</v>
          </cell>
          <cell r="C343">
            <v>168216</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C344">
            <v>166059</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C345">
            <v>166062</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C346">
            <v>166063</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C347">
            <v>167168</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-81514.627676013712</v>
          </cell>
          <cell r="AQ347" t="str">
            <v>LOSS</v>
          </cell>
        </row>
        <row r="348">
          <cell r="A348" t="str">
            <v>PURCHASE</v>
          </cell>
          <cell r="B348">
            <v>201110</v>
          </cell>
          <cell r="C348">
            <v>180246</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702631.8769415773</v>
          </cell>
          <cell r="AI348">
            <v>154935.36426495641</v>
          </cell>
          <cell r="AK348">
            <v>154935.36426495641</v>
          </cell>
          <cell r="AM348" t="str">
            <v>NGP 3</v>
          </cell>
          <cell r="AP348">
            <v>-769.81218999999999</v>
          </cell>
          <cell r="AQ348" t="str">
            <v>LOSS</v>
          </cell>
        </row>
        <row r="349">
          <cell r="A349" t="str">
            <v>PURCHASE</v>
          </cell>
          <cell r="B349">
            <v>201110</v>
          </cell>
          <cell r="C349">
            <v>166066</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-1495852.9068175892</v>
          </cell>
          <cell r="AQ349" t="str">
            <v>LOSS</v>
          </cell>
        </row>
        <row r="350">
          <cell r="A350" t="str">
            <v>PURCHASE</v>
          </cell>
          <cell r="B350">
            <v>201110</v>
          </cell>
          <cell r="C350">
            <v>168217</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C351">
            <v>48215</v>
          </cell>
          <cell r="D351" t="str">
            <v>BPCANADA</v>
          </cell>
          <cell r="E351" t="str">
            <v>GASIDX</v>
          </cell>
          <cell r="F351">
            <v>76280</v>
          </cell>
          <cell r="H351" t="str">
            <v>Supply - LI</v>
          </cell>
          <cell r="V351">
            <v>-6064.5</v>
          </cell>
          <cell r="W351" t="str">
            <v>Valued in Nucleus</v>
          </cell>
          <cell r="AE351">
            <v>5.0654999999999992</v>
          </cell>
          <cell r="AH351">
            <v>387403.58933226386</v>
          </cell>
          <cell r="AI351">
            <v>76478.844996992178</v>
          </cell>
          <cell r="AK351">
            <v>76478.844996992178</v>
          </cell>
          <cell r="AM351" t="str">
            <v>NGP 3</v>
          </cell>
          <cell r="AP351">
            <v>-7205.7250800000002</v>
          </cell>
          <cell r="AQ351" t="str">
            <v>LOSS</v>
          </cell>
        </row>
        <row r="352">
          <cell r="A352" t="str">
            <v>PURCHASE</v>
          </cell>
          <cell r="B352">
            <v>201111</v>
          </cell>
          <cell r="C352">
            <v>48216</v>
          </cell>
          <cell r="D352" t="str">
            <v>BPCANADA</v>
          </cell>
          <cell r="E352" t="str">
            <v>GASIDX</v>
          </cell>
          <cell r="F352">
            <v>95660</v>
          </cell>
          <cell r="H352" t="str">
            <v>Supply - EN</v>
          </cell>
          <cell r="V352">
            <v>-7604.9930000000004</v>
          </cell>
          <cell r="W352" t="str">
            <v>Valued in Nucleus</v>
          </cell>
          <cell r="AE352">
            <v>5.0654999999999992</v>
          </cell>
          <cell r="AH352">
            <v>485828.88510126324</v>
          </cell>
          <cell r="AI352">
            <v>95909.364347302995</v>
          </cell>
          <cell r="AK352">
            <v>95909.364347302995</v>
          </cell>
          <cell r="AM352" t="str">
            <v>NGP 3</v>
          </cell>
          <cell r="AP352">
            <v>-9036.162260000001</v>
          </cell>
          <cell r="AQ352" t="str">
            <v>LOSS</v>
          </cell>
        </row>
        <row r="353">
          <cell r="A353" t="str">
            <v>PURCHASE</v>
          </cell>
          <cell r="B353">
            <v>201111</v>
          </cell>
          <cell r="C353">
            <v>48217</v>
          </cell>
          <cell r="D353" t="str">
            <v>BPCANADA</v>
          </cell>
          <cell r="E353" t="str">
            <v>GASIDX</v>
          </cell>
          <cell r="F353">
            <v>914170</v>
          </cell>
          <cell r="H353" t="str">
            <v>Supply - NY</v>
          </cell>
          <cell r="V353">
            <v>-72676.534</v>
          </cell>
          <cell r="W353" t="str">
            <v>Valued in Nucleus</v>
          </cell>
          <cell r="AE353">
            <v>5.0654999999999992</v>
          </cell>
          <cell r="AH353">
            <v>4642799.4134750338</v>
          </cell>
          <cell r="AI353">
            <v>916553.03789853619</v>
          </cell>
          <cell r="AK353">
            <v>916553.03789853619</v>
          </cell>
          <cell r="AM353" t="str">
            <v>NGP 3</v>
          </cell>
          <cell r="AP353">
            <v>-86353.431370000006</v>
          </cell>
          <cell r="AQ353" t="str">
            <v>LOSS</v>
          </cell>
        </row>
        <row r="354">
          <cell r="A354" t="str">
            <v>PURCHASE</v>
          </cell>
          <cell r="B354">
            <v>201111</v>
          </cell>
          <cell r="C354">
            <v>116952</v>
          </cell>
          <cell r="D354" t="str">
            <v>BPCANADA</v>
          </cell>
          <cell r="E354" t="str">
            <v>GASIDX</v>
          </cell>
          <cell r="F354">
            <v>321700</v>
          </cell>
          <cell r="H354" t="str">
            <v>Supply - BG</v>
          </cell>
          <cell r="V354">
            <v>-25575.026999999998</v>
          </cell>
          <cell r="W354" t="str">
            <v>Valued in Nucleus</v>
          </cell>
          <cell r="AE354">
            <v>5.0654999999999992</v>
          </cell>
          <cell r="AH354">
            <v>1633819.2801283337</v>
          </cell>
          <cell r="AI354">
            <v>322538.60036093846</v>
          </cell>
          <cell r="AK354">
            <v>322538.60036093846</v>
          </cell>
          <cell r="AM354" t="str">
            <v>NGP 3</v>
          </cell>
          <cell r="AP354">
            <v>-30387.9807</v>
          </cell>
          <cell r="AQ354" t="str">
            <v>LOSS</v>
          </cell>
        </row>
        <row r="355">
          <cell r="A355" t="str">
            <v>PURCHASE</v>
          </cell>
          <cell r="B355">
            <v>201111</v>
          </cell>
          <cell r="C355">
            <v>116953</v>
          </cell>
          <cell r="D355" t="str">
            <v>BPCANADA</v>
          </cell>
          <cell r="E355" t="str">
            <v>GASIDX</v>
          </cell>
          <cell r="F355">
            <v>49670</v>
          </cell>
          <cell r="H355" t="str">
            <v>Supply - EG</v>
          </cell>
          <cell r="V355">
            <v>-3948.701</v>
          </cell>
          <cell r="W355" t="str">
            <v>Valued in Nucleus</v>
          </cell>
          <cell r="AE355">
            <v>5.0654999999999992</v>
          </cell>
          <cell r="AH355">
            <v>252259.2590735913</v>
          </cell>
          <cell r="AI355">
            <v>49799.478644475639</v>
          </cell>
          <cell r="AK355">
            <v>49799.478644475639</v>
          </cell>
          <cell r="AM355" t="str">
            <v>NGP 3</v>
          </cell>
          <cell r="AP355">
            <v>-4691.81387</v>
          </cell>
          <cell r="AQ355" t="str">
            <v>LOSS</v>
          </cell>
        </row>
        <row r="356">
          <cell r="A356" t="str">
            <v>PURCHASE</v>
          </cell>
          <cell r="B356">
            <v>201111</v>
          </cell>
          <cell r="C356">
            <v>173774</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C357">
            <v>180006</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C358">
            <v>180006</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C359">
            <v>48215</v>
          </cell>
          <cell r="D359" t="str">
            <v>BPCANADA</v>
          </cell>
          <cell r="E359" t="str">
            <v>GASIDX</v>
          </cell>
          <cell r="F359">
            <v>78760</v>
          </cell>
          <cell r="H359" t="str">
            <v>Supply - LI</v>
          </cell>
          <cell r="V359">
            <v>-5466.1670000000004</v>
          </cell>
          <cell r="W359" t="str">
            <v>Valued in Nucleus</v>
          </cell>
          <cell r="AE359">
            <v>5.2835999999999999</v>
          </cell>
          <cell r="AH359">
            <v>417430.37014745711</v>
          </cell>
          <cell r="AI359">
            <v>79004.915237235429</v>
          </cell>
          <cell r="AK359">
            <v>79004.915237235429</v>
          </cell>
          <cell r="AM359" t="str">
            <v>NGP 3</v>
          </cell>
          <cell r="AP359">
            <v>-6643.9046600000001</v>
          </cell>
          <cell r="AQ359" t="str">
            <v>LOSS</v>
          </cell>
        </row>
        <row r="360">
          <cell r="A360" t="str">
            <v>PURCHASE</v>
          </cell>
          <cell r="B360">
            <v>201112</v>
          </cell>
          <cell r="C360">
            <v>48216</v>
          </cell>
          <cell r="D360" t="str">
            <v>BPCANADA</v>
          </cell>
          <cell r="E360" t="str">
            <v>GASIDX</v>
          </cell>
          <cell r="F360">
            <v>98770</v>
          </cell>
          <cell r="H360" t="str">
            <v>Supply - EN</v>
          </cell>
          <cell r="V360">
            <v>-6854.6710000000003</v>
          </cell>
          <cell r="W360" t="str">
            <v>Valued in Nucleus</v>
          </cell>
          <cell r="AE360">
            <v>5.2835999999999999</v>
          </cell>
          <cell r="AH360">
            <v>523483.97231417388</v>
          </cell>
          <cell r="AI360">
            <v>99077.139131307049</v>
          </cell>
          <cell r="AK360">
            <v>99077.139131307049</v>
          </cell>
          <cell r="AM360" t="str">
            <v>NGP 3</v>
          </cell>
          <cell r="AP360">
            <v>-8331.6281950000011</v>
          </cell>
          <cell r="AQ360" t="str">
            <v>LOSS</v>
          </cell>
        </row>
        <row r="361">
          <cell r="A361" t="str">
            <v>PURCHASE</v>
          </cell>
          <cell r="B361">
            <v>201112</v>
          </cell>
          <cell r="C361">
            <v>48217</v>
          </cell>
          <cell r="D361" t="str">
            <v>BPCANADA</v>
          </cell>
          <cell r="E361" t="str">
            <v>GASIDX</v>
          </cell>
          <cell r="F361">
            <v>943890</v>
          </cell>
          <cell r="H361" t="str">
            <v>Supply - NY</v>
          </cell>
          <cell r="V361">
            <v>-65506.144999999997</v>
          </cell>
          <cell r="W361" t="str">
            <v>Valued in Nucleus</v>
          </cell>
          <cell r="AE361">
            <v>5.2835999999999999</v>
          </cell>
          <cell r="AH361">
            <v>5002645.4047547393</v>
          </cell>
          <cell r="AI361">
            <v>946825.15798976831</v>
          </cell>
          <cell r="AK361">
            <v>946825.15798976831</v>
          </cell>
          <cell r="AM361" t="str">
            <v>NGP 3</v>
          </cell>
          <cell r="AP361">
            <v>-79620.604114999995</v>
          </cell>
          <cell r="AQ361" t="str">
            <v>LOSS</v>
          </cell>
        </row>
        <row r="362">
          <cell r="A362" t="str">
            <v>PURCHASE</v>
          </cell>
          <cell r="B362">
            <v>201112</v>
          </cell>
          <cell r="C362">
            <v>116952</v>
          </cell>
          <cell r="D362" t="str">
            <v>BPCANADA</v>
          </cell>
          <cell r="E362" t="str">
            <v>GASIDX</v>
          </cell>
          <cell r="F362">
            <v>332160</v>
          </cell>
          <cell r="H362" t="str">
            <v>Supply - BG</v>
          </cell>
          <cell r="V362">
            <v>-23051.752</v>
          </cell>
          <cell r="W362" t="str">
            <v>Valued in Nucleus</v>
          </cell>
          <cell r="AE362">
            <v>5.2835999999999999</v>
          </cell>
          <cell r="AH362">
            <v>1760457.9957869393</v>
          </cell>
          <cell r="AI362">
            <v>333192.89798374963</v>
          </cell>
          <cell r="AK362">
            <v>333192.89798374963</v>
          </cell>
          <cell r="AM362" t="str">
            <v>NGP 3</v>
          </cell>
          <cell r="AP362">
            <v>-28018.706559999999</v>
          </cell>
          <cell r="AQ362" t="str">
            <v>LOSS</v>
          </cell>
        </row>
        <row r="363">
          <cell r="A363" t="str">
            <v>PURCHASE</v>
          </cell>
          <cell r="B363">
            <v>201112</v>
          </cell>
          <cell r="C363">
            <v>116953</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51439.462333233023</v>
          </cell>
          <cell r="AK363">
            <v>51439.462333233023</v>
          </cell>
          <cell r="AM363" t="str">
            <v>NGP 3</v>
          </cell>
          <cell r="AP363">
            <v>-4325.93048</v>
          </cell>
          <cell r="AQ363" t="str">
            <v>LOSS</v>
          </cell>
        </row>
        <row r="364">
          <cell r="A364" t="str">
            <v>PURCHASE</v>
          </cell>
          <cell r="B364">
            <v>201112</v>
          </cell>
          <cell r="C364">
            <v>173774</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C365">
            <v>180006</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C366">
            <v>180006</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C367">
            <v>48215</v>
          </cell>
          <cell r="D367" t="str">
            <v>BPCANADA</v>
          </cell>
          <cell r="E367" t="str">
            <v>GASIDX</v>
          </cell>
          <cell r="F367">
            <v>78690</v>
          </cell>
          <cell r="H367" t="str">
            <v>Supply - LI</v>
          </cell>
          <cell r="V367">
            <v>-6955.82</v>
          </cell>
          <cell r="W367" t="str">
            <v>Valued in Nucleus</v>
          </cell>
          <cell r="AE367">
            <v>5.3395999999999999</v>
          </cell>
          <cell r="AH367">
            <v>421691.21236451226</v>
          </cell>
          <cell r="AI367">
            <v>78974.307507025296</v>
          </cell>
          <cell r="AK367">
            <v>78974.307507025296</v>
          </cell>
          <cell r="AM367" t="str">
            <v>NGP 3</v>
          </cell>
          <cell r="AP367">
            <v>-8327.9375299999992</v>
          </cell>
          <cell r="AQ367" t="str">
            <v>LOSS</v>
          </cell>
        </row>
        <row r="368">
          <cell r="A368" t="str">
            <v>PURCHASE</v>
          </cell>
          <cell r="B368">
            <v>201201</v>
          </cell>
          <cell r="C368">
            <v>48216</v>
          </cell>
          <cell r="D368" t="str">
            <v>BPCANADA</v>
          </cell>
          <cell r="E368" t="str">
            <v>GASIDX</v>
          </cell>
          <cell r="F368">
            <v>98670</v>
          </cell>
          <cell r="H368" t="str">
            <v>Supply - EN</v>
          </cell>
          <cell r="V368">
            <v>-8722.7240000000002</v>
          </cell>
          <cell r="W368" t="str">
            <v>Valued in Nucleus</v>
          </cell>
          <cell r="AE368">
            <v>5.3395999999999999</v>
          </cell>
          <cell r="AH368">
            <v>528761.87474909669</v>
          </cell>
          <cell r="AI368">
            <v>99026.49538338017</v>
          </cell>
          <cell r="AK368">
            <v>99026.49538338017</v>
          </cell>
          <cell r="AM368" t="str">
            <v>NGP 3</v>
          </cell>
          <cell r="AP368">
            <v>-10443.23279</v>
          </cell>
          <cell r="AQ368" t="str">
            <v>LOSS</v>
          </cell>
        </row>
        <row r="369">
          <cell r="A369" t="str">
            <v>PURCHASE</v>
          </cell>
          <cell r="B369">
            <v>201201</v>
          </cell>
          <cell r="C369">
            <v>48217</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946366.92091529514</v>
          </cell>
          <cell r="AK369">
            <v>946366.92091529514</v>
          </cell>
          <cell r="AM369" t="str">
            <v>NGP 3</v>
          </cell>
          <cell r="AP369">
            <v>-99800.43952</v>
          </cell>
          <cell r="AQ369" t="str">
            <v>LOSS</v>
          </cell>
        </row>
        <row r="370">
          <cell r="A370" t="str">
            <v>PURCHASE</v>
          </cell>
          <cell r="B370">
            <v>201201</v>
          </cell>
          <cell r="C370">
            <v>116952</v>
          </cell>
          <cell r="D370" t="str">
            <v>BPCANADA</v>
          </cell>
          <cell r="E370" t="str">
            <v>GASIDX</v>
          </cell>
          <cell r="F370">
            <v>331830</v>
          </cell>
          <cell r="H370" t="str">
            <v>Supply - BG</v>
          </cell>
          <cell r="V370">
            <v>-29333.874</v>
          </cell>
          <cell r="W370" t="str">
            <v>Valued in Nucleus</v>
          </cell>
          <cell r="AE370">
            <v>5.3395999999999999</v>
          </cell>
          <cell r="AH370">
            <v>1778241.1360899238</v>
          </cell>
          <cell r="AI370">
            <v>333028.90405459655</v>
          </cell>
          <cell r="AK370">
            <v>333028.90405459655</v>
          </cell>
          <cell r="AM370" t="str">
            <v>NGP 3</v>
          </cell>
          <cell r="AP370">
            <v>-35119.993710000002</v>
          </cell>
          <cell r="AQ370" t="str">
            <v>LOSS</v>
          </cell>
        </row>
        <row r="371">
          <cell r="A371" t="str">
            <v>PURCHASE</v>
          </cell>
          <cell r="B371">
            <v>201201</v>
          </cell>
          <cell r="C371">
            <v>116953</v>
          </cell>
          <cell r="D371" t="str">
            <v>BPCANADA</v>
          </cell>
          <cell r="E371" t="str">
            <v>GASIDX</v>
          </cell>
          <cell r="F371">
            <v>51230</v>
          </cell>
          <cell r="H371" t="str">
            <v>Supply - EG</v>
          </cell>
          <cell r="V371">
            <v>-4529.0540000000001</v>
          </cell>
          <cell r="W371" t="str">
            <v>Valued in Nucleus</v>
          </cell>
          <cell r="AE371">
            <v>5.3395999999999999</v>
          </cell>
          <cell r="AH371">
            <v>274536.03773584904</v>
          </cell>
          <cell r="AI371">
            <v>51415.094339622643</v>
          </cell>
          <cell r="AK371">
            <v>51415.094339622643</v>
          </cell>
          <cell r="AM371" t="str">
            <v>NGP 3</v>
          </cell>
          <cell r="AP371">
            <v>-5422.3515100000004</v>
          </cell>
          <cell r="AQ371" t="str">
            <v>LOSS</v>
          </cell>
        </row>
        <row r="372">
          <cell r="A372" t="str">
            <v>PURCHASE</v>
          </cell>
          <cell r="B372">
            <v>201201</v>
          </cell>
          <cell r="C372">
            <v>173774</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C373">
            <v>180006</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C374">
            <v>180006</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C375">
            <v>48215</v>
          </cell>
          <cell r="D375" t="str">
            <v>BPCANADA</v>
          </cell>
          <cell r="E375" t="str">
            <v>GASIDX</v>
          </cell>
          <cell r="F375">
            <v>73540</v>
          </cell>
          <cell r="H375" t="str">
            <v>Supply - LI</v>
          </cell>
          <cell r="V375">
            <v>-6132.8940000000002</v>
          </cell>
          <cell r="W375" t="str">
            <v>Valued in Nucleus</v>
          </cell>
          <cell r="AE375">
            <v>5.3195999999999994</v>
          </cell>
          <cell r="AH375">
            <v>392853.36814621405</v>
          </cell>
          <cell r="AI375">
            <v>73850.170717011453</v>
          </cell>
          <cell r="AK375">
            <v>73850.170717011453</v>
          </cell>
          <cell r="AM375" t="str">
            <v>NGP 3</v>
          </cell>
          <cell r="AP375">
            <v>-7414.4388100000006</v>
          </cell>
          <cell r="AQ375" t="str">
            <v>LOSS</v>
          </cell>
        </row>
        <row r="376">
          <cell r="A376" t="str">
            <v>PURCHASE</v>
          </cell>
          <cell r="B376">
            <v>201202</v>
          </cell>
          <cell r="C376">
            <v>48216</v>
          </cell>
          <cell r="D376" t="str">
            <v>BPCANADA</v>
          </cell>
          <cell r="E376" t="str">
            <v>GASIDX</v>
          </cell>
          <cell r="F376">
            <v>92220</v>
          </cell>
          <cell r="H376" t="str">
            <v>Supply - EN</v>
          </cell>
          <cell r="V376">
            <v>-7690.759</v>
          </cell>
          <cell r="W376" t="str">
            <v>Valued in Nucleus</v>
          </cell>
          <cell r="AE376">
            <v>5.3195999999999994</v>
          </cell>
          <cell r="AH376">
            <v>492642.61096605734</v>
          </cell>
          <cell r="AI376">
            <v>92608.957622012444</v>
          </cell>
          <cell r="AK376">
            <v>92608.957622012444</v>
          </cell>
          <cell r="AM376" t="str">
            <v>NGP 3</v>
          </cell>
          <cell r="AP376">
            <v>-9297.8308300000008</v>
          </cell>
          <cell r="AQ376" t="str">
            <v>LOSS</v>
          </cell>
        </row>
        <row r="377">
          <cell r="A377" t="str">
            <v>PURCHASE</v>
          </cell>
          <cell r="B377">
            <v>201202</v>
          </cell>
          <cell r="C377">
            <v>48217</v>
          </cell>
          <cell r="D377" t="str">
            <v>BPCANADA</v>
          </cell>
          <cell r="E377" t="str">
            <v>GASIDX</v>
          </cell>
          <cell r="F377">
            <v>881250</v>
          </cell>
          <cell r="H377" t="str">
            <v>Supply - NY</v>
          </cell>
          <cell r="V377">
            <v>-73496.153999999995</v>
          </cell>
          <cell r="W377" t="str">
            <v>Valued in Nucleus</v>
          </cell>
          <cell r="AE377">
            <v>5.3195999999999994</v>
          </cell>
          <cell r="AH377">
            <v>4707669.712793733</v>
          </cell>
          <cell r="AI377">
            <v>884966.86081542482</v>
          </cell>
          <cell r="AK377">
            <v>884966.86081542482</v>
          </cell>
          <cell r="AM377" t="str">
            <v>NGP 3</v>
          </cell>
          <cell r="AP377">
            <v>-88853.257125000004</v>
          </cell>
          <cell r="AQ377" t="str">
            <v>LOSS</v>
          </cell>
        </row>
        <row r="378">
          <cell r="A378" t="str">
            <v>PURCHASE</v>
          </cell>
          <cell r="B378">
            <v>201202</v>
          </cell>
          <cell r="C378">
            <v>116952</v>
          </cell>
          <cell r="D378" t="str">
            <v>BPCANADA</v>
          </cell>
          <cell r="E378" t="str">
            <v>GASIDX</v>
          </cell>
          <cell r="F378">
            <v>310110</v>
          </cell>
          <cell r="H378" t="str">
            <v>Supply - BG</v>
          </cell>
          <cell r="V378">
            <v>-25863.453000000001</v>
          </cell>
          <cell r="W378" t="str">
            <v>Valued in Nucleus</v>
          </cell>
          <cell r="AE378">
            <v>5.3195999999999994</v>
          </cell>
          <cell r="AH378">
            <v>1656618.9556135768</v>
          </cell>
          <cell r="AI378">
            <v>311417.95541273348</v>
          </cell>
          <cell r="AK378">
            <v>311417.95541273348</v>
          </cell>
          <cell r="AM378" t="str">
            <v>NGP 3</v>
          </cell>
          <cell r="AP378">
            <v>-31267.584914999999</v>
          </cell>
          <cell r="AQ378" t="str">
            <v>LOSS</v>
          </cell>
        </row>
        <row r="379">
          <cell r="A379" t="str">
            <v>PURCHASE</v>
          </cell>
          <cell r="B379">
            <v>201202</v>
          </cell>
          <cell r="C379">
            <v>116953</v>
          </cell>
          <cell r="D379" t="str">
            <v>BPCANADA</v>
          </cell>
          <cell r="E379" t="str">
            <v>GASIDX</v>
          </cell>
          <cell r="F379">
            <v>47880</v>
          </cell>
          <cell r="H379" t="str">
            <v>Supply - EG</v>
          </cell>
          <cell r="V379">
            <v>-3993.2330000000002</v>
          </cell>
          <cell r="W379" t="str">
            <v>Valued in Nucleus</v>
          </cell>
          <cell r="AE379">
            <v>5.3195999999999994</v>
          </cell>
          <cell r="AH379">
            <v>255776.71018276759</v>
          </cell>
          <cell r="AI379">
            <v>48081.944165495079</v>
          </cell>
          <cell r="AK379">
            <v>48081.944165495079</v>
          </cell>
          <cell r="AM379" t="str">
            <v>NGP 3</v>
          </cell>
          <cell r="AP379">
            <v>-4827.6138200000005</v>
          </cell>
          <cell r="AQ379" t="str">
            <v>LOSS</v>
          </cell>
        </row>
        <row r="380">
          <cell r="A380" t="str">
            <v>PURCHASE</v>
          </cell>
          <cell r="B380">
            <v>201202</v>
          </cell>
          <cell r="C380">
            <v>173774</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C381">
            <v>180006</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C382">
            <v>180006</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2266.4197999999997</v>
          </cell>
          <cell r="AQ382" t="str">
            <v>GAIN</v>
          </cell>
        </row>
        <row r="383">
          <cell r="A383" t="str">
            <v>PURCHASE</v>
          </cell>
          <cell r="B383">
            <v>201203</v>
          </cell>
          <cell r="C383">
            <v>48215</v>
          </cell>
          <cell r="D383" t="str">
            <v>BPCANADA</v>
          </cell>
          <cell r="E383" t="str">
            <v>GASIDX</v>
          </cell>
          <cell r="F383">
            <v>78520</v>
          </cell>
          <cell r="H383" t="str">
            <v>Supply - LI</v>
          </cell>
          <cell r="V383">
            <v>-5826.0540000000001</v>
          </cell>
          <cell r="W383" t="str">
            <v>Valued in Nucleus</v>
          </cell>
          <cell r="AE383">
            <v>5.3138000000000005</v>
          </cell>
          <cell r="AH383">
            <v>419294.11717415339</v>
          </cell>
          <cell r="AI383">
            <v>78906.642548487594</v>
          </cell>
          <cell r="AK383">
            <v>78906.642548487594</v>
          </cell>
          <cell r="AM383" t="str">
            <v>NGP 3</v>
          </cell>
          <cell r="AP383">
            <v>-7193.4209100000007</v>
          </cell>
          <cell r="AQ383" t="str">
            <v>LOSS</v>
          </cell>
        </row>
        <row r="384">
          <cell r="A384" t="str">
            <v>PURCHASE</v>
          </cell>
          <cell r="B384">
            <v>201203</v>
          </cell>
          <cell r="C384">
            <v>48216</v>
          </cell>
          <cell r="D384" t="str">
            <v>BPCANADA</v>
          </cell>
          <cell r="E384" t="str">
            <v>GASIDX</v>
          </cell>
          <cell r="F384">
            <v>98460</v>
          </cell>
          <cell r="H384" t="str">
            <v>Supply - EN</v>
          </cell>
          <cell r="V384">
            <v>-7305.9769999999999</v>
          </cell>
          <cell r="W384" t="str">
            <v>Valued in Nucleus</v>
          </cell>
          <cell r="AE384">
            <v>5.3138000000000005</v>
          </cell>
          <cell r="AH384">
            <v>525773.03587579145</v>
          </cell>
          <cell r="AI384">
            <v>98944.829665360274</v>
          </cell>
          <cell r="AK384">
            <v>98944.829665360274</v>
          </cell>
          <cell r="AM384" t="str">
            <v>NGP 3</v>
          </cell>
          <cell r="AP384">
            <v>-9020.5840549999994</v>
          </cell>
          <cell r="AQ384" t="str">
            <v>LOSS</v>
          </cell>
        </row>
        <row r="385">
          <cell r="A385" t="str">
            <v>PURCHASE</v>
          </cell>
          <cell r="B385">
            <v>201203</v>
          </cell>
          <cell r="C385">
            <v>48217</v>
          </cell>
          <cell r="D385" t="str">
            <v>BPCANADA</v>
          </cell>
          <cell r="E385" t="str">
            <v>GASIDX</v>
          </cell>
          <cell r="F385">
            <v>940960</v>
          </cell>
          <cell r="H385" t="str">
            <v>Supply - NY</v>
          </cell>
          <cell r="V385">
            <v>-69819.013999999996</v>
          </cell>
          <cell r="W385" t="str">
            <v>Valued in Nucleus</v>
          </cell>
          <cell r="AE385">
            <v>5.3138000000000005</v>
          </cell>
          <cell r="AH385">
            <v>5024694.2498241393</v>
          </cell>
          <cell r="AI385">
            <v>945593.40769771882</v>
          </cell>
          <cell r="AK385">
            <v>945593.40769771882</v>
          </cell>
          <cell r="AM385" t="str">
            <v>NGP 3</v>
          </cell>
          <cell r="AP385">
            <v>-86205.126680000001</v>
          </cell>
          <cell r="AQ385" t="str">
            <v>LOSS</v>
          </cell>
        </row>
        <row r="386">
          <cell r="A386" t="str">
            <v>PURCHASE</v>
          </cell>
          <cell r="B386">
            <v>201203</v>
          </cell>
          <cell r="C386">
            <v>116952</v>
          </cell>
          <cell r="D386" t="str">
            <v>BPCANADA</v>
          </cell>
          <cell r="E386" t="str">
            <v>GASIDX</v>
          </cell>
          <cell r="F386">
            <v>331120</v>
          </cell>
          <cell r="H386" t="str">
            <v>Supply - BG</v>
          </cell>
          <cell r="V386">
            <v>-24569.46</v>
          </cell>
          <cell r="W386" t="str">
            <v>Valued in Nucleus</v>
          </cell>
          <cell r="AE386">
            <v>5.3138000000000005</v>
          </cell>
          <cell r="AH386">
            <v>1768169.4864837707</v>
          </cell>
          <cell r="AI386">
            <v>332750.47733896092</v>
          </cell>
          <cell r="AK386">
            <v>332750.47733896092</v>
          </cell>
          <cell r="AM386" t="str">
            <v>NGP 3</v>
          </cell>
          <cell r="AP386">
            <v>-30335.66646</v>
          </cell>
          <cell r="AQ386" t="str">
            <v>LOSS</v>
          </cell>
        </row>
        <row r="387">
          <cell r="A387" t="str">
            <v>PURCHASE</v>
          </cell>
          <cell r="B387">
            <v>201203</v>
          </cell>
          <cell r="C387">
            <v>116953</v>
          </cell>
          <cell r="D387" t="str">
            <v>BPCANADA</v>
          </cell>
          <cell r="E387" t="str">
            <v>GASIDX</v>
          </cell>
          <cell r="F387">
            <v>51120</v>
          </cell>
          <cell r="H387" t="str">
            <v>Supply - EG</v>
          </cell>
          <cell r="V387">
            <v>-3793.444</v>
          </cell>
          <cell r="W387" t="str">
            <v>Valued in Nucleus</v>
          </cell>
          <cell r="AE387">
            <v>5.3138000000000005</v>
          </cell>
          <cell r="AH387">
            <v>272979.05336147122</v>
          </cell>
          <cell r="AI387">
            <v>51371.721435031657</v>
          </cell>
          <cell r="AK387">
            <v>51371.721435031657</v>
          </cell>
          <cell r="AM387" t="str">
            <v>NGP 3</v>
          </cell>
          <cell r="AP387">
            <v>-4683.6604600000001</v>
          </cell>
          <cell r="AQ387" t="str">
            <v>LOSS</v>
          </cell>
        </row>
        <row r="388">
          <cell r="A388" t="str">
            <v>PURCHASE</v>
          </cell>
          <cell r="B388">
            <v>201203</v>
          </cell>
          <cell r="C388">
            <v>173774</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C389">
            <v>180006</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C390">
            <v>180006</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C391">
            <v>173774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C392">
            <v>173774</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C393">
            <v>173774</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C394">
            <v>173774</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C395">
            <v>173774</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C396">
            <v>173774</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C397">
            <v>173774</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C398">
            <v>173774</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C399">
            <v>173774</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C400">
            <v>173774</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C401">
            <v>173774</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C402">
            <v>173774</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C403">
            <v>173774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C404">
            <v>173774</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C405">
            <v>173774</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C406">
            <v>173774</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C407">
            <v>173774</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C408">
            <v>173774</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C409">
            <v>173774</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C410">
            <v>173774</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C411">
            <v>173774</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C412">
            <v>173774</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C413">
            <v>173774</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C414">
            <v>173774</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C415">
            <v>173774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C416">
            <v>173774</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C417">
            <v>173774</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C418">
            <v>173774</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C419">
            <v>173774</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C420">
            <v>173774</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C421">
            <v>173774</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C422">
            <v>181205</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C423">
            <v>181205</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C424">
            <v>181205</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C425">
            <v>181333</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C426">
            <v>181333</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-27.442680000000003</v>
          </cell>
          <cell r="AQ426" t="str">
            <v>LOSS</v>
          </cell>
        </row>
        <row r="427">
          <cell r="A427" t="str">
            <v>SALE</v>
          </cell>
          <cell r="B427">
            <v>201104</v>
          </cell>
          <cell r="C427">
            <v>181333</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C428">
            <v>180569</v>
          </cell>
          <cell r="D428" t="str">
            <v>CARGILL</v>
          </cell>
          <cell r="E428" t="str">
            <v>GASIDX</v>
          </cell>
          <cell r="F428">
            <v>-300000</v>
          </cell>
          <cell r="H428" t="str">
            <v>WSS OSS - NY</v>
          </cell>
          <cell r="V428">
            <v>0</v>
          </cell>
          <cell r="W428" t="str">
            <v>Valued from Nucleus</v>
          </cell>
          <cell r="AE428">
            <v>4.25</v>
          </cell>
          <cell r="AH428">
            <v>1275255.0510102019</v>
          </cell>
          <cell r="AI428">
            <v>-300060.01200240047</v>
          </cell>
          <cell r="AK428">
            <v>300060.01200240047</v>
          </cell>
          <cell r="AM428" t="str">
            <v>NGP 3</v>
          </cell>
          <cell r="AP428">
            <v>-5998.8</v>
          </cell>
          <cell r="AQ428" t="str">
            <v>LOSS</v>
          </cell>
        </row>
        <row r="429">
          <cell r="A429" t="str">
            <v>SALE</v>
          </cell>
          <cell r="B429">
            <v>201104</v>
          </cell>
          <cell r="C429">
            <v>181654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C430">
            <v>35675</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C431">
            <v>181791</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C432">
            <v>181797</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C433">
            <v>180567</v>
          </cell>
          <cell r="D433" t="str">
            <v>MACQUARIE</v>
          </cell>
          <cell r="E433" t="str">
            <v>GASIDX</v>
          </cell>
          <cell r="F433">
            <v>-240600</v>
          </cell>
          <cell r="H433" t="str">
            <v>WSS OSS - LI</v>
          </cell>
          <cell r="V433">
            <v>-601.5</v>
          </cell>
          <cell r="W433" t="str">
            <v>Valued from nucleus</v>
          </cell>
          <cell r="AE433">
            <v>4.25</v>
          </cell>
          <cell r="AH433">
            <v>1022754.5509101821</v>
          </cell>
          <cell r="AI433">
            <v>-240648.12962592518</v>
          </cell>
          <cell r="AK433">
            <v>240648.12962592518</v>
          </cell>
          <cell r="AM433" t="str">
            <v>NGP 3</v>
          </cell>
          <cell r="AP433">
            <v>-5412.5375999999997</v>
          </cell>
          <cell r="AQ433" t="str">
            <v>LOSS</v>
          </cell>
        </row>
        <row r="434">
          <cell r="A434" t="str">
            <v>SALE</v>
          </cell>
          <cell r="B434">
            <v>201104</v>
          </cell>
          <cell r="C434">
            <v>180568</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-150030.00600120024</v>
          </cell>
          <cell r="AK434">
            <v>150030.00600120024</v>
          </cell>
          <cell r="AM434" t="str">
            <v>NGP 3</v>
          </cell>
          <cell r="AP434">
            <v>-3374.4</v>
          </cell>
          <cell r="AQ434" t="str">
            <v>LOSS</v>
          </cell>
        </row>
        <row r="435">
          <cell r="A435" t="str">
            <v>SALE</v>
          </cell>
          <cell r="B435">
            <v>201104</v>
          </cell>
          <cell r="C435">
            <v>181802</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C436">
            <v>180719</v>
          </cell>
          <cell r="D436" t="str">
            <v>OXY</v>
          </cell>
          <cell r="E436" t="str">
            <v>GASIDX</v>
          </cell>
          <cell r="F436">
            <v>-450000</v>
          </cell>
          <cell r="H436" t="str">
            <v>WSS OSS - NY</v>
          </cell>
          <cell r="V436">
            <v>-1125</v>
          </cell>
          <cell r="W436" t="str">
            <v>Valued from Nucleus</v>
          </cell>
          <cell r="AE436">
            <v>4.2027999999999999</v>
          </cell>
          <cell r="AH436">
            <v>1891638.3276655332</v>
          </cell>
          <cell r="AI436">
            <v>-450090.01800360071</v>
          </cell>
          <cell r="AK436">
            <v>450090.01800360071</v>
          </cell>
          <cell r="AM436" t="str">
            <v>NGP 3</v>
          </cell>
          <cell r="AP436">
            <v>-10123.200000000001</v>
          </cell>
          <cell r="AQ436" t="str">
            <v>LOSS</v>
          </cell>
        </row>
        <row r="437">
          <cell r="A437" t="str">
            <v>SALE</v>
          </cell>
          <cell r="B437">
            <v>201104</v>
          </cell>
          <cell r="C437">
            <v>180853</v>
          </cell>
          <cell r="D437" t="str">
            <v>SEMPRA</v>
          </cell>
          <cell r="E437" t="str">
            <v>GASIDX</v>
          </cell>
          <cell r="F437">
            <v>-90000</v>
          </cell>
          <cell r="H437" t="str">
            <v>WSS OSS - NY</v>
          </cell>
          <cell r="V437">
            <v>0</v>
          </cell>
          <cell r="W437" t="str">
            <v>Valued from nucleus</v>
          </cell>
          <cell r="AE437">
            <v>4.25</v>
          </cell>
          <cell r="AH437">
            <v>382576.51530306059</v>
          </cell>
          <cell r="AI437">
            <v>-90018.003600720142</v>
          </cell>
          <cell r="AK437">
            <v>90018.003600720142</v>
          </cell>
          <cell r="AM437" t="str">
            <v>NGP 3</v>
          </cell>
          <cell r="AP437">
            <v>-1799.64</v>
          </cell>
          <cell r="AQ437" t="str">
            <v>LOSS</v>
          </cell>
        </row>
        <row r="438">
          <cell r="A438" t="str">
            <v>SALE</v>
          </cell>
          <cell r="B438">
            <v>201104</v>
          </cell>
          <cell r="C438">
            <v>181689</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C439">
            <v>181331</v>
          </cell>
          <cell r="D439" t="str">
            <v>TOTAL</v>
          </cell>
          <cell r="E439" t="str">
            <v>GASIDX</v>
          </cell>
          <cell r="F439">
            <v>-1200000</v>
          </cell>
          <cell r="H439" t="str">
            <v>WSS OSS - NY</v>
          </cell>
          <cell r="V439">
            <v>-53640</v>
          </cell>
          <cell r="W439" t="str">
            <v>Valued from nucleus</v>
          </cell>
          <cell r="AE439">
            <v>4.25</v>
          </cell>
          <cell r="AH439">
            <v>5101020.2040408077</v>
          </cell>
          <cell r="AI439">
            <v>-1200240.0480096019</v>
          </cell>
          <cell r="AK439">
            <v>1200240.0480096019</v>
          </cell>
          <cell r="AM439" t="str">
            <v>NGP 3</v>
          </cell>
          <cell r="AP439">
            <v>-77635.199999999997</v>
          </cell>
          <cell r="AQ439" t="str">
            <v>LOSS</v>
          </cell>
        </row>
        <row r="440">
          <cell r="A440" t="str">
            <v>SALE</v>
          </cell>
          <cell r="B440">
            <v>201105</v>
          </cell>
          <cell r="C440">
            <v>181791</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C441">
            <v>181802</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C442">
            <v>181791</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C443">
            <v>181802</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C444">
            <v>181791</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C445">
            <v>181802</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C446">
            <v>181791</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C447">
            <v>181802</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C448">
            <v>181791</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C449">
            <v>181802</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C450">
            <v>181791</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C451">
            <v>181802</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C452">
            <v>180007</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C453">
            <v>180007</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245858.77816000002</v>
          </cell>
          <cell r="AQ453" t="str">
            <v>GAIN</v>
          </cell>
        </row>
        <row r="454">
          <cell r="A454" t="str">
            <v>SALE</v>
          </cell>
          <cell r="B454">
            <v>201111</v>
          </cell>
          <cell r="C454">
            <v>181791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C455">
            <v>180007</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C456">
            <v>180007</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C457">
            <v>181791</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C458">
            <v>180007</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C459">
            <v>180007</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C460">
            <v>181791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C461">
            <v>180007</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C462">
            <v>180007</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C463">
            <v>181791</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C464">
            <v>180007</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C465">
            <v>180007</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C466">
            <v>181791</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C467">
            <v>181791</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C468">
            <v>181791</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C469">
            <v>181791</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C470">
            <v>181791</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C471">
            <v>181791</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C472">
            <v>181791</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C473">
            <v>181791</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ow r="2">
          <cell r="C2">
            <v>201104</v>
          </cell>
          <cell r="D2" t="str">
            <v>CARGILL</v>
          </cell>
          <cell r="E2">
            <v>167165</v>
          </cell>
          <cell r="I2" t="str">
            <v>Supply - NY</v>
          </cell>
          <cell r="Z2" t="str">
            <v>Not Valued from Nucleus - AZ Model</v>
          </cell>
          <cell r="AB2">
            <v>0</v>
          </cell>
        </row>
        <row r="3">
          <cell r="C3">
            <v>201105</v>
          </cell>
          <cell r="D3" t="str">
            <v>CARGILL</v>
          </cell>
          <cell r="E3">
            <v>167165</v>
          </cell>
          <cell r="I3" t="str">
            <v>Supply - NY</v>
          </cell>
          <cell r="Z3" t="str">
            <v>Not Valued from Nucleus - AZ Model</v>
          </cell>
          <cell r="AB3">
            <v>0</v>
          </cell>
        </row>
        <row r="4">
          <cell r="C4">
            <v>201106</v>
          </cell>
          <cell r="D4" t="str">
            <v>CARGILL</v>
          </cell>
          <cell r="E4">
            <v>167165</v>
          </cell>
          <cell r="I4" t="str">
            <v>Supply - NY</v>
          </cell>
          <cell r="Z4" t="str">
            <v>Not Valued from Nucleus - AZ Model</v>
          </cell>
          <cell r="AB4">
            <v>0</v>
          </cell>
        </row>
        <row r="5">
          <cell r="C5">
            <v>201107</v>
          </cell>
          <cell r="D5" t="str">
            <v>CARGILL</v>
          </cell>
          <cell r="E5">
            <v>167165</v>
          </cell>
          <cell r="I5" t="str">
            <v>Supply - NY</v>
          </cell>
          <cell r="Z5" t="str">
            <v>Not Valued from Nucleus - AZ Model</v>
          </cell>
          <cell r="AB5">
            <v>0</v>
          </cell>
        </row>
        <row r="6">
          <cell r="C6">
            <v>201108</v>
          </cell>
          <cell r="D6" t="str">
            <v>CARGILL</v>
          </cell>
          <cell r="E6">
            <v>167165</v>
          </cell>
          <cell r="I6" t="str">
            <v>Supply - NY</v>
          </cell>
          <cell r="Z6" t="str">
            <v>Not Valued from Nucleus - AZ Model</v>
          </cell>
          <cell r="AB6">
            <v>0</v>
          </cell>
        </row>
        <row r="7">
          <cell r="C7">
            <v>201109</v>
          </cell>
          <cell r="D7" t="str">
            <v>CARGILL</v>
          </cell>
          <cell r="E7">
            <v>167165</v>
          </cell>
          <cell r="I7" t="str">
            <v>Supply - NY</v>
          </cell>
          <cell r="Z7" t="str">
            <v>Not Valued from Nucleus - AZ Model</v>
          </cell>
          <cell r="AB7">
            <v>0</v>
          </cell>
        </row>
        <row r="8">
          <cell r="C8">
            <v>201110</v>
          </cell>
          <cell r="D8" t="str">
            <v>CARGILL</v>
          </cell>
          <cell r="E8">
            <v>167165</v>
          </cell>
          <cell r="I8" t="str">
            <v>Supply - NY</v>
          </cell>
          <cell r="Z8" t="str">
            <v>Not Valued from Nucleus - AZ Model</v>
          </cell>
          <cell r="AB8">
            <v>0</v>
          </cell>
        </row>
        <row r="9">
          <cell r="C9">
            <v>201104</v>
          </cell>
          <cell r="D9" t="str">
            <v>CARGILL</v>
          </cell>
          <cell r="E9">
            <v>167167</v>
          </cell>
          <cell r="I9" t="str">
            <v>Supply - LI</v>
          </cell>
          <cell r="Z9" t="str">
            <v>Not Valued from Nucleus - AZ Model</v>
          </cell>
          <cell r="AB9">
            <v>0</v>
          </cell>
        </row>
        <row r="10">
          <cell r="C10">
            <v>201105</v>
          </cell>
          <cell r="D10" t="str">
            <v>CARGILL</v>
          </cell>
          <cell r="E10">
            <v>167167</v>
          </cell>
          <cell r="I10" t="str">
            <v>Supply - LI</v>
          </cell>
          <cell r="Z10" t="str">
            <v>Not Valued from Nucleus - AZ Model</v>
          </cell>
          <cell r="AB10">
            <v>0</v>
          </cell>
        </row>
        <row r="11">
          <cell r="C11">
            <v>201106</v>
          </cell>
          <cell r="D11" t="str">
            <v>CARGILL</v>
          </cell>
          <cell r="E11">
            <v>167167</v>
          </cell>
          <cell r="I11" t="str">
            <v>Supply - LI</v>
          </cell>
          <cell r="Z11" t="str">
            <v>Not Valued from Nucleus - AZ Model</v>
          </cell>
          <cell r="AB11">
            <v>0</v>
          </cell>
        </row>
        <row r="12">
          <cell r="C12">
            <v>201107</v>
          </cell>
          <cell r="D12" t="str">
            <v>CARGILL</v>
          </cell>
          <cell r="E12">
            <v>167167</v>
          </cell>
          <cell r="I12" t="str">
            <v>Supply - LI</v>
          </cell>
          <cell r="Z12" t="str">
            <v>Not Valued from Nucleus - AZ Model</v>
          </cell>
          <cell r="AB12">
            <v>0</v>
          </cell>
        </row>
        <row r="13">
          <cell r="C13">
            <v>201108</v>
          </cell>
          <cell r="D13" t="str">
            <v>CARGILL</v>
          </cell>
          <cell r="E13">
            <v>167167</v>
          </cell>
          <cell r="I13" t="str">
            <v>Supply - LI</v>
          </cell>
          <cell r="Z13" t="str">
            <v>Not Valued from Nucleus - AZ Model</v>
          </cell>
          <cell r="AB13">
            <v>0</v>
          </cell>
        </row>
        <row r="14">
          <cell r="C14">
            <v>201109</v>
          </cell>
          <cell r="D14" t="str">
            <v>CARGILL</v>
          </cell>
          <cell r="E14">
            <v>167167</v>
          </cell>
          <cell r="I14" t="str">
            <v>Supply - LI</v>
          </cell>
          <cell r="Z14" t="str">
            <v>Not Valued from Nucleus - AZ Model</v>
          </cell>
          <cell r="AB14">
            <v>0</v>
          </cell>
        </row>
        <row r="15">
          <cell r="C15">
            <v>201110</v>
          </cell>
          <cell r="D15" t="str">
            <v>CARGILL</v>
          </cell>
          <cell r="E15">
            <v>167167</v>
          </cell>
          <cell r="I15" t="str">
            <v>Supply - LI</v>
          </cell>
          <cell r="Z15" t="str">
            <v>Not Valued from Nucleus - AZ Model</v>
          </cell>
          <cell r="AB15">
            <v>0</v>
          </cell>
        </row>
        <row r="16">
          <cell r="C16">
            <v>201104</v>
          </cell>
          <cell r="D16" t="str">
            <v>REPSOL</v>
          </cell>
          <cell r="E16">
            <v>166059</v>
          </cell>
          <cell r="I16" t="str">
            <v>Supply - EN</v>
          </cell>
          <cell r="Z16" t="str">
            <v>Not Valued from Nucleus - Model</v>
          </cell>
          <cell r="AB16">
            <v>0</v>
          </cell>
        </row>
        <row r="17">
          <cell r="C17">
            <v>201105</v>
          </cell>
          <cell r="D17" t="str">
            <v>REPSOL</v>
          </cell>
          <cell r="E17">
            <v>166059</v>
          </cell>
          <cell r="I17" t="str">
            <v>Supply - EN</v>
          </cell>
          <cell r="Z17" t="str">
            <v>Not Valued from Nucleus - Model</v>
          </cell>
          <cell r="AB17">
            <v>0</v>
          </cell>
        </row>
        <row r="18">
          <cell r="C18">
            <v>201106</v>
          </cell>
          <cell r="D18" t="str">
            <v>REPSOL</v>
          </cell>
          <cell r="E18">
            <v>166059</v>
          </cell>
          <cell r="I18" t="str">
            <v>Supply - EN</v>
          </cell>
          <cell r="Z18" t="str">
            <v>Not Valued from Nucleus - Model</v>
          </cell>
          <cell r="AB18">
            <v>0</v>
          </cell>
        </row>
        <row r="19">
          <cell r="C19">
            <v>201107</v>
          </cell>
          <cell r="D19" t="str">
            <v>REPSOL</v>
          </cell>
          <cell r="E19">
            <v>166059</v>
          </cell>
          <cell r="I19" t="str">
            <v>Supply - EN</v>
          </cell>
          <cell r="Z19" t="str">
            <v>Not Valued from Nucleus - Model</v>
          </cell>
          <cell r="AB19">
            <v>0</v>
          </cell>
        </row>
        <row r="20">
          <cell r="C20">
            <v>201108</v>
          </cell>
          <cell r="D20" t="str">
            <v>REPSOL</v>
          </cell>
          <cell r="E20">
            <v>166059</v>
          </cell>
          <cell r="I20" t="str">
            <v>Supply - EN</v>
          </cell>
          <cell r="Z20" t="str">
            <v>Not Valued from Nucleus - Model</v>
          </cell>
          <cell r="AB20">
            <v>0</v>
          </cell>
        </row>
        <row r="21">
          <cell r="C21">
            <v>201109</v>
          </cell>
          <cell r="D21" t="str">
            <v>REPSOL</v>
          </cell>
          <cell r="E21">
            <v>166059</v>
          </cell>
          <cell r="I21" t="str">
            <v>Supply - EN</v>
          </cell>
          <cell r="Z21" t="str">
            <v>Not Valued from Nucleus - Model</v>
          </cell>
          <cell r="AB21">
            <v>0</v>
          </cell>
        </row>
        <row r="22">
          <cell r="C22">
            <v>201110</v>
          </cell>
          <cell r="D22" t="str">
            <v>REPSOL</v>
          </cell>
          <cell r="E22">
            <v>166059</v>
          </cell>
          <cell r="I22" t="str">
            <v>Supply - EN</v>
          </cell>
          <cell r="Z22" t="str">
            <v>Not Valued from Nucleus - Model</v>
          </cell>
          <cell r="AB22">
            <v>0</v>
          </cell>
        </row>
        <row r="23">
          <cell r="C23">
            <v>201104</v>
          </cell>
          <cell r="D23" t="str">
            <v>CARGILL</v>
          </cell>
          <cell r="E23">
            <v>167165</v>
          </cell>
          <cell r="I23" t="str">
            <v>Supply - NY</v>
          </cell>
          <cell r="Z23" t="str">
            <v>Not Valued from Nucleus - AZ Model</v>
          </cell>
          <cell r="AB23">
            <v>0</v>
          </cell>
        </row>
        <row r="24">
          <cell r="C24">
            <v>201105</v>
          </cell>
          <cell r="D24" t="str">
            <v>CARGILL</v>
          </cell>
          <cell r="E24">
            <v>167165</v>
          </cell>
          <cell r="I24" t="str">
            <v>Supply - NY</v>
          </cell>
          <cell r="Z24" t="str">
            <v>Not Valued from Nucleus - AZ Model</v>
          </cell>
          <cell r="AB24">
            <v>0</v>
          </cell>
        </row>
        <row r="25">
          <cell r="C25">
            <v>201106</v>
          </cell>
          <cell r="D25" t="str">
            <v>CARGILL</v>
          </cell>
          <cell r="E25">
            <v>167165</v>
          </cell>
          <cell r="I25" t="str">
            <v>Supply - NY</v>
          </cell>
          <cell r="Z25" t="str">
            <v>Not Valued from Nucleus - AZ Model</v>
          </cell>
          <cell r="AB25">
            <v>0</v>
          </cell>
        </row>
        <row r="26">
          <cell r="C26">
            <v>201107</v>
          </cell>
          <cell r="D26" t="str">
            <v>CARGILL</v>
          </cell>
          <cell r="E26">
            <v>167165</v>
          </cell>
          <cell r="I26" t="str">
            <v>Supply - NY</v>
          </cell>
          <cell r="Z26" t="str">
            <v>Not Valued from Nucleus - AZ Model</v>
          </cell>
          <cell r="AB26">
            <v>0</v>
          </cell>
        </row>
        <row r="27">
          <cell r="C27">
            <v>201108</v>
          </cell>
          <cell r="D27" t="str">
            <v>CARGILL</v>
          </cell>
          <cell r="E27">
            <v>167165</v>
          </cell>
          <cell r="I27" t="str">
            <v>Supply - NY</v>
          </cell>
          <cell r="Z27" t="str">
            <v>Not Valued from Nucleus - AZ Model</v>
          </cell>
          <cell r="AB27">
            <v>0</v>
          </cell>
        </row>
        <row r="28">
          <cell r="C28">
            <v>201109</v>
          </cell>
          <cell r="D28" t="str">
            <v>CARGILL</v>
          </cell>
          <cell r="E28">
            <v>167165</v>
          </cell>
          <cell r="I28" t="str">
            <v>Supply - NY</v>
          </cell>
          <cell r="Z28" t="str">
            <v>Not Valued from Nucleus - AZ Model</v>
          </cell>
          <cell r="AB28">
            <v>0</v>
          </cell>
        </row>
        <row r="29">
          <cell r="C29">
            <v>201110</v>
          </cell>
          <cell r="D29" t="str">
            <v>CARGILL</v>
          </cell>
          <cell r="E29">
            <v>167165</v>
          </cell>
          <cell r="I29" t="str">
            <v>Supply - NY</v>
          </cell>
          <cell r="Z29" t="str">
            <v>Not Valued from Nucleus - AZ Model</v>
          </cell>
          <cell r="AB29">
            <v>0</v>
          </cell>
        </row>
        <row r="30">
          <cell r="C30">
            <v>201104</v>
          </cell>
          <cell r="D30" t="str">
            <v>CARGILL</v>
          </cell>
          <cell r="E30">
            <v>167165</v>
          </cell>
          <cell r="I30" t="str">
            <v>Supply - NY</v>
          </cell>
          <cell r="Z30" t="str">
            <v>Not Valued from Nucleus - AZ Model</v>
          </cell>
          <cell r="AB30">
            <v>0</v>
          </cell>
        </row>
        <row r="31">
          <cell r="C31">
            <v>201105</v>
          </cell>
          <cell r="D31" t="str">
            <v>CARGILL</v>
          </cell>
          <cell r="E31">
            <v>167165</v>
          </cell>
          <cell r="I31" t="str">
            <v>Supply - NY</v>
          </cell>
          <cell r="Z31" t="str">
            <v>Not Valued from Nucleus - AZ Model</v>
          </cell>
          <cell r="AB31">
            <v>0</v>
          </cell>
        </row>
        <row r="32">
          <cell r="C32">
            <v>201106</v>
          </cell>
          <cell r="D32" t="str">
            <v>CARGILL</v>
          </cell>
          <cell r="E32">
            <v>167165</v>
          </cell>
          <cell r="I32" t="str">
            <v>Supply - NY</v>
          </cell>
          <cell r="Z32" t="str">
            <v>Not Valued from Nucleus - AZ Model</v>
          </cell>
          <cell r="AB32">
            <v>0</v>
          </cell>
        </row>
        <row r="33">
          <cell r="C33">
            <v>201107</v>
          </cell>
          <cell r="D33" t="str">
            <v>CARGILL</v>
          </cell>
          <cell r="E33">
            <v>167165</v>
          </cell>
          <cell r="I33" t="str">
            <v>Supply - NY</v>
          </cell>
          <cell r="Z33" t="str">
            <v>Not Valued from Nucleus - AZ Model</v>
          </cell>
          <cell r="AB33">
            <v>0</v>
          </cell>
        </row>
        <row r="34">
          <cell r="C34">
            <v>201108</v>
          </cell>
          <cell r="D34" t="str">
            <v>CARGILL</v>
          </cell>
          <cell r="E34">
            <v>167165</v>
          </cell>
          <cell r="I34" t="str">
            <v>Supply - NY</v>
          </cell>
          <cell r="Z34" t="str">
            <v>Not Valued from Nucleus - AZ Model</v>
          </cell>
          <cell r="AB34">
            <v>0</v>
          </cell>
        </row>
        <row r="35">
          <cell r="C35">
            <v>201109</v>
          </cell>
          <cell r="D35" t="str">
            <v>CARGILL</v>
          </cell>
          <cell r="E35">
            <v>167165</v>
          </cell>
          <cell r="I35" t="str">
            <v>Supply - NY</v>
          </cell>
          <cell r="Z35" t="str">
            <v>Not Valued from Nucleus - AZ Model</v>
          </cell>
          <cell r="AB35">
            <v>0</v>
          </cell>
        </row>
        <row r="36">
          <cell r="C36">
            <v>201110</v>
          </cell>
          <cell r="D36" t="str">
            <v>CARGILL</v>
          </cell>
          <cell r="E36">
            <v>167165</v>
          </cell>
          <cell r="I36" t="str">
            <v>Supply - NY</v>
          </cell>
          <cell r="Z36" t="str">
            <v>Not Valued from Nucleus - AZ Model</v>
          </cell>
          <cell r="AB36">
            <v>0</v>
          </cell>
        </row>
        <row r="37">
          <cell r="C37">
            <v>201104</v>
          </cell>
          <cell r="D37" t="str">
            <v>BGLNG</v>
          </cell>
          <cell r="E37">
            <v>166064</v>
          </cell>
          <cell r="I37" t="str">
            <v>Supply - LI</v>
          </cell>
          <cell r="Z37" t="str">
            <v>Valued from Nucleus</v>
          </cell>
          <cell r="AB37">
            <v>-112796.07303604459</v>
          </cell>
        </row>
        <row r="38">
          <cell r="C38">
            <v>201105</v>
          </cell>
          <cell r="D38" t="str">
            <v>BGLNG</v>
          </cell>
          <cell r="E38">
            <v>166064</v>
          </cell>
          <cell r="I38" t="str">
            <v>Supply - LI</v>
          </cell>
          <cell r="Z38" t="str">
            <v>Valued from Nucleus</v>
          </cell>
          <cell r="AB38">
            <v>-116532.62628564831</v>
          </cell>
        </row>
        <row r="39">
          <cell r="C39">
            <v>201106</v>
          </cell>
          <cell r="D39" t="str">
            <v>BGLNG</v>
          </cell>
          <cell r="E39">
            <v>166064</v>
          </cell>
          <cell r="I39" t="str">
            <v>Supply - LI</v>
          </cell>
          <cell r="Z39" t="str">
            <v>Valued from Nucleus</v>
          </cell>
          <cell r="AB39">
            <v>-112739.66371766289</v>
          </cell>
        </row>
        <row r="40">
          <cell r="C40">
            <v>201107</v>
          </cell>
          <cell r="D40" t="str">
            <v>BGLNG</v>
          </cell>
          <cell r="E40">
            <v>166064</v>
          </cell>
          <cell r="I40" t="str">
            <v>Supply - LI</v>
          </cell>
          <cell r="Z40" t="str">
            <v>Valued from Nucleus</v>
          </cell>
          <cell r="AB40">
            <v>-116168.86642278181</v>
          </cell>
        </row>
        <row r="41">
          <cell r="C41">
            <v>201108</v>
          </cell>
          <cell r="D41" t="str">
            <v>BGLNG</v>
          </cell>
          <cell r="E41">
            <v>166064</v>
          </cell>
          <cell r="I41" t="str">
            <v>Supply - LI</v>
          </cell>
          <cell r="Z41" t="str">
            <v>Valued from Nucleus</v>
          </cell>
          <cell r="AB41">
            <v>-116133.9808773095</v>
          </cell>
        </row>
        <row r="42">
          <cell r="C42">
            <v>201109</v>
          </cell>
          <cell r="D42" t="str">
            <v>BGLNG</v>
          </cell>
          <cell r="E42">
            <v>166064</v>
          </cell>
          <cell r="I42" t="str">
            <v>Supply - LI</v>
          </cell>
          <cell r="Z42" t="str">
            <v>Valued from Nucleus</v>
          </cell>
          <cell r="AB42">
            <v>-112342.70982259332</v>
          </cell>
        </row>
        <row r="43">
          <cell r="C43">
            <v>201110</v>
          </cell>
          <cell r="D43" t="str">
            <v>BGLNG</v>
          </cell>
          <cell r="E43">
            <v>166064</v>
          </cell>
          <cell r="I43" t="str">
            <v>Supply - LI</v>
          </cell>
          <cell r="Z43" t="str">
            <v>Valued from Nucleus</v>
          </cell>
          <cell r="AB43">
            <v>-115724.88790418528</v>
          </cell>
        </row>
        <row r="44">
          <cell r="C44">
            <v>201104</v>
          </cell>
          <cell r="D44" t="str">
            <v>EMERASVC</v>
          </cell>
          <cell r="E44">
            <v>166065</v>
          </cell>
          <cell r="I44" t="str">
            <v>Supply - LI</v>
          </cell>
          <cell r="Z44" t="str">
            <v>Valued from Nucleus</v>
          </cell>
          <cell r="AB44">
            <v>-56398.036518022294</v>
          </cell>
        </row>
        <row r="45">
          <cell r="C45">
            <v>201105</v>
          </cell>
          <cell r="D45" t="str">
            <v>EMERASVC</v>
          </cell>
          <cell r="E45">
            <v>166065</v>
          </cell>
          <cell r="I45" t="str">
            <v>Supply - LI</v>
          </cell>
          <cell r="Z45" t="str">
            <v>Valued from Nucleus</v>
          </cell>
          <cell r="AB45">
            <v>-58266.313142824154</v>
          </cell>
        </row>
        <row r="46">
          <cell r="C46">
            <v>201106</v>
          </cell>
          <cell r="D46" t="str">
            <v>EMERASVC</v>
          </cell>
          <cell r="E46">
            <v>166065</v>
          </cell>
          <cell r="I46" t="str">
            <v>Supply - LI</v>
          </cell>
          <cell r="Z46" t="str">
            <v>Valued from Nucleus</v>
          </cell>
          <cell r="AB46">
            <v>-56369.831858831443</v>
          </cell>
        </row>
        <row r="47">
          <cell r="C47">
            <v>201107</v>
          </cell>
          <cell r="D47" t="str">
            <v>EMERASVC</v>
          </cell>
          <cell r="E47">
            <v>166065</v>
          </cell>
          <cell r="I47" t="str">
            <v>Supply - LI</v>
          </cell>
          <cell r="Z47" t="str">
            <v>Valued from Nucleus</v>
          </cell>
          <cell r="AB47">
            <v>-58084.433211390904</v>
          </cell>
        </row>
        <row r="48">
          <cell r="C48">
            <v>201108</v>
          </cell>
          <cell r="D48" t="str">
            <v>EMERASVC</v>
          </cell>
          <cell r="E48">
            <v>166065</v>
          </cell>
          <cell r="I48" t="str">
            <v>Supply - LI</v>
          </cell>
          <cell r="Z48" t="str">
            <v>Valued from Nucleus</v>
          </cell>
          <cell r="AB48">
            <v>-58066.99043865475</v>
          </cell>
        </row>
        <row r="49">
          <cell r="C49">
            <v>201109</v>
          </cell>
          <cell r="D49" t="str">
            <v>EMERASVC</v>
          </cell>
          <cell r="E49">
            <v>166065</v>
          </cell>
          <cell r="I49" t="str">
            <v>Supply - LI</v>
          </cell>
          <cell r="Z49" t="str">
            <v>Valued from Nucleus</v>
          </cell>
          <cell r="AB49">
            <v>-56171.354911296658</v>
          </cell>
        </row>
        <row r="50">
          <cell r="C50">
            <v>201110</v>
          </cell>
          <cell r="D50" t="str">
            <v>EMERASVC</v>
          </cell>
          <cell r="E50">
            <v>166065</v>
          </cell>
          <cell r="I50" t="str">
            <v>Supply - LI</v>
          </cell>
          <cell r="Z50" t="str">
            <v>Valued from Nucleus</v>
          </cell>
          <cell r="AB50">
            <v>-57862.443952092639</v>
          </cell>
        </row>
        <row r="51">
          <cell r="C51">
            <v>201104</v>
          </cell>
          <cell r="D51" t="str">
            <v>JARON</v>
          </cell>
          <cell r="E51">
            <v>166076</v>
          </cell>
          <cell r="I51" t="str">
            <v>Supply - LI</v>
          </cell>
          <cell r="Z51" t="str">
            <v>Valued from Nucleus - Demand Only</v>
          </cell>
          <cell r="AB51">
            <v>-54007.519893425364</v>
          </cell>
        </row>
        <row r="52">
          <cell r="C52">
            <v>201105</v>
          </cell>
          <cell r="D52" t="str">
            <v>JARON</v>
          </cell>
          <cell r="E52">
            <v>166076</v>
          </cell>
          <cell r="I52" t="str">
            <v>Supply - LI</v>
          </cell>
          <cell r="Z52" t="str">
            <v>Valued from Nucleus - Demand Only</v>
          </cell>
          <cell r="AB52">
            <v>-55796.606769670863</v>
          </cell>
        </row>
        <row r="53">
          <cell r="C53">
            <v>201106</v>
          </cell>
          <cell r="D53" t="str">
            <v>JARON</v>
          </cell>
          <cell r="E53">
            <v>166076</v>
          </cell>
          <cell r="I53" t="str">
            <v>Supply - LI</v>
          </cell>
          <cell r="Z53" t="str">
            <v>Valued from Nucleus - Demand Only</v>
          </cell>
          <cell r="AB53">
            <v>-53980.510731646289</v>
          </cell>
        </row>
        <row r="54">
          <cell r="C54">
            <v>201107</v>
          </cell>
          <cell r="D54" t="str">
            <v>JARON</v>
          </cell>
          <cell r="E54">
            <v>166076</v>
          </cell>
          <cell r="I54" t="str">
            <v>Supply - LI</v>
          </cell>
          <cell r="Z54" t="str">
            <v>Valued from Nucleus - Demand Only</v>
          </cell>
          <cell r="AB54">
            <v>-55622.436095981604</v>
          </cell>
        </row>
        <row r="55">
          <cell r="C55">
            <v>201108</v>
          </cell>
          <cell r="D55" t="str">
            <v>JARON</v>
          </cell>
          <cell r="E55">
            <v>166076</v>
          </cell>
          <cell r="I55" t="str">
            <v>Supply - LI</v>
          </cell>
          <cell r="Z55" t="str">
            <v>Valued from Nucleus - Demand Only</v>
          </cell>
          <cell r="AB55">
            <v>-55605.732661718546</v>
          </cell>
        </row>
        <row r="56">
          <cell r="C56">
            <v>201109</v>
          </cell>
          <cell r="D56" t="str">
            <v>JARON</v>
          </cell>
          <cell r="E56">
            <v>166076</v>
          </cell>
          <cell r="I56" t="str">
            <v>Supply - LI</v>
          </cell>
          <cell r="Z56" t="str">
            <v>Valued from Nucleus - Demand Only</v>
          </cell>
          <cell r="AB56">
            <v>-53790.446531646252</v>
          </cell>
        </row>
        <row r="57">
          <cell r="C57">
            <v>201110</v>
          </cell>
          <cell r="D57" t="str">
            <v>JARON</v>
          </cell>
          <cell r="E57">
            <v>166076</v>
          </cell>
          <cell r="I57" t="str">
            <v>Supply - LI</v>
          </cell>
          <cell r="Z57" t="str">
            <v>Valued from Nucleus - Demand Only</v>
          </cell>
          <cell r="AB57">
            <v>-55409.856189341648</v>
          </cell>
        </row>
        <row r="58">
          <cell r="C58">
            <v>201104</v>
          </cell>
          <cell r="D58" t="str">
            <v>TENASKA</v>
          </cell>
          <cell r="E58">
            <v>166066</v>
          </cell>
          <cell r="I58" t="str">
            <v>Supply - LI</v>
          </cell>
          <cell r="Z58" t="str">
            <v>Valued from Nucleus</v>
          </cell>
          <cell r="AB58">
            <v>-56398.036518022294</v>
          </cell>
        </row>
        <row r="59">
          <cell r="C59">
            <v>201105</v>
          </cell>
          <cell r="D59" t="str">
            <v>TENASKA</v>
          </cell>
          <cell r="E59">
            <v>166066</v>
          </cell>
          <cell r="I59" t="str">
            <v>Supply - LI</v>
          </cell>
          <cell r="Z59" t="str">
            <v>Valued from Nucleus</v>
          </cell>
          <cell r="AB59">
            <v>-58266.313142824154</v>
          </cell>
        </row>
        <row r="60">
          <cell r="C60">
            <v>201106</v>
          </cell>
          <cell r="D60" t="str">
            <v>TENASKA</v>
          </cell>
          <cell r="E60">
            <v>166066</v>
          </cell>
          <cell r="I60" t="str">
            <v>Supply - LI</v>
          </cell>
          <cell r="Z60" t="str">
            <v>Valued from Nucleus</v>
          </cell>
          <cell r="AB60">
            <v>-56369.831858831443</v>
          </cell>
        </row>
        <row r="61">
          <cell r="C61">
            <v>201107</v>
          </cell>
          <cell r="D61" t="str">
            <v>TENASKA</v>
          </cell>
          <cell r="E61">
            <v>166066</v>
          </cell>
          <cell r="I61" t="str">
            <v>Supply - LI</v>
          </cell>
          <cell r="Z61" t="str">
            <v>Valued from Nucleus</v>
          </cell>
          <cell r="AB61">
            <v>-58084.433211390904</v>
          </cell>
        </row>
        <row r="62">
          <cell r="C62">
            <v>201108</v>
          </cell>
          <cell r="D62" t="str">
            <v>TENASKA</v>
          </cell>
          <cell r="E62">
            <v>166066</v>
          </cell>
          <cell r="I62" t="str">
            <v>Supply - LI</v>
          </cell>
          <cell r="Z62" t="str">
            <v>Valued from Nucleus</v>
          </cell>
          <cell r="AB62">
            <v>-58066.99043865475</v>
          </cell>
        </row>
        <row r="63">
          <cell r="C63">
            <v>201109</v>
          </cell>
          <cell r="D63" t="str">
            <v>TENASKA</v>
          </cell>
          <cell r="E63">
            <v>166066</v>
          </cell>
          <cell r="I63" t="str">
            <v>Supply - LI</v>
          </cell>
          <cell r="Z63" t="str">
            <v>Valued from Nucleus</v>
          </cell>
          <cell r="AB63">
            <v>-56171.354911296658</v>
          </cell>
        </row>
        <row r="64">
          <cell r="C64">
            <v>201110</v>
          </cell>
          <cell r="D64" t="str">
            <v>TENASKA</v>
          </cell>
          <cell r="E64">
            <v>166066</v>
          </cell>
          <cell r="I64" t="str">
            <v>Supply - LI</v>
          </cell>
          <cell r="Z64" t="str">
            <v>Valued from Nucleus</v>
          </cell>
          <cell r="AB64">
            <v>-57862.443952092639</v>
          </cell>
        </row>
        <row r="65">
          <cell r="C65">
            <v>201104</v>
          </cell>
          <cell r="D65" t="str">
            <v>CARGILL</v>
          </cell>
          <cell r="E65">
            <v>167167</v>
          </cell>
          <cell r="I65" t="str">
            <v>Supply - LI</v>
          </cell>
          <cell r="Z65" t="str">
            <v>Not Valued from Nucleus - AZ Model</v>
          </cell>
          <cell r="AB65">
            <v>0</v>
          </cell>
        </row>
        <row r="66">
          <cell r="C66">
            <v>201105</v>
          </cell>
          <cell r="D66" t="str">
            <v>CARGILL</v>
          </cell>
          <cell r="E66">
            <v>167167</v>
          </cell>
          <cell r="I66" t="str">
            <v>Supply - LI</v>
          </cell>
          <cell r="Z66" t="str">
            <v>Not Valued from Nucleus - AZ Model</v>
          </cell>
          <cell r="AB66">
            <v>0</v>
          </cell>
        </row>
        <row r="67">
          <cell r="C67">
            <v>201106</v>
          </cell>
          <cell r="D67" t="str">
            <v>CARGILL</v>
          </cell>
          <cell r="E67">
            <v>167167</v>
          </cell>
          <cell r="I67" t="str">
            <v>Supply - LI</v>
          </cell>
          <cell r="Z67" t="str">
            <v>Not Valued from Nucleus - AZ Model</v>
          </cell>
          <cell r="AB67">
            <v>0</v>
          </cell>
        </row>
        <row r="68">
          <cell r="C68">
            <v>201107</v>
          </cell>
          <cell r="D68" t="str">
            <v>CARGILL</v>
          </cell>
          <cell r="E68">
            <v>167167</v>
          </cell>
          <cell r="I68" t="str">
            <v>Supply - LI</v>
          </cell>
          <cell r="Z68" t="str">
            <v>Not Valued from Nucleus - AZ Model</v>
          </cell>
          <cell r="AB68">
            <v>0</v>
          </cell>
        </row>
        <row r="69">
          <cell r="C69">
            <v>201108</v>
          </cell>
          <cell r="D69" t="str">
            <v>CARGILL</v>
          </cell>
          <cell r="E69">
            <v>167167</v>
          </cell>
          <cell r="I69" t="str">
            <v>Supply - LI</v>
          </cell>
          <cell r="Z69" t="str">
            <v>Not Valued from Nucleus - AZ Model</v>
          </cell>
          <cell r="AB69">
            <v>0</v>
          </cell>
        </row>
        <row r="70">
          <cell r="C70">
            <v>201109</v>
          </cell>
          <cell r="D70" t="str">
            <v>CARGILL</v>
          </cell>
          <cell r="E70">
            <v>167167</v>
          </cell>
          <cell r="I70" t="str">
            <v>Supply - LI</v>
          </cell>
          <cell r="Z70" t="str">
            <v>Not Valued from Nucleus - AZ Model</v>
          </cell>
          <cell r="AB70">
            <v>0</v>
          </cell>
        </row>
        <row r="71">
          <cell r="C71">
            <v>201110</v>
          </cell>
          <cell r="D71" t="str">
            <v>CARGILL</v>
          </cell>
          <cell r="E71">
            <v>167167</v>
          </cell>
          <cell r="I71" t="str">
            <v>Supply - LI</v>
          </cell>
          <cell r="Z71" t="str">
            <v>Not Valued from Nucleus - AZ Model</v>
          </cell>
          <cell r="AB71">
            <v>0</v>
          </cell>
        </row>
        <row r="72">
          <cell r="C72">
            <v>201104</v>
          </cell>
          <cell r="D72" t="str">
            <v>CARGILL</v>
          </cell>
          <cell r="E72">
            <v>167167</v>
          </cell>
          <cell r="I72" t="str">
            <v>Supply - LI</v>
          </cell>
          <cell r="Z72" t="str">
            <v>Not Valued from Nucleus - AZ Model</v>
          </cell>
          <cell r="AB72">
            <v>0</v>
          </cell>
        </row>
        <row r="73">
          <cell r="C73">
            <v>201105</v>
          </cell>
          <cell r="D73" t="str">
            <v>CARGILL</v>
          </cell>
          <cell r="E73">
            <v>167167</v>
          </cell>
          <cell r="I73" t="str">
            <v>Supply - LI</v>
          </cell>
          <cell r="Z73" t="str">
            <v>Not Valued from Nucleus - AZ Model</v>
          </cell>
          <cell r="AB73">
            <v>0</v>
          </cell>
        </row>
        <row r="74">
          <cell r="C74">
            <v>201106</v>
          </cell>
          <cell r="D74" t="str">
            <v>CARGILL</v>
          </cell>
          <cell r="E74">
            <v>167167</v>
          </cell>
          <cell r="I74" t="str">
            <v>Supply - LI</v>
          </cell>
          <cell r="Z74" t="str">
            <v>Not Valued from Nucleus - AZ Model</v>
          </cell>
          <cell r="AB74">
            <v>0</v>
          </cell>
        </row>
        <row r="75">
          <cell r="C75">
            <v>201107</v>
          </cell>
          <cell r="D75" t="str">
            <v>CARGILL</v>
          </cell>
          <cell r="E75">
            <v>167167</v>
          </cell>
          <cell r="I75" t="str">
            <v>Supply - LI</v>
          </cell>
          <cell r="Z75" t="str">
            <v>Not Valued from Nucleus - AZ Model</v>
          </cell>
          <cell r="AB75">
            <v>0</v>
          </cell>
        </row>
        <row r="76">
          <cell r="C76">
            <v>201108</v>
          </cell>
          <cell r="D76" t="str">
            <v>CARGILL</v>
          </cell>
          <cell r="E76">
            <v>167167</v>
          </cell>
          <cell r="I76" t="str">
            <v>Supply - LI</v>
          </cell>
          <cell r="Z76" t="str">
            <v>Not Valued from Nucleus - AZ Model</v>
          </cell>
          <cell r="AB76">
            <v>0</v>
          </cell>
        </row>
        <row r="77">
          <cell r="C77">
            <v>201109</v>
          </cell>
          <cell r="D77" t="str">
            <v>CARGILL</v>
          </cell>
          <cell r="E77">
            <v>167167</v>
          </cell>
          <cell r="I77" t="str">
            <v>Supply - LI</v>
          </cell>
          <cell r="Z77" t="str">
            <v>Not Valued from Nucleus - AZ Model</v>
          </cell>
          <cell r="AB77">
            <v>0</v>
          </cell>
        </row>
        <row r="78">
          <cell r="C78">
            <v>201110</v>
          </cell>
          <cell r="D78" t="str">
            <v>CARGILL</v>
          </cell>
          <cell r="E78">
            <v>167167</v>
          </cell>
          <cell r="I78" t="str">
            <v>Supply - LI</v>
          </cell>
          <cell r="Z78" t="str">
            <v>Not Valued from Nucleus - AZ Model</v>
          </cell>
          <cell r="AB78">
            <v>0</v>
          </cell>
        </row>
        <row r="79">
          <cell r="C79">
            <v>201104</v>
          </cell>
          <cell r="D79" t="str">
            <v>BGLNG</v>
          </cell>
          <cell r="E79">
            <v>166064</v>
          </cell>
          <cell r="I79" t="str">
            <v>Supply - LI</v>
          </cell>
          <cell r="Z79" t="str">
            <v>Valued from Nucleus</v>
          </cell>
          <cell r="AB79">
            <v>-210372.96394526027</v>
          </cell>
        </row>
        <row r="80">
          <cell r="C80">
            <v>201105</v>
          </cell>
          <cell r="D80" t="str">
            <v>BGLNG</v>
          </cell>
          <cell r="E80">
            <v>166064</v>
          </cell>
          <cell r="I80" t="str">
            <v>Supply - LI</v>
          </cell>
          <cell r="Z80" t="str">
            <v>Valued from Nucleus</v>
          </cell>
          <cell r="AB80">
            <v>-217341.91030039827</v>
          </cell>
        </row>
        <row r="81">
          <cell r="C81">
            <v>201106</v>
          </cell>
          <cell r="D81" t="str">
            <v>BGLNG</v>
          </cell>
          <cell r="E81">
            <v>166064</v>
          </cell>
          <cell r="I81" t="str">
            <v>Supply - LI</v>
          </cell>
          <cell r="Z81" t="str">
            <v>Valued from Nucleus</v>
          </cell>
          <cell r="AB81">
            <v>-210267.75642178292</v>
          </cell>
        </row>
        <row r="82">
          <cell r="C82">
            <v>201107</v>
          </cell>
          <cell r="D82" t="str">
            <v>BGLNG</v>
          </cell>
          <cell r="E82">
            <v>166064</v>
          </cell>
          <cell r="I82" t="str">
            <v>Supply - LI</v>
          </cell>
          <cell r="Z82" t="str">
            <v>Valued from Nucleus</v>
          </cell>
          <cell r="AB82">
            <v>-216683.91892099808</v>
          </cell>
        </row>
        <row r="83">
          <cell r="C83">
            <v>201108</v>
          </cell>
          <cell r="D83" t="str">
            <v>BGLNG</v>
          </cell>
          <cell r="E83">
            <v>166064</v>
          </cell>
          <cell r="I83" t="str">
            <v>Supply - LI</v>
          </cell>
          <cell r="Z83" t="str">
            <v>Valued from Nucleus</v>
          </cell>
          <cell r="AB83">
            <v>-216618.84867507589</v>
          </cell>
        </row>
        <row r="84">
          <cell r="C84">
            <v>201109</v>
          </cell>
          <cell r="D84" t="str">
            <v>BGLNG</v>
          </cell>
          <cell r="E84">
            <v>166064</v>
          </cell>
          <cell r="I84" t="str">
            <v>Supply - LI</v>
          </cell>
          <cell r="Z84" t="str">
            <v>Valued from Nucleus</v>
          </cell>
          <cell r="AB84">
            <v>-209547.18227146415</v>
          </cell>
        </row>
        <row r="85">
          <cell r="C85">
            <v>201110</v>
          </cell>
          <cell r="D85" t="str">
            <v>BGLNG</v>
          </cell>
          <cell r="E85">
            <v>166064</v>
          </cell>
          <cell r="I85" t="str">
            <v>Supply - LI</v>
          </cell>
          <cell r="Z85" t="str">
            <v>Valued from Nucleus</v>
          </cell>
          <cell r="AB85">
            <v>-215877.83997716749</v>
          </cell>
        </row>
        <row r="86">
          <cell r="C86">
            <v>201104</v>
          </cell>
          <cell r="D86" t="str">
            <v>EMERASVC</v>
          </cell>
          <cell r="E86">
            <v>166065</v>
          </cell>
          <cell r="I86" t="str">
            <v>Supply - LI</v>
          </cell>
          <cell r="Z86" t="str">
            <v>Valued from Nucleus</v>
          </cell>
          <cell r="AB86">
            <v>-105192.18509467595</v>
          </cell>
        </row>
        <row r="87">
          <cell r="C87">
            <v>201105</v>
          </cell>
          <cell r="D87" t="str">
            <v>EMERASVC</v>
          </cell>
          <cell r="E87">
            <v>166065</v>
          </cell>
          <cell r="I87" t="str">
            <v>Supply - LI</v>
          </cell>
          <cell r="Z87" t="str">
            <v>Valued from Nucleus</v>
          </cell>
          <cell r="AB87">
            <v>-108676.84719743219</v>
          </cell>
        </row>
        <row r="88">
          <cell r="C88">
            <v>201106</v>
          </cell>
          <cell r="D88" t="str">
            <v>EMERASVC</v>
          </cell>
          <cell r="E88">
            <v>166065</v>
          </cell>
          <cell r="I88" t="str">
            <v>Supply - LI</v>
          </cell>
          <cell r="Z88" t="str">
            <v>Valued from Nucleus</v>
          </cell>
          <cell r="AB88">
            <v>-105139.57848080584</v>
          </cell>
        </row>
        <row r="89">
          <cell r="C89">
            <v>201107</v>
          </cell>
          <cell r="D89" t="str">
            <v>EMERASVC</v>
          </cell>
          <cell r="E89">
            <v>166065</v>
          </cell>
          <cell r="I89" t="str">
            <v>Supply - LI</v>
          </cell>
          <cell r="Z89" t="str">
            <v>Valued from Nucleus</v>
          </cell>
          <cell r="AB89">
            <v>-108347.83366986419</v>
          </cell>
        </row>
        <row r="90">
          <cell r="C90">
            <v>201108</v>
          </cell>
          <cell r="D90" t="str">
            <v>EMERASVC</v>
          </cell>
          <cell r="E90">
            <v>166065</v>
          </cell>
          <cell r="I90" t="str">
            <v>Supply - LI</v>
          </cell>
          <cell r="Z90" t="str">
            <v>Valued from Nucleus</v>
          </cell>
          <cell r="AB90">
            <v>-108315.29678287625</v>
          </cell>
        </row>
        <row r="91">
          <cell r="C91">
            <v>201109</v>
          </cell>
          <cell r="D91" t="str">
            <v>EMERASVC</v>
          </cell>
          <cell r="E91">
            <v>166065</v>
          </cell>
          <cell r="I91" t="str">
            <v>Supply - LI</v>
          </cell>
          <cell r="Z91" t="str">
            <v>Valued from Nucleus</v>
          </cell>
          <cell r="AB91">
            <v>-104779.27187118611</v>
          </cell>
        </row>
        <row r="92">
          <cell r="C92">
            <v>201110</v>
          </cell>
          <cell r="D92" t="str">
            <v>EMERASVC</v>
          </cell>
          <cell r="E92">
            <v>166065</v>
          </cell>
          <cell r="I92" t="str">
            <v>Supply - LI</v>
          </cell>
          <cell r="Z92" t="str">
            <v>Valued from Nucleus</v>
          </cell>
          <cell r="AB92">
            <v>-107944.77234548975</v>
          </cell>
        </row>
        <row r="93">
          <cell r="C93">
            <v>201104</v>
          </cell>
          <cell r="D93" t="str">
            <v>JARON</v>
          </cell>
          <cell r="E93">
            <v>166076</v>
          </cell>
          <cell r="I93" t="str">
            <v>Supply - LI</v>
          </cell>
          <cell r="Z93" t="str">
            <v>Valued from Nucleus - Demand Only</v>
          </cell>
          <cell r="AB93">
            <v>-100724.73949210813</v>
          </cell>
        </row>
        <row r="94">
          <cell r="C94">
            <v>201105</v>
          </cell>
          <cell r="D94" t="str">
            <v>JARON</v>
          </cell>
          <cell r="E94">
            <v>166076</v>
          </cell>
          <cell r="I94" t="str">
            <v>Supply - LI</v>
          </cell>
          <cell r="Z94" t="str">
            <v>Valued from Nucleus - Demand Only</v>
          </cell>
          <cell r="AB94">
            <v>-104061.41019822797</v>
          </cell>
        </row>
        <row r="95">
          <cell r="C95">
            <v>201106</v>
          </cell>
          <cell r="D95" t="str">
            <v>JARON</v>
          </cell>
          <cell r="E95">
            <v>166076</v>
          </cell>
          <cell r="I95" t="str">
            <v>Supply - LI</v>
          </cell>
          <cell r="Z95" t="str">
            <v>Valued from Nucleus - Demand Only</v>
          </cell>
          <cell r="AB95">
            <v>-100674.36704787322</v>
          </cell>
        </row>
        <row r="96">
          <cell r="C96">
            <v>201107</v>
          </cell>
          <cell r="D96" t="str">
            <v>JARON</v>
          </cell>
          <cell r="E96">
            <v>166076</v>
          </cell>
          <cell r="I96" t="str">
            <v>Supply - LI</v>
          </cell>
          <cell r="Z96" t="str">
            <v>Valued from Nucleus - Demand Only</v>
          </cell>
          <cell r="AB96">
            <v>-103746.36966718626</v>
          </cell>
        </row>
        <row r="97">
          <cell r="C97">
            <v>201108</v>
          </cell>
          <cell r="D97" t="str">
            <v>JARON</v>
          </cell>
          <cell r="E97">
            <v>166076</v>
          </cell>
          <cell r="I97" t="str">
            <v>Supply - LI</v>
          </cell>
          <cell r="Z97" t="str">
            <v>Valued from Nucleus - Demand Only</v>
          </cell>
          <cell r="AB97">
            <v>-103715.21460122014</v>
          </cell>
        </row>
        <row r="98">
          <cell r="C98">
            <v>201109</v>
          </cell>
          <cell r="D98" t="str">
            <v>JARON</v>
          </cell>
          <cell r="E98">
            <v>166076</v>
          </cell>
          <cell r="I98" t="str">
            <v>Supply - LI</v>
          </cell>
          <cell r="Z98" t="str">
            <v>Valued from Nucleus - Demand Only</v>
          </cell>
          <cell r="AB98">
            <v>-100329.36243219223</v>
          </cell>
        </row>
        <row r="99">
          <cell r="C99">
            <v>201110</v>
          </cell>
          <cell r="D99" t="str">
            <v>JARON</v>
          </cell>
          <cell r="E99">
            <v>166076</v>
          </cell>
          <cell r="I99" t="str">
            <v>Supply - LI</v>
          </cell>
          <cell r="Z99" t="str">
            <v>Valued from Nucleus - Demand Only</v>
          </cell>
          <cell r="AB99">
            <v>-103360.42610245834</v>
          </cell>
        </row>
        <row r="100">
          <cell r="C100">
            <v>201104</v>
          </cell>
          <cell r="D100" t="str">
            <v>TENASKA</v>
          </cell>
          <cell r="E100">
            <v>166066</v>
          </cell>
          <cell r="I100" t="str">
            <v>Supply - LI</v>
          </cell>
          <cell r="Z100" t="str">
            <v>Valued from Nucleus</v>
          </cell>
          <cell r="AB100">
            <v>-105192.18509467595</v>
          </cell>
        </row>
        <row r="101">
          <cell r="C101">
            <v>201105</v>
          </cell>
          <cell r="D101" t="str">
            <v>TENASKA</v>
          </cell>
          <cell r="E101">
            <v>166066</v>
          </cell>
          <cell r="I101" t="str">
            <v>Supply - LI</v>
          </cell>
          <cell r="Z101" t="str">
            <v>Valued from Nucleus</v>
          </cell>
          <cell r="AB101">
            <v>-108676.84719743219</v>
          </cell>
        </row>
        <row r="102">
          <cell r="C102">
            <v>201106</v>
          </cell>
          <cell r="D102" t="str">
            <v>TENASKA</v>
          </cell>
          <cell r="E102">
            <v>166066</v>
          </cell>
          <cell r="I102" t="str">
            <v>Supply - LI</v>
          </cell>
          <cell r="Z102" t="str">
            <v>Valued from Nucleus</v>
          </cell>
          <cell r="AB102">
            <v>-105139.57848080584</v>
          </cell>
        </row>
        <row r="103">
          <cell r="C103">
            <v>201107</v>
          </cell>
          <cell r="D103" t="str">
            <v>TENASKA</v>
          </cell>
          <cell r="E103">
            <v>166066</v>
          </cell>
          <cell r="I103" t="str">
            <v>Supply - LI</v>
          </cell>
          <cell r="Z103" t="str">
            <v>Valued from Nucleus</v>
          </cell>
          <cell r="AB103">
            <v>-108347.83366986419</v>
          </cell>
        </row>
        <row r="104">
          <cell r="C104">
            <v>201108</v>
          </cell>
          <cell r="D104" t="str">
            <v>TENASKA</v>
          </cell>
          <cell r="E104">
            <v>166066</v>
          </cell>
          <cell r="I104" t="str">
            <v>Supply - LI</v>
          </cell>
          <cell r="Z104" t="str">
            <v>Valued from Nucleus</v>
          </cell>
          <cell r="AB104">
            <v>-108315.29678287625</v>
          </cell>
        </row>
        <row r="105">
          <cell r="C105">
            <v>201109</v>
          </cell>
          <cell r="D105" t="str">
            <v>TENASKA</v>
          </cell>
          <cell r="E105">
            <v>166066</v>
          </cell>
          <cell r="I105" t="str">
            <v>Supply - LI</v>
          </cell>
          <cell r="Z105" t="str">
            <v>Valued from Nucleus</v>
          </cell>
          <cell r="AB105">
            <v>-104779.27187118611</v>
          </cell>
        </row>
        <row r="106">
          <cell r="C106">
            <v>201110</v>
          </cell>
          <cell r="D106" t="str">
            <v>TENASKA</v>
          </cell>
          <cell r="E106">
            <v>166066</v>
          </cell>
          <cell r="I106" t="str">
            <v>Supply - LI</v>
          </cell>
          <cell r="Z106" t="str">
            <v>Valued from Nucleus</v>
          </cell>
          <cell r="AB106">
            <v>-107944.77234548975</v>
          </cell>
        </row>
        <row r="107">
          <cell r="C107">
            <v>201104</v>
          </cell>
          <cell r="D107" t="str">
            <v>CARGILL</v>
          </cell>
          <cell r="E107">
            <v>167167</v>
          </cell>
          <cell r="I107" t="str">
            <v>Supply - LI</v>
          </cell>
          <cell r="Z107" t="str">
            <v>Not Valued from Nucleus - AZ Model</v>
          </cell>
          <cell r="AB107">
            <v>0</v>
          </cell>
        </row>
        <row r="108">
          <cell r="C108">
            <v>201105</v>
          </cell>
          <cell r="D108" t="str">
            <v>CARGILL</v>
          </cell>
          <cell r="E108">
            <v>167167</v>
          </cell>
          <cell r="I108" t="str">
            <v>Supply - LI</v>
          </cell>
          <cell r="Z108" t="str">
            <v>Not Valued from Nucleus - AZ Model</v>
          </cell>
          <cell r="AB108">
            <v>0</v>
          </cell>
        </row>
        <row r="109">
          <cell r="C109">
            <v>201106</v>
          </cell>
          <cell r="D109" t="str">
            <v>CARGILL</v>
          </cell>
          <cell r="E109">
            <v>167167</v>
          </cell>
          <cell r="I109" t="str">
            <v>Supply - LI</v>
          </cell>
          <cell r="Z109" t="str">
            <v>Not Valued from Nucleus - AZ Model</v>
          </cell>
          <cell r="AB109">
            <v>0</v>
          </cell>
        </row>
        <row r="110">
          <cell r="C110">
            <v>201107</v>
          </cell>
          <cell r="D110" t="str">
            <v>CARGILL</v>
          </cell>
          <cell r="E110">
            <v>167167</v>
          </cell>
          <cell r="I110" t="str">
            <v>Supply - LI</v>
          </cell>
          <cell r="Z110" t="str">
            <v>Not Valued from Nucleus - AZ Model</v>
          </cell>
          <cell r="AB110">
            <v>0</v>
          </cell>
        </row>
        <row r="111">
          <cell r="C111">
            <v>201108</v>
          </cell>
          <cell r="D111" t="str">
            <v>CARGILL</v>
          </cell>
          <cell r="E111">
            <v>167167</v>
          </cell>
          <cell r="I111" t="str">
            <v>Supply - LI</v>
          </cell>
          <cell r="Z111" t="str">
            <v>Not Valued from Nucleus - AZ Model</v>
          </cell>
          <cell r="AB111">
            <v>0</v>
          </cell>
        </row>
        <row r="112">
          <cell r="C112">
            <v>201109</v>
          </cell>
          <cell r="D112" t="str">
            <v>CARGILL</v>
          </cell>
          <cell r="E112">
            <v>167167</v>
          </cell>
          <cell r="I112" t="str">
            <v>Supply - LI</v>
          </cell>
          <cell r="Z112" t="str">
            <v>Not Valued from Nucleus - AZ Model</v>
          </cell>
          <cell r="AB112">
            <v>0</v>
          </cell>
        </row>
        <row r="113">
          <cell r="C113">
            <v>201110</v>
          </cell>
          <cell r="D113" t="str">
            <v>CARGILL</v>
          </cell>
          <cell r="E113">
            <v>167167</v>
          </cell>
          <cell r="I113" t="str">
            <v>Supply - LI</v>
          </cell>
          <cell r="Z113" t="str">
            <v>Not Valued from Nucleus - AZ Model</v>
          </cell>
          <cell r="AB113">
            <v>0</v>
          </cell>
        </row>
        <row r="114">
          <cell r="C114">
            <v>201104</v>
          </cell>
          <cell r="D114" t="str">
            <v>CARGILL</v>
          </cell>
          <cell r="E114">
            <v>167165</v>
          </cell>
          <cell r="I114" t="str">
            <v>Supply - NY</v>
          </cell>
          <cell r="Z114" t="str">
            <v>Not Valued from Nucleus - AZ Model</v>
          </cell>
          <cell r="AB114">
            <v>0</v>
          </cell>
        </row>
        <row r="115">
          <cell r="C115">
            <v>201105</v>
          </cell>
          <cell r="D115" t="str">
            <v>CARGILL</v>
          </cell>
          <cell r="E115">
            <v>167165</v>
          </cell>
          <cell r="I115" t="str">
            <v>Supply - NY</v>
          </cell>
          <cell r="Z115" t="str">
            <v>Not Valued from Nucleus - AZ Model</v>
          </cell>
          <cell r="AB115">
            <v>0</v>
          </cell>
        </row>
        <row r="116">
          <cell r="C116">
            <v>201106</v>
          </cell>
          <cell r="D116" t="str">
            <v>CARGILL</v>
          </cell>
          <cell r="E116">
            <v>167165</v>
          </cell>
          <cell r="I116" t="str">
            <v>Supply - NY</v>
          </cell>
          <cell r="Z116" t="str">
            <v>Not Valued from Nucleus - AZ Model</v>
          </cell>
          <cell r="AB116">
            <v>0</v>
          </cell>
        </row>
        <row r="117">
          <cell r="C117">
            <v>201107</v>
          </cell>
          <cell r="D117" t="str">
            <v>CARGILL</v>
          </cell>
          <cell r="E117">
            <v>167165</v>
          </cell>
          <cell r="I117" t="str">
            <v>Supply - NY</v>
          </cell>
          <cell r="Z117" t="str">
            <v>Not Valued from Nucleus - AZ Model</v>
          </cell>
          <cell r="AB117">
            <v>0</v>
          </cell>
        </row>
        <row r="118">
          <cell r="C118">
            <v>201108</v>
          </cell>
          <cell r="D118" t="str">
            <v>CARGILL</v>
          </cell>
          <cell r="E118">
            <v>167165</v>
          </cell>
          <cell r="I118" t="str">
            <v>Supply - NY</v>
          </cell>
          <cell r="Z118" t="str">
            <v>Not Valued from Nucleus - AZ Model</v>
          </cell>
          <cell r="AB118">
            <v>0</v>
          </cell>
        </row>
        <row r="119">
          <cell r="C119">
            <v>201109</v>
          </cell>
          <cell r="D119" t="str">
            <v>CARGILL</v>
          </cell>
          <cell r="E119">
            <v>167165</v>
          </cell>
          <cell r="I119" t="str">
            <v>Supply - NY</v>
          </cell>
          <cell r="Z119" t="str">
            <v>Not Valued from Nucleus - AZ Model</v>
          </cell>
          <cell r="AB119">
            <v>0</v>
          </cell>
        </row>
        <row r="120">
          <cell r="C120">
            <v>201110</v>
          </cell>
          <cell r="D120" t="str">
            <v>CARGILL</v>
          </cell>
          <cell r="E120">
            <v>167165</v>
          </cell>
          <cell r="I120" t="str">
            <v>Supply - NY</v>
          </cell>
          <cell r="Z120" t="str">
            <v>Not Valued from Nucleus - AZ Model</v>
          </cell>
          <cell r="AB120">
            <v>0</v>
          </cell>
        </row>
        <row r="121">
          <cell r="C121">
            <v>201104</v>
          </cell>
          <cell r="D121" t="str">
            <v>CARGILL</v>
          </cell>
          <cell r="E121">
            <v>167165</v>
          </cell>
          <cell r="I121" t="str">
            <v>Supply - NY</v>
          </cell>
          <cell r="Z121" t="str">
            <v>Not Valued from Nucleus - AZ Model</v>
          </cell>
          <cell r="AB121">
            <v>0</v>
          </cell>
        </row>
        <row r="122">
          <cell r="C122">
            <v>201105</v>
          </cell>
          <cell r="D122" t="str">
            <v>CARGILL</v>
          </cell>
          <cell r="E122">
            <v>167165</v>
          </cell>
          <cell r="I122" t="str">
            <v>Supply - NY</v>
          </cell>
          <cell r="Z122" t="str">
            <v>Not Valued from Nucleus - AZ Model</v>
          </cell>
          <cell r="AB122">
            <v>0</v>
          </cell>
        </row>
        <row r="123">
          <cell r="C123">
            <v>201106</v>
          </cell>
          <cell r="D123" t="str">
            <v>CARGILL</v>
          </cell>
          <cell r="E123">
            <v>167165</v>
          </cell>
          <cell r="I123" t="str">
            <v>Supply - NY</v>
          </cell>
          <cell r="Z123" t="str">
            <v>Not Valued from Nucleus - AZ Model</v>
          </cell>
          <cell r="AB123">
            <v>0</v>
          </cell>
        </row>
        <row r="124">
          <cell r="C124">
            <v>201107</v>
          </cell>
          <cell r="D124" t="str">
            <v>CARGILL</v>
          </cell>
          <cell r="E124">
            <v>167165</v>
          </cell>
          <cell r="I124" t="str">
            <v>Supply - NY</v>
          </cell>
          <cell r="Z124" t="str">
            <v>Not Valued from Nucleus - AZ Model</v>
          </cell>
          <cell r="AB124">
            <v>0</v>
          </cell>
        </row>
        <row r="125">
          <cell r="C125">
            <v>201108</v>
          </cell>
          <cell r="D125" t="str">
            <v>CARGILL</v>
          </cell>
          <cell r="E125">
            <v>167165</v>
          </cell>
          <cell r="I125" t="str">
            <v>Supply - NY</v>
          </cell>
          <cell r="Z125" t="str">
            <v>Not Valued from Nucleus - AZ Model</v>
          </cell>
          <cell r="AB125">
            <v>0</v>
          </cell>
        </row>
        <row r="126">
          <cell r="C126">
            <v>201109</v>
          </cell>
          <cell r="D126" t="str">
            <v>CARGILL</v>
          </cell>
          <cell r="E126">
            <v>167165</v>
          </cell>
          <cell r="I126" t="str">
            <v>Supply - NY</v>
          </cell>
          <cell r="Z126" t="str">
            <v>Not Valued from Nucleus - AZ Model</v>
          </cell>
          <cell r="AB126">
            <v>0</v>
          </cell>
        </row>
        <row r="127">
          <cell r="C127">
            <v>201110</v>
          </cell>
          <cell r="D127" t="str">
            <v>CARGILL</v>
          </cell>
          <cell r="E127">
            <v>167165</v>
          </cell>
          <cell r="I127" t="str">
            <v>Supply - NY</v>
          </cell>
          <cell r="Z127" t="str">
            <v>Not Valued from Nucleus - AZ Model</v>
          </cell>
          <cell r="AB127">
            <v>0</v>
          </cell>
        </row>
        <row r="128">
          <cell r="C128">
            <v>201104</v>
          </cell>
          <cell r="D128" t="str">
            <v>CARGILL</v>
          </cell>
          <cell r="E128">
            <v>167167</v>
          </cell>
          <cell r="I128" t="str">
            <v>Supply - LI</v>
          </cell>
          <cell r="Z128" t="str">
            <v>Not Valued from Nucleus - AZ Model</v>
          </cell>
          <cell r="AB128">
            <v>0</v>
          </cell>
        </row>
        <row r="129">
          <cell r="C129">
            <v>201105</v>
          </cell>
          <cell r="D129" t="str">
            <v>CARGILL</v>
          </cell>
          <cell r="E129">
            <v>167167</v>
          </cell>
          <cell r="I129" t="str">
            <v>Supply - LI</v>
          </cell>
          <cell r="Z129" t="str">
            <v>Not Valued from Nucleus - AZ Model</v>
          </cell>
          <cell r="AB129">
            <v>0</v>
          </cell>
        </row>
        <row r="130">
          <cell r="C130">
            <v>201106</v>
          </cell>
          <cell r="D130" t="str">
            <v>CARGILL</v>
          </cell>
          <cell r="E130">
            <v>167167</v>
          </cell>
          <cell r="I130" t="str">
            <v>Supply - LI</v>
          </cell>
          <cell r="Z130" t="str">
            <v>Not Valued from Nucleus - AZ Model</v>
          </cell>
          <cell r="AB130">
            <v>0</v>
          </cell>
        </row>
        <row r="131">
          <cell r="C131">
            <v>201107</v>
          </cell>
          <cell r="D131" t="str">
            <v>CARGILL</v>
          </cell>
          <cell r="E131">
            <v>167167</v>
          </cell>
          <cell r="I131" t="str">
            <v>Supply - LI</v>
          </cell>
          <cell r="Z131" t="str">
            <v>Not Valued from Nucleus - AZ Model</v>
          </cell>
          <cell r="AB131">
            <v>0</v>
          </cell>
        </row>
        <row r="132">
          <cell r="C132">
            <v>201108</v>
          </cell>
          <cell r="D132" t="str">
            <v>CARGILL</v>
          </cell>
          <cell r="E132">
            <v>167167</v>
          </cell>
          <cell r="I132" t="str">
            <v>Supply - LI</v>
          </cell>
          <cell r="Z132" t="str">
            <v>Not Valued from Nucleus - AZ Model</v>
          </cell>
          <cell r="AB132">
            <v>0</v>
          </cell>
        </row>
        <row r="133">
          <cell r="C133">
            <v>201109</v>
          </cell>
          <cell r="D133" t="str">
            <v>CARGILL</v>
          </cell>
          <cell r="E133">
            <v>167167</v>
          </cell>
          <cell r="I133" t="str">
            <v>Supply - LI</v>
          </cell>
          <cell r="Z133" t="str">
            <v>Not Valued from Nucleus - AZ Model</v>
          </cell>
          <cell r="AB133">
            <v>0</v>
          </cell>
        </row>
        <row r="134">
          <cell r="C134">
            <v>201110</v>
          </cell>
          <cell r="D134" t="str">
            <v>CARGILL</v>
          </cell>
          <cell r="E134">
            <v>167167</v>
          </cell>
          <cell r="I134" t="str">
            <v>Supply - LI</v>
          </cell>
          <cell r="Z134" t="str">
            <v>Not Valued from Nucleus - AZ Model</v>
          </cell>
          <cell r="AB134">
            <v>0</v>
          </cell>
        </row>
        <row r="135">
          <cell r="C135">
            <v>201104</v>
          </cell>
          <cell r="D135" t="str">
            <v>BGLNG</v>
          </cell>
          <cell r="E135">
            <v>166064</v>
          </cell>
          <cell r="I135" t="str">
            <v>Supply - LI</v>
          </cell>
          <cell r="Z135" t="str">
            <v>Valued from Nucleus</v>
          </cell>
          <cell r="AB135">
            <v>-485063.72401315073</v>
          </cell>
        </row>
        <row r="136">
          <cell r="C136">
            <v>201105</v>
          </cell>
          <cell r="D136" t="str">
            <v>BGLNG</v>
          </cell>
          <cell r="E136">
            <v>166064</v>
          </cell>
          <cell r="I136" t="str">
            <v>Supply - LI</v>
          </cell>
          <cell r="Z136" t="str">
            <v>Valued from Nucleus</v>
          </cell>
          <cell r="AB136">
            <v>-501132.24825731514</v>
          </cell>
        </row>
        <row r="137">
          <cell r="C137">
            <v>201106</v>
          </cell>
          <cell r="D137" t="str">
            <v>BGLNG</v>
          </cell>
          <cell r="E137">
            <v>166064</v>
          </cell>
          <cell r="I137" t="str">
            <v>Supply - LI</v>
          </cell>
          <cell r="Z137" t="str">
            <v>Valued from Nucleus</v>
          </cell>
          <cell r="AB137">
            <v>-484821.1436350685</v>
          </cell>
        </row>
        <row r="138">
          <cell r="C138">
            <v>201107</v>
          </cell>
          <cell r="D138" t="str">
            <v>BGLNG</v>
          </cell>
          <cell r="E138">
            <v>166064</v>
          </cell>
          <cell r="I138" t="str">
            <v>Supply - LI</v>
          </cell>
          <cell r="Z138" t="str">
            <v>Valued from Nucleus</v>
          </cell>
          <cell r="AB138">
            <v>-500831.44858849322</v>
          </cell>
        </row>
        <row r="139">
          <cell r="C139">
            <v>201108</v>
          </cell>
          <cell r="D139" t="str">
            <v>BGLNG</v>
          </cell>
          <cell r="E139">
            <v>166064</v>
          </cell>
          <cell r="I139" t="str">
            <v>Supply - LI</v>
          </cell>
          <cell r="Z139" t="str">
            <v>Valued from Nucleus</v>
          </cell>
          <cell r="AB139">
            <v>-500681.04875408229</v>
          </cell>
        </row>
        <row r="140">
          <cell r="C140">
            <v>201109</v>
          </cell>
          <cell r="D140" t="str">
            <v>BGLNG</v>
          </cell>
          <cell r="E140">
            <v>166064</v>
          </cell>
          <cell r="I140" t="str">
            <v>Supply - LI</v>
          </cell>
          <cell r="Z140" t="str">
            <v>Valued from Nucleus</v>
          </cell>
          <cell r="AB140">
            <v>-484335.98287890415</v>
          </cell>
        </row>
        <row r="141">
          <cell r="C141">
            <v>201110</v>
          </cell>
          <cell r="D141" t="str">
            <v>BGLNG</v>
          </cell>
          <cell r="E141">
            <v>166064</v>
          </cell>
          <cell r="I141" t="str">
            <v>Supply - LI</v>
          </cell>
          <cell r="Z141" t="str">
            <v>Valued from Nucleus</v>
          </cell>
          <cell r="AB141">
            <v>-500279.98252898635</v>
          </cell>
        </row>
        <row r="142">
          <cell r="C142">
            <v>201104</v>
          </cell>
          <cell r="D142" t="str">
            <v>BGLNG</v>
          </cell>
          <cell r="E142">
            <v>166075</v>
          </cell>
          <cell r="I142" t="str">
            <v>Supply - LI</v>
          </cell>
          <cell r="Z142" t="str">
            <v>Valued from nucleus - Demand Only</v>
          </cell>
          <cell r="AB142">
            <v>-488738.44919506856</v>
          </cell>
        </row>
        <row r="143">
          <cell r="C143">
            <v>201105</v>
          </cell>
          <cell r="D143" t="str">
            <v>BGLNG</v>
          </cell>
          <cell r="E143">
            <v>166075</v>
          </cell>
          <cell r="I143" t="str">
            <v>Supply - LI</v>
          </cell>
          <cell r="Z143" t="str">
            <v>Valued from nucleus - Demand Only</v>
          </cell>
          <cell r="AB143">
            <v>-504928.70468350698</v>
          </cell>
        </row>
        <row r="144">
          <cell r="C144">
            <v>201106</v>
          </cell>
          <cell r="D144" t="str">
            <v>BGLNG</v>
          </cell>
          <cell r="E144">
            <v>166075</v>
          </cell>
          <cell r="I144" t="str">
            <v>Supply - LI</v>
          </cell>
          <cell r="Z144" t="str">
            <v>Valued from nucleus - Demand Only</v>
          </cell>
          <cell r="AB144">
            <v>-488494.03108684934</v>
          </cell>
        </row>
        <row r="145">
          <cell r="C145">
            <v>201107</v>
          </cell>
          <cell r="D145" t="str">
            <v>BGLNG</v>
          </cell>
          <cell r="E145">
            <v>166075</v>
          </cell>
          <cell r="I145" t="str">
            <v>Supply - LI</v>
          </cell>
          <cell r="Z145" t="str">
            <v>Valued from nucleus - Demand Only</v>
          </cell>
          <cell r="AB145">
            <v>-504625.62622931512</v>
          </cell>
        </row>
        <row r="146">
          <cell r="C146">
            <v>201108</v>
          </cell>
          <cell r="D146" t="str">
            <v>BGLNG</v>
          </cell>
          <cell r="E146">
            <v>166075</v>
          </cell>
          <cell r="I146" t="str">
            <v>Supply - LI</v>
          </cell>
          <cell r="Z146" t="str">
            <v>Valued from nucleus - Demand Only</v>
          </cell>
          <cell r="AB146">
            <v>-504474.08700221928</v>
          </cell>
        </row>
        <row r="147">
          <cell r="C147">
            <v>201109</v>
          </cell>
          <cell r="D147" t="str">
            <v>BGLNG</v>
          </cell>
          <cell r="E147">
            <v>166075</v>
          </cell>
          <cell r="I147" t="str">
            <v>Supply - LI</v>
          </cell>
          <cell r="Z147" t="str">
            <v>Valued from nucleus - Demand Only</v>
          </cell>
          <cell r="AB147">
            <v>-488005.19487041101</v>
          </cell>
        </row>
        <row r="148">
          <cell r="C148">
            <v>201110</v>
          </cell>
          <cell r="D148" t="str">
            <v>BGLNG</v>
          </cell>
          <cell r="E148">
            <v>166075</v>
          </cell>
          <cell r="I148" t="str">
            <v>Supply - LI</v>
          </cell>
          <cell r="Z148" t="str">
            <v>Valued from nucleus - Demand Only</v>
          </cell>
          <cell r="AB148">
            <v>-504069.98239663022</v>
          </cell>
        </row>
        <row r="149">
          <cell r="C149">
            <v>201104</v>
          </cell>
          <cell r="D149" t="str">
            <v>BP</v>
          </cell>
          <cell r="E149">
            <v>166449</v>
          </cell>
          <cell r="I149" t="str">
            <v>Supply - LI</v>
          </cell>
          <cell r="Z149" t="str">
            <v>Not Valued from Nucleus - Model</v>
          </cell>
          <cell r="AB149">
            <v>0</v>
          </cell>
        </row>
        <row r="150">
          <cell r="C150">
            <v>201105</v>
          </cell>
          <cell r="D150" t="str">
            <v>BP</v>
          </cell>
          <cell r="E150">
            <v>166449</v>
          </cell>
          <cell r="I150" t="str">
            <v>Supply - LI</v>
          </cell>
          <cell r="Z150" t="str">
            <v>Not Valued from Nucleus - Model</v>
          </cell>
          <cell r="AB150">
            <v>0</v>
          </cell>
        </row>
        <row r="151">
          <cell r="C151">
            <v>201106</v>
          </cell>
          <cell r="D151" t="str">
            <v>BP</v>
          </cell>
          <cell r="E151">
            <v>166449</v>
          </cell>
          <cell r="I151" t="str">
            <v>Supply - LI</v>
          </cell>
          <cell r="Z151" t="str">
            <v>Not Valued from Nucleus - Model</v>
          </cell>
          <cell r="AB151">
            <v>0</v>
          </cell>
        </row>
        <row r="152">
          <cell r="C152">
            <v>201107</v>
          </cell>
          <cell r="D152" t="str">
            <v>BP</v>
          </cell>
          <cell r="E152">
            <v>166449</v>
          </cell>
          <cell r="I152" t="str">
            <v>Supply - LI</v>
          </cell>
          <cell r="Z152" t="str">
            <v>Not Valued from Nucleus - Model</v>
          </cell>
          <cell r="AB152">
            <v>0</v>
          </cell>
        </row>
        <row r="153">
          <cell r="C153">
            <v>201108</v>
          </cell>
          <cell r="D153" t="str">
            <v>BP</v>
          </cell>
          <cell r="E153">
            <v>166449</v>
          </cell>
          <cell r="I153" t="str">
            <v>Supply - LI</v>
          </cell>
          <cell r="Z153" t="str">
            <v>Not Valued from Nucleus - Model</v>
          </cell>
          <cell r="AB153">
            <v>0</v>
          </cell>
        </row>
        <row r="154">
          <cell r="C154">
            <v>201109</v>
          </cell>
          <cell r="D154" t="str">
            <v>BP</v>
          </cell>
          <cell r="E154">
            <v>166449</v>
          </cell>
          <cell r="I154" t="str">
            <v>Supply - LI</v>
          </cell>
          <cell r="Z154" t="str">
            <v>Not Valued from Nucleus - Model</v>
          </cell>
          <cell r="AB154">
            <v>0</v>
          </cell>
        </row>
        <row r="155">
          <cell r="C155">
            <v>201110</v>
          </cell>
          <cell r="D155" t="str">
            <v>BP</v>
          </cell>
          <cell r="E155">
            <v>166449</v>
          </cell>
          <cell r="I155" t="str">
            <v>Supply - LI</v>
          </cell>
          <cell r="Z155" t="str">
            <v>Not Valued from Nucleus - Model</v>
          </cell>
          <cell r="AB155">
            <v>0</v>
          </cell>
        </row>
        <row r="156">
          <cell r="C156">
            <v>201104</v>
          </cell>
          <cell r="D156" t="str">
            <v>EMERASVC</v>
          </cell>
          <cell r="E156">
            <v>166065</v>
          </cell>
          <cell r="I156" t="str">
            <v>Supply - LI</v>
          </cell>
          <cell r="Z156" t="str">
            <v>Valued from Nucleus</v>
          </cell>
          <cell r="AB156">
            <v>-485063.72401315073</v>
          </cell>
        </row>
        <row r="157">
          <cell r="C157">
            <v>201105</v>
          </cell>
          <cell r="D157" t="str">
            <v>EMERASVC</v>
          </cell>
          <cell r="E157">
            <v>166065</v>
          </cell>
          <cell r="I157" t="str">
            <v>Supply - LI</v>
          </cell>
          <cell r="Z157" t="str">
            <v>Valued from Nucleus</v>
          </cell>
          <cell r="AB157">
            <v>-501132.24825731514</v>
          </cell>
        </row>
        <row r="158">
          <cell r="C158">
            <v>201106</v>
          </cell>
          <cell r="D158" t="str">
            <v>EMERASVC</v>
          </cell>
          <cell r="E158">
            <v>166065</v>
          </cell>
          <cell r="I158" t="str">
            <v>Supply - LI</v>
          </cell>
          <cell r="Z158" t="str">
            <v>Valued from Nucleus</v>
          </cell>
          <cell r="AB158">
            <v>-484821.1436350685</v>
          </cell>
        </row>
        <row r="159">
          <cell r="C159">
            <v>201107</v>
          </cell>
          <cell r="D159" t="str">
            <v>EMERASVC</v>
          </cell>
          <cell r="E159">
            <v>166065</v>
          </cell>
          <cell r="I159" t="str">
            <v>Supply - LI</v>
          </cell>
          <cell r="Z159" t="str">
            <v>Valued from Nucleus</v>
          </cell>
          <cell r="AB159">
            <v>-500831.44858849322</v>
          </cell>
        </row>
        <row r="160">
          <cell r="C160">
            <v>201108</v>
          </cell>
          <cell r="D160" t="str">
            <v>EMERASVC</v>
          </cell>
          <cell r="E160">
            <v>166065</v>
          </cell>
          <cell r="I160" t="str">
            <v>Supply - LI</v>
          </cell>
          <cell r="Z160" t="str">
            <v>Valued from Nucleus</v>
          </cell>
          <cell r="AB160">
            <v>-500681.04875408229</v>
          </cell>
        </row>
        <row r="161">
          <cell r="C161">
            <v>201109</v>
          </cell>
          <cell r="D161" t="str">
            <v>EMERASVC</v>
          </cell>
          <cell r="E161">
            <v>166065</v>
          </cell>
          <cell r="I161" t="str">
            <v>Supply - LI</v>
          </cell>
          <cell r="Z161" t="str">
            <v>Valued from Nucleus</v>
          </cell>
          <cell r="AB161">
            <v>-484335.98287890415</v>
          </cell>
        </row>
        <row r="162">
          <cell r="C162">
            <v>201110</v>
          </cell>
          <cell r="D162" t="str">
            <v>EMERASVC</v>
          </cell>
          <cell r="E162">
            <v>166065</v>
          </cell>
          <cell r="I162" t="str">
            <v>Supply - LI</v>
          </cell>
          <cell r="Z162" t="str">
            <v>Valued from Nucleus</v>
          </cell>
          <cell r="AB162">
            <v>-500279.98252898635</v>
          </cell>
        </row>
        <row r="163">
          <cell r="C163">
            <v>201104</v>
          </cell>
          <cell r="D163" t="str">
            <v>HESS</v>
          </cell>
          <cell r="E163">
            <v>166447</v>
          </cell>
          <cell r="I163" t="str">
            <v>Supply - LI</v>
          </cell>
          <cell r="Z163" t="str">
            <v>Valued from Nucleus - Demand Only; Summer Option at Index plus adder, hence MtM on supply is zero</v>
          </cell>
          <cell r="AB163">
            <v>-396870.3196471234</v>
          </cell>
        </row>
        <row r="164">
          <cell r="C164">
            <v>201105</v>
          </cell>
          <cell r="D164" t="str">
            <v>HESS</v>
          </cell>
          <cell r="E164">
            <v>166447</v>
          </cell>
          <cell r="I164" t="str">
            <v>Supply - LI</v>
          </cell>
          <cell r="Z164" t="str">
            <v>Valued from Nucleus - Demand Only; Summer Option at Index plus adder, hence MtM on supply is zero</v>
          </cell>
          <cell r="AB164">
            <v>-410017.29402871244</v>
          </cell>
        </row>
        <row r="165">
          <cell r="C165">
            <v>201106</v>
          </cell>
          <cell r="D165" t="str">
            <v>HESS</v>
          </cell>
          <cell r="E165">
            <v>166447</v>
          </cell>
          <cell r="I165" t="str">
            <v>Supply - LI</v>
          </cell>
          <cell r="Z165" t="str">
            <v>Valued from Nucleus - Demand Only; Summer Option at Index plus adder, hence MtM on supply is zero</v>
          </cell>
          <cell r="AB165">
            <v>-396671.84479232883</v>
          </cell>
        </row>
        <row r="166">
          <cell r="C166">
            <v>201107</v>
          </cell>
          <cell r="D166" t="str">
            <v>HESS</v>
          </cell>
          <cell r="E166">
            <v>166447</v>
          </cell>
          <cell r="I166" t="str">
            <v>Supply - LI</v>
          </cell>
          <cell r="Z166" t="str">
            <v>Valued from Nucleus - Demand Only; Summer Option at Index plus adder, hence MtM on supply is zero</v>
          </cell>
          <cell r="AB166">
            <v>-409771.18520876719</v>
          </cell>
        </row>
        <row r="167">
          <cell r="C167">
            <v>201108</v>
          </cell>
          <cell r="D167" t="str">
            <v>HESS</v>
          </cell>
          <cell r="E167">
            <v>166447</v>
          </cell>
          <cell r="I167" t="str">
            <v>Supply - LI</v>
          </cell>
          <cell r="Z167" t="str">
            <v>Valued from Nucleus - Demand Only; Summer Option at Index plus adder, hence MtM on supply is zero</v>
          </cell>
          <cell r="AB167">
            <v>-409648.13079879462</v>
          </cell>
        </row>
        <row r="168">
          <cell r="C168">
            <v>201109</v>
          </cell>
          <cell r="D168" t="str">
            <v>HESS</v>
          </cell>
          <cell r="E168">
            <v>166447</v>
          </cell>
          <cell r="I168" t="str">
            <v>Supply - LI</v>
          </cell>
          <cell r="Z168" t="str">
            <v>Valued from Nucleus - Demand Only; Summer Option at Index plus adder, hence MtM on supply is zero</v>
          </cell>
          <cell r="AB168">
            <v>-396274.89508273982</v>
          </cell>
        </row>
        <row r="169">
          <cell r="C169">
            <v>201110</v>
          </cell>
          <cell r="D169" t="str">
            <v>HESS</v>
          </cell>
          <cell r="E169">
            <v>166447</v>
          </cell>
          <cell r="I169" t="str">
            <v>Supply - LI</v>
          </cell>
          <cell r="Z169" t="str">
            <v>Valued from Nucleus - Demand Only; Summer Option at Index plus adder, hence MtM on supply is zero</v>
          </cell>
          <cell r="AB169">
            <v>-409319.98570553435</v>
          </cell>
        </row>
        <row r="170">
          <cell r="C170">
            <v>201104</v>
          </cell>
          <cell r="D170" t="str">
            <v>JARON</v>
          </cell>
          <cell r="E170">
            <v>166076</v>
          </cell>
          <cell r="I170" t="str">
            <v>Supply - LI</v>
          </cell>
          <cell r="Z170" t="str">
            <v>Valued from Nucleus - Demand Only</v>
          </cell>
          <cell r="AB170">
            <v>-461178.01033068495</v>
          </cell>
        </row>
        <row r="171">
          <cell r="C171">
            <v>201105</v>
          </cell>
          <cell r="D171" t="str">
            <v>JARON</v>
          </cell>
          <cell r="E171">
            <v>166076</v>
          </cell>
          <cell r="I171" t="str">
            <v>Supply - LI</v>
          </cell>
          <cell r="Z171" t="str">
            <v>Valued from Nucleus - Demand Only</v>
          </cell>
          <cell r="AB171">
            <v>-476455.28148706857</v>
          </cell>
        </row>
        <row r="172">
          <cell r="C172">
            <v>201106</v>
          </cell>
          <cell r="D172" t="str">
            <v>JARON</v>
          </cell>
          <cell r="E172">
            <v>166076</v>
          </cell>
          <cell r="I172" t="str">
            <v>Supply - LI</v>
          </cell>
          <cell r="Z172" t="str">
            <v>Valued from Nucleus - Demand Only</v>
          </cell>
          <cell r="AB172">
            <v>-460947.37519849319</v>
          </cell>
        </row>
        <row r="173">
          <cell r="C173">
            <v>201107</v>
          </cell>
          <cell r="D173" t="str">
            <v>JARON</v>
          </cell>
          <cell r="E173">
            <v>166076</v>
          </cell>
          <cell r="I173" t="str">
            <v>Supply - LI</v>
          </cell>
          <cell r="Z173" t="str">
            <v>Valued from Nucleus - Demand Only</v>
          </cell>
          <cell r="AB173">
            <v>-476169.29392315075</v>
          </cell>
        </row>
        <row r="174">
          <cell r="C174">
            <v>201108</v>
          </cell>
          <cell r="D174" t="str">
            <v>JARON</v>
          </cell>
          <cell r="E174">
            <v>166076</v>
          </cell>
          <cell r="I174" t="str">
            <v>Supply - LI</v>
          </cell>
          <cell r="Z174" t="str">
            <v>Valued from Nucleus - Demand Only</v>
          </cell>
          <cell r="AB174">
            <v>-476026.30014119187</v>
          </cell>
        </row>
        <row r="175">
          <cell r="C175">
            <v>201109</v>
          </cell>
          <cell r="D175" t="str">
            <v>JARON</v>
          </cell>
          <cell r="E175">
            <v>166076</v>
          </cell>
          <cell r="I175" t="str">
            <v>Supply - LI</v>
          </cell>
          <cell r="Z175" t="str">
            <v>Valued from Nucleus - Demand Only</v>
          </cell>
          <cell r="AB175">
            <v>-460486.10493410961</v>
          </cell>
        </row>
        <row r="176">
          <cell r="C176">
            <v>201110</v>
          </cell>
          <cell r="D176" t="str">
            <v>JARON</v>
          </cell>
          <cell r="E176">
            <v>166076</v>
          </cell>
          <cell r="I176" t="str">
            <v>Supply - LI</v>
          </cell>
          <cell r="Z176" t="str">
            <v>Valued from Nucleus - Demand Only</v>
          </cell>
          <cell r="AB176">
            <v>-475644.9833893014</v>
          </cell>
        </row>
        <row r="177">
          <cell r="C177">
            <v>201104</v>
          </cell>
          <cell r="D177" t="str">
            <v>TENASKA</v>
          </cell>
          <cell r="E177">
            <v>166066</v>
          </cell>
          <cell r="I177" t="str">
            <v>Supply - LI</v>
          </cell>
          <cell r="Z177" t="str">
            <v>Valued from Nucleus</v>
          </cell>
          <cell r="AB177">
            <v>-485063.72401315073</v>
          </cell>
        </row>
        <row r="178">
          <cell r="C178">
            <v>201105</v>
          </cell>
          <cell r="D178" t="str">
            <v>TENASKA</v>
          </cell>
          <cell r="E178">
            <v>166066</v>
          </cell>
          <cell r="I178" t="str">
            <v>Supply - LI</v>
          </cell>
          <cell r="Z178" t="str">
            <v>Valued from Nucleus</v>
          </cell>
          <cell r="AB178">
            <v>-501132.24825731514</v>
          </cell>
        </row>
        <row r="179">
          <cell r="C179">
            <v>201106</v>
          </cell>
          <cell r="D179" t="str">
            <v>TENASKA</v>
          </cell>
          <cell r="E179">
            <v>166066</v>
          </cell>
          <cell r="I179" t="str">
            <v>Supply - LI</v>
          </cell>
          <cell r="Z179" t="str">
            <v>Valued from Nucleus</v>
          </cell>
          <cell r="AB179">
            <v>-484821.1436350685</v>
          </cell>
        </row>
        <row r="180">
          <cell r="C180">
            <v>201107</v>
          </cell>
          <cell r="D180" t="str">
            <v>TENASKA</v>
          </cell>
          <cell r="E180">
            <v>166066</v>
          </cell>
          <cell r="I180" t="str">
            <v>Supply - LI</v>
          </cell>
          <cell r="Z180" t="str">
            <v>Valued from Nucleus</v>
          </cell>
          <cell r="AB180">
            <v>-500831.44858849322</v>
          </cell>
        </row>
        <row r="181">
          <cell r="C181">
            <v>201108</v>
          </cell>
          <cell r="D181" t="str">
            <v>TENASKA</v>
          </cell>
          <cell r="E181">
            <v>166066</v>
          </cell>
          <cell r="I181" t="str">
            <v>Supply - LI</v>
          </cell>
          <cell r="Z181" t="str">
            <v>Valued from Nucleus</v>
          </cell>
          <cell r="AB181">
            <v>-500681.04875408229</v>
          </cell>
        </row>
        <row r="182">
          <cell r="C182">
            <v>201109</v>
          </cell>
          <cell r="D182" t="str">
            <v>TENASKA</v>
          </cell>
          <cell r="E182">
            <v>166066</v>
          </cell>
          <cell r="I182" t="str">
            <v>Supply - LI</v>
          </cell>
          <cell r="Z182" t="str">
            <v>Valued from Nucleus</v>
          </cell>
          <cell r="AB182">
            <v>-484335.98287890415</v>
          </cell>
        </row>
        <row r="183">
          <cell r="C183">
            <v>201110</v>
          </cell>
          <cell r="D183" t="str">
            <v>TENASKA</v>
          </cell>
          <cell r="E183">
            <v>166066</v>
          </cell>
          <cell r="I183" t="str">
            <v>Supply - LI</v>
          </cell>
          <cell r="Z183" t="str">
            <v>Valued from Nucleus</v>
          </cell>
          <cell r="AB183">
            <v>-500279.98252898635</v>
          </cell>
        </row>
        <row r="184">
          <cell r="C184">
            <v>201104</v>
          </cell>
          <cell r="D184" t="str">
            <v>BGLNG</v>
          </cell>
          <cell r="E184">
            <v>166064</v>
          </cell>
          <cell r="I184" t="str">
            <v>Supply - LI</v>
          </cell>
          <cell r="Z184" t="str">
            <v>Valued from Nucleus</v>
          </cell>
          <cell r="AB184">
            <v>-213186.79049628493</v>
          </cell>
        </row>
        <row r="185">
          <cell r="C185">
            <v>201105</v>
          </cell>
          <cell r="D185" t="str">
            <v>BGLNG</v>
          </cell>
          <cell r="E185">
            <v>166064</v>
          </cell>
          <cell r="I185" t="str">
            <v>Supply - LI</v>
          </cell>
          <cell r="Z185" t="str">
            <v>Valued from Nucleus</v>
          </cell>
          <cell r="AB185">
            <v>-220248.94942930847</v>
          </cell>
        </row>
        <row r="186">
          <cell r="C186">
            <v>201106</v>
          </cell>
          <cell r="D186" t="str">
            <v>BGLNG</v>
          </cell>
          <cell r="E186">
            <v>166064</v>
          </cell>
          <cell r="I186" t="str">
            <v>Supply - LI</v>
          </cell>
          <cell r="Z186" t="str">
            <v>Valued from Nucleus</v>
          </cell>
          <cell r="AB186">
            <v>-213080.17577809314</v>
          </cell>
        </row>
        <row r="187">
          <cell r="C187">
            <v>201107</v>
          </cell>
          <cell r="D187" t="str">
            <v>BGLNG</v>
          </cell>
          <cell r="E187">
            <v>166064</v>
          </cell>
          <cell r="I187" t="str">
            <v>Supply - LI</v>
          </cell>
          <cell r="Z187" t="str">
            <v>Valued from Nucleus</v>
          </cell>
          <cell r="AB187">
            <v>-220116.74717875067</v>
          </cell>
        </row>
        <row r="188">
          <cell r="C188">
            <v>201108</v>
          </cell>
          <cell r="D188" t="str">
            <v>BGLNG</v>
          </cell>
          <cell r="E188">
            <v>166064</v>
          </cell>
          <cell r="I188" t="str">
            <v>Supply - LI</v>
          </cell>
          <cell r="Z188" t="str">
            <v>Valued from Nucleus</v>
          </cell>
          <cell r="AB188">
            <v>-220050.64605347178</v>
          </cell>
        </row>
        <row r="189">
          <cell r="C189">
            <v>201109</v>
          </cell>
          <cell r="D189" t="str">
            <v>BGLNG</v>
          </cell>
          <cell r="E189">
            <v>166064</v>
          </cell>
          <cell r="I189" t="str">
            <v>Supply - LI</v>
          </cell>
          <cell r="Z189" t="str">
            <v>Valued from Nucleus</v>
          </cell>
          <cell r="AB189">
            <v>-212866.94634170958</v>
          </cell>
        </row>
        <row r="190">
          <cell r="C190">
            <v>201110</v>
          </cell>
          <cell r="D190" t="str">
            <v>BGLNG</v>
          </cell>
          <cell r="E190">
            <v>166064</v>
          </cell>
          <cell r="I190" t="str">
            <v>Supply - LI</v>
          </cell>
          <cell r="Z190" t="str">
            <v>Valued from Nucleus</v>
          </cell>
          <cell r="AB190">
            <v>-219874.37638606134</v>
          </cell>
        </row>
        <row r="191">
          <cell r="C191">
            <v>201104</v>
          </cell>
          <cell r="D191" t="str">
            <v>BGLNG</v>
          </cell>
          <cell r="E191">
            <v>166075</v>
          </cell>
          <cell r="I191" t="str">
            <v>Supply - LI</v>
          </cell>
          <cell r="Z191" t="str">
            <v>Valued from nucleus - Demand Only</v>
          </cell>
          <cell r="AB191">
            <v>-213186.79049628493</v>
          </cell>
        </row>
        <row r="192">
          <cell r="C192">
            <v>201105</v>
          </cell>
          <cell r="D192" t="str">
            <v>BGLNG</v>
          </cell>
          <cell r="E192">
            <v>166075</v>
          </cell>
          <cell r="I192" t="str">
            <v>Supply - LI</v>
          </cell>
          <cell r="Z192" t="str">
            <v>Valued from nucleus - Demand Only</v>
          </cell>
          <cell r="AB192">
            <v>-220248.94942930847</v>
          </cell>
        </row>
        <row r="193">
          <cell r="C193">
            <v>201106</v>
          </cell>
          <cell r="D193" t="str">
            <v>BGLNG</v>
          </cell>
          <cell r="E193">
            <v>166075</v>
          </cell>
          <cell r="I193" t="str">
            <v>Supply - LI</v>
          </cell>
          <cell r="Z193" t="str">
            <v>Valued from nucleus - Demand Only</v>
          </cell>
          <cell r="AB193">
            <v>-213080.17577809314</v>
          </cell>
        </row>
        <row r="194">
          <cell r="C194">
            <v>201107</v>
          </cell>
          <cell r="D194" t="str">
            <v>BGLNG</v>
          </cell>
          <cell r="E194">
            <v>166075</v>
          </cell>
          <cell r="I194" t="str">
            <v>Supply - LI</v>
          </cell>
          <cell r="Z194" t="str">
            <v>Valued from nucleus - Demand Only</v>
          </cell>
          <cell r="AB194">
            <v>-220116.74717875067</v>
          </cell>
        </row>
        <row r="195">
          <cell r="C195">
            <v>201108</v>
          </cell>
          <cell r="D195" t="str">
            <v>BGLNG</v>
          </cell>
          <cell r="E195">
            <v>166075</v>
          </cell>
          <cell r="I195" t="str">
            <v>Supply - LI</v>
          </cell>
          <cell r="Z195" t="str">
            <v>Valued from nucleus - Demand Only</v>
          </cell>
          <cell r="AB195">
            <v>-220050.64605347178</v>
          </cell>
        </row>
        <row r="196">
          <cell r="C196">
            <v>201109</v>
          </cell>
          <cell r="D196" t="str">
            <v>BGLNG</v>
          </cell>
          <cell r="E196">
            <v>166075</v>
          </cell>
          <cell r="I196" t="str">
            <v>Supply - LI</v>
          </cell>
          <cell r="Z196" t="str">
            <v>Valued from nucleus - Demand Only</v>
          </cell>
          <cell r="AB196">
            <v>-212866.94634170958</v>
          </cell>
        </row>
        <row r="197">
          <cell r="C197">
            <v>201110</v>
          </cell>
          <cell r="D197" t="str">
            <v>BGLNG</v>
          </cell>
          <cell r="E197">
            <v>166075</v>
          </cell>
          <cell r="I197" t="str">
            <v>Supply - LI</v>
          </cell>
          <cell r="Z197" t="str">
            <v>Valued from nucleus - Demand Only</v>
          </cell>
          <cell r="AB197">
            <v>-219874.37638606134</v>
          </cell>
        </row>
        <row r="198">
          <cell r="C198">
            <v>201104</v>
          </cell>
          <cell r="D198" t="str">
            <v>REPSOL</v>
          </cell>
          <cell r="E198">
            <v>167168</v>
          </cell>
          <cell r="I198" t="str">
            <v>Supply - NEC</v>
          </cell>
          <cell r="Z198" t="str">
            <v>Valued from Nucleus</v>
          </cell>
          <cell r="AB198">
            <v>-78766.557372849318</v>
          </cell>
        </row>
        <row r="199">
          <cell r="C199">
            <v>201105</v>
          </cell>
          <cell r="D199" t="str">
            <v>REPSOL</v>
          </cell>
          <cell r="E199">
            <v>167168</v>
          </cell>
          <cell r="I199" t="str">
            <v>Supply - NEC</v>
          </cell>
          <cell r="Z199" t="str">
            <v>Valued from Nucleus</v>
          </cell>
          <cell r="AB199">
            <v>-81653.494162684947</v>
          </cell>
        </row>
        <row r="200">
          <cell r="C200">
            <v>201106</v>
          </cell>
          <cell r="D200" t="str">
            <v>REPSOL</v>
          </cell>
          <cell r="E200">
            <v>167168</v>
          </cell>
          <cell r="I200" t="str">
            <v>Supply - NEC</v>
          </cell>
          <cell r="Z200" t="str">
            <v>Valued from Nucleus</v>
          </cell>
          <cell r="AB200">
            <v>-78727.166215931502</v>
          </cell>
        </row>
        <row r="201">
          <cell r="C201">
            <v>201107</v>
          </cell>
          <cell r="D201" t="str">
            <v>REPSOL</v>
          </cell>
          <cell r="E201">
            <v>167168</v>
          </cell>
          <cell r="I201" t="str">
            <v>Supply - NEC</v>
          </cell>
          <cell r="Z201" t="str">
            <v>Valued from Nucleus</v>
          </cell>
          <cell r="AB201">
            <v>-81604.48246150685</v>
          </cell>
        </row>
        <row r="202">
          <cell r="C202">
            <v>201108</v>
          </cell>
          <cell r="D202" t="str">
            <v>REPSOL</v>
          </cell>
          <cell r="E202">
            <v>167168</v>
          </cell>
          <cell r="I202" t="str">
            <v>Supply - NEC</v>
          </cell>
          <cell r="Z202" t="str">
            <v>Valued from Nucleus</v>
          </cell>
          <cell r="AB202">
            <v>-81579.976610917816</v>
          </cell>
        </row>
        <row r="203">
          <cell r="C203">
            <v>201109</v>
          </cell>
          <cell r="D203" t="str">
            <v>REPSOL</v>
          </cell>
          <cell r="E203">
            <v>167168</v>
          </cell>
          <cell r="I203" t="str">
            <v>Supply - NEC</v>
          </cell>
          <cell r="Z203" t="str">
            <v>Valued from Nucleus</v>
          </cell>
          <cell r="AB203">
            <v>-78648.383902095884</v>
          </cell>
        </row>
        <row r="204">
          <cell r="C204">
            <v>201110</v>
          </cell>
          <cell r="D204" t="str">
            <v>REPSOL</v>
          </cell>
          <cell r="E204">
            <v>167168</v>
          </cell>
          <cell r="I204" t="str">
            <v>Supply - NEC</v>
          </cell>
          <cell r="Z204" t="str">
            <v>Valued from Nucleus</v>
          </cell>
          <cell r="AB204">
            <v>-81514.627676013712</v>
          </cell>
        </row>
        <row r="205">
          <cell r="C205">
            <v>201104</v>
          </cell>
          <cell r="D205" t="str">
            <v>BGLNG</v>
          </cell>
          <cell r="E205">
            <v>166064</v>
          </cell>
          <cell r="I205" t="str">
            <v>Supply - LI</v>
          </cell>
          <cell r="Z205" t="str">
            <v>Valued from Nucleus</v>
          </cell>
          <cell r="AB205">
            <v>-281158.79265040276</v>
          </cell>
        </row>
        <row r="206">
          <cell r="C206">
            <v>201105</v>
          </cell>
          <cell r="D206" t="str">
            <v>BGLNG</v>
          </cell>
          <cell r="E206">
            <v>166064</v>
          </cell>
          <cell r="I206" t="str">
            <v>Supply - LI</v>
          </cell>
          <cell r="Z206" t="str">
            <v>Valued from Nucleus</v>
          </cell>
          <cell r="AB206">
            <v>-290472.63463138026</v>
          </cell>
        </row>
        <row r="207">
          <cell r="C207">
            <v>201106</v>
          </cell>
          <cell r="D207" t="str">
            <v>BGLNG</v>
          </cell>
          <cell r="E207">
            <v>166064</v>
          </cell>
          <cell r="I207" t="str">
            <v>Supply - LI</v>
          </cell>
          <cell r="Z207" t="str">
            <v>Valued from Nucleus</v>
          </cell>
          <cell r="AB207">
            <v>-281018.185132574</v>
          </cell>
        </row>
        <row r="208">
          <cell r="C208">
            <v>201107</v>
          </cell>
          <cell r="D208" t="str">
            <v>BGLNG</v>
          </cell>
          <cell r="E208">
            <v>166064</v>
          </cell>
          <cell r="I208" t="str">
            <v>Supply - LI</v>
          </cell>
          <cell r="Z208" t="str">
            <v>Valued from Nucleus</v>
          </cell>
          <cell r="AB208">
            <v>-290298.28130927263</v>
          </cell>
        </row>
        <row r="209">
          <cell r="C209">
            <v>201108</v>
          </cell>
          <cell r="D209" t="str">
            <v>BGLNG</v>
          </cell>
          <cell r="E209">
            <v>166064</v>
          </cell>
          <cell r="I209" t="str">
            <v>Supply - LI</v>
          </cell>
          <cell r="Z209" t="str">
            <v>Valued from Nucleus</v>
          </cell>
          <cell r="AB209">
            <v>-290211.10464821878</v>
          </cell>
        </row>
        <row r="210">
          <cell r="C210">
            <v>201109</v>
          </cell>
          <cell r="D210" t="str">
            <v>BGLNG</v>
          </cell>
          <cell r="E210">
            <v>166064</v>
          </cell>
          <cell r="I210" t="str">
            <v>Supply - LI</v>
          </cell>
          <cell r="Z210" t="str">
            <v>Valued from Nucleus</v>
          </cell>
          <cell r="AB210">
            <v>-280736.97009691643</v>
          </cell>
        </row>
        <row r="211">
          <cell r="C211">
            <v>201110</v>
          </cell>
          <cell r="D211" t="str">
            <v>BGLNG</v>
          </cell>
          <cell r="E211">
            <v>166064</v>
          </cell>
          <cell r="I211" t="str">
            <v>Supply - LI</v>
          </cell>
          <cell r="Z211" t="str">
            <v>Valued from Nucleus</v>
          </cell>
          <cell r="AB211">
            <v>-289978.63355207519</v>
          </cell>
        </row>
        <row r="212">
          <cell r="C212">
            <v>201104</v>
          </cell>
          <cell r="D212" t="str">
            <v>BGLNG</v>
          </cell>
          <cell r="E212">
            <v>166075</v>
          </cell>
          <cell r="I212" t="str">
            <v>Supply - LI</v>
          </cell>
          <cell r="Z212" t="str">
            <v>Valued from nucleus - Demand Only</v>
          </cell>
          <cell r="AB212">
            <v>-284806.50675616442</v>
          </cell>
        </row>
        <row r="213">
          <cell r="C213">
            <v>201105</v>
          </cell>
          <cell r="D213" t="str">
            <v>BGLNG</v>
          </cell>
          <cell r="E213">
            <v>166075</v>
          </cell>
          <cell r="I213" t="str">
            <v>Supply - LI</v>
          </cell>
          <cell r="Z213" t="str">
            <v>Valued from nucleus - Demand Only</v>
          </cell>
          <cell r="AB213">
            <v>-294241.1851956165</v>
          </cell>
        </row>
        <row r="214">
          <cell r="C214">
            <v>201106</v>
          </cell>
          <cell r="D214" t="str">
            <v>BGLNG</v>
          </cell>
          <cell r="E214">
            <v>166075</v>
          </cell>
          <cell r="I214" t="str">
            <v>Supply - LI</v>
          </cell>
          <cell r="Z214" t="str">
            <v>Valued from nucleus - Demand Only</v>
          </cell>
          <cell r="AB214">
            <v>-284664.07501643838</v>
          </cell>
        </row>
        <row r="215">
          <cell r="C215">
            <v>201107</v>
          </cell>
          <cell r="D215" t="str">
            <v>BGLNG</v>
          </cell>
          <cell r="E215">
            <v>166075</v>
          </cell>
          <cell r="I215" t="str">
            <v>Supply - LI</v>
          </cell>
          <cell r="Z215" t="str">
            <v>Valued from nucleus - Demand Only</v>
          </cell>
          <cell r="AB215">
            <v>-294064.56983835617</v>
          </cell>
        </row>
        <row r="216">
          <cell r="C216">
            <v>201108</v>
          </cell>
          <cell r="D216" t="str">
            <v>BGLNG</v>
          </cell>
          <cell r="E216">
            <v>166075</v>
          </cell>
          <cell r="I216" t="str">
            <v>Supply - LI</v>
          </cell>
          <cell r="Z216" t="str">
            <v>Valued from nucleus - Demand Only</v>
          </cell>
          <cell r="AB216">
            <v>-293976.26215972606</v>
          </cell>
        </row>
        <row r="217">
          <cell r="C217">
            <v>201109</v>
          </cell>
          <cell r="D217" t="str">
            <v>BGLNG</v>
          </cell>
          <cell r="E217">
            <v>166075</v>
          </cell>
          <cell r="I217" t="str">
            <v>Supply - LI</v>
          </cell>
          <cell r="Z217" t="str">
            <v>Valued from nucleus - Demand Only</v>
          </cell>
          <cell r="AB217">
            <v>-284379.21153698635</v>
          </cell>
        </row>
        <row r="218">
          <cell r="C218">
            <v>201110</v>
          </cell>
          <cell r="D218" t="str">
            <v>BGLNG</v>
          </cell>
          <cell r="E218">
            <v>166075</v>
          </cell>
          <cell r="I218" t="str">
            <v>Supply - LI</v>
          </cell>
          <cell r="Z218" t="str">
            <v>Valued from nucleus - Demand Only</v>
          </cell>
          <cell r="AB218">
            <v>-293740.77501671237</v>
          </cell>
        </row>
        <row r="219">
          <cell r="C219">
            <v>201104</v>
          </cell>
          <cell r="D219" t="str">
            <v>BP</v>
          </cell>
          <cell r="E219">
            <v>166449</v>
          </cell>
          <cell r="I219" t="str">
            <v>Supply - LI</v>
          </cell>
          <cell r="Z219" t="str">
            <v>Not Valued from Nucleus - Model</v>
          </cell>
          <cell r="AB219">
            <v>0</v>
          </cell>
        </row>
        <row r="220">
          <cell r="C220">
            <v>201105</v>
          </cell>
          <cell r="D220" t="str">
            <v>BP</v>
          </cell>
          <cell r="E220">
            <v>166449</v>
          </cell>
          <cell r="I220" t="str">
            <v>Supply - LI</v>
          </cell>
          <cell r="Z220" t="str">
            <v>Not Valued from Nucleus - Model</v>
          </cell>
          <cell r="AB220">
            <v>0</v>
          </cell>
        </row>
        <row r="221">
          <cell r="C221">
            <v>201106</v>
          </cell>
          <cell r="D221" t="str">
            <v>BP</v>
          </cell>
          <cell r="E221">
            <v>166449</v>
          </cell>
          <cell r="I221" t="str">
            <v>Supply - LI</v>
          </cell>
          <cell r="Z221" t="str">
            <v>Not Valued from Nucleus - Model</v>
          </cell>
          <cell r="AB221">
            <v>0</v>
          </cell>
        </row>
        <row r="222">
          <cell r="C222">
            <v>201107</v>
          </cell>
          <cell r="D222" t="str">
            <v>BP</v>
          </cell>
          <cell r="E222">
            <v>166449</v>
          </cell>
          <cell r="I222" t="str">
            <v>Supply - LI</v>
          </cell>
          <cell r="Z222" t="str">
            <v>Not Valued from Nucleus - Model</v>
          </cell>
          <cell r="AB222">
            <v>0</v>
          </cell>
        </row>
        <row r="223">
          <cell r="C223">
            <v>201108</v>
          </cell>
          <cell r="D223" t="str">
            <v>BP</v>
          </cell>
          <cell r="E223">
            <v>166449</v>
          </cell>
          <cell r="I223" t="str">
            <v>Supply - LI</v>
          </cell>
          <cell r="Z223" t="str">
            <v>Not Valued from Nucleus - Model</v>
          </cell>
          <cell r="AB223">
            <v>0</v>
          </cell>
        </row>
        <row r="224">
          <cell r="C224">
            <v>201109</v>
          </cell>
          <cell r="D224" t="str">
            <v>BP</v>
          </cell>
          <cell r="E224">
            <v>166449</v>
          </cell>
          <cell r="I224" t="str">
            <v>Supply - LI</v>
          </cell>
          <cell r="Z224" t="str">
            <v>Not Valued from Nucleus - Model</v>
          </cell>
          <cell r="AB224">
            <v>0</v>
          </cell>
        </row>
        <row r="225">
          <cell r="C225">
            <v>201110</v>
          </cell>
          <cell r="D225" t="str">
            <v>BP</v>
          </cell>
          <cell r="E225">
            <v>166449</v>
          </cell>
          <cell r="I225" t="str">
            <v>Supply - LI</v>
          </cell>
          <cell r="Z225" t="str">
            <v>Not Valued from Nucleus - Model</v>
          </cell>
          <cell r="AB225">
            <v>0</v>
          </cell>
        </row>
        <row r="226">
          <cell r="C226">
            <v>201104</v>
          </cell>
          <cell r="D226" t="str">
            <v>EMERASVC</v>
          </cell>
          <cell r="E226">
            <v>166065</v>
          </cell>
          <cell r="I226" t="str">
            <v>Supply - LI</v>
          </cell>
          <cell r="Z226" t="str">
            <v>Valued from Nucleus</v>
          </cell>
          <cell r="AB226">
            <v>-281158.79265040276</v>
          </cell>
        </row>
        <row r="227">
          <cell r="C227">
            <v>201105</v>
          </cell>
          <cell r="D227" t="str">
            <v>EMERASVC</v>
          </cell>
          <cell r="E227">
            <v>166065</v>
          </cell>
          <cell r="I227" t="str">
            <v>Supply - LI</v>
          </cell>
          <cell r="Z227" t="str">
            <v>Valued from Nucleus</v>
          </cell>
          <cell r="AB227">
            <v>-290472.63463138026</v>
          </cell>
        </row>
        <row r="228">
          <cell r="C228">
            <v>201106</v>
          </cell>
          <cell r="D228" t="str">
            <v>EMERASVC</v>
          </cell>
          <cell r="E228">
            <v>166065</v>
          </cell>
          <cell r="I228" t="str">
            <v>Supply - LI</v>
          </cell>
          <cell r="Z228" t="str">
            <v>Valued from Nucleus</v>
          </cell>
          <cell r="AB228">
            <v>-281018.185132574</v>
          </cell>
        </row>
        <row r="229">
          <cell r="C229">
            <v>201107</v>
          </cell>
          <cell r="D229" t="str">
            <v>EMERASVC</v>
          </cell>
          <cell r="E229">
            <v>166065</v>
          </cell>
          <cell r="I229" t="str">
            <v>Supply - LI</v>
          </cell>
          <cell r="Z229" t="str">
            <v>Valued from Nucleus</v>
          </cell>
          <cell r="AB229">
            <v>-290298.28130927263</v>
          </cell>
        </row>
        <row r="230">
          <cell r="C230">
            <v>201108</v>
          </cell>
          <cell r="D230" t="str">
            <v>EMERASVC</v>
          </cell>
          <cell r="E230">
            <v>166065</v>
          </cell>
          <cell r="I230" t="str">
            <v>Supply - LI</v>
          </cell>
          <cell r="Z230" t="str">
            <v>Valued from Nucleus</v>
          </cell>
          <cell r="AB230">
            <v>-290211.10464821878</v>
          </cell>
        </row>
        <row r="231">
          <cell r="C231">
            <v>201109</v>
          </cell>
          <cell r="D231" t="str">
            <v>EMERASVC</v>
          </cell>
          <cell r="E231">
            <v>166065</v>
          </cell>
          <cell r="I231" t="str">
            <v>Supply - LI</v>
          </cell>
          <cell r="Z231" t="str">
            <v>Valued from Nucleus</v>
          </cell>
          <cell r="AB231">
            <v>-280736.97009691643</v>
          </cell>
        </row>
        <row r="232">
          <cell r="C232">
            <v>201110</v>
          </cell>
          <cell r="D232" t="str">
            <v>EMERASVC</v>
          </cell>
          <cell r="E232">
            <v>166065</v>
          </cell>
          <cell r="I232" t="str">
            <v>Supply - LI</v>
          </cell>
          <cell r="Z232" t="str">
            <v>Valued from Nucleus</v>
          </cell>
          <cell r="AB232">
            <v>-289978.63355207519</v>
          </cell>
        </row>
        <row r="233">
          <cell r="C233">
            <v>201104</v>
          </cell>
          <cell r="D233" t="str">
            <v>HESS</v>
          </cell>
          <cell r="E233">
            <v>166447</v>
          </cell>
          <cell r="I233" t="str">
            <v>Supply - LI</v>
          </cell>
          <cell r="Z233" t="str">
            <v>Valued from Nucleus - Demand Only; Summer Option at Index plus adder, hence MtM on supply is zero</v>
          </cell>
          <cell r="AB233">
            <v>-230036.02468767125</v>
          </cell>
        </row>
        <row r="234">
          <cell r="C234">
            <v>201105</v>
          </cell>
          <cell r="D234" t="str">
            <v>HESS</v>
          </cell>
          <cell r="E234">
            <v>166447</v>
          </cell>
          <cell r="I234" t="str">
            <v>Supply - LI</v>
          </cell>
          <cell r="Z234" t="str">
            <v>Valued from Nucleus - Demand Only; Summer Option at Index plus adder, hence MtM on supply is zero</v>
          </cell>
          <cell r="AB234">
            <v>-237656.34188876714</v>
          </cell>
        </row>
        <row r="235">
          <cell r="C235">
            <v>201106</v>
          </cell>
          <cell r="D235" t="str">
            <v>HESS</v>
          </cell>
          <cell r="E235">
            <v>166447</v>
          </cell>
          <cell r="I235" t="str">
            <v>Supply - LI</v>
          </cell>
          <cell r="Z235" t="str">
            <v>Valued from Nucleus - Demand Only; Summer Option at Index plus adder, hence MtM on supply is zero</v>
          </cell>
          <cell r="AB235">
            <v>-229920.98366712331</v>
          </cell>
        </row>
        <row r="236">
          <cell r="C236">
            <v>201107</v>
          </cell>
          <cell r="D236" t="str">
            <v>HESS</v>
          </cell>
          <cell r="E236">
            <v>166447</v>
          </cell>
          <cell r="I236" t="str">
            <v>Supply - LI</v>
          </cell>
          <cell r="Z236" t="str">
            <v>Valued from Nucleus - Demand Only; Summer Option at Index plus adder, hence MtM on supply is zero</v>
          </cell>
          <cell r="AB236">
            <v>-237513.69102328768</v>
          </cell>
        </row>
        <row r="237">
          <cell r="C237">
            <v>201108</v>
          </cell>
          <cell r="D237" t="str">
            <v>HESS</v>
          </cell>
          <cell r="E237">
            <v>166447</v>
          </cell>
          <cell r="I237" t="str">
            <v>Supply - LI</v>
          </cell>
          <cell r="Z237" t="str">
            <v>Valued from Nucleus - Demand Only; Summer Option at Index plus adder, hence MtM on supply is zero</v>
          </cell>
          <cell r="AB237">
            <v>-237442.36559054797</v>
          </cell>
        </row>
        <row r="238">
          <cell r="C238">
            <v>201109</v>
          </cell>
          <cell r="D238" t="str">
            <v>HESS</v>
          </cell>
          <cell r="E238">
            <v>166447</v>
          </cell>
          <cell r="I238" t="str">
            <v>Supply - LI</v>
          </cell>
          <cell r="Z238" t="str">
            <v>Valued from Nucleus - Demand Only; Summer Option at Index plus adder, hence MtM on supply is zero</v>
          </cell>
          <cell r="AB238">
            <v>-229690.90162602739</v>
          </cell>
        </row>
        <row r="239">
          <cell r="C239">
            <v>201110</v>
          </cell>
          <cell r="D239" t="str">
            <v>HESS</v>
          </cell>
          <cell r="E239">
            <v>166447</v>
          </cell>
          <cell r="I239" t="str">
            <v>Supply - LI</v>
          </cell>
          <cell r="Z239" t="str">
            <v>Valued from Nucleus - Demand Only; Summer Option at Index plus adder, hence MtM on supply is zero</v>
          </cell>
          <cell r="AB239">
            <v>-237252.16443657537</v>
          </cell>
        </row>
        <row r="240">
          <cell r="C240">
            <v>201104</v>
          </cell>
          <cell r="D240" t="str">
            <v>JARON</v>
          </cell>
          <cell r="E240">
            <v>166076</v>
          </cell>
          <cell r="I240" t="str">
            <v>Supply - LI</v>
          </cell>
          <cell r="Z240" t="str">
            <v>Valued from Nucleus - Demand Only</v>
          </cell>
          <cell r="AB240">
            <v>-273852.4103424658</v>
          </cell>
        </row>
        <row r="241">
          <cell r="C241">
            <v>201105</v>
          </cell>
          <cell r="D241" t="str">
            <v>JARON</v>
          </cell>
          <cell r="E241">
            <v>166076</v>
          </cell>
          <cell r="I241" t="str">
            <v>Supply - LI</v>
          </cell>
          <cell r="Z241" t="str">
            <v>Valued from Nucleus - Demand Only</v>
          </cell>
          <cell r="AB241">
            <v>-282924.21653424657</v>
          </cell>
        </row>
        <row r="242">
          <cell r="C242">
            <v>201106</v>
          </cell>
          <cell r="D242" t="str">
            <v>JARON</v>
          </cell>
          <cell r="E242">
            <v>166076</v>
          </cell>
          <cell r="I242" t="str">
            <v>Supply - LI</v>
          </cell>
          <cell r="Z242" t="str">
            <v>Valued from Nucleus - Demand Only</v>
          </cell>
          <cell r="AB242">
            <v>-273715.45674657536</v>
          </cell>
        </row>
        <row r="243">
          <cell r="C243">
            <v>201107</v>
          </cell>
          <cell r="D243" t="str">
            <v>JARON</v>
          </cell>
          <cell r="E243">
            <v>166076</v>
          </cell>
          <cell r="I243" t="str">
            <v>Supply - LI</v>
          </cell>
          <cell r="Z243" t="str">
            <v>Valued from Nucleus - Demand Only</v>
          </cell>
          <cell r="AB243">
            <v>-282754.39407534245</v>
          </cell>
        </row>
        <row r="244">
          <cell r="C244">
            <v>201108</v>
          </cell>
          <cell r="D244" t="str">
            <v>JARON</v>
          </cell>
          <cell r="E244">
            <v>166076</v>
          </cell>
          <cell r="I244" t="str">
            <v>Supply - LI</v>
          </cell>
          <cell r="Z244" t="str">
            <v>Valued from Nucleus - Demand Only</v>
          </cell>
          <cell r="AB244">
            <v>-282669.48284589039</v>
          </cell>
        </row>
        <row r="245">
          <cell r="C245">
            <v>201109</v>
          </cell>
          <cell r="D245" t="str">
            <v>JARON</v>
          </cell>
          <cell r="E245">
            <v>166076</v>
          </cell>
          <cell r="I245" t="str">
            <v>Supply - LI</v>
          </cell>
          <cell r="Z245" t="str">
            <v>Valued from Nucleus - Demand Only</v>
          </cell>
          <cell r="AB245">
            <v>-273441.54955479456</v>
          </cell>
        </row>
        <row r="246">
          <cell r="C246">
            <v>201110</v>
          </cell>
          <cell r="D246" t="str">
            <v>JARON</v>
          </cell>
          <cell r="E246">
            <v>166076</v>
          </cell>
          <cell r="I246" t="str">
            <v>Supply - LI</v>
          </cell>
          <cell r="Z246" t="str">
            <v>Valued from Nucleus - Demand Only</v>
          </cell>
          <cell r="AB246">
            <v>-282443.05290068494</v>
          </cell>
        </row>
        <row r="247">
          <cell r="C247">
            <v>201104</v>
          </cell>
          <cell r="D247" t="str">
            <v>TENASKA</v>
          </cell>
          <cell r="E247">
            <v>166066</v>
          </cell>
          <cell r="I247" t="str">
            <v>Supply - LI</v>
          </cell>
          <cell r="Z247" t="str">
            <v>Valued from Nucleus</v>
          </cell>
          <cell r="AB247">
            <v>-281147.83855398907</v>
          </cell>
        </row>
        <row r="248">
          <cell r="C248">
            <v>201105</v>
          </cell>
          <cell r="D248" t="str">
            <v>TENASKA</v>
          </cell>
          <cell r="E248">
            <v>166066</v>
          </cell>
          <cell r="I248" t="str">
            <v>Supply - LI</v>
          </cell>
          <cell r="Z248" t="str">
            <v>Valued from Nucleus</v>
          </cell>
          <cell r="AB248">
            <v>-290461.31766271888</v>
          </cell>
        </row>
        <row r="249">
          <cell r="C249">
            <v>201106</v>
          </cell>
          <cell r="D249" t="str">
            <v>TENASKA</v>
          </cell>
          <cell r="E249">
            <v>166066</v>
          </cell>
          <cell r="I249" t="str">
            <v>Supply - LI</v>
          </cell>
          <cell r="Z249" t="str">
            <v>Valued from Nucleus</v>
          </cell>
          <cell r="AB249">
            <v>-281007.23651430412</v>
          </cell>
        </row>
        <row r="250">
          <cell r="C250">
            <v>201107</v>
          </cell>
          <cell r="D250" t="str">
            <v>TENASKA</v>
          </cell>
          <cell r="E250">
            <v>166066</v>
          </cell>
          <cell r="I250" t="str">
            <v>Supply - LI</v>
          </cell>
          <cell r="Z250" t="str">
            <v>Valued from Nucleus</v>
          </cell>
          <cell r="AB250">
            <v>-290286.97113350959</v>
          </cell>
        </row>
        <row r="251">
          <cell r="C251">
            <v>201108</v>
          </cell>
          <cell r="D251" t="str">
            <v>TENASKA</v>
          </cell>
          <cell r="E251">
            <v>166066</v>
          </cell>
          <cell r="I251" t="str">
            <v>Supply - LI</v>
          </cell>
          <cell r="Z251" t="str">
            <v>Valued from Nucleus</v>
          </cell>
          <cell r="AB251">
            <v>-290199.79786890489</v>
          </cell>
        </row>
        <row r="252">
          <cell r="C252">
            <v>201109</v>
          </cell>
          <cell r="D252" t="str">
            <v>TENASKA</v>
          </cell>
          <cell r="E252">
            <v>166066</v>
          </cell>
          <cell r="I252" t="str">
            <v>Supply - LI</v>
          </cell>
          <cell r="Z252" t="str">
            <v>Valued from Nucleus</v>
          </cell>
          <cell r="AB252">
            <v>-280726.03243493423</v>
          </cell>
        </row>
        <row r="253">
          <cell r="C253">
            <v>201110</v>
          </cell>
          <cell r="D253" t="str">
            <v>TENASKA</v>
          </cell>
          <cell r="E253">
            <v>166066</v>
          </cell>
          <cell r="I253" t="str">
            <v>Supply - LI</v>
          </cell>
          <cell r="Z253" t="str">
            <v>Valued from Nucleus</v>
          </cell>
          <cell r="AB253">
            <v>-289967.33582995913</v>
          </cell>
        </row>
        <row r="254">
          <cell r="C254">
            <v>201104</v>
          </cell>
          <cell r="D254" t="str">
            <v>EMERASVC</v>
          </cell>
          <cell r="E254">
            <v>166065</v>
          </cell>
          <cell r="I254" t="str">
            <v>Supply - LI</v>
          </cell>
          <cell r="Z254" t="str">
            <v>Valued from Nucleus</v>
          </cell>
          <cell r="AB254">
            <v>-213186.79049628493</v>
          </cell>
        </row>
        <row r="255">
          <cell r="C255">
            <v>201105</v>
          </cell>
          <cell r="D255" t="str">
            <v>EMERASVC</v>
          </cell>
          <cell r="E255">
            <v>166065</v>
          </cell>
          <cell r="I255" t="str">
            <v>Supply - LI</v>
          </cell>
          <cell r="Z255" t="str">
            <v>Valued from Nucleus</v>
          </cell>
          <cell r="AB255">
            <v>-220248.94942930847</v>
          </cell>
        </row>
        <row r="256">
          <cell r="C256">
            <v>201106</v>
          </cell>
          <cell r="D256" t="str">
            <v>EMERASVC</v>
          </cell>
          <cell r="E256">
            <v>166065</v>
          </cell>
          <cell r="I256" t="str">
            <v>Supply - LI</v>
          </cell>
          <cell r="Z256" t="str">
            <v>Valued from Nucleus</v>
          </cell>
          <cell r="AB256">
            <v>-213080.17577809314</v>
          </cell>
        </row>
        <row r="257">
          <cell r="C257">
            <v>201107</v>
          </cell>
          <cell r="D257" t="str">
            <v>EMERASVC</v>
          </cell>
          <cell r="E257">
            <v>166065</v>
          </cell>
          <cell r="I257" t="str">
            <v>Supply - LI</v>
          </cell>
          <cell r="Z257" t="str">
            <v>Valued from Nucleus</v>
          </cell>
          <cell r="AB257">
            <v>-220116.74717875067</v>
          </cell>
        </row>
        <row r="258">
          <cell r="C258">
            <v>201108</v>
          </cell>
          <cell r="D258" t="str">
            <v>EMERASVC</v>
          </cell>
          <cell r="E258">
            <v>166065</v>
          </cell>
          <cell r="I258" t="str">
            <v>Supply - LI</v>
          </cell>
          <cell r="Z258" t="str">
            <v>Valued from Nucleus</v>
          </cell>
          <cell r="AB258">
            <v>-220050.64605347178</v>
          </cell>
        </row>
        <row r="259">
          <cell r="C259">
            <v>201109</v>
          </cell>
          <cell r="D259" t="str">
            <v>EMERASVC</v>
          </cell>
          <cell r="E259">
            <v>166065</v>
          </cell>
          <cell r="I259" t="str">
            <v>Supply - LI</v>
          </cell>
          <cell r="Z259" t="str">
            <v>Valued from Nucleus</v>
          </cell>
          <cell r="AB259">
            <v>-212866.94634170958</v>
          </cell>
        </row>
        <row r="260">
          <cell r="C260">
            <v>201110</v>
          </cell>
          <cell r="D260" t="str">
            <v>EMERASVC</v>
          </cell>
          <cell r="E260">
            <v>166065</v>
          </cell>
          <cell r="I260" t="str">
            <v>Supply - LI</v>
          </cell>
          <cell r="Z260" t="str">
            <v>Valued from Nucleus</v>
          </cell>
          <cell r="AB260">
            <v>-219874.37638606134</v>
          </cell>
        </row>
        <row r="261">
          <cell r="C261">
            <v>201104</v>
          </cell>
          <cell r="D261" t="str">
            <v>HESS</v>
          </cell>
          <cell r="E261">
            <v>166447</v>
          </cell>
          <cell r="I261" t="str">
            <v>Supply - LI</v>
          </cell>
          <cell r="Z261" t="str">
            <v>Valued from Nucleus - Demand Only; Summer Option at Index plus adder, hence MtM on supply is zero</v>
          </cell>
          <cell r="AB261">
            <v>-171995.56793672053</v>
          </cell>
        </row>
        <row r="262">
          <cell r="C262">
            <v>201105</v>
          </cell>
          <cell r="D262" t="str">
            <v>HESS</v>
          </cell>
          <cell r="E262">
            <v>166447</v>
          </cell>
          <cell r="I262" t="str">
            <v>Supply - LI</v>
          </cell>
          <cell r="Z262" t="str">
            <v>Valued from Nucleus - Demand Only; Summer Option at Index plus adder, hence MtM on supply is zero</v>
          </cell>
          <cell r="AB262">
            <v>-177693.20067333206</v>
          </cell>
        </row>
        <row r="263">
          <cell r="C263">
            <v>201106</v>
          </cell>
          <cell r="D263" t="str">
            <v>HESS</v>
          </cell>
          <cell r="E263">
            <v>166447</v>
          </cell>
          <cell r="I263" t="str">
            <v>Supply - LI</v>
          </cell>
          <cell r="Z263" t="str">
            <v>Valued from Nucleus - Demand Only; Summer Option at Index plus adder, hence MtM on supply is zero</v>
          </cell>
          <cell r="AB263">
            <v>-171909.55294975475</v>
          </cell>
        </row>
        <row r="264">
          <cell r="C264">
            <v>201107</v>
          </cell>
          <cell r="D264" t="str">
            <v>HESS</v>
          </cell>
          <cell r="E264">
            <v>166447</v>
          </cell>
          <cell r="I264" t="str">
            <v>Supply - LI</v>
          </cell>
          <cell r="Z264" t="str">
            <v>Valued from Nucleus - Demand Only; Summer Option at Index plus adder, hence MtM on supply is zero</v>
          </cell>
          <cell r="AB264">
            <v>-177586.5420894945</v>
          </cell>
        </row>
        <row r="265">
          <cell r="C265">
            <v>201108</v>
          </cell>
          <cell r="D265" t="str">
            <v>HESS</v>
          </cell>
          <cell r="E265">
            <v>166447</v>
          </cell>
          <cell r="I265" t="str">
            <v>Supply - LI</v>
          </cell>
          <cell r="Z265" t="str">
            <v>Valued from Nucleus - Demand Only; Summer Option at Index plus adder, hence MtM on supply is zero</v>
          </cell>
          <cell r="AB265">
            <v>-177533.21279757575</v>
          </cell>
        </row>
        <row r="266">
          <cell r="C266">
            <v>201109</v>
          </cell>
          <cell r="D266" t="str">
            <v>HESS</v>
          </cell>
          <cell r="E266">
            <v>166447</v>
          </cell>
          <cell r="I266" t="str">
            <v>Supply - LI</v>
          </cell>
          <cell r="Z266" t="str">
            <v>Valued from Nucleus - Demand Only; Summer Option at Index plus adder, hence MtM on supply is zero</v>
          </cell>
          <cell r="AB266">
            <v>-171737.52297582326</v>
          </cell>
        </row>
        <row r="267">
          <cell r="C267">
            <v>201110</v>
          </cell>
          <cell r="D267" t="str">
            <v>HESS</v>
          </cell>
          <cell r="E267">
            <v>166447</v>
          </cell>
          <cell r="I267" t="str">
            <v>Supply - LI</v>
          </cell>
          <cell r="Z267" t="str">
            <v>Valued from Nucleus - Demand Only; Summer Option at Index plus adder, hence MtM on supply is zero</v>
          </cell>
          <cell r="AB267">
            <v>-177391.00135245902</v>
          </cell>
        </row>
        <row r="268">
          <cell r="C268">
            <v>201104</v>
          </cell>
          <cell r="D268" t="str">
            <v>JARON</v>
          </cell>
          <cell r="E268">
            <v>166076</v>
          </cell>
          <cell r="I268" t="str">
            <v>Supply - LI</v>
          </cell>
          <cell r="Z268" t="str">
            <v>Valued from Nucleus - Demand Only</v>
          </cell>
          <cell r="AB268">
            <v>-204146.40541444111</v>
          </cell>
        </row>
        <row r="269">
          <cell r="C269">
            <v>201105</v>
          </cell>
          <cell r="D269" t="str">
            <v>JARON</v>
          </cell>
          <cell r="E269">
            <v>166076</v>
          </cell>
          <cell r="I269" t="str">
            <v>Supply - LI</v>
          </cell>
          <cell r="Z269" t="str">
            <v>Valued from Nucleus - Demand Only</v>
          </cell>
          <cell r="AB269">
            <v>-210909.08689806412</v>
          </cell>
        </row>
        <row r="270">
          <cell r="C270">
            <v>201106</v>
          </cell>
          <cell r="D270" t="str">
            <v>JARON</v>
          </cell>
          <cell r="E270">
            <v>166076</v>
          </cell>
          <cell r="I270" t="str">
            <v>Supply - LI</v>
          </cell>
          <cell r="Z270" t="str">
            <v>Valued from Nucleus - Demand Only</v>
          </cell>
          <cell r="AB270">
            <v>-204044.31179300958</v>
          </cell>
        </row>
        <row r="271">
          <cell r="C271">
            <v>201107</v>
          </cell>
          <cell r="D271" t="str">
            <v>JARON</v>
          </cell>
          <cell r="E271">
            <v>166076</v>
          </cell>
          <cell r="I271" t="str">
            <v>Supply - LI</v>
          </cell>
          <cell r="Z271" t="str">
            <v>Valued from Nucleus - Demand Only</v>
          </cell>
          <cell r="AB271">
            <v>-210782.49080748906</v>
          </cell>
        </row>
        <row r="272">
          <cell r="C272">
            <v>201108</v>
          </cell>
          <cell r="D272" t="str">
            <v>JARON</v>
          </cell>
          <cell r="E272">
            <v>166076</v>
          </cell>
          <cell r="I272" t="str">
            <v>Supply - LI</v>
          </cell>
          <cell r="Z272" t="str">
            <v>Valued from Nucleus - Demand Only</v>
          </cell>
          <cell r="AB272">
            <v>-210719.19276220151</v>
          </cell>
        </row>
        <row r="273">
          <cell r="C273">
            <v>201109</v>
          </cell>
          <cell r="D273" t="str">
            <v>JARON</v>
          </cell>
          <cell r="E273">
            <v>166076</v>
          </cell>
          <cell r="I273" t="str">
            <v>Supply - LI</v>
          </cell>
          <cell r="Z273" t="str">
            <v>Valued from Nucleus - Demand Only</v>
          </cell>
          <cell r="AB273">
            <v>-203840.12455014657</v>
          </cell>
        </row>
        <row r="274">
          <cell r="C274">
            <v>201110</v>
          </cell>
          <cell r="D274" t="str">
            <v>JARON</v>
          </cell>
          <cell r="E274">
            <v>166076</v>
          </cell>
          <cell r="I274" t="str">
            <v>Supply - LI</v>
          </cell>
          <cell r="Z274" t="str">
            <v>Valued from Nucleus - Demand Only</v>
          </cell>
          <cell r="AB274">
            <v>-210550.3979747681</v>
          </cell>
        </row>
        <row r="275">
          <cell r="C275">
            <v>201104</v>
          </cell>
          <cell r="D275" t="str">
            <v>TENASKA</v>
          </cell>
          <cell r="E275">
            <v>166066</v>
          </cell>
          <cell r="I275" t="str">
            <v>Supply - LI</v>
          </cell>
          <cell r="Z275" t="str">
            <v>Valued from Nucleus</v>
          </cell>
          <cell r="AB275">
            <v>-213186.79049628493</v>
          </cell>
        </row>
        <row r="276">
          <cell r="C276">
            <v>201105</v>
          </cell>
          <cell r="D276" t="str">
            <v>TENASKA</v>
          </cell>
          <cell r="E276">
            <v>166066</v>
          </cell>
          <cell r="I276" t="str">
            <v>Supply - LI</v>
          </cell>
          <cell r="Z276" t="str">
            <v>Valued from Nucleus</v>
          </cell>
          <cell r="AB276">
            <v>-220248.94942930847</v>
          </cell>
        </row>
        <row r="277">
          <cell r="C277">
            <v>201106</v>
          </cell>
          <cell r="D277" t="str">
            <v>TENASKA</v>
          </cell>
          <cell r="E277">
            <v>166066</v>
          </cell>
          <cell r="I277" t="str">
            <v>Supply - LI</v>
          </cell>
          <cell r="Z277" t="str">
            <v>Valued from Nucleus</v>
          </cell>
          <cell r="AB277">
            <v>-213080.17577809314</v>
          </cell>
        </row>
        <row r="278">
          <cell r="C278">
            <v>201107</v>
          </cell>
          <cell r="D278" t="str">
            <v>TENASKA</v>
          </cell>
          <cell r="E278">
            <v>166066</v>
          </cell>
          <cell r="I278" t="str">
            <v>Supply - LI</v>
          </cell>
          <cell r="Z278" t="str">
            <v>Valued from Nucleus</v>
          </cell>
          <cell r="AB278">
            <v>-220116.74717875067</v>
          </cell>
        </row>
        <row r="279">
          <cell r="C279">
            <v>201108</v>
          </cell>
          <cell r="D279" t="str">
            <v>TENASKA</v>
          </cell>
          <cell r="E279">
            <v>166066</v>
          </cell>
          <cell r="I279" t="str">
            <v>Supply - LI</v>
          </cell>
          <cell r="Z279" t="str">
            <v>Valued from Nucleus</v>
          </cell>
          <cell r="AB279">
            <v>-220050.64605347178</v>
          </cell>
        </row>
        <row r="280">
          <cell r="C280">
            <v>201109</v>
          </cell>
          <cell r="D280" t="str">
            <v>TENASKA</v>
          </cell>
          <cell r="E280">
            <v>166066</v>
          </cell>
          <cell r="I280" t="str">
            <v>Supply - LI</v>
          </cell>
          <cell r="Z280" t="str">
            <v>Valued from Nucleus</v>
          </cell>
          <cell r="AB280">
            <v>-212866.94634170958</v>
          </cell>
        </row>
        <row r="281">
          <cell r="C281">
            <v>201110</v>
          </cell>
          <cell r="D281" t="str">
            <v>TENASKA</v>
          </cell>
          <cell r="E281">
            <v>166066</v>
          </cell>
          <cell r="I281" t="str">
            <v>Supply - LI</v>
          </cell>
          <cell r="Z281" t="str">
            <v>Valued from Nucleus</v>
          </cell>
          <cell r="AB281">
            <v>-219874.37638606134</v>
          </cell>
        </row>
        <row r="282">
          <cell r="C282">
            <v>201104</v>
          </cell>
          <cell r="D282" t="str">
            <v>BGLNG</v>
          </cell>
          <cell r="E282">
            <v>166064</v>
          </cell>
          <cell r="I282" t="str">
            <v>Supply - LI</v>
          </cell>
          <cell r="Z282" t="str">
            <v>Valued from Nucleus</v>
          </cell>
          <cell r="AB282">
            <v>-289275.46333400003</v>
          </cell>
        </row>
        <row r="283">
          <cell r="C283">
            <v>201105</v>
          </cell>
          <cell r="D283" t="str">
            <v>BGLNG</v>
          </cell>
          <cell r="E283">
            <v>166064</v>
          </cell>
          <cell r="I283" t="str">
            <v>Supply - LI</v>
          </cell>
          <cell r="Z283" t="str">
            <v>Valued from Nucleus</v>
          </cell>
          <cell r="AB283">
            <v>-300912.91666800005</v>
          </cell>
        </row>
        <row r="284">
          <cell r="C284">
            <v>201106</v>
          </cell>
          <cell r="D284" t="str">
            <v>BGLNG</v>
          </cell>
          <cell r="E284">
            <v>166064</v>
          </cell>
          <cell r="I284" t="str">
            <v>Supply - LI</v>
          </cell>
          <cell r="Z284" t="str">
            <v>Valued from Nucleus</v>
          </cell>
          <cell r="AB284">
            <v>-289130.796669</v>
          </cell>
        </row>
        <row r="285">
          <cell r="C285">
            <v>201107</v>
          </cell>
          <cell r="D285" t="str">
            <v>BGLNG</v>
          </cell>
          <cell r="E285">
            <v>166064</v>
          </cell>
          <cell r="I285" t="str">
            <v>Supply - LI</v>
          </cell>
          <cell r="Z285" t="str">
            <v>Valued from Nucleus</v>
          </cell>
          <cell r="AB285">
            <v>-300732.29667000001</v>
          </cell>
        </row>
        <row r="286">
          <cell r="C286">
            <v>201108</v>
          </cell>
          <cell r="D286" t="str">
            <v>BGLNG</v>
          </cell>
          <cell r="E286">
            <v>166064</v>
          </cell>
          <cell r="I286" t="str">
            <v>Supply - LI</v>
          </cell>
          <cell r="Z286" t="str">
            <v>Valued from Nucleus</v>
          </cell>
          <cell r="AB286">
            <v>-300641.98667100002</v>
          </cell>
        </row>
        <row r="287">
          <cell r="C287">
            <v>201109</v>
          </cell>
          <cell r="D287" t="str">
            <v>BGLNG</v>
          </cell>
          <cell r="E287">
            <v>166064</v>
          </cell>
          <cell r="I287" t="str">
            <v>Supply - LI</v>
          </cell>
          <cell r="Z287" t="str">
            <v>Valued from Nucleus</v>
          </cell>
          <cell r="AB287">
            <v>-288841.46333900001</v>
          </cell>
        </row>
        <row r="288">
          <cell r="C288">
            <v>201110</v>
          </cell>
          <cell r="D288" t="str">
            <v>BGLNG</v>
          </cell>
          <cell r="E288">
            <v>166064</v>
          </cell>
          <cell r="I288" t="str">
            <v>Supply - LI</v>
          </cell>
          <cell r="Z288" t="str">
            <v>Valued from Nucleus</v>
          </cell>
          <cell r="AB288">
            <v>-300401.16000700003</v>
          </cell>
        </row>
        <row r="289">
          <cell r="C289">
            <v>201104</v>
          </cell>
          <cell r="D289" t="str">
            <v>BGLNG</v>
          </cell>
          <cell r="E289">
            <v>166075</v>
          </cell>
          <cell r="I289" t="str">
            <v>Supply - LI</v>
          </cell>
          <cell r="Z289" t="str">
            <v>Valued from nucleus - Demand Only</v>
          </cell>
          <cell r="AB289">
            <v>-303689.25</v>
          </cell>
        </row>
        <row r="290">
          <cell r="C290">
            <v>201105</v>
          </cell>
          <cell r="D290" t="str">
            <v>BGLNG</v>
          </cell>
          <cell r="E290">
            <v>166075</v>
          </cell>
          <cell r="I290" t="str">
            <v>Supply - LI</v>
          </cell>
          <cell r="Z290" t="str">
            <v>Valued from nucleus - Demand Only</v>
          </cell>
          <cell r="AB290">
            <v>-315998.55</v>
          </cell>
        </row>
        <row r="291">
          <cell r="C291">
            <v>201106</v>
          </cell>
          <cell r="D291" t="str">
            <v>BGLNG</v>
          </cell>
          <cell r="E291">
            <v>166075</v>
          </cell>
          <cell r="I291" t="str">
            <v>Supply - LI</v>
          </cell>
          <cell r="Z291" t="str">
            <v>Valued from nucleus - Demand Only</v>
          </cell>
          <cell r="AB291">
            <v>-303537.375</v>
          </cell>
        </row>
        <row r="292">
          <cell r="C292">
            <v>201107</v>
          </cell>
          <cell r="D292" t="str">
            <v>BGLNG</v>
          </cell>
          <cell r="E292">
            <v>166075</v>
          </cell>
          <cell r="I292" t="str">
            <v>Supply - LI</v>
          </cell>
          <cell r="Z292" t="str">
            <v>Valued from nucleus - Demand Only</v>
          </cell>
          <cell r="AB292">
            <v>-315808.875</v>
          </cell>
        </row>
        <row r="293">
          <cell r="C293">
            <v>201108</v>
          </cell>
          <cell r="D293" t="str">
            <v>BGLNG</v>
          </cell>
          <cell r="E293">
            <v>166075</v>
          </cell>
          <cell r="I293" t="str">
            <v>Supply - LI</v>
          </cell>
          <cell r="Z293" t="str">
            <v>Valued from nucleus - Demand Only</v>
          </cell>
          <cell r="AB293">
            <v>-315714.03750000003</v>
          </cell>
        </row>
        <row r="294">
          <cell r="C294">
            <v>201109</v>
          </cell>
          <cell r="D294" t="str">
            <v>BGLNG</v>
          </cell>
          <cell r="E294">
            <v>166075</v>
          </cell>
          <cell r="I294" t="str">
            <v>Supply - LI</v>
          </cell>
          <cell r="Z294" t="str">
            <v>Valued from nucleus - Demand Only</v>
          </cell>
          <cell r="AB294">
            <v>-303233.625</v>
          </cell>
        </row>
        <row r="295">
          <cell r="C295">
            <v>201110</v>
          </cell>
          <cell r="D295" t="str">
            <v>BGLNG</v>
          </cell>
          <cell r="E295">
            <v>166075</v>
          </cell>
          <cell r="I295" t="str">
            <v>Supply - LI</v>
          </cell>
          <cell r="Z295" t="str">
            <v>Valued from nucleus - Demand Only</v>
          </cell>
          <cell r="AB295">
            <v>-315461.13750000001</v>
          </cell>
        </row>
        <row r="296">
          <cell r="C296">
            <v>201104</v>
          </cell>
          <cell r="D296" t="str">
            <v>BP</v>
          </cell>
          <cell r="E296">
            <v>166449</v>
          </cell>
          <cell r="I296" t="str">
            <v>Supply - LI</v>
          </cell>
          <cell r="Z296" t="str">
            <v>Not Valued from Nucleus - Model</v>
          </cell>
          <cell r="AB296">
            <v>0</v>
          </cell>
        </row>
        <row r="297">
          <cell r="C297">
            <v>201105</v>
          </cell>
          <cell r="D297" t="str">
            <v>BP</v>
          </cell>
          <cell r="E297">
            <v>166449</v>
          </cell>
          <cell r="I297" t="str">
            <v>Supply - LI</v>
          </cell>
          <cell r="Z297" t="str">
            <v>Not Valued from Nucleus - Model</v>
          </cell>
          <cell r="AB297">
            <v>0</v>
          </cell>
        </row>
        <row r="298">
          <cell r="C298">
            <v>201106</v>
          </cell>
          <cell r="D298" t="str">
            <v>BP</v>
          </cell>
          <cell r="E298">
            <v>166449</v>
          </cell>
          <cell r="I298" t="str">
            <v>Supply - LI</v>
          </cell>
          <cell r="Z298" t="str">
            <v>Not Valued from Nucleus - Model</v>
          </cell>
          <cell r="AB298">
            <v>0</v>
          </cell>
        </row>
        <row r="299">
          <cell r="C299">
            <v>201107</v>
          </cell>
          <cell r="D299" t="str">
            <v>BP</v>
          </cell>
          <cell r="E299">
            <v>166449</v>
          </cell>
          <cell r="I299" t="str">
            <v>Supply - LI</v>
          </cell>
          <cell r="Z299" t="str">
            <v>Not Valued from Nucleus - Model</v>
          </cell>
          <cell r="AB299">
            <v>0</v>
          </cell>
        </row>
        <row r="300">
          <cell r="C300">
            <v>201108</v>
          </cell>
          <cell r="D300" t="str">
            <v>BP</v>
          </cell>
          <cell r="E300">
            <v>166449</v>
          </cell>
          <cell r="I300" t="str">
            <v>Supply - LI</v>
          </cell>
          <cell r="Z300" t="str">
            <v>Not Valued from Nucleus - Model</v>
          </cell>
          <cell r="AB300">
            <v>0</v>
          </cell>
        </row>
        <row r="301">
          <cell r="C301">
            <v>201109</v>
          </cell>
          <cell r="D301" t="str">
            <v>BP</v>
          </cell>
          <cell r="E301">
            <v>166449</v>
          </cell>
          <cell r="I301" t="str">
            <v>Supply - LI</v>
          </cell>
          <cell r="Z301" t="str">
            <v>Not Valued from Nucleus - Model</v>
          </cell>
          <cell r="AB301">
            <v>0</v>
          </cell>
        </row>
        <row r="302">
          <cell r="C302">
            <v>201110</v>
          </cell>
          <cell r="D302" t="str">
            <v>BP</v>
          </cell>
          <cell r="E302">
            <v>166449</v>
          </cell>
          <cell r="I302" t="str">
            <v>Supply - LI</v>
          </cell>
          <cell r="Z302" t="str">
            <v>Not Valued from Nucleus - Model</v>
          </cell>
          <cell r="AB302">
            <v>0</v>
          </cell>
        </row>
        <row r="303">
          <cell r="C303">
            <v>201104</v>
          </cell>
          <cell r="D303" t="str">
            <v>EMERASVC</v>
          </cell>
          <cell r="E303">
            <v>166065</v>
          </cell>
          <cell r="I303" t="str">
            <v>Supply - LI</v>
          </cell>
          <cell r="Z303" t="str">
            <v>Valued from Nucleus</v>
          </cell>
          <cell r="AB303">
            <v>-288025.71333400003</v>
          </cell>
        </row>
        <row r="304">
          <cell r="C304">
            <v>201105</v>
          </cell>
          <cell r="D304" t="str">
            <v>EMERASVC</v>
          </cell>
          <cell r="E304">
            <v>166065</v>
          </cell>
          <cell r="I304" t="str">
            <v>Supply - LI</v>
          </cell>
          <cell r="Z304" t="str">
            <v>Valued from Nucleus</v>
          </cell>
          <cell r="AB304">
            <v>-299663.41666800005</v>
          </cell>
        </row>
        <row r="305">
          <cell r="C305">
            <v>201106</v>
          </cell>
          <cell r="D305" t="str">
            <v>EMERASVC</v>
          </cell>
          <cell r="E305">
            <v>166065</v>
          </cell>
          <cell r="I305" t="str">
            <v>Supply - LI</v>
          </cell>
          <cell r="Z305" t="str">
            <v>Valued from Nucleus</v>
          </cell>
          <cell r="AB305">
            <v>-287881.671669</v>
          </cell>
        </row>
        <row r="306">
          <cell r="C306">
            <v>201107</v>
          </cell>
          <cell r="D306" t="str">
            <v>EMERASVC</v>
          </cell>
          <cell r="E306">
            <v>166065</v>
          </cell>
          <cell r="I306" t="str">
            <v>Supply - LI</v>
          </cell>
          <cell r="Z306" t="str">
            <v>Valued from Nucleus</v>
          </cell>
          <cell r="AB306">
            <v>-299483.54667000001</v>
          </cell>
        </row>
        <row r="307">
          <cell r="C307">
            <v>201108</v>
          </cell>
          <cell r="D307" t="str">
            <v>EMERASVC</v>
          </cell>
          <cell r="E307">
            <v>166065</v>
          </cell>
          <cell r="I307" t="str">
            <v>Supply - LI</v>
          </cell>
          <cell r="Z307" t="str">
            <v>Valued from Nucleus</v>
          </cell>
          <cell r="AB307">
            <v>-299393.61167100002</v>
          </cell>
        </row>
        <row r="308">
          <cell r="C308">
            <v>201109</v>
          </cell>
          <cell r="D308" t="str">
            <v>EMERASVC</v>
          </cell>
          <cell r="E308">
            <v>166065</v>
          </cell>
          <cell r="I308" t="str">
            <v>Supply - LI</v>
          </cell>
          <cell r="Z308" t="str">
            <v>Valued from Nucleus</v>
          </cell>
          <cell r="AB308">
            <v>-287593.58833900001</v>
          </cell>
        </row>
        <row r="309">
          <cell r="C309">
            <v>201110</v>
          </cell>
          <cell r="D309" t="str">
            <v>EMERASVC</v>
          </cell>
          <cell r="E309">
            <v>166065</v>
          </cell>
          <cell r="I309" t="str">
            <v>Supply - LI</v>
          </cell>
          <cell r="Z309" t="str">
            <v>Valued from Nucleus</v>
          </cell>
          <cell r="AB309">
            <v>-299153.78500700003</v>
          </cell>
        </row>
        <row r="310">
          <cell r="C310">
            <v>201104</v>
          </cell>
          <cell r="D310" t="str">
            <v>HESS</v>
          </cell>
          <cell r="E310">
            <v>166447</v>
          </cell>
          <cell r="I310" t="str">
            <v>Supply - LI</v>
          </cell>
          <cell r="Z310" t="str">
            <v>Valued from Nucleus - Demand Only; Summer Option at Index plus adder, hence MtM on supply is zero</v>
          </cell>
          <cell r="AB310">
            <v>-221955.6</v>
          </cell>
        </row>
        <row r="311">
          <cell r="C311">
            <v>201105</v>
          </cell>
          <cell r="D311" t="str">
            <v>HESS</v>
          </cell>
          <cell r="E311">
            <v>166447</v>
          </cell>
          <cell r="I311" t="str">
            <v>Supply - LI</v>
          </cell>
          <cell r="Z311" t="str">
            <v>Valued from Nucleus - Demand Only; Summer Option at Index plus adder, hence MtM on supply is zero</v>
          </cell>
          <cell r="AB311">
            <v>-231807.24</v>
          </cell>
        </row>
        <row r="312">
          <cell r="C312">
            <v>201106</v>
          </cell>
          <cell r="D312" t="str">
            <v>HESS</v>
          </cell>
          <cell r="E312">
            <v>166447</v>
          </cell>
          <cell r="I312" t="str">
            <v>Supply - LI</v>
          </cell>
          <cell r="Z312" t="str">
            <v>Valued from Nucleus - Demand Only; Summer Option at Index plus adder, hence MtM on supply is zero</v>
          </cell>
          <cell r="AB312">
            <v>-221844.6</v>
          </cell>
        </row>
        <row r="313">
          <cell r="C313">
            <v>201107</v>
          </cell>
          <cell r="D313" t="str">
            <v>HESS</v>
          </cell>
          <cell r="E313">
            <v>166447</v>
          </cell>
          <cell r="I313" t="str">
            <v>Supply - LI</v>
          </cell>
          <cell r="Z313" t="str">
            <v>Valued from Nucleus - Demand Only; Summer Option at Index plus adder, hence MtM on supply is zero</v>
          </cell>
          <cell r="AB313">
            <v>-231668.1</v>
          </cell>
        </row>
        <row r="314">
          <cell r="C314">
            <v>201108</v>
          </cell>
          <cell r="D314" t="str">
            <v>HESS</v>
          </cell>
          <cell r="E314">
            <v>166447</v>
          </cell>
          <cell r="I314" t="str">
            <v>Supply - LI</v>
          </cell>
          <cell r="Z314" t="str">
            <v>Valued from Nucleus - Demand Only; Summer Option at Index plus adder, hence MtM on supply is zero</v>
          </cell>
          <cell r="AB314">
            <v>-231598.53</v>
          </cell>
        </row>
        <row r="315">
          <cell r="C315">
            <v>201109</v>
          </cell>
          <cell r="D315" t="str">
            <v>HESS</v>
          </cell>
          <cell r="E315">
            <v>166447</v>
          </cell>
          <cell r="I315" t="str">
            <v>Supply - LI</v>
          </cell>
          <cell r="Z315" t="str">
            <v>Valued from Nucleus - Demand Only; Summer Option at Index plus adder, hence MtM on supply is zero</v>
          </cell>
          <cell r="AB315">
            <v>-221622.6</v>
          </cell>
        </row>
        <row r="316">
          <cell r="C316">
            <v>201110</v>
          </cell>
          <cell r="D316" t="str">
            <v>HESS</v>
          </cell>
          <cell r="E316">
            <v>166447</v>
          </cell>
          <cell r="I316" t="str">
            <v>Supply - LI</v>
          </cell>
          <cell r="Z316" t="str">
            <v>Valued from Nucleus - Demand Only; Summer Option at Index plus adder, hence MtM on supply is zero</v>
          </cell>
          <cell r="AB316">
            <v>-231413.01</v>
          </cell>
        </row>
        <row r="317">
          <cell r="C317">
            <v>201104</v>
          </cell>
          <cell r="D317" t="str">
            <v>JARON</v>
          </cell>
          <cell r="E317">
            <v>166076</v>
          </cell>
          <cell r="I317" t="str">
            <v>Supply - LI</v>
          </cell>
          <cell r="Z317" t="str">
            <v>Valued from Nucleus - Demand Only</v>
          </cell>
          <cell r="AB317">
            <v>-276444.7</v>
          </cell>
        </row>
        <row r="318">
          <cell r="C318">
            <v>201105</v>
          </cell>
          <cell r="D318" t="str">
            <v>JARON</v>
          </cell>
          <cell r="E318">
            <v>166076</v>
          </cell>
          <cell r="I318" t="str">
            <v>Supply - LI</v>
          </cell>
          <cell r="Z318" t="str">
            <v>Valued from Nucleus - Demand Only</v>
          </cell>
          <cell r="AB318">
            <v>-288309.63</v>
          </cell>
        </row>
        <row r="319">
          <cell r="C319">
            <v>201106</v>
          </cell>
          <cell r="D319" t="str">
            <v>JARON</v>
          </cell>
          <cell r="E319">
            <v>166076</v>
          </cell>
          <cell r="I319" t="str">
            <v>Supply - LI</v>
          </cell>
          <cell r="Z319" t="str">
            <v>Valued from Nucleus - Demand Only</v>
          </cell>
          <cell r="AB319">
            <v>-276306.45</v>
          </cell>
        </row>
        <row r="320">
          <cell r="C320">
            <v>201107</v>
          </cell>
          <cell r="D320" t="str">
            <v>JARON</v>
          </cell>
          <cell r="E320">
            <v>166076</v>
          </cell>
          <cell r="I320" t="str">
            <v>Supply - LI</v>
          </cell>
          <cell r="Z320" t="str">
            <v>Valued from Nucleus - Demand Only</v>
          </cell>
          <cell r="AB320">
            <v>-288136.57500000001</v>
          </cell>
        </row>
        <row r="321">
          <cell r="C321">
            <v>201108</v>
          </cell>
          <cell r="D321" t="str">
            <v>JARON</v>
          </cell>
          <cell r="E321">
            <v>166076</v>
          </cell>
          <cell r="I321" t="str">
            <v>Supply - LI</v>
          </cell>
          <cell r="Z321" t="str">
            <v>Valued from Nucleus - Demand Only</v>
          </cell>
          <cell r="AB321">
            <v>-288050.04749999999</v>
          </cell>
        </row>
        <row r="322">
          <cell r="C322">
            <v>201109</v>
          </cell>
          <cell r="D322" t="str">
            <v>JARON</v>
          </cell>
          <cell r="E322">
            <v>166076</v>
          </cell>
          <cell r="I322" t="str">
            <v>Supply - LI</v>
          </cell>
          <cell r="Z322" t="str">
            <v>Valued from Nucleus - Demand Only</v>
          </cell>
          <cell r="AB322">
            <v>-276029.95</v>
          </cell>
        </row>
        <row r="323">
          <cell r="C323">
            <v>201110</v>
          </cell>
          <cell r="D323" t="str">
            <v>JARON</v>
          </cell>
          <cell r="E323">
            <v>166076</v>
          </cell>
          <cell r="I323" t="str">
            <v>Supply - LI</v>
          </cell>
          <cell r="Z323" t="str">
            <v>Valued from Nucleus - Demand Only</v>
          </cell>
          <cell r="AB323">
            <v>-287819.3075</v>
          </cell>
        </row>
        <row r="324">
          <cell r="C324">
            <v>201104</v>
          </cell>
          <cell r="D324" t="str">
            <v>TENASKA</v>
          </cell>
          <cell r="E324">
            <v>166066</v>
          </cell>
          <cell r="I324" t="str">
            <v>Supply - LI</v>
          </cell>
          <cell r="Z324" t="str">
            <v>Valued from Nucleus</v>
          </cell>
          <cell r="AB324">
            <v>-308835.47055000003</v>
          </cell>
        </row>
        <row r="325">
          <cell r="C325">
            <v>201105</v>
          </cell>
          <cell r="D325" t="str">
            <v>TENASKA</v>
          </cell>
          <cell r="E325">
            <v>166066</v>
          </cell>
          <cell r="I325" t="str">
            <v>Supply - LI</v>
          </cell>
          <cell r="Z325" t="str">
            <v>Valued from Nucleus</v>
          </cell>
          <cell r="AB325">
            <v>-320469.0111</v>
          </cell>
        </row>
        <row r="326">
          <cell r="C326">
            <v>201106</v>
          </cell>
          <cell r="D326" t="str">
            <v>TENASKA</v>
          </cell>
          <cell r="E326">
            <v>166066</v>
          </cell>
          <cell r="I326" t="str">
            <v>Supply - LI</v>
          </cell>
          <cell r="Z326" t="str">
            <v>Valued from Nucleus</v>
          </cell>
          <cell r="AB326">
            <v>-308681.02192500001</v>
          </cell>
        </row>
        <row r="327">
          <cell r="C327">
            <v>201107</v>
          </cell>
          <cell r="D327" t="str">
            <v>TENASKA</v>
          </cell>
          <cell r="E327">
            <v>166066</v>
          </cell>
          <cell r="I327" t="str">
            <v>Supply - LI</v>
          </cell>
          <cell r="Z327" t="str">
            <v>Valued from Nucleus</v>
          </cell>
          <cell r="AB327">
            <v>-320276.65275000001</v>
          </cell>
        </row>
        <row r="328">
          <cell r="C328">
            <v>201108</v>
          </cell>
          <cell r="D328" t="str">
            <v>TENASKA</v>
          </cell>
          <cell r="E328">
            <v>166066</v>
          </cell>
          <cell r="I328" t="str">
            <v>Supply - LI</v>
          </cell>
          <cell r="Z328" t="str">
            <v>Valued from Nucleus</v>
          </cell>
          <cell r="AB328">
            <v>-320180.47357500001</v>
          </cell>
        </row>
        <row r="329">
          <cell r="C329">
            <v>201109</v>
          </cell>
          <cell r="D329" t="str">
            <v>TENASKA</v>
          </cell>
          <cell r="E329">
            <v>166066</v>
          </cell>
          <cell r="I329" t="str">
            <v>Supply - LI</v>
          </cell>
          <cell r="Z329" t="str">
            <v>Valued from Nucleus</v>
          </cell>
          <cell r="AB329">
            <v>-308372.12467499997</v>
          </cell>
        </row>
        <row r="330">
          <cell r="C330">
            <v>201110</v>
          </cell>
          <cell r="D330" t="str">
            <v>TENASKA</v>
          </cell>
          <cell r="E330">
            <v>166066</v>
          </cell>
          <cell r="I330" t="str">
            <v>Supply - LI</v>
          </cell>
          <cell r="Z330" t="str">
            <v>Valued from Nucleus</v>
          </cell>
          <cell r="AB330">
            <v>-319923.99577500002</v>
          </cell>
        </row>
        <row r="331">
          <cell r="C331">
            <v>201104</v>
          </cell>
          <cell r="D331" t="str">
            <v>REPSOL</v>
          </cell>
          <cell r="E331">
            <v>166059</v>
          </cell>
          <cell r="I331" t="str">
            <v>Supply - EN</v>
          </cell>
          <cell r="Z331" t="str">
            <v>Not Valued from Nucleus - Model</v>
          </cell>
          <cell r="AB331">
            <v>0</v>
          </cell>
        </row>
        <row r="332">
          <cell r="C332">
            <v>201105</v>
          </cell>
          <cell r="D332" t="str">
            <v>REPSOL</v>
          </cell>
          <cell r="E332">
            <v>166059</v>
          </cell>
          <cell r="I332" t="str">
            <v>Supply - EN</v>
          </cell>
          <cell r="Z332" t="str">
            <v>Not Valued from Nucleus - Model</v>
          </cell>
          <cell r="AB332">
            <v>0</v>
          </cell>
        </row>
        <row r="333">
          <cell r="C333">
            <v>201106</v>
          </cell>
          <cell r="D333" t="str">
            <v>REPSOL</v>
          </cell>
          <cell r="E333">
            <v>166059</v>
          </cell>
          <cell r="I333" t="str">
            <v>Supply - EN</v>
          </cell>
          <cell r="Z333" t="str">
            <v>Not Valued from Nucleus - Model</v>
          </cell>
          <cell r="AB333">
            <v>0</v>
          </cell>
        </row>
        <row r="334">
          <cell r="C334">
            <v>201107</v>
          </cell>
          <cell r="D334" t="str">
            <v>REPSOL</v>
          </cell>
          <cell r="E334">
            <v>166059</v>
          </cell>
          <cell r="I334" t="str">
            <v>Supply - EN</v>
          </cell>
          <cell r="Z334" t="str">
            <v>Not Valued from Nucleus - Model</v>
          </cell>
          <cell r="AB334">
            <v>0</v>
          </cell>
        </row>
        <row r="335">
          <cell r="C335">
            <v>201108</v>
          </cell>
          <cell r="D335" t="str">
            <v>REPSOL</v>
          </cell>
          <cell r="E335">
            <v>166059</v>
          </cell>
          <cell r="I335" t="str">
            <v>Supply - EN</v>
          </cell>
          <cell r="Z335" t="str">
            <v>Not Valued from Nucleus - Model</v>
          </cell>
          <cell r="AB335">
            <v>0</v>
          </cell>
        </row>
        <row r="336">
          <cell r="C336">
            <v>201109</v>
          </cell>
          <cell r="D336" t="str">
            <v>REPSOL</v>
          </cell>
          <cell r="E336">
            <v>166059</v>
          </cell>
          <cell r="I336" t="str">
            <v>Supply - EN</v>
          </cell>
          <cell r="Z336" t="str">
            <v>Not Valued from Nucleus - Model</v>
          </cell>
          <cell r="AB336">
            <v>0</v>
          </cell>
        </row>
        <row r="337">
          <cell r="C337">
            <v>201110</v>
          </cell>
          <cell r="D337" t="str">
            <v>REPSOL</v>
          </cell>
          <cell r="E337">
            <v>166059</v>
          </cell>
          <cell r="I337" t="str">
            <v>Supply - EN</v>
          </cell>
          <cell r="Z337" t="str">
            <v>Not Valued from Nucleus - Model</v>
          </cell>
          <cell r="AB337">
            <v>0</v>
          </cell>
        </row>
        <row r="338">
          <cell r="C338">
            <v>201104</v>
          </cell>
          <cell r="D338" t="str">
            <v>JPMORVEN</v>
          </cell>
          <cell r="E338">
            <v>153972</v>
          </cell>
          <cell r="I338" t="str">
            <v>Supply - EN</v>
          </cell>
          <cell r="Z338" t="str">
            <v>Valued from Nucleus - Baseload Portion</v>
          </cell>
          <cell r="AB338">
            <v>-5347.8662127999942</v>
          </cell>
        </row>
        <row r="339">
          <cell r="C339">
            <v>201104</v>
          </cell>
          <cell r="D339" t="str">
            <v>ANE</v>
          </cell>
          <cell r="E339">
            <v>67038</v>
          </cell>
          <cell r="I339" t="str">
            <v>Supply - NY</v>
          </cell>
          <cell r="Z339" t="str">
            <v>Valued in Nucleus</v>
          </cell>
          <cell r="AB339">
            <v>-363624.65207128704</v>
          </cell>
        </row>
        <row r="340">
          <cell r="C340">
            <v>201105</v>
          </cell>
          <cell r="D340" t="str">
            <v>ANE</v>
          </cell>
          <cell r="E340">
            <v>67038</v>
          </cell>
          <cell r="I340" t="str">
            <v>Supply - NY</v>
          </cell>
          <cell r="Z340" t="str">
            <v>Valued in Nucleus</v>
          </cell>
          <cell r="AB340">
            <v>-375670.30967940972</v>
          </cell>
        </row>
        <row r="341">
          <cell r="C341">
            <v>201106</v>
          </cell>
          <cell r="D341" t="str">
            <v>ANE</v>
          </cell>
          <cell r="E341">
            <v>67038</v>
          </cell>
          <cell r="I341" t="str">
            <v>Supply - NY</v>
          </cell>
          <cell r="Z341" t="str">
            <v>Valued in Nucleus</v>
          </cell>
          <cell r="AB341">
            <v>-363442.80337551225</v>
          </cell>
        </row>
        <row r="342">
          <cell r="C342">
            <v>201107</v>
          </cell>
          <cell r="D342" t="str">
            <v>ANE</v>
          </cell>
          <cell r="E342">
            <v>67038</v>
          </cell>
          <cell r="I342" t="str">
            <v>Supply - NY</v>
          </cell>
          <cell r="Z342" t="str">
            <v>Valued in Nucleus</v>
          </cell>
          <cell r="AB342">
            <v>-374503.97987593629</v>
          </cell>
        </row>
        <row r="343">
          <cell r="C343">
            <v>201108</v>
          </cell>
          <cell r="D343" t="str">
            <v>ANE</v>
          </cell>
          <cell r="E343">
            <v>67038</v>
          </cell>
          <cell r="I343" t="str">
            <v>Supply - NY</v>
          </cell>
          <cell r="Z343" t="str">
            <v>Valued in Nucleus</v>
          </cell>
          <cell r="AB343">
            <v>-374391.51621831593</v>
          </cell>
        </row>
        <row r="344">
          <cell r="C344">
            <v>201109</v>
          </cell>
          <cell r="D344" t="str">
            <v>ANE</v>
          </cell>
          <cell r="E344">
            <v>67038</v>
          </cell>
          <cell r="I344" t="str">
            <v>Supply - NY</v>
          </cell>
          <cell r="Z344" t="str">
            <v>Valued in Nucleus</v>
          </cell>
          <cell r="AB344">
            <v>-362169.25613692449</v>
          </cell>
        </row>
        <row r="345">
          <cell r="C345">
            <v>201110</v>
          </cell>
          <cell r="D345" t="str">
            <v>ANE</v>
          </cell>
          <cell r="E345">
            <v>67038</v>
          </cell>
          <cell r="I345" t="str">
            <v>Supply - NY</v>
          </cell>
          <cell r="Z345" t="str">
            <v>Valued in Nucleus</v>
          </cell>
          <cell r="AB345">
            <v>-373079.51924745896</v>
          </cell>
        </row>
        <row r="346">
          <cell r="C346">
            <v>201104</v>
          </cell>
          <cell r="D346" t="str">
            <v>ANE</v>
          </cell>
          <cell r="E346">
            <v>67039</v>
          </cell>
          <cell r="I346" t="str">
            <v>Supply - LI</v>
          </cell>
          <cell r="Z346" t="str">
            <v>Valued in Nucleus</v>
          </cell>
          <cell r="AB346">
            <v>-355239.38472835184</v>
          </cell>
        </row>
        <row r="347">
          <cell r="C347">
            <v>201105</v>
          </cell>
          <cell r="D347" t="str">
            <v>ANE</v>
          </cell>
          <cell r="E347">
            <v>67039</v>
          </cell>
          <cell r="I347" t="str">
            <v>Supply - LI</v>
          </cell>
          <cell r="Z347" t="str">
            <v>Valued in Nucleus</v>
          </cell>
          <cell r="AB347">
            <v>-367007.26672695449</v>
          </cell>
        </row>
        <row r="348">
          <cell r="C348">
            <v>201106</v>
          </cell>
          <cell r="D348" t="str">
            <v>ANE</v>
          </cell>
          <cell r="E348">
            <v>67039</v>
          </cell>
          <cell r="I348" t="str">
            <v>Supply - LI</v>
          </cell>
          <cell r="Z348" t="str">
            <v>Valued in Nucleus</v>
          </cell>
          <cell r="AB348">
            <v>-355061.72950494295</v>
          </cell>
        </row>
        <row r="349">
          <cell r="C349">
            <v>201107</v>
          </cell>
          <cell r="D349" t="str">
            <v>ANE</v>
          </cell>
          <cell r="E349">
            <v>67039</v>
          </cell>
          <cell r="I349" t="str">
            <v>Supply - LI</v>
          </cell>
          <cell r="Z349" t="str">
            <v>Valued in Nucleus</v>
          </cell>
          <cell r="AB349">
            <v>-365867.83275454328</v>
          </cell>
        </row>
        <row r="350">
          <cell r="C350">
            <v>201108</v>
          </cell>
          <cell r="D350" t="str">
            <v>ANE</v>
          </cell>
          <cell r="E350">
            <v>67039</v>
          </cell>
          <cell r="I350" t="str">
            <v>Supply - LI</v>
          </cell>
          <cell r="Z350" t="str">
            <v>Valued in Nucleus</v>
          </cell>
          <cell r="AB350">
            <v>-365757.96253449685</v>
          </cell>
        </row>
        <row r="351">
          <cell r="C351">
            <v>201109</v>
          </cell>
          <cell r="D351" t="str">
            <v>ANE</v>
          </cell>
          <cell r="E351">
            <v>67039</v>
          </cell>
          <cell r="I351" t="str">
            <v>Supply - LI</v>
          </cell>
          <cell r="Z351" t="str">
            <v>Valued in Nucleus</v>
          </cell>
          <cell r="AB351">
            <v>-353817.55055590486</v>
          </cell>
        </row>
        <row r="352">
          <cell r="C352">
            <v>201110</v>
          </cell>
          <cell r="D352" t="str">
            <v>ANE</v>
          </cell>
          <cell r="E352">
            <v>67039</v>
          </cell>
          <cell r="I352" t="str">
            <v>Supply - LI</v>
          </cell>
          <cell r="Z352" t="str">
            <v>Valued in Nucleus</v>
          </cell>
          <cell r="AB352">
            <v>-364476.22051277803</v>
          </cell>
        </row>
        <row r="353">
          <cell r="C353">
            <v>201104</v>
          </cell>
          <cell r="D353" t="str">
            <v>BPCANMKT</v>
          </cell>
          <cell r="E353">
            <v>84190</v>
          </cell>
          <cell r="I353" t="str">
            <v>Supply - NIMO</v>
          </cell>
          <cell r="Z353" t="str">
            <v>Valued in Nucleus</v>
          </cell>
          <cell r="AB353">
            <v>-1501110.8176381867</v>
          </cell>
        </row>
        <row r="354">
          <cell r="C354">
            <v>201105</v>
          </cell>
          <cell r="D354" t="str">
            <v>BPCANMKT</v>
          </cell>
          <cell r="E354">
            <v>84190</v>
          </cell>
          <cell r="I354" t="str">
            <v>Supply - NIMO</v>
          </cell>
          <cell r="Z354" t="str">
            <v>Valued in Nucleus</v>
          </cell>
          <cell r="AB354">
            <v>-1550837.5532654892</v>
          </cell>
        </row>
        <row r="355">
          <cell r="C355">
            <v>201106</v>
          </cell>
          <cell r="D355" t="str">
            <v>BPCANMKT</v>
          </cell>
          <cell r="E355">
            <v>84190</v>
          </cell>
          <cell r="I355" t="str">
            <v>Supply - NIMO</v>
          </cell>
          <cell r="Z355" t="str">
            <v>Valued in Nucleus</v>
          </cell>
          <cell r="AB355">
            <v>-1500360.1120882574</v>
          </cell>
        </row>
        <row r="356">
          <cell r="C356">
            <v>201107</v>
          </cell>
          <cell r="D356" t="str">
            <v>BPCANMKT</v>
          </cell>
          <cell r="E356">
            <v>84190</v>
          </cell>
          <cell r="I356" t="str">
            <v>Supply - NIMO</v>
          </cell>
          <cell r="Z356" t="str">
            <v>Valued in Nucleus</v>
          </cell>
          <cell r="AB356">
            <v>-1545996.5703263315</v>
          </cell>
        </row>
        <row r="357">
          <cell r="C357">
            <v>201108</v>
          </cell>
          <cell r="D357" t="str">
            <v>BPCANMKT</v>
          </cell>
          <cell r="E357">
            <v>84190</v>
          </cell>
          <cell r="I357" t="str">
            <v>Supply - NIMO</v>
          </cell>
          <cell r="Z357" t="str">
            <v>Valued in Nucleus</v>
          </cell>
          <cell r="AB357">
            <v>-1545532.3070919993</v>
          </cell>
        </row>
        <row r="358">
          <cell r="C358">
            <v>201109</v>
          </cell>
          <cell r="D358" t="str">
            <v>BPCANMKT</v>
          </cell>
          <cell r="E358">
            <v>84190</v>
          </cell>
          <cell r="I358" t="str">
            <v>Supply - NIMO</v>
          </cell>
          <cell r="Z358" t="str">
            <v>Valued in Nucleus</v>
          </cell>
          <cell r="AB358">
            <v>-1495077.3768834413</v>
          </cell>
        </row>
        <row r="359">
          <cell r="C359">
            <v>201110</v>
          </cell>
          <cell r="D359" t="str">
            <v>BPCANMKT</v>
          </cell>
          <cell r="E359">
            <v>84190</v>
          </cell>
          <cell r="I359" t="str">
            <v>Supply - NIMO</v>
          </cell>
          <cell r="Z359" t="str">
            <v>Valued in Nucleus</v>
          </cell>
          <cell r="AB359">
            <v>-1540088.0228111069</v>
          </cell>
        </row>
      </sheetData>
      <sheetData sheetId="22" refreshError="1"/>
      <sheetData sheetId="23" refreshError="1"/>
      <sheetData sheetId="24">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17378.446562213368</v>
          </cell>
        </row>
        <row r="38">
          <cell r="B38">
            <v>201102</v>
          </cell>
          <cell r="C38">
            <v>144516</v>
          </cell>
          <cell r="F38">
            <v>387190</v>
          </cell>
          <cell r="V38">
            <v>294262.266</v>
          </cell>
          <cell r="AM38" t="str">
            <v>NGP 3</v>
          </cell>
          <cell r="AP38">
            <v>286521.96535937913</v>
          </cell>
        </row>
        <row r="39">
          <cell r="B39">
            <v>201102</v>
          </cell>
          <cell r="C39">
            <v>144517</v>
          </cell>
          <cell r="F39">
            <v>559880</v>
          </cell>
          <cell r="V39">
            <v>431110.02600000001</v>
          </cell>
          <cell r="AM39" t="str">
            <v>NGP 3</v>
          </cell>
          <cell r="AP39">
            <v>419917.48610312562</v>
          </cell>
        </row>
        <row r="40">
          <cell r="B40">
            <v>201102</v>
          </cell>
          <cell r="C40">
            <v>144663</v>
          </cell>
          <cell r="F40">
            <v>28330</v>
          </cell>
          <cell r="V40">
            <v>21530.866000000002</v>
          </cell>
          <cell r="AM40" t="str">
            <v>NGP 3</v>
          </cell>
          <cell r="AP40">
            <v>20626.076718330933</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37844.42406926593</v>
          </cell>
        </row>
        <row r="44">
          <cell r="B44">
            <v>201102</v>
          </cell>
          <cell r="C44">
            <v>167264</v>
          </cell>
          <cell r="F44">
            <v>243580</v>
          </cell>
          <cell r="V44">
            <v>80380.464000000007</v>
          </cell>
          <cell r="AM44" t="str">
            <v>NGP 3</v>
          </cell>
          <cell r="AP44">
            <v>76728.415076908452</v>
          </cell>
        </row>
        <row r="45">
          <cell r="B45">
            <v>201102</v>
          </cell>
          <cell r="C45">
            <v>167265</v>
          </cell>
          <cell r="F45">
            <v>169920</v>
          </cell>
          <cell r="V45">
            <v>56075.095999999998</v>
          </cell>
          <cell r="AM45" t="str">
            <v>NGP 3</v>
          </cell>
          <cell r="AP45">
            <v>53527.447781707371</v>
          </cell>
        </row>
        <row r="46">
          <cell r="B46">
            <v>201102</v>
          </cell>
          <cell r="C46">
            <v>167266</v>
          </cell>
          <cell r="F46">
            <v>56630</v>
          </cell>
          <cell r="V46">
            <v>18688.62</v>
          </cell>
          <cell r="AM46" t="str">
            <v>NGP 3</v>
          </cell>
          <cell r="AP46">
            <v>17839.553859452026</v>
          </cell>
        </row>
        <row r="47">
          <cell r="B47">
            <v>201102</v>
          </cell>
          <cell r="C47">
            <v>167267</v>
          </cell>
          <cell r="F47">
            <v>113290</v>
          </cell>
          <cell r="V47">
            <v>37386.478000000003</v>
          </cell>
          <cell r="AM47" t="str">
            <v>NGP 3</v>
          </cell>
          <cell r="AP47">
            <v>-7223.5284178437178</v>
          </cell>
        </row>
        <row r="48">
          <cell r="B48">
            <v>201102</v>
          </cell>
          <cell r="C48">
            <v>165933</v>
          </cell>
          <cell r="F48">
            <v>92380</v>
          </cell>
          <cell r="V48">
            <v>16074.245999999999</v>
          </cell>
          <cell r="AM48" t="str">
            <v>NGP 3</v>
          </cell>
          <cell r="AP48">
            <v>14227.480915208154</v>
          </cell>
        </row>
        <row r="49">
          <cell r="B49">
            <v>201102</v>
          </cell>
          <cell r="C49">
            <v>153739</v>
          </cell>
          <cell r="F49">
            <v>240330</v>
          </cell>
          <cell r="V49">
            <v>-21149.026000000002</v>
          </cell>
          <cell r="AM49" t="str">
            <v>NGP 3</v>
          </cell>
          <cell r="AP49">
            <v>-25953.453937086211</v>
          </cell>
        </row>
        <row r="50">
          <cell r="B50">
            <v>201103</v>
          </cell>
          <cell r="C50">
            <v>153738</v>
          </cell>
          <cell r="F50">
            <v>292010</v>
          </cell>
          <cell r="V50">
            <v>68914.577000000005</v>
          </cell>
          <cell r="AM50" t="str">
            <v>NGP 3</v>
          </cell>
          <cell r="AP50">
            <v>63078.486786995316</v>
          </cell>
        </row>
        <row r="51">
          <cell r="B51">
            <v>201103</v>
          </cell>
          <cell r="C51">
            <v>165934</v>
          </cell>
          <cell r="F51">
            <v>155120</v>
          </cell>
          <cell r="V51">
            <v>-1240.922</v>
          </cell>
          <cell r="AM51" t="str">
            <v>NGP 3</v>
          </cell>
          <cell r="AP51">
            <v>-4341.1388207982191</v>
          </cell>
        </row>
        <row r="52">
          <cell r="B52">
            <v>201103</v>
          </cell>
          <cell r="C52">
            <v>144516</v>
          </cell>
          <cell r="F52">
            <v>428570</v>
          </cell>
          <cell r="V52">
            <v>8571.3140000000003</v>
          </cell>
          <cell r="AM52" t="str">
            <v>NGP 3</v>
          </cell>
          <cell r="AP52">
            <v>5.9457503256016935</v>
          </cell>
        </row>
        <row r="53">
          <cell r="B53">
            <v>201103</v>
          </cell>
          <cell r="C53">
            <v>144517</v>
          </cell>
          <cell r="F53">
            <v>619720</v>
          </cell>
          <cell r="V53">
            <v>18591.527999999998</v>
          </cell>
          <cell r="AM53" t="str">
            <v>NGP 3</v>
          </cell>
          <cell r="AP53">
            <v>6205.8500204675565</v>
          </cell>
        </row>
        <row r="54">
          <cell r="B54">
            <v>201103</v>
          </cell>
          <cell r="C54">
            <v>144663</v>
          </cell>
          <cell r="F54">
            <v>31360</v>
          </cell>
          <cell r="V54">
            <v>627.154</v>
          </cell>
          <cell r="AM54" t="str">
            <v>NGP 3</v>
          </cell>
          <cell r="AP54">
            <v>-337.96469471985722</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13965.491120655945</v>
          </cell>
        </row>
        <row r="58">
          <cell r="B58">
            <v>201103</v>
          </cell>
          <cell r="C58">
            <v>167264</v>
          </cell>
          <cell r="F58">
            <v>269610</v>
          </cell>
          <cell r="V58">
            <v>88970.682000000001</v>
          </cell>
          <cell r="AM58" t="str">
            <v>NGP 3</v>
          </cell>
          <cell r="AP58">
            <v>84929.377894845573</v>
          </cell>
        </row>
        <row r="59">
          <cell r="B59">
            <v>201103</v>
          </cell>
          <cell r="C59">
            <v>167265</v>
          </cell>
          <cell r="F59">
            <v>188080</v>
          </cell>
          <cell r="V59">
            <v>62067.813999999998</v>
          </cell>
          <cell r="AM59" t="str">
            <v>NGP 3</v>
          </cell>
          <cell r="AP59">
            <v>59248.599296919827</v>
          </cell>
        </row>
        <row r="60">
          <cell r="B60">
            <v>201103</v>
          </cell>
          <cell r="C60">
            <v>167266</v>
          </cell>
          <cell r="F60">
            <v>62680</v>
          </cell>
          <cell r="V60">
            <v>20685.862000000001</v>
          </cell>
          <cell r="AM60" t="str">
            <v>NGP 3</v>
          </cell>
          <cell r="AP60">
            <v>19746.323624898632</v>
          </cell>
        </row>
        <row r="61">
          <cell r="B61">
            <v>201103</v>
          </cell>
          <cell r="C61">
            <v>167267</v>
          </cell>
          <cell r="F61">
            <v>125400</v>
          </cell>
          <cell r="V61">
            <v>41381.949999999997</v>
          </cell>
          <cell r="AM61" t="str">
            <v>NGP 3</v>
          </cell>
          <cell r="AP61">
            <v>39502.273672021191</v>
          </cell>
        </row>
        <row r="62">
          <cell r="B62">
            <v>201103</v>
          </cell>
          <cell r="C62">
            <v>165933</v>
          </cell>
          <cell r="F62">
            <v>102250</v>
          </cell>
          <cell r="V62">
            <v>2249.5740000000001</v>
          </cell>
          <cell r="AM62" t="str">
            <v>NGP 3</v>
          </cell>
          <cell r="AP62">
            <v>206.01307989544944</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56502.399469329539</v>
          </cell>
        </row>
        <row r="65">
          <cell r="B65">
            <v>201105</v>
          </cell>
          <cell r="C65">
            <v>153738</v>
          </cell>
          <cell r="F65">
            <v>291770</v>
          </cell>
          <cell r="V65">
            <v>47266.408000000003</v>
          </cell>
          <cell r="AM65" t="str">
            <v>NGP 3</v>
          </cell>
          <cell r="AP65">
            <v>41438.750980302146</v>
          </cell>
        </row>
        <row r="66">
          <cell r="B66">
            <v>201106</v>
          </cell>
          <cell r="C66">
            <v>153738</v>
          </cell>
          <cell r="F66">
            <v>282200</v>
          </cell>
          <cell r="V66">
            <v>62084.5</v>
          </cell>
          <cell r="AM66" t="str">
            <v>NGP 3</v>
          </cell>
          <cell r="AP66">
            <v>56450.125332034921</v>
          </cell>
        </row>
        <row r="67">
          <cell r="B67">
            <v>201107</v>
          </cell>
          <cell r="C67">
            <v>153738</v>
          </cell>
          <cell r="F67">
            <v>291420</v>
          </cell>
          <cell r="V67">
            <v>66443.377999999997</v>
          </cell>
          <cell r="AM67" t="str">
            <v>NGP 3</v>
          </cell>
          <cell r="AP67">
            <v>60627.374830657311</v>
          </cell>
        </row>
        <row r="68">
          <cell r="B68">
            <v>201108</v>
          </cell>
          <cell r="C68">
            <v>153738</v>
          </cell>
          <cell r="F68">
            <v>291220</v>
          </cell>
          <cell r="V68">
            <v>67562.145999999993</v>
          </cell>
          <cell r="AM68" t="str">
            <v>NGP 3</v>
          </cell>
          <cell r="AP68">
            <v>61752.835414755195</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40138.535717843304</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-467358.91230644623</v>
          </cell>
        </row>
        <row r="78">
          <cell r="B78">
            <v>201103</v>
          </cell>
          <cell r="C78">
            <v>165935</v>
          </cell>
          <cell r="F78">
            <v>-257370</v>
          </cell>
          <cell r="V78">
            <v>99344.322</v>
          </cell>
          <cell r="AM78" t="str">
            <v>NGP 3</v>
          </cell>
          <cell r="AP78">
            <v>96772.433129548619</v>
          </cell>
        </row>
        <row r="79">
          <cell r="B79">
            <v>201104</v>
          </cell>
          <cell r="C79">
            <v>167264</v>
          </cell>
          <cell r="F79">
            <v>0</v>
          </cell>
          <cell r="V79">
            <v>0</v>
          </cell>
          <cell r="AM79" t="str">
            <v>NGP 3</v>
          </cell>
          <cell r="AP79">
            <v>-91973.484135258637</v>
          </cell>
        </row>
        <row r="80">
          <cell r="B80">
            <v>201105</v>
          </cell>
          <cell r="C80">
            <v>167264</v>
          </cell>
          <cell r="F80">
            <v>0</v>
          </cell>
          <cell r="V80">
            <v>0</v>
          </cell>
          <cell r="AM80" t="str">
            <v>NGP 3</v>
          </cell>
          <cell r="AP80">
            <v>-91942.701766578626</v>
          </cell>
        </row>
        <row r="81">
          <cell r="B81">
            <v>201106</v>
          </cell>
          <cell r="C81">
            <v>167264</v>
          </cell>
          <cell r="F81">
            <v>0</v>
          </cell>
          <cell r="V81">
            <v>0</v>
          </cell>
          <cell r="AM81" t="str">
            <v>NGP 3</v>
          </cell>
          <cell r="AP81">
            <v>-91907.854139543124</v>
          </cell>
        </row>
        <row r="82">
          <cell r="B82">
            <v>201107</v>
          </cell>
          <cell r="C82">
            <v>167264</v>
          </cell>
          <cell r="F82">
            <v>0</v>
          </cell>
          <cell r="V82">
            <v>0</v>
          </cell>
          <cell r="AM82" t="str">
            <v>NGP 3</v>
          </cell>
          <cell r="AP82">
            <v>-91869.043263812011</v>
          </cell>
        </row>
        <row r="83">
          <cell r="B83">
            <v>201108</v>
          </cell>
          <cell r="C83">
            <v>167264</v>
          </cell>
          <cell r="F83">
            <v>0</v>
          </cell>
          <cell r="V83">
            <v>0</v>
          </cell>
          <cell r="AM83" t="str">
            <v>NGP 3</v>
          </cell>
          <cell r="AP83">
            <v>-91826.347765338185</v>
          </cell>
        </row>
        <row r="84">
          <cell r="B84">
            <v>201109</v>
          </cell>
          <cell r="C84">
            <v>167264</v>
          </cell>
          <cell r="F84">
            <v>0</v>
          </cell>
          <cell r="V84">
            <v>0</v>
          </cell>
          <cell r="AM84" t="str">
            <v>NGP 3</v>
          </cell>
          <cell r="AP84">
            <v>-91531.223169384451</v>
          </cell>
        </row>
        <row r="85">
          <cell r="B85">
            <v>201110</v>
          </cell>
          <cell r="C85">
            <v>167264</v>
          </cell>
          <cell r="F85">
            <v>0</v>
          </cell>
          <cell r="V85">
            <v>0</v>
          </cell>
          <cell r="AM85" t="str">
            <v>NGP 3</v>
          </cell>
          <cell r="AP85">
            <v>-91480.586825312028</v>
          </cell>
        </row>
        <row r="86">
          <cell r="B86">
            <v>201104</v>
          </cell>
          <cell r="C86">
            <v>167265</v>
          </cell>
          <cell r="F86">
            <v>0</v>
          </cell>
          <cell r="V86">
            <v>0</v>
          </cell>
          <cell r="AM86" t="str">
            <v>NGP 3</v>
          </cell>
          <cell r="AP86">
            <v>-64161.023137494158</v>
          </cell>
        </row>
        <row r="87">
          <cell r="B87">
            <v>201105</v>
          </cell>
          <cell r="C87">
            <v>167265</v>
          </cell>
          <cell r="F87">
            <v>0</v>
          </cell>
          <cell r="V87">
            <v>0</v>
          </cell>
          <cell r="AM87" t="str">
            <v>NGP 3</v>
          </cell>
          <cell r="AP87">
            <v>-64139.549249800606</v>
          </cell>
        </row>
        <row r="88">
          <cell r="B88">
            <v>201106</v>
          </cell>
          <cell r="C88">
            <v>167265</v>
          </cell>
          <cell r="F88">
            <v>0</v>
          </cell>
          <cell r="V88">
            <v>0</v>
          </cell>
          <cell r="AM88" t="str">
            <v>NGP 3</v>
          </cell>
          <cell r="AP88">
            <v>-64115.239423707419</v>
          </cell>
        </row>
        <row r="89">
          <cell r="B89">
            <v>201107</v>
          </cell>
          <cell r="C89">
            <v>167265</v>
          </cell>
          <cell r="F89">
            <v>0</v>
          </cell>
          <cell r="V89">
            <v>0</v>
          </cell>
          <cell r="AM89" t="str">
            <v>NGP 3</v>
          </cell>
          <cell r="AP89">
            <v>-64088.164821508952</v>
          </cell>
        </row>
        <row r="90">
          <cell r="B90">
            <v>201108</v>
          </cell>
          <cell r="C90">
            <v>167265</v>
          </cell>
          <cell r="F90">
            <v>0</v>
          </cell>
          <cell r="V90">
            <v>0</v>
          </cell>
          <cell r="AM90" t="str">
            <v>NGP 3</v>
          </cell>
          <cell r="AP90">
            <v>-64058.380292943984</v>
          </cell>
        </row>
        <row r="91">
          <cell r="B91">
            <v>201109</v>
          </cell>
          <cell r="C91">
            <v>167265</v>
          </cell>
          <cell r="F91">
            <v>0</v>
          </cell>
          <cell r="V91">
            <v>0</v>
          </cell>
          <cell r="AM91" t="str">
            <v>NGP 3</v>
          </cell>
          <cell r="AP91">
            <v>-63852.500346049892</v>
          </cell>
        </row>
        <row r="92">
          <cell r="B92">
            <v>201110</v>
          </cell>
          <cell r="C92">
            <v>167265</v>
          </cell>
          <cell r="F92">
            <v>0</v>
          </cell>
          <cell r="V92">
            <v>0</v>
          </cell>
          <cell r="AM92" t="str">
            <v>NGP 3</v>
          </cell>
          <cell r="AP92">
            <v>-63817.176255914841</v>
          </cell>
        </row>
        <row r="93">
          <cell r="B93">
            <v>201104</v>
          </cell>
          <cell r="C93">
            <v>167266</v>
          </cell>
          <cell r="F93">
            <v>0</v>
          </cell>
          <cell r="V93">
            <v>0</v>
          </cell>
          <cell r="AM93" t="str">
            <v>NGP 3</v>
          </cell>
          <cell r="AP93">
            <v>-25932.298229732474</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-25913.793585293777</v>
          </cell>
        </row>
        <row r="96">
          <cell r="B96">
            <v>201107</v>
          </cell>
          <cell r="C96">
            <v>167266</v>
          </cell>
          <cell r="F96">
            <v>0</v>
          </cell>
          <cell r="V96">
            <v>0</v>
          </cell>
          <cell r="AM96" t="str">
            <v>NGP 3</v>
          </cell>
          <cell r="AP96">
            <v>-25902.850700901836</v>
          </cell>
        </row>
        <row r="97">
          <cell r="B97">
            <v>201108</v>
          </cell>
          <cell r="C97">
            <v>167266</v>
          </cell>
          <cell r="F97">
            <v>0</v>
          </cell>
          <cell r="V97">
            <v>0</v>
          </cell>
          <cell r="AM97" t="str">
            <v>NGP 3</v>
          </cell>
          <cell r="AP97">
            <v>-25890.812531315241</v>
          </cell>
        </row>
        <row r="98">
          <cell r="B98">
            <v>201109</v>
          </cell>
          <cell r="C98">
            <v>167266</v>
          </cell>
          <cell r="F98">
            <v>0</v>
          </cell>
          <cell r="V98">
            <v>0</v>
          </cell>
          <cell r="AM98" t="str">
            <v>NGP 3</v>
          </cell>
          <cell r="AP98">
            <v>-25807.19949449339</v>
          </cell>
        </row>
        <row r="99">
          <cell r="B99">
            <v>201110</v>
          </cell>
          <cell r="C99">
            <v>167266</v>
          </cell>
          <cell r="F99">
            <v>0</v>
          </cell>
          <cell r="V99">
            <v>0</v>
          </cell>
          <cell r="AM99" t="str">
            <v>NGP 3</v>
          </cell>
          <cell r="AP99">
            <v>-25792.922593257943</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-42766.376529770234</v>
          </cell>
        </row>
        <row r="102">
          <cell r="B102">
            <v>201106</v>
          </cell>
          <cell r="C102">
            <v>167267</v>
          </cell>
          <cell r="F102">
            <v>0</v>
          </cell>
          <cell r="V102">
            <v>0</v>
          </cell>
          <cell r="AM102" t="str">
            <v>NGP 3</v>
          </cell>
          <cell r="AP102">
            <v>-42750.167448349581</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-42712.255442047288</v>
          </cell>
        </row>
        <row r="105">
          <cell r="B105">
            <v>201109</v>
          </cell>
          <cell r="C105">
            <v>167267</v>
          </cell>
          <cell r="F105">
            <v>0</v>
          </cell>
          <cell r="V105">
            <v>0</v>
          </cell>
          <cell r="AM105" t="str">
            <v>NGP 3</v>
          </cell>
          <cell r="AP105">
            <v>-42574.980711685363</v>
          </cell>
        </row>
        <row r="106">
          <cell r="B106">
            <v>201110</v>
          </cell>
          <cell r="C106">
            <v>167267</v>
          </cell>
          <cell r="F106">
            <v>0</v>
          </cell>
          <cell r="V106">
            <v>0</v>
          </cell>
          <cell r="AM106" t="str">
            <v>NGP 3</v>
          </cell>
          <cell r="AP106">
            <v>-42551.42764096758</v>
          </cell>
        </row>
        <row r="107">
          <cell r="B107">
            <v>201101</v>
          </cell>
          <cell r="C107">
            <v>172078</v>
          </cell>
          <cell r="F107">
            <v>344690</v>
          </cell>
          <cell r="V107">
            <v>689.37800000000004</v>
          </cell>
          <cell r="AM107" t="str">
            <v>NGP 3</v>
          </cell>
          <cell r="AP107">
            <v>-6202.9268340432509</v>
          </cell>
        </row>
        <row r="108">
          <cell r="B108">
            <v>201101</v>
          </cell>
          <cell r="C108">
            <v>67038</v>
          </cell>
          <cell r="F108">
            <v>228530</v>
          </cell>
          <cell r="V108">
            <v>359664.26657730673</v>
          </cell>
          <cell r="AM108" t="str">
            <v>NGP 3</v>
          </cell>
          <cell r="AP108">
            <v>-26678.257417577875</v>
          </cell>
        </row>
        <row r="109">
          <cell r="B109">
            <v>201101</v>
          </cell>
          <cell r="C109">
            <v>67039</v>
          </cell>
          <cell r="F109">
            <v>223260</v>
          </cell>
          <cell r="V109">
            <v>351366.16680608544</v>
          </cell>
          <cell r="AM109" t="str">
            <v>NGP 3</v>
          </cell>
          <cell r="AP109">
            <v>-26067.209619936544</v>
          </cell>
        </row>
        <row r="110">
          <cell r="B110">
            <v>201101</v>
          </cell>
          <cell r="C110">
            <v>48215</v>
          </cell>
          <cell r="F110">
            <v>79080</v>
          </cell>
          <cell r="V110">
            <v>-19928.412</v>
          </cell>
          <cell r="AM110" t="str">
            <v>NGP 3</v>
          </cell>
          <cell r="AP110">
            <v>-21509.668973733325</v>
          </cell>
        </row>
        <row r="111">
          <cell r="B111">
            <v>201101</v>
          </cell>
          <cell r="C111">
            <v>48216</v>
          </cell>
          <cell r="F111">
            <v>99170</v>
          </cell>
          <cell r="V111">
            <v>-24990.588</v>
          </cell>
          <cell r="AM111" t="str">
            <v>NGP 3</v>
          </cell>
          <cell r="AP111">
            <v>-26973.557829098812</v>
          </cell>
        </row>
        <row r="112">
          <cell r="B112">
            <v>201101</v>
          </cell>
          <cell r="C112">
            <v>48217</v>
          </cell>
          <cell r="F112">
            <v>947700</v>
          </cell>
          <cell r="V112">
            <v>-238820.652</v>
          </cell>
          <cell r="AM112" t="str">
            <v>NGP 3</v>
          </cell>
          <cell r="AP112">
            <v>-257770.54115031706</v>
          </cell>
        </row>
        <row r="113">
          <cell r="B113">
            <v>201101</v>
          </cell>
          <cell r="C113">
            <v>116952</v>
          </cell>
          <cell r="F113">
            <v>333500</v>
          </cell>
          <cell r="V113">
            <v>-84041.495999999999</v>
          </cell>
          <cell r="AM113" t="str">
            <v>NGP 3</v>
          </cell>
          <cell r="AP113">
            <v>-90710.049373040776</v>
          </cell>
        </row>
        <row r="114">
          <cell r="B114">
            <v>201101</v>
          </cell>
          <cell r="C114">
            <v>116953</v>
          </cell>
          <cell r="F114">
            <v>51490</v>
          </cell>
          <cell r="V114">
            <v>-12975.732</v>
          </cell>
          <cell r="AM114" t="str">
            <v>NGP 3</v>
          </cell>
          <cell r="AP114">
            <v>-14005.308651208004</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-341.83262055354828</v>
          </cell>
        </row>
        <row r="118">
          <cell r="B118">
            <v>201101</v>
          </cell>
          <cell r="C118">
            <v>172387</v>
          </cell>
          <cell r="F118">
            <v>310000</v>
          </cell>
          <cell r="V118">
            <v>-775</v>
          </cell>
          <cell r="AM118" t="str">
            <v>NGP 3</v>
          </cell>
          <cell r="AP118">
            <v>-6973.655309273282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1242.1515051627484</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-281.00848687211942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-1948.1682656041926</v>
          </cell>
        </row>
        <row r="128">
          <cell r="B128">
            <v>201101</v>
          </cell>
          <cell r="C128">
            <v>172219</v>
          </cell>
          <cell r="F128">
            <v>62000</v>
          </cell>
          <cell r="V128">
            <v>-620</v>
          </cell>
          <cell r="AM128" t="str">
            <v>NGP 3</v>
          </cell>
          <cell r="AP128">
            <v>-1859.7310618546564</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-14876.772742255876</v>
          </cell>
        </row>
        <row r="134">
          <cell r="B134">
            <v>201101</v>
          </cell>
          <cell r="C134">
            <v>172246</v>
          </cell>
          <cell r="F134">
            <v>100530</v>
          </cell>
          <cell r="V134">
            <v>-1005.33</v>
          </cell>
          <cell r="AM134" t="str">
            <v>NGP 3</v>
          </cell>
          <cell r="AP134">
            <v>-3015.4939298104614</v>
          </cell>
        </row>
        <row r="135">
          <cell r="B135">
            <v>201101</v>
          </cell>
          <cell r="C135">
            <v>172349</v>
          </cell>
          <cell r="F135">
            <v>419280</v>
          </cell>
          <cell r="V135">
            <v>0</v>
          </cell>
          <cell r="AM135" t="str">
            <v>NGP 3</v>
          </cell>
          <cell r="AP135">
            <v>-8383.7812841035538</v>
          </cell>
        </row>
        <row r="136">
          <cell r="B136">
            <v>201101</v>
          </cell>
          <cell r="C136">
            <v>172840</v>
          </cell>
          <cell r="F136">
            <v>310000</v>
          </cell>
          <cell r="V136">
            <v>12400</v>
          </cell>
          <cell r="AM136" t="str">
            <v>NGP 3</v>
          </cell>
          <cell r="AP136">
            <v>6201.344690726718</v>
          </cell>
        </row>
        <row r="137">
          <cell r="B137">
            <v>201101</v>
          </cell>
          <cell r="C137">
            <v>172218</v>
          </cell>
          <cell r="F137">
            <v>155000</v>
          </cell>
          <cell r="V137">
            <v>0</v>
          </cell>
          <cell r="AM137" t="str">
            <v>NGP 3</v>
          </cell>
          <cell r="AP137">
            <v>-3099.327654636641</v>
          </cell>
        </row>
        <row r="138">
          <cell r="B138">
            <v>201101</v>
          </cell>
          <cell r="C138">
            <v>172242</v>
          </cell>
          <cell r="F138">
            <v>77720</v>
          </cell>
          <cell r="V138">
            <v>0</v>
          </cell>
          <cell r="AM138" t="str">
            <v>NGP 3</v>
          </cell>
          <cell r="AP138">
            <v>-1554.0628730216758</v>
          </cell>
        </row>
        <row r="139">
          <cell r="B139">
            <v>201101</v>
          </cell>
          <cell r="C139">
            <v>172533</v>
          </cell>
          <cell r="F139">
            <v>973620</v>
          </cell>
          <cell r="V139">
            <v>58417.02</v>
          </cell>
          <cell r="AM139" t="str">
            <v>NGP 3</v>
          </cell>
          <cell r="AP139">
            <v>38948.843283178532</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-7876.6912884804233</v>
          </cell>
        </row>
        <row r="145">
          <cell r="B145">
            <v>201101</v>
          </cell>
          <cell r="C145">
            <v>172222</v>
          </cell>
          <cell r="F145">
            <v>207700</v>
          </cell>
          <cell r="V145">
            <v>-519.25</v>
          </cell>
          <cell r="AM145" t="str">
            <v>NGP 3</v>
          </cell>
          <cell r="AP145">
            <v>-4672.3490572130986</v>
          </cell>
        </row>
        <row r="146">
          <cell r="B146">
            <v>201101</v>
          </cell>
          <cell r="C146">
            <v>172844</v>
          </cell>
          <cell r="F146">
            <v>317070</v>
          </cell>
          <cell r="V146">
            <v>-3170.68</v>
          </cell>
          <cell r="AM146" t="str">
            <v>NGP 3</v>
          </cell>
          <cell r="AP146">
            <v>-9510.7046416492885</v>
          </cell>
        </row>
        <row r="147">
          <cell r="B147">
            <v>201101</v>
          </cell>
          <cell r="C147">
            <v>172225</v>
          </cell>
          <cell r="F147">
            <v>114700</v>
          </cell>
          <cell r="V147">
            <v>802.9</v>
          </cell>
          <cell r="AM147" t="str">
            <v>NGP 3</v>
          </cell>
          <cell r="AP147">
            <v>-1490.6024644311142</v>
          </cell>
        </row>
        <row r="148">
          <cell r="B148">
            <v>201101</v>
          </cell>
          <cell r="C148">
            <v>172385</v>
          </cell>
          <cell r="F148">
            <v>310000</v>
          </cell>
          <cell r="V148">
            <v>-2325</v>
          </cell>
          <cell r="AM148" t="str">
            <v>NGP 3</v>
          </cell>
          <cell r="AP148">
            <v>-8523.6553092732829</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-6973.655309273282</v>
          </cell>
        </row>
        <row r="156">
          <cell r="B156">
            <v>201101</v>
          </cell>
          <cell r="C156">
            <v>153972</v>
          </cell>
          <cell r="F156">
            <v>0</v>
          </cell>
          <cell r="V156">
            <v>0</v>
          </cell>
          <cell r="AM156" t="str">
            <v>NGP 3</v>
          </cell>
          <cell r="AP156">
            <v>-357418.46426515508</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14031.398204433081</v>
          </cell>
        </row>
        <row r="159">
          <cell r="B159">
            <v>201101</v>
          </cell>
          <cell r="C159">
            <v>153972</v>
          </cell>
          <cell r="F159">
            <v>9980</v>
          </cell>
          <cell r="V159">
            <v>25300.208999999999</v>
          </cell>
          <cell r="AM159" t="str">
            <v>NGP 3</v>
          </cell>
          <cell r="AP159">
            <v>25100.652290365975</v>
          </cell>
        </row>
        <row r="160">
          <cell r="B160">
            <v>201101</v>
          </cell>
          <cell r="C160">
            <v>153972</v>
          </cell>
          <cell r="F160">
            <v>13210</v>
          </cell>
          <cell r="V160">
            <v>33471.705000000002</v>
          </cell>
          <cell r="AM160" t="str">
            <v>NGP 3</v>
          </cell>
          <cell r="AP160">
            <v>33207.562301175807</v>
          </cell>
        </row>
        <row r="161">
          <cell r="B161">
            <v>201101</v>
          </cell>
          <cell r="C161">
            <v>153972</v>
          </cell>
          <cell r="F161">
            <v>138790</v>
          </cell>
          <cell r="V161">
            <v>351767.19099999999</v>
          </cell>
          <cell r="AM161" t="str">
            <v>NGP 3</v>
          </cell>
          <cell r="AP161">
            <v>348991.99303105148</v>
          </cell>
        </row>
        <row r="162">
          <cell r="B162">
            <v>201101</v>
          </cell>
          <cell r="C162">
            <v>153972</v>
          </cell>
          <cell r="F162">
            <v>159870</v>
          </cell>
          <cell r="V162">
            <v>405196.20299999998</v>
          </cell>
          <cell r="AM162" t="str">
            <v>NGP 3</v>
          </cell>
          <cell r="AP162">
            <v>401999.49647002091</v>
          </cell>
        </row>
        <row r="163">
          <cell r="B163">
            <v>201101</v>
          </cell>
          <cell r="C163">
            <v>153972</v>
          </cell>
          <cell r="F163">
            <v>230580</v>
          </cell>
          <cell r="V163">
            <v>584419.11199999996</v>
          </cell>
          <cell r="AM163" t="str">
            <v>NGP 3</v>
          </cell>
          <cell r="AP163">
            <v>579808.51218963787</v>
          </cell>
        </row>
        <row r="164">
          <cell r="B164">
            <v>201101</v>
          </cell>
          <cell r="C164">
            <v>172197</v>
          </cell>
          <cell r="F164">
            <v>236690</v>
          </cell>
          <cell r="V164">
            <v>4141.9880000000003</v>
          </cell>
          <cell r="AM164" t="str">
            <v>NGP 3</v>
          </cell>
          <cell r="AP164">
            <v>-590.78530694159053</v>
          </cell>
        </row>
        <row r="165">
          <cell r="B165">
            <v>201101</v>
          </cell>
          <cell r="C165">
            <v>172199</v>
          </cell>
          <cell r="F165">
            <v>347050</v>
          </cell>
          <cell r="V165">
            <v>1735.2249999999999</v>
          </cell>
          <cell r="AM165" t="str">
            <v>NGP 3</v>
          </cell>
          <cell r="AP165">
            <v>-5204.2695970428795</v>
          </cell>
        </row>
        <row r="166">
          <cell r="B166">
            <v>201101</v>
          </cell>
          <cell r="C166">
            <v>172200</v>
          </cell>
          <cell r="F166">
            <v>342400</v>
          </cell>
          <cell r="V166">
            <v>1711.9749999999999</v>
          </cell>
          <cell r="AM166" t="str">
            <v>NGP 3</v>
          </cell>
          <cell r="AP166">
            <v>-5134.5397674037795</v>
          </cell>
        </row>
        <row r="167">
          <cell r="B167">
            <v>201101</v>
          </cell>
          <cell r="C167">
            <v>172984</v>
          </cell>
          <cell r="F167">
            <v>340</v>
          </cell>
          <cell r="V167">
            <v>1.7050000000000001</v>
          </cell>
          <cell r="AM167" t="str">
            <v>NGP 3</v>
          </cell>
          <cell r="AP167">
            <v>-5.0935251779126318</v>
          </cell>
        </row>
        <row r="168">
          <cell r="B168">
            <v>201101</v>
          </cell>
          <cell r="C168">
            <v>172233</v>
          </cell>
          <cell r="F168">
            <v>217000</v>
          </cell>
          <cell r="V168">
            <v>1085</v>
          </cell>
          <cell r="AM168" t="str">
            <v>NGP 3</v>
          </cell>
          <cell r="AP168">
            <v>-3254.0587164912977</v>
          </cell>
        </row>
        <row r="169">
          <cell r="B169">
            <v>201101</v>
          </cell>
          <cell r="C169">
            <v>172264</v>
          </cell>
          <cell r="F169">
            <v>226300</v>
          </cell>
          <cell r="V169">
            <v>0</v>
          </cell>
          <cell r="AM169" t="str">
            <v>NGP 3</v>
          </cell>
          <cell r="AP169">
            <v>-4525.0183757694958</v>
          </cell>
        </row>
        <row r="170">
          <cell r="B170">
            <v>201101</v>
          </cell>
          <cell r="C170">
            <v>172365</v>
          </cell>
          <cell r="F170">
            <v>560</v>
          </cell>
          <cell r="V170">
            <v>0</v>
          </cell>
          <cell r="AM170" t="str">
            <v>NGP 3</v>
          </cell>
          <cell r="AP170">
            <v>-11.197570881267865</v>
          </cell>
        </row>
        <row r="171">
          <cell r="B171">
            <v>201101</v>
          </cell>
          <cell r="C171">
            <v>172843</v>
          </cell>
          <cell r="F171">
            <v>310000</v>
          </cell>
          <cell r="V171">
            <v>-3100</v>
          </cell>
          <cell r="AM171" t="str">
            <v>NGP 3</v>
          </cell>
          <cell r="AP171">
            <v>-9298.6553092732829</v>
          </cell>
        </row>
        <row r="172">
          <cell r="B172">
            <v>201101</v>
          </cell>
          <cell r="C172">
            <v>172833</v>
          </cell>
          <cell r="F172">
            <v>139500</v>
          </cell>
          <cell r="V172">
            <v>-1395</v>
          </cell>
          <cell r="AM172" t="str">
            <v>NGP 3</v>
          </cell>
          <cell r="AP172">
            <v>-4184.3948891729769</v>
          </cell>
        </row>
        <row r="173">
          <cell r="B173">
            <v>201101</v>
          </cell>
          <cell r="C173">
            <v>172198</v>
          </cell>
          <cell r="F173">
            <v>310000</v>
          </cell>
          <cell r="V173">
            <v>775</v>
          </cell>
          <cell r="AM173" t="str">
            <v>NGP 3</v>
          </cell>
          <cell r="AP173">
            <v>-5423.655309273282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-1859.5965927819846</v>
          </cell>
        </row>
        <row r="177">
          <cell r="B177">
            <v>201101</v>
          </cell>
          <cell r="C177">
            <v>153851</v>
          </cell>
          <cell r="F177">
            <v>319080</v>
          </cell>
          <cell r="V177">
            <v>1595.415</v>
          </cell>
          <cell r="AM177" t="str">
            <v>NGP 3</v>
          </cell>
          <cell r="AP177">
            <v>-4784.8009228481251</v>
          </cell>
        </row>
        <row r="178">
          <cell r="B178">
            <v>201101</v>
          </cell>
          <cell r="C178">
            <v>172380</v>
          </cell>
          <cell r="F178">
            <v>229400</v>
          </cell>
          <cell r="V178">
            <v>0</v>
          </cell>
          <cell r="AM178" t="str">
            <v>NGP 3</v>
          </cell>
          <cell r="AP178">
            <v>-4587.0049288622286</v>
          </cell>
        </row>
        <row r="179">
          <cell r="B179">
            <v>201101</v>
          </cell>
          <cell r="C179">
            <v>172384</v>
          </cell>
          <cell r="F179">
            <v>1210</v>
          </cell>
          <cell r="V179">
            <v>0</v>
          </cell>
          <cell r="AM179" t="str">
            <v>NGP 3</v>
          </cell>
          <cell r="AP179">
            <v>-24.19475136845378</v>
          </cell>
        </row>
        <row r="180">
          <cell r="B180">
            <v>201101</v>
          </cell>
          <cell r="C180">
            <v>153740</v>
          </cell>
          <cell r="F180">
            <v>5860</v>
          </cell>
          <cell r="V180">
            <v>0</v>
          </cell>
          <cell r="AM180" t="str">
            <v>NGP 3</v>
          </cell>
          <cell r="AP180">
            <v>-117.17458100755302</v>
          </cell>
        </row>
        <row r="181">
          <cell r="B181">
            <v>201101</v>
          </cell>
          <cell r="C181">
            <v>164079</v>
          </cell>
          <cell r="F181">
            <v>446870</v>
          </cell>
          <cell r="V181">
            <v>1117.163</v>
          </cell>
          <cell r="AM181" t="str">
            <v>NGP 3</v>
          </cell>
          <cell r="AP181">
            <v>-7818.2986066288759</v>
          </cell>
        </row>
        <row r="182">
          <cell r="B182">
            <v>201101</v>
          </cell>
          <cell r="C182">
            <v>172247</v>
          </cell>
          <cell r="F182">
            <v>145890</v>
          </cell>
          <cell r="V182">
            <v>0</v>
          </cell>
          <cell r="AM182" t="str">
            <v>NGP 3</v>
          </cell>
          <cell r="AP182">
            <v>-2917.1671711931585</v>
          </cell>
        </row>
        <row r="183">
          <cell r="B183">
            <v>201101</v>
          </cell>
          <cell r="C183">
            <v>172670</v>
          </cell>
          <cell r="F183">
            <v>212200</v>
          </cell>
          <cell r="V183">
            <v>-1591.463</v>
          </cell>
          <cell r="AM183" t="str">
            <v>NGP 3</v>
          </cell>
          <cell r="AP183">
            <v>-5834.5425375090017</v>
          </cell>
        </row>
        <row r="184">
          <cell r="B184">
            <v>201101</v>
          </cell>
          <cell r="C184">
            <v>85138</v>
          </cell>
          <cell r="F184">
            <v>807550</v>
          </cell>
          <cell r="V184">
            <v>1309846.1000000001</v>
          </cell>
          <cell r="AM184" t="str">
            <v>NGP 3</v>
          </cell>
          <cell r="AP184">
            <v>-48791.052422092966</v>
          </cell>
        </row>
        <row r="185">
          <cell r="B185">
            <v>201101</v>
          </cell>
          <cell r="C185">
            <v>172079</v>
          </cell>
          <cell r="F185">
            <v>620000</v>
          </cell>
          <cell r="V185">
            <v>3100</v>
          </cell>
          <cell r="AM185" t="str">
            <v>NGP 3</v>
          </cell>
          <cell r="AP185">
            <v>-9297.310618546564</v>
          </cell>
        </row>
        <row r="186">
          <cell r="B186">
            <v>201101</v>
          </cell>
          <cell r="C186">
            <v>172240</v>
          </cell>
          <cell r="F186">
            <v>105400</v>
          </cell>
          <cell r="V186">
            <v>527</v>
          </cell>
          <cell r="AM186" t="str">
            <v>NGP 3</v>
          </cell>
          <cell r="AP186">
            <v>-1580.5428051529161</v>
          </cell>
        </row>
        <row r="187">
          <cell r="B187">
            <v>201101</v>
          </cell>
          <cell r="C187">
            <v>172241</v>
          </cell>
          <cell r="F187">
            <v>930</v>
          </cell>
          <cell r="V187">
            <v>4.6500000000000004</v>
          </cell>
          <cell r="AM187" t="str">
            <v>NGP 3</v>
          </cell>
          <cell r="AP187">
            <v>-13.945965927819847</v>
          </cell>
        </row>
        <row r="188">
          <cell r="B188">
            <v>201101</v>
          </cell>
          <cell r="C188">
            <v>172230</v>
          </cell>
          <cell r="F188">
            <v>128340</v>
          </cell>
          <cell r="V188">
            <v>898.38</v>
          </cell>
          <cell r="AM188" t="str">
            <v>NGP 3</v>
          </cell>
          <cell r="AP188">
            <v>-1667.8632980391385</v>
          </cell>
        </row>
        <row r="189">
          <cell r="B189">
            <v>201101</v>
          </cell>
          <cell r="C189">
            <v>172386</v>
          </cell>
          <cell r="F189">
            <v>310000</v>
          </cell>
          <cell r="V189">
            <v>-2325</v>
          </cell>
          <cell r="AM189" t="str">
            <v>NGP 3</v>
          </cell>
          <cell r="AP189">
            <v>-8523.6553092732829</v>
          </cell>
        </row>
        <row r="190">
          <cell r="B190">
            <v>201101</v>
          </cell>
          <cell r="C190">
            <v>172220</v>
          </cell>
          <cell r="F190">
            <v>257890</v>
          </cell>
          <cell r="V190">
            <v>-1289.4449999999999</v>
          </cell>
          <cell r="AM190" t="str">
            <v>NGP 3</v>
          </cell>
          <cell r="AP190">
            <v>-6446.1263474467314</v>
          </cell>
        </row>
        <row r="191">
          <cell r="B191">
            <v>201101</v>
          </cell>
          <cell r="C191">
            <v>172229</v>
          </cell>
          <cell r="F191">
            <v>155000</v>
          </cell>
          <cell r="V191">
            <v>0</v>
          </cell>
          <cell r="AM191" t="str">
            <v>NGP 3</v>
          </cell>
          <cell r="AP191">
            <v>-3099.327654636641</v>
          </cell>
        </row>
        <row r="192">
          <cell r="B192">
            <v>201101</v>
          </cell>
          <cell r="C192">
            <v>172235</v>
          </cell>
          <cell r="F192">
            <v>77500</v>
          </cell>
          <cell r="V192">
            <v>0</v>
          </cell>
          <cell r="AM192" t="str">
            <v>NGP 3</v>
          </cell>
          <cell r="AP192">
            <v>-1549.6638273183205</v>
          </cell>
        </row>
        <row r="193">
          <cell r="B193">
            <v>201101</v>
          </cell>
          <cell r="C193">
            <v>172350</v>
          </cell>
          <cell r="F193">
            <v>310000</v>
          </cell>
          <cell r="V193">
            <v>6200</v>
          </cell>
          <cell r="AM193" t="str">
            <v>NGP 3</v>
          </cell>
          <cell r="AP193">
            <v>1.3446907267179995</v>
          </cell>
        </row>
        <row r="194">
          <cell r="B194">
            <v>201101</v>
          </cell>
          <cell r="C194">
            <v>172069</v>
          </cell>
          <cell r="F194">
            <v>310000</v>
          </cell>
          <cell r="V194">
            <v>0</v>
          </cell>
          <cell r="AM194" t="str">
            <v>NGP 3</v>
          </cell>
          <cell r="AP194">
            <v>-6198.655309273282</v>
          </cell>
        </row>
        <row r="195">
          <cell r="B195">
            <v>201101</v>
          </cell>
          <cell r="C195">
            <v>172070</v>
          </cell>
          <cell r="F195">
            <v>367260</v>
          </cell>
          <cell r="V195">
            <v>0</v>
          </cell>
          <cell r="AM195" t="str">
            <v>NGP 3</v>
          </cell>
          <cell r="AP195">
            <v>-7343.6069318829213</v>
          </cell>
        </row>
        <row r="196">
          <cell r="B196">
            <v>201102</v>
          </cell>
          <cell r="C196">
            <v>67038</v>
          </cell>
          <cell r="F196">
            <v>206370</v>
          </cell>
          <cell r="V196">
            <v>320669.40862560779</v>
          </cell>
          <cell r="AM196" t="str">
            <v>NGP 3</v>
          </cell>
          <cell r="AP196">
            <v>-65399.35703307228</v>
          </cell>
        </row>
        <row r="197">
          <cell r="B197">
            <v>201102</v>
          </cell>
          <cell r="C197">
            <v>67039</v>
          </cell>
          <cell r="F197">
            <v>201610</v>
          </cell>
          <cell r="V197">
            <v>313275.54336291953</v>
          </cell>
          <cell r="AM197" t="str">
            <v>NGP 3</v>
          </cell>
          <cell r="AP197">
            <v>-63890.367372903827</v>
          </cell>
        </row>
        <row r="198">
          <cell r="B198">
            <v>201102</v>
          </cell>
          <cell r="C198">
            <v>48215</v>
          </cell>
          <cell r="F198">
            <v>71410</v>
          </cell>
          <cell r="V198">
            <v>-14996.75</v>
          </cell>
          <cell r="AM198" t="str">
            <v>NGP 3</v>
          </cell>
          <cell r="AP198">
            <v>-16067.415956145695</v>
          </cell>
        </row>
        <row r="199">
          <cell r="B199">
            <v>201102</v>
          </cell>
          <cell r="C199">
            <v>48216</v>
          </cell>
          <cell r="F199">
            <v>89550</v>
          </cell>
          <cell r="V199">
            <v>-18806.195</v>
          </cell>
          <cell r="AM199" t="str">
            <v>NGP 3</v>
          </cell>
          <cell r="AP199">
            <v>-20148.837996398921</v>
          </cell>
        </row>
        <row r="200">
          <cell r="B200">
            <v>201102</v>
          </cell>
          <cell r="C200">
            <v>48217</v>
          </cell>
          <cell r="F200">
            <v>855810</v>
          </cell>
          <cell r="V200">
            <v>-179719.97200000001</v>
          </cell>
          <cell r="AM200" t="str">
            <v>NGP 3</v>
          </cell>
          <cell r="AP200">
            <v>-192551.32099774608</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-10461.826805500277</v>
          </cell>
        </row>
        <row r="203">
          <cell r="B203">
            <v>201102</v>
          </cell>
          <cell r="C203">
            <v>84190</v>
          </cell>
          <cell r="F203">
            <v>715140</v>
          </cell>
          <cell r="V203">
            <v>1205008.79</v>
          </cell>
          <cell r="AM203" t="str">
            <v>NGP 3</v>
          </cell>
          <cell r="AP203">
            <v>-132936.09264416681</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9186.0621367274834</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-6715.563920048975</v>
          </cell>
        </row>
        <row r="215">
          <cell r="B215">
            <v>201102</v>
          </cell>
          <cell r="C215">
            <v>167264</v>
          </cell>
          <cell r="F215">
            <v>0</v>
          </cell>
          <cell r="V215">
            <v>0</v>
          </cell>
          <cell r="AM215" t="str">
            <v>NGP 3</v>
          </cell>
          <cell r="AP215">
            <v>-92254.537574264483</v>
          </cell>
        </row>
        <row r="216">
          <cell r="B216">
            <v>201102</v>
          </cell>
          <cell r="C216">
            <v>167265</v>
          </cell>
          <cell r="F216">
            <v>0</v>
          </cell>
          <cell r="V216">
            <v>0</v>
          </cell>
          <cell r="AM216" t="str">
            <v>NGP 3</v>
          </cell>
          <cell r="AP216">
            <v>-64357.086996251608</v>
          </cell>
        </row>
        <row r="217">
          <cell r="B217">
            <v>201102</v>
          </cell>
          <cell r="C217">
            <v>167266</v>
          </cell>
          <cell r="F217">
            <v>0</v>
          </cell>
          <cell r="V217">
            <v>0</v>
          </cell>
          <cell r="AM217" t="str">
            <v>NGP 3</v>
          </cell>
          <cell r="AP217">
            <v>-26011.916160703586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-357334.45050484146</v>
          </cell>
        </row>
        <row r="228">
          <cell r="B228">
            <v>201102</v>
          </cell>
          <cell r="C228">
            <v>153972</v>
          </cell>
          <cell r="F228">
            <v>5040</v>
          </cell>
          <cell r="V228">
            <v>8796.0509999999995</v>
          </cell>
          <cell r="AM228" t="str">
            <v>NGP 3</v>
          </cell>
          <cell r="AP228">
            <v>8695.2965506889923</v>
          </cell>
        </row>
        <row r="229">
          <cell r="B229">
            <v>201102</v>
          </cell>
          <cell r="C229">
            <v>153972</v>
          </cell>
          <cell r="F229">
            <v>9010</v>
          </cell>
          <cell r="V229">
            <v>15735.157999999999</v>
          </cell>
          <cell r="AM229" t="str">
            <v>NGP 3</v>
          </cell>
          <cell r="AP229">
            <v>15555.039430894409</v>
          </cell>
        </row>
        <row r="230">
          <cell r="B230">
            <v>201102</v>
          </cell>
          <cell r="C230">
            <v>153972</v>
          </cell>
          <cell r="F230">
            <v>11930</v>
          </cell>
          <cell r="V230">
            <v>20817.321</v>
          </cell>
          <cell r="AM230" t="str">
            <v>NGP 3</v>
          </cell>
          <cell r="AP230">
            <v>20578.82882137295</v>
          </cell>
        </row>
        <row r="231">
          <cell r="B231">
            <v>201102</v>
          </cell>
          <cell r="C231">
            <v>153972</v>
          </cell>
          <cell r="F231">
            <v>125330</v>
          </cell>
          <cell r="V231">
            <v>218777.34</v>
          </cell>
          <cell r="AM231" t="str">
            <v>NGP 3</v>
          </cell>
          <cell r="AP231">
            <v>216271.87271187527</v>
          </cell>
        </row>
        <row r="232">
          <cell r="B232">
            <v>201102</v>
          </cell>
          <cell r="C232">
            <v>153972</v>
          </cell>
          <cell r="F232">
            <v>144370</v>
          </cell>
          <cell r="V232">
            <v>252006.867</v>
          </cell>
          <cell r="AM232" t="str">
            <v>NGP 3</v>
          </cell>
          <cell r="AP232">
            <v>249120.77179225592</v>
          </cell>
        </row>
        <row r="233">
          <cell r="B233">
            <v>201102</v>
          </cell>
          <cell r="C233">
            <v>153972</v>
          </cell>
          <cell r="F233">
            <v>208220</v>
          </cell>
          <cell r="V233">
            <v>363472.38299999997</v>
          </cell>
          <cell r="AM233" t="str">
            <v>NGP 3</v>
          </cell>
          <cell r="AP233">
            <v>359309.86485802813</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-1439.3789190946204</v>
          </cell>
        </row>
        <row r="238">
          <cell r="B238">
            <v>201102</v>
          </cell>
          <cell r="C238">
            <v>153740</v>
          </cell>
          <cell r="F238">
            <v>5290</v>
          </cell>
          <cell r="V238">
            <v>0</v>
          </cell>
          <cell r="AM238" t="str">
            <v>NGP 3</v>
          </cell>
          <cell r="AP238">
            <v>-52.876094926114185</v>
          </cell>
        </row>
        <row r="239">
          <cell r="B239">
            <v>201102</v>
          </cell>
          <cell r="C239">
            <v>164079</v>
          </cell>
          <cell r="F239">
            <v>403540</v>
          </cell>
          <cell r="V239">
            <v>1008.8390000000001</v>
          </cell>
          <cell r="AM239" t="str">
            <v>NGP 3</v>
          </cell>
          <cell r="AP239">
            <v>-7058.3138720166808</v>
          </cell>
        </row>
        <row r="240">
          <cell r="B240">
            <v>201102</v>
          </cell>
          <cell r="C240">
            <v>85138</v>
          </cell>
          <cell r="F240">
            <v>729250</v>
          </cell>
          <cell r="V240">
            <v>1170442.7239999999</v>
          </cell>
          <cell r="AM240" t="str">
            <v>NGP 3</v>
          </cell>
          <cell r="AP240">
            <v>-186309.77872762212</v>
          </cell>
        </row>
        <row r="241">
          <cell r="B241">
            <v>201103</v>
          </cell>
          <cell r="C241">
            <v>67038</v>
          </cell>
          <cell r="F241">
            <v>228430</v>
          </cell>
          <cell r="V241">
            <v>279569.29941170703</v>
          </cell>
          <cell r="AM241" t="str">
            <v>NGP 3</v>
          </cell>
          <cell r="AP241">
            <v>-106843.09399297282</v>
          </cell>
        </row>
        <row r="242">
          <cell r="B242">
            <v>201103</v>
          </cell>
          <cell r="C242">
            <v>67039</v>
          </cell>
          <cell r="F242">
            <v>223160</v>
          </cell>
          <cell r="V242">
            <v>273118.37076921674</v>
          </cell>
          <cell r="AM242" t="str">
            <v>NGP 3</v>
          </cell>
          <cell r="AP242">
            <v>-104383.21777453661</v>
          </cell>
        </row>
        <row r="243">
          <cell r="B243">
            <v>201103</v>
          </cell>
          <cell r="C243">
            <v>48215</v>
          </cell>
          <cell r="F243">
            <v>79040</v>
          </cell>
          <cell r="V243">
            <v>-9485.3970000000008</v>
          </cell>
          <cell r="AM243" t="str">
            <v>NGP 3</v>
          </cell>
          <cell r="AP243">
            <v>-10670.162685513915</v>
          </cell>
        </row>
        <row r="244">
          <cell r="B244">
            <v>201103</v>
          </cell>
          <cell r="C244">
            <v>48216</v>
          </cell>
          <cell r="F244">
            <v>99120</v>
          </cell>
          <cell r="V244">
            <v>-11894.859</v>
          </cell>
          <cell r="AM244" t="str">
            <v>NGP 3</v>
          </cell>
          <cell r="AP244">
            <v>-13380.612729100952</v>
          </cell>
        </row>
        <row r="245">
          <cell r="B245">
            <v>201103</v>
          </cell>
          <cell r="C245">
            <v>48217</v>
          </cell>
          <cell r="F245">
            <v>947270</v>
          </cell>
          <cell r="V245">
            <v>-113672.315</v>
          </cell>
          <cell r="AM245" t="str">
            <v>NGP 3</v>
          </cell>
          <cell r="AP245">
            <v>-127871.36599844086</v>
          </cell>
        </row>
        <row r="246">
          <cell r="B246">
            <v>201103</v>
          </cell>
          <cell r="C246">
            <v>116952</v>
          </cell>
          <cell r="F246">
            <v>333350</v>
          </cell>
          <cell r="V246">
            <v>-40001.53</v>
          </cell>
          <cell r="AM246" t="str">
            <v>NGP 3</v>
          </cell>
          <cell r="AP246">
            <v>-44998.261291321651</v>
          </cell>
        </row>
        <row r="247">
          <cell r="B247">
            <v>201103</v>
          </cell>
          <cell r="C247">
            <v>116953</v>
          </cell>
          <cell r="F247">
            <v>51470</v>
          </cell>
          <cell r="V247">
            <v>-6176.1049999999996</v>
          </cell>
          <cell r="AM247" t="str">
            <v>NGP 3</v>
          </cell>
          <cell r="AP247">
            <v>-6947.6117033578084</v>
          </cell>
        </row>
        <row r="248">
          <cell r="B248">
            <v>201103</v>
          </cell>
          <cell r="C248">
            <v>84190</v>
          </cell>
          <cell r="F248">
            <v>791570</v>
          </cell>
          <cell r="V248">
            <v>1068613.095</v>
          </cell>
          <cell r="AM248" t="str">
            <v>NGP 3</v>
          </cell>
          <cell r="AP248">
            <v>-270522.24532507086</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2238.0415319292606</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-7431.3668158677265</v>
          </cell>
        </row>
        <row r="260">
          <cell r="B260">
            <v>201103</v>
          </cell>
          <cell r="C260">
            <v>167264</v>
          </cell>
          <cell r="F260">
            <v>0</v>
          </cell>
          <cell r="V260">
            <v>0</v>
          </cell>
          <cell r="AM260" t="str">
            <v>NGP 3</v>
          </cell>
          <cell r="AP260">
            <v>-92231.296014177235</v>
          </cell>
        </row>
        <row r="261">
          <cell r="B261">
            <v>201103</v>
          </cell>
          <cell r="C261">
            <v>167265</v>
          </cell>
          <cell r="F261">
            <v>0</v>
          </cell>
          <cell r="V261">
            <v>0</v>
          </cell>
          <cell r="AM261" t="str">
            <v>NGP 3</v>
          </cell>
          <cell r="AP261">
            <v>-64340.873602918415</v>
          </cell>
        </row>
        <row r="262">
          <cell r="B262">
            <v>201103</v>
          </cell>
          <cell r="C262">
            <v>167266</v>
          </cell>
          <cell r="F262">
            <v>0</v>
          </cell>
          <cell r="V262">
            <v>0</v>
          </cell>
          <cell r="AM262" t="str">
            <v>NGP 3</v>
          </cell>
          <cell r="AP262">
            <v>-26005.363014068964</v>
          </cell>
        </row>
        <row r="263">
          <cell r="B263">
            <v>201103</v>
          </cell>
          <cell r="C263">
            <v>167267</v>
          </cell>
          <cell r="F263">
            <v>0</v>
          </cell>
          <cell r="V263">
            <v>0</v>
          </cell>
          <cell r="AM263" t="str">
            <v>NGP 3</v>
          </cell>
          <cell r="AP263">
            <v>-42900.613723370028</v>
          </cell>
        </row>
        <row r="264">
          <cell r="B264">
            <v>201103</v>
          </cell>
          <cell r="C264">
            <v>166074</v>
          </cell>
          <cell r="F264">
            <v>393740</v>
          </cell>
          <cell r="V264">
            <v>0</v>
          </cell>
          <cell r="AM264" t="str">
            <v>NGP 3</v>
          </cell>
          <cell r="AP264">
            <v>-3934.6292258286835</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-357244.42772307893</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1955.6844447091819</v>
          </cell>
        </row>
        <row r="269">
          <cell r="B269">
            <v>201103</v>
          </cell>
          <cell r="C269">
            <v>153972</v>
          </cell>
          <cell r="F269">
            <v>8340</v>
          </cell>
          <cell r="V269">
            <v>3673.857</v>
          </cell>
          <cell r="AM269" t="str">
            <v>NGP 3</v>
          </cell>
          <cell r="AP269">
            <v>3507.1743782525969</v>
          </cell>
        </row>
        <row r="270">
          <cell r="B270">
            <v>201103</v>
          </cell>
          <cell r="C270">
            <v>153972</v>
          </cell>
          <cell r="F270">
            <v>11000</v>
          </cell>
          <cell r="V270">
            <v>4848.3980000000001</v>
          </cell>
          <cell r="AM270" t="str">
            <v>NGP 3</v>
          </cell>
          <cell r="AP270">
            <v>4628.5528154410749</v>
          </cell>
        </row>
        <row r="271">
          <cell r="B271">
            <v>201103</v>
          </cell>
          <cell r="C271">
            <v>153972</v>
          </cell>
          <cell r="F271">
            <v>115610</v>
          </cell>
          <cell r="V271">
            <v>50955.982000000004</v>
          </cell>
          <cell r="AM271" t="str">
            <v>NGP 3</v>
          </cell>
          <cell r="AP271">
            <v>48645.409110285706</v>
          </cell>
        </row>
        <row r="272">
          <cell r="B272">
            <v>201103</v>
          </cell>
          <cell r="C272">
            <v>153972</v>
          </cell>
          <cell r="F272">
            <v>133150</v>
          </cell>
          <cell r="V272">
            <v>58686.103999999999</v>
          </cell>
          <cell r="AM272" t="str">
            <v>NGP 3</v>
          </cell>
          <cell r="AP272">
            <v>56024.977970543558</v>
          </cell>
        </row>
        <row r="273">
          <cell r="B273">
            <v>201103</v>
          </cell>
          <cell r="C273">
            <v>153972</v>
          </cell>
          <cell r="F273">
            <v>192050</v>
          </cell>
          <cell r="V273">
            <v>84648.933999999994</v>
          </cell>
          <cell r="AM273" t="str">
            <v>NGP 3</v>
          </cell>
          <cell r="AP273">
            <v>80810.636936859853</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-58.558762796149956</v>
          </cell>
        </row>
        <row r="276">
          <cell r="B276">
            <v>201103</v>
          </cell>
          <cell r="C276">
            <v>164079</v>
          </cell>
          <cell r="F276">
            <v>446660</v>
          </cell>
          <cell r="V276">
            <v>1116.654</v>
          </cell>
          <cell r="AM276" t="str">
            <v>NGP 3</v>
          </cell>
          <cell r="AP276">
            <v>-7810.2596486444854</v>
          </cell>
        </row>
        <row r="277">
          <cell r="B277">
            <v>201103</v>
          </cell>
          <cell r="C277">
            <v>85138</v>
          </cell>
          <cell r="F277">
            <v>807180</v>
          </cell>
          <cell r="V277">
            <v>1025121.316</v>
          </cell>
          <cell r="AM277" t="str">
            <v>NGP 3</v>
          </cell>
          <cell r="AP277">
            <v>-332846.88511920004</v>
          </cell>
        </row>
        <row r="278">
          <cell r="B278">
            <v>201104</v>
          </cell>
          <cell r="C278">
            <v>67038</v>
          </cell>
          <cell r="F278">
            <v>220980</v>
          </cell>
          <cell r="V278">
            <v>246806.58514074166</v>
          </cell>
          <cell r="AM278" t="str">
            <v>NGP 3</v>
          </cell>
          <cell r="AP278">
            <v>-138363.47895101228</v>
          </cell>
        </row>
        <row r="279">
          <cell r="B279">
            <v>201104</v>
          </cell>
          <cell r="C279">
            <v>67039</v>
          </cell>
          <cell r="F279">
            <v>215880</v>
          </cell>
          <cell r="V279">
            <v>241108.1612891581</v>
          </cell>
          <cell r="AM279" t="str">
            <v>NGP 3</v>
          </cell>
          <cell r="AP279">
            <v>-135179.71041407686</v>
          </cell>
        </row>
        <row r="280">
          <cell r="B280">
            <v>201104</v>
          </cell>
          <cell r="C280">
            <v>48215</v>
          </cell>
          <cell r="F280">
            <v>76470</v>
          </cell>
          <cell r="V280">
            <v>-1376.3879999999999</v>
          </cell>
          <cell r="AM280" t="str">
            <v>NGP 3</v>
          </cell>
          <cell r="AP280">
            <v>-2522.2995038773638</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-30226.293103348518</v>
          </cell>
        </row>
        <row r="283">
          <cell r="B283">
            <v>201104</v>
          </cell>
          <cell r="C283">
            <v>116952</v>
          </cell>
          <cell r="F283">
            <v>322470</v>
          </cell>
          <cell r="V283">
            <v>-5804.4620000000004</v>
          </cell>
          <cell r="AM283" t="str">
            <v>NGP 3</v>
          </cell>
          <cell r="AP283">
            <v>-10636.711021254527</v>
          </cell>
        </row>
        <row r="284">
          <cell r="B284">
            <v>201104</v>
          </cell>
          <cell r="C284">
            <v>116953</v>
          </cell>
          <cell r="F284">
            <v>49790</v>
          </cell>
          <cell r="V284">
            <v>-896.19</v>
          </cell>
          <cell r="AM284" t="str">
            <v>NGP 3</v>
          </cell>
          <cell r="AP284">
            <v>-1642.2987194723937</v>
          </cell>
        </row>
        <row r="285">
          <cell r="B285">
            <v>201104</v>
          </cell>
          <cell r="C285">
            <v>84190</v>
          </cell>
          <cell r="F285">
            <v>765740</v>
          </cell>
          <cell r="V285">
            <v>949516.58900000004</v>
          </cell>
          <cell r="AM285" t="str">
            <v>NGP 3</v>
          </cell>
          <cell r="AP285">
            <v>-385313.36591073731</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-357141.16994912352</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-340.26058166813516</v>
          </cell>
        </row>
        <row r="294">
          <cell r="B294">
            <v>201104</v>
          </cell>
          <cell r="C294">
            <v>153972</v>
          </cell>
          <cell r="F294">
            <v>6980</v>
          </cell>
          <cell r="V294">
            <v>-470.19</v>
          </cell>
          <cell r="AM294" t="str">
            <v>NGP 3</v>
          </cell>
          <cell r="AP294">
            <v>-609.65144103681621</v>
          </cell>
        </row>
        <row r="295">
          <cell r="B295">
            <v>201104</v>
          </cell>
          <cell r="C295">
            <v>153972</v>
          </cell>
          <cell r="F295">
            <v>9230</v>
          </cell>
          <cell r="V295">
            <v>-621.53800000000001</v>
          </cell>
          <cell r="AM295" t="str">
            <v>NGP 3</v>
          </cell>
          <cell r="AP295">
            <v>-805.95477661458642</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-9742.7276446574051</v>
          </cell>
        </row>
        <row r="298">
          <cell r="B298">
            <v>201104</v>
          </cell>
          <cell r="C298">
            <v>153972</v>
          </cell>
          <cell r="F298">
            <v>161030</v>
          </cell>
          <cell r="V298">
            <v>-10840.593000000001</v>
          </cell>
          <cell r="AM298" t="str">
            <v>NGP 3</v>
          </cell>
          <cell r="AP298">
            <v>-14057.996416928154</v>
          </cell>
        </row>
        <row r="299">
          <cell r="B299">
            <v>201104</v>
          </cell>
          <cell r="C299">
            <v>166059</v>
          </cell>
          <cell r="F299">
            <v>0</v>
          </cell>
          <cell r="V299">
            <v>0</v>
          </cell>
          <cell r="AM299" t="str">
            <v>NGP 3</v>
          </cell>
          <cell r="AP299">
            <v>0</v>
          </cell>
        </row>
        <row r="300">
          <cell r="B300">
            <v>201105</v>
          </cell>
          <cell r="C300">
            <v>67038</v>
          </cell>
          <cell r="F300">
            <v>228240</v>
          </cell>
          <cell r="V300">
            <v>257736.27108165421</v>
          </cell>
          <cell r="AM300" t="str">
            <v>NGP 3</v>
          </cell>
          <cell r="AP300">
            <v>-127449.88876713323</v>
          </cell>
        </row>
        <row r="301">
          <cell r="B301">
            <v>201105</v>
          </cell>
          <cell r="C301">
            <v>67039</v>
          </cell>
          <cell r="F301">
            <v>222970</v>
          </cell>
          <cell r="V301">
            <v>251798.60183091156</v>
          </cell>
          <cell r="AM301" t="str">
            <v>NGP 3</v>
          </cell>
          <cell r="AP301">
            <v>-124504.94289891908</v>
          </cell>
        </row>
        <row r="302">
          <cell r="B302">
            <v>201105</v>
          </cell>
          <cell r="C302">
            <v>48215</v>
          </cell>
          <cell r="F302">
            <v>78980</v>
          </cell>
          <cell r="V302">
            <v>-1184.6880000000001</v>
          </cell>
          <cell r="AM302" t="str">
            <v>NGP 3</v>
          </cell>
          <cell r="AP302">
            <v>-2367.8160239976787</v>
          </cell>
        </row>
        <row r="303">
          <cell r="B303">
            <v>201105</v>
          </cell>
          <cell r="C303">
            <v>48216</v>
          </cell>
          <cell r="F303">
            <v>99040</v>
          </cell>
          <cell r="V303">
            <v>-1485.62</v>
          </cell>
          <cell r="AM303" t="str">
            <v>NGP 3</v>
          </cell>
          <cell r="AP303">
            <v>-2969.2487604042803</v>
          </cell>
        </row>
        <row r="304">
          <cell r="B304">
            <v>201105</v>
          </cell>
          <cell r="C304">
            <v>48217</v>
          </cell>
          <cell r="F304">
            <v>946480</v>
          </cell>
          <cell r="V304">
            <v>-14197.217000000001</v>
          </cell>
          <cell r="AM304" t="str">
            <v>NGP 3</v>
          </cell>
          <cell r="AP304">
            <v>-28375.578764412796</v>
          </cell>
        </row>
        <row r="305">
          <cell r="B305">
            <v>201105</v>
          </cell>
          <cell r="C305">
            <v>116952</v>
          </cell>
          <cell r="F305">
            <v>333070</v>
          </cell>
          <cell r="V305">
            <v>-4996.0309999999999</v>
          </cell>
          <cell r="AM305" t="str">
            <v>NGP 3</v>
          </cell>
          <cell r="AP305">
            <v>-9985.4517514928684</v>
          </cell>
        </row>
        <row r="306">
          <cell r="B306">
            <v>201105</v>
          </cell>
          <cell r="C306">
            <v>116953</v>
          </cell>
          <cell r="F306">
            <v>51420</v>
          </cell>
          <cell r="V306">
            <v>-771.37099999999998</v>
          </cell>
          <cell r="AM306" t="str">
            <v>NGP 3</v>
          </cell>
          <cell r="AP306">
            <v>-1541.6475636105422</v>
          </cell>
        </row>
        <row r="307">
          <cell r="B307">
            <v>201105</v>
          </cell>
          <cell r="C307">
            <v>84190</v>
          </cell>
          <cell r="F307">
            <v>790910</v>
          </cell>
          <cell r="V307">
            <v>991006.01300000004</v>
          </cell>
          <cell r="AM307" t="str">
            <v>NGP 3</v>
          </cell>
          <cell r="AP307">
            <v>-343879.92314834107</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245098.73318816631</v>
          </cell>
          <cell r="AM314" t="str">
            <v>NGP 3</v>
          </cell>
          <cell r="AP314">
            <v>-139792.09060866022</v>
          </cell>
        </row>
        <row r="315">
          <cell r="B315">
            <v>201106</v>
          </cell>
          <cell r="C315">
            <v>67039</v>
          </cell>
          <cell r="F315">
            <v>215660</v>
          </cell>
          <cell r="V315">
            <v>239450.09713325705</v>
          </cell>
          <cell r="AM315" t="str">
            <v>NGP 3</v>
          </cell>
          <cell r="AP315">
            <v>-136564.87238710403</v>
          </cell>
        </row>
        <row r="316">
          <cell r="B316">
            <v>201106</v>
          </cell>
          <cell r="C316">
            <v>48215</v>
          </cell>
          <cell r="F316">
            <v>76390</v>
          </cell>
          <cell r="V316">
            <v>-2291.6959999999999</v>
          </cell>
          <cell r="AM316" t="str">
            <v>NGP 3</v>
          </cell>
          <cell r="AP316">
            <v>-3435.5918563585719</v>
          </cell>
        </row>
        <row r="317">
          <cell r="B317">
            <v>201106</v>
          </cell>
          <cell r="C317">
            <v>48216</v>
          </cell>
          <cell r="F317">
            <v>95790</v>
          </cell>
          <cell r="V317">
            <v>-2873.828</v>
          </cell>
          <cell r="AM317" t="str">
            <v>NGP 3</v>
          </cell>
          <cell r="AP317">
            <v>-4308.2275821519524</v>
          </cell>
        </row>
        <row r="318">
          <cell r="B318">
            <v>201106</v>
          </cell>
          <cell r="C318">
            <v>48217</v>
          </cell>
          <cell r="F318">
            <v>915450</v>
          </cell>
          <cell r="V318">
            <v>-27463.516</v>
          </cell>
          <cell r="AM318" t="str">
            <v>NGP 3</v>
          </cell>
          <cell r="AP318">
            <v>-41171.847741110811</v>
          </cell>
        </row>
        <row r="319">
          <cell r="B319">
            <v>201106</v>
          </cell>
          <cell r="C319">
            <v>116952</v>
          </cell>
          <cell r="F319">
            <v>322150</v>
          </cell>
          <cell r="V319">
            <v>-9664.4699999999993</v>
          </cell>
          <cell r="AM319" t="str">
            <v>NGP 3</v>
          </cell>
          <cell r="AP319">
            <v>-14488.479034244194</v>
          </cell>
        </row>
        <row r="320">
          <cell r="B320">
            <v>201106</v>
          </cell>
          <cell r="C320">
            <v>116953</v>
          </cell>
          <cell r="F320">
            <v>49740</v>
          </cell>
          <cell r="V320">
            <v>-1492.162</v>
          </cell>
          <cell r="AM320" t="str">
            <v>NGP 3</v>
          </cell>
          <cell r="AP320">
            <v>-2236.989593864058</v>
          </cell>
        </row>
        <row r="321">
          <cell r="B321">
            <v>201106</v>
          </cell>
          <cell r="C321">
            <v>84190</v>
          </cell>
          <cell r="F321">
            <v>764980</v>
          </cell>
          <cell r="V321">
            <v>944746.08100000001</v>
          </cell>
          <cell r="AM321" t="str">
            <v>NGP 3</v>
          </cell>
          <cell r="AP321">
            <v>-389116.19830444857</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250281.48036815366</v>
          </cell>
          <cell r="AM329" t="str">
            <v>NGP 3</v>
          </cell>
          <cell r="AP329">
            <v>-134590.50533452525</v>
          </cell>
        </row>
        <row r="330">
          <cell r="B330">
            <v>201107</v>
          </cell>
          <cell r="C330">
            <v>67039</v>
          </cell>
          <cell r="F330">
            <v>222710</v>
          </cell>
          <cell r="V330">
            <v>244513.85183810181</v>
          </cell>
          <cell r="AM330" t="str">
            <v>NGP 3</v>
          </cell>
          <cell r="AP330">
            <v>-131483.03406738056</v>
          </cell>
        </row>
        <row r="331">
          <cell r="B331">
            <v>201107</v>
          </cell>
          <cell r="C331">
            <v>48215</v>
          </cell>
          <cell r="F331">
            <v>78880</v>
          </cell>
          <cell r="V331">
            <v>-3155.3829999999998</v>
          </cell>
          <cell r="AM331" t="str">
            <v>NGP 3</v>
          </cell>
          <cell r="AP331">
            <v>-4336.0663693580163</v>
          </cell>
        </row>
        <row r="332">
          <cell r="B332">
            <v>201107</v>
          </cell>
          <cell r="C332">
            <v>48216</v>
          </cell>
          <cell r="F332">
            <v>98920</v>
          </cell>
          <cell r="V332">
            <v>-3956.9070000000002</v>
          </cell>
          <cell r="AM332" t="str">
            <v>NGP 3</v>
          </cell>
          <cell r="AP332">
            <v>-5437.5510022425833</v>
          </cell>
        </row>
        <row r="333">
          <cell r="B333">
            <v>201107</v>
          </cell>
          <cell r="C333">
            <v>48217</v>
          </cell>
          <cell r="F333">
            <v>945350</v>
          </cell>
          <cell r="V333">
            <v>-37813.877999999997</v>
          </cell>
          <cell r="AM333" t="str">
            <v>NGP 3</v>
          </cell>
          <cell r="AP333">
            <v>-51963.967036797672</v>
          </cell>
        </row>
        <row r="334">
          <cell r="B334">
            <v>201107</v>
          </cell>
          <cell r="C334">
            <v>116952</v>
          </cell>
          <cell r="F334">
            <v>332670</v>
          </cell>
          <cell r="V334">
            <v>-13306.784</v>
          </cell>
          <cell r="AM334" t="str">
            <v>NGP 3</v>
          </cell>
          <cell r="AP334">
            <v>-18286.220314456532</v>
          </cell>
        </row>
        <row r="335">
          <cell r="B335">
            <v>201107</v>
          </cell>
          <cell r="C335">
            <v>116953</v>
          </cell>
          <cell r="F335">
            <v>51360</v>
          </cell>
          <cell r="V335">
            <v>-2054.5239999999999</v>
          </cell>
          <cell r="AM335" t="str">
            <v>NGP 3</v>
          </cell>
          <cell r="AP335">
            <v>-2823.2853824826029</v>
          </cell>
        </row>
        <row r="336">
          <cell r="B336">
            <v>201107</v>
          </cell>
          <cell r="C336">
            <v>84190</v>
          </cell>
          <cell r="F336">
            <v>789960</v>
          </cell>
          <cell r="V336">
            <v>967699.62600000005</v>
          </cell>
          <cell r="AM336" t="str">
            <v>NGP 3</v>
          </cell>
          <cell r="AP336">
            <v>-366097.92691395583</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244072.79064866103</v>
          </cell>
          <cell r="AM343" t="str">
            <v>NGP 3</v>
          </cell>
          <cell r="AP343">
            <v>-140617.33624943777</v>
          </cell>
        </row>
        <row r="344">
          <cell r="B344">
            <v>201108</v>
          </cell>
          <cell r="C344">
            <v>67039</v>
          </cell>
          <cell r="F344">
            <v>222550</v>
          </cell>
          <cell r="V344">
            <v>238442.1918677947</v>
          </cell>
          <cell r="AM344" t="str">
            <v>NGP 3</v>
          </cell>
          <cell r="AP344">
            <v>-137376.76039211487</v>
          </cell>
        </row>
        <row r="345">
          <cell r="B345">
            <v>201108</v>
          </cell>
          <cell r="C345">
            <v>48215</v>
          </cell>
          <cell r="F345">
            <v>78830</v>
          </cell>
          <cell r="V345">
            <v>-2759.0439999999999</v>
          </cell>
          <cell r="AM345" t="str">
            <v>NGP 3</v>
          </cell>
          <cell r="AP345">
            <v>-3938.430598022579</v>
          </cell>
        </row>
        <row r="346">
          <cell r="B346">
            <v>201108</v>
          </cell>
          <cell r="C346">
            <v>48216</v>
          </cell>
          <cell r="F346">
            <v>98850</v>
          </cell>
          <cell r="V346">
            <v>-3459.8910000000001</v>
          </cell>
          <cell r="AM346" t="str">
            <v>NGP 3</v>
          </cell>
          <cell r="AP346">
            <v>-4938.7996035079532</v>
          </cell>
        </row>
        <row r="347">
          <cell r="B347">
            <v>201108</v>
          </cell>
          <cell r="C347">
            <v>48217</v>
          </cell>
          <cell r="F347">
            <v>944690</v>
          </cell>
          <cell r="V347">
            <v>-33064.188000000002</v>
          </cell>
          <cell r="AM347" t="str">
            <v>NGP 3</v>
          </cell>
          <cell r="AP347">
            <v>-47197.826529569327</v>
          </cell>
        </row>
        <row r="348">
          <cell r="B348">
            <v>201108</v>
          </cell>
          <cell r="C348">
            <v>116952</v>
          </cell>
          <cell r="F348">
            <v>332440</v>
          </cell>
          <cell r="V348">
            <v>-11635.358</v>
          </cell>
          <cell r="AM348" t="str">
            <v>NGP 3</v>
          </cell>
          <cell r="AP348">
            <v>-16609.039094083804</v>
          </cell>
        </row>
        <row r="349">
          <cell r="B349">
            <v>201108</v>
          </cell>
          <cell r="C349">
            <v>116953</v>
          </cell>
          <cell r="F349">
            <v>51330</v>
          </cell>
          <cell r="V349">
            <v>-1796.461</v>
          </cell>
          <cell r="AM349" t="str">
            <v>NGP 3</v>
          </cell>
          <cell r="AP349">
            <v>-2564.4162718064058</v>
          </cell>
        </row>
        <row r="350">
          <cell r="B350">
            <v>201108</v>
          </cell>
          <cell r="C350">
            <v>84190</v>
          </cell>
          <cell r="F350">
            <v>789410</v>
          </cell>
          <cell r="V350">
            <v>947292.995</v>
          </cell>
          <cell r="AM350" t="str">
            <v>NGP 3</v>
          </cell>
          <cell r="AP350">
            <v>-385873.7132820675</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236461.50121148131</v>
          </cell>
          <cell r="AM356" t="str">
            <v>NGP 3</v>
          </cell>
          <cell r="AP356">
            <v>-146827.70623301581</v>
          </cell>
        </row>
        <row r="357">
          <cell r="B357">
            <v>201109</v>
          </cell>
          <cell r="C357">
            <v>67039</v>
          </cell>
          <cell r="F357">
            <v>215200</v>
          </cell>
          <cell r="V357">
            <v>231015.40240699053</v>
          </cell>
          <cell r="AM357" t="str">
            <v>NGP 3</v>
          </cell>
          <cell r="AP357">
            <v>-143435.0627244674</v>
          </cell>
        </row>
        <row r="358">
          <cell r="B358">
            <v>201109</v>
          </cell>
          <cell r="C358">
            <v>48215</v>
          </cell>
          <cell r="F358">
            <v>76220</v>
          </cell>
          <cell r="V358">
            <v>-1524.4870000000001</v>
          </cell>
          <cell r="AM358" t="str">
            <v>NGP 3</v>
          </cell>
          <cell r="AP358">
            <v>-2664.2449002351605</v>
          </cell>
        </row>
        <row r="359">
          <cell r="B359">
            <v>201109</v>
          </cell>
          <cell r="C359">
            <v>48216</v>
          </cell>
          <cell r="F359">
            <v>95590</v>
          </cell>
          <cell r="V359">
            <v>-1911.7339999999999</v>
          </cell>
          <cell r="AM359" t="str">
            <v>NGP 3</v>
          </cell>
          <cell r="AP359">
            <v>-3341.1417365977304</v>
          </cell>
        </row>
        <row r="360">
          <cell r="B360">
            <v>201109</v>
          </cell>
          <cell r="C360">
            <v>48217</v>
          </cell>
          <cell r="F360">
            <v>913470</v>
          </cell>
          <cell r="V360">
            <v>-18269.344000000001</v>
          </cell>
          <cell r="AM360" t="str">
            <v>NGP 3</v>
          </cell>
          <cell r="AP360">
            <v>-31928.943175122175</v>
          </cell>
        </row>
        <row r="361">
          <cell r="B361">
            <v>201109</v>
          </cell>
          <cell r="C361">
            <v>116952</v>
          </cell>
          <cell r="F361">
            <v>321450</v>
          </cell>
          <cell r="V361">
            <v>-6429.0209999999997</v>
          </cell>
          <cell r="AM361" t="str">
            <v>NGP 3</v>
          </cell>
          <cell r="AP361">
            <v>-11235.832559047394</v>
          </cell>
        </row>
        <row r="362">
          <cell r="B362">
            <v>201109</v>
          </cell>
          <cell r="C362">
            <v>116953</v>
          </cell>
          <cell r="F362">
            <v>49630</v>
          </cell>
          <cell r="V362">
            <v>-992.62</v>
          </cell>
          <cell r="AM362" t="str">
            <v>NGP 3</v>
          </cell>
          <cell r="AP362">
            <v>-1734.7635920843745</v>
          </cell>
        </row>
        <row r="363">
          <cell r="B363">
            <v>201109</v>
          </cell>
          <cell r="C363">
            <v>84190</v>
          </cell>
          <cell r="F363">
            <v>763320</v>
          </cell>
          <cell r="V363">
            <v>919799.72</v>
          </cell>
          <cell r="AM363" t="str">
            <v>NGP 3</v>
          </cell>
          <cell r="AP363">
            <v>-408512.35941876966</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244095.94484486198</v>
          </cell>
          <cell r="AM369" t="str">
            <v>NGP 3</v>
          </cell>
          <cell r="AP369">
            <v>-139123.3012477984</v>
          </cell>
        </row>
        <row r="370">
          <cell r="B370">
            <v>201110</v>
          </cell>
          <cell r="C370">
            <v>67039</v>
          </cell>
          <cell r="F370">
            <v>222160</v>
          </cell>
          <cell r="V370">
            <v>238468.53069308173</v>
          </cell>
          <cell r="AM370" t="str">
            <v>NGP 3</v>
          </cell>
          <cell r="AP370">
            <v>-135913.47521032652</v>
          </cell>
        </row>
        <row r="371">
          <cell r="B371">
            <v>201110</v>
          </cell>
          <cell r="C371">
            <v>48215</v>
          </cell>
          <cell r="F371">
            <v>78690</v>
          </cell>
          <cell r="V371">
            <v>-2360.7510000000002</v>
          </cell>
          <cell r="AM371" t="str">
            <v>NGP 3</v>
          </cell>
          <cell r="AP371">
            <v>-3536.7931512922942</v>
          </cell>
        </row>
        <row r="372">
          <cell r="B372">
            <v>201110</v>
          </cell>
          <cell r="C372">
            <v>48216</v>
          </cell>
          <cell r="F372">
            <v>98680</v>
          </cell>
          <cell r="V372">
            <v>-2960.424</v>
          </cell>
          <cell r="AM372" t="str">
            <v>NGP 3</v>
          </cell>
          <cell r="AP372">
            <v>-4435.221807720467</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-14915.418473349355</v>
          </cell>
        </row>
        <row r="375">
          <cell r="B375">
            <v>201110</v>
          </cell>
          <cell r="C375">
            <v>116953</v>
          </cell>
          <cell r="F375">
            <v>51240</v>
          </cell>
          <cell r="V375">
            <v>-1537.125</v>
          </cell>
          <cell r="AM375" t="str">
            <v>NGP 3</v>
          </cell>
          <cell r="AP375">
            <v>-2302.9198892135869</v>
          </cell>
        </row>
        <row r="376">
          <cell r="B376">
            <v>201110</v>
          </cell>
          <cell r="C376">
            <v>84190</v>
          </cell>
          <cell r="F376">
            <v>788030</v>
          </cell>
          <cell r="V376">
            <v>953513.16899999999</v>
          </cell>
          <cell r="AM376" t="str">
            <v>NGP 3</v>
          </cell>
          <cell r="AP376">
            <v>-374556.46607503743</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-2314.7763467717441</v>
          </cell>
        </row>
        <row r="383">
          <cell r="B383">
            <v>201111</v>
          </cell>
          <cell r="C383">
            <v>48216</v>
          </cell>
          <cell r="F383">
            <v>95400</v>
          </cell>
          <cell r="V383">
            <v>-1240.26</v>
          </cell>
          <cell r="AM383" t="str">
            <v>NGP 3</v>
          </cell>
          <cell r="AP383">
            <v>-2902.6718938226127</v>
          </cell>
        </row>
        <row r="384">
          <cell r="B384">
            <v>201111</v>
          </cell>
          <cell r="C384">
            <v>48217</v>
          </cell>
          <cell r="F384">
            <v>911730</v>
          </cell>
          <cell r="V384">
            <v>-11852.455</v>
          </cell>
          <cell r="AM384" t="str">
            <v>NGP 3</v>
          </cell>
          <cell r="AP384">
            <v>-27739.989548793405</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-1507.2432371066272</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-10872.795809854249</v>
          </cell>
        </row>
        <row r="389">
          <cell r="B389">
            <v>201112</v>
          </cell>
          <cell r="C389">
            <v>48217</v>
          </cell>
          <cell r="F389">
            <v>941050</v>
          </cell>
          <cell r="V389">
            <v>-87517.72</v>
          </cell>
          <cell r="AM389" t="str">
            <v>NGP 3</v>
          </cell>
          <cell r="AP389">
            <v>-103905.54916536348</v>
          </cell>
        </row>
        <row r="390">
          <cell r="B390">
            <v>201112</v>
          </cell>
          <cell r="C390">
            <v>116952</v>
          </cell>
          <cell r="F390">
            <v>331160</v>
          </cell>
          <cell r="V390">
            <v>-30797.671999999999</v>
          </cell>
          <cell r="AM390" t="str">
            <v>NGP 3</v>
          </cell>
          <cell r="AP390">
            <v>-36564.627535201922</v>
          </cell>
        </row>
        <row r="391">
          <cell r="B391">
            <v>201112</v>
          </cell>
          <cell r="C391">
            <v>116953</v>
          </cell>
          <cell r="F391">
            <v>51130</v>
          </cell>
          <cell r="V391">
            <v>-4755.0600000000004</v>
          </cell>
          <cell r="AM391" t="str">
            <v>NGP 3</v>
          </cell>
          <cell r="AP391">
            <v>-5645.4587091281392</v>
          </cell>
        </row>
        <row r="392">
          <cell r="B392">
            <v>201201</v>
          </cell>
          <cell r="C392">
            <v>48215</v>
          </cell>
          <cell r="F392">
            <v>78470</v>
          </cell>
          <cell r="V392">
            <v>-12712.026</v>
          </cell>
          <cell r="AM392" t="str">
            <v>NGP 3</v>
          </cell>
          <cell r="AP392">
            <v>-14077.646911322878</v>
          </cell>
        </row>
        <row r="393">
          <cell r="B393">
            <v>201201</v>
          </cell>
          <cell r="C393">
            <v>48216</v>
          </cell>
          <cell r="F393">
            <v>98400</v>
          </cell>
          <cell r="V393">
            <v>-15941.11</v>
          </cell>
          <cell r="AM393" t="str">
            <v>NGP 3</v>
          </cell>
          <cell r="AP393">
            <v>-17653.57460652697</v>
          </cell>
        </row>
        <row r="394">
          <cell r="B394">
            <v>201201</v>
          </cell>
          <cell r="C394">
            <v>48217</v>
          </cell>
          <cell r="F394">
            <v>940370</v>
          </cell>
          <cell r="V394">
            <v>-152340.00899999999</v>
          </cell>
          <cell r="AM394" t="str">
            <v>NGP 3</v>
          </cell>
          <cell r="AP394">
            <v>-168705.35800446913</v>
          </cell>
        </row>
        <row r="395">
          <cell r="B395">
            <v>201201</v>
          </cell>
          <cell r="C395">
            <v>116952</v>
          </cell>
          <cell r="F395">
            <v>330920</v>
          </cell>
          <cell r="V395">
            <v>-53608.773000000001</v>
          </cell>
          <cell r="AM395" t="str">
            <v>NGP 3</v>
          </cell>
          <cell r="AP395">
            <v>-59367.805394226671</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-8978.4666881274625</v>
          </cell>
        </row>
        <row r="398">
          <cell r="B398">
            <v>201202</v>
          </cell>
          <cell r="C398">
            <v>48216</v>
          </cell>
          <cell r="F398">
            <v>91990</v>
          </cell>
          <cell r="V398">
            <v>-9659.2080000000005</v>
          </cell>
          <cell r="AM398" t="str">
            <v>NGP 3</v>
          </cell>
          <cell r="AP398">
            <v>-11259.076221249254</v>
          </cell>
        </row>
        <row r="399">
          <cell r="B399">
            <v>201202</v>
          </cell>
          <cell r="C399">
            <v>48217</v>
          </cell>
          <cell r="F399">
            <v>879120</v>
          </cell>
          <cell r="V399">
            <v>-92307.485000000001</v>
          </cell>
          <cell r="AM399" t="str">
            <v>NGP 3</v>
          </cell>
          <cell r="AP399">
            <v>-107596.93114267469</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-5845.9305712236583</v>
          </cell>
        </row>
        <row r="402">
          <cell r="B402">
            <v>201203</v>
          </cell>
          <cell r="C402">
            <v>48215</v>
          </cell>
          <cell r="F402">
            <v>78360</v>
          </cell>
          <cell r="V402">
            <v>-4153.2650000000003</v>
          </cell>
          <cell r="AM402" t="str">
            <v>NGP 3</v>
          </cell>
          <cell r="AP402">
            <v>-5515.193845466637</v>
          </cell>
        </row>
        <row r="403">
          <cell r="B403">
            <v>201203</v>
          </cell>
          <cell r="C403">
            <v>48216</v>
          </cell>
          <cell r="F403">
            <v>98270</v>
          </cell>
          <cell r="V403">
            <v>-5208.2690000000002</v>
          </cell>
          <cell r="AM403" t="str">
            <v>NGP 3</v>
          </cell>
          <cell r="AP403">
            <v>-6916.241787697887</v>
          </cell>
        </row>
        <row r="404">
          <cell r="B404">
            <v>201203</v>
          </cell>
          <cell r="C404">
            <v>48217</v>
          </cell>
          <cell r="F404">
            <v>939100</v>
          </cell>
          <cell r="V404">
            <v>-49772.428999999996</v>
          </cell>
          <cell r="AM404" t="str">
            <v>NGP 3</v>
          </cell>
          <cell r="AP404">
            <v>-66094.371046678381</v>
          </cell>
        </row>
        <row r="405">
          <cell r="B405">
            <v>201203</v>
          </cell>
          <cell r="C405">
            <v>116952</v>
          </cell>
          <cell r="F405">
            <v>330470</v>
          </cell>
          <cell r="V405">
            <v>-17515.024000000001</v>
          </cell>
          <cell r="AM405" t="str">
            <v>NGP 3</v>
          </cell>
          <cell r="AP405">
            <v>-23258.727746316483</v>
          </cell>
        </row>
        <row r="406">
          <cell r="B406">
            <v>201203</v>
          </cell>
          <cell r="C406">
            <v>116953</v>
          </cell>
          <cell r="F406">
            <v>51020</v>
          </cell>
          <cell r="V406">
            <v>-2704.2620000000002</v>
          </cell>
          <cell r="AM406" t="str">
            <v>NGP 3</v>
          </cell>
          <cell r="AP406">
            <v>-3591.0104647231728</v>
          </cell>
        </row>
        <row r="407">
          <cell r="B407">
            <v>201101</v>
          </cell>
          <cell r="C407">
            <v>172227</v>
          </cell>
          <cell r="F407">
            <v>-310000</v>
          </cell>
          <cell r="V407">
            <v>0</v>
          </cell>
          <cell r="AM407" t="str">
            <v>NGP 3</v>
          </cell>
          <cell r="AP407">
            <v>-6198.655309273282</v>
          </cell>
        </row>
        <row r="408">
          <cell r="B408">
            <v>201101</v>
          </cell>
          <cell r="C408">
            <v>172534</v>
          </cell>
          <cell r="F408">
            <v>-465000</v>
          </cell>
          <cell r="V408">
            <v>-1162.5</v>
          </cell>
          <cell r="AM408" t="str">
            <v>NGP 3</v>
          </cell>
          <cell r="AP408">
            <v>-10460.482963909923</v>
          </cell>
        </row>
        <row r="409">
          <cell r="B409">
            <v>201101</v>
          </cell>
          <cell r="C409">
            <v>172535</v>
          </cell>
          <cell r="F409">
            <v>-973620</v>
          </cell>
          <cell r="V409">
            <v>-63285.105000000003</v>
          </cell>
          <cell r="AM409" t="str">
            <v>NGP 3</v>
          </cell>
          <cell r="AP409">
            <v>-82753.281716821468</v>
          </cell>
        </row>
        <row r="410">
          <cell r="B410">
            <v>201101</v>
          </cell>
          <cell r="C410">
            <v>172532</v>
          </cell>
          <cell r="F410">
            <v>-279000</v>
          </cell>
          <cell r="V410">
            <v>-697.5</v>
          </cell>
          <cell r="AM410" t="str">
            <v>NGP 3</v>
          </cell>
          <cell r="AP410">
            <v>-6276.2897783459539</v>
          </cell>
        </row>
        <row r="411">
          <cell r="B411">
            <v>201101</v>
          </cell>
          <cell r="C411">
            <v>171374</v>
          </cell>
          <cell r="F411">
            <v>-465000</v>
          </cell>
          <cell r="V411">
            <v>0</v>
          </cell>
          <cell r="AM411" t="str">
            <v>NGP 3</v>
          </cell>
          <cell r="AP411">
            <v>-9297.9829639099225</v>
          </cell>
        </row>
        <row r="412">
          <cell r="B412">
            <v>201101</v>
          </cell>
          <cell r="C412">
            <v>171375</v>
          </cell>
          <cell r="F412">
            <v>-77500</v>
          </cell>
          <cell r="V412">
            <v>0</v>
          </cell>
          <cell r="AM412" t="str">
            <v>NGP 3</v>
          </cell>
          <cell r="AP412">
            <v>-1549.6638273183205</v>
          </cell>
        </row>
        <row r="413">
          <cell r="B413">
            <v>201101</v>
          </cell>
          <cell r="C413">
            <v>171376</v>
          </cell>
          <cell r="F413">
            <v>-465000</v>
          </cell>
          <cell r="V413">
            <v>0</v>
          </cell>
          <cell r="AM413" t="str">
            <v>NGP 3</v>
          </cell>
          <cell r="AP413">
            <v>-9297.9829639099225</v>
          </cell>
        </row>
        <row r="414">
          <cell r="B414">
            <v>201101</v>
          </cell>
          <cell r="C414">
            <v>172067</v>
          </cell>
          <cell r="F414">
            <v>-465000</v>
          </cell>
          <cell r="V414">
            <v>0</v>
          </cell>
          <cell r="AM414" t="str">
            <v>NGP 3</v>
          </cell>
          <cell r="AP414">
            <v>-9297.9829639099225</v>
          </cell>
        </row>
        <row r="415">
          <cell r="B415">
            <v>201101</v>
          </cell>
          <cell r="C415">
            <v>172068</v>
          </cell>
          <cell r="F415">
            <v>-465000</v>
          </cell>
          <cell r="V415">
            <v>0</v>
          </cell>
          <cell r="AM415" t="str">
            <v>NGP 3</v>
          </cell>
          <cell r="AP415">
            <v>-9297.9829639099225</v>
          </cell>
        </row>
        <row r="416">
          <cell r="B416">
            <v>201101</v>
          </cell>
          <cell r="C416">
            <v>171924</v>
          </cell>
          <cell r="F416">
            <v>-310000</v>
          </cell>
          <cell r="V416">
            <v>0</v>
          </cell>
          <cell r="AM416" t="str">
            <v>NGP 3</v>
          </cell>
          <cell r="AP416">
            <v>-6198.655309273282</v>
          </cell>
        </row>
        <row r="417">
          <cell r="B417">
            <v>201101</v>
          </cell>
          <cell r="C417">
            <v>172675</v>
          </cell>
          <cell r="F417">
            <v>-37730</v>
          </cell>
          <cell r="V417">
            <v>-2829.5250000000001</v>
          </cell>
          <cell r="AM417" t="str">
            <v>NGP 3</v>
          </cell>
          <cell r="AP417">
            <v>-3583.9613381254226</v>
          </cell>
        </row>
        <row r="418">
          <cell r="B418">
            <v>201101</v>
          </cell>
          <cell r="C418">
            <v>172676</v>
          </cell>
          <cell r="F418">
            <v>-192700</v>
          </cell>
          <cell r="V418">
            <v>-14452.2</v>
          </cell>
          <cell r="AM418" t="str">
            <v>NGP 3</v>
          </cell>
          <cell r="AP418">
            <v>-18305.364122893425</v>
          </cell>
        </row>
        <row r="419">
          <cell r="B419">
            <v>201101</v>
          </cell>
          <cell r="C419">
            <v>171530</v>
          </cell>
          <cell r="F419">
            <v>375000</v>
          </cell>
          <cell r="V419">
            <v>0</v>
          </cell>
          <cell r="AM419" t="str">
            <v>NGP 3</v>
          </cell>
          <cell r="AP419">
            <v>14996.746715983747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18276.035331212195</v>
          </cell>
        </row>
        <row r="422">
          <cell r="B422">
            <v>201102</v>
          </cell>
          <cell r="C422">
            <v>171529</v>
          </cell>
          <cell r="F422">
            <v>0</v>
          </cell>
          <cell r="V422">
            <v>0</v>
          </cell>
          <cell r="AM422" t="str">
            <v>NGP 3</v>
          </cell>
          <cell r="AP422">
            <v>20670.654878488494</v>
          </cell>
        </row>
        <row r="423">
          <cell r="B423">
            <v>201104</v>
          </cell>
          <cell r="C423">
            <v>85138</v>
          </cell>
          <cell r="F423">
            <v>0</v>
          </cell>
          <cell r="AM423" t="str">
            <v>NGP 3</v>
          </cell>
          <cell r="AP423">
            <v>-5470.7061556809058</v>
          </cell>
        </row>
        <row r="424">
          <cell r="B424">
            <v>201105</v>
          </cell>
          <cell r="C424">
            <v>85138</v>
          </cell>
          <cell r="F424">
            <v>0</v>
          </cell>
          <cell r="AM424" t="str">
            <v>NGP 3</v>
          </cell>
          <cell r="AP424">
            <v>-5468.875179118394</v>
          </cell>
        </row>
        <row r="425">
          <cell r="B425">
            <v>201106</v>
          </cell>
          <cell r="C425">
            <v>85138</v>
          </cell>
          <cell r="F425">
            <v>0</v>
          </cell>
          <cell r="AM425" t="str">
            <v>NGP 3</v>
          </cell>
          <cell r="AP425">
            <v>-5466.8023955381441</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-5461.9542871155645</v>
          </cell>
        </row>
        <row r="428">
          <cell r="B428">
            <v>201109</v>
          </cell>
          <cell r="C428">
            <v>85138</v>
          </cell>
          <cell r="F428">
            <v>0</v>
          </cell>
          <cell r="AM428" t="str">
            <v>NGP 3</v>
          </cell>
          <cell r="AP428">
            <v>-5459.1756248056554</v>
          </cell>
        </row>
        <row r="429">
          <cell r="B429">
            <v>201110</v>
          </cell>
          <cell r="C429">
            <v>85138</v>
          </cell>
          <cell r="F429">
            <v>0</v>
          </cell>
          <cell r="AM429" t="str">
            <v>NGP 3</v>
          </cell>
          <cell r="AP429">
            <v>-5456.1555330192941</v>
          </cell>
        </row>
        <row r="430">
          <cell r="B430">
            <v>201101</v>
          </cell>
          <cell r="C430">
            <v>166064</v>
          </cell>
          <cell r="F430">
            <v>775000</v>
          </cell>
          <cell r="V430">
            <v>2677625</v>
          </cell>
          <cell r="AM430" t="str">
            <v>NGP 2</v>
          </cell>
          <cell r="AP430">
            <v>2600475.0663396064</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1100293.2262761928</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21245.391180976978</v>
          </cell>
        </row>
        <row r="448">
          <cell r="B448">
            <v>201101</v>
          </cell>
          <cell r="C448">
            <v>165098</v>
          </cell>
          <cell r="F448">
            <v>0</v>
          </cell>
          <cell r="V448">
            <v>0</v>
          </cell>
          <cell r="AM448" t="str">
            <v>NGP 3</v>
          </cell>
          <cell r="AP448">
            <v>27893.948891729771</v>
          </cell>
        </row>
        <row r="449">
          <cell r="B449">
            <v>201101</v>
          </cell>
          <cell r="C449">
            <v>165099</v>
          </cell>
          <cell r="F449">
            <v>0</v>
          </cell>
          <cell r="V449">
            <v>0</v>
          </cell>
          <cell r="AM449" t="str">
            <v>NGP 3</v>
          </cell>
          <cell r="AP449">
            <v>36492.083675560454</v>
          </cell>
        </row>
        <row r="450">
          <cell r="B450">
            <v>201101</v>
          </cell>
          <cell r="C450">
            <v>166058</v>
          </cell>
          <cell r="F450">
            <v>0</v>
          </cell>
          <cell r="V450">
            <v>0</v>
          </cell>
          <cell r="AM450" t="str">
            <v>NGP 3</v>
          </cell>
          <cell r="AP450">
            <v>-18970.684639096562</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-8331.522620713924</v>
          </cell>
        </row>
        <row r="454">
          <cell r="B454">
            <v>201101</v>
          </cell>
          <cell r="C454">
            <v>166066</v>
          </cell>
          <cell r="F454">
            <v>775000</v>
          </cell>
          <cell r="V454">
            <v>2677625</v>
          </cell>
          <cell r="AM454" t="str">
            <v>NGP 3</v>
          </cell>
          <cell r="AP454">
            <v>1378021.9375627581</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1749605.6006109598</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249776.38899330114</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65220.51406292912</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21240.397300187644</v>
          </cell>
        </row>
        <row r="473">
          <cell r="B473">
            <v>201102</v>
          </cell>
          <cell r="C473">
            <v>165098</v>
          </cell>
          <cell r="F473">
            <v>0</v>
          </cell>
          <cell r="V473">
            <v>0</v>
          </cell>
          <cell r="AM473" t="str">
            <v>NGP 3</v>
          </cell>
          <cell r="AP473">
            <v>27887.392220011072</v>
          </cell>
        </row>
        <row r="474">
          <cell r="B474">
            <v>201102</v>
          </cell>
          <cell r="C474">
            <v>165099</v>
          </cell>
          <cell r="F474">
            <v>0</v>
          </cell>
          <cell r="V474">
            <v>0</v>
          </cell>
          <cell r="AM474" t="str">
            <v>NGP 3</v>
          </cell>
          <cell r="AP474">
            <v>36483.505950910541</v>
          </cell>
        </row>
        <row r="475">
          <cell r="B475">
            <v>201102</v>
          </cell>
          <cell r="C475">
            <v>166058</v>
          </cell>
          <cell r="F475">
            <v>0</v>
          </cell>
          <cell r="V475">
            <v>0</v>
          </cell>
          <cell r="AM475" t="str">
            <v>NGP 3</v>
          </cell>
          <cell r="AP475">
            <v>-18966.225444310614</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527439.81816460053</v>
          </cell>
        </row>
        <row r="480">
          <cell r="B480">
            <v>201102</v>
          </cell>
          <cell r="C480">
            <v>165074</v>
          </cell>
          <cell r="F480">
            <v>0</v>
          </cell>
          <cell r="V480">
            <v>0</v>
          </cell>
          <cell r="AM480" t="str">
            <v>NGP 3</v>
          </cell>
          <cell r="AP480">
            <v>33304.942966694223</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-1255059.2695007571</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65204.08314759018</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21235.046235805232</v>
          </cell>
        </row>
        <row r="498">
          <cell r="B498">
            <v>201103</v>
          </cell>
          <cell r="C498">
            <v>165098</v>
          </cell>
          <cell r="F498">
            <v>0</v>
          </cell>
          <cell r="V498">
            <v>0</v>
          </cell>
          <cell r="AM498" t="str">
            <v>NGP 3</v>
          </cell>
          <cell r="AP498">
            <v>27480.648069865594</v>
          </cell>
        </row>
        <row r="499">
          <cell r="B499">
            <v>201103</v>
          </cell>
          <cell r="C499">
            <v>165099</v>
          </cell>
          <cell r="F499">
            <v>0</v>
          </cell>
          <cell r="V499">
            <v>0</v>
          </cell>
          <cell r="AM499" t="str">
            <v>NGP 3</v>
          </cell>
          <cell r="AP499">
            <v>36474.314710912513</v>
          </cell>
        </row>
        <row r="500">
          <cell r="B500">
            <v>201103</v>
          </cell>
          <cell r="C500">
            <v>166058</v>
          </cell>
          <cell r="F500">
            <v>0</v>
          </cell>
          <cell r="V500">
            <v>0</v>
          </cell>
          <cell r="AM500" t="str">
            <v>NGP 3</v>
          </cell>
          <cell r="AP500">
            <v>-18961.447308948569</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-8327.4657810928384</v>
          </cell>
        </row>
        <row r="504">
          <cell r="B504">
            <v>201103</v>
          </cell>
          <cell r="C504">
            <v>166066</v>
          </cell>
          <cell r="F504">
            <v>774650</v>
          </cell>
          <cell r="V504">
            <v>348591.13500000001</v>
          </cell>
          <cell r="AM504" t="str">
            <v>NGP 3</v>
          </cell>
          <cell r="AP504">
            <v>-977465.79169925279</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-61605.463195858174</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-1417713.9687772212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-8325.058814006672</v>
          </cell>
        </row>
        <row r="518">
          <cell r="B518">
            <v>201104</v>
          </cell>
          <cell r="C518">
            <v>166066</v>
          </cell>
          <cell r="F518">
            <v>0</v>
          </cell>
          <cell r="V518">
            <v>0</v>
          </cell>
          <cell r="AM518" t="str">
            <v>NGP 3</v>
          </cell>
          <cell r="AP518">
            <v>-1146274.2457412574</v>
          </cell>
        </row>
        <row r="519">
          <cell r="B519">
            <v>201105</v>
          </cell>
          <cell r="C519">
            <v>166064</v>
          </cell>
          <cell r="F519">
            <v>0</v>
          </cell>
          <cell r="V519">
            <v>0</v>
          </cell>
          <cell r="AM519" t="str">
            <v>NGP 3</v>
          </cell>
          <cell r="AP519">
            <v>-61584.844621943877</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-1417239.4777379825</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-8322.2725214995971</v>
          </cell>
        </row>
        <row r="528">
          <cell r="B528">
            <v>201105</v>
          </cell>
          <cell r="C528">
            <v>166066</v>
          </cell>
          <cell r="F528">
            <v>0</v>
          </cell>
          <cell r="V528">
            <v>0</v>
          </cell>
          <cell r="AM528" t="str">
            <v>NGP 3</v>
          </cell>
          <cell r="AP528">
            <v>-1145890.602164279</v>
          </cell>
        </row>
        <row r="529">
          <cell r="B529">
            <v>201106</v>
          </cell>
          <cell r="C529">
            <v>166064</v>
          </cell>
          <cell r="F529">
            <v>0</v>
          </cell>
          <cell r="V529">
            <v>0</v>
          </cell>
          <cell r="AM529" t="str">
            <v>NGP 3</v>
          </cell>
          <cell r="AP529">
            <v>-61561.503066222867</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-1416702.3232733947</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-8319.1182586451814</v>
          </cell>
        </row>
        <row r="538">
          <cell r="B538">
            <v>201106</v>
          </cell>
          <cell r="C538">
            <v>166066</v>
          </cell>
          <cell r="F538">
            <v>0</v>
          </cell>
          <cell r="V538">
            <v>0</v>
          </cell>
          <cell r="AM538" t="str">
            <v>NGP 3</v>
          </cell>
          <cell r="AP538">
            <v>-1145456.2928873003</v>
          </cell>
        </row>
        <row r="539">
          <cell r="B539">
            <v>201107</v>
          </cell>
          <cell r="C539">
            <v>166064</v>
          </cell>
          <cell r="F539">
            <v>0</v>
          </cell>
          <cell r="V539">
            <v>0</v>
          </cell>
          <cell r="AM539" t="str">
            <v>NGP 3</v>
          </cell>
          <cell r="AP539">
            <v>-61535.506856566011</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-1416104.0777988234</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-8315.605258935293</v>
          </cell>
        </row>
        <row r="547">
          <cell r="B547">
            <v>201107</v>
          </cell>
          <cell r="C547">
            <v>166066</v>
          </cell>
          <cell r="F547">
            <v>0</v>
          </cell>
          <cell r="V547">
            <v>0</v>
          </cell>
          <cell r="AM547" t="str">
            <v>NGP 3</v>
          </cell>
          <cell r="AP547">
            <v>-1144972.5892663761</v>
          </cell>
        </row>
        <row r="548">
          <cell r="B548">
            <v>201108</v>
          </cell>
          <cell r="C548">
            <v>166064</v>
          </cell>
          <cell r="F548">
            <v>0</v>
          </cell>
          <cell r="V548">
            <v>0</v>
          </cell>
          <cell r="AM548" t="str">
            <v>NGP 3</v>
          </cell>
          <cell r="AP548">
            <v>-61506.908658024469</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-1415445.9532843579</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-8311.7406392655066</v>
          </cell>
        </row>
        <row r="556">
          <cell r="B556">
            <v>201108</v>
          </cell>
          <cell r="C556">
            <v>166066</v>
          </cell>
          <cell r="F556">
            <v>0</v>
          </cell>
          <cell r="V556">
            <v>0</v>
          </cell>
          <cell r="AM556" t="str">
            <v>NGP 3</v>
          </cell>
          <cell r="AP556">
            <v>-1144440.471224206</v>
          </cell>
        </row>
        <row r="557">
          <cell r="B557">
            <v>201109</v>
          </cell>
          <cell r="C557">
            <v>166064</v>
          </cell>
          <cell r="F557">
            <v>0</v>
          </cell>
          <cell r="V557">
            <v>0</v>
          </cell>
          <cell r="AM557" t="str">
            <v>NGP 3</v>
          </cell>
          <cell r="AP557">
            <v>-61475.618222421559</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-1414725.8728671009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-1143620.0451450837</v>
          </cell>
        </row>
        <row r="566">
          <cell r="B566">
            <v>201110</v>
          </cell>
          <cell r="C566">
            <v>166064</v>
          </cell>
          <cell r="F566">
            <v>0</v>
          </cell>
          <cell r="V566">
            <v>0</v>
          </cell>
          <cell r="AM566" t="str">
            <v>NGP 3</v>
          </cell>
          <cell r="AP566">
            <v>-61441.609056493391</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-1413943.226862971</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-1142987.3786506469</v>
          </cell>
        </row>
        <row r="575">
          <cell r="B575">
            <v>201104</v>
          </cell>
          <cell r="C575">
            <v>166058</v>
          </cell>
          <cell r="F575">
            <v>0</v>
          </cell>
          <cell r="V575">
            <v>0</v>
          </cell>
          <cell r="AM575" t="str">
            <v>NGP 3</v>
          </cell>
          <cell r="AP575">
            <v>-18955.966700468336</v>
          </cell>
        </row>
        <row r="576">
          <cell r="B576">
            <v>201105</v>
          </cell>
          <cell r="C576">
            <v>166058</v>
          </cell>
          <cell r="F576">
            <v>0</v>
          </cell>
          <cell r="V576">
            <v>0</v>
          </cell>
          <cell r="AM576" t="str">
            <v>NGP 3</v>
          </cell>
          <cell r="AP576">
            <v>-18949.622376763022</v>
          </cell>
        </row>
        <row r="577">
          <cell r="B577">
            <v>201106</v>
          </cell>
          <cell r="C577">
            <v>166058</v>
          </cell>
          <cell r="F577">
            <v>0</v>
          </cell>
          <cell r="V577">
            <v>0</v>
          </cell>
          <cell r="AM577" t="str">
            <v>NGP 3</v>
          </cell>
          <cell r="AP577">
            <v>-18942.440193072947</v>
          </cell>
        </row>
        <row r="578">
          <cell r="B578">
            <v>201107</v>
          </cell>
          <cell r="C578">
            <v>166058</v>
          </cell>
          <cell r="F578">
            <v>0</v>
          </cell>
          <cell r="V578">
            <v>0</v>
          </cell>
          <cell r="AM578" t="str">
            <v>NGP 3</v>
          </cell>
          <cell r="AP578">
            <v>-18934.441173845917</v>
          </cell>
        </row>
        <row r="579">
          <cell r="B579">
            <v>201108</v>
          </cell>
          <cell r="C579">
            <v>166058</v>
          </cell>
          <cell r="F579">
            <v>0</v>
          </cell>
          <cell r="V579">
            <v>0</v>
          </cell>
          <cell r="AM579" t="str">
            <v>NGP 3</v>
          </cell>
          <cell r="AP579">
            <v>-18925.641524088831</v>
          </cell>
        </row>
        <row r="580">
          <cell r="B580">
            <v>201109</v>
          </cell>
          <cell r="C580">
            <v>166058</v>
          </cell>
          <cell r="F580">
            <v>0</v>
          </cell>
          <cell r="V580">
            <v>0</v>
          </cell>
          <cell r="AM580" t="str">
            <v>NGP 3</v>
          </cell>
          <cell r="AP580">
            <v>-18916.013474487994</v>
          </cell>
        </row>
        <row r="581">
          <cell r="B581">
            <v>201110</v>
          </cell>
          <cell r="C581">
            <v>166058</v>
          </cell>
          <cell r="F581">
            <v>0</v>
          </cell>
          <cell r="V581">
            <v>0</v>
          </cell>
          <cell r="AM581" t="str">
            <v>NGP 3</v>
          </cell>
          <cell r="AP581">
            <v>-18905.548873080887</v>
          </cell>
        </row>
        <row r="582">
          <cell r="B582">
            <v>201101</v>
          </cell>
          <cell r="C582">
            <v>172518</v>
          </cell>
          <cell r="F582">
            <v>24118</v>
          </cell>
          <cell r="V582">
            <v>-2484.154</v>
          </cell>
          <cell r="AM582" t="str">
            <v>NGP 3</v>
          </cell>
          <cell r="AP582">
            <v>-2966.4093830614615</v>
          </cell>
        </row>
        <row r="583">
          <cell r="B583">
            <v>201101</v>
          </cell>
          <cell r="C583">
            <v>172519</v>
          </cell>
          <cell r="F583">
            <v>86800</v>
          </cell>
          <cell r="V583">
            <v>-8940.4</v>
          </cell>
          <cell r="AM583" t="str">
            <v>NGP 3</v>
          </cell>
          <cell r="AP583">
            <v>-10676.023486596519</v>
          </cell>
        </row>
        <row r="584">
          <cell r="B584">
            <v>201101</v>
          </cell>
          <cell r="C584">
            <v>173097</v>
          </cell>
          <cell r="F584">
            <v>130386</v>
          </cell>
          <cell r="V584">
            <v>-16559.022000000001</v>
          </cell>
          <cell r="AM584" t="str">
            <v>NGP 3</v>
          </cell>
          <cell r="AP584">
            <v>-19166.176423080342</v>
          </cell>
        </row>
        <row r="585">
          <cell r="B585">
            <v>201101</v>
          </cell>
          <cell r="C585">
            <v>168214</v>
          </cell>
          <cell r="F585">
            <v>0</v>
          </cell>
          <cell r="V585">
            <v>0</v>
          </cell>
          <cell r="AM585" t="str">
            <v>NGP 3</v>
          </cell>
          <cell r="AP585">
            <v>200112.4367666638</v>
          </cell>
        </row>
        <row r="586">
          <cell r="B586">
            <v>201101</v>
          </cell>
          <cell r="C586">
            <v>153738</v>
          </cell>
          <cell r="F586">
            <v>292144</v>
          </cell>
          <cell r="V586">
            <v>36518</v>
          </cell>
          <cell r="AM586" t="str">
            <v>NGP 3</v>
          </cell>
          <cell r="AP586">
            <v>30676.387236540861</v>
          </cell>
        </row>
        <row r="587">
          <cell r="B587">
            <v>201101</v>
          </cell>
          <cell r="C587">
            <v>165934</v>
          </cell>
          <cell r="F587">
            <v>155186</v>
          </cell>
          <cell r="V587">
            <v>18156.761999999999</v>
          </cell>
          <cell r="AM587" t="str">
            <v>NGP 3</v>
          </cell>
          <cell r="AP587">
            <v>15053.715152177794</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222957.57984174413</v>
          </cell>
        </row>
        <row r="590">
          <cell r="B590">
            <v>201101</v>
          </cell>
          <cell r="C590">
            <v>144517</v>
          </cell>
          <cell r="F590">
            <v>620000</v>
          </cell>
          <cell r="V590">
            <v>337900</v>
          </cell>
          <cell r="AM590" t="str">
            <v>NGP 3</v>
          </cell>
          <cell r="AP590">
            <v>325502.68938145344</v>
          </cell>
        </row>
        <row r="591">
          <cell r="B591">
            <v>201101</v>
          </cell>
          <cell r="C591">
            <v>144663</v>
          </cell>
          <cell r="F591">
            <v>31372</v>
          </cell>
          <cell r="V591">
            <v>16940.88</v>
          </cell>
          <cell r="AM591" t="str">
            <v>NGP 3</v>
          </cell>
          <cell r="AP591">
            <v>15975.051186471263</v>
          </cell>
        </row>
        <row r="592">
          <cell r="B592">
            <v>201101</v>
          </cell>
          <cell r="C592">
            <v>172842</v>
          </cell>
          <cell r="F592">
            <v>341000</v>
          </cell>
          <cell r="V592">
            <v>-6138</v>
          </cell>
          <cell r="AM592" t="str">
            <v>NGP 3</v>
          </cell>
          <cell r="AP592">
            <v>-12956.52084020061</v>
          </cell>
        </row>
        <row r="593">
          <cell r="B593">
            <v>201101</v>
          </cell>
          <cell r="C593">
            <v>172248</v>
          </cell>
          <cell r="F593">
            <v>155000</v>
          </cell>
          <cell r="V593">
            <v>-1550</v>
          </cell>
          <cell r="AM593" t="str">
            <v>NGP 3</v>
          </cell>
          <cell r="AP593">
            <v>-4649.3276546366415</v>
          </cell>
        </row>
        <row r="594">
          <cell r="B594">
            <v>201101</v>
          </cell>
          <cell r="C594">
            <v>172391</v>
          </cell>
          <cell r="F594">
            <v>68200</v>
          </cell>
          <cell r="V594">
            <v>-6001.6</v>
          </cell>
          <cell r="AM594" t="str">
            <v>NGP 3</v>
          </cell>
          <cell r="AP594">
            <v>-7365.304168040122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-13173.655309273283</v>
          </cell>
        </row>
        <row r="597">
          <cell r="B597">
            <v>201101</v>
          </cell>
          <cell r="C597">
            <v>173102</v>
          </cell>
          <cell r="F597">
            <v>310000</v>
          </cell>
          <cell r="V597">
            <v>-5425</v>
          </cell>
          <cell r="AM597" t="str">
            <v>NGP 3</v>
          </cell>
          <cell r="AP597">
            <v>-11623.655309273283</v>
          </cell>
        </row>
        <row r="598">
          <cell r="B598">
            <v>201101</v>
          </cell>
          <cell r="C598">
            <v>173105</v>
          </cell>
          <cell r="F598">
            <v>222394</v>
          </cell>
          <cell r="V598">
            <v>-3891.895</v>
          </cell>
          <cell r="AM598" t="str">
            <v>NGP 3</v>
          </cell>
          <cell r="AP598">
            <v>-8338.8103188726527</v>
          </cell>
        </row>
        <row r="599">
          <cell r="B599">
            <v>201101</v>
          </cell>
          <cell r="C599">
            <v>153741</v>
          </cell>
          <cell r="F599">
            <v>465620</v>
          </cell>
          <cell r="V599">
            <v>46562</v>
          </cell>
          <cell r="AM599" t="str">
            <v>NGP 3</v>
          </cell>
          <cell r="AP599">
            <v>37251.61972547153</v>
          </cell>
        </row>
        <row r="600">
          <cell r="B600">
            <v>201101</v>
          </cell>
          <cell r="C600">
            <v>172678</v>
          </cell>
          <cell r="F600">
            <v>926931</v>
          </cell>
          <cell r="V600">
            <v>-134404.995</v>
          </cell>
          <cell r="AM600" t="str">
            <v>NGP 3</v>
          </cell>
          <cell r="AP600">
            <v>-152939.59424025804</v>
          </cell>
        </row>
        <row r="601">
          <cell r="B601">
            <v>201101</v>
          </cell>
          <cell r="C601">
            <v>167264</v>
          </cell>
          <cell r="F601">
            <v>269731</v>
          </cell>
          <cell r="V601">
            <v>57452.703000000001</v>
          </cell>
          <cell r="AM601" t="str">
            <v>NGP 3</v>
          </cell>
          <cell r="AP601">
            <v>-40216.974744616746</v>
          </cell>
        </row>
        <row r="602">
          <cell r="B602">
            <v>201101</v>
          </cell>
          <cell r="C602">
            <v>167265</v>
          </cell>
          <cell r="F602">
            <v>188170</v>
          </cell>
          <cell r="V602">
            <v>40080.21</v>
          </cell>
          <cell r="AM602" t="str">
            <v>NGP 3</v>
          </cell>
          <cell r="AP602">
            <v>-28054.591918170685</v>
          </cell>
        </row>
        <row r="603">
          <cell r="B603">
            <v>201101</v>
          </cell>
          <cell r="C603">
            <v>167266</v>
          </cell>
          <cell r="F603">
            <v>62713</v>
          </cell>
          <cell r="V603">
            <v>13357.869000000001</v>
          </cell>
          <cell r="AM603" t="str">
            <v>NGP 3</v>
          </cell>
          <cell r="AP603">
            <v>-13914.150853810552</v>
          </cell>
        </row>
        <row r="604">
          <cell r="B604">
            <v>201101</v>
          </cell>
          <cell r="C604">
            <v>167267</v>
          </cell>
          <cell r="F604">
            <v>125457</v>
          </cell>
          <cell r="V604">
            <v>26722.341</v>
          </cell>
          <cell r="AM604" t="str">
            <v>NGP 3</v>
          </cell>
          <cell r="AP604">
            <v>-18707.768151732311</v>
          </cell>
        </row>
        <row r="605">
          <cell r="B605">
            <v>201101</v>
          </cell>
          <cell r="C605">
            <v>168215</v>
          </cell>
          <cell r="F605">
            <v>0</v>
          </cell>
          <cell r="V605">
            <v>0</v>
          </cell>
          <cell r="AM605" t="str">
            <v>NGP 3</v>
          </cell>
          <cell r="AP605">
            <v>100061.64096699646</v>
          </cell>
        </row>
        <row r="606">
          <cell r="B606">
            <v>201101</v>
          </cell>
          <cell r="C606">
            <v>165933</v>
          </cell>
          <cell r="F606">
            <v>102300</v>
          </cell>
          <cell r="V606">
            <v>13503.6</v>
          </cell>
          <cell r="AM606" t="str">
            <v>NGP 3</v>
          </cell>
          <cell r="AP606">
            <v>11458.043747939817</v>
          </cell>
        </row>
        <row r="607">
          <cell r="B607">
            <v>201101</v>
          </cell>
          <cell r="C607">
            <v>168216</v>
          </cell>
          <cell r="F607">
            <v>0</v>
          </cell>
          <cell r="V607">
            <v>0</v>
          </cell>
          <cell r="AM607" t="str">
            <v>NGP 3</v>
          </cell>
          <cell r="AP607">
            <v>95812.092692767648</v>
          </cell>
        </row>
        <row r="608">
          <cell r="B608">
            <v>201101</v>
          </cell>
          <cell r="C608">
            <v>172250</v>
          </cell>
          <cell r="F608">
            <v>159557</v>
          </cell>
          <cell r="V608">
            <v>1914.684</v>
          </cell>
          <cell r="AM608" t="str">
            <v>NGP 3</v>
          </cell>
          <cell r="AP608">
            <v>-1275.7638876829585</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-2324.327654636641</v>
          </cell>
        </row>
        <row r="611">
          <cell r="B611">
            <v>201101</v>
          </cell>
          <cell r="C611">
            <v>173119</v>
          </cell>
          <cell r="F611">
            <v>53351</v>
          </cell>
          <cell r="V611">
            <v>-11417.114</v>
          </cell>
          <cell r="AM611" t="str">
            <v>NGP 2</v>
          </cell>
          <cell r="AP611">
            <v>-12483.902578725931</v>
          </cell>
        </row>
        <row r="612">
          <cell r="B612">
            <v>201101</v>
          </cell>
          <cell r="C612">
            <v>173120</v>
          </cell>
          <cell r="F612">
            <v>314433</v>
          </cell>
          <cell r="V612">
            <v>-67288.661999999997</v>
          </cell>
          <cell r="AM612" t="str">
            <v>NGP 2</v>
          </cell>
          <cell r="AP612">
            <v>-73575.95808019588</v>
          </cell>
        </row>
        <row r="613">
          <cell r="B613">
            <v>201101</v>
          </cell>
          <cell r="C613">
            <v>172682</v>
          </cell>
          <cell r="F613">
            <v>310000</v>
          </cell>
          <cell r="V613">
            <v>-8525</v>
          </cell>
          <cell r="AM613" t="str">
            <v>NGP 3</v>
          </cell>
          <cell r="AP613">
            <v>-14723.655309273283</v>
          </cell>
        </row>
        <row r="614">
          <cell r="B614">
            <v>201101</v>
          </cell>
          <cell r="C614">
            <v>172520</v>
          </cell>
          <cell r="F614">
            <v>6820</v>
          </cell>
          <cell r="V614">
            <v>-3375.9</v>
          </cell>
          <cell r="AM614" t="str">
            <v>NGP 3</v>
          </cell>
          <cell r="AP614">
            <v>-3512.2704168040123</v>
          </cell>
        </row>
        <row r="615">
          <cell r="B615">
            <v>201101</v>
          </cell>
          <cell r="C615">
            <v>153739</v>
          </cell>
          <cell r="F615">
            <v>266135</v>
          </cell>
          <cell r="V615">
            <v>-2661.35</v>
          </cell>
          <cell r="AM615" t="str">
            <v>NGP 3</v>
          </cell>
          <cell r="AP615">
            <v>-7982.8955830111117</v>
          </cell>
        </row>
        <row r="616">
          <cell r="B616">
            <v>201101</v>
          </cell>
          <cell r="C616">
            <v>172381</v>
          </cell>
          <cell r="F616">
            <v>156395</v>
          </cell>
          <cell r="V616">
            <v>-109476.5</v>
          </cell>
          <cell r="AM616" t="str">
            <v>NGP 3</v>
          </cell>
          <cell r="AP616">
            <v>-112603.72160352836</v>
          </cell>
        </row>
        <row r="617">
          <cell r="B617">
            <v>201101</v>
          </cell>
          <cell r="C617">
            <v>172249</v>
          </cell>
          <cell r="F617">
            <v>155000</v>
          </cell>
          <cell r="V617">
            <v>-1550</v>
          </cell>
          <cell r="AM617" t="str">
            <v>NGP 3</v>
          </cell>
          <cell r="AP617">
            <v>-4649.3276546366415</v>
          </cell>
        </row>
        <row r="618">
          <cell r="B618">
            <v>201101</v>
          </cell>
          <cell r="C618">
            <v>172510</v>
          </cell>
          <cell r="F618">
            <v>155000</v>
          </cell>
          <cell r="V618">
            <v>-1937.5</v>
          </cell>
          <cell r="AM618" t="str">
            <v>NGP 3</v>
          </cell>
          <cell r="AP618">
            <v>-5036.8276546366415</v>
          </cell>
        </row>
        <row r="619">
          <cell r="B619">
            <v>201101</v>
          </cell>
          <cell r="C619">
            <v>172514</v>
          </cell>
          <cell r="F619">
            <v>93000</v>
          </cell>
          <cell r="V619">
            <v>-1162.5</v>
          </cell>
          <cell r="AM619" t="str">
            <v>NGP 3</v>
          </cell>
          <cell r="AP619">
            <v>-3022.0965927819843</v>
          </cell>
        </row>
        <row r="620">
          <cell r="B620">
            <v>201101</v>
          </cell>
          <cell r="C620">
            <v>172515</v>
          </cell>
          <cell r="F620">
            <v>155000</v>
          </cell>
          <cell r="V620">
            <v>-1937.5</v>
          </cell>
          <cell r="AM620" t="str">
            <v>NGP 3</v>
          </cell>
          <cell r="AP620">
            <v>-5036.8276546366415</v>
          </cell>
        </row>
        <row r="621">
          <cell r="B621">
            <v>201101</v>
          </cell>
          <cell r="C621">
            <v>168217</v>
          </cell>
          <cell r="F621">
            <v>0</v>
          </cell>
          <cell r="V621">
            <v>0</v>
          </cell>
          <cell r="AM621" t="str">
            <v>NGP 3</v>
          </cell>
          <cell r="AP621">
            <v>100061.64096699646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200065.39891053949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100038.12076431733</v>
          </cell>
        </row>
        <row r="629">
          <cell r="B629">
            <v>201102</v>
          </cell>
          <cell r="C629">
            <v>168216</v>
          </cell>
          <cell r="F629">
            <v>0</v>
          </cell>
          <cell r="V629">
            <v>0</v>
          </cell>
          <cell r="AM629" t="str">
            <v>NGP 3</v>
          </cell>
          <cell r="AP629">
            <v>95789.571376732172</v>
          </cell>
        </row>
        <row r="630">
          <cell r="B630">
            <v>201102</v>
          </cell>
          <cell r="C630">
            <v>168217</v>
          </cell>
          <cell r="F630">
            <v>0</v>
          </cell>
          <cell r="V630">
            <v>0</v>
          </cell>
          <cell r="AM630" t="str">
            <v>NGP 3</v>
          </cell>
          <cell r="AP630">
            <v>100038.12076431733</v>
          </cell>
        </row>
        <row r="631">
          <cell r="B631">
            <v>201103</v>
          </cell>
          <cell r="C631">
            <v>168214</v>
          </cell>
          <cell r="F631">
            <v>0</v>
          </cell>
          <cell r="V631">
            <v>0</v>
          </cell>
          <cell r="AM631" t="str">
            <v>NGP 3</v>
          </cell>
          <cell r="AP631">
            <v>200014.99670689268</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100012.91829671091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95765.439240390449</v>
          </cell>
        </row>
        <row r="636">
          <cell r="B636">
            <v>201103</v>
          </cell>
          <cell r="C636">
            <v>168217</v>
          </cell>
          <cell r="F636">
            <v>0</v>
          </cell>
          <cell r="V636">
            <v>0</v>
          </cell>
          <cell r="AM636" t="str">
            <v>NGP 3</v>
          </cell>
          <cell r="AP636">
            <v>100012.91829671091</v>
          </cell>
        </row>
        <row r="637">
          <cell r="B637">
            <v>201104</v>
          </cell>
          <cell r="C637">
            <v>168214</v>
          </cell>
          <cell r="F637">
            <v>0</v>
          </cell>
          <cell r="V637">
            <v>0</v>
          </cell>
          <cell r="AM637" t="str">
            <v>NGP 3</v>
          </cell>
          <cell r="AP637">
            <v>199439.57326891262</v>
          </cell>
        </row>
        <row r="638">
          <cell r="B638">
            <v>201104</v>
          </cell>
          <cell r="C638">
            <v>168215</v>
          </cell>
          <cell r="F638">
            <v>0</v>
          </cell>
          <cell r="V638">
            <v>0</v>
          </cell>
          <cell r="AM638" t="str">
            <v>NGP 3</v>
          </cell>
          <cell r="AP638">
            <v>99725.190985078138</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95489.931507497153</v>
          </cell>
        </row>
        <row r="641">
          <cell r="B641">
            <v>201104</v>
          </cell>
          <cell r="C641">
            <v>168217</v>
          </cell>
          <cell r="F641">
            <v>0</v>
          </cell>
          <cell r="V641">
            <v>0</v>
          </cell>
          <cell r="AM641" t="str">
            <v>NGP 3</v>
          </cell>
          <cell r="AP641">
            <v>99725.190985078138</v>
          </cell>
        </row>
        <row r="642">
          <cell r="B642">
            <v>201105</v>
          </cell>
          <cell r="C642">
            <v>168214</v>
          </cell>
          <cell r="F642">
            <v>0</v>
          </cell>
          <cell r="V642">
            <v>0</v>
          </cell>
          <cell r="AM642" t="str">
            <v>NGP 3</v>
          </cell>
          <cell r="AP642">
            <v>199372.82335146118</v>
          </cell>
        </row>
        <row r="643">
          <cell r="B643">
            <v>201105</v>
          </cell>
          <cell r="C643">
            <v>168215</v>
          </cell>
          <cell r="F643">
            <v>0</v>
          </cell>
          <cell r="V643">
            <v>0</v>
          </cell>
          <cell r="AM643" t="str">
            <v>NGP 3</v>
          </cell>
          <cell r="AP643">
            <v>99691.814217584222</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99691.814217584222</v>
          </cell>
        </row>
        <row r="647">
          <cell r="B647">
            <v>201106</v>
          </cell>
          <cell r="C647">
            <v>168214</v>
          </cell>
          <cell r="F647">
            <v>0</v>
          </cell>
          <cell r="V647">
            <v>0</v>
          </cell>
          <cell r="AM647" t="str">
            <v>NGP 3</v>
          </cell>
          <cell r="AP647">
            <v>199297.2581390444</v>
          </cell>
        </row>
        <row r="648">
          <cell r="B648">
            <v>201106</v>
          </cell>
          <cell r="C648">
            <v>168215</v>
          </cell>
          <cell r="F648">
            <v>0</v>
          </cell>
          <cell r="V648">
            <v>0</v>
          </cell>
          <cell r="AM648" t="str">
            <v>NGP 3</v>
          </cell>
          <cell r="AP648">
            <v>99654.029563733537</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95421.792262206684</v>
          </cell>
        </row>
        <row r="651">
          <cell r="B651">
            <v>201106</v>
          </cell>
          <cell r="C651">
            <v>168217</v>
          </cell>
          <cell r="F651">
            <v>0</v>
          </cell>
          <cell r="V651">
            <v>0</v>
          </cell>
          <cell r="AM651" t="str">
            <v>NGP 3</v>
          </cell>
          <cell r="AP651">
            <v>99654.029563733537</v>
          </cell>
        </row>
        <row r="652">
          <cell r="B652">
            <v>201107</v>
          </cell>
          <cell r="C652">
            <v>168214</v>
          </cell>
          <cell r="F652">
            <v>0</v>
          </cell>
          <cell r="V652">
            <v>0</v>
          </cell>
          <cell r="AM652" t="str">
            <v>NGP 3</v>
          </cell>
          <cell r="AP652">
            <v>199213.09883414491</v>
          </cell>
        </row>
        <row r="653">
          <cell r="B653">
            <v>201107</v>
          </cell>
          <cell r="C653">
            <v>168215</v>
          </cell>
          <cell r="F653">
            <v>0</v>
          </cell>
          <cell r="V653">
            <v>0</v>
          </cell>
          <cell r="AM653" t="str">
            <v>NGP 3</v>
          </cell>
          <cell r="AP653">
            <v>99611.947630761526</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95381.49751964958</v>
          </cell>
        </row>
        <row r="656">
          <cell r="B656">
            <v>201107</v>
          </cell>
          <cell r="C656">
            <v>168217</v>
          </cell>
          <cell r="F656">
            <v>0</v>
          </cell>
          <cell r="V656">
            <v>0</v>
          </cell>
          <cell r="AM656" t="str">
            <v>NGP 3</v>
          </cell>
          <cell r="AP656">
            <v>99611.947630761526</v>
          </cell>
        </row>
        <row r="657">
          <cell r="B657">
            <v>201108</v>
          </cell>
          <cell r="C657">
            <v>168214</v>
          </cell>
          <cell r="F657">
            <v>0</v>
          </cell>
          <cell r="V657">
            <v>0</v>
          </cell>
          <cell r="AM657" t="str">
            <v>NGP 3</v>
          </cell>
          <cell r="AP657">
            <v>199120.51593292961</v>
          </cell>
        </row>
        <row r="658">
          <cell r="B658">
            <v>201108</v>
          </cell>
          <cell r="C658">
            <v>168215</v>
          </cell>
          <cell r="F658">
            <v>0</v>
          </cell>
          <cell r="V658">
            <v>0</v>
          </cell>
          <cell r="AM658" t="str">
            <v>NGP 3</v>
          </cell>
          <cell r="AP658">
            <v>99565.653671371634</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95337.169632506062</v>
          </cell>
        </row>
        <row r="661">
          <cell r="B661">
            <v>201108</v>
          </cell>
          <cell r="C661">
            <v>168217</v>
          </cell>
          <cell r="F661">
            <v>0</v>
          </cell>
          <cell r="V661">
            <v>0</v>
          </cell>
          <cell r="AM661" t="str">
            <v>NGP 3</v>
          </cell>
          <cell r="AP661">
            <v>99565.653671371634</v>
          </cell>
        </row>
        <row r="662">
          <cell r="B662">
            <v>201109</v>
          </cell>
          <cell r="C662">
            <v>168214</v>
          </cell>
          <cell r="F662">
            <v>0</v>
          </cell>
          <cell r="V662">
            <v>0</v>
          </cell>
          <cell r="AM662" t="str">
            <v>NGP 3</v>
          </cell>
          <cell r="AP662">
            <v>198462.96471505682</v>
          </cell>
        </row>
        <row r="663">
          <cell r="B663">
            <v>201109</v>
          </cell>
          <cell r="C663">
            <v>168215</v>
          </cell>
          <cell r="F663">
            <v>0</v>
          </cell>
          <cell r="V663">
            <v>0</v>
          </cell>
          <cell r="AM663" t="str">
            <v>NGP 3</v>
          </cell>
          <cell r="AP663">
            <v>99236.860244319818</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95022.339833543941</v>
          </cell>
        </row>
        <row r="666">
          <cell r="B666">
            <v>201109</v>
          </cell>
          <cell r="C666">
            <v>168217</v>
          </cell>
          <cell r="F666">
            <v>0</v>
          </cell>
          <cell r="V666">
            <v>0</v>
          </cell>
          <cell r="AM666" t="str">
            <v>NGP 3</v>
          </cell>
          <cell r="AP666">
            <v>99236.860244319818</v>
          </cell>
        </row>
        <row r="667">
          <cell r="B667">
            <v>201110</v>
          </cell>
          <cell r="C667">
            <v>168214</v>
          </cell>
          <cell r="F667">
            <v>0</v>
          </cell>
          <cell r="V667">
            <v>0</v>
          </cell>
          <cell r="AM667" t="str">
            <v>NGP 3</v>
          </cell>
          <cell r="AP667">
            <v>198353.17224622518</v>
          </cell>
        </row>
        <row r="668">
          <cell r="B668">
            <v>201110</v>
          </cell>
          <cell r="C668">
            <v>168215</v>
          </cell>
          <cell r="F668">
            <v>0</v>
          </cell>
          <cell r="V668">
            <v>0</v>
          </cell>
          <cell r="AM668" t="str">
            <v>NGP 3</v>
          </cell>
          <cell r="AP668">
            <v>99181.961034782333</v>
          </cell>
        </row>
        <row r="669">
          <cell r="B669">
            <v>201110</v>
          </cell>
          <cell r="C669">
            <v>168216</v>
          </cell>
          <cell r="F669">
            <v>0</v>
          </cell>
          <cell r="V669">
            <v>0</v>
          </cell>
          <cell r="AM669" t="str">
            <v>NGP 3</v>
          </cell>
          <cell r="AP669">
            <v>94969.772155239523</v>
          </cell>
        </row>
        <row r="670">
          <cell r="B670">
            <v>201110</v>
          </cell>
          <cell r="C670">
            <v>168217</v>
          </cell>
          <cell r="F670">
            <v>0</v>
          </cell>
          <cell r="V670">
            <v>0</v>
          </cell>
          <cell r="AM670" t="str">
            <v>NGP 3</v>
          </cell>
          <cell r="AP670">
            <v>99181.961034782333</v>
          </cell>
        </row>
        <row r="671">
          <cell r="B671">
            <v>201101</v>
          </cell>
          <cell r="C671">
            <v>165935</v>
          </cell>
          <cell r="F671">
            <v>-257486</v>
          </cell>
          <cell r="V671">
            <v>-269845.32799999998</v>
          </cell>
          <cell r="AM671" t="str">
            <v>NGP 2</v>
          </cell>
          <cell r="AP671">
            <v>-274993.93109988235</v>
          </cell>
        </row>
        <row r="672">
          <cell r="B672">
            <v>201101</v>
          </cell>
          <cell r="C672">
            <v>172251</v>
          </cell>
          <cell r="F672">
            <v>-77500</v>
          </cell>
          <cell r="V672">
            <v>163370</v>
          </cell>
          <cell r="AM672" t="str">
            <v>NGP 2</v>
          </cell>
          <cell r="AP672">
            <v>161820.33617268168</v>
          </cell>
        </row>
        <row r="673">
          <cell r="B673">
            <v>201101</v>
          </cell>
          <cell r="C673">
            <v>172364</v>
          </cell>
          <cell r="F673">
            <v>-77500</v>
          </cell>
          <cell r="V673">
            <v>143995</v>
          </cell>
          <cell r="AM673" t="str">
            <v>NGP 2</v>
          </cell>
          <cell r="AP673">
            <v>142445.33617268168</v>
          </cell>
        </row>
        <row r="674">
          <cell r="B674">
            <v>201101</v>
          </cell>
          <cell r="C674">
            <v>172673</v>
          </cell>
          <cell r="F674">
            <v>-248000</v>
          </cell>
          <cell r="V674">
            <v>-1860</v>
          </cell>
          <cell r="AM674" t="str">
            <v>NGP 3</v>
          </cell>
          <cell r="AP674">
            <v>-6818.9242474186258</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143685.67234536336</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ow r="2">
          <cell r="C2">
            <v>201101</v>
          </cell>
          <cell r="E2">
            <v>67038</v>
          </cell>
          <cell r="Y2">
            <v>260.11509421296211</v>
          </cell>
          <cell r="Z2" t="str">
            <v>Value</v>
          </cell>
        </row>
        <row r="3">
          <cell r="C3">
            <v>201101</v>
          </cell>
          <cell r="E3">
            <v>67039</v>
          </cell>
          <cell r="Y3">
            <v>254.11678086296166</v>
          </cell>
          <cell r="Z3" t="str">
            <v>Value</v>
          </cell>
        </row>
        <row r="4">
          <cell r="C4">
            <v>201101</v>
          </cell>
          <cell r="E4">
            <v>84190</v>
          </cell>
          <cell r="Y4">
            <v>-8629.7087677359941</v>
          </cell>
          <cell r="Z4" t="str">
            <v>Valued in Nucleus</v>
          </cell>
        </row>
        <row r="5">
          <cell r="C5">
            <v>201102</v>
          </cell>
          <cell r="E5">
            <v>84190</v>
          </cell>
          <cell r="Y5">
            <v>-8627.6802931145758</v>
          </cell>
          <cell r="Z5" t="str">
            <v>Valued in Nucleus</v>
          </cell>
        </row>
        <row r="6">
          <cell r="C6">
            <v>201103</v>
          </cell>
          <cell r="E6">
            <v>84190</v>
          </cell>
          <cell r="Y6">
            <v>-8625.5067333611096</v>
          </cell>
          <cell r="Z6" t="str">
            <v>Valued in Nucleus</v>
          </cell>
        </row>
        <row r="7">
          <cell r="C7">
            <v>201104</v>
          </cell>
          <cell r="E7">
            <v>84190</v>
          </cell>
          <cell r="Y7">
            <v>-8623.0136206477728</v>
          </cell>
          <cell r="Z7" t="str">
            <v>Valued in Nucleus</v>
          </cell>
        </row>
        <row r="8">
          <cell r="C8">
            <v>201105</v>
          </cell>
          <cell r="E8">
            <v>84190</v>
          </cell>
          <cell r="Y8">
            <v>-8620.1276064133544</v>
          </cell>
          <cell r="Z8" t="str">
            <v>Valued in Nucleus</v>
          </cell>
        </row>
        <row r="9">
          <cell r="C9">
            <v>201106</v>
          </cell>
          <cell r="E9">
            <v>84190</v>
          </cell>
          <cell r="Y9">
            <v>-8616.8604521307934</v>
          </cell>
          <cell r="Z9" t="str">
            <v>Valued in Nucleus</v>
          </cell>
        </row>
        <row r="10">
          <cell r="C10">
            <v>201107</v>
          </cell>
          <cell r="E10">
            <v>84190</v>
          </cell>
          <cell r="Y10">
            <v>-8613.2217217596972</v>
          </cell>
          <cell r="Z10" t="str">
            <v>Valued in Nucleus</v>
          </cell>
        </row>
        <row r="11">
          <cell r="C11">
            <v>201108</v>
          </cell>
          <cell r="E11">
            <v>84190</v>
          </cell>
          <cell r="Y11">
            <v>-8609.2187869101417</v>
          </cell>
          <cell r="Z11" t="str">
            <v>Valued in Nucleus</v>
          </cell>
        </row>
        <row r="12">
          <cell r="C12">
            <v>201109</v>
          </cell>
          <cell r="E12">
            <v>84190</v>
          </cell>
          <cell r="Y12">
            <v>-8604.8390154028311</v>
          </cell>
          <cell r="Z12" t="str">
            <v>Valued in Nucleus</v>
          </cell>
        </row>
        <row r="13">
          <cell r="C13">
            <v>201110</v>
          </cell>
          <cell r="E13">
            <v>84190</v>
          </cell>
          <cell r="Y13">
            <v>-8600.0786989339304</v>
          </cell>
          <cell r="Z13" t="str">
            <v>Valued in Nucleus</v>
          </cell>
        </row>
        <row r="14">
          <cell r="C14">
            <v>201101</v>
          </cell>
          <cell r="E14">
            <v>85138</v>
          </cell>
          <cell r="Y14">
            <v>-5474.9537637678295</v>
          </cell>
          <cell r="Z14" t="str">
            <v>Valued from Nucleus</v>
          </cell>
        </row>
        <row r="15">
          <cell r="C15">
            <v>201102</v>
          </cell>
          <cell r="E15">
            <v>85138</v>
          </cell>
          <cell r="Y15">
            <v>-5473.6668368202172</v>
          </cell>
          <cell r="Z15" t="str">
            <v>Valued from Nucleus</v>
          </cell>
        </row>
        <row r="16">
          <cell r="C16">
            <v>201103</v>
          </cell>
          <cell r="E16">
            <v>85138</v>
          </cell>
          <cell r="Y16">
            <v>-5472.2878633839982</v>
          </cell>
          <cell r="Z16" t="str">
            <v>Valued from Nucleus</v>
          </cell>
        </row>
        <row r="17">
          <cell r="C17">
            <v>201104</v>
          </cell>
          <cell r="E17">
            <v>85138</v>
          </cell>
          <cell r="Y17">
            <v>-5470.7061556809058</v>
          </cell>
          <cell r="Z17" t="str">
            <v>Valued from Nucleus</v>
          </cell>
        </row>
        <row r="18">
          <cell r="C18">
            <v>201105</v>
          </cell>
          <cell r="E18">
            <v>85138</v>
          </cell>
          <cell r="Y18">
            <v>-5468.875179118394</v>
          </cell>
          <cell r="Z18" t="str">
            <v>Valued from Nucleus</v>
          </cell>
        </row>
        <row r="19">
          <cell r="C19">
            <v>201106</v>
          </cell>
          <cell r="E19">
            <v>85138</v>
          </cell>
          <cell r="Y19">
            <v>-5466.8023955381441</v>
          </cell>
          <cell r="Z19" t="str">
            <v>Valued from Nucleus</v>
          </cell>
        </row>
        <row r="20">
          <cell r="C20">
            <v>201107</v>
          </cell>
          <cell r="E20">
            <v>85138</v>
          </cell>
          <cell r="Y20">
            <v>-5464.4938726114997</v>
          </cell>
          <cell r="Z20" t="str">
            <v>Valued from Nucleus</v>
          </cell>
        </row>
        <row r="21">
          <cell r="C21">
            <v>201108</v>
          </cell>
          <cell r="E21">
            <v>85138</v>
          </cell>
          <cell r="Y21">
            <v>-5461.9542871155645</v>
          </cell>
          <cell r="Z21" t="str">
            <v>Valued from Nucleus</v>
          </cell>
        </row>
        <row r="22">
          <cell r="C22">
            <v>201109</v>
          </cell>
          <cell r="E22">
            <v>85138</v>
          </cell>
          <cell r="Y22">
            <v>-5459.1756248056554</v>
          </cell>
          <cell r="Z22" t="str">
            <v>Valued from Nucleus</v>
          </cell>
        </row>
        <row r="23">
          <cell r="C23">
            <v>201110</v>
          </cell>
          <cell r="E23">
            <v>85138</v>
          </cell>
          <cell r="Y23">
            <v>-5456.1555330192941</v>
          </cell>
          <cell r="Z23" t="str">
            <v>Valued from Nucleus</v>
          </cell>
        </row>
        <row r="24">
          <cell r="C24">
            <v>201101</v>
          </cell>
          <cell r="E24">
            <v>67039</v>
          </cell>
          <cell r="Y24">
            <v>-373223.26164447091</v>
          </cell>
          <cell r="Z24" t="str">
            <v>Valued in Nucleus</v>
          </cell>
        </row>
        <row r="25">
          <cell r="C25">
            <v>201102</v>
          </cell>
          <cell r="E25">
            <v>67039</v>
          </cell>
          <cell r="Y25">
            <v>-373135.5328537614</v>
          </cell>
          <cell r="Z25" t="str">
            <v>Valued in Nucleus</v>
          </cell>
        </row>
        <row r="26">
          <cell r="C26">
            <v>201103</v>
          </cell>
          <cell r="E26">
            <v>67039</v>
          </cell>
          <cell r="Y26">
            <v>-373041.52932682884</v>
          </cell>
          <cell r="Z26" t="str">
            <v>Valued in Nucleus</v>
          </cell>
        </row>
        <row r="27">
          <cell r="C27">
            <v>201104</v>
          </cell>
          <cell r="E27">
            <v>67039</v>
          </cell>
          <cell r="Y27">
            <v>-371974.55710566649</v>
          </cell>
          <cell r="Z27" t="str">
            <v>Valued in Nucleus</v>
          </cell>
        </row>
        <row r="28">
          <cell r="C28">
            <v>201105</v>
          </cell>
          <cell r="E28">
            <v>67039</v>
          </cell>
          <cell r="Y28">
            <v>-371850.06189855246</v>
          </cell>
          <cell r="Z28" t="str">
            <v>Valued in Nucleus</v>
          </cell>
        </row>
        <row r="29">
          <cell r="C29">
            <v>201106</v>
          </cell>
          <cell r="E29">
            <v>67039</v>
          </cell>
          <cell r="Y29">
            <v>-371709.12529324077</v>
          </cell>
          <cell r="Z29" t="str">
            <v>Valued in Nucleus</v>
          </cell>
        </row>
        <row r="30">
          <cell r="C30">
            <v>201107</v>
          </cell>
          <cell r="E30">
            <v>67039</v>
          </cell>
          <cell r="Y30">
            <v>-371552.15985426999</v>
          </cell>
          <cell r="Z30" t="str">
            <v>Valued in Nucleus</v>
          </cell>
        </row>
        <row r="31">
          <cell r="C31">
            <v>201108</v>
          </cell>
          <cell r="E31">
            <v>67039</v>
          </cell>
          <cell r="Y31">
            <v>-371379.4835738776</v>
          </cell>
          <cell r="Z31" t="str">
            <v>Valued in Nucleus</v>
          </cell>
        </row>
        <row r="32">
          <cell r="C32">
            <v>201109</v>
          </cell>
          <cell r="E32">
            <v>67039</v>
          </cell>
          <cell r="Y32">
            <v>-370159.79951209982</v>
          </cell>
          <cell r="Z32" t="str">
            <v>Valued in Nucleus</v>
          </cell>
        </row>
        <row r="33">
          <cell r="C33">
            <v>201110</v>
          </cell>
          <cell r="E33">
            <v>67039</v>
          </cell>
          <cell r="Y33">
            <v>-369955.02196930232</v>
          </cell>
          <cell r="Z33" t="str">
            <v>Valued in Nucleus</v>
          </cell>
        </row>
        <row r="34">
          <cell r="C34">
            <v>201101</v>
          </cell>
          <cell r="E34">
            <v>67038</v>
          </cell>
          <cell r="Y34">
            <v>-382033.0303864259</v>
          </cell>
          <cell r="Z34" t="str">
            <v>Valued in Nucleus</v>
          </cell>
        </row>
        <row r="35">
          <cell r="C35">
            <v>201102</v>
          </cell>
          <cell r="E35">
            <v>67038</v>
          </cell>
          <cell r="Y35">
            <v>-381943.23079671327</v>
          </cell>
          <cell r="Z35" t="str">
            <v>Valued in Nucleus</v>
          </cell>
        </row>
        <row r="36">
          <cell r="C36">
            <v>201103</v>
          </cell>
          <cell r="E36">
            <v>67038</v>
          </cell>
          <cell r="Y36">
            <v>-381847.00835842575</v>
          </cell>
          <cell r="Z36" t="str">
            <v>Valued in Nucleus</v>
          </cell>
        </row>
        <row r="37">
          <cell r="C37">
            <v>201104</v>
          </cell>
          <cell r="E37">
            <v>67038</v>
          </cell>
          <cell r="Y37">
            <v>-380754.85073354252</v>
          </cell>
          <cell r="Z37" t="str">
            <v>Valued in Nucleus</v>
          </cell>
        </row>
        <row r="38">
          <cell r="C38">
            <v>201105</v>
          </cell>
          <cell r="E38">
            <v>67038</v>
          </cell>
          <cell r="Y38">
            <v>-380627.41687255329</v>
          </cell>
          <cell r="Z38" t="str">
            <v>Valued in Nucleus</v>
          </cell>
        </row>
        <row r="39">
          <cell r="C39">
            <v>201106</v>
          </cell>
          <cell r="E39">
            <v>67038</v>
          </cell>
          <cell r="Y39">
            <v>-380483.15352148999</v>
          </cell>
          <cell r="Z39" t="str">
            <v>Valued in Nucleus</v>
          </cell>
        </row>
        <row r="40">
          <cell r="C40">
            <v>201107</v>
          </cell>
          <cell r="E40">
            <v>67038</v>
          </cell>
          <cell r="Y40">
            <v>-380322.4829832933</v>
          </cell>
          <cell r="Z40" t="str">
            <v>Valued in Nucleus</v>
          </cell>
        </row>
        <row r="41">
          <cell r="C41">
            <v>201108</v>
          </cell>
          <cell r="E41">
            <v>67038</v>
          </cell>
          <cell r="Y41">
            <v>-380145.73075626575</v>
          </cell>
          <cell r="Z41" t="str">
            <v>Valued in Nucleus</v>
          </cell>
        </row>
        <row r="42">
          <cell r="C42">
            <v>201109</v>
          </cell>
          <cell r="E42">
            <v>67038</v>
          </cell>
          <cell r="Y42">
            <v>-378897.25659583445</v>
          </cell>
          <cell r="Z42" t="str">
            <v>Valued in Nucleus</v>
          </cell>
        </row>
        <row r="43">
          <cell r="C43">
            <v>201110</v>
          </cell>
          <cell r="E43">
            <v>67038</v>
          </cell>
          <cell r="Y43">
            <v>-378687.64537041052</v>
          </cell>
          <cell r="Z43" t="str">
            <v>Valued in Nucleus</v>
          </cell>
        </row>
        <row r="44">
          <cell r="C44">
            <v>201101</v>
          </cell>
          <cell r="E44">
            <v>84190</v>
          </cell>
          <cell r="Y44">
            <v>-1315330.0433804295</v>
          </cell>
          <cell r="Z44" t="str">
            <v>Valued in Nucleus</v>
          </cell>
        </row>
        <row r="45">
          <cell r="C45">
            <v>201102</v>
          </cell>
          <cell r="E45">
            <v>84190</v>
          </cell>
          <cell r="Y45">
            <v>-1315020.8656684582</v>
          </cell>
          <cell r="Z45" t="str">
            <v>Valued in Nucleus</v>
          </cell>
        </row>
        <row r="46">
          <cell r="C46">
            <v>201103</v>
          </cell>
          <cell r="E46">
            <v>84190</v>
          </cell>
          <cell r="Y46">
            <v>-1314689.5742515908</v>
          </cell>
          <cell r="Z46" t="str">
            <v>Valued in Nucleus</v>
          </cell>
        </row>
        <row r="47">
          <cell r="C47">
            <v>201104</v>
          </cell>
          <cell r="E47">
            <v>84190</v>
          </cell>
          <cell r="Y47">
            <v>-1310907.3418832798</v>
          </cell>
          <cell r="Z47" t="str">
            <v>Valued in Nucleus</v>
          </cell>
        </row>
        <row r="48">
          <cell r="C48">
            <v>201105</v>
          </cell>
          <cell r="E48">
            <v>84190</v>
          </cell>
          <cell r="Y48">
            <v>-1310468.5976790932</v>
          </cell>
          <cell r="Z48" t="str">
            <v>Valued in Nucleus</v>
          </cell>
        </row>
        <row r="49">
          <cell r="C49">
            <v>201106</v>
          </cell>
          <cell r="E49">
            <v>84190</v>
          </cell>
          <cell r="Y49">
            <v>-1309971.9109377183</v>
          </cell>
          <cell r="Z49" t="str">
            <v>Valued in Nucleus</v>
          </cell>
        </row>
        <row r="50">
          <cell r="C50">
            <v>201107</v>
          </cell>
          <cell r="E50">
            <v>84190</v>
          </cell>
          <cell r="Y50">
            <v>-1309418.7356131214</v>
          </cell>
          <cell r="Z50" t="str">
            <v>Valued in Nucleus</v>
          </cell>
        </row>
        <row r="51">
          <cell r="C51">
            <v>201108</v>
          </cell>
          <cell r="E51">
            <v>84190</v>
          </cell>
          <cell r="Y51">
            <v>-1308810.1923689363</v>
          </cell>
          <cell r="Z51" t="str">
            <v>Valued in Nucleus</v>
          </cell>
        </row>
        <row r="52">
          <cell r="C52">
            <v>201109</v>
          </cell>
          <cell r="E52">
            <v>84190</v>
          </cell>
          <cell r="Y52">
            <v>-1304488.1377984949</v>
          </cell>
          <cell r="Z52" t="str">
            <v>Valued in Nucleus</v>
          </cell>
        </row>
        <row r="53">
          <cell r="C53">
            <v>201110</v>
          </cell>
          <cell r="E53">
            <v>84190</v>
          </cell>
          <cell r="Y53">
            <v>-1303766.476840663</v>
          </cell>
          <cell r="Z53" t="str">
            <v>Valued in Nucleus</v>
          </cell>
        </row>
        <row r="54">
          <cell r="C54">
            <v>201101</v>
          </cell>
          <cell r="E54">
            <v>85138</v>
          </cell>
          <cell r="Y54">
            <v>-1337014.7015776683</v>
          </cell>
          <cell r="Z54" t="str">
            <v>Valued from Nucleus</v>
          </cell>
        </row>
        <row r="55">
          <cell r="C55">
            <v>201102</v>
          </cell>
          <cell r="E55">
            <v>85138</v>
          </cell>
          <cell r="Y55">
            <v>-1336700.4267320612</v>
          </cell>
          <cell r="Z55" t="str">
            <v>Valued from Nucleus</v>
          </cell>
        </row>
        <row r="56">
          <cell r="C56">
            <v>201103</v>
          </cell>
          <cell r="E56">
            <v>85138</v>
          </cell>
          <cell r="Y56">
            <v>-1336363.6736128822</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-338.52489623028242</v>
          </cell>
          <cell r="Z77" t="str">
            <v>Valued from Nucleus</v>
          </cell>
        </row>
        <row r="78">
          <cell r="C78">
            <v>201102</v>
          </cell>
          <cell r="E78">
            <v>144663</v>
          </cell>
          <cell r="Y78">
            <v>-338.44532353794676</v>
          </cell>
          <cell r="Z78" t="str">
            <v>Valued from Nucleus</v>
          </cell>
        </row>
        <row r="79">
          <cell r="C79">
            <v>201103</v>
          </cell>
          <cell r="E79">
            <v>144663</v>
          </cell>
          <cell r="Y79">
            <v>-338.36005946823173</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-72628.588274508918</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-72593.223486108429</v>
          </cell>
          <cell r="Z112" t="str">
            <v>Valued from Nucleus</v>
          </cell>
        </row>
        <row r="113">
          <cell r="C113">
            <v>201104</v>
          </cell>
          <cell r="E113">
            <v>167264</v>
          </cell>
          <cell r="Y113">
            <v>-72391.90840690711</v>
          </cell>
          <cell r="Z113" t="str">
            <v>Valued from Nucleus</v>
          </cell>
        </row>
        <row r="114">
          <cell r="C114">
            <v>201105</v>
          </cell>
          <cell r="E114">
            <v>167264</v>
          </cell>
          <cell r="Y114">
            <v>-72367.679745407746</v>
          </cell>
          <cell r="Z114" t="str">
            <v>Valued from Nucleus</v>
          </cell>
        </row>
        <row r="115">
          <cell r="C115">
            <v>201106</v>
          </cell>
          <cell r="E115">
            <v>167264</v>
          </cell>
          <cell r="Y115">
            <v>-72340.251337663154</v>
          </cell>
          <cell r="Z115" t="str">
            <v>Valued from Nucleus</v>
          </cell>
        </row>
        <row r="116">
          <cell r="C116">
            <v>201107</v>
          </cell>
          <cell r="E116">
            <v>167264</v>
          </cell>
          <cell r="Y116">
            <v>-72309.703475009752</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-72045.533799195648</v>
          </cell>
          <cell r="Z118" t="str">
            <v>Valued from Nucleus</v>
          </cell>
        </row>
        <row r="119">
          <cell r="C119">
            <v>201110</v>
          </cell>
          <cell r="E119">
            <v>167264</v>
          </cell>
          <cell r="Y119">
            <v>-72005.677209148926</v>
          </cell>
          <cell r="Z119" t="str">
            <v>Valued from Nucleus</v>
          </cell>
        </row>
        <row r="120">
          <cell r="C120">
            <v>201101</v>
          </cell>
          <cell r="E120">
            <v>167265</v>
          </cell>
          <cell r="Y120">
            <v>-50665.956351846966</v>
          </cell>
          <cell r="Z120" t="str">
            <v>Valued from Nucleus</v>
          </cell>
        </row>
        <row r="121">
          <cell r="C121">
            <v>201102</v>
          </cell>
          <cell r="E121">
            <v>167265</v>
          </cell>
          <cell r="Y121">
            <v>-50654.046957289647</v>
          </cell>
          <cell r="Z121" t="str">
            <v>Valued from Nucleus</v>
          </cell>
        </row>
        <row r="122">
          <cell r="C122">
            <v>201103</v>
          </cell>
          <cell r="E122">
            <v>167265</v>
          </cell>
          <cell r="Y122">
            <v>-50641.285752182826</v>
          </cell>
          <cell r="Z122" t="str">
            <v>Valued from Nucleus</v>
          </cell>
        </row>
        <row r="123">
          <cell r="C123">
            <v>201104</v>
          </cell>
          <cell r="E123">
            <v>167265</v>
          </cell>
          <cell r="Y123">
            <v>-50500.847651180084</v>
          </cell>
          <cell r="Z123" t="str">
            <v>Valued from Nucleus</v>
          </cell>
        </row>
        <row r="124">
          <cell r="C124">
            <v>201105</v>
          </cell>
          <cell r="E124">
            <v>167265</v>
          </cell>
          <cell r="Y124">
            <v>-50483.945652460912</v>
          </cell>
          <cell r="Z124" t="str">
            <v>Valued from Nucleus</v>
          </cell>
        </row>
        <row r="125">
          <cell r="C125">
            <v>201106</v>
          </cell>
          <cell r="E125">
            <v>167265</v>
          </cell>
          <cell r="Y125">
            <v>-50464.811499607276</v>
          </cell>
          <cell r="Z125" t="str">
            <v>Valued from Nucleus</v>
          </cell>
        </row>
        <row r="126">
          <cell r="C126">
            <v>201107</v>
          </cell>
          <cell r="E126">
            <v>167265</v>
          </cell>
          <cell r="Y126">
            <v>-50443.501204135348</v>
          </cell>
          <cell r="Z126" t="str">
            <v>Valued from Nucleus</v>
          </cell>
        </row>
        <row r="127">
          <cell r="C127">
            <v>201108</v>
          </cell>
          <cell r="E127">
            <v>167265</v>
          </cell>
          <cell r="Y127">
            <v>-50420.057938023485</v>
          </cell>
          <cell r="Z127" t="str">
            <v>Valued from Nucleus</v>
          </cell>
        </row>
        <row r="128">
          <cell r="C128">
            <v>201109</v>
          </cell>
          <cell r="E128">
            <v>167265</v>
          </cell>
          <cell r="Y128">
            <v>-50259.215517434524</v>
          </cell>
          <cell r="Z128" t="str">
            <v>Valued from Nucleus</v>
          </cell>
        </row>
        <row r="129">
          <cell r="C129">
            <v>201110</v>
          </cell>
          <cell r="E129">
            <v>167265</v>
          </cell>
          <cell r="Y129">
            <v>-50231.411421284283</v>
          </cell>
          <cell r="Z129" t="str">
            <v>Valued from Nucleus</v>
          </cell>
        </row>
        <row r="130">
          <cell r="C130">
            <v>201101</v>
          </cell>
          <cell r="E130">
            <v>167266</v>
          </cell>
          <cell r="Y130">
            <v>-16883.377710000223</v>
          </cell>
          <cell r="Z130" t="str">
            <v>Valued from Nucleus</v>
          </cell>
        </row>
        <row r="131">
          <cell r="C131">
            <v>201102</v>
          </cell>
          <cell r="E131">
            <v>167266</v>
          </cell>
          <cell r="Y131">
            <v>-16879.409151601518</v>
          </cell>
          <cell r="Z131" t="str">
            <v>Valued from Nucleus</v>
          </cell>
        </row>
        <row r="132">
          <cell r="C132">
            <v>201103</v>
          </cell>
          <cell r="E132">
            <v>167266</v>
          </cell>
          <cell r="Y132">
            <v>-16875.15674502782</v>
          </cell>
          <cell r="Z132" t="str">
            <v>Valued from Nucleus</v>
          </cell>
        </row>
        <row r="133">
          <cell r="C133">
            <v>201104</v>
          </cell>
          <cell r="E133">
            <v>167266</v>
          </cell>
          <cell r="Y133">
            <v>-16828.358664525033</v>
          </cell>
          <cell r="Z133" t="str">
            <v>Valued from Nucleus</v>
          </cell>
        </row>
        <row r="134">
          <cell r="C134">
            <v>201105</v>
          </cell>
          <cell r="E134">
            <v>167266</v>
          </cell>
          <cell r="Y134">
            <v>-16822.72642447714</v>
          </cell>
          <cell r="Z134" t="str">
            <v>Valued from Nucleus</v>
          </cell>
        </row>
        <row r="135">
          <cell r="C135">
            <v>201106</v>
          </cell>
          <cell r="E135">
            <v>167266</v>
          </cell>
          <cell r="Y135">
            <v>-16816.350365421913</v>
          </cell>
          <cell r="Z135" t="str">
            <v>Valued from Nucleus</v>
          </cell>
        </row>
        <row r="136">
          <cell r="C136">
            <v>201107</v>
          </cell>
          <cell r="E136">
            <v>167266</v>
          </cell>
          <cell r="Y136">
            <v>-16809.249152033859</v>
          </cell>
          <cell r="Z136" t="str">
            <v>Valued from Nucleus</v>
          </cell>
        </row>
        <row r="137">
          <cell r="C137">
            <v>201108</v>
          </cell>
          <cell r="E137">
            <v>167266</v>
          </cell>
          <cell r="Y137">
            <v>-16801.437170478159</v>
          </cell>
          <cell r="Z137" t="str">
            <v>Valued from Nucleus</v>
          </cell>
        </row>
        <row r="138">
          <cell r="C138">
            <v>201109</v>
          </cell>
          <cell r="E138">
            <v>167266</v>
          </cell>
          <cell r="Y138">
            <v>-16747.839774235679</v>
          </cell>
          <cell r="Z138" t="str">
            <v>Valued from Nucleus</v>
          </cell>
        </row>
        <row r="139">
          <cell r="C139">
            <v>201110</v>
          </cell>
          <cell r="E139">
            <v>167266</v>
          </cell>
          <cell r="Y139">
            <v>-16738.574636636578</v>
          </cell>
          <cell r="Z139" t="str">
            <v>Valued from Nucleus</v>
          </cell>
        </row>
        <row r="140">
          <cell r="C140">
            <v>201101</v>
          </cell>
          <cell r="E140">
            <v>167267</v>
          </cell>
          <cell r="Y140">
            <v>-33782.578641846747</v>
          </cell>
          <cell r="Z140" t="str">
            <v>Valued from Nucleus</v>
          </cell>
        </row>
        <row r="141">
          <cell r="C141">
            <v>201102</v>
          </cell>
          <cell r="E141">
            <v>167267</v>
          </cell>
          <cell r="Y141">
            <v>-33774.637805688137</v>
          </cell>
          <cell r="Z141" t="str">
            <v>Valued from Nucleus</v>
          </cell>
        </row>
        <row r="142">
          <cell r="C142">
            <v>201103</v>
          </cell>
          <cell r="E142">
            <v>167267</v>
          </cell>
          <cell r="Y142">
            <v>-33766.12900715501</v>
          </cell>
          <cell r="Z142" t="str">
            <v>Valued from Nucleus</v>
          </cell>
        </row>
        <row r="143">
          <cell r="C143">
            <v>201104</v>
          </cell>
          <cell r="E143">
            <v>167267</v>
          </cell>
          <cell r="Y143">
            <v>-33672.488986655051</v>
          </cell>
          <cell r="Z143" t="str">
            <v>Valued from Nucleus</v>
          </cell>
        </row>
        <row r="144">
          <cell r="C144">
            <v>201105</v>
          </cell>
          <cell r="E144">
            <v>167267</v>
          </cell>
          <cell r="Y144">
            <v>-33661.219227983776</v>
          </cell>
          <cell r="Z144" t="str">
            <v>Valued from Nucleus</v>
          </cell>
        </row>
        <row r="145">
          <cell r="C145">
            <v>201106</v>
          </cell>
          <cell r="E145">
            <v>167267</v>
          </cell>
          <cell r="Y145">
            <v>-33648.461134185367</v>
          </cell>
          <cell r="Z145" t="str">
            <v>Valued from Nucleus</v>
          </cell>
        </row>
        <row r="146">
          <cell r="C146">
            <v>201107</v>
          </cell>
          <cell r="E146">
            <v>167267</v>
          </cell>
          <cell r="Y146">
            <v>-33634.252052101489</v>
          </cell>
          <cell r="Z146" t="str">
            <v>Valued from Nucleus</v>
          </cell>
        </row>
        <row r="147">
          <cell r="C147">
            <v>201108</v>
          </cell>
          <cell r="E147">
            <v>167267</v>
          </cell>
          <cell r="Y147">
            <v>-33618.620767545333</v>
          </cell>
          <cell r="Z147" t="str">
            <v>Valued from Nucleus</v>
          </cell>
        </row>
        <row r="148">
          <cell r="C148">
            <v>201109</v>
          </cell>
          <cell r="E148">
            <v>167267</v>
          </cell>
          <cell r="Y148">
            <v>-33511.375743198849</v>
          </cell>
          <cell r="Z148" t="str">
            <v>Valued from Nucleus</v>
          </cell>
        </row>
        <row r="149">
          <cell r="C149">
            <v>201110</v>
          </cell>
          <cell r="E149">
            <v>167267</v>
          </cell>
          <cell r="Y149">
            <v>-33492.836784647705</v>
          </cell>
          <cell r="Z149" t="str">
            <v>Valued from Nucleus</v>
          </cell>
        </row>
        <row r="150">
          <cell r="C150">
            <v>201101</v>
          </cell>
          <cell r="E150">
            <v>167264</v>
          </cell>
          <cell r="Y150">
            <v>-19647.639485509149</v>
          </cell>
          <cell r="Z150" t="str">
            <v>Valued from Nucleus</v>
          </cell>
        </row>
        <row r="151">
          <cell r="C151">
            <v>201102</v>
          </cell>
          <cell r="E151">
            <v>167264</v>
          </cell>
          <cell r="Y151">
            <v>-19643.021167656279</v>
          </cell>
          <cell r="Z151" t="str">
            <v>Valued from Nucleus</v>
          </cell>
        </row>
        <row r="152">
          <cell r="C152">
            <v>201103</v>
          </cell>
          <cell r="E152">
            <v>167264</v>
          </cell>
          <cell r="Y152">
            <v>-19638.072528068813</v>
          </cell>
          <cell r="Z152" t="str">
            <v>Valued from Nucleus</v>
          </cell>
        </row>
        <row r="153">
          <cell r="C153">
            <v>201104</v>
          </cell>
          <cell r="E153">
            <v>167264</v>
          </cell>
          <cell r="Y153">
            <v>-19581.575728351527</v>
          </cell>
          <cell r="Z153" t="str">
            <v>Valued from Nucleus</v>
          </cell>
        </row>
        <row r="154">
          <cell r="C154">
            <v>201105</v>
          </cell>
          <cell r="E154">
            <v>167264</v>
          </cell>
          <cell r="Y154">
            <v>-19575.022021170884</v>
          </cell>
          <cell r="Z154" t="str">
            <v>Valued from Nucleus</v>
          </cell>
        </row>
        <row r="155">
          <cell r="C155">
            <v>201106</v>
          </cell>
          <cell r="E155">
            <v>167264</v>
          </cell>
          <cell r="Y155">
            <v>-19567.60280187997</v>
          </cell>
          <cell r="Z155" t="str">
            <v>Valued from Nucleus</v>
          </cell>
        </row>
        <row r="156">
          <cell r="C156">
            <v>201107</v>
          </cell>
          <cell r="E156">
            <v>167264</v>
          </cell>
          <cell r="Y156">
            <v>-19559.339788802255</v>
          </cell>
          <cell r="Z156" t="str">
            <v>Valued from Nucleus</v>
          </cell>
        </row>
        <row r="157">
          <cell r="C157">
            <v>201108</v>
          </cell>
          <cell r="E157">
            <v>167264</v>
          </cell>
          <cell r="Y157">
            <v>-19550.249721762986</v>
          </cell>
          <cell r="Z157" t="str">
            <v>Valued from Nucleus</v>
          </cell>
        </row>
        <row r="158">
          <cell r="C158">
            <v>201109</v>
          </cell>
          <cell r="E158">
            <v>167264</v>
          </cell>
          <cell r="Y158">
            <v>-19485.689370188804</v>
          </cell>
          <cell r="Z158" t="str">
            <v>Valued from Nucleus</v>
          </cell>
        </row>
        <row r="159">
          <cell r="C159">
            <v>201110</v>
          </cell>
          <cell r="E159">
            <v>167264</v>
          </cell>
          <cell r="Y159">
            <v>-19474.909616163106</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-13706.261793594836</v>
          </cell>
          <cell r="Z170" t="str">
            <v>Valued from Nucleus</v>
          </cell>
        </row>
        <row r="171">
          <cell r="C171">
            <v>201102</v>
          </cell>
          <cell r="E171">
            <v>167265</v>
          </cell>
          <cell r="Y171">
            <v>-13703.040038961963</v>
          </cell>
          <cell r="Z171" t="str">
            <v>Valued from Nucleus</v>
          </cell>
        </row>
        <row r="172">
          <cell r="C172">
            <v>201103</v>
          </cell>
          <cell r="E172">
            <v>167265</v>
          </cell>
          <cell r="Y172">
            <v>-13699.587850735586</v>
          </cell>
          <cell r="Z172" t="str">
            <v>Valued from Nucleus</v>
          </cell>
        </row>
        <row r="173">
          <cell r="C173">
            <v>201104</v>
          </cell>
          <cell r="E173">
            <v>167265</v>
          </cell>
          <cell r="Y173">
            <v>-13660.175486314072</v>
          </cell>
          <cell r="Z173" t="str">
            <v>Valued from Nucleus</v>
          </cell>
        </row>
        <row r="174">
          <cell r="C174">
            <v>201105</v>
          </cell>
          <cell r="E174">
            <v>167265</v>
          </cell>
          <cell r="Y174">
            <v>-13655.60359733969</v>
          </cell>
          <cell r="Z174" t="str">
            <v>Valued from Nucleus</v>
          </cell>
        </row>
        <row r="175">
          <cell r="C175">
            <v>201106</v>
          </cell>
          <cell r="E175">
            <v>167265</v>
          </cell>
          <cell r="Y175">
            <v>-13650.427924100144</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-13638.322354920498</v>
          </cell>
          <cell r="Z177" t="str">
            <v>Valued from Nucleus</v>
          </cell>
        </row>
        <row r="178">
          <cell r="C178">
            <v>201109</v>
          </cell>
          <cell r="E178">
            <v>167265</v>
          </cell>
          <cell r="Y178">
            <v>-13593.284828615369</v>
          </cell>
          <cell r="Z178" t="str">
            <v>Valued from Nucleus</v>
          </cell>
        </row>
        <row r="179">
          <cell r="C179">
            <v>201110</v>
          </cell>
          <cell r="E179">
            <v>167265</v>
          </cell>
          <cell r="Y179">
            <v>-13585.764834630558</v>
          </cell>
          <cell r="Z179" t="str">
            <v>Valued from Nucleus</v>
          </cell>
        </row>
        <row r="180">
          <cell r="C180">
            <v>201101</v>
          </cell>
          <cell r="E180">
            <v>167267</v>
          </cell>
          <cell r="Y180">
            <v>-9138.9347062226661</v>
          </cell>
          <cell r="Z180" t="str">
            <v>Valued from Nucleus</v>
          </cell>
        </row>
        <row r="181">
          <cell r="C181">
            <v>201102</v>
          </cell>
          <cell r="E181">
            <v>167267</v>
          </cell>
          <cell r="Y181">
            <v>-9136.7865344109268</v>
          </cell>
          <cell r="Z181" t="str">
            <v>Valued from Nucleus</v>
          </cell>
        </row>
        <row r="182">
          <cell r="C182">
            <v>201103</v>
          </cell>
          <cell r="E182">
            <v>167267</v>
          </cell>
          <cell r="Y182">
            <v>-9134.4847162150145</v>
          </cell>
          <cell r="Z182" t="str">
            <v>Valued from Nucleus</v>
          </cell>
        </row>
        <row r="183">
          <cell r="C183">
            <v>201104</v>
          </cell>
          <cell r="E183">
            <v>167267</v>
          </cell>
          <cell r="Y183">
            <v>-9108.2057037103514</v>
          </cell>
          <cell r="Z183" t="str">
            <v>Valued from Nucleus</v>
          </cell>
        </row>
        <row r="184">
          <cell r="C184">
            <v>201105</v>
          </cell>
          <cell r="E184">
            <v>167267</v>
          </cell>
          <cell r="Y184">
            <v>-9105.1573017864575</v>
          </cell>
          <cell r="Z184" t="str">
            <v>Valued from Nucleus</v>
          </cell>
        </row>
        <row r="185">
          <cell r="C185">
            <v>201106</v>
          </cell>
          <cell r="E185">
            <v>167267</v>
          </cell>
          <cell r="Y185">
            <v>-9101.706314164212</v>
          </cell>
          <cell r="Z185" t="str">
            <v>Valued from Nucleus</v>
          </cell>
        </row>
        <row r="186">
          <cell r="C186">
            <v>201107</v>
          </cell>
          <cell r="E186">
            <v>167267</v>
          </cell>
          <cell r="Y186">
            <v>-9097.8628429396122</v>
          </cell>
          <cell r="Z186" t="str">
            <v>Valued from Nucleus</v>
          </cell>
        </row>
        <row r="187">
          <cell r="C187">
            <v>201108</v>
          </cell>
          <cell r="E187">
            <v>167267</v>
          </cell>
          <cell r="Y187">
            <v>-9093.6346745019564</v>
          </cell>
          <cell r="Z187" t="str">
            <v>Valued from Nucleus</v>
          </cell>
        </row>
        <row r="188">
          <cell r="C188">
            <v>201109</v>
          </cell>
          <cell r="E188">
            <v>167267</v>
          </cell>
          <cell r="Y188">
            <v>-9063.6049684865138</v>
          </cell>
          <cell r="Z188" t="str">
            <v>Valued from Nucleus</v>
          </cell>
        </row>
        <row r="189">
          <cell r="C189">
            <v>201110</v>
          </cell>
          <cell r="E189">
            <v>167267</v>
          </cell>
          <cell r="Y189">
            <v>-9058.5908563198755</v>
          </cell>
          <cell r="Z189" t="str">
            <v>Valued from Nucleus</v>
          </cell>
        </row>
        <row r="190">
          <cell r="C190">
            <v>201101</v>
          </cell>
          <cell r="E190">
            <v>167266</v>
          </cell>
          <cell r="Y190">
            <v>-9134.6541747443425</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-9130.206269041144</v>
          </cell>
          <cell r="Z192" t="str">
            <v>Valued from Nucleus</v>
          </cell>
        </row>
        <row r="193">
          <cell r="C193">
            <v>201104</v>
          </cell>
          <cell r="E193">
            <v>167266</v>
          </cell>
          <cell r="Y193">
            <v>-9103.9395652074418</v>
          </cell>
          <cell r="Z193" t="str">
            <v>Valued from Nucleus</v>
          </cell>
        </row>
        <row r="194">
          <cell r="C194">
            <v>201105</v>
          </cell>
          <cell r="E194">
            <v>167266</v>
          </cell>
          <cell r="Y194">
            <v>-9100.8925911064634</v>
          </cell>
          <cell r="Z194" t="str">
            <v>Valued from Nucleus</v>
          </cell>
        </row>
        <row r="195">
          <cell r="C195">
            <v>201106</v>
          </cell>
          <cell r="E195">
            <v>167266</v>
          </cell>
          <cell r="Y195">
            <v>-9097.4432198718641</v>
          </cell>
          <cell r="Z195" t="str">
            <v>Valued from Nucleus</v>
          </cell>
        </row>
        <row r="196">
          <cell r="C196">
            <v>201107</v>
          </cell>
          <cell r="E196">
            <v>167266</v>
          </cell>
          <cell r="Y196">
            <v>-9093.6015488679768</v>
          </cell>
          <cell r="Z196" t="str">
            <v>Valued from Nucleus</v>
          </cell>
        </row>
        <row r="197">
          <cell r="C197">
            <v>201108</v>
          </cell>
          <cell r="E197">
            <v>167266</v>
          </cell>
          <cell r="Y197">
            <v>-9089.3753608370844</v>
          </cell>
          <cell r="Z197" t="str">
            <v>Valued from Nucleus</v>
          </cell>
        </row>
        <row r="198">
          <cell r="C198">
            <v>201109</v>
          </cell>
          <cell r="E198">
            <v>167266</v>
          </cell>
          <cell r="Y198">
            <v>-9059.359720257713</v>
          </cell>
          <cell r="Z198" t="str">
            <v>Valued from Nucleus</v>
          </cell>
        </row>
        <row r="199">
          <cell r="C199">
            <v>201110</v>
          </cell>
          <cell r="E199">
            <v>167266</v>
          </cell>
          <cell r="Y199">
            <v>-9054.3479566213646</v>
          </cell>
          <cell r="Z199" t="str">
            <v>Valued from Nucleus</v>
          </cell>
        </row>
        <row r="200">
          <cell r="C200">
            <v>201101</v>
          </cell>
          <cell r="E200">
            <v>166065</v>
          </cell>
          <cell r="Y200">
            <v>-66400.347374744466</v>
          </cell>
          <cell r="Z200" t="str">
            <v>Valued from Nucleus</v>
          </cell>
        </row>
        <row r="201">
          <cell r="C201">
            <v>201102</v>
          </cell>
          <cell r="E201">
            <v>166065</v>
          </cell>
          <cell r="Y201">
            <v>-66384.73949930763</v>
          </cell>
          <cell r="Z201" t="str">
            <v>Valued from Nucleus</v>
          </cell>
        </row>
        <row r="202">
          <cell r="C202">
            <v>201103</v>
          </cell>
          <cell r="E202">
            <v>166065</v>
          </cell>
          <cell r="Y202">
            <v>-66368.015282239081</v>
          </cell>
          <cell r="Z202" t="str">
            <v>Valued from Nucleus</v>
          </cell>
        </row>
        <row r="203">
          <cell r="C203">
            <v>201104</v>
          </cell>
          <cell r="E203">
            <v>166065</v>
          </cell>
          <cell r="Y203">
            <v>-66348.832299977992</v>
          </cell>
          <cell r="Z203" t="str">
            <v>Valued from Nucleus</v>
          </cell>
        </row>
        <row r="204">
          <cell r="C204">
            <v>201105</v>
          </cell>
          <cell r="E204">
            <v>166065</v>
          </cell>
          <cell r="Y204">
            <v>-66326.626180066916</v>
          </cell>
          <cell r="Z204" t="str">
            <v>Valued from Nucleus</v>
          </cell>
        </row>
        <row r="205">
          <cell r="C205">
            <v>201106</v>
          </cell>
          <cell r="E205">
            <v>166065</v>
          </cell>
          <cell r="Y205">
            <v>-66301.48741986914</v>
          </cell>
          <cell r="Z205" t="str">
            <v>Valued from Nucleus</v>
          </cell>
        </row>
        <row r="206">
          <cell r="C206">
            <v>201107</v>
          </cell>
          <cell r="E206">
            <v>166065</v>
          </cell>
          <cell r="Y206">
            <v>-66273.48960822256</v>
          </cell>
          <cell r="Z206" t="str">
            <v>Valued from Nucleus</v>
          </cell>
        </row>
        <row r="207">
          <cell r="C207">
            <v>201108</v>
          </cell>
          <cell r="E207">
            <v>166065</v>
          </cell>
          <cell r="Y207">
            <v>-66242.689465172225</v>
          </cell>
          <cell r="Z207" t="str">
            <v>Valued from Nucleus</v>
          </cell>
        </row>
        <row r="208">
          <cell r="C208">
            <v>201109</v>
          </cell>
          <cell r="E208">
            <v>166065</v>
          </cell>
          <cell r="Y208">
            <v>-66208.989793800385</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-43743.510604295792</v>
          </cell>
          <cell r="Z210" t="str">
            <v>Valued from Nucleus</v>
          </cell>
        </row>
        <row r="211">
          <cell r="C211">
            <v>201102</v>
          </cell>
          <cell r="E211">
            <v>166066</v>
          </cell>
          <cell r="Y211">
            <v>-43733.228380005174</v>
          </cell>
          <cell r="Z211" t="str">
            <v>Valued from Nucleus</v>
          </cell>
        </row>
        <row r="212">
          <cell r="C212">
            <v>201103</v>
          </cell>
          <cell r="E212">
            <v>166066</v>
          </cell>
          <cell r="Y212">
            <v>-43722.210727302889</v>
          </cell>
          <cell r="Z212" t="str">
            <v>Valued from Nucleus</v>
          </cell>
        </row>
        <row r="213">
          <cell r="C213">
            <v>201104</v>
          </cell>
          <cell r="E213">
            <v>166066</v>
          </cell>
          <cell r="Y213">
            <v>-43709.573278537384</v>
          </cell>
          <cell r="Z213" t="str">
            <v>Valued from Nucleus</v>
          </cell>
        </row>
        <row r="214">
          <cell r="C214">
            <v>201105</v>
          </cell>
          <cell r="E214">
            <v>166066</v>
          </cell>
          <cell r="Y214">
            <v>-43694.944233958326</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-43659.938691278978</v>
          </cell>
          <cell r="Z216" t="str">
            <v>Valued from Nucleus</v>
          </cell>
        </row>
        <row r="217">
          <cell r="C217">
            <v>201108</v>
          </cell>
          <cell r="E217">
            <v>166066</v>
          </cell>
          <cell r="Y217">
            <v>-43639.64803863327</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-43593.317444395092</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-89293.868018895242</v>
          </cell>
          <cell r="Z290" t="str">
            <v>Valued from Nucleus</v>
          </cell>
        </row>
        <row r="291">
          <cell r="C291">
            <v>201102</v>
          </cell>
          <cell r="E291">
            <v>166066</v>
          </cell>
          <cell r="Y291">
            <v>-89272.878858078839</v>
          </cell>
          <cell r="Z291" t="str">
            <v>Valued from Nucleus</v>
          </cell>
        </row>
        <row r="292">
          <cell r="C292">
            <v>201103</v>
          </cell>
          <cell r="E292">
            <v>166066</v>
          </cell>
          <cell r="Y292">
            <v>-89250.388463213734</v>
          </cell>
          <cell r="Z292" t="str">
            <v>Valued from Nucleus</v>
          </cell>
        </row>
        <row r="293">
          <cell r="C293">
            <v>201104</v>
          </cell>
          <cell r="E293">
            <v>166066</v>
          </cell>
          <cell r="Y293">
            <v>-89002.925285633188</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-88939.415006990559</v>
          </cell>
          <cell r="Z295" t="str">
            <v>Valued from Nucleus</v>
          </cell>
        </row>
        <row r="296">
          <cell r="C296">
            <v>201107</v>
          </cell>
          <cell r="E296">
            <v>166066</v>
          </cell>
          <cell r="Y296">
            <v>-88901.857644611126</v>
          </cell>
          <cell r="Z296" t="str">
            <v>Valued from Nucleus</v>
          </cell>
        </row>
        <row r="297">
          <cell r="C297">
            <v>201108</v>
          </cell>
          <cell r="E297">
            <v>166066</v>
          </cell>
          <cell r="Y297">
            <v>-88860.541125003045</v>
          </cell>
          <cell r="Z297" t="str">
            <v>Valued from Nucleus</v>
          </cell>
        </row>
        <row r="298">
          <cell r="C298">
            <v>201109</v>
          </cell>
          <cell r="E298">
            <v>166066</v>
          </cell>
          <cell r="Y298">
            <v>-88577.120669267533</v>
          </cell>
          <cell r="Z298" t="str">
            <v>Valued from Nucleus</v>
          </cell>
        </row>
        <row r="299">
          <cell r="C299">
            <v>201110</v>
          </cell>
          <cell r="E299">
            <v>166066</v>
          </cell>
          <cell r="Y299">
            <v>-88528.118575732165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-495518.11427535757</v>
          </cell>
          <cell r="Z350" t="str">
            <v>Valued from Nucleus</v>
          </cell>
        </row>
        <row r="351">
          <cell r="C351">
            <v>201102</v>
          </cell>
          <cell r="E351">
            <v>166065</v>
          </cell>
          <cell r="Y351">
            <v>-495401.63920692663</v>
          </cell>
          <cell r="Z351" t="str">
            <v>Valued from Nucleus</v>
          </cell>
        </row>
        <row r="352">
          <cell r="C352">
            <v>201103</v>
          </cell>
          <cell r="E352">
            <v>166065</v>
          </cell>
          <cell r="Y352">
            <v>-495276.83334623184</v>
          </cell>
          <cell r="Z352" t="str">
            <v>Valued from Nucleus</v>
          </cell>
        </row>
        <row r="353">
          <cell r="C353">
            <v>201104</v>
          </cell>
          <cell r="E353">
            <v>166065</v>
          </cell>
          <cell r="Y353">
            <v>-495133.67874581169</v>
          </cell>
          <cell r="Z353" t="str">
            <v>Valued from Nucleus</v>
          </cell>
        </row>
        <row r="354">
          <cell r="C354">
            <v>201105</v>
          </cell>
          <cell r="E354">
            <v>166065</v>
          </cell>
          <cell r="Y354">
            <v>-494967.96372926806</v>
          </cell>
          <cell r="Z354" t="str">
            <v>Valued from Nucleus</v>
          </cell>
        </row>
        <row r="355">
          <cell r="C355">
            <v>201106</v>
          </cell>
          <cell r="E355">
            <v>166065</v>
          </cell>
          <cell r="Y355">
            <v>-494780.36364070047</v>
          </cell>
          <cell r="Z355" t="str">
            <v>Valued from Nucleus</v>
          </cell>
        </row>
        <row r="356">
          <cell r="C356">
            <v>201107</v>
          </cell>
          <cell r="E356">
            <v>166065</v>
          </cell>
          <cell r="Y356">
            <v>-494571.42764293146</v>
          </cell>
          <cell r="Z356" t="str">
            <v>Valued from Nucleus</v>
          </cell>
        </row>
        <row r="357">
          <cell r="C357">
            <v>201108</v>
          </cell>
          <cell r="E357">
            <v>166065</v>
          </cell>
          <cell r="Y357">
            <v>-494341.57901401434</v>
          </cell>
          <cell r="Z357" t="str">
            <v>Valued from Nucleus</v>
          </cell>
        </row>
        <row r="358">
          <cell r="C358">
            <v>201109</v>
          </cell>
          <cell r="E358">
            <v>166065</v>
          </cell>
          <cell r="Y358">
            <v>-494090.09241386689</v>
          </cell>
          <cell r="Z358" t="str">
            <v>Valued from Nucleus</v>
          </cell>
        </row>
        <row r="359">
          <cell r="C359">
            <v>201110</v>
          </cell>
          <cell r="E359">
            <v>166065</v>
          </cell>
          <cell r="Y359">
            <v>-493816.75491158152</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-465712.51341668941</v>
          </cell>
          <cell r="Z380" t="str">
            <v>Valued from Nucleus</v>
          </cell>
        </row>
        <row r="381">
          <cell r="C381">
            <v>201102</v>
          </cell>
          <cell r="E381">
            <v>166066</v>
          </cell>
          <cell r="Y381">
            <v>-465603.04436741228</v>
          </cell>
          <cell r="Z381" t="str">
            <v>Valued from Nucleus</v>
          </cell>
        </row>
        <row r="382">
          <cell r="C382">
            <v>201103</v>
          </cell>
          <cell r="E382">
            <v>166066</v>
          </cell>
          <cell r="Y382">
            <v>-465485.74562615779</v>
          </cell>
          <cell r="Z382" t="str">
            <v>Valued from Nucleus</v>
          </cell>
        </row>
        <row r="383">
          <cell r="C383">
            <v>201104</v>
          </cell>
          <cell r="E383">
            <v>166066</v>
          </cell>
          <cell r="Y383">
            <v>-465351.2018287704</v>
          </cell>
          <cell r="Z383" t="str">
            <v>Valued from Nucleus</v>
          </cell>
        </row>
        <row r="384">
          <cell r="C384">
            <v>201105</v>
          </cell>
          <cell r="E384">
            <v>166066</v>
          </cell>
          <cell r="Y384">
            <v>-465195.45463277074</v>
          </cell>
          <cell r="Z384" t="str">
            <v>Valued from Nucleus</v>
          </cell>
        </row>
        <row r="385">
          <cell r="C385">
            <v>201106</v>
          </cell>
          <cell r="E385">
            <v>166066</v>
          </cell>
          <cell r="Y385">
            <v>-465019.13876005681</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-464606.74719362246</v>
          </cell>
          <cell r="Z387" t="str">
            <v>Valued from Nucleus</v>
          </cell>
        </row>
        <row r="388">
          <cell r="C388">
            <v>201109</v>
          </cell>
          <cell r="E388">
            <v>166066</v>
          </cell>
          <cell r="Y388">
            <v>-464370.38760701776</v>
          </cell>
          <cell r="Z388" t="str">
            <v>Valued from Nucleus</v>
          </cell>
        </row>
        <row r="389">
          <cell r="C389">
            <v>201110</v>
          </cell>
          <cell r="E389">
            <v>166066</v>
          </cell>
          <cell r="Y389">
            <v>-464113.49145825335</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-359059.89651823894</v>
          </cell>
          <cell r="Z410" t="str">
            <v>Valued from Nucleus</v>
          </cell>
        </row>
        <row r="411">
          <cell r="C411">
            <v>201102</v>
          </cell>
          <cell r="E411">
            <v>166065</v>
          </cell>
          <cell r="Y411">
            <v>-358975.49692756217</v>
          </cell>
          <cell r="Z411" t="str">
            <v>Valued from Nucleus</v>
          </cell>
        </row>
        <row r="412">
          <cell r="C412">
            <v>201103</v>
          </cell>
          <cell r="E412">
            <v>166065</v>
          </cell>
          <cell r="Y412">
            <v>-358885.06071920786</v>
          </cell>
          <cell r="Z412" t="str">
            <v>Valued from Nucleus</v>
          </cell>
        </row>
        <row r="413">
          <cell r="C413">
            <v>201104</v>
          </cell>
          <cell r="E413">
            <v>166065</v>
          </cell>
          <cell r="Y413">
            <v>-215871.87340222136</v>
          </cell>
          <cell r="Z413" t="str">
            <v>Valued from Nucleus</v>
          </cell>
        </row>
        <row r="414">
          <cell r="C414">
            <v>201105</v>
          </cell>
          <cell r="E414">
            <v>166065</v>
          </cell>
          <cell r="Y414">
            <v>-215799.62380053243</v>
          </cell>
          <cell r="Z414" t="str">
            <v>Valued from Nucleus</v>
          </cell>
        </row>
        <row r="415">
          <cell r="C415">
            <v>201106</v>
          </cell>
          <cell r="E415">
            <v>166065</v>
          </cell>
          <cell r="Y415">
            <v>-215717.83259078863</v>
          </cell>
          <cell r="Z415" t="str">
            <v>Valued from Nucleus</v>
          </cell>
        </row>
        <row r="416">
          <cell r="C416">
            <v>201107</v>
          </cell>
          <cell r="E416">
            <v>166065</v>
          </cell>
          <cell r="Y416">
            <v>-215626.73920087059</v>
          </cell>
          <cell r="Z416" t="str">
            <v>Valued from Nucleus</v>
          </cell>
        </row>
        <row r="417">
          <cell r="C417">
            <v>201108</v>
          </cell>
          <cell r="E417">
            <v>166065</v>
          </cell>
          <cell r="Y417">
            <v>-215526.52817452923</v>
          </cell>
          <cell r="Z417" t="str">
            <v>Valued from Nucleus</v>
          </cell>
        </row>
        <row r="418">
          <cell r="C418">
            <v>201109</v>
          </cell>
          <cell r="E418">
            <v>166065</v>
          </cell>
          <cell r="Y418">
            <v>-215416.88327287987</v>
          </cell>
          <cell r="Z418" t="str">
            <v>Valued from Nucleus</v>
          </cell>
        </row>
        <row r="419">
          <cell r="C419">
            <v>201110</v>
          </cell>
          <cell r="E419">
            <v>166065</v>
          </cell>
          <cell r="Y419">
            <v>-215297.71166080356</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-285058.96144556825</v>
          </cell>
          <cell r="Z430" t="str">
            <v>Valued from Nucleus</v>
          </cell>
        </row>
        <row r="431">
          <cell r="C431">
            <v>201102</v>
          </cell>
          <cell r="E431">
            <v>166065</v>
          </cell>
          <cell r="Y431">
            <v>-284991.95630269923</v>
          </cell>
          <cell r="Z431" t="str">
            <v>Valued from Nucleus</v>
          </cell>
        </row>
        <row r="432">
          <cell r="C432">
            <v>201103</v>
          </cell>
          <cell r="E432">
            <v>166065</v>
          </cell>
          <cell r="Y432">
            <v>-284920.1586670386</v>
          </cell>
          <cell r="Z432" t="str">
            <v>Valued from Nucleus</v>
          </cell>
        </row>
        <row r="433">
          <cell r="C433">
            <v>201104</v>
          </cell>
          <cell r="E433">
            <v>166065</v>
          </cell>
          <cell r="Y433">
            <v>-284837.80546834355</v>
          </cell>
          <cell r="Z433" t="str">
            <v>Valued from Nucleus</v>
          </cell>
        </row>
        <row r="434">
          <cell r="C434">
            <v>201105</v>
          </cell>
          <cell r="E434">
            <v>166065</v>
          </cell>
          <cell r="Y434">
            <v>-284742.47383635887</v>
          </cell>
          <cell r="Z434" t="str">
            <v>Valued from Nucleus</v>
          </cell>
        </row>
        <row r="435">
          <cell r="C435">
            <v>201106</v>
          </cell>
          <cell r="E435">
            <v>166065</v>
          </cell>
          <cell r="Y435">
            <v>-284634.55227935908</v>
          </cell>
          <cell r="Z435" t="str">
            <v>Valued from Nucleus</v>
          </cell>
        </row>
        <row r="436">
          <cell r="C436">
            <v>201107</v>
          </cell>
          <cell r="E436">
            <v>166065</v>
          </cell>
          <cell r="Y436">
            <v>-284514.35671674128</v>
          </cell>
          <cell r="Z436" t="str">
            <v>Valued from Nucleus</v>
          </cell>
        </row>
        <row r="437">
          <cell r="C437">
            <v>201108</v>
          </cell>
          <cell r="E437">
            <v>166065</v>
          </cell>
          <cell r="Y437">
            <v>-284382.13064959814</v>
          </cell>
          <cell r="Z437" t="str">
            <v>Valued from Nucleus</v>
          </cell>
        </row>
        <row r="438">
          <cell r="C438">
            <v>201109</v>
          </cell>
          <cell r="E438">
            <v>166065</v>
          </cell>
          <cell r="Y438">
            <v>-284237.45680823852</v>
          </cell>
          <cell r="Z438" t="str">
            <v>Valued from Nucleus</v>
          </cell>
        </row>
        <row r="439">
          <cell r="C439">
            <v>201110</v>
          </cell>
          <cell r="E439">
            <v>166065</v>
          </cell>
          <cell r="Y439">
            <v>-284080.21269892977</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-343243.24766579887</v>
          </cell>
          <cell r="Z480" t="str">
            <v>Valued from Nucleus</v>
          </cell>
        </row>
        <row r="481">
          <cell r="C481">
            <v>201102</v>
          </cell>
          <cell r="E481">
            <v>166066</v>
          </cell>
          <cell r="Y481">
            <v>-343162.56589129142</v>
          </cell>
          <cell r="Z481" t="str">
            <v>Valued from Nucleus</v>
          </cell>
        </row>
        <row r="482">
          <cell r="C482">
            <v>201103</v>
          </cell>
          <cell r="E482">
            <v>166066</v>
          </cell>
          <cell r="Y482">
            <v>-343076.11341313081</v>
          </cell>
          <cell r="Z482" t="str">
            <v>Valued from Nucleus</v>
          </cell>
        </row>
        <row r="483">
          <cell r="C483">
            <v>201104</v>
          </cell>
          <cell r="E483">
            <v>166066</v>
          </cell>
          <cell r="Y483">
            <v>-206362.68105902165</v>
          </cell>
          <cell r="Z483" t="str">
            <v>Valued from Nucleus</v>
          </cell>
        </row>
        <row r="484">
          <cell r="C484">
            <v>201105</v>
          </cell>
          <cell r="E484">
            <v>166066</v>
          </cell>
          <cell r="Y484">
            <v>-206293.6140644429</v>
          </cell>
          <cell r="Z484" t="str">
            <v>Valued from Nucleus</v>
          </cell>
        </row>
        <row r="485">
          <cell r="C485">
            <v>201106</v>
          </cell>
          <cell r="E485">
            <v>166066</v>
          </cell>
          <cell r="Y485">
            <v>-206215.42577124946</v>
          </cell>
          <cell r="Z485" t="str">
            <v>Valued from Nucleus</v>
          </cell>
        </row>
        <row r="486">
          <cell r="C486">
            <v>201107</v>
          </cell>
          <cell r="E486">
            <v>166066</v>
          </cell>
          <cell r="Y486">
            <v>-206128.34506048352</v>
          </cell>
          <cell r="Z486" t="str">
            <v>Valued from Nucleus</v>
          </cell>
        </row>
        <row r="487">
          <cell r="C487">
            <v>201108</v>
          </cell>
          <cell r="E487">
            <v>166066</v>
          </cell>
          <cell r="Y487">
            <v>-206032.54834671269</v>
          </cell>
          <cell r="Z487" t="str">
            <v>Valued from Nucleus</v>
          </cell>
        </row>
        <row r="488">
          <cell r="C488">
            <v>201109</v>
          </cell>
          <cell r="E488">
            <v>166066</v>
          </cell>
          <cell r="Y488">
            <v>-205927.73332142844</v>
          </cell>
          <cell r="Z488" t="str">
            <v>Valued from Nucleus</v>
          </cell>
        </row>
        <row r="489">
          <cell r="C489">
            <v>201110</v>
          </cell>
          <cell r="E489">
            <v>166066</v>
          </cell>
          <cell r="Y489">
            <v>-205813.81123891438</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-355797.81583671446</v>
          </cell>
          <cell r="Z510" t="str">
            <v>Valued from Nucleus</v>
          </cell>
        </row>
        <row r="511">
          <cell r="C511">
            <v>201102</v>
          </cell>
          <cell r="E511">
            <v>166065</v>
          </cell>
          <cell r="Y511">
            <v>-355714.18302137777</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-355521.77886086644</v>
          </cell>
          <cell r="Z513" t="str">
            <v>Valued from Nucleus</v>
          </cell>
        </row>
        <row r="514">
          <cell r="C514">
            <v>201105</v>
          </cell>
          <cell r="E514">
            <v>166065</v>
          </cell>
          <cell r="Y514">
            <v>-355402.79019175639</v>
          </cell>
          <cell r="Z514" t="str">
            <v>Valued from Nucleus</v>
          </cell>
        </row>
        <row r="515">
          <cell r="C515">
            <v>201106</v>
          </cell>
          <cell r="E515">
            <v>166065</v>
          </cell>
          <cell r="Y515">
            <v>-355268.08734267741</v>
          </cell>
          <cell r="Z515" t="str">
            <v>Valued from Nucleus</v>
          </cell>
        </row>
        <row r="516">
          <cell r="C516">
            <v>201107</v>
          </cell>
          <cell r="E516">
            <v>166065</v>
          </cell>
          <cell r="Y516">
            <v>-355118.06463005755</v>
          </cell>
          <cell r="Z516" t="str">
            <v>Valued from Nucleus</v>
          </cell>
        </row>
        <row r="517">
          <cell r="C517">
            <v>201108</v>
          </cell>
          <cell r="E517">
            <v>166065</v>
          </cell>
          <cell r="Y517">
            <v>-354953.02598104387</v>
          </cell>
          <cell r="Z517" t="str">
            <v>Valued from Nucleus</v>
          </cell>
        </row>
        <row r="518">
          <cell r="C518">
            <v>201109</v>
          </cell>
          <cell r="E518">
            <v>166065</v>
          </cell>
          <cell r="Y518">
            <v>-354772.45057831518</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-342113.28445837926</v>
          </cell>
          <cell r="Z530" t="str">
            <v>Valued from Nucleus</v>
          </cell>
        </row>
        <row r="531">
          <cell r="C531">
            <v>201102</v>
          </cell>
          <cell r="E531">
            <v>166066</v>
          </cell>
          <cell r="Y531">
            <v>-342032.86828978633</v>
          </cell>
          <cell r="Z531" t="str">
            <v>Valued from Nucleus</v>
          </cell>
        </row>
        <row r="532">
          <cell r="C532">
            <v>201103</v>
          </cell>
          <cell r="E532">
            <v>166066</v>
          </cell>
          <cell r="Y532">
            <v>-341946.70041480486</v>
          </cell>
          <cell r="Z532" t="str">
            <v>Valued from Nucleus</v>
          </cell>
        </row>
        <row r="533">
          <cell r="C533">
            <v>201104</v>
          </cell>
          <cell r="E533">
            <v>166066</v>
          </cell>
          <cell r="Y533">
            <v>-341847.8642892947</v>
          </cell>
          <cell r="Z533" t="str">
            <v>Valued from Nucleus</v>
          </cell>
        </row>
        <row r="534">
          <cell r="C534">
            <v>201105</v>
          </cell>
          <cell r="E534">
            <v>166066</v>
          </cell>
          <cell r="Y534">
            <v>-341733.45210745808</v>
          </cell>
          <cell r="Z534" t="str">
            <v>Valued from Nucleus</v>
          </cell>
        </row>
        <row r="535">
          <cell r="C535">
            <v>201106</v>
          </cell>
          <cell r="E535">
            <v>166066</v>
          </cell>
          <cell r="Y535">
            <v>-341603.9301371898</v>
          </cell>
          <cell r="Z535" t="str">
            <v>Valued from Nucleus</v>
          </cell>
        </row>
        <row r="536">
          <cell r="C536">
            <v>201107</v>
          </cell>
          <cell r="E536">
            <v>166066</v>
          </cell>
          <cell r="Y536">
            <v>-341459.67752890149</v>
          </cell>
          <cell r="Z536" t="str">
            <v>Valued from Nucleus</v>
          </cell>
        </row>
        <row r="537">
          <cell r="C537">
            <v>201108</v>
          </cell>
          <cell r="E537">
            <v>166066</v>
          </cell>
          <cell r="Y537">
            <v>-341300.9865202345</v>
          </cell>
          <cell r="Z537" t="str">
            <v>Valued from Nucleus</v>
          </cell>
        </row>
        <row r="538">
          <cell r="C538">
            <v>201109</v>
          </cell>
          <cell r="E538">
            <v>166066</v>
          </cell>
          <cell r="Y538">
            <v>-341127.35632530309</v>
          </cell>
          <cell r="Z538" t="str">
            <v>Valued from Nucleus</v>
          </cell>
        </row>
        <row r="539">
          <cell r="C539">
            <v>201110</v>
          </cell>
          <cell r="E539">
            <v>166066</v>
          </cell>
          <cell r="Y539">
            <v>-340938.63993335189</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-18970.684639096562</v>
          </cell>
          <cell r="Z570" t="str">
            <v>Valued from Nucleus</v>
          </cell>
        </row>
        <row r="571">
          <cell r="C571">
            <v>201102</v>
          </cell>
          <cell r="E571">
            <v>166058</v>
          </cell>
          <cell r="Y571">
            <v>-18966.225444310614</v>
          </cell>
          <cell r="Z571" t="str">
            <v>Valued from Nucleus</v>
          </cell>
        </row>
        <row r="572">
          <cell r="C572">
            <v>201103</v>
          </cell>
          <cell r="E572">
            <v>166058</v>
          </cell>
          <cell r="Y572">
            <v>-18961.447308948569</v>
          </cell>
          <cell r="Z572" t="str">
            <v>Valued from Nucleus</v>
          </cell>
        </row>
        <row r="573">
          <cell r="C573">
            <v>201104</v>
          </cell>
          <cell r="E573">
            <v>166058</v>
          </cell>
          <cell r="Y573">
            <v>-18955.966700468336</v>
          </cell>
          <cell r="Z573" t="str">
            <v>Valued from Nucleus</v>
          </cell>
        </row>
        <row r="574">
          <cell r="C574">
            <v>201105</v>
          </cell>
          <cell r="E574">
            <v>166058</v>
          </cell>
          <cell r="Y574">
            <v>-18949.622376763022</v>
          </cell>
          <cell r="Z574" t="str">
            <v>Valued from Nucleus</v>
          </cell>
        </row>
        <row r="575">
          <cell r="C575">
            <v>201106</v>
          </cell>
          <cell r="E575">
            <v>166058</v>
          </cell>
          <cell r="Y575">
            <v>-18942.440193072947</v>
          </cell>
          <cell r="Z575" t="str">
            <v>Valued from Nucleus</v>
          </cell>
        </row>
        <row r="576">
          <cell r="C576">
            <v>201107</v>
          </cell>
          <cell r="E576">
            <v>166058</v>
          </cell>
          <cell r="Y576">
            <v>-18934.441173845917</v>
          </cell>
          <cell r="Z576" t="str">
            <v>Valued from Nucleus</v>
          </cell>
        </row>
        <row r="577">
          <cell r="C577">
            <v>201108</v>
          </cell>
          <cell r="E577">
            <v>166058</v>
          </cell>
          <cell r="Y577">
            <v>-18925.641524088831</v>
          </cell>
          <cell r="Z577" t="str">
            <v>Valued from Nucleus</v>
          </cell>
        </row>
        <row r="578">
          <cell r="C578">
            <v>201109</v>
          </cell>
          <cell r="E578">
            <v>166058</v>
          </cell>
          <cell r="Y578">
            <v>-18916.013474487994</v>
          </cell>
          <cell r="Z578" t="str">
            <v>Valued from Nucleus</v>
          </cell>
        </row>
        <row r="579">
          <cell r="C579">
            <v>201110</v>
          </cell>
          <cell r="E579">
            <v>166058</v>
          </cell>
          <cell r="Y579">
            <v>-18905.548873080887</v>
          </cell>
          <cell r="Z579" t="str">
            <v>Valued from Nucleus</v>
          </cell>
        </row>
        <row r="580">
          <cell r="C580">
            <v>201101</v>
          </cell>
          <cell r="E580">
            <v>153972</v>
          </cell>
          <cell r="Y580">
            <v>-357418.46426515508</v>
          </cell>
          <cell r="Z580" t="str">
            <v>Valued from Nucleus - Base Load Component - Demand entered in price formula by JM</v>
          </cell>
        </row>
        <row r="581">
          <cell r="C581">
            <v>201102</v>
          </cell>
          <cell r="E581">
            <v>153972</v>
          </cell>
          <cell r="Y581">
            <v>-357334.45050484146</v>
          </cell>
          <cell r="Z581" t="str">
            <v>Valued from Nucleus - Base Load Component - Demand entered in price formula by JM</v>
          </cell>
        </row>
        <row r="582">
          <cell r="C582">
            <v>201103</v>
          </cell>
          <cell r="E582">
            <v>153972</v>
          </cell>
          <cell r="Y582">
            <v>-357244.42772307893</v>
          </cell>
          <cell r="Z582" t="str">
            <v>Valued from Nucleus - Base Load Component - Demand entered in price formula by JM</v>
          </cell>
        </row>
        <row r="583">
          <cell r="C583">
            <v>201104</v>
          </cell>
          <cell r="E583">
            <v>153972</v>
          </cell>
          <cell r="Y583">
            <v>-357141.16994912352</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33304.942966694223</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21245.391180976978</v>
          </cell>
          <cell r="Z611" t="str">
            <v>Valued from Nucleus</v>
          </cell>
        </row>
        <row r="612">
          <cell r="C612">
            <v>201102</v>
          </cell>
          <cell r="E612">
            <v>165093</v>
          </cell>
          <cell r="Y612">
            <v>21240.397300187644</v>
          </cell>
          <cell r="Z612" t="str">
            <v>Valued from Nucleus</v>
          </cell>
        </row>
        <row r="613">
          <cell r="C613">
            <v>201103</v>
          </cell>
          <cell r="E613">
            <v>165093</v>
          </cell>
          <cell r="Y613">
            <v>21235.046235805232</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65220.51406292912</v>
          </cell>
          <cell r="Z615" t="str">
            <v>Valued from Nucleus</v>
          </cell>
        </row>
        <row r="616">
          <cell r="C616">
            <v>201103</v>
          </cell>
          <cell r="E616">
            <v>165097</v>
          </cell>
          <cell r="Y616">
            <v>65204.08314759018</v>
          </cell>
          <cell r="Z616" t="str">
            <v>Valued from Nucleus</v>
          </cell>
        </row>
        <row r="617">
          <cell r="C617">
            <v>201101</v>
          </cell>
          <cell r="E617">
            <v>165098</v>
          </cell>
          <cell r="Y617">
            <v>27893.948891729771</v>
          </cell>
          <cell r="Z617" t="str">
            <v>Valued from Nucleus</v>
          </cell>
        </row>
        <row r="618">
          <cell r="C618">
            <v>201102</v>
          </cell>
          <cell r="E618">
            <v>165098</v>
          </cell>
          <cell r="Y618">
            <v>27887.392220011072</v>
          </cell>
          <cell r="Z618" t="str">
            <v>Valued from Nucleus</v>
          </cell>
        </row>
        <row r="619">
          <cell r="C619">
            <v>201103</v>
          </cell>
          <cell r="E619">
            <v>165098</v>
          </cell>
          <cell r="Y619">
            <v>27480.648069865594</v>
          </cell>
          <cell r="Z619" t="str">
            <v>Valued from Nucleus</v>
          </cell>
        </row>
        <row r="620">
          <cell r="C620">
            <v>201101</v>
          </cell>
          <cell r="E620">
            <v>165099</v>
          </cell>
          <cell r="Y620">
            <v>36492.083675560454</v>
          </cell>
          <cell r="Z620" t="str">
            <v>Valued from Nucleus</v>
          </cell>
        </row>
        <row r="621">
          <cell r="C621">
            <v>201102</v>
          </cell>
          <cell r="E621">
            <v>165099</v>
          </cell>
          <cell r="Y621">
            <v>36483.505950910541</v>
          </cell>
          <cell r="Z621" t="str">
            <v>Valued from Nucleus</v>
          </cell>
        </row>
        <row r="622">
          <cell r="C622">
            <v>201103</v>
          </cell>
          <cell r="E622">
            <v>165099</v>
          </cell>
          <cell r="Y622">
            <v>36474.314710912513</v>
          </cell>
          <cell r="Z622" t="str">
            <v>Valued from Nucleus</v>
          </cell>
        </row>
        <row r="623">
          <cell r="C623">
            <v>201101</v>
          </cell>
          <cell r="E623">
            <v>166064</v>
          </cell>
          <cell r="Y623">
            <v>-61653.29538721023</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-61623.274760383218</v>
          </cell>
          <cell r="Z625" t="str">
            <v>Valued from Nucleus</v>
          </cell>
        </row>
        <row r="626">
          <cell r="C626">
            <v>201104</v>
          </cell>
          <cell r="E626">
            <v>166064</v>
          </cell>
          <cell r="Y626">
            <v>-61605.463195858174</v>
          </cell>
          <cell r="Z626" t="str">
            <v>Valued from Nucleus</v>
          </cell>
        </row>
        <row r="627">
          <cell r="C627">
            <v>201105</v>
          </cell>
          <cell r="E627">
            <v>166064</v>
          </cell>
          <cell r="Y627">
            <v>-61584.844621943877</v>
          </cell>
          <cell r="Z627" t="str">
            <v>Valued from Nucleus</v>
          </cell>
        </row>
        <row r="628">
          <cell r="C628">
            <v>201106</v>
          </cell>
          <cell r="E628">
            <v>166064</v>
          </cell>
          <cell r="Y628">
            <v>-61561.503066222867</v>
          </cell>
          <cell r="Z628" t="str">
            <v>Valued from Nucleus</v>
          </cell>
        </row>
        <row r="629">
          <cell r="C629">
            <v>201107</v>
          </cell>
          <cell r="E629">
            <v>166064</v>
          </cell>
          <cell r="Y629">
            <v>-61535.506856566011</v>
          </cell>
          <cell r="Z629" t="str">
            <v>Valued from Nucleus</v>
          </cell>
        </row>
        <row r="630">
          <cell r="C630">
            <v>201108</v>
          </cell>
          <cell r="E630">
            <v>166064</v>
          </cell>
          <cell r="Y630">
            <v>-61506.908658024469</v>
          </cell>
          <cell r="Z630" t="str">
            <v>Valued from Nucleus</v>
          </cell>
        </row>
        <row r="631">
          <cell r="C631">
            <v>201109</v>
          </cell>
          <cell r="E631">
            <v>166064</v>
          </cell>
          <cell r="Y631">
            <v>-61475.618222421559</v>
          </cell>
          <cell r="Z631" t="str">
            <v>Valued from Nucleus</v>
          </cell>
        </row>
        <row r="632">
          <cell r="C632">
            <v>201110</v>
          </cell>
          <cell r="E632">
            <v>166064</v>
          </cell>
          <cell r="Y632">
            <v>-61441.609056493391</v>
          </cell>
          <cell r="Z632" t="str">
            <v>Valued from Nucleus</v>
          </cell>
        </row>
        <row r="633">
          <cell r="C633">
            <v>201101</v>
          </cell>
          <cell r="E633">
            <v>167168</v>
          </cell>
          <cell r="Y633">
            <v>-8331.522620713924</v>
          </cell>
          <cell r="Z633" t="str">
            <v>Valued from Nucleus</v>
          </cell>
        </row>
        <row r="634">
          <cell r="C634">
            <v>201102</v>
          </cell>
          <cell r="E634">
            <v>167168</v>
          </cell>
          <cell r="Y634">
            <v>-8329.56423687401</v>
          </cell>
          <cell r="Z634" t="str">
            <v>Valued from Nucleus</v>
          </cell>
        </row>
        <row r="635">
          <cell r="C635">
            <v>201103</v>
          </cell>
          <cell r="E635">
            <v>167168</v>
          </cell>
          <cell r="Y635">
            <v>-8327.4657810928384</v>
          </cell>
          <cell r="Z635" t="str">
            <v>Valued from Nucleus</v>
          </cell>
        </row>
        <row r="636">
          <cell r="C636">
            <v>201104</v>
          </cell>
          <cell r="E636">
            <v>167168</v>
          </cell>
          <cell r="Y636">
            <v>-8325.058814006672</v>
          </cell>
          <cell r="Z636" t="str">
            <v>Valued from Nucleus</v>
          </cell>
        </row>
        <row r="637">
          <cell r="C637">
            <v>201105</v>
          </cell>
          <cell r="E637">
            <v>167168</v>
          </cell>
          <cell r="Y637">
            <v>-8322.2725214995971</v>
          </cell>
          <cell r="Z637" t="str">
            <v>Valued from Nucleus</v>
          </cell>
        </row>
        <row r="638">
          <cell r="C638">
            <v>201106</v>
          </cell>
          <cell r="E638">
            <v>167168</v>
          </cell>
          <cell r="Y638">
            <v>-8319.1182586451814</v>
          </cell>
          <cell r="Z638" t="str">
            <v>Valued from Nucleus</v>
          </cell>
        </row>
        <row r="639">
          <cell r="C639">
            <v>201107</v>
          </cell>
          <cell r="E639">
            <v>167168</v>
          </cell>
          <cell r="Y639">
            <v>-8315.605258935293</v>
          </cell>
          <cell r="Z639" t="str">
            <v>Valued from Nucleus</v>
          </cell>
        </row>
        <row r="640">
          <cell r="C640">
            <v>201108</v>
          </cell>
          <cell r="E640">
            <v>167168</v>
          </cell>
          <cell r="Y640">
            <v>-8311.7406392655066</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200112.4367666638</v>
          </cell>
          <cell r="Z643" t="str">
            <v xml:space="preserve">Valued from nucleus. Demand charge only
</v>
          </cell>
        </row>
        <row r="644">
          <cell r="C644">
            <v>201102</v>
          </cell>
          <cell r="E644">
            <v>168214</v>
          </cell>
          <cell r="Y644">
            <v>200065.39891053949</v>
          </cell>
          <cell r="Z644" t="str">
            <v xml:space="preserve">Valued from nucleus. Demand charge only
</v>
          </cell>
        </row>
        <row r="645">
          <cell r="C645">
            <v>201103</v>
          </cell>
          <cell r="E645">
            <v>168214</v>
          </cell>
          <cell r="Y645">
            <v>200014.99670689268</v>
          </cell>
          <cell r="Z645" t="str">
            <v xml:space="preserve">Valued from nucleus. Demand charge only
</v>
          </cell>
        </row>
        <row r="646">
          <cell r="C646">
            <v>201104</v>
          </cell>
          <cell r="E646">
            <v>168214</v>
          </cell>
          <cell r="Y646">
            <v>199439.57326891262</v>
          </cell>
          <cell r="Z646" t="str">
            <v xml:space="preserve">Valued from nucleus. Demand charge only
</v>
          </cell>
        </row>
        <row r="647">
          <cell r="C647">
            <v>201105</v>
          </cell>
          <cell r="E647">
            <v>168214</v>
          </cell>
          <cell r="Y647">
            <v>199372.82335146118</v>
          </cell>
          <cell r="Z647" t="str">
            <v xml:space="preserve">Valued from nucleus. Demand charge only
</v>
          </cell>
        </row>
        <row r="648">
          <cell r="C648">
            <v>201106</v>
          </cell>
          <cell r="E648">
            <v>168214</v>
          </cell>
          <cell r="Y648">
            <v>199297.2581390444</v>
          </cell>
          <cell r="Z648" t="str">
            <v xml:space="preserve">Valued from nucleus. Demand charge only
</v>
          </cell>
        </row>
        <row r="649">
          <cell r="C649">
            <v>201107</v>
          </cell>
          <cell r="E649">
            <v>168214</v>
          </cell>
          <cell r="Y649">
            <v>199213.09883414491</v>
          </cell>
          <cell r="Z649" t="str">
            <v xml:space="preserve">Valued from nucleus. Demand charge only
</v>
          </cell>
        </row>
        <row r="650">
          <cell r="C650">
            <v>201108</v>
          </cell>
          <cell r="E650">
            <v>168214</v>
          </cell>
          <cell r="Y650">
            <v>199120.51593292961</v>
          </cell>
          <cell r="Z650" t="str">
            <v xml:space="preserve">Valued from nucleus. Demand charge only
</v>
          </cell>
        </row>
        <row r="651">
          <cell r="C651">
            <v>201109</v>
          </cell>
          <cell r="E651">
            <v>168214</v>
          </cell>
          <cell r="Y651">
            <v>198462.96471505682</v>
          </cell>
          <cell r="Z651" t="str">
            <v xml:space="preserve">Valued from nucleus. Demand charge only
</v>
          </cell>
        </row>
        <row r="652">
          <cell r="C652">
            <v>201110</v>
          </cell>
          <cell r="E652">
            <v>168214</v>
          </cell>
          <cell r="Y652">
            <v>198353.17224622518</v>
          </cell>
          <cell r="Z652" t="str">
            <v xml:space="preserve">Valued from nucleus. Demand charge only
</v>
          </cell>
        </row>
        <row r="653">
          <cell r="C653">
            <v>201101</v>
          </cell>
          <cell r="E653">
            <v>168215</v>
          </cell>
          <cell r="Y653">
            <v>100061.64096699646</v>
          </cell>
          <cell r="Z653" t="str">
            <v xml:space="preserve">Valued from nucleus. Demand charge only
</v>
          </cell>
        </row>
        <row r="654">
          <cell r="C654">
            <v>201102</v>
          </cell>
          <cell r="E654">
            <v>168215</v>
          </cell>
          <cell r="Y654">
            <v>100038.12076431733</v>
          </cell>
          <cell r="Z654" t="str">
            <v xml:space="preserve">Valued from nucleus. Demand charge only
</v>
          </cell>
        </row>
        <row r="655">
          <cell r="C655">
            <v>201103</v>
          </cell>
          <cell r="E655">
            <v>168215</v>
          </cell>
          <cell r="Y655">
            <v>100012.91829671091</v>
          </cell>
          <cell r="Z655" t="str">
            <v xml:space="preserve">Valued from nucleus. Demand charge only
</v>
          </cell>
        </row>
        <row r="656">
          <cell r="C656">
            <v>201104</v>
          </cell>
          <cell r="E656">
            <v>168215</v>
          </cell>
          <cell r="Y656">
            <v>99725.190985078138</v>
          </cell>
          <cell r="Z656" t="str">
            <v xml:space="preserve">Valued from nucleus. Demand charge only
</v>
          </cell>
        </row>
        <row r="657">
          <cell r="C657">
            <v>201105</v>
          </cell>
          <cell r="E657">
            <v>168215</v>
          </cell>
          <cell r="Y657">
            <v>99691.814217584222</v>
          </cell>
          <cell r="Z657" t="str">
            <v xml:space="preserve">Valued from nucleus. Demand charge only
</v>
          </cell>
        </row>
        <row r="658">
          <cell r="C658">
            <v>201106</v>
          </cell>
          <cell r="E658">
            <v>168215</v>
          </cell>
          <cell r="Y658">
            <v>99654.029563733537</v>
          </cell>
          <cell r="Z658" t="str">
            <v xml:space="preserve">Valued from nucleus. Demand charge only
</v>
          </cell>
        </row>
        <row r="659">
          <cell r="C659">
            <v>201107</v>
          </cell>
          <cell r="E659">
            <v>168215</v>
          </cell>
          <cell r="Y659">
            <v>99611.947630761526</v>
          </cell>
          <cell r="Z659" t="str">
            <v xml:space="preserve">Valued from nucleus. Demand charge only
</v>
          </cell>
        </row>
        <row r="660">
          <cell r="C660">
            <v>201108</v>
          </cell>
          <cell r="E660">
            <v>168215</v>
          </cell>
          <cell r="Y660">
            <v>99565.653671371634</v>
          </cell>
          <cell r="Z660" t="str">
            <v xml:space="preserve">Valued from nucleus. Demand charge only
</v>
          </cell>
        </row>
        <row r="661">
          <cell r="C661">
            <v>201109</v>
          </cell>
          <cell r="E661">
            <v>168215</v>
          </cell>
          <cell r="Y661">
            <v>99236.860244319818</v>
          </cell>
          <cell r="Z661" t="str">
            <v xml:space="preserve">Valued from nucleus. Demand charge only
</v>
          </cell>
        </row>
        <row r="662">
          <cell r="C662">
            <v>201110</v>
          </cell>
          <cell r="E662">
            <v>168215</v>
          </cell>
          <cell r="Y662">
            <v>99181.961034782333</v>
          </cell>
          <cell r="Z662" t="str">
            <v xml:space="preserve">Valued from nucleus. Demand charge only
</v>
          </cell>
        </row>
        <row r="663">
          <cell r="C663">
            <v>201101</v>
          </cell>
          <cell r="E663">
            <v>168216</v>
          </cell>
          <cell r="Y663">
            <v>95812.092692767648</v>
          </cell>
          <cell r="Z663" t="str">
            <v xml:space="preserve">Valued from nucleus. Demand charge only
</v>
          </cell>
        </row>
        <row r="664">
          <cell r="C664">
            <v>201102</v>
          </cell>
          <cell r="E664">
            <v>168216</v>
          </cell>
          <cell r="Y664">
            <v>95789.571376732172</v>
          </cell>
          <cell r="Z664" t="str">
            <v xml:space="preserve">Valued from nucleus. Demand charge only
</v>
          </cell>
        </row>
        <row r="665">
          <cell r="C665">
            <v>201103</v>
          </cell>
          <cell r="E665">
            <v>168216</v>
          </cell>
          <cell r="Y665">
            <v>95765.439240390449</v>
          </cell>
          <cell r="Z665" t="str">
            <v xml:space="preserve">Valued from nucleus. Demand charge only
</v>
          </cell>
        </row>
        <row r="666">
          <cell r="C666">
            <v>201104</v>
          </cell>
          <cell r="E666">
            <v>168216</v>
          </cell>
          <cell r="Y666">
            <v>95489.931507497153</v>
          </cell>
          <cell r="Z666" t="str">
            <v xml:space="preserve">Valued from nucleus. Demand charge only
</v>
          </cell>
        </row>
        <row r="667">
          <cell r="C667">
            <v>201105</v>
          </cell>
          <cell r="E667">
            <v>168216</v>
          </cell>
          <cell r="Y667">
            <v>95457.9722280969</v>
          </cell>
          <cell r="Z667" t="str">
            <v xml:space="preserve">Valued from nucleus. Demand charge only
</v>
          </cell>
        </row>
        <row r="668">
          <cell r="C668">
            <v>201106</v>
          </cell>
          <cell r="E668">
            <v>168216</v>
          </cell>
          <cell r="Y668">
            <v>95421.792262206684</v>
          </cell>
          <cell r="Z668" t="str">
            <v xml:space="preserve">Valued from nucleus. Demand charge only
</v>
          </cell>
        </row>
        <row r="669">
          <cell r="C669">
            <v>201107</v>
          </cell>
          <cell r="E669">
            <v>168216</v>
          </cell>
          <cell r="Y669">
            <v>95381.49751964958</v>
          </cell>
          <cell r="Z669" t="str">
            <v xml:space="preserve">Valued from nucleus. Demand charge only
</v>
          </cell>
        </row>
        <row r="670">
          <cell r="C670">
            <v>201108</v>
          </cell>
          <cell r="E670">
            <v>168216</v>
          </cell>
          <cell r="Y670">
            <v>95337.169632506062</v>
          </cell>
          <cell r="Z670" t="str">
            <v xml:space="preserve">Valued from nucleus. Demand charge only
</v>
          </cell>
        </row>
        <row r="671">
          <cell r="C671">
            <v>201109</v>
          </cell>
          <cell r="E671">
            <v>168216</v>
          </cell>
          <cell r="Y671">
            <v>95022.339833543941</v>
          </cell>
          <cell r="Z671" t="str">
            <v xml:space="preserve">Valued from nucleus. Demand charge only
</v>
          </cell>
        </row>
        <row r="672">
          <cell r="C672">
            <v>201110</v>
          </cell>
          <cell r="E672">
            <v>168216</v>
          </cell>
          <cell r="Y672">
            <v>94969.772155239523</v>
          </cell>
          <cell r="Z672" t="str">
            <v xml:space="preserve">Valued from nucleus. Demand charge only
</v>
          </cell>
        </row>
        <row r="673">
          <cell r="C673">
            <v>201101</v>
          </cell>
          <cell r="E673">
            <v>168217</v>
          </cell>
          <cell r="Y673">
            <v>100061.64096699646</v>
          </cell>
          <cell r="Z673" t="str">
            <v>Valued from Nucleus</v>
          </cell>
        </row>
        <row r="674">
          <cell r="C674">
            <v>201102</v>
          </cell>
          <cell r="E674">
            <v>168217</v>
          </cell>
          <cell r="Y674">
            <v>100038.12076431733</v>
          </cell>
          <cell r="Z674" t="str">
            <v>Valued from Nucleus</v>
          </cell>
        </row>
        <row r="675">
          <cell r="C675">
            <v>201103</v>
          </cell>
          <cell r="E675">
            <v>168217</v>
          </cell>
          <cell r="Y675">
            <v>100012.91829671091</v>
          </cell>
          <cell r="Z675" t="str">
            <v>Valued from Nucleus</v>
          </cell>
        </row>
        <row r="676">
          <cell r="C676">
            <v>201104</v>
          </cell>
          <cell r="E676">
            <v>168217</v>
          </cell>
          <cell r="Y676">
            <v>99725.190985078138</v>
          </cell>
          <cell r="Z676" t="str">
            <v>Valued from Nucleus</v>
          </cell>
        </row>
        <row r="677">
          <cell r="C677">
            <v>201105</v>
          </cell>
          <cell r="E677">
            <v>168217</v>
          </cell>
          <cell r="Y677">
            <v>99691.814217584222</v>
          </cell>
          <cell r="Z677" t="str">
            <v>Valued from Nucleus</v>
          </cell>
        </row>
        <row r="678">
          <cell r="C678">
            <v>201106</v>
          </cell>
          <cell r="E678">
            <v>168217</v>
          </cell>
          <cell r="Y678">
            <v>99654.029563733537</v>
          </cell>
          <cell r="Z678" t="str">
            <v>Valued from Nucleus</v>
          </cell>
        </row>
        <row r="679">
          <cell r="C679">
            <v>201107</v>
          </cell>
          <cell r="E679">
            <v>168217</v>
          </cell>
          <cell r="Y679">
            <v>99611.947630761526</v>
          </cell>
          <cell r="Z679" t="str">
            <v>Valued from Nucleus</v>
          </cell>
        </row>
        <row r="680">
          <cell r="C680">
            <v>201108</v>
          </cell>
          <cell r="E680">
            <v>168217</v>
          </cell>
          <cell r="Y680">
            <v>99565.653671371634</v>
          </cell>
          <cell r="Z680" t="str">
            <v>Valued from Nucleus</v>
          </cell>
        </row>
        <row r="681">
          <cell r="C681">
            <v>201109</v>
          </cell>
          <cell r="E681">
            <v>168217</v>
          </cell>
          <cell r="Y681">
            <v>99236.860244319818</v>
          </cell>
          <cell r="Z681" t="str">
            <v>Valued from Nucleus</v>
          </cell>
        </row>
        <row r="682">
          <cell r="C682">
            <v>201110</v>
          </cell>
          <cell r="E682">
            <v>168217</v>
          </cell>
          <cell r="Y682">
            <v>99181.961034782333</v>
          </cell>
          <cell r="Z682" t="str">
            <v>Valued from Nucleus</v>
          </cell>
        </row>
        <row r="683">
          <cell r="C683">
            <v>201101</v>
          </cell>
          <cell r="E683">
            <v>171529</v>
          </cell>
          <cell r="Y683">
            <v>20675.514805769595</v>
          </cell>
          <cell r="Z683" t="str">
            <v>Valued from Nucleus - Demand Only - MtM is Zero GD Supply</v>
          </cell>
        </row>
        <row r="684">
          <cell r="C684">
            <v>201102</v>
          </cell>
          <cell r="E684">
            <v>171529</v>
          </cell>
          <cell r="Y684">
            <v>20670.654878488494</v>
          </cell>
          <cell r="Z684" t="str">
            <v>Valued from Nucleus - Demand Only - MtM is Zero GD Supply</v>
          </cell>
        </row>
        <row r="685">
          <cell r="C685">
            <v>201101</v>
          </cell>
          <cell r="E685">
            <v>171530</v>
          </cell>
          <cell r="Y685">
            <v>22495.12007397562</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ow r="2">
          <cell r="B2">
            <v>201104</v>
          </cell>
          <cell r="C2" t="str">
            <v>ANADARKO</v>
          </cell>
          <cell r="D2">
            <v>181151</v>
          </cell>
          <cell r="E2" t="str">
            <v>GASIDX</v>
          </cell>
          <cell r="F2">
            <v>300000</v>
          </cell>
          <cell r="H2" t="str">
            <v>Supply - BG</v>
          </cell>
          <cell r="W2">
            <v>5998.8</v>
          </cell>
        </row>
        <row r="3">
          <cell r="B3">
            <v>201104</v>
          </cell>
          <cell r="C3" t="str">
            <v>ANAHAU</v>
          </cell>
          <cell r="D3">
            <v>181145</v>
          </cell>
          <cell r="E3" t="str">
            <v>GASIDX</v>
          </cell>
          <cell r="F3">
            <v>240000</v>
          </cell>
          <cell r="H3" t="str">
            <v>Supply - LI</v>
          </cell>
          <cell r="W3">
            <v>4799.04</v>
          </cell>
        </row>
        <row r="4">
          <cell r="B4">
            <v>201104</v>
          </cell>
          <cell r="C4" t="str">
            <v>ANE</v>
          </cell>
          <cell r="D4">
            <v>67038</v>
          </cell>
          <cell r="E4" t="str">
            <v>GASIDX</v>
          </cell>
          <cell r="F4">
            <v>221160</v>
          </cell>
          <cell r="H4" t="str">
            <v>Supply - NY</v>
          </cell>
          <cell r="W4">
            <v>4422.3153599999996</v>
          </cell>
        </row>
        <row r="5">
          <cell r="B5">
            <v>201104</v>
          </cell>
          <cell r="C5" t="str">
            <v>ANE</v>
          </cell>
          <cell r="D5">
            <v>67039</v>
          </cell>
          <cell r="E5" t="str">
            <v>GASIDX</v>
          </cell>
          <cell r="F5">
            <v>216060</v>
          </cell>
          <cell r="H5" t="str">
            <v>Supply - LI</v>
          </cell>
          <cell r="W5">
            <v>4320.3357599999999</v>
          </cell>
        </row>
        <row r="6">
          <cell r="B6">
            <v>201104</v>
          </cell>
          <cell r="C6" t="str">
            <v>BGLNG</v>
          </cell>
          <cell r="D6">
            <v>166064</v>
          </cell>
          <cell r="E6" t="str">
            <v>GASGDA</v>
          </cell>
          <cell r="F6">
            <v>0</v>
          </cell>
          <cell r="H6" t="str">
            <v>Supply - LI</v>
          </cell>
          <cell r="W6">
            <v>0</v>
          </cell>
        </row>
        <row r="7">
          <cell r="B7">
            <v>201104</v>
          </cell>
          <cell r="C7" t="str">
            <v>BGLNG</v>
          </cell>
          <cell r="D7">
            <v>166075</v>
          </cell>
          <cell r="E7" t="str">
            <v>GASGDA</v>
          </cell>
          <cell r="F7">
            <v>0</v>
          </cell>
          <cell r="H7" t="str">
            <v>Supply - LI</v>
          </cell>
          <cell r="W7">
            <v>0</v>
          </cell>
        </row>
        <row r="8">
          <cell r="B8">
            <v>201104</v>
          </cell>
          <cell r="C8" t="str">
            <v>BGLNG</v>
          </cell>
          <cell r="D8">
            <v>168214</v>
          </cell>
          <cell r="E8" t="str">
            <v>GAS</v>
          </cell>
          <cell r="F8">
            <v>0</v>
          </cell>
          <cell r="H8" t="str">
            <v>Supply - LI</v>
          </cell>
          <cell r="W8">
            <v>0</v>
          </cell>
        </row>
        <row r="9">
          <cell r="B9">
            <v>201104</v>
          </cell>
          <cell r="C9" t="str">
            <v>BGLNG</v>
          </cell>
          <cell r="D9">
            <v>181640</v>
          </cell>
          <cell r="E9" t="str">
            <v>GASIDX</v>
          </cell>
          <cell r="F9">
            <v>86220</v>
          </cell>
          <cell r="H9" t="str">
            <v>Supply - BG</v>
          </cell>
          <cell r="W9">
            <v>1724.05512</v>
          </cell>
        </row>
        <row r="10">
          <cell r="B10">
            <v>201104</v>
          </cell>
          <cell r="C10" t="str">
            <v>BGLNG</v>
          </cell>
          <cell r="D10">
            <v>181641</v>
          </cell>
          <cell r="E10" t="str">
            <v>GASIDX</v>
          </cell>
          <cell r="F10">
            <v>153150</v>
          </cell>
          <cell r="H10" t="str">
            <v>Supply - BG</v>
          </cell>
          <cell r="W10">
            <v>3062.3874000000001</v>
          </cell>
        </row>
        <row r="11">
          <cell r="B11">
            <v>201104</v>
          </cell>
          <cell r="C11" t="str">
            <v>BGLNG</v>
          </cell>
          <cell r="D11">
            <v>181642</v>
          </cell>
          <cell r="E11" t="str">
            <v>GASIDX</v>
          </cell>
          <cell r="F11">
            <v>248760</v>
          </cell>
          <cell r="H11" t="str">
            <v>Supply - BG</v>
          </cell>
          <cell r="W11">
            <v>4974.20496</v>
          </cell>
        </row>
        <row r="12">
          <cell r="B12">
            <v>201104</v>
          </cell>
          <cell r="C12" t="str">
            <v>BGLNG</v>
          </cell>
          <cell r="D12">
            <v>181644</v>
          </cell>
          <cell r="E12" t="str">
            <v>GASIDX</v>
          </cell>
          <cell r="F12">
            <v>139980</v>
          </cell>
          <cell r="H12" t="str">
            <v>Supply - BG</v>
          </cell>
          <cell r="W12">
            <v>2799.0400799999998</v>
          </cell>
        </row>
        <row r="13">
          <cell r="B13">
            <v>201104</v>
          </cell>
          <cell r="C13" t="str">
            <v>BGLNG</v>
          </cell>
          <cell r="D13">
            <v>181645</v>
          </cell>
          <cell r="E13" t="str">
            <v>GASIDX</v>
          </cell>
          <cell r="F13">
            <v>54720</v>
          </cell>
          <cell r="H13" t="str">
            <v>Supply - BG</v>
          </cell>
          <cell r="W13">
            <v>1094.18112</v>
          </cell>
        </row>
        <row r="14">
          <cell r="B14">
            <v>201104</v>
          </cell>
          <cell r="C14" t="str">
            <v>BGLNG</v>
          </cell>
          <cell r="D14">
            <v>181646</v>
          </cell>
          <cell r="E14" t="str">
            <v>GASIDX</v>
          </cell>
          <cell r="F14">
            <v>97200</v>
          </cell>
          <cell r="H14" t="str">
            <v>Supply - BG</v>
          </cell>
          <cell r="W14">
            <v>1943.6112000000001</v>
          </cell>
        </row>
        <row r="15">
          <cell r="B15">
            <v>201104</v>
          </cell>
          <cell r="C15" t="str">
            <v>BGLNG</v>
          </cell>
          <cell r="D15">
            <v>181647</v>
          </cell>
          <cell r="E15" t="str">
            <v>GASIDX</v>
          </cell>
          <cell r="F15">
            <v>67860</v>
          </cell>
          <cell r="H15" t="str">
            <v>Supply - BG</v>
          </cell>
          <cell r="W15">
            <v>1356.9285600000001</v>
          </cell>
        </row>
        <row r="16">
          <cell r="B16">
            <v>201104</v>
          </cell>
          <cell r="C16" t="str">
            <v>BGLNG</v>
          </cell>
          <cell r="D16">
            <v>181648</v>
          </cell>
          <cell r="E16" t="str">
            <v>GASIDX</v>
          </cell>
          <cell r="F16">
            <v>38190</v>
          </cell>
          <cell r="H16" t="str">
            <v>Supply - BG</v>
          </cell>
          <cell r="W16">
            <v>763.64724000000001</v>
          </cell>
        </row>
        <row r="17">
          <cell r="B17">
            <v>201104</v>
          </cell>
          <cell r="C17" t="str">
            <v>BGLNG</v>
          </cell>
          <cell r="D17">
            <v>181652</v>
          </cell>
          <cell r="E17" t="str">
            <v>GASIDX</v>
          </cell>
          <cell r="F17">
            <v>50790</v>
          </cell>
          <cell r="H17" t="str">
            <v>Supply - BG</v>
          </cell>
          <cell r="W17">
            <v>1015.59684</v>
          </cell>
        </row>
        <row r="18">
          <cell r="B18">
            <v>201104</v>
          </cell>
          <cell r="C18" t="str">
            <v>BGLNG</v>
          </cell>
          <cell r="D18">
            <v>181653</v>
          </cell>
          <cell r="E18" t="str">
            <v>GASIDX</v>
          </cell>
          <cell r="F18">
            <v>22620</v>
          </cell>
          <cell r="H18" t="str">
            <v>Supply - BG</v>
          </cell>
          <cell r="W18">
            <v>452.30952000000002</v>
          </cell>
        </row>
        <row r="19">
          <cell r="B19">
            <v>201104</v>
          </cell>
          <cell r="C19" t="str">
            <v>BP</v>
          </cell>
          <cell r="D19">
            <v>153738</v>
          </cell>
          <cell r="E19" t="str">
            <v>FUTTRG</v>
          </cell>
          <cell r="F19">
            <v>0</v>
          </cell>
          <cell r="H19" t="str">
            <v>Supply - NIMO</v>
          </cell>
          <cell r="W19">
            <v>0</v>
          </cell>
        </row>
        <row r="20">
          <cell r="B20">
            <v>201104</v>
          </cell>
          <cell r="C20" t="str">
            <v>BP</v>
          </cell>
          <cell r="D20">
            <v>153738</v>
          </cell>
          <cell r="E20" t="str">
            <v>GAS</v>
          </cell>
          <cell r="F20">
            <v>282720</v>
          </cell>
          <cell r="H20" t="str">
            <v>Supply - NIMO</v>
          </cell>
          <cell r="W20">
            <v>5653.2691199999999</v>
          </cell>
        </row>
        <row r="21">
          <cell r="B21">
            <v>201104</v>
          </cell>
          <cell r="C21" t="str">
            <v>BP</v>
          </cell>
          <cell r="D21">
            <v>153738</v>
          </cell>
          <cell r="E21" t="str">
            <v>GASTRG</v>
          </cell>
          <cell r="F21">
            <v>0</v>
          </cell>
          <cell r="H21" t="str">
            <v>Supply - NIMO</v>
          </cell>
          <cell r="W21">
            <v>0</v>
          </cell>
        </row>
        <row r="22">
          <cell r="B22">
            <v>201104</v>
          </cell>
          <cell r="C22" t="str">
            <v>BP</v>
          </cell>
          <cell r="D22">
            <v>166449</v>
          </cell>
          <cell r="E22" t="str">
            <v>GASGDA</v>
          </cell>
          <cell r="F22">
            <v>0</v>
          </cell>
          <cell r="H22" t="str">
            <v>Supply - LI</v>
          </cell>
          <cell r="W22">
            <v>0</v>
          </cell>
        </row>
        <row r="23">
          <cell r="B23">
            <v>201104</v>
          </cell>
          <cell r="C23" t="str">
            <v>BPCANADA</v>
          </cell>
          <cell r="D23">
            <v>48215</v>
          </cell>
          <cell r="E23" t="str">
            <v>GASIDX</v>
          </cell>
          <cell r="F23">
            <v>76530</v>
          </cell>
          <cell r="H23" t="str">
            <v>Supply - LI</v>
          </cell>
          <cell r="W23">
            <v>1530.2938799999999</v>
          </cell>
        </row>
        <row r="24">
          <cell r="B24">
            <v>201104</v>
          </cell>
          <cell r="C24" t="str">
            <v>BPCANADA</v>
          </cell>
          <cell r="D24">
            <v>48216</v>
          </cell>
          <cell r="E24" t="str">
            <v>GASIDX</v>
          </cell>
          <cell r="F24">
            <v>95970</v>
          </cell>
          <cell r="H24" t="str">
            <v>Supply - EN</v>
          </cell>
          <cell r="W24">
            <v>1919.01612</v>
          </cell>
        </row>
        <row r="25">
          <cell r="B25">
            <v>201104</v>
          </cell>
          <cell r="C25" t="str">
            <v>BPCANADA</v>
          </cell>
          <cell r="D25">
            <v>48217</v>
          </cell>
          <cell r="E25" t="str">
            <v>GASIDX</v>
          </cell>
          <cell r="F25">
            <v>917130</v>
          </cell>
          <cell r="H25" t="str">
            <v>Supply - NY</v>
          </cell>
          <cell r="W25">
            <v>18338.931479999999</v>
          </cell>
        </row>
        <row r="26">
          <cell r="B26">
            <v>201104</v>
          </cell>
          <cell r="C26" t="str">
            <v>BPCANADA</v>
          </cell>
          <cell r="D26">
            <v>116952</v>
          </cell>
          <cell r="E26" t="str">
            <v>GASIDX</v>
          </cell>
          <cell r="F26">
            <v>322740</v>
          </cell>
          <cell r="H26" t="str">
            <v>Supply - BG</v>
          </cell>
          <cell r="W26">
            <v>6453.5090399999999</v>
          </cell>
        </row>
        <row r="27">
          <cell r="B27">
            <v>201104</v>
          </cell>
          <cell r="C27" t="str">
            <v>BPCANADA</v>
          </cell>
          <cell r="D27">
            <v>116953</v>
          </cell>
          <cell r="E27" t="str">
            <v>GASIDX</v>
          </cell>
          <cell r="F27">
            <v>49830</v>
          </cell>
          <cell r="H27" t="str">
            <v>Supply - EG</v>
          </cell>
          <cell r="W27">
            <v>996.40067999999997</v>
          </cell>
        </row>
        <row r="28">
          <cell r="B28">
            <v>201104</v>
          </cell>
          <cell r="C28" t="str">
            <v>BPCANMKT</v>
          </cell>
          <cell r="D28">
            <v>84190</v>
          </cell>
          <cell r="E28" t="str">
            <v>GASIDX</v>
          </cell>
          <cell r="F28">
            <v>766380</v>
          </cell>
          <cell r="H28" t="str">
            <v>Supply - NIMO</v>
          </cell>
          <cell r="W28">
            <v>15324.53448</v>
          </cell>
        </row>
        <row r="29">
          <cell r="B29">
            <v>201104</v>
          </cell>
          <cell r="C29" t="str">
            <v>BPCANMKT</v>
          </cell>
          <cell r="D29">
            <v>91709</v>
          </cell>
          <cell r="E29" t="str">
            <v>GASIDX</v>
          </cell>
          <cell r="F29">
            <v>0</v>
          </cell>
          <cell r="H29" t="str">
            <v>Supply - NIMO</v>
          </cell>
          <cell r="W29">
            <v>0</v>
          </cell>
        </row>
        <row r="30">
          <cell r="B30">
            <v>201104</v>
          </cell>
          <cell r="C30" t="str">
            <v>CAMBRIDGE</v>
          </cell>
          <cell r="D30">
            <v>181334</v>
          </cell>
          <cell r="E30" t="str">
            <v>FUTTRG</v>
          </cell>
          <cell r="F30">
            <v>0</v>
          </cell>
          <cell r="H30" t="str">
            <v>Supply - LI</v>
          </cell>
          <cell r="W30">
            <v>0</v>
          </cell>
        </row>
        <row r="31">
          <cell r="B31">
            <v>201104</v>
          </cell>
          <cell r="C31" t="str">
            <v>CAMBRIDGE</v>
          </cell>
          <cell r="D31">
            <v>181334</v>
          </cell>
          <cell r="E31" t="str">
            <v>GAS</v>
          </cell>
          <cell r="F31">
            <v>225930</v>
          </cell>
          <cell r="H31" t="str">
            <v>Supply - LI</v>
          </cell>
          <cell r="W31">
            <v>4517.6962800000001</v>
          </cell>
        </row>
        <row r="32">
          <cell r="B32">
            <v>201104</v>
          </cell>
          <cell r="C32" t="str">
            <v>CAMBRIDGE</v>
          </cell>
          <cell r="D32">
            <v>181334</v>
          </cell>
          <cell r="E32" t="str">
            <v>GASTRG</v>
          </cell>
          <cell r="F32">
            <v>0</v>
          </cell>
          <cell r="H32" t="str">
            <v>Supply - LI</v>
          </cell>
          <cell r="W32">
            <v>0</v>
          </cell>
        </row>
        <row r="33">
          <cell r="B33">
            <v>201104</v>
          </cell>
          <cell r="C33" t="str">
            <v>CARGILL</v>
          </cell>
          <cell r="D33">
            <v>167165</v>
          </cell>
          <cell r="E33" t="str">
            <v>GASIDX</v>
          </cell>
          <cell r="F33">
            <v>1214040</v>
          </cell>
          <cell r="H33" t="str">
            <v>Supply - NY</v>
          </cell>
          <cell r="W33">
            <v>0</v>
          </cell>
        </row>
        <row r="34">
          <cell r="B34">
            <v>201104</v>
          </cell>
          <cell r="C34" t="str">
            <v>CARGILL</v>
          </cell>
          <cell r="D34">
            <v>167167</v>
          </cell>
          <cell r="E34" t="str">
            <v>GASIDX</v>
          </cell>
          <cell r="F34">
            <v>375000</v>
          </cell>
          <cell r="H34" t="str">
            <v>Supply - LI</v>
          </cell>
          <cell r="W34">
            <v>0</v>
          </cell>
        </row>
        <row r="35">
          <cell r="B35">
            <v>201104</v>
          </cell>
          <cell r="C35" t="str">
            <v>CARGILL</v>
          </cell>
          <cell r="D35">
            <v>167167</v>
          </cell>
          <cell r="E35" t="str">
            <v>GASIDX</v>
          </cell>
          <cell r="F35">
            <v>747990</v>
          </cell>
          <cell r="H35" t="str">
            <v>Supply - LI</v>
          </cell>
          <cell r="W35">
            <v>0</v>
          </cell>
        </row>
        <row r="36">
          <cell r="B36">
            <v>201104</v>
          </cell>
          <cell r="C36" t="str">
            <v>CHEVRON</v>
          </cell>
          <cell r="D36">
            <v>181147</v>
          </cell>
          <cell r="E36" t="str">
            <v>GASIDX</v>
          </cell>
          <cell r="F36">
            <v>300000</v>
          </cell>
          <cell r="H36" t="str">
            <v>Supply - BG</v>
          </cell>
          <cell r="W36">
            <v>5998.8</v>
          </cell>
        </row>
        <row r="37">
          <cell r="B37">
            <v>201104</v>
          </cell>
          <cell r="C37" t="str">
            <v>CITI</v>
          </cell>
          <cell r="D37">
            <v>179612</v>
          </cell>
          <cell r="E37" t="str">
            <v>GASIDX</v>
          </cell>
          <cell r="F37">
            <v>300000</v>
          </cell>
          <cell r="H37" t="str">
            <v>Supply - BG</v>
          </cell>
          <cell r="W37">
            <v>5998.8</v>
          </cell>
        </row>
        <row r="38">
          <cell r="B38">
            <v>201104</v>
          </cell>
          <cell r="C38" t="str">
            <v>CITI</v>
          </cell>
          <cell r="D38">
            <v>181152</v>
          </cell>
          <cell r="E38" t="str">
            <v>GASIDX</v>
          </cell>
          <cell r="F38">
            <v>185760</v>
          </cell>
          <cell r="H38" t="str">
            <v>Supply - BG</v>
          </cell>
          <cell r="W38">
            <v>3714.45696</v>
          </cell>
        </row>
        <row r="39">
          <cell r="B39">
            <v>201104</v>
          </cell>
          <cell r="C39" t="str">
            <v>CITI</v>
          </cell>
          <cell r="D39">
            <v>181153</v>
          </cell>
          <cell r="E39" t="str">
            <v>GASIDX</v>
          </cell>
          <cell r="F39">
            <v>63150</v>
          </cell>
          <cell r="H39" t="str">
            <v>Supply - BG</v>
          </cell>
          <cell r="W39">
            <v>1262.7474</v>
          </cell>
        </row>
        <row r="40">
          <cell r="B40">
            <v>201104</v>
          </cell>
          <cell r="C40" t="str">
            <v>CITI</v>
          </cell>
          <cell r="D40">
            <v>181154</v>
          </cell>
          <cell r="E40" t="str">
            <v>GASIDX</v>
          </cell>
          <cell r="F40">
            <v>421860</v>
          </cell>
          <cell r="H40" t="str">
            <v>Supply - BG</v>
          </cell>
          <cell r="W40">
            <v>8435.5125599999992</v>
          </cell>
        </row>
        <row r="41">
          <cell r="B41">
            <v>201104</v>
          </cell>
          <cell r="C41" t="str">
            <v>CITI</v>
          </cell>
          <cell r="D41">
            <v>181156</v>
          </cell>
          <cell r="E41" t="str">
            <v>GASIDX</v>
          </cell>
          <cell r="F41">
            <v>259230</v>
          </cell>
          <cell r="H41" t="str">
            <v>Optimization - NEC</v>
          </cell>
          <cell r="W41">
            <v>5183.5630799999999</v>
          </cell>
        </row>
        <row r="42">
          <cell r="B42">
            <v>201104</v>
          </cell>
          <cell r="C42" t="str">
            <v>CITI</v>
          </cell>
          <cell r="D42">
            <v>181157</v>
          </cell>
          <cell r="E42" t="str">
            <v>GASIDX</v>
          </cell>
          <cell r="F42">
            <v>32160</v>
          </cell>
          <cell r="H42" t="str">
            <v>Optimization - NEC</v>
          </cell>
          <cell r="W42">
            <v>643.07136000000003</v>
          </cell>
        </row>
        <row r="43">
          <cell r="B43">
            <v>201104</v>
          </cell>
          <cell r="C43" t="str">
            <v>CITI</v>
          </cell>
          <cell r="D43">
            <v>181158</v>
          </cell>
          <cell r="E43" t="str">
            <v>GASIDX</v>
          </cell>
          <cell r="F43">
            <v>102360</v>
          </cell>
          <cell r="H43" t="str">
            <v>Optimization - NEC</v>
          </cell>
          <cell r="W43">
            <v>2046.7905599999999</v>
          </cell>
        </row>
        <row r="44">
          <cell r="B44">
            <v>201104</v>
          </cell>
          <cell r="C44" t="str">
            <v>CITI</v>
          </cell>
          <cell r="D44">
            <v>181159</v>
          </cell>
          <cell r="E44" t="str">
            <v>GASIDX</v>
          </cell>
          <cell r="F44">
            <v>18720</v>
          </cell>
          <cell r="H44" t="str">
            <v>Optimization - NEC</v>
          </cell>
          <cell r="W44">
            <v>374.32511999999997</v>
          </cell>
        </row>
        <row r="45">
          <cell r="B45">
            <v>201104</v>
          </cell>
          <cell r="C45" t="str">
            <v>CITI</v>
          </cell>
          <cell r="D45">
            <v>181160</v>
          </cell>
          <cell r="E45" t="str">
            <v>GASIDX</v>
          </cell>
          <cell r="F45">
            <v>45510</v>
          </cell>
          <cell r="H45" t="str">
            <v>Optimization - NEC</v>
          </cell>
          <cell r="W45">
            <v>910.01796000000002</v>
          </cell>
        </row>
        <row r="46">
          <cell r="B46">
            <v>201104</v>
          </cell>
          <cell r="C46" t="str">
            <v>COKINOS</v>
          </cell>
          <cell r="D46">
            <v>181136</v>
          </cell>
          <cell r="E46" t="str">
            <v>GASIDX</v>
          </cell>
          <cell r="F46">
            <v>45000</v>
          </cell>
          <cell r="H46" t="str">
            <v>Optimization - NEC</v>
          </cell>
          <cell r="W46">
            <v>899.82</v>
          </cell>
        </row>
        <row r="47">
          <cell r="B47">
            <v>201104</v>
          </cell>
          <cell r="C47" t="str">
            <v>CONOCO</v>
          </cell>
          <cell r="D47">
            <v>173920</v>
          </cell>
          <cell r="E47" t="str">
            <v>GASIDX</v>
          </cell>
          <cell r="F47">
            <v>0</v>
          </cell>
          <cell r="H47" t="str">
            <v>Proxy - BG</v>
          </cell>
          <cell r="W47">
            <v>0</v>
          </cell>
        </row>
        <row r="48">
          <cell r="B48">
            <v>201104</v>
          </cell>
          <cell r="C48" t="str">
            <v>CONOCO</v>
          </cell>
          <cell r="D48">
            <v>181326</v>
          </cell>
          <cell r="E48" t="str">
            <v>FUTTRG</v>
          </cell>
          <cell r="F48">
            <v>0</v>
          </cell>
          <cell r="H48" t="str">
            <v>Supply - LI</v>
          </cell>
          <cell r="W48">
            <v>0</v>
          </cell>
        </row>
        <row r="49">
          <cell r="B49">
            <v>201104</v>
          </cell>
          <cell r="C49" t="str">
            <v>CONOCO</v>
          </cell>
          <cell r="D49">
            <v>181326</v>
          </cell>
          <cell r="E49" t="str">
            <v>GAS</v>
          </cell>
          <cell r="F49">
            <v>100740</v>
          </cell>
          <cell r="H49" t="str">
            <v>Supply - LI</v>
          </cell>
          <cell r="W49">
            <v>2014.3970400000001</v>
          </cell>
        </row>
        <row r="50">
          <cell r="B50">
            <v>201104</v>
          </cell>
          <cell r="C50" t="str">
            <v>CONOCO</v>
          </cell>
          <cell r="D50">
            <v>181326</v>
          </cell>
          <cell r="E50" t="str">
            <v>GASTRG</v>
          </cell>
          <cell r="F50">
            <v>0</v>
          </cell>
          <cell r="H50" t="str">
            <v>Supply - LI</v>
          </cell>
          <cell r="W50">
            <v>0</v>
          </cell>
        </row>
        <row r="51">
          <cell r="B51">
            <v>201104</v>
          </cell>
          <cell r="C51" t="str">
            <v>DEVONGAS</v>
          </cell>
          <cell r="D51">
            <v>181089</v>
          </cell>
          <cell r="E51" t="str">
            <v>GASIDX</v>
          </cell>
          <cell r="F51">
            <v>300000</v>
          </cell>
          <cell r="H51" t="str">
            <v>Supply - BG</v>
          </cell>
          <cell r="W51">
            <v>5998.8</v>
          </cell>
        </row>
        <row r="52">
          <cell r="B52">
            <v>201104</v>
          </cell>
          <cell r="C52" t="str">
            <v>DEVONGAS</v>
          </cell>
          <cell r="D52">
            <v>181130</v>
          </cell>
          <cell r="E52" t="str">
            <v>GASIDX</v>
          </cell>
          <cell r="F52">
            <v>42600</v>
          </cell>
          <cell r="H52" t="str">
            <v>Supply - BG</v>
          </cell>
          <cell r="W52">
            <v>851.82960000000003</v>
          </cell>
        </row>
        <row r="53">
          <cell r="B53">
            <v>201104</v>
          </cell>
          <cell r="C53" t="str">
            <v>DEVONGAS</v>
          </cell>
          <cell r="D53">
            <v>181131</v>
          </cell>
          <cell r="E53" t="str">
            <v>GASIDX</v>
          </cell>
          <cell r="F53">
            <v>5970</v>
          </cell>
          <cell r="H53" t="str">
            <v>Supply - CG</v>
          </cell>
          <cell r="W53">
            <v>119.37612</v>
          </cell>
        </row>
        <row r="54">
          <cell r="B54">
            <v>201104</v>
          </cell>
          <cell r="C54" t="str">
            <v>DEVONGAS</v>
          </cell>
          <cell r="D54">
            <v>181168</v>
          </cell>
          <cell r="E54" t="str">
            <v>GASIDX</v>
          </cell>
          <cell r="F54">
            <v>232110</v>
          </cell>
          <cell r="H54" t="str">
            <v>Supply - NIMO</v>
          </cell>
          <cell r="W54">
            <v>4641.2715600000001</v>
          </cell>
        </row>
        <row r="55">
          <cell r="B55">
            <v>201104</v>
          </cell>
          <cell r="C55" t="str">
            <v>DEVONGAS</v>
          </cell>
          <cell r="D55">
            <v>181170</v>
          </cell>
          <cell r="E55" t="str">
            <v>FUTTRG</v>
          </cell>
          <cell r="F55">
            <v>0</v>
          </cell>
          <cell r="H55" t="str">
            <v>Supply - NIMO</v>
          </cell>
          <cell r="W55">
            <v>0</v>
          </cell>
        </row>
        <row r="56">
          <cell r="B56">
            <v>201104</v>
          </cell>
          <cell r="C56" t="str">
            <v>DEVONGAS</v>
          </cell>
          <cell r="D56">
            <v>181170</v>
          </cell>
          <cell r="E56" t="str">
            <v>GAS</v>
          </cell>
          <cell r="F56">
            <v>330000</v>
          </cell>
          <cell r="H56" t="str">
            <v>Supply - NIMO</v>
          </cell>
          <cell r="W56">
            <v>6598.68</v>
          </cell>
        </row>
        <row r="57">
          <cell r="B57">
            <v>201104</v>
          </cell>
          <cell r="C57" t="str">
            <v>DEVONGAS</v>
          </cell>
          <cell r="D57">
            <v>181170</v>
          </cell>
          <cell r="E57" t="str">
            <v>GASTRG</v>
          </cell>
          <cell r="F57">
            <v>0</v>
          </cell>
          <cell r="H57" t="str">
            <v>Supply - NIMO</v>
          </cell>
          <cell r="W57">
            <v>0</v>
          </cell>
        </row>
        <row r="58">
          <cell r="B58">
            <v>201104</v>
          </cell>
          <cell r="C58" t="str">
            <v>DEVONGAS</v>
          </cell>
          <cell r="D58">
            <v>181324</v>
          </cell>
          <cell r="E58" t="str">
            <v>FUTTRG</v>
          </cell>
          <cell r="F58">
            <v>0</v>
          </cell>
          <cell r="H58" t="str">
            <v>Supply - LI</v>
          </cell>
          <cell r="W58">
            <v>0</v>
          </cell>
        </row>
        <row r="59">
          <cell r="B59">
            <v>201104</v>
          </cell>
          <cell r="C59" t="str">
            <v>DEVONGAS</v>
          </cell>
          <cell r="D59">
            <v>181324</v>
          </cell>
          <cell r="E59" t="str">
            <v>GAS</v>
          </cell>
          <cell r="F59">
            <v>300000</v>
          </cell>
          <cell r="H59" t="str">
            <v>Supply - LI</v>
          </cell>
          <cell r="W59">
            <v>5998.8</v>
          </cell>
        </row>
        <row r="60">
          <cell r="B60">
            <v>201104</v>
          </cell>
          <cell r="C60" t="str">
            <v>DEVONGAS</v>
          </cell>
          <cell r="D60">
            <v>181324</v>
          </cell>
          <cell r="E60" t="str">
            <v>GASTRG</v>
          </cell>
          <cell r="F60">
            <v>0</v>
          </cell>
          <cell r="H60" t="str">
            <v>Supply - LI</v>
          </cell>
          <cell r="W60">
            <v>0</v>
          </cell>
        </row>
        <row r="61">
          <cell r="B61">
            <v>201104</v>
          </cell>
          <cell r="C61" t="str">
            <v>DEVONGAS</v>
          </cell>
          <cell r="D61">
            <v>181325</v>
          </cell>
          <cell r="E61" t="str">
            <v>GASIDX</v>
          </cell>
          <cell r="F61">
            <v>32670</v>
          </cell>
          <cell r="H61" t="str">
            <v>Supply - LI</v>
          </cell>
          <cell r="W61">
            <v>653.26931999999999</v>
          </cell>
        </row>
        <row r="62">
          <cell r="B62">
            <v>201104</v>
          </cell>
          <cell r="C62" t="str">
            <v>DEVONGAS</v>
          </cell>
          <cell r="D62">
            <v>181327</v>
          </cell>
          <cell r="E62" t="str">
            <v>FUTTRG</v>
          </cell>
          <cell r="F62">
            <v>0</v>
          </cell>
          <cell r="H62" t="str">
            <v>Supply - NY</v>
          </cell>
          <cell r="W62">
            <v>0</v>
          </cell>
        </row>
        <row r="63">
          <cell r="B63">
            <v>201104</v>
          </cell>
          <cell r="C63" t="str">
            <v>DEVONGAS</v>
          </cell>
          <cell r="D63">
            <v>181327</v>
          </cell>
          <cell r="E63" t="str">
            <v>GAS</v>
          </cell>
          <cell r="F63">
            <v>300000</v>
          </cell>
          <cell r="H63" t="str">
            <v>Supply - NY</v>
          </cell>
          <cell r="W63">
            <v>5998.8</v>
          </cell>
        </row>
        <row r="64">
          <cell r="B64">
            <v>201104</v>
          </cell>
          <cell r="C64" t="str">
            <v>DEVONGAS</v>
          </cell>
          <cell r="D64">
            <v>181327</v>
          </cell>
          <cell r="E64" t="str">
            <v>GASTRG</v>
          </cell>
          <cell r="F64">
            <v>0</v>
          </cell>
          <cell r="H64" t="str">
            <v>Supply - NY</v>
          </cell>
          <cell r="W64">
            <v>0</v>
          </cell>
        </row>
        <row r="65">
          <cell r="B65">
            <v>201104</v>
          </cell>
          <cell r="C65" t="str">
            <v>DEVONGAS</v>
          </cell>
          <cell r="D65">
            <v>181328</v>
          </cell>
          <cell r="E65" t="str">
            <v>GASIDX</v>
          </cell>
          <cell r="F65">
            <v>65340</v>
          </cell>
          <cell r="H65" t="str">
            <v>Supply - NY</v>
          </cell>
          <cell r="W65">
            <v>1306.53864</v>
          </cell>
        </row>
        <row r="66">
          <cell r="B66">
            <v>201104</v>
          </cell>
          <cell r="C66" t="str">
            <v>DISTRIGAS</v>
          </cell>
          <cell r="D66">
            <v>173774</v>
          </cell>
          <cell r="E66" t="str">
            <v>GAS</v>
          </cell>
          <cell r="F66">
            <v>0</v>
          </cell>
          <cell r="H66" t="str">
            <v>LNG - BG</v>
          </cell>
          <cell r="W66">
            <v>0</v>
          </cell>
        </row>
        <row r="67">
          <cell r="B67">
            <v>201104</v>
          </cell>
          <cell r="C67" t="str">
            <v>EMERASVC</v>
          </cell>
          <cell r="D67">
            <v>166065</v>
          </cell>
          <cell r="E67" t="str">
            <v>GASGDA</v>
          </cell>
          <cell r="F67">
            <v>0</v>
          </cell>
          <cell r="H67" t="str">
            <v>Supply - LI</v>
          </cell>
          <cell r="W67">
            <v>0</v>
          </cell>
        </row>
        <row r="68">
          <cell r="B68">
            <v>201104</v>
          </cell>
          <cell r="C68" t="str">
            <v>EMERASVC</v>
          </cell>
          <cell r="D68">
            <v>168215</v>
          </cell>
          <cell r="E68" t="str">
            <v>GAS</v>
          </cell>
          <cell r="F68">
            <v>0</v>
          </cell>
          <cell r="H68" t="str">
            <v>Supply - LI</v>
          </cell>
          <cell r="W68">
            <v>0</v>
          </cell>
        </row>
        <row r="69">
          <cell r="B69">
            <v>201104</v>
          </cell>
          <cell r="C69" t="str">
            <v>EMERASVC</v>
          </cell>
          <cell r="D69">
            <v>181135</v>
          </cell>
          <cell r="E69" t="str">
            <v>FUTTRG</v>
          </cell>
          <cell r="F69">
            <v>0</v>
          </cell>
          <cell r="H69" t="str">
            <v>Supply - EN</v>
          </cell>
          <cell r="W69">
            <v>0</v>
          </cell>
        </row>
        <row r="70">
          <cell r="B70">
            <v>201104</v>
          </cell>
          <cell r="C70" t="str">
            <v>EMERASVC</v>
          </cell>
          <cell r="D70">
            <v>181135</v>
          </cell>
          <cell r="E70" t="str">
            <v>GAS</v>
          </cell>
          <cell r="F70">
            <v>4500</v>
          </cell>
          <cell r="H70" t="str">
            <v>Supply - EN</v>
          </cell>
          <cell r="W70">
            <v>89.981999999999999</v>
          </cell>
        </row>
        <row r="71">
          <cell r="B71">
            <v>201104</v>
          </cell>
          <cell r="C71" t="str">
            <v>EMERASVC</v>
          </cell>
          <cell r="D71">
            <v>181135</v>
          </cell>
          <cell r="E71" t="str">
            <v>GASTRG</v>
          </cell>
          <cell r="F71">
            <v>0</v>
          </cell>
          <cell r="H71" t="str">
            <v>Supply - EN</v>
          </cell>
          <cell r="W71">
            <v>0</v>
          </cell>
        </row>
        <row r="72">
          <cell r="B72">
            <v>201104</v>
          </cell>
          <cell r="C72" t="str">
            <v>ENCANAUSA</v>
          </cell>
          <cell r="D72">
            <v>181167</v>
          </cell>
          <cell r="E72" t="str">
            <v>GASIDX</v>
          </cell>
          <cell r="F72">
            <v>120000</v>
          </cell>
          <cell r="H72" t="str">
            <v>Supply - NIMO</v>
          </cell>
          <cell r="W72">
            <v>2399.52</v>
          </cell>
        </row>
        <row r="73">
          <cell r="B73">
            <v>201104</v>
          </cell>
          <cell r="C73" t="str">
            <v>EXXONMOBIL</v>
          </cell>
          <cell r="D73">
            <v>181795</v>
          </cell>
          <cell r="E73" t="str">
            <v>GAS</v>
          </cell>
          <cell r="F73">
            <v>429780</v>
          </cell>
          <cell r="H73" t="str">
            <v>Supply - NY</v>
          </cell>
          <cell r="W73">
            <v>8593.8808800000006</v>
          </cell>
        </row>
        <row r="74">
          <cell r="B74">
            <v>201104</v>
          </cell>
          <cell r="C74" t="str">
            <v>G4ENERGY</v>
          </cell>
          <cell r="D74">
            <v>181482</v>
          </cell>
          <cell r="E74" t="str">
            <v>GASIDX</v>
          </cell>
          <cell r="F74">
            <v>264750</v>
          </cell>
          <cell r="H74" t="str">
            <v>Supply - LI</v>
          </cell>
          <cell r="W74">
            <v>5293.9409999999998</v>
          </cell>
        </row>
        <row r="75">
          <cell r="B75">
            <v>201104</v>
          </cell>
          <cell r="C75" t="str">
            <v>GRANITERDG</v>
          </cell>
          <cell r="D75">
            <v>165659</v>
          </cell>
          <cell r="E75" t="str">
            <v>GAS</v>
          </cell>
          <cell r="F75">
            <v>0</v>
          </cell>
          <cell r="H75" t="str">
            <v>Supply - EN</v>
          </cell>
          <cell r="W75">
            <v>0</v>
          </cell>
        </row>
        <row r="76">
          <cell r="B76">
            <v>201104</v>
          </cell>
          <cell r="C76" t="str">
            <v>HESS</v>
          </cell>
          <cell r="D76">
            <v>121200</v>
          </cell>
          <cell r="E76" t="str">
            <v>GASGDA</v>
          </cell>
          <cell r="F76">
            <v>900000</v>
          </cell>
          <cell r="H76" t="str">
            <v>Supply - LI</v>
          </cell>
          <cell r="W76">
            <v>0</v>
          </cell>
        </row>
        <row r="77">
          <cell r="B77">
            <v>201104</v>
          </cell>
          <cell r="C77" t="str">
            <v>HESS</v>
          </cell>
          <cell r="D77">
            <v>121202</v>
          </cell>
          <cell r="E77" t="str">
            <v>GASIDX</v>
          </cell>
          <cell r="F77">
            <v>2190000</v>
          </cell>
          <cell r="H77" t="str">
            <v>Supply - NY</v>
          </cell>
          <cell r="W77">
            <v>0</v>
          </cell>
        </row>
        <row r="78">
          <cell r="B78">
            <v>201104</v>
          </cell>
          <cell r="C78" t="str">
            <v>HESS</v>
          </cell>
          <cell r="D78">
            <v>166447</v>
          </cell>
          <cell r="E78" t="str">
            <v>GASGDA</v>
          </cell>
          <cell r="F78">
            <v>0</v>
          </cell>
          <cell r="H78" t="str">
            <v>Supply - LI</v>
          </cell>
          <cell r="W78">
            <v>0</v>
          </cell>
        </row>
        <row r="79">
          <cell r="B79">
            <v>201104</v>
          </cell>
          <cell r="C79" t="str">
            <v>ICCENERGY</v>
          </cell>
          <cell r="D79">
            <v>181146</v>
          </cell>
          <cell r="E79" t="str">
            <v>GASIDX</v>
          </cell>
          <cell r="F79">
            <v>250290</v>
          </cell>
          <cell r="H79" t="str">
            <v>Supply - LI</v>
          </cell>
          <cell r="W79">
            <v>5004.7988400000004</v>
          </cell>
        </row>
        <row r="80">
          <cell r="B80">
            <v>201104</v>
          </cell>
          <cell r="C80" t="str">
            <v>JARON</v>
          </cell>
          <cell r="D80">
            <v>166076</v>
          </cell>
          <cell r="E80" t="str">
            <v>GASGDA</v>
          </cell>
          <cell r="F80">
            <v>0</v>
          </cell>
          <cell r="H80" t="str">
            <v>Supply - LI</v>
          </cell>
          <cell r="W80">
            <v>0</v>
          </cell>
        </row>
        <row r="81">
          <cell r="B81">
            <v>201104</v>
          </cell>
          <cell r="C81" t="str">
            <v>JARON</v>
          </cell>
          <cell r="D81">
            <v>168216</v>
          </cell>
          <cell r="E81" t="str">
            <v>GAS</v>
          </cell>
          <cell r="F81">
            <v>0</v>
          </cell>
          <cell r="H81" t="str">
            <v>Supply - LI</v>
          </cell>
          <cell r="W81">
            <v>0</v>
          </cell>
        </row>
        <row r="82">
          <cell r="B82">
            <v>201104</v>
          </cell>
          <cell r="C82" t="str">
            <v>JARON</v>
          </cell>
          <cell r="D82">
            <v>181161</v>
          </cell>
          <cell r="E82" t="str">
            <v>FUTTRG</v>
          </cell>
          <cell r="F82">
            <v>0</v>
          </cell>
          <cell r="H82" t="str">
            <v>Optimization - NEC</v>
          </cell>
          <cell r="W82">
            <v>0</v>
          </cell>
        </row>
        <row r="83">
          <cell r="B83">
            <v>201104</v>
          </cell>
          <cell r="C83" t="str">
            <v>JARON</v>
          </cell>
          <cell r="D83">
            <v>181161</v>
          </cell>
          <cell r="E83" t="str">
            <v>GAS</v>
          </cell>
          <cell r="F83">
            <v>30360</v>
          </cell>
          <cell r="H83" t="str">
            <v>Optimization - NEC</v>
          </cell>
          <cell r="W83">
            <v>607.07856000000004</v>
          </cell>
        </row>
        <row r="84">
          <cell r="B84">
            <v>201104</v>
          </cell>
          <cell r="C84" t="str">
            <v>JARON</v>
          </cell>
          <cell r="D84">
            <v>181161</v>
          </cell>
          <cell r="E84" t="str">
            <v>GASTRG</v>
          </cell>
          <cell r="F84">
            <v>0</v>
          </cell>
          <cell r="H84" t="str">
            <v>Optimization - NEC</v>
          </cell>
          <cell r="W84">
            <v>0</v>
          </cell>
        </row>
        <row r="85">
          <cell r="B85">
            <v>201104</v>
          </cell>
          <cell r="C85" t="str">
            <v>JARON</v>
          </cell>
          <cell r="D85">
            <v>181344</v>
          </cell>
          <cell r="E85" t="str">
            <v>FUTTRG</v>
          </cell>
          <cell r="F85">
            <v>0</v>
          </cell>
          <cell r="H85" t="str">
            <v>Supply - NIMO</v>
          </cell>
          <cell r="W85">
            <v>0</v>
          </cell>
        </row>
        <row r="86">
          <cell r="B86">
            <v>201104</v>
          </cell>
          <cell r="C86" t="str">
            <v>JARON</v>
          </cell>
          <cell r="D86">
            <v>181344</v>
          </cell>
          <cell r="E86" t="str">
            <v>GAS</v>
          </cell>
          <cell r="F86">
            <v>270000</v>
          </cell>
          <cell r="H86" t="str">
            <v>Supply - NIMO</v>
          </cell>
          <cell r="W86">
            <v>5398.92</v>
          </cell>
        </row>
        <row r="87">
          <cell r="B87">
            <v>201104</v>
          </cell>
          <cell r="C87" t="str">
            <v>JARON</v>
          </cell>
          <cell r="D87">
            <v>181344</v>
          </cell>
          <cell r="E87" t="str">
            <v>GASTRG</v>
          </cell>
          <cell r="F87">
            <v>0</v>
          </cell>
          <cell r="H87" t="str">
            <v>Supply - NIMO</v>
          </cell>
          <cell r="W87">
            <v>0</v>
          </cell>
        </row>
        <row r="88">
          <cell r="B88">
            <v>201104</v>
          </cell>
          <cell r="C88" t="str">
            <v>JPMORVEN</v>
          </cell>
          <cell r="D88">
            <v>153972</v>
          </cell>
          <cell r="E88" t="str">
            <v>GASIDX</v>
          </cell>
          <cell r="F88">
            <v>0</v>
          </cell>
          <cell r="H88" t="str">
            <v>Supply - EN</v>
          </cell>
          <cell r="W88">
            <v>0</v>
          </cell>
        </row>
        <row r="89">
          <cell r="B89">
            <v>201104</v>
          </cell>
          <cell r="C89" t="str">
            <v>JPMORVEN</v>
          </cell>
          <cell r="D89">
            <v>153972</v>
          </cell>
          <cell r="E89" t="str">
            <v>GASIDX</v>
          </cell>
          <cell r="F89">
            <v>0</v>
          </cell>
          <cell r="H89" t="str">
            <v>Supply - EN</v>
          </cell>
          <cell r="W89">
            <v>0</v>
          </cell>
        </row>
        <row r="90">
          <cell r="B90">
            <v>201104</v>
          </cell>
          <cell r="C90" t="str">
            <v>JPMORVEN</v>
          </cell>
          <cell r="D90">
            <v>153972</v>
          </cell>
          <cell r="E90" t="str">
            <v>GASIDX</v>
          </cell>
          <cell r="F90">
            <v>111690</v>
          </cell>
          <cell r="H90" t="str">
            <v>Supply - EN</v>
          </cell>
          <cell r="W90">
            <v>2233.3532399999999</v>
          </cell>
        </row>
        <row r="91">
          <cell r="B91">
            <v>201104</v>
          </cell>
          <cell r="C91" t="str">
            <v>JPMORVEN</v>
          </cell>
          <cell r="D91">
            <v>153972</v>
          </cell>
          <cell r="E91" t="str">
            <v>GASIDX</v>
          </cell>
          <cell r="F91">
            <v>278310</v>
          </cell>
          <cell r="H91" t="str">
            <v>Supply - EN</v>
          </cell>
          <cell r="W91">
            <v>5565.0867600000001</v>
          </cell>
        </row>
        <row r="92">
          <cell r="B92">
            <v>201104</v>
          </cell>
          <cell r="C92" t="str">
            <v>JPMORVEN</v>
          </cell>
          <cell r="D92">
            <v>154130</v>
          </cell>
          <cell r="E92" t="str">
            <v>GASGDA</v>
          </cell>
          <cell r="F92">
            <v>0</v>
          </cell>
          <cell r="H92" t="str">
            <v>Supply - EN</v>
          </cell>
          <cell r="W92">
            <v>0</v>
          </cell>
        </row>
        <row r="93">
          <cell r="B93">
            <v>201104</v>
          </cell>
          <cell r="C93" t="str">
            <v>JPMORVEN</v>
          </cell>
          <cell r="D93">
            <v>154130</v>
          </cell>
          <cell r="E93" t="str">
            <v>GASGDA</v>
          </cell>
          <cell r="F93">
            <v>0</v>
          </cell>
          <cell r="H93" t="str">
            <v>Supply - EN</v>
          </cell>
          <cell r="W93">
            <v>0</v>
          </cell>
        </row>
        <row r="94">
          <cell r="B94">
            <v>201104</v>
          </cell>
          <cell r="C94" t="str">
            <v>JPMORVEN</v>
          </cell>
          <cell r="D94">
            <v>154130</v>
          </cell>
          <cell r="E94" t="str">
            <v>GASGDA</v>
          </cell>
          <cell r="F94">
            <v>0</v>
          </cell>
          <cell r="H94" t="str">
            <v>Supply - EN</v>
          </cell>
          <cell r="W94">
            <v>0</v>
          </cell>
        </row>
        <row r="95">
          <cell r="B95">
            <v>201104</v>
          </cell>
          <cell r="C95" t="str">
            <v>LDREYFUS</v>
          </cell>
          <cell r="D95">
            <v>181148</v>
          </cell>
          <cell r="E95" t="str">
            <v>GASIDX</v>
          </cell>
          <cell r="F95">
            <v>241800</v>
          </cell>
          <cell r="H95" t="str">
            <v>Supply - BG</v>
          </cell>
          <cell r="W95">
            <v>4835.0328</v>
          </cell>
        </row>
        <row r="96">
          <cell r="B96">
            <v>201104</v>
          </cell>
          <cell r="C96" t="str">
            <v>LDREYFUS</v>
          </cell>
          <cell r="D96">
            <v>181149</v>
          </cell>
          <cell r="E96" t="str">
            <v>GASIDX</v>
          </cell>
          <cell r="F96">
            <v>359790</v>
          </cell>
          <cell r="H96" t="str">
            <v>Supply - BG</v>
          </cell>
          <cell r="W96">
            <v>7194.3608400000003</v>
          </cell>
        </row>
        <row r="97">
          <cell r="B97">
            <v>201104</v>
          </cell>
          <cell r="C97" t="str">
            <v>LI</v>
          </cell>
          <cell r="D97">
            <v>181794</v>
          </cell>
          <cell r="E97" t="str">
            <v>GAS</v>
          </cell>
          <cell r="F97">
            <v>1070220</v>
          </cell>
          <cell r="H97" t="str">
            <v>Supply - NY</v>
          </cell>
          <cell r="W97">
            <v>0</v>
          </cell>
        </row>
        <row r="98">
          <cell r="B98">
            <v>201104</v>
          </cell>
          <cell r="C98" t="str">
            <v>NDR</v>
          </cell>
          <cell r="D98">
            <v>181336</v>
          </cell>
          <cell r="E98" t="str">
            <v>GASIDX</v>
          </cell>
          <cell r="F98">
            <v>250950</v>
          </cell>
          <cell r="H98" t="str">
            <v>Supply - NY</v>
          </cell>
          <cell r="W98">
            <v>5017.9961999999996</v>
          </cell>
        </row>
        <row r="99">
          <cell r="B99">
            <v>201104</v>
          </cell>
          <cell r="C99" t="str">
            <v>NJRENERGY</v>
          </cell>
          <cell r="D99">
            <v>181139</v>
          </cell>
          <cell r="E99" t="str">
            <v>GASIDX</v>
          </cell>
          <cell r="F99">
            <v>156510</v>
          </cell>
          <cell r="H99" t="str">
            <v>Optimization - NEC</v>
          </cell>
          <cell r="W99">
            <v>3129.5739600000002</v>
          </cell>
        </row>
        <row r="100">
          <cell r="B100">
            <v>201104</v>
          </cell>
          <cell r="C100" t="str">
            <v>ONENATION</v>
          </cell>
          <cell r="D100">
            <v>181164</v>
          </cell>
          <cell r="E100" t="str">
            <v>FUTTRG</v>
          </cell>
          <cell r="F100">
            <v>0</v>
          </cell>
          <cell r="H100" t="str">
            <v>Supply - LI</v>
          </cell>
          <cell r="W100">
            <v>0</v>
          </cell>
        </row>
        <row r="101">
          <cell r="B101">
            <v>201104</v>
          </cell>
          <cell r="C101" t="str">
            <v>ONENATION</v>
          </cell>
          <cell r="D101">
            <v>181164</v>
          </cell>
          <cell r="E101" t="str">
            <v>GAS</v>
          </cell>
          <cell r="F101">
            <v>225000</v>
          </cell>
          <cell r="H101" t="str">
            <v>Supply - LI</v>
          </cell>
          <cell r="W101">
            <v>4499.1000000000004</v>
          </cell>
        </row>
        <row r="102">
          <cell r="B102">
            <v>201104</v>
          </cell>
          <cell r="C102" t="str">
            <v>ONENATION</v>
          </cell>
          <cell r="D102">
            <v>181164</v>
          </cell>
          <cell r="E102" t="str">
            <v>GASTRG</v>
          </cell>
          <cell r="F102">
            <v>0</v>
          </cell>
          <cell r="H102" t="str">
            <v>Supply - LI</v>
          </cell>
          <cell r="W102">
            <v>0</v>
          </cell>
        </row>
        <row r="103">
          <cell r="B103">
            <v>201104</v>
          </cell>
          <cell r="C103" t="str">
            <v>REPSOL</v>
          </cell>
          <cell r="D103">
            <v>166059</v>
          </cell>
          <cell r="E103" t="str">
            <v>GASIDX</v>
          </cell>
          <cell r="F103">
            <v>0</v>
          </cell>
          <cell r="H103" t="str">
            <v>Supply - EN</v>
          </cell>
          <cell r="W103">
            <v>0</v>
          </cell>
        </row>
        <row r="104">
          <cell r="B104">
            <v>201104</v>
          </cell>
          <cell r="C104" t="str">
            <v>REPSOL</v>
          </cell>
          <cell r="D104">
            <v>166062</v>
          </cell>
          <cell r="E104" t="str">
            <v>GASGDA</v>
          </cell>
          <cell r="F104">
            <v>0</v>
          </cell>
          <cell r="H104" t="str">
            <v>Supply - EN</v>
          </cell>
          <cell r="W104">
            <v>0</v>
          </cell>
        </row>
        <row r="105">
          <cell r="B105">
            <v>201104</v>
          </cell>
          <cell r="C105" t="str">
            <v>REPSOL</v>
          </cell>
          <cell r="D105">
            <v>166063</v>
          </cell>
          <cell r="E105" t="str">
            <v>GASGDA</v>
          </cell>
          <cell r="F105">
            <v>0</v>
          </cell>
          <cell r="H105" t="str">
            <v>Supply - EN</v>
          </cell>
          <cell r="W105">
            <v>0</v>
          </cell>
        </row>
        <row r="106">
          <cell r="B106">
            <v>201104</v>
          </cell>
          <cell r="C106" t="str">
            <v>REPSOL</v>
          </cell>
          <cell r="D106">
            <v>167168</v>
          </cell>
          <cell r="E106" t="str">
            <v>GASGDA</v>
          </cell>
          <cell r="F106">
            <v>0</v>
          </cell>
          <cell r="H106" t="str">
            <v>Supply - NEC</v>
          </cell>
          <cell r="W106">
            <v>0</v>
          </cell>
        </row>
        <row r="107">
          <cell r="B107">
            <v>201104</v>
          </cell>
          <cell r="C107" t="str">
            <v>SEQUENT</v>
          </cell>
          <cell r="D107">
            <v>181141</v>
          </cell>
          <cell r="E107" t="str">
            <v>GASIDX</v>
          </cell>
          <cell r="F107">
            <v>109680</v>
          </cell>
          <cell r="H107" t="str">
            <v>Optimization - NEC</v>
          </cell>
          <cell r="W107">
            <v>2193.1612799999998</v>
          </cell>
        </row>
        <row r="108">
          <cell r="B108">
            <v>201104</v>
          </cell>
          <cell r="C108" t="str">
            <v>SEQUENT</v>
          </cell>
          <cell r="D108">
            <v>181142</v>
          </cell>
          <cell r="E108" t="str">
            <v>GASIDX</v>
          </cell>
          <cell r="F108">
            <v>31320</v>
          </cell>
          <cell r="H108" t="str">
            <v>Optimization - NEC</v>
          </cell>
          <cell r="W108">
            <v>626.27472</v>
          </cell>
        </row>
        <row r="109">
          <cell r="B109">
            <v>201104</v>
          </cell>
          <cell r="C109" t="str">
            <v>SHELLUS</v>
          </cell>
          <cell r="D109">
            <v>181138</v>
          </cell>
          <cell r="E109" t="str">
            <v>GASIDX</v>
          </cell>
          <cell r="F109">
            <v>60000</v>
          </cell>
          <cell r="H109" t="str">
            <v>Optimization - NEC</v>
          </cell>
          <cell r="W109">
            <v>1199.76</v>
          </cell>
        </row>
        <row r="110">
          <cell r="B110">
            <v>201104</v>
          </cell>
          <cell r="C110" t="str">
            <v>SHELLUS</v>
          </cell>
          <cell r="D110">
            <v>181150</v>
          </cell>
          <cell r="E110" t="str">
            <v>GASIDX</v>
          </cell>
          <cell r="F110">
            <v>300000</v>
          </cell>
          <cell r="H110" t="str">
            <v>Supply - BG</v>
          </cell>
          <cell r="W110">
            <v>5998.8</v>
          </cell>
        </row>
        <row r="111">
          <cell r="B111">
            <v>201104</v>
          </cell>
          <cell r="C111" t="str">
            <v>SOUTHWEST</v>
          </cell>
          <cell r="D111">
            <v>181137</v>
          </cell>
          <cell r="E111" t="str">
            <v>GASIDX</v>
          </cell>
          <cell r="F111">
            <v>45000</v>
          </cell>
          <cell r="H111" t="str">
            <v>Optimization - NEC</v>
          </cell>
          <cell r="W111">
            <v>899.82</v>
          </cell>
        </row>
        <row r="112">
          <cell r="B112">
            <v>201104</v>
          </cell>
          <cell r="C112" t="str">
            <v>SOWESTERN</v>
          </cell>
          <cell r="D112">
            <v>181143</v>
          </cell>
          <cell r="E112" t="str">
            <v>GASIDX</v>
          </cell>
          <cell r="F112">
            <v>5160</v>
          </cell>
          <cell r="H112" t="str">
            <v>Optimization - NEC</v>
          </cell>
          <cell r="W112">
            <v>103.17936</v>
          </cell>
        </row>
        <row r="113">
          <cell r="B113">
            <v>201104</v>
          </cell>
          <cell r="C113" t="str">
            <v>SOWESTERN</v>
          </cell>
          <cell r="D113">
            <v>181144</v>
          </cell>
          <cell r="E113" t="str">
            <v>GASIDX</v>
          </cell>
          <cell r="F113">
            <v>25920</v>
          </cell>
          <cell r="H113" t="str">
            <v>Optimization - NEC</v>
          </cell>
          <cell r="W113">
            <v>518.29632000000004</v>
          </cell>
        </row>
        <row r="114">
          <cell r="B114">
            <v>201104</v>
          </cell>
          <cell r="C114" t="str">
            <v>SOWESTERN</v>
          </cell>
          <cell r="D114">
            <v>181329</v>
          </cell>
          <cell r="E114" t="str">
            <v>FUTTRG</v>
          </cell>
          <cell r="F114">
            <v>0</v>
          </cell>
          <cell r="H114" t="str">
            <v>Supply - NY</v>
          </cell>
          <cell r="W114">
            <v>0</v>
          </cell>
        </row>
        <row r="115">
          <cell r="B115">
            <v>201104</v>
          </cell>
          <cell r="C115" t="str">
            <v>SOWESTERN</v>
          </cell>
          <cell r="D115">
            <v>181329</v>
          </cell>
          <cell r="E115" t="str">
            <v>GAS</v>
          </cell>
          <cell r="F115">
            <v>300000</v>
          </cell>
          <cell r="H115" t="str">
            <v>Supply - NY</v>
          </cell>
          <cell r="W115">
            <v>5998.8</v>
          </cell>
        </row>
        <row r="116">
          <cell r="B116">
            <v>201104</v>
          </cell>
          <cell r="C116" t="str">
            <v>SOWESTERN</v>
          </cell>
          <cell r="D116">
            <v>181329</v>
          </cell>
          <cell r="E116" t="str">
            <v>GASTRG</v>
          </cell>
          <cell r="F116">
            <v>0</v>
          </cell>
          <cell r="H116" t="str">
            <v>Supply - NY</v>
          </cell>
          <cell r="W116">
            <v>0</v>
          </cell>
        </row>
        <row r="117">
          <cell r="B117">
            <v>201104</v>
          </cell>
          <cell r="C117" t="str">
            <v>SOWESTERN</v>
          </cell>
          <cell r="D117">
            <v>181330</v>
          </cell>
          <cell r="E117" t="str">
            <v>FUTTRG</v>
          </cell>
          <cell r="F117">
            <v>0</v>
          </cell>
          <cell r="H117" t="str">
            <v>Supply - NY</v>
          </cell>
          <cell r="W117">
            <v>0</v>
          </cell>
        </row>
        <row r="118">
          <cell r="B118">
            <v>201104</v>
          </cell>
          <cell r="C118" t="str">
            <v>SOWESTERN</v>
          </cell>
          <cell r="D118">
            <v>181330</v>
          </cell>
          <cell r="E118" t="str">
            <v>GAS</v>
          </cell>
          <cell r="F118">
            <v>176550</v>
          </cell>
          <cell r="H118" t="str">
            <v>Supply - NY</v>
          </cell>
          <cell r="W118">
            <v>3530.2937999999999</v>
          </cell>
        </row>
        <row r="119">
          <cell r="B119">
            <v>201104</v>
          </cell>
          <cell r="C119" t="str">
            <v>SOWESTERN</v>
          </cell>
          <cell r="D119">
            <v>181330</v>
          </cell>
          <cell r="E119" t="str">
            <v>GASTRG</v>
          </cell>
          <cell r="F119">
            <v>0</v>
          </cell>
          <cell r="H119" t="str">
            <v>Supply - NY</v>
          </cell>
          <cell r="W119">
            <v>0</v>
          </cell>
        </row>
        <row r="120">
          <cell r="B120">
            <v>201104</v>
          </cell>
          <cell r="C120" t="str">
            <v>SPARKENRGY</v>
          </cell>
          <cell r="D120">
            <v>180246</v>
          </cell>
          <cell r="E120" t="str">
            <v>GASIDX</v>
          </cell>
          <cell r="F120">
            <v>150000</v>
          </cell>
          <cell r="H120" t="str">
            <v>Supply - BG</v>
          </cell>
          <cell r="W120">
            <v>2999.4</v>
          </cell>
        </row>
        <row r="121">
          <cell r="B121">
            <v>201104</v>
          </cell>
          <cell r="C121" t="str">
            <v>STRUCTURED</v>
          </cell>
          <cell r="D121">
            <v>181337</v>
          </cell>
          <cell r="E121" t="str">
            <v>GASIDX</v>
          </cell>
          <cell r="F121">
            <v>300000</v>
          </cell>
          <cell r="H121" t="str">
            <v>Supply - NY</v>
          </cell>
          <cell r="W121">
            <v>5998.8</v>
          </cell>
        </row>
        <row r="122">
          <cell r="B122">
            <v>201104</v>
          </cell>
          <cell r="C122" t="str">
            <v>TCO</v>
          </cell>
          <cell r="D122">
            <v>181690</v>
          </cell>
          <cell r="E122" t="str">
            <v>GAS</v>
          </cell>
          <cell r="F122">
            <v>0</v>
          </cell>
          <cell r="H122" t="str">
            <v>Optimization - NEC</v>
          </cell>
          <cell r="W122">
            <v>0</v>
          </cell>
        </row>
        <row r="123">
          <cell r="B123">
            <v>201104</v>
          </cell>
          <cell r="C123" t="str">
            <v>TENASKA</v>
          </cell>
          <cell r="D123">
            <v>166066</v>
          </cell>
          <cell r="E123" t="str">
            <v>GASGDA</v>
          </cell>
          <cell r="F123">
            <v>0</v>
          </cell>
          <cell r="H123" t="str">
            <v>Supply - LI</v>
          </cell>
          <cell r="W123">
            <v>0</v>
          </cell>
        </row>
        <row r="124">
          <cell r="B124">
            <v>201104</v>
          </cell>
          <cell r="C124" t="str">
            <v>TENASKA</v>
          </cell>
          <cell r="D124">
            <v>168217</v>
          </cell>
          <cell r="E124" t="str">
            <v>GAS</v>
          </cell>
          <cell r="F124">
            <v>0</v>
          </cell>
          <cell r="H124" t="str">
            <v>Supply - LI</v>
          </cell>
          <cell r="W124">
            <v>0</v>
          </cell>
        </row>
        <row r="125">
          <cell r="B125">
            <v>201104</v>
          </cell>
          <cell r="C125" t="str">
            <v>TENASKA</v>
          </cell>
          <cell r="D125">
            <v>181132</v>
          </cell>
          <cell r="E125" t="str">
            <v>GASIDX</v>
          </cell>
          <cell r="F125">
            <v>61080</v>
          </cell>
          <cell r="H125" t="str">
            <v>Supply - BG</v>
          </cell>
          <cell r="W125">
            <v>1221.3556799999999</v>
          </cell>
        </row>
        <row r="126">
          <cell r="B126">
            <v>201104</v>
          </cell>
          <cell r="C126" t="str">
            <v>TENASKA</v>
          </cell>
          <cell r="D126">
            <v>181133</v>
          </cell>
          <cell r="E126" t="str">
            <v>GASIDX</v>
          </cell>
          <cell r="F126">
            <v>8580</v>
          </cell>
          <cell r="H126" t="str">
            <v>Supply - CG</v>
          </cell>
          <cell r="W126">
            <v>171.56567999999999</v>
          </cell>
        </row>
        <row r="127">
          <cell r="B127">
            <v>201104</v>
          </cell>
          <cell r="C127" t="str">
            <v>TOTAL</v>
          </cell>
          <cell r="D127">
            <v>181155</v>
          </cell>
          <cell r="E127" t="str">
            <v>GASIDX</v>
          </cell>
          <cell r="F127">
            <v>150000</v>
          </cell>
          <cell r="H127" t="str">
            <v>Supply - BG</v>
          </cell>
          <cell r="W127">
            <v>2999.4</v>
          </cell>
        </row>
        <row r="128">
          <cell r="B128">
            <v>201104</v>
          </cell>
          <cell r="C128" t="str">
            <v>TOTAL</v>
          </cell>
          <cell r="D128">
            <v>181162</v>
          </cell>
          <cell r="E128" t="str">
            <v>GASIDX</v>
          </cell>
          <cell r="F128">
            <v>6240</v>
          </cell>
          <cell r="H128" t="str">
            <v>Supply - BG</v>
          </cell>
          <cell r="W128">
            <v>124.77504</v>
          </cell>
        </row>
        <row r="129">
          <cell r="B129">
            <v>201104</v>
          </cell>
          <cell r="C129" t="str">
            <v>TOTAL</v>
          </cell>
          <cell r="D129">
            <v>181163</v>
          </cell>
          <cell r="E129" t="str">
            <v>GASIDX</v>
          </cell>
          <cell r="F129">
            <v>21960</v>
          </cell>
          <cell r="H129" t="str">
            <v>Supply - CG</v>
          </cell>
          <cell r="W129">
            <v>439.11216000000002</v>
          </cell>
        </row>
        <row r="130">
          <cell r="B130">
            <v>201104</v>
          </cell>
          <cell r="C130" t="str">
            <v>TOTAL</v>
          </cell>
          <cell r="D130">
            <v>181165</v>
          </cell>
          <cell r="E130" t="str">
            <v>GASIDX</v>
          </cell>
          <cell r="F130">
            <v>96210</v>
          </cell>
          <cell r="H130" t="str">
            <v>Supply - BG</v>
          </cell>
          <cell r="W130">
            <v>1923.8151599999999</v>
          </cell>
        </row>
        <row r="131">
          <cell r="B131">
            <v>201104</v>
          </cell>
          <cell r="C131" t="str">
            <v>TOTAL</v>
          </cell>
          <cell r="D131">
            <v>181166</v>
          </cell>
          <cell r="E131" t="str">
            <v>GASIDX</v>
          </cell>
          <cell r="F131">
            <v>13530</v>
          </cell>
          <cell r="H131" t="str">
            <v>Supply - CG</v>
          </cell>
          <cell r="W131">
            <v>270.54588000000001</v>
          </cell>
        </row>
        <row r="132">
          <cell r="B132">
            <v>201104</v>
          </cell>
          <cell r="C132" t="str">
            <v>TOTAL</v>
          </cell>
          <cell r="D132">
            <v>181171</v>
          </cell>
          <cell r="E132" t="str">
            <v>FUTTRG</v>
          </cell>
          <cell r="F132">
            <v>0</v>
          </cell>
          <cell r="H132" t="str">
            <v>Supply - LI</v>
          </cell>
          <cell r="W132">
            <v>0</v>
          </cell>
        </row>
        <row r="133">
          <cell r="B133">
            <v>201104</v>
          </cell>
          <cell r="C133" t="str">
            <v>TOTAL</v>
          </cell>
          <cell r="D133">
            <v>181171</v>
          </cell>
          <cell r="E133" t="str">
            <v>GAS</v>
          </cell>
          <cell r="F133">
            <v>30000</v>
          </cell>
          <cell r="H133" t="str">
            <v>Supply - LI</v>
          </cell>
          <cell r="W133">
            <v>599.88</v>
          </cell>
        </row>
        <row r="134">
          <cell r="B134">
            <v>201104</v>
          </cell>
          <cell r="C134" t="str">
            <v>TOTAL</v>
          </cell>
          <cell r="D134">
            <v>181171</v>
          </cell>
          <cell r="E134" t="str">
            <v>GASTRG</v>
          </cell>
          <cell r="F134">
            <v>0</v>
          </cell>
          <cell r="H134" t="str">
            <v>Supply - LI</v>
          </cell>
          <cell r="W134">
            <v>0</v>
          </cell>
        </row>
        <row r="135">
          <cell r="B135">
            <v>201104</v>
          </cell>
          <cell r="C135" t="str">
            <v>VOLAIRE</v>
          </cell>
          <cell r="D135">
            <v>181335</v>
          </cell>
          <cell r="E135" t="str">
            <v>FUTTRG</v>
          </cell>
          <cell r="F135">
            <v>0</v>
          </cell>
          <cell r="H135" t="str">
            <v>Supply - LI</v>
          </cell>
          <cell r="W135">
            <v>0</v>
          </cell>
        </row>
        <row r="136">
          <cell r="B136">
            <v>201104</v>
          </cell>
          <cell r="C136" t="str">
            <v>VOLAIRE</v>
          </cell>
          <cell r="D136">
            <v>181335</v>
          </cell>
          <cell r="E136" t="str">
            <v>GAS</v>
          </cell>
          <cell r="F136">
            <v>225000</v>
          </cell>
          <cell r="H136" t="str">
            <v>Supply - LI</v>
          </cell>
          <cell r="W136">
            <v>4499.1000000000004</v>
          </cell>
        </row>
        <row r="137">
          <cell r="B137">
            <v>201104</v>
          </cell>
          <cell r="C137" t="str">
            <v>VOLAIRE</v>
          </cell>
          <cell r="D137">
            <v>181335</v>
          </cell>
          <cell r="E137" t="str">
            <v>GASTRG</v>
          </cell>
          <cell r="F137">
            <v>0</v>
          </cell>
          <cell r="H137" t="str">
            <v>Supply - LI</v>
          </cell>
          <cell r="W137">
            <v>0</v>
          </cell>
        </row>
        <row r="138">
          <cell r="B138">
            <v>201104</v>
          </cell>
          <cell r="C138" t="str">
            <v>VPEM</v>
          </cell>
          <cell r="D138">
            <v>181169</v>
          </cell>
          <cell r="E138" t="str">
            <v>GASIDX</v>
          </cell>
          <cell r="F138">
            <v>390000</v>
          </cell>
          <cell r="H138" t="str">
            <v>Supply - NIMO</v>
          </cell>
          <cell r="W138">
            <v>7798.44</v>
          </cell>
        </row>
        <row r="139">
          <cell r="B139">
            <v>201104</v>
          </cell>
          <cell r="C139" t="str">
            <v>WALDEN</v>
          </cell>
          <cell r="D139">
            <v>181000</v>
          </cell>
          <cell r="E139" t="str">
            <v>GASIDX</v>
          </cell>
          <cell r="F139">
            <v>300000</v>
          </cell>
          <cell r="H139" t="str">
            <v>Supply - NIMO</v>
          </cell>
          <cell r="W139">
            <v>5998.8</v>
          </cell>
        </row>
        <row r="140">
          <cell r="B140">
            <v>201104</v>
          </cell>
          <cell r="C140" t="str">
            <v>YAKA</v>
          </cell>
          <cell r="D140">
            <v>181001</v>
          </cell>
          <cell r="E140" t="str">
            <v>GASIDX</v>
          </cell>
          <cell r="F140">
            <v>300000</v>
          </cell>
          <cell r="H140" t="str">
            <v>Supply - NIMO</v>
          </cell>
          <cell r="W140">
            <v>5998.8</v>
          </cell>
        </row>
        <row r="141">
          <cell r="B141">
            <v>201105</v>
          </cell>
          <cell r="C141" t="str">
            <v>ANE</v>
          </cell>
          <cell r="D141">
            <v>67038</v>
          </cell>
          <cell r="E141" t="str">
            <v>GASIDX</v>
          </cell>
          <cell r="F141">
            <v>228480</v>
          </cell>
          <cell r="H141" t="str">
            <v>Supply - NY</v>
          </cell>
          <cell r="W141">
            <v>4567.7721600000004</v>
          </cell>
        </row>
        <row r="142">
          <cell r="B142">
            <v>201105</v>
          </cell>
          <cell r="C142" t="str">
            <v>ANE</v>
          </cell>
          <cell r="D142">
            <v>67039</v>
          </cell>
          <cell r="E142" t="str">
            <v>GASIDX</v>
          </cell>
          <cell r="F142">
            <v>223210</v>
          </cell>
          <cell r="H142" t="str">
            <v>Supply - LI</v>
          </cell>
          <cell r="W142">
            <v>4462.4143200000008</v>
          </cell>
        </row>
        <row r="143">
          <cell r="B143">
            <v>201105</v>
          </cell>
          <cell r="C143" t="str">
            <v>BGLNG</v>
          </cell>
          <cell r="D143">
            <v>166064</v>
          </cell>
          <cell r="E143" t="str">
            <v>GASGDA</v>
          </cell>
          <cell r="F143">
            <v>0</v>
          </cell>
          <cell r="H143" t="str">
            <v>Supply - LI</v>
          </cell>
          <cell r="W143">
            <v>0</v>
          </cell>
        </row>
        <row r="144">
          <cell r="B144">
            <v>201105</v>
          </cell>
          <cell r="C144" t="str">
            <v>BGLNG</v>
          </cell>
          <cell r="D144">
            <v>166075</v>
          </cell>
          <cell r="E144" t="str">
            <v>GASGDA</v>
          </cell>
          <cell r="F144">
            <v>0</v>
          </cell>
          <cell r="H144" t="str">
            <v>Supply - LI</v>
          </cell>
          <cell r="W144">
            <v>0</v>
          </cell>
        </row>
        <row r="145">
          <cell r="B145">
            <v>201105</v>
          </cell>
          <cell r="C145" t="str">
            <v>BGLNG</v>
          </cell>
          <cell r="D145">
            <v>168214</v>
          </cell>
          <cell r="E145" t="str">
            <v>GAS</v>
          </cell>
          <cell r="F145">
            <v>0</v>
          </cell>
          <cell r="H145" t="str">
            <v>Supply - LI</v>
          </cell>
          <cell r="W145">
            <v>0</v>
          </cell>
        </row>
        <row r="146">
          <cell r="B146">
            <v>201105</v>
          </cell>
          <cell r="C146" t="str">
            <v>BP</v>
          </cell>
          <cell r="D146">
            <v>153738</v>
          </cell>
          <cell r="E146" t="str">
            <v>FUTTRG</v>
          </cell>
          <cell r="F146">
            <v>-292080</v>
          </cell>
          <cell r="H146" t="str">
            <v>Supply - NIMO</v>
          </cell>
          <cell r="W146">
            <v>0</v>
          </cell>
        </row>
        <row r="147">
          <cell r="B147">
            <v>201105</v>
          </cell>
          <cell r="C147" t="str">
            <v>BP</v>
          </cell>
          <cell r="D147">
            <v>153738</v>
          </cell>
          <cell r="E147" t="str">
            <v>GASTRG</v>
          </cell>
          <cell r="F147">
            <v>292080</v>
          </cell>
          <cell r="H147" t="str">
            <v>Supply - NIMO</v>
          </cell>
          <cell r="W147">
            <v>5839.2633600000008</v>
          </cell>
        </row>
        <row r="148">
          <cell r="B148">
            <v>201105</v>
          </cell>
          <cell r="C148" t="str">
            <v>BP</v>
          </cell>
          <cell r="D148">
            <v>166449</v>
          </cell>
          <cell r="E148" t="str">
            <v>GASGDA</v>
          </cell>
          <cell r="F148">
            <v>0</v>
          </cell>
          <cell r="H148" t="str">
            <v>Supply - LI</v>
          </cell>
          <cell r="W148">
            <v>0</v>
          </cell>
        </row>
        <row r="149">
          <cell r="B149">
            <v>201105</v>
          </cell>
          <cell r="C149" t="str">
            <v>BPCANADA</v>
          </cell>
          <cell r="D149">
            <v>48215</v>
          </cell>
          <cell r="E149" t="str">
            <v>GASIDX</v>
          </cell>
          <cell r="F149">
            <v>79060</v>
          </cell>
          <cell r="H149" t="str">
            <v>Supply - LI</v>
          </cell>
          <cell r="W149">
            <v>1185.4256399999999</v>
          </cell>
        </row>
        <row r="150">
          <cell r="B150">
            <v>201105</v>
          </cell>
          <cell r="C150" t="str">
            <v>BPCANADA</v>
          </cell>
          <cell r="D150">
            <v>48216</v>
          </cell>
          <cell r="E150" t="str">
            <v>GASIDX</v>
          </cell>
          <cell r="F150">
            <v>99150</v>
          </cell>
          <cell r="H150" t="str">
            <v>Supply - EN</v>
          </cell>
          <cell r="W150">
            <v>1486.6550999999999</v>
          </cell>
        </row>
        <row r="151">
          <cell r="B151">
            <v>201105</v>
          </cell>
          <cell r="C151" t="str">
            <v>BPCANADA</v>
          </cell>
          <cell r="D151">
            <v>48217</v>
          </cell>
          <cell r="E151" t="str">
            <v>GASIDX</v>
          </cell>
          <cell r="F151">
            <v>947490</v>
          </cell>
          <cell r="H151" t="str">
            <v>Supply - NY</v>
          </cell>
          <cell r="W151">
            <v>14206.665060000001</v>
          </cell>
        </row>
        <row r="152">
          <cell r="B152">
            <v>201105</v>
          </cell>
          <cell r="C152" t="str">
            <v>BPCANADA</v>
          </cell>
          <cell r="D152">
            <v>116952</v>
          </cell>
          <cell r="E152" t="str">
            <v>GASIDX</v>
          </cell>
          <cell r="F152">
            <v>333430</v>
          </cell>
          <cell r="H152" t="str">
            <v>Supply - BG</v>
          </cell>
          <cell r="W152">
            <v>4999.4494199999999</v>
          </cell>
        </row>
        <row r="153">
          <cell r="B153">
            <v>201105</v>
          </cell>
          <cell r="C153" t="str">
            <v>BPCANADA</v>
          </cell>
          <cell r="D153">
            <v>116953</v>
          </cell>
          <cell r="E153" t="str">
            <v>GASIDX</v>
          </cell>
          <cell r="F153">
            <v>51480</v>
          </cell>
          <cell r="H153" t="str">
            <v>Supply - EG</v>
          </cell>
          <cell r="W153">
            <v>771.89112</v>
          </cell>
        </row>
        <row r="154">
          <cell r="B154">
            <v>201105</v>
          </cell>
          <cell r="C154" t="str">
            <v>BPCANMKT</v>
          </cell>
          <cell r="D154">
            <v>84190</v>
          </cell>
          <cell r="E154" t="str">
            <v>GASIDX</v>
          </cell>
          <cell r="F154">
            <v>791750</v>
          </cell>
          <cell r="H154" t="str">
            <v>Supply - NIMO</v>
          </cell>
          <cell r="W154">
            <v>15828.666000000003</v>
          </cell>
        </row>
        <row r="155">
          <cell r="B155">
            <v>201105</v>
          </cell>
          <cell r="C155" t="str">
            <v>BPCANMKT</v>
          </cell>
          <cell r="D155">
            <v>91709</v>
          </cell>
          <cell r="E155" t="str">
            <v>GASIDX</v>
          </cell>
          <cell r="F155">
            <v>0</v>
          </cell>
          <cell r="H155" t="str">
            <v>Supply - NIMO</v>
          </cell>
          <cell r="W155">
            <v>0</v>
          </cell>
        </row>
        <row r="156">
          <cell r="B156">
            <v>201105</v>
          </cell>
          <cell r="C156" t="str">
            <v>CARGILL</v>
          </cell>
          <cell r="D156">
            <v>167165</v>
          </cell>
          <cell r="E156" t="str">
            <v>GASIDX</v>
          </cell>
          <cell r="F156">
            <v>1254240</v>
          </cell>
          <cell r="H156" t="str">
            <v>Supply - NY</v>
          </cell>
          <cell r="W156">
            <v>0</v>
          </cell>
        </row>
        <row r="157">
          <cell r="B157">
            <v>201105</v>
          </cell>
          <cell r="C157" t="str">
            <v>CARGILL</v>
          </cell>
          <cell r="D157">
            <v>167167</v>
          </cell>
          <cell r="E157" t="str">
            <v>GASIDX</v>
          </cell>
          <cell r="F157">
            <v>387420</v>
          </cell>
          <cell r="H157" t="str">
            <v>Supply - LI</v>
          </cell>
          <cell r="W157">
            <v>0</v>
          </cell>
        </row>
        <row r="158">
          <cell r="B158">
            <v>201105</v>
          </cell>
          <cell r="C158" t="str">
            <v>CARGILL</v>
          </cell>
          <cell r="D158">
            <v>167167</v>
          </cell>
          <cell r="E158" t="str">
            <v>GASIDX</v>
          </cell>
          <cell r="F158">
            <v>772750</v>
          </cell>
          <cell r="H158" t="str">
            <v>Supply - LI</v>
          </cell>
          <cell r="W158">
            <v>0</v>
          </cell>
        </row>
        <row r="159">
          <cell r="B159">
            <v>201105</v>
          </cell>
          <cell r="C159" t="str">
            <v>CITI</v>
          </cell>
          <cell r="D159">
            <v>179612</v>
          </cell>
          <cell r="E159" t="str">
            <v>GASIDX</v>
          </cell>
          <cell r="F159">
            <v>309930</v>
          </cell>
          <cell r="H159" t="str">
            <v>Supply - BG</v>
          </cell>
          <cell r="W159">
            <v>3098.0602800000006</v>
          </cell>
        </row>
        <row r="160">
          <cell r="B160">
            <v>201105</v>
          </cell>
          <cell r="C160" t="str">
            <v>CONOCO</v>
          </cell>
          <cell r="D160">
            <v>173920</v>
          </cell>
          <cell r="E160" t="str">
            <v>GASIDX</v>
          </cell>
          <cell r="F160">
            <v>0</v>
          </cell>
          <cell r="H160" t="str">
            <v>Proxy - BG</v>
          </cell>
          <cell r="W160">
            <v>0</v>
          </cell>
        </row>
        <row r="161">
          <cell r="B161">
            <v>201105</v>
          </cell>
          <cell r="C161" t="str">
            <v>DEVONGAS</v>
          </cell>
          <cell r="D161">
            <v>181089</v>
          </cell>
          <cell r="E161" t="str">
            <v>GASIDX</v>
          </cell>
          <cell r="F161">
            <v>309930</v>
          </cell>
          <cell r="H161" t="str">
            <v>Supply - BG</v>
          </cell>
          <cell r="W161">
            <v>3098.0602800000006</v>
          </cell>
        </row>
        <row r="162">
          <cell r="B162">
            <v>201105</v>
          </cell>
          <cell r="C162" t="str">
            <v>DISTRIGAS</v>
          </cell>
          <cell r="D162">
            <v>173774</v>
          </cell>
          <cell r="E162" t="str">
            <v>GAS</v>
          </cell>
          <cell r="F162">
            <v>0</v>
          </cell>
          <cell r="H162" t="str">
            <v>LNG - BG</v>
          </cell>
          <cell r="W162">
            <v>0</v>
          </cell>
        </row>
        <row r="163">
          <cell r="B163">
            <v>201105</v>
          </cell>
          <cell r="C163" t="str">
            <v>EMERASVC</v>
          </cell>
          <cell r="D163">
            <v>166065</v>
          </cell>
          <cell r="E163" t="str">
            <v>GASGDA</v>
          </cell>
          <cell r="F163">
            <v>0</v>
          </cell>
          <cell r="H163" t="str">
            <v>Supply - LI</v>
          </cell>
          <cell r="W163">
            <v>0</v>
          </cell>
        </row>
        <row r="164">
          <cell r="B164">
            <v>201105</v>
          </cell>
          <cell r="C164" t="str">
            <v>EMERASVC</v>
          </cell>
          <cell r="D164">
            <v>168215</v>
          </cell>
          <cell r="E164" t="str">
            <v>GAS</v>
          </cell>
          <cell r="F164">
            <v>0</v>
          </cell>
          <cell r="H164" t="str">
            <v>Supply - LI</v>
          </cell>
          <cell r="W164">
            <v>0</v>
          </cell>
        </row>
        <row r="165">
          <cell r="B165">
            <v>201105</v>
          </cell>
          <cell r="C165" t="str">
            <v>GRANITERDG</v>
          </cell>
          <cell r="D165">
            <v>165659</v>
          </cell>
          <cell r="E165" t="str">
            <v>GAS</v>
          </cell>
          <cell r="F165">
            <v>0</v>
          </cell>
          <cell r="H165" t="str">
            <v>Supply - EN</v>
          </cell>
          <cell r="W165">
            <v>0</v>
          </cell>
        </row>
        <row r="166">
          <cell r="B166">
            <v>201105</v>
          </cell>
          <cell r="C166" t="str">
            <v>HESS</v>
          </cell>
          <cell r="D166">
            <v>121200</v>
          </cell>
          <cell r="E166" t="str">
            <v>GASGDA</v>
          </cell>
          <cell r="F166">
            <v>929800</v>
          </cell>
          <cell r="H166" t="str">
            <v>Supply - LI</v>
          </cell>
          <cell r="W166">
            <v>0</v>
          </cell>
        </row>
        <row r="167">
          <cell r="B167">
            <v>201105</v>
          </cell>
          <cell r="C167" t="str">
            <v>HESS</v>
          </cell>
          <cell r="D167">
            <v>121202</v>
          </cell>
          <cell r="E167" t="str">
            <v>GASIDX</v>
          </cell>
          <cell r="F167">
            <v>929800</v>
          </cell>
          <cell r="H167" t="str">
            <v>Supply - NY</v>
          </cell>
          <cell r="W167">
            <v>0</v>
          </cell>
        </row>
        <row r="168">
          <cell r="B168">
            <v>201105</v>
          </cell>
          <cell r="C168" t="str">
            <v>HESS</v>
          </cell>
          <cell r="D168">
            <v>166447</v>
          </cell>
          <cell r="E168" t="str">
            <v>GASGDA</v>
          </cell>
          <cell r="F168">
            <v>0</v>
          </cell>
          <cell r="H168" t="str">
            <v>Supply - LI</v>
          </cell>
          <cell r="W168">
            <v>0</v>
          </cell>
        </row>
        <row r="169">
          <cell r="B169">
            <v>201105</v>
          </cell>
          <cell r="C169" t="str">
            <v>JARON</v>
          </cell>
          <cell r="D169">
            <v>166076</v>
          </cell>
          <cell r="E169" t="str">
            <v>GASGDA</v>
          </cell>
          <cell r="F169">
            <v>0</v>
          </cell>
          <cell r="H169" t="str">
            <v>Supply - LI</v>
          </cell>
          <cell r="W169">
            <v>0</v>
          </cell>
        </row>
        <row r="170">
          <cell r="B170">
            <v>201105</v>
          </cell>
          <cell r="C170" t="str">
            <v>JARON</v>
          </cell>
          <cell r="D170">
            <v>168216</v>
          </cell>
          <cell r="E170" t="str">
            <v>GAS</v>
          </cell>
          <cell r="F170">
            <v>0</v>
          </cell>
          <cell r="H170" t="str">
            <v>Supply - LI</v>
          </cell>
          <cell r="W170">
            <v>0</v>
          </cell>
        </row>
        <row r="171">
          <cell r="B171">
            <v>201105</v>
          </cell>
          <cell r="C171" t="str">
            <v>REPSOL</v>
          </cell>
          <cell r="D171">
            <v>166059</v>
          </cell>
          <cell r="E171" t="str">
            <v>GASIDX</v>
          </cell>
          <cell r="F171">
            <v>0</v>
          </cell>
          <cell r="H171" t="str">
            <v>Supply - EN</v>
          </cell>
          <cell r="W171">
            <v>0</v>
          </cell>
        </row>
        <row r="172">
          <cell r="B172">
            <v>201105</v>
          </cell>
          <cell r="C172" t="str">
            <v>REPSOL</v>
          </cell>
          <cell r="D172">
            <v>166062</v>
          </cell>
          <cell r="E172" t="str">
            <v>GASGDA</v>
          </cell>
          <cell r="F172">
            <v>0</v>
          </cell>
          <cell r="H172" t="str">
            <v>Supply - EN</v>
          </cell>
          <cell r="W172">
            <v>0</v>
          </cell>
        </row>
        <row r="173">
          <cell r="B173">
            <v>201105</v>
          </cell>
          <cell r="C173" t="str">
            <v>REPSOL</v>
          </cell>
          <cell r="D173">
            <v>166063</v>
          </cell>
          <cell r="E173" t="str">
            <v>GASGDA</v>
          </cell>
          <cell r="F173">
            <v>0</v>
          </cell>
          <cell r="H173" t="str">
            <v>Supply - EN</v>
          </cell>
          <cell r="W173">
            <v>0</v>
          </cell>
        </row>
        <row r="174">
          <cell r="B174">
            <v>201105</v>
          </cell>
          <cell r="C174" t="str">
            <v>REPSOL</v>
          </cell>
          <cell r="D174">
            <v>167168</v>
          </cell>
          <cell r="E174" t="str">
            <v>GASGDA</v>
          </cell>
          <cell r="F174">
            <v>0</v>
          </cell>
          <cell r="H174" t="str">
            <v>Supply - NEC</v>
          </cell>
          <cell r="W174">
            <v>0</v>
          </cell>
        </row>
        <row r="175">
          <cell r="B175">
            <v>201105</v>
          </cell>
          <cell r="C175" t="str">
            <v>SPARKENRGY</v>
          </cell>
          <cell r="D175">
            <v>180246</v>
          </cell>
          <cell r="E175" t="str">
            <v>GASIDX</v>
          </cell>
          <cell r="F175">
            <v>154970</v>
          </cell>
          <cell r="H175" t="str">
            <v>Supply - BG</v>
          </cell>
          <cell r="W175">
            <v>1549.0801200000003</v>
          </cell>
        </row>
        <row r="176">
          <cell r="B176">
            <v>201105</v>
          </cell>
          <cell r="C176" t="str">
            <v>TENASKA</v>
          </cell>
          <cell r="D176">
            <v>166066</v>
          </cell>
          <cell r="E176" t="str">
            <v>GASGDA</v>
          </cell>
          <cell r="F176">
            <v>0</v>
          </cell>
          <cell r="H176" t="str">
            <v>Supply - LI</v>
          </cell>
          <cell r="W176">
            <v>0</v>
          </cell>
        </row>
        <row r="177">
          <cell r="B177">
            <v>201105</v>
          </cell>
          <cell r="C177" t="str">
            <v>TENASKA</v>
          </cell>
          <cell r="D177">
            <v>168217</v>
          </cell>
          <cell r="E177" t="str">
            <v>GAS</v>
          </cell>
          <cell r="F177">
            <v>0</v>
          </cell>
          <cell r="H177" t="str">
            <v>Supply - LI</v>
          </cell>
          <cell r="W177">
            <v>0</v>
          </cell>
        </row>
        <row r="178">
          <cell r="B178">
            <v>201106</v>
          </cell>
          <cell r="C178" t="str">
            <v>ANE</v>
          </cell>
          <cell r="D178">
            <v>67038</v>
          </cell>
          <cell r="E178" t="str">
            <v>GASIDX</v>
          </cell>
          <cell r="F178">
            <v>221050</v>
          </cell>
          <cell r="H178" t="str">
            <v>Supply - NY</v>
          </cell>
          <cell r="W178">
            <v>4417.9053000000004</v>
          </cell>
        </row>
        <row r="179">
          <cell r="B179">
            <v>201106</v>
          </cell>
          <cell r="C179" t="str">
            <v>ANE</v>
          </cell>
          <cell r="D179">
            <v>67039</v>
          </cell>
          <cell r="E179" t="str">
            <v>GASIDX</v>
          </cell>
          <cell r="F179">
            <v>215960</v>
          </cell>
          <cell r="H179" t="str">
            <v>Supply - LI</v>
          </cell>
          <cell r="W179">
            <v>4316.1765599999999</v>
          </cell>
        </row>
        <row r="180">
          <cell r="B180">
            <v>201106</v>
          </cell>
          <cell r="C180" t="str">
            <v>BGLNG</v>
          </cell>
          <cell r="D180">
            <v>166064</v>
          </cell>
          <cell r="E180" t="str">
            <v>GASGDA</v>
          </cell>
          <cell r="F180">
            <v>0</v>
          </cell>
          <cell r="H180" t="str">
            <v>Supply - LI</v>
          </cell>
          <cell r="W180">
            <v>0</v>
          </cell>
        </row>
        <row r="181">
          <cell r="B181">
            <v>201106</v>
          </cell>
          <cell r="C181" t="str">
            <v>BGLNG</v>
          </cell>
          <cell r="D181">
            <v>166075</v>
          </cell>
          <cell r="E181" t="str">
            <v>GASGDA</v>
          </cell>
          <cell r="F181">
            <v>0</v>
          </cell>
          <cell r="H181" t="str">
            <v>Supply - LI</v>
          </cell>
          <cell r="W181">
            <v>0</v>
          </cell>
        </row>
        <row r="182">
          <cell r="B182">
            <v>201106</v>
          </cell>
          <cell r="C182" t="str">
            <v>BGLNG</v>
          </cell>
          <cell r="D182">
            <v>168214</v>
          </cell>
          <cell r="E182" t="str">
            <v>GAS</v>
          </cell>
          <cell r="F182">
            <v>0</v>
          </cell>
          <cell r="H182" t="str">
            <v>Supply - LI</v>
          </cell>
          <cell r="W182">
            <v>0</v>
          </cell>
        </row>
        <row r="183">
          <cell r="B183">
            <v>201106</v>
          </cell>
          <cell r="C183" t="str">
            <v>BP</v>
          </cell>
          <cell r="D183">
            <v>153738</v>
          </cell>
          <cell r="E183" t="str">
            <v>FUTTRG</v>
          </cell>
          <cell r="F183">
            <v>-282580</v>
          </cell>
          <cell r="H183" t="str">
            <v>Supply - NIMO</v>
          </cell>
          <cell r="W183">
            <v>0</v>
          </cell>
        </row>
        <row r="184">
          <cell r="B184">
            <v>201106</v>
          </cell>
          <cell r="C184" t="str">
            <v>BP</v>
          </cell>
          <cell r="D184">
            <v>153738</v>
          </cell>
          <cell r="E184" t="str">
            <v>GASTRG</v>
          </cell>
          <cell r="F184">
            <v>282580</v>
          </cell>
          <cell r="H184" t="str">
            <v>Supply - NIMO</v>
          </cell>
          <cell r="W184">
            <v>5647.6438800000005</v>
          </cell>
        </row>
        <row r="185">
          <cell r="B185">
            <v>201106</v>
          </cell>
          <cell r="C185" t="str">
            <v>BP</v>
          </cell>
          <cell r="D185">
            <v>166449</v>
          </cell>
          <cell r="E185" t="str">
            <v>GASGDA</v>
          </cell>
          <cell r="F185">
            <v>0</v>
          </cell>
          <cell r="H185" t="str">
            <v>Supply - LI</v>
          </cell>
          <cell r="W185">
            <v>0</v>
          </cell>
        </row>
        <row r="186">
          <cell r="B186">
            <v>201106</v>
          </cell>
          <cell r="C186" t="str">
            <v>BPCANADA</v>
          </cell>
          <cell r="D186">
            <v>48215</v>
          </cell>
          <cell r="E186" t="str">
            <v>GASIDX</v>
          </cell>
          <cell r="F186">
            <v>76490</v>
          </cell>
          <cell r="H186" t="str">
            <v>Supply - LI</v>
          </cell>
          <cell r="W186">
            <v>1146.5468550000001</v>
          </cell>
        </row>
        <row r="187">
          <cell r="B187">
            <v>201106</v>
          </cell>
          <cell r="C187" t="str">
            <v>BPCANADA</v>
          </cell>
          <cell r="D187">
            <v>48216</v>
          </cell>
          <cell r="E187" t="str">
            <v>GASIDX</v>
          </cell>
          <cell r="F187">
            <v>95920</v>
          </cell>
          <cell r="H187" t="str">
            <v>Supply - EN</v>
          </cell>
          <cell r="W187">
            <v>1437.7928399999998</v>
          </cell>
        </row>
        <row r="188">
          <cell r="B188">
            <v>201106</v>
          </cell>
          <cell r="C188" t="str">
            <v>BPCANADA</v>
          </cell>
          <cell r="D188">
            <v>48217</v>
          </cell>
          <cell r="E188" t="str">
            <v>GASIDX</v>
          </cell>
          <cell r="F188">
            <v>916690</v>
          </cell>
          <cell r="H188" t="str">
            <v>Supply - NY</v>
          </cell>
          <cell r="W188">
            <v>13740.724754999999</v>
          </cell>
        </row>
        <row r="189">
          <cell r="B189">
            <v>201106</v>
          </cell>
          <cell r="C189" t="str">
            <v>BPCANADA</v>
          </cell>
          <cell r="D189">
            <v>116952</v>
          </cell>
          <cell r="E189" t="str">
            <v>GASIDX</v>
          </cell>
          <cell r="F189">
            <v>322580</v>
          </cell>
          <cell r="H189" t="str">
            <v>Supply - BG</v>
          </cell>
          <cell r="W189">
            <v>4835.3129099999996</v>
          </cell>
        </row>
        <row r="190">
          <cell r="B190">
            <v>201106</v>
          </cell>
          <cell r="C190" t="str">
            <v>BPCANADA</v>
          </cell>
          <cell r="D190">
            <v>116953</v>
          </cell>
          <cell r="E190" t="str">
            <v>GASIDX</v>
          </cell>
          <cell r="F190">
            <v>49810</v>
          </cell>
          <cell r="H190" t="str">
            <v>Supply - EG</v>
          </cell>
          <cell r="W190">
            <v>746.62699499999997</v>
          </cell>
        </row>
        <row r="191">
          <cell r="B191">
            <v>201106</v>
          </cell>
          <cell r="C191" t="str">
            <v>BPCANMKT</v>
          </cell>
          <cell r="D191">
            <v>84190</v>
          </cell>
          <cell r="E191" t="str">
            <v>GASIDX</v>
          </cell>
          <cell r="F191">
            <v>766010</v>
          </cell>
          <cell r="H191" t="str">
            <v>Supply - NIMO</v>
          </cell>
          <cell r="W191">
            <v>15309.47586</v>
          </cell>
        </row>
        <row r="192">
          <cell r="B192">
            <v>201106</v>
          </cell>
          <cell r="C192" t="str">
            <v>BPCANMKT</v>
          </cell>
          <cell r="D192">
            <v>91709</v>
          </cell>
          <cell r="E192" t="str">
            <v>GASIDX</v>
          </cell>
          <cell r="F192">
            <v>0</v>
          </cell>
          <cell r="H192" t="str">
            <v>Supply - NIMO</v>
          </cell>
          <cell r="W192">
            <v>0</v>
          </cell>
        </row>
        <row r="193">
          <cell r="B193">
            <v>201106</v>
          </cell>
          <cell r="C193" t="str">
            <v>CARGILL</v>
          </cell>
          <cell r="D193">
            <v>167165</v>
          </cell>
          <cell r="E193" t="str">
            <v>GASIDX</v>
          </cell>
          <cell r="F193">
            <v>374820</v>
          </cell>
          <cell r="H193" t="str">
            <v>Supply - NY</v>
          </cell>
          <cell r="W193">
            <v>0</v>
          </cell>
        </row>
        <row r="194">
          <cell r="B194">
            <v>201106</v>
          </cell>
          <cell r="C194" t="str">
            <v>CARGILL</v>
          </cell>
          <cell r="D194">
            <v>167165</v>
          </cell>
          <cell r="E194" t="str">
            <v>GASIDX</v>
          </cell>
          <cell r="F194">
            <v>838640</v>
          </cell>
          <cell r="H194" t="str">
            <v>Supply - NY</v>
          </cell>
          <cell r="W194">
            <v>0</v>
          </cell>
        </row>
        <row r="195">
          <cell r="B195">
            <v>201106</v>
          </cell>
          <cell r="C195" t="str">
            <v>CARGILL</v>
          </cell>
          <cell r="D195">
            <v>167167</v>
          </cell>
          <cell r="E195" t="str">
            <v>GASIDX</v>
          </cell>
          <cell r="F195">
            <v>374820</v>
          </cell>
          <cell r="H195" t="str">
            <v>Supply - LI</v>
          </cell>
          <cell r="W195">
            <v>0</v>
          </cell>
        </row>
        <row r="196">
          <cell r="B196">
            <v>201106</v>
          </cell>
          <cell r="C196" t="str">
            <v>CARGILL</v>
          </cell>
          <cell r="D196">
            <v>167167</v>
          </cell>
          <cell r="E196" t="str">
            <v>GASIDX</v>
          </cell>
          <cell r="F196">
            <v>747630</v>
          </cell>
          <cell r="H196" t="str">
            <v>Supply - LI</v>
          </cell>
          <cell r="W196">
            <v>0</v>
          </cell>
        </row>
        <row r="197">
          <cell r="B197">
            <v>201106</v>
          </cell>
          <cell r="C197" t="str">
            <v>CITI</v>
          </cell>
          <cell r="D197">
            <v>179612</v>
          </cell>
          <cell r="E197" t="str">
            <v>GASIDX</v>
          </cell>
          <cell r="F197">
            <v>299860</v>
          </cell>
          <cell r="H197" t="str">
            <v>Supply - BG</v>
          </cell>
          <cell r="W197">
            <v>2996.5009800000003</v>
          </cell>
        </row>
        <row r="198">
          <cell r="B198">
            <v>201106</v>
          </cell>
          <cell r="C198" t="str">
            <v>DEVONGAS</v>
          </cell>
          <cell r="D198">
            <v>181089</v>
          </cell>
          <cell r="E198" t="str">
            <v>GASIDX</v>
          </cell>
          <cell r="F198">
            <v>299860</v>
          </cell>
          <cell r="H198" t="str">
            <v>Supply - BG</v>
          </cell>
          <cell r="W198">
            <v>2996.5009800000003</v>
          </cell>
        </row>
        <row r="199">
          <cell r="B199">
            <v>201106</v>
          </cell>
          <cell r="C199" t="str">
            <v>DISTRIGAS</v>
          </cell>
          <cell r="D199">
            <v>173774</v>
          </cell>
          <cell r="E199" t="str">
            <v>GAS</v>
          </cell>
          <cell r="F199">
            <v>0</v>
          </cell>
          <cell r="H199" t="str">
            <v>LNG - BG</v>
          </cell>
          <cell r="W199">
            <v>0</v>
          </cell>
        </row>
        <row r="200">
          <cell r="B200">
            <v>201106</v>
          </cell>
          <cell r="C200" t="str">
            <v>EMERASVC</v>
          </cell>
          <cell r="D200">
            <v>166065</v>
          </cell>
          <cell r="E200" t="str">
            <v>GASGDA</v>
          </cell>
          <cell r="F200">
            <v>0</v>
          </cell>
          <cell r="H200" t="str">
            <v>Supply - LI</v>
          </cell>
          <cell r="W200">
            <v>0</v>
          </cell>
        </row>
        <row r="201">
          <cell r="B201">
            <v>201106</v>
          </cell>
          <cell r="C201" t="str">
            <v>EMERASVC</v>
          </cell>
          <cell r="D201">
            <v>168215</v>
          </cell>
          <cell r="E201" t="str">
            <v>GAS</v>
          </cell>
          <cell r="F201">
            <v>0</v>
          </cell>
          <cell r="H201" t="str">
            <v>Supply - LI</v>
          </cell>
          <cell r="W201">
            <v>0</v>
          </cell>
        </row>
        <row r="202">
          <cell r="B202">
            <v>201106</v>
          </cell>
          <cell r="C202" t="str">
            <v>GRANITERDG</v>
          </cell>
          <cell r="D202">
            <v>165659</v>
          </cell>
          <cell r="E202" t="str">
            <v>GAS</v>
          </cell>
          <cell r="F202">
            <v>0</v>
          </cell>
          <cell r="H202" t="str">
            <v>Supply - EN</v>
          </cell>
          <cell r="W202">
            <v>0</v>
          </cell>
        </row>
        <row r="203">
          <cell r="B203">
            <v>201106</v>
          </cell>
          <cell r="C203" t="str">
            <v>HESS</v>
          </cell>
          <cell r="D203">
            <v>121200</v>
          </cell>
          <cell r="E203" t="str">
            <v>GASGDA</v>
          </cell>
          <cell r="F203">
            <v>899570</v>
          </cell>
          <cell r="H203" t="str">
            <v>Supply - LI</v>
          </cell>
          <cell r="W203">
            <v>0</v>
          </cell>
        </row>
        <row r="204">
          <cell r="B204">
            <v>201106</v>
          </cell>
          <cell r="C204" t="str">
            <v>HESS</v>
          </cell>
          <cell r="D204">
            <v>121202</v>
          </cell>
          <cell r="E204" t="str">
            <v>GASIDX</v>
          </cell>
          <cell r="F204">
            <v>899570</v>
          </cell>
          <cell r="H204" t="str">
            <v>Supply - NY</v>
          </cell>
          <cell r="W204">
            <v>0</v>
          </cell>
        </row>
        <row r="205">
          <cell r="B205">
            <v>201106</v>
          </cell>
          <cell r="C205" t="str">
            <v>HESS</v>
          </cell>
          <cell r="D205">
            <v>166447</v>
          </cell>
          <cell r="E205" t="str">
            <v>GASGDA</v>
          </cell>
          <cell r="F205">
            <v>0</v>
          </cell>
          <cell r="H205" t="str">
            <v>Supply - LI</v>
          </cell>
          <cell r="W205">
            <v>0</v>
          </cell>
        </row>
        <row r="206">
          <cell r="B206">
            <v>201106</v>
          </cell>
          <cell r="C206" t="str">
            <v>JARON</v>
          </cell>
          <cell r="D206">
            <v>166076</v>
          </cell>
          <cell r="E206" t="str">
            <v>GASGDA</v>
          </cell>
          <cell r="F206">
            <v>0</v>
          </cell>
          <cell r="H206" t="str">
            <v>Supply - LI</v>
          </cell>
          <cell r="W206">
            <v>0</v>
          </cell>
        </row>
        <row r="207">
          <cell r="B207">
            <v>201106</v>
          </cell>
          <cell r="C207" t="str">
            <v>JARON</v>
          </cell>
          <cell r="D207">
            <v>168216</v>
          </cell>
          <cell r="E207" t="str">
            <v>GAS</v>
          </cell>
          <cell r="F207">
            <v>0</v>
          </cell>
          <cell r="H207" t="str">
            <v>Supply - LI</v>
          </cell>
          <cell r="W207">
            <v>0</v>
          </cell>
        </row>
        <row r="208">
          <cell r="B208">
            <v>201106</v>
          </cell>
          <cell r="C208" t="str">
            <v>REPSOL</v>
          </cell>
          <cell r="D208">
            <v>166059</v>
          </cell>
          <cell r="E208" t="str">
            <v>GASIDX</v>
          </cell>
          <cell r="F208">
            <v>0</v>
          </cell>
          <cell r="H208" t="str">
            <v>Supply - EN</v>
          </cell>
          <cell r="W208">
            <v>0</v>
          </cell>
        </row>
        <row r="209">
          <cell r="B209">
            <v>201106</v>
          </cell>
          <cell r="C209" t="str">
            <v>REPSOL</v>
          </cell>
          <cell r="D209">
            <v>166062</v>
          </cell>
          <cell r="E209" t="str">
            <v>GASGDA</v>
          </cell>
          <cell r="F209">
            <v>0</v>
          </cell>
          <cell r="H209" t="str">
            <v>Supply - EN</v>
          </cell>
          <cell r="W209">
            <v>0</v>
          </cell>
        </row>
        <row r="210">
          <cell r="B210">
            <v>201106</v>
          </cell>
          <cell r="C210" t="str">
            <v>REPSOL</v>
          </cell>
          <cell r="D210">
            <v>166063</v>
          </cell>
          <cell r="E210" t="str">
            <v>GASGDA</v>
          </cell>
          <cell r="F210">
            <v>0</v>
          </cell>
          <cell r="H210" t="str">
            <v>Supply - EN</v>
          </cell>
          <cell r="W210">
            <v>0</v>
          </cell>
        </row>
        <row r="211">
          <cell r="B211">
            <v>201106</v>
          </cell>
          <cell r="C211" t="str">
            <v>REPSOL</v>
          </cell>
          <cell r="D211">
            <v>167168</v>
          </cell>
          <cell r="E211" t="str">
            <v>GASGDA</v>
          </cell>
          <cell r="F211">
            <v>0</v>
          </cell>
          <cell r="H211" t="str">
            <v>Supply - NEC</v>
          </cell>
          <cell r="W211">
            <v>0</v>
          </cell>
        </row>
        <row r="212">
          <cell r="B212">
            <v>201106</v>
          </cell>
          <cell r="C212" t="str">
            <v>SPARKENRGY</v>
          </cell>
          <cell r="D212">
            <v>180246</v>
          </cell>
          <cell r="E212" t="str">
            <v>GASIDX</v>
          </cell>
          <cell r="F212">
            <v>149930</v>
          </cell>
          <cell r="H212" t="str">
            <v>Supply - BG</v>
          </cell>
          <cell r="W212">
            <v>1498.2504900000001</v>
          </cell>
        </row>
        <row r="213">
          <cell r="B213">
            <v>201106</v>
          </cell>
          <cell r="C213" t="str">
            <v>TENASKA</v>
          </cell>
          <cell r="D213">
            <v>166066</v>
          </cell>
          <cell r="E213" t="str">
            <v>GASGDA</v>
          </cell>
          <cell r="F213">
            <v>0</v>
          </cell>
          <cell r="H213" t="str">
            <v>Supply - LI</v>
          </cell>
          <cell r="W213">
            <v>0</v>
          </cell>
        </row>
        <row r="214">
          <cell r="B214">
            <v>201106</v>
          </cell>
          <cell r="C214" t="str">
            <v>TENASKA</v>
          </cell>
          <cell r="D214">
            <v>168217</v>
          </cell>
          <cell r="E214" t="str">
            <v>GAS</v>
          </cell>
          <cell r="F214">
            <v>0</v>
          </cell>
          <cell r="H214" t="str">
            <v>Supply - LI</v>
          </cell>
          <cell r="W214">
            <v>0</v>
          </cell>
        </row>
        <row r="215">
          <cell r="B215">
            <v>201107</v>
          </cell>
          <cell r="C215" t="str">
            <v>ANE</v>
          </cell>
          <cell r="D215">
            <v>67038</v>
          </cell>
          <cell r="E215" t="str">
            <v>GASIDX</v>
          </cell>
          <cell r="F215">
            <v>228340</v>
          </cell>
          <cell r="H215" t="str">
            <v>Supply - NY</v>
          </cell>
          <cell r="W215">
            <v>4562.2332000000006</v>
          </cell>
        </row>
        <row r="216">
          <cell r="B216">
            <v>201107</v>
          </cell>
          <cell r="C216" t="str">
            <v>ANE</v>
          </cell>
          <cell r="D216">
            <v>67039</v>
          </cell>
          <cell r="E216" t="str">
            <v>GASIDX</v>
          </cell>
          <cell r="F216">
            <v>223070</v>
          </cell>
          <cell r="H216" t="str">
            <v>Supply - LI</v>
          </cell>
          <cell r="W216">
            <v>4456.9386000000004</v>
          </cell>
        </row>
        <row r="217">
          <cell r="B217">
            <v>201107</v>
          </cell>
          <cell r="C217" t="str">
            <v>BGLNG</v>
          </cell>
          <cell r="D217">
            <v>166064</v>
          </cell>
          <cell r="E217" t="str">
            <v>GASGDA</v>
          </cell>
          <cell r="F217">
            <v>0</v>
          </cell>
          <cell r="H217" t="str">
            <v>Supply - LI</v>
          </cell>
          <cell r="W217">
            <v>0</v>
          </cell>
        </row>
        <row r="218">
          <cell r="B218">
            <v>201107</v>
          </cell>
          <cell r="C218" t="str">
            <v>BGLNG</v>
          </cell>
          <cell r="D218">
            <v>166075</v>
          </cell>
          <cell r="E218" t="str">
            <v>GASGDA</v>
          </cell>
          <cell r="F218">
            <v>0</v>
          </cell>
          <cell r="H218" t="str">
            <v>Supply - LI</v>
          </cell>
          <cell r="W218">
            <v>0</v>
          </cell>
        </row>
        <row r="219">
          <cell r="B219">
            <v>201107</v>
          </cell>
          <cell r="C219" t="str">
            <v>BGLNG</v>
          </cell>
          <cell r="D219">
            <v>168214</v>
          </cell>
          <cell r="E219" t="str">
            <v>GAS</v>
          </cell>
          <cell r="F219">
            <v>0</v>
          </cell>
          <cell r="H219" t="str">
            <v>Supply - LI</v>
          </cell>
          <cell r="W219">
            <v>0</v>
          </cell>
        </row>
        <row r="220">
          <cell r="B220">
            <v>201107</v>
          </cell>
          <cell r="C220" t="str">
            <v>BP</v>
          </cell>
          <cell r="D220">
            <v>153738</v>
          </cell>
          <cell r="E220" t="str">
            <v>FUTTRG</v>
          </cell>
          <cell r="F220">
            <v>-291900</v>
          </cell>
          <cell r="H220" t="str">
            <v>Supply - NIMO</v>
          </cell>
          <cell r="W220">
            <v>0</v>
          </cell>
        </row>
        <row r="221">
          <cell r="B221">
            <v>201107</v>
          </cell>
          <cell r="C221" t="str">
            <v>BP</v>
          </cell>
          <cell r="D221">
            <v>153738</v>
          </cell>
          <cell r="E221" t="str">
            <v>GASTRG</v>
          </cell>
          <cell r="F221">
            <v>291900</v>
          </cell>
          <cell r="H221" t="str">
            <v>Supply - NIMO</v>
          </cell>
          <cell r="W221">
            <v>5832.1620000000003</v>
          </cell>
        </row>
        <row r="222">
          <cell r="B222">
            <v>201107</v>
          </cell>
          <cell r="C222" t="str">
            <v>BP</v>
          </cell>
          <cell r="D222">
            <v>166449</v>
          </cell>
          <cell r="E222" t="str">
            <v>GASGDA</v>
          </cell>
          <cell r="F222">
            <v>0</v>
          </cell>
          <cell r="H222" t="str">
            <v>Supply - LI</v>
          </cell>
          <cell r="W222">
            <v>0</v>
          </cell>
        </row>
        <row r="223">
          <cell r="B223">
            <v>201107</v>
          </cell>
          <cell r="C223" t="str">
            <v>BPCANADA</v>
          </cell>
          <cell r="D223">
            <v>48215</v>
          </cell>
          <cell r="E223" t="str">
            <v>GASIDX</v>
          </cell>
          <cell r="F223">
            <v>79010</v>
          </cell>
          <cell r="H223" t="str">
            <v>Supply - LI</v>
          </cell>
          <cell r="W223">
            <v>1183.9648500000001</v>
          </cell>
        </row>
        <row r="224">
          <cell r="B224">
            <v>201107</v>
          </cell>
          <cell r="C224" t="str">
            <v>BPCANADA</v>
          </cell>
          <cell r="D224">
            <v>48216</v>
          </cell>
          <cell r="E224" t="str">
            <v>GASIDX</v>
          </cell>
          <cell r="F224">
            <v>99080</v>
          </cell>
          <cell r="H224" t="str">
            <v>Supply - EN</v>
          </cell>
          <cell r="W224">
            <v>1484.7138</v>
          </cell>
        </row>
        <row r="225">
          <cell r="B225">
            <v>201107</v>
          </cell>
          <cell r="C225" t="str">
            <v>BPCANADA</v>
          </cell>
          <cell r="D225">
            <v>48217</v>
          </cell>
          <cell r="E225" t="str">
            <v>GASIDX</v>
          </cell>
          <cell r="F225">
            <v>946900</v>
          </cell>
          <cell r="H225" t="str">
            <v>Supply - NY</v>
          </cell>
          <cell r="W225">
            <v>14189.2965</v>
          </cell>
        </row>
        <row r="226">
          <cell r="B226">
            <v>201107</v>
          </cell>
          <cell r="C226" t="str">
            <v>BPCANADA</v>
          </cell>
          <cell r="D226">
            <v>116952</v>
          </cell>
          <cell r="E226" t="str">
            <v>GASIDX</v>
          </cell>
          <cell r="F226">
            <v>333210</v>
          </cell>
          <cell r="H226" t="str">
            <v>Supply - BG</v>
          </cell>
          <cell r="W226">
            <v>4993.1518500000002</v>
          </cell>
        </row>
        <row r="227">
          <cell r="B227">
            <v>201107</v>
          </cell>
          <cell r="C227" t="str">
            <v>BPCANADA</v>
          </cell>
          <cell r="D227">
            <v>116953</v>
          </cell>
          <cell r="E227" t="str">
            <v>GASIDX</v>
          </cell>
          <cell r="F227">
            <v>51450</v>
          </cell>
          <cell r="H227" t="str">
            <v>Supply - EG</v>
          </cell>
          <cell r="W227">
            <v>770.97825</v>
          </cell>
        </row>
        <row r="228">
          <cell r="B228">
            <v>201107</v>
          </cell>
          <cell r="C228" t="str">
            <v>BPCANMKT</v>
          </cell>
          <cell r="D228">
            <v>84190</v>
          </cell>
          <cell r="E228" t="str">
            <v>GASIDX</v>
          </cell>
          <cell r="F228">
            <v>791250</v>
          </cell>
          <cell r="H228" t="str">
            <v>Supply - NIMO</v>
          </cell>
          <cell r="W228">
            <v>15809.175000000001</v>
          </cell>
        </row>
        <row r="229">
          <cell r="B229">
            <v>201107</v>
          </cell>
          <cell r="C229" t="str">
            <v>BPCANMKT</v>
          </cell>
          <cell r="D229">
            <v>91709</v>
          </cell>
          <cell r="E229" t="str">
            <v>GASIDX</v>
          </cell>
          <cell r="F229">
            <v>0</v>
          </cell>
          <cell r="H229" t="str">
            <v>Supply - NIMO</v>
          </cell>
          <cell r="W229">
            <v>0</v>
          </cell>
        </row>
        <row r="230">
          <cell r="B230">
            <v>201107</v>
          </cell>
          <cell r="C230" t="str">
            <v>CARGILL</v>
          </cell>
          <cell r="D230">
            <v>167165</v>
          </cell>
          <cell r="E230" t="str">
            <v>GASIDX</v>
          </cell>
          <cell r="F230">
            <v>387170</v>
          </cell>
          <cell r="H230" t="str">
            <v>Supply - NY</v>
          </cell>
          <cell r="W230">
            <v>0</v>
          </cell>
        </row>
        <row r="231">
          <cell r="B231">
            <v>201107</v>
          </cell>
          <cell r="C231" t="str">
            <v>CARGILL</v>
          </cell>
          <cell r="D231">
            <v>167165</v>
          </cell>
          <cell r="E231" t="str">
            <v>GASIDX</v>
          </cell>
          <cell r="F231">
            <v>866270</v>
          </cell>
          <cell r="H231" t="str">
            <v>Supply - NY</v>
          </cell>
          <cell r="W231">
            <v>0</v>
          </cell>
        </row>
        <row r="232">
          <cell r="B232">
            <v>201107</v>
          </cell>
          <cell r="C232" t="str">
            <v>CARGILL</v>
          </cell>
          <cell r="D232">
            <v>167167</v>
          </cell>
          <cell r="E232" t="str">
            <v>GASIDX</v>
          </cell>
          <cell r="F232">
            <v>387170</v>
          </cell>
          <cell r="H232" t="str">
            <v>Supply - LI</v>
          </cell>
          <cell r="W232">
            <v>0</v>
          </cell>
        </row>
        <row r="233">
          <cell r="B233">
            <v>201107</v>
          </cell>
          <cell r="C233" t="str">
            <v>CARGILL</v>
          </cell>
          <cell r="D233">
            <v>167167</v>
          </cell>
          <cell r="E233" t="str">
            <v>GASIDX</v>
          </cell>
          <cell r="F233">
            <v>772270</v>
          </cell>
          <cell r="H233" t="str">
            <v>Supply - LI</v>
          </cell>
          <cell r="W233">
            <v>0</v>
          </cell>
        </row>
        <row r="234">
          <cell r="B234">
            <v>201107</v>
          </cell>
          <cell r="C234" t="str">
            <v>CITI</v>
          </cell>
          <cell r="D234">
            <v>179612</v>
          </cell>
          <cell r="E234" t="str">
            <v>GASIDX</v>
          </cell>
          <cell r="F234">
            <v>309740</v>
          </cell>
          <cell r="H234" t="str">
            <v>Supply - BG</v>
          </cell>
          <cell r="W234">
            <v>3094.3026</v>
          </cell>
        </row>
        <row r="235">
          <cell r="B235">
            <v>201107</v>
          </cell>
          <cell r="C235" t="str">
            <v>DEVONGAS</v>
          </cell>
          <cell r="D235">
            <v>181089</v>
          </cell>
          <cell r="E235" t="str">
            <v>GASIDX</v>
          </cell>
          <cell r="F235">
            <v>309740</v>
          </cell>
          <cell r="H235" t="str">
            <v>Supply - BG</v>
          </cell>
          <cell r="W235">
            <v>3094.3026</v>
          </cell>
        </row>
        <row r="236">
          <cell r="B236">
            <v>201107</v>
          </cell>
          <cell r="C236" t="str">
            <v>DISTRIGAS</v>
          </cell>
          <cell r="D236">
            <v>173774</v>
          </cell>
          <cell r="E236" t="str">
            <v>GAS</v>
          </cell>
          <cell r="F236">
            <v>0</v>
          </cell>
          <cell r="H236" t="str">
            <v>LNG - BG</v>
          </cell>
          <cell r="W236">
            <v>0</v>
          </cell>
        </row>
        <row r="237">
          <cell r="B237">
            <v>201107</v>
          </cell>
          <cell r="C237" t="str">
            <v>EMERASVC</v>
          </cell>
          <cell r="D237">
            <v>166065</v>
          </cell>
          <cell r="E237" t="str">
            <v>GASGDA</v>
          </cell>
          <cell r="F237">
            <v>0</v>
          </cell>
          <cell r="H237" t="str">
            <v>Supply - LI</v>
          </cell>
          <cell r="W237">
            <v>0</v>
          </cell>
        </row>
        <row r="238">
          <cell r="B238">
            <v>201107</v>
          </cell>
          <cell r="C238" t="str">
            <v>EMERASVC</v>
          </cell>
          <cell r="D238">
            <v>168215</v>
          </cell>
          <cell r="E238" t="str">
            <v>GAS</v>
          </cell>
          <cell r="F238">
            <v>0</v>
          </cell>
          <cell r="H238" t="str">
            <v>Supply - LI</v>
          </cell>
          <cell r="W238">
            <v>0</v>
          </cell>
        </row>
        <row r="239">
          <cell r="B239">
            <v>201107</v>
          </cell>
          <cell r="C239" t="str">
            <v>GRANITERDG</v>
          </cell>
          <cell r="D239">
            <v>165659</v>
          </cell>
          <cell r="E239" t="str">
            <v>GAS</v>
          </cell>
          <cell r="F239">
            <v>0</v>
          </cell>
          <cell r="H239" t="str">
            <v>Supply - EN</v>
          </cell>
          <cell r="W239">
            <v>0</v>
          </cell>
        </row>
        <row r="240">
          <cell r="B240">
            <v>201107</v>
          </cell>
          <cell r="C240" t="str">
            <v>HESS</v>
          </cell>
          <cell r="D240">
            <v>166447</v>
          </cell>
          <cell r="E240" t="str">
            <v>GASGDA</v>
          </cell>
          <cell r="F240">
            <v>0</v>
          </cell>
          <cell r="H240" t="str">
            <v>Supply - LI</v>
          </cell>
          <cell r="W240">
            <v>0</v>
          </cell>
        </row>
        <row r="241">
          <cell r="B241">
            <v>201107</v>
          </cell>
          <cell r="C241" t="str">
            <v>JARON</v>
          </cell>
          <cell r="D241">
            <v>166076</v>
          </cell>
          <cell r="E241" t="str">
            <v>GASGDA</v>
          </cell>
          <cell r="F241">
            <v>0</v>
          </cell>
          <cell r="H241" t="str">
            <v>Supply - LI</v>
          </cell>
          <cell r="W241">
            <v>0</v>
          </cell>
        </row>
        <row r="242">
          <cell r="B242">
            <v>201107</v>
          </cell>
          <cell r="C242" t="str">
            <v>JARON</v>
          </cell>
          <cell r="D242">
            <v>168216</v>
          </cell>
          <cell r="E242" t="str">
            <v>GAS</v>
          </cell>
          <cell r="F242">
            <v>0</v>
          </cell>
          <cell r="H242" t="str">
            <v>Supply - LI</v>
          </cell>
          <cell r="W242">
            <v>0</v>
          </cell>
        </row>
        <row r="243">
          <cell r="B243">
            <v>201107</v>
          </cell>
          <cell r="C243" t="str">
            <v>REPSOL</v>
          </cell>
          <cell r="D243">
            <v>166059</v>
          </cell>
          <cell r="E243" t="str">
            <v>GASIDX</v>
          </cell>
          <cell r="F243">
            <v>0</v>
          </cell>
          <cell r="H243" t="str">
            <v>Supply - EN</v>
          </cell>
          <cell r="W243">
            <v>0</v>
          </cell>
        </row>
        <row r="244">
          <cell r="B244">
            <v>201107</v>
          </cell>
          <cell r="C244" t="str">
            <v>REPSOL</v>
          </cell>
          <cell r="D244">
            <v>166062</v>
          </cell>
          <cell r="E244" t="str">
            <v>GASGDA</v>
          </cell>
          <cell r="F244">
            <v>0</v>
          </cell>
          <cell r="H244" t="str">
            <v>Supply - EN</v>
          </cell>
          <cell r="W244">
            <v>0</v>
          </cell>
        </row>
        <row r="245">
          <cell r="B245">
            <v>201107</v>
          </cell>
          <cell r="C245" t="str">
            <v>REPSOL</v>
          </cell>
          <cell r="D245">
            <v>166063</v>
          </cell>
          <cell r="E245" t="str">
            <v>GASGDA</v>
          </cell>
          <cell r="F245">
            <v>0</v>
          </cell>
          <cell r="H245" t="str">
            <v>Supply - EN</v>
          </cell>
          <cell r="W245">
            <v>0</v>
          </cell>
        </row>
        <row r="246">
          <cell r="B246">
            <v>201107</v>
          </cell>
          <cell r="C246" t="str">
            <v>REPSOL</v>
          </cell>
          <cell r="D246">
            <v>167168</v>
          </cell>
          <cell r="E246" t="str">
            <v>GASGDA</v>
          </cell>
          <cell r="F246">
            <v>0</v>
          </cell>
          <cell r="H246" t="str">
            <v>Supply - NEC</v>
          </cell>
          <cell r="W246">
            <v>0</v>
          </cell>
        </row>
        <row r="247">
          <cell r="B247">
            <v>201107</v>
          </cell>
          <cell r="C247" t="str">
            <v>SPARKENRGY</v>
          </cell>
          <cell r="D247">
            <v>180246</v>
          </cell>
          <cell r="E247" t="str">
            <v>GASIDX</v>
          </cell>
          <cell r="F247">
            <v>154870</v>
          </cell>
          <cell r="H247" t="str">
            <v>Supply - BG</v>
          </cell>
          <cell r="W247">
            <v>1547.1513</v>
          </cell>
        </row>
        <row r="248">
          <cell r="B248">
            <v>201107</v>
          </cell>
          <cell r="C248" t="str">
            <v>TENASKA</v>
          </cell>
          <cell r="D248">
            <v>166066</v>
          </cell>
          <cell r="E248" t="str">
            <v>GASGDA</v>
          </cell>
          <cell r="F248">
            <v>0</v>
          </cell>
          <cell r="H248" t="str">
            <v>Supply - LI</v>
          </cell>
          <cell r="W248">
            <v>0</v>
          </cell>
        </row>
        <row r="249">
          <cell r="B249">
            <v>201107</v>
          </cell>
          <cell r="C249" t="str">
            <v>TENASKA</v>
          </cell>
          <cell r="D249">
            <v>168217</v>
          </cell>
          <cell r="E249" t="str">
            <v>GAS</v>
          </cell>
          <cell r="F249">
            <v>0</v>
          </cell>
          <cell r="H249" t="str">
            <v>Supply - LI</v>
          </cell>
          <cell r="W249">
            <v>0</v>
          </cell>
        </row>
        <row r="250">
          <cell r="B250">
            <v>201108</v>
          </cell>
          <cell r="C250" t="str">
            <v>ANE</v>
          </cell>
          <cell r="D250">
            <v>67038</v>
          </cell>
          <cell r="E250" t="str">
            <v>GASIDX</v>
          </cell>
          <cell r="F250">
            <v>228230</v>
          </cell>
          <cell r="H250" t="str">
            <v>Supply - NY</v>
          </cell>
          <cell r="W250">
            <v>4558.6660200000006</v>
          </cell>
        </row>
        <row r="251">
          <cell r="B251">
            <v>201108</v>
          </cell>
          <cell r="C251" t="str">
            <v>ANE</v>
          </cell>
          <cell r="D251">
            <v>67039</v>
          </cell>
          <cell r="E251" t="str">
            <v>GASIDX</v>
          </cell>
          <cell r="F251">
            <v>222970</v>
          </cell>
          <cell r="H251" t="str">
            <v>Supply - LI</v>
          </cell>
          <cell r="W251">
            <v>4453.6027800000002</v>
          </cell>
        </row>
        <row r="252">
          <cell r="B252">
            <v>201108</v>
          </cell>
          <cell r="C252" t="str">
            <v>BGLNG</v>
          </cell>
          <cell r="D252">
            <v>166064</v>
          </cell>
          <cell r="E252" t="str">
            <v>GASGDA</v>
          </cell>
          <cell r="F252">
            <v>0</v>
          </cell>
          <cell r="H252" t="str">
            <v>Supply - LI</v>
          </cell>
          <cell r="W252">
            <v>0</v>
          </cell>
        </row>
        <row r="253">
          <cell r="B253">
            <v>201108</v>
          </cell>
          <cell r="C253" t="str">
            <v>BGLNG</v>
          </cell>
          <cell r="D253">
            <v>166075</v>
          </cell>
          <cell r="E253" t="str">
            <v>GASGDA</v>
          </cell>
          <cell r="F253">
            <v>0</v>
          </cell>
          <cell r="H253" t="str">
            <v>Supply - LI</v>
          </cell>
          <cell r="W253">
            <v>0</v>
          </cell>
        </row>
        <row r="254">
          <cell r="B254">
            <v>201108</v>
          </cell>
          <cell r="C254" t="str">
            <v>BGLNG</v>
          </cell>
          <cell r="D254">
            <v>168214</v>
          </cell>
          <cell r="E254" t="str">
            <v>GAS</v>
          </cell>
          <cell r="F254">
            <v>0</v>
          </cell>
          <cell r="H254" t="str">
            <v>Supply - LI</v>
          </cell>
          <cell r="W254">
            <v>0</v>
          </cell>
        </row>
        <row r="255">
          <cell r="B255">
            <v>201108</v>
          </cell>
          <cell r="C255" t="str">
            <v>BP</v>
          </cell>
          <cell r="D255">
            <v>153738</v>
          </cell>
          <cell r="E255" t="str">
            <v>FUTTRG</v>
          </cell>
          <cell r="F255">
            <v>-291760</v>
          </cell>
          <cell r="H255" t="str">
            <v>Supply - NIMO</v>
          </cell>
          <cell r="W255">
            <v>0</v>
          </cell>
        </row>
        <row r="256">
          <cell r="B256">
            <v>201108</v>
          </cell>
          <cell r="C256" t="str">
            <v>BP</v>
          </cell>
          <cell r="D256">
            <v>153738</v>
          </cell>
          <cell r="E256" t="str">
            <v>GASTRG</v>
          </cell>
          <cell r="F256">
            <v>291760</v>
          </cell>
          <cell r="H256" t="str">
            <v>Supply - NIMO</v>
          </cell>
          <cell r="W256">
            <v>5827.6142400000008</v>
          </cell>
        </row>
        <row r="257">
          <cell r="B257">
            <v>201108</v>
          </cell>
          <cell r="C257" t="str">
            <v>BP</v>
          </cell>
          <cell r="D257">
            <v>166449</v>
          </cell>
          <cell r="E257" t="str">
            <v>GASGDA</v>
          </cell>
          <cell r="F257">
            <v>0</v>
          </cell>
          <cell r="H257" t="str">
            <v>Supply - LI</v>
          </cell>
          <cell r="W257">
            <v>0</v>
          </cell>
        </row>
        <row r="258">
          <cell r="B258">
            <v>201108</v>
          </cell>
          <cell r="C258" t="str">
            <v>BPCANADA</v>
          </cell>
          <cell r="D258">
            <v>48215</v>
          </cell>
          <cell r="E258" t="str">
            <v>GASIDX</v>
          </cell>
          <cell r="F258">
            <v>78980</v>
          </cell>
          <cell r="H258" t="str">
            <v>Supply - LI</v>
          </cell>
          <cell r="W258">
            <v>1183.1598900000001</v>
          </cell>
        </row>
        <row r="259">
          <cell r="B259">
            <v>201108</v>
          </cell>
          <cell r="C259" t="str">
            <v>BPCANADA</v>
          </cell>
          <cell r="D259">
            <v>48216</v>
          </cell>
          <cell r="E259" t="str">
            <v>GASIDX</v>
          </cell>
          <cell r="F259">
            <v>99040</v>
          </cell>
          <cell r="H259" t="str">
            <v>Supply - EN</v>
          </cell>
          <cell r="W259">
            <v>1483.6687200000001</v>
          </cell>
        </row>
        <row r="260">
          <cell r="B260">
            <v>201108</v>
          </cell>
          <cell r="C260" t="str">
            <v>BPCANADA</v>
          </cell>
          <cell r="D260">
            <v>48217</v>
          </cell>
          <cell r="E260" t="str">
            <v>GASIDX</v>
          </cell>
          <cell r="F260">
            <v>946460</v>
          </cell>
          <cell r="H260" t="str">
            <v>Supply - NY</v>
          </cell>
          <cell r="W260">
            <v>14178.444030000001</v>
          </cell>
        </row>
        <row r="261">
          <cell r="B261">
            <v>201108</v>
          </cell>
          <cell r="C261" t="str">
            <v>BPCANADA</v>
          </cell>
          <cell r="D261">
            <v>116952</v>
          </cell>
          <cell r="E261" t="str">
            <v>GASIDX</v>
          </cell>
          <cell r="F261">
            <v>333060</v>
          </cell>
          <cell r="H261" t="str">
            <v>Supply - BG</v>
          </cell>
          <cell r="W261">
            <v>4989.4053300000005</v>
          </cell>
        </row>
        <row r="262">
          <cell r="B262">
            <v>201108</v>
          </cell>
          <cell r="C262" t="str">
            <v>BPCANADA</v>
          </cell>
          <cell r="D262">
            <v>116953</v>
          </cell>
          <cell r="E262" t="str">
            <v>GASIDX</v>
          </cell>
          <cell r="F262">
            <v>51420</v>
          </cell>
          <cell r="H262" t="str">
            <v>Supply - EG</v>
          </cell>
          <cell r="W262">
            <v>770.29731000000004</v>
          </cell>
        </row>
        <row r="263">
          <cell r="B263">
            <v>201108</v>
          </cell>
          <cell r="C263" t="str">
            <v>BPCANMKT</v>
          </cell>
          <cell r="D263">
            <v>84190</v>
          </cell>
          <cell r="E263" t="str">
            <v>GASIDX</v>
          </cell>
          <cell r="F263">
            <v>790890</v>
          </cell>
          <cell r="H263" t="str">
            <v>Supply - NIMO</v>
          </cell>
          <cell r="W263">
            <v>15797.236860000001</v>
          </cell>
        </row>
        <row r="264">
          <cell r="B264">
            <v>201108</v>
          </cell>
          <cell r="C264" t="str">
            <v>BPCANMKT</v>
          </cell>
          <cell r="D264">
            <v>91709</v>
          </cell>
          <cell r="E264" t="str">
            <v>GASIDX</v>
          </cell>
          <cell r="F264">
            <v>0</v>
          </cell>
          <cell r="H264" t="str">
            <v>Supply - NIMO</v>
          </cell>
          <cell r="W264">
            <v>0</v>
          </cell>
        </row>
        <row r="265">
          <cell r="B265">
            <v>201108</v>
          </cell>
          <cell r="C265" t="str">
            <v>CARGILL</v>
          </cell>
          <cell r="D265">
            <v>167165</v>
          </cell>
          <cell r="E265" t="str">
            <v>GASIDX</v>
          </cell>
          <cell r="F265">
            <v>1252870</v>
          </cell>
          <cell r="H265" t="str">
            <v>Supply - NY</v>
          </cell>
          <cell r="W265">
            <v>0</v>
          </cell>
        </row>
        <row r="266">
          <cell r="B266">
            <v>201108</v>
          </cell>
          <cell r="C266" t="str">
            <v>CARGILL</v>
          </cell>
          <cell r="D266">
            <v>167167</v>
          </cell>
          <cell r="E266" t="str">
            <v>GASIDX</v>
          </cell>
          <cell r="F266">
            <v>386990</v>
          </cell>
          <cell r="H266" t="str">
            <v>Supply - LI</v>
          </cell>
          <cell r="W266">
            <v>0</v>
          </cell>
        </row>
        <row r="267">
          <cell r="B267">
            <v>201108</v>
          </cell>
          <cell r="C267" t="str">
            <v>CARGILL</v>
          </cell>
          <cell r="D267">
            <v>167167</v>
          </cell>
          <cell r="E267" t="str">
            <v>GASIDX</v>
          </cell>
          <cell r="F267">
            <v>771910</v>
          </cell>
          <cell r="H267" t="str">
            <v>Supply - LI</v>
          </cell>
          <cell r="W267">
            <v>0</v>
          </cell>
        </row>
        <row r="268">
          <cell r="B268">
            <v>201108</v>
          </cell>
          <cell r="C268" t="str">
            <v>CITI</v>
          </cell>
          <cell r="D268">
            <v>179612</v>
          </cell>
          <cell r="E268" t="str">
            <v>GASIDX</v>
          </cell>
          <cell r="F268">
            <v>309600</v>
          </cell>
          <cell r="H268" t="str">
            <v>Supply - BG</v>
          </cell>
          <cell r="W268">
            <v>3091.9752000000003</v>
          </cell>
        </row>
        <row r="269">
          <cell r="B269">
            <v>201108</v>
          </cell>
          <cell r="C269" t="str">
            <v>DEVONGAS</v>
          </cell>
          <cell r="D269">
            <v>181089</v>
          </cell>
          <cell r="E269" t="str">
            <v>GASIDX</v>
          </cell>
          <cell r="F269">
            <v>309600</v>
          </cell>
          <cell r="H269" t="str">
            <v>Supply - BG</v>
          </cell>
          <cell r="W269">
            <v>3091.9752000000003</v>
          </cell>
        </row>
        <row r="270">
          <cell r="B270">
            <v>201108</v>
          </cell>
          <cell r="C270" t="str">
            <v>DISTRIGAS</v>
          </cell>
          <cell r="D270">
            <v>173774</v>
          </cell>
          <cell r="E270" t="str">
            <v>GAS</v>
          </cell>
          <cell r="F270">
            <v>0</v>
          </cell>
          <cell r="H270" t="str">
            <v>LNG - BG</v>
          </cell>
          <cell r="W270">
            <v>0</v>
          </cell>
        </row>
        <row r="271">
          <cell r="B271">
            <v>201108</v>
          </cell>
          <cell r="C271" t="str">
            <v>EMERASVC</v>
          </cell>
          <cell r="D271">
            <v>166065</v>
          </cell>
          <cell r="E271" t="str">
            <v>GASGDA</v>
          </cell>
          <cell r="F271">
            <v>0</v>
          </cell>
          <cell r="H271" t="str">
            <v>Supply - LI</v>
          </cell>
          <cell r="W271">
            <v>0</v>
          </cell>
        </row>
        <row r="272">
          <cell r="B272">
            <v>201108</v>
          </cell>
          <cell r="C272" t="str">
            <v>EMERASVC</v>
          </cell>
          <cell r="D272">
            <v>168215</v>
          </cell>
          <cell r="E272" t="str">
            <v>GAS</v>
          </cell>
          <cell r="F272">
            <v>0</v>
          </cell>
          <cell r="H272" t="str">
            <v>Supply - LI</v>
          </cell>
          <cell r="W272">
            <v>0</v>
          </cell>
        </row>
        <row r="273">
          <cell r="B273">
            <v>201108</v>
          </cell>
          <cell r="C273" t="str">
            <v>GRANITERDG</v>
          </cell>
          <cell r="D273">
            <v>165659</v>
          </cell>
          <cell r="E273" t="str">
            <v>GAS</v>
          </cell>
          <cell r="F273">
            <v>0</v>
          </cell>
          <cell r="H273" t="str">
            <v>Supply - EN</v>
          </cell>
          <cell r="W273">
            <v>0</v>
          </cell>
        </row>
        <row r="274">
          <cell r="B274">
            <v>201108</v>
          </cell>
          <cell r="C274" t="str">
            <v>HESS</v>
          </cell>
          <cell r="D274">
            <v>166447</v>
          </cell>
          <cell r="E274" t="str">
            <v>GASGDA</v>
          </cell>
          <cell r="F274">
            <v>0</v>
          </cell>
          <cell r="H274" t="str">
            <v>Supply - LI</v>
          </cell>
          <cell r="W274">
            <v>0</v>
          </cell>
        </row>
        <row r="275">
          <cell r="B275">
            <v>201108</v>
          </cell>
          <cell r="C275" t="str">
            <v>JARON</v>
          </cell>
          <cell r="D275">
            <v>166076</v>
          </cell>
          <cell r="E275" t="str">
            <v>GASGDA</v>
          </cell>
          <cell r="F275">
            <v>0</v>
          </cell>
          <cell r="H275" t="str">
            <v>Supply - LI</v>
          </cell>
          <cell r="W275">
            <v>0</v>
          </cell>
        </row>
        <row r="276">
          <cell r="B276">
            <v>201108</v>
          </cell>
          <cell r="C276" t="str">
            <v>JARON</v>
          </cell>
          <cell r="D276">
            <v>168216</v>
          </cell>
          <cell r="E276" t="str">
            <v>GAS</v>
          </cell>
          <cell r="F276">
            <v>0</v>
          </cell>
          <cell r="H276" t="str">
            <v>Supply - LI</v>
          </cell>
          <cell r="W276">
            <v>0</v>
          </cell>
        </row>
        <row r="277">
          <cell r="B277">
            <v>201108</v>
          </cell>
          <cell r="C277" t="str">
            <v>REPSOL</v>
          </cell>
          <cell r="D277">
            <v>166059</v>
          </cell>
          <cell r="E277" t="str">
            <v>GASIDX</v>
          </cell>
          <cell r="F277">
            <v>0</v>
          </cell>
          <cell r="H277" t="str">
            <v>Supply - EN</v>
          </cell>
          <cell r="W277">
            <v>0</v>
          </cell>
        </row>
        <row r="278">
          <cell r="B278">
            <v>201108</v>
          </cell>
          <cell r="C278" t="str">
            <v>REPSOL</v>
          </cell>
          <cell r="D278">
            <v>166062</v>
          </cell>
          <cell r="E278" t="str">
            <v>GASGDA</v>
          </cell>
          <cell r="F278">
            <v>0</v>
          </cell>
          <cell r="H278" t="str">
            <v>Supply - EN</v>
          </cell>
          <cell r="W278">
            <v>0</v>
          </cell>
        </row>
        <row r="279">
          <cell r="B279">
            <v>201108</v>
          </cell>
          <cell r="C279" t="str">
            <v>REPSOL</v>
          </cell>
          <cell r="D279">
            <v>166063</v>
          </cell>
          <cell r="E279" t="str">
            <v>GASGDA</v>
          </cell>
          <cell r="F279">
            <v>0</v>
          </cell>
          <cell r="H279" t="str">
            <v>Supply - EN</v>
          </cell>
          <cell r="W279">
            <v>0</v>
          </cell>
        </row>
        <row r="280">
          <cell r="B280">
            <v>201108</v>
          </cell>
          <cell r="C280" t="str">
            <v>REPSOL</v>
          </cell>
          <cell r="D280">
            <v>167168</v>
          </cell>
          <cell r="E280" t="str">
            <v>GASGDA</v>
          </cell>
          <cell r="F280">
            <v>0</v>
          </cell>
          <cell r="H280" t="str">
            <v>Supply - NEC</v>
          </cell>
          <cell r="W280">
            <v>0</v>
          </cell>
        </row>
        <row r="281">
          <cell r="B281">
            <v>201108</v>
          </cell>
          <cell r="C281" t="str">
            <v>SPARKENRGY</v>
          </cell>
          <cell r="D281">
            <v>180246</v>
          </cell>
          <cell r="E281" t="str">
            <v>GASIDX</v>
          </cell>
          <cell r="F281">
            <v>154800</v>
          </cell>
          <cell r="H281" t="str">
            <v>Supply - BG</v>
          </cell>
          <cell r="W281">
            <v>1545.9876000000002</v>
          </cell>
        </row>
        <row r="282">
          <cell r="B282">
            <v>201108</v>
          </cell>
          <cell r="C282" t="str">
            <v>TENASKA</v>
          </cell>
          <cell r="D282">
            <v>166066</v>
          </cell>
          <cell r="E282" t="str">
            <v>GASGDA</v>
          </cell>
          <cell r="F282">
            <v>0</v>
          </cell>
          <cell r="H282" t="str">
            <v>Supply - LI</v>
          </cell>
          <cell r="W282">
            <v>0</v>
          </cell>
        </row>
        <row r="283">
          <cell r="B283">
            <v>201108</v>
          </cell>
          <cell r="C283" t="str">
            <v>TENASKA</v>
          </cell>
          <cell r="D283">
            <v>168217</v>
          </cell>
          <cell r="E283" t="str">
            <v>GAS</v>
          </cell>
          <cell r="F283">
            <v>0</v>
          </cell>
          <cell r="H283" t="str">
            <v>Supply - LI</v>
          </cell>
          <cell r="W283">
            <v>0</v>
          </cell>
        </row>
        <row r="284">
          <cell r="B284">
            <v>201109</v>
          </cell>
          <cell r="C284" t="str">
            <v>ANE</v>
          </cell>
          <cell r="D284">
            <v>67038</v>
          </cell>
          <cell r="E284" t="str">
            <v>GASIDX</v>
          </cell>
          <cell r="F284">
            <v>220750</v>
          </cell>
          <cell r="H284" t="str">
            <v>Supply - NY</v>
          </cell>
          <cell r="W284">
            <v>4407.4945000000007</v>
          </cell>
        </row>
        <row r="285">
          <cell r="B285">
            <v>201109</v>
          </cell>
          <cell r="C285" t="str">
            <v>ANE</v>
          </cell>
          <cell r="D285">
            <v>67039</v>
          </cell>
          <cell r="E285" t="str">
            <v>GASIDX</v>
          </cell>
          <cell r="F285">
            <v>215660</v>
          </cell>
          <cell r="H285" t="str">
            <v>Supply - LI</v>
          </cell>
          <cell r="W285">
            <v>4305.8675600000006</v>
          </cell>
        </row>
        <row r="286">
          <cell r="B286">
            <v>201109</v>
          </cell>
          <cell r="C286" t="str">
            <v>BGLNG</v>
          </cell>
          <cell r="D286">
            <v>166064</v>
          </cell>
          <cell r="E286" t="str">
            <v>GASGDA</v>
          </cell>
          <cell r="F286">
            <v>0</v>
          </cell>
          <cell r="H286" t="str">
            <v>Supply - LI</v>
          </cell>
          <cell r="W286">
            <v>0</v>
          </cell>
        </row>
        <row r="287">
          <cell r="B287">
            <v>201109</v>
          </cell>
          <cell r="C287" t="str">
            <v>BGLNG</v>
          </cell>
          <cell r="D287">
            <v>166075</v>
          </cell>
          <cell r="E287" t="str">
            <v>GASGDA</v>
          </cell>
          <cell r="F287">
            <v>0</v>
          </cell>
          <cell r="H287" t="str">
            <v>Supply - LI</v>
          </cell>
          <cell r="W287">
            <v>0</v>
          </cell>
        </row>
        <row r="288">
          <cell r="B288">
            <v>201109</v>
          </cell>
          <cell r="C288" t="str">
            <v>BGLNG</v>
          </cell>
          <cell r="D288">
            <v>168214</v>
          </cell>
          <cell r="E288" t="str">
            <v>GAS</v>
          </cell>
          <cell r="F288">
            <v>0</v>
          </cell>
          <cell r="H288" t="str">
            <v>Supply - LI</v>
          </cell>
          <cell r="W288">
            <v>0</v>
          </cell>
        </row>
        <row r="289">
          <cell r="B289">
            <v>201109</v>
          </cell>
          <cell r="C289" t="str">
            <v>BP</v>
          </cell>
          <cell r="D289">
            <v>153738</v>
          </cell>
          <cell r="E289" t="str">
            <v>FUTTRG</v>
          </cell>
          <cell r="F289">
            <v>-282190</v>
          </cell>
          <cell r="H289" t="str">
            <v>Supply - NIMO</v>
          </cell>
          <cell r="W289">
            <v>0</v>
          </cell>
        </row>
        <row r="290">
          <cell r="B290">
            <v>201109</v>
          </cell>
          <cell r="C290" t="str">
            <v>BP</v>
          </cell>
          <cell r="D290">
            <v>153738</v>
          </cell>
          <cell r="E290" t="str">
            <v>GASTRG</v>
          </cell>
          <cell r="F290">
            <v>282190</v>
          </cell>
          <cell r="H290" t="str">
            <v>Supply - NIMO</v>
          </cell>
          <cell r="W290">
            <v>5634.2055399999999</v>
          </cell>
        </row>
        <row r="291">
          <cell r="B291">
            <v>201109</v>
          </cell>
          <cell r="C291" t="str">
            <v>BP</v>
          </cell>
          <cell r="D291">
            <v>166449</v>
          </cell>
          <cell r="E291" t="str">
            <v>GASGDA</v>
          </cell>
          <cell r="F291">
            <v>0</v>
          </cell>
          <cell r="H291" t="str">
            <v>Supply - LI</v>
          </cell>
          <cell r="W291">
            <v>0</v>
          </cell>
        </row>
        <row r="292">
          <cell r="B292">
            <v>201109</v>
          </cell>
          <cell r="C292" t="str">
            <v>BPCANADA</v>
          </cell>
          <cell r="D292">
            <v>48215</v>
          </cell>
          <cell r="E292" t="str">
            <v>GASIDX</v>
          </cell>
          <cell r="F292">
            <v>76390</v>
          </cell>
          <cell r="H292" t="str">
            <v>Supply - LI</v>
          </cell>
          <cell r="W292">
            <v>1143.9020549999998</v>
          </cell>
        </row>
        <row r="293">
          <cell r="B293">
            <v>201109</v>
          </cell>
          <cell r="C293" t="str">
            <v>BPCANADA</v>
          </cell>
          <cell r="D293">
            <v>48216</v>
          </cell>
          <cell r="E293" t="str">
            <v>GASIDX</v>
          </cell>
          <cell r="F293">
            <v>95790</v>
          </cell>
          <cell r="H293" t="str">
            <v>Supply - EN</v>
          </cell>
          <cell r="W293">
            <v>1434.4073549999998</v>
          </cell>
        </row>
        <row r="294">
          <cell r="B294">
            <v>201109</v>
          </cell>
          <cell r="C294" t="str">
            <v>BPCANADA</v>
          </cell>
          <cell r="D294">
            <v>48217</v>
          </cell>
          <cell r="E294" t="str">
            <v>GASIDX</v>
          </cell>
          <cell r="F294">
            <v>915410</v>
          </cell>
          <cell r="H294" t="str">
            <v>Supply - NY</v>
          </cell>
          <cell r="W294">
            <v>13707.807044999998</v>
          </cell>
        </row>
        <row r="295">
          <cell r="B295">
            <v>201109</v>
          </cell>
          <cell r="C295" t="str">
            <v>BPCANADA</v>
          </cell>
          <cell r="D295">
            <v>116952</v>
          </cell>
          <cell r="E295" t="str">
            <v>GASIDX</v>
          </cell>
          <cell r="F295">
            <v>322140</v>
          </cell>
          <cell r="H295" t="str">
            <v>Supply - BG</v>
          </cell>
          <cell r="W295">
            <v>4823.8854299999994</v>
          </cell>
        </row>
        <row r="296">
          <cell r="B296">
            <v>201109</v>
          </cell>
          <cell r="C296" t="str">
            <v>BPCANADA</v>
          </cell>
          <cell r="D296">
            <v>116953</v>
          </cell>
          <cell r="E296" t="str">
            <v>GASIDX</v>
          </cell>
          <cell r="F296">
            <v>49740</v>
          </cell>
          <cell r="H296" t="str">
            <v>Supply - EG</v>
          </cell>
          <cell r="W296">
            <v>744.8316299999999</v>
          </cell>
        </row>
        <row r="297">
          <cell r="B297">
            <v>201109</v>
          </cell>
          <cell r="C297" t="str">
            <v>BPCANMKT</v>
          </cell>
          <cell r="D297">
            <v>84190</v>
          </cell>
          <cell r="E297" t="str">
            <v>GASIDX</v>
          </cell>
          <cell r="F297">
            <v>764950</v>
          </cell>
          <cell r="H297" t="str">
            <v>Supply - NIMO</v>
          </cell>
          <cell r="W297">
            <v>15272.9917</v>
          </cell>
        </row>
        <row r="298">
          <cell r="B298">
            <v>201109</v>
          </cell>
          <cell r="C298" t="str">
            <v>BPCANMKT</v>
          </cell>
          <cell r="D298">
            <v>91709</v>
          </cell>
          <cell r="E298" t="str">
            <v>GASIDX</v>
          </cell>
          <cell r="F298">
            <v>0</v>
          </cell>
          <cell r="H298" t="str">
            <v>Supply - NIMO</v>
          </cell>
          <cell r="W298">
            <v>0</v>
          </cell>
        </row>
        <row r="299">
          <cell r="B299">
            <v>201109</v>
          </cell>
          <cell r="C299" t="str">
            <v>CARGILL</v>
          </cell>
          <cell r="D299">
            <v>167165</v>
          </cell>
          <cell r="E299" t="str">
            <v>GASIDX</v>
          </cell>
          <cell r="F299">
            <v>1211770</v>
          </cell>
          <cell r="H299" t="str">
            <v>Supply - NY</v>
          </cell>
          <cell r="W299">
            <v>0</v>
          </cell>
        </row>
        <row r="300">
          <cell r="B300">
            <v>201109</v>
          </cell>
          <cell r="C300" t="str">
            <v>CARGILL</v>
          </cell>
          <cell r="D300">
            <v>167167</v>
          </cell>
          <cell r="E300" t="str">
            <v>GASIDX</v>
          </cell>
          <cell r="F300">
            <v>374300</v>
          </cell>
          <cell r="H300" t="str">
            <v>Supply - LI</v>
          </cell>
          <cell r="W300">
            <v>0</v>
          </cell>
        </row>
        <row r="301">
          <cell r="B301">
            <v>201109</v>
          </cell>
          <cell r="C301" t="str">
            <v>CARGILL</v>
          </cell>
          <cell r="D301">
            <v>167167</v>
          </cell>
          <cell r="E301" t="str">
            <v>GASIDX</v>
          </cell>
          <cell r="F301">
            <v>746590</v>
          </cell>
          <cell r="H301" t="str">
            <v>Supply - LI</v>
          </cell>
          <cell r="W301">
            <v>0</v>
          </cell>
        </row>
        <row r="302">
          <cell r="B302">
            <v>201109</v>
          </cell>
          <cell r="C302" t="str">
            <v>CITI</v>
          </cell>
          <cell r="D302">
            <v>179612</v>
          </cell>
          <cell r="E302" t="str">
            <v>GASIDX</v>
          </cell>
          <cell r="F302">
            <v>299440</v>
          </cell>
          <cell r="H302" t="str">
            <v>Supply - BG</v>
          </cell>
          <cell r="W302">
            <v>2989.3095200000002</v>
          </cell>
        </row>
        <row r="303">
          <cell r="B303">
            <v>201109</v>
          </cell>
          <cell r="C303" t="str">
            <v>DEVONGAS</v>
          </cell>
          <cell r="D303">
            <v>181089</v>
          </cell>
          <cell r="E303" t="str">
            <v>GASIDX</v>
          </cell>
          <cell r="F303">
            <v>299440</v>
          </cell>
          <cell r="H303" t="str">
            <v>Supply - BG</v>
          </cell>
          <cell r="W303">
            <v>2989.3095200000002</v>
          </cell>
        </row>
        <row r="304">
          <cell r="B304">
            <v>201109</v>
          </cell>
          <cell r="C304" t="str">
            <v>DISTRIGAS</v>
          </cell>
          <cell r="D304">
            <v>173774</v>
          </cell>
          <cell r="E304" t="str">
            <v>GAS</v>
          </cell>
          <cell r="F304">
            <v>0</v>
          </cell>
          <cell r="H304" t="str">
            <v>LNG - BG</v>
          </cell>
          <cell r="W304">
            <v>0</v>
          </cell>
        </row>
        <row r="305">
          <cell r="B305">
            <v>201109</v>
          </cell>
          <cell r="C305" t="str">
            <v>EMERASVC</v>
          </cell>
          <cell r="D305">
            <v>166065</v>
          </cell>
          <cell r="E305" t="str">
            <v>GASGDA</v>
          </cell>
          <cell r="F305">
            <v>0</v>
          </cell>
          <cell r="H305" t="str">
            <v>Supply - LI</v>
          </cell>
          <cell r="W305">
            <v>0</v>
          </cell>
        </row>
        <row r="306">
          <cell r="B306">
            <v>201109</v>
          </cell>
          <cell r="C306" t="str">
            <v>EMERASVC</v>
          </cell>
          <cell r="D306">
            <v>168215</v>
          </cell>
          <cell r="E306" t="str">
            <v>GAS</v>
          </cell>
          <cell r="F306">
            <v>0</v>
          </cell>
          <cell r="H306" t="str">
            <v>Supply - LI</v>
          </cell>
          <cell r="W306">
            <v>0</v>
          </cell>
        </row>
        <row r="307">
          <cell r="B307">
            <v>201109</v>
          </cell>
          <cell r="C307" t="str">
            <v>GRANITERDG</v>
          </cell>
          <cell r="D307">
            <v>165659</v>
          </cell>
          <cell r="E307" t="str">
            <v>GAS</v>
          </cell>
          <cell r="F307">
            <v>0</v>
          </cell>
          <cell r="H307" t="str">
            <v>Supply - EN</v>
          </cell>
          <cell r="W307">
            <v>0</v>
          </cell>
        </row>
        <row r="308">
          <cell r="B308">
            <v>201109</v>
          </cell>
          <cell r="C308" t="str">
            <v>HESS</v>
          </cell>
          <cell r="D308">
            <v>166447</v>
          </cell>
          <cell r="E308" t="str">
            <v>GASGDA</v>
          </cell>
          <cell r="F308">
            <v>0</v>
          </cell>
          <cell r="H308" t="str">
            <v>Supply - LI</v>
          </cell>
          <cell r="W308">
            <v>0</v>
          </cell>
        </row>
        <row r="309">
          <cell r="B309">
            <v>201109</v>
          </cell>
          <cell r="C309" t="str">
            <v>JARON</v>
          </cell>
          <cell r="D309">
            <v>166076</v>
          </cell>
          <cell r="E309" t="str">
            <v>GASGDA</v>
          </cell>
          <cell r="F309">
            <v>0</v>
          </cell>
          <cell r="H309" t="str">
            <v>Supply - LI</v>
          </cell>
          <cell r="W309">
            <v>0</v>
          </cell>
        </row>
        <row r="310">
          <cell r="B310">
            <v>201109</v>
          </cell>
          <cell r="C310" t="str">
            <v>JARON</v>
          </cell>
          <cell r="D310">
            <v>168216</v>
          </cell>
          <cell r="E310" t="str">
            <v>GAS</v>
          </cell>
          <cell r="F310">
            <v>0</v>
          </cell>
          <cell r="H310" t="str">
            <v>Supply - LI</v>
          </cell>
          <cell r="W310">
            <v>0</v>
          </cell>
        </row>
        <row r="311">
          <cell r="B311">
            <v>201109</v>
          </cell>
          <cell r="C311" t="str">
            <v>REPSOL</v>
          </cell>
          <cell r="D311">
            <v>166059</v>
          </cell>
          <cell r="E311" t="str">
            <v>GASIDX</v>
          </cell>
          <cell r="F311">
            <v>0</v>
          </cell>
          <cell r="H311" t="str">
            <v>Supply - EN</v>
          </cell>
          <cell r="W311">
            <v>0</v>
          </cell>
        </row>
        <row r="312">
          <cell r="B312">
            <v>201109</v>
          </cell>
          <cell r="C312" t="str">
            <v>REPSOL</v>
          </cell>
          <cell r="D312">
            <v>166062</v>
          </cell>
          <cell r="E312" t="str">
            <v>GASGDA</v>
          </cell>
          <cell r="F312">
            <v>0</v>
          </cell>
          <cell r="H312" t="str">
            <v>Supply - EN</v>
          </cell>
          <cell r="W312">
            <v>0</v>
          </cell>
        </row>
        <row r="313">
          <cell r="B313">
            <v>201109</v>
          </cell>
          <cell r="C313" t="str">
            <v>REPSOL</v>
          </cell>
          <cell r="D313">
            <v>166063</v>
          </cell>
          <cell r="E313" t="str">
            <v>GASGDA</v>
          </cell>
          <cell r="F313">
            <v>0</v>
          </cell>
          <cell r="H313" t="str">
            <v>Supply - EN</v>
          </cell>
          <cell r="W313">
            <v>0</v>
          </cell>
        </row>
        <row r="314">
          <cell r="B314">
            <v>201109</v>
          </cell>
          <cell r="C314" t="str">
            <v>REPSOL</v>
          </cell>
          <cell r="D314">
            <v>167168</v>
          </cell>
          <cell r="E314" t="str">
            <v>GASGDA</v>
          </cell>
          <cell r="F314">
            <v>0</v>
          </cell>
          <cell r="H314" t="str">
            <v>Supply - NEC</v>
          </cell>
          <cell r="W314">
            <v>0</v>
          </cell>
        </row>
        <row r="315">
          <cell r="B315">
            <v>201109</v>
          </cell>
          <cell r="C315" t="str">
            <v>SPARKENRGY</v>
          </cell>
          <cell r="D315">
            <v>180246</v>
          </cell>
          <cell r="E315" t="str">
            <v>GASIDX</v>
          </cell>
          <cell r="F315">
            <v>149720</v>
          </cell>
          <cell r="H315" t="str">
            <v>Supply - BG</v>
          </cell>
          <cell r="W315">
            <v>1494.6547600000001</v>
          </cell>
        </row>
        <row r="316">
          <cell r="B316">
            <v>201109</v>
          </cell>
          <cell r="C316" t="str">
            <v>TENASKA</v>
          </cell>
          <cell r="D316">
            <v>166066</v>
          </cell>
          <cell r="E316" t="str">
            <v>GASGDA</v>
          </cell>
          <cell r="F316">
            <v>0</v>
          </cell>
          <cell r="H316" t="str">
            <v>Supply - LI</v>
          </cell>
          <cell r="W316">
            <v>0</v>
          </cell>
        </row>
        <row r="317">
          <cell r="B317">
            <v>201109</v>
          </cell>
          <cell r="C317" t="str">
            <v>TENASKA</v>
          </cell>
          <cell r="D317">
            <v>168217</v>
          </cell>
          <cell r="E317" t="str">
            <v>GAS</v>
          </cell>
          <cell r="F317">
            <v>0</v>
          </cell>
          <cell r="H317" t="str">
            <v>Supply - LI</v>
          </cell>
          <cell r="W317">
            <v>0</v>
          </cell>
        </row>
        <row r="318">
          <cell r="B318">
            <v>201110</v>
          </cell>
          <cell r="C318" t="str">
            <v>ANE</v>
          </cell>
          <cell r="D318">
            <v>67038</v>
          </cell>
          <cell r="E318" t="str">
            <v>GASIDX</v>
          </cell>
          <cell r="F318">
            <v>227950</v>
          </cell>
          <cell r="H318" t="str">
            <v>Supply - NY</v>
          </cell>
          <cell r="W318">
            <v>4549.4260999999997</v>
          </cell>
        </row>
        <row r="319">
          <cell r="B319">
            <v>201110</v>
          </cell>
          <cell r="C319" t="str">
            <v>ANE</v>
          </cell>
          <cell r="D319">
            <v>67039</v>
          </cell>
          <cell r="E319" t="str">
            <v>GASIDX</v>
          </cell>
          <cell r="F319">
            <v>222700</v>
          </cell>
          <cell r="H319" t="str">
            <v>Supply - LI</v>
          </cell>
          <cell r="W319">
            <v>4444.6466</v>
          </cell>
        </row>
        <row r="320">
          <cell r="B320">
            <v>201110</v>
          </cell>
          <cell r="C320" t="str">
            <v>BGLNG</v>
          </cell>
          <cell r="D320">
            <v>166064</v>
          </cell>
          <cell r="E320" t="str">
            <v>GASGDA</v>
          </cell>
          <cell r="F320">
            <v>0</v>
          </cell>
          <cell r="H320" t="str">
            <v>Supply - LI</v>
          </cell>
          <cell r="W320">
            <v>0</v>
          </cell>
        </row>
        <row r="321">
          <cell r="B321">
            <v>201110</v>
          </cell>
          <cell r="C321" t="str">
            <v>BGLNG</v>
          </cell>
          <cell r="D321">
            <v>166075</v>
          </cell>
          <cell r="E321" t="str">
            <v>GASGDA</v>
          </cell>
          <cell r="F321">
            <v>0</v>
          </cell>
          <cell r="H321" t="str">
            <v>Supply - LI</v>
          </cell>
          <cell r="W321">
            <v>0</v>
          </cell>
        </row>
        <row r="322">
          <cell r="B322">
            <v>201110</v>
          </cell>
          <cell r="C322" t="str">
            <v>BGLNG</v>
          </cell>
          <cell r="D322">
            <v>168214</v>
          </cell>
          <cell r="E322" t="str">
            <v>GAS</v>
          </cell>
          <cell r="F322">
            <v>0</v>
          </cell>
          <cell r="H322" t="str">
            <v>Supply - LI</v>
          </cell>
          <cell r="W322">
            <v>0</v>
          </cell>
        </row>
        <row r="323">
          <cell r="B323">
            <v>201110</v>
          </cell>
          <cell r="C323" t="str">
            <v>BP</v>
          </cell>
          <cell r="D323">
            <v>153738</v>
          </cell>
          <cell r="E323" t="str">
            <v>FUTTRG</v>
          </cell>
          <cell r="F323">
            <v>-291410</v>
          </cell>
          <cell r="H323" t="str">
            <v>Supply - NIMO</v>
          </cell>
          <cell r="W323">
            <v>0</v>
          </cell>
        </row>
        <row r="324">
          <cell r="B324">
            <v>201110</v>
          </cell>
          <cell r="C324" t="str">
            <v>BP</v>
          </cell>
          <cell r="D324">
            <v>153738</v>
          </cell>
          <cell r="E324" t="str">
            <v>GASTRG</v>
          </cell>
          <cell r="F324">
            <v>291410</v>
          </cell>
          <cell r="H324" t="str">
            <v>Supply - NIMO</v>
          </cell>
          <cell r="W324">
            <v>5815.9607800000003</v>
          </cell>
        </row>
        <row r="325">
          <cell r="B325">
            <v>201110</v>
          </cell>
          <cell r="C325" t="str">
            <v>BP</v>
          </cell>
          <cell r="D325">
            <v>166449</v>
          </cell>
          <cell r="E325" t="str">
            <v>GASGDA</v>
          </cell>
          <cell r="F325">
            <v>0</v>
          </cell>
          <cell r="H325" t="str">
            <v>Supply - LI</v>
          </cell>
          <cell r="W325">
            <v>0</v>
          </cell>
        </row>
        <row r="326">
          <cell r="B326">
            <v>201110</v>
          </cell>
          <cell r="C326" t="str">
            <v>BPCANADA</v>
          </cell>
          <cell r="D326">
            <v>48215</v>
          </cell>
          <cell r="E326" t="str">
            <v>GASIDX</v>
          </cell>
          <cell r="F326">
            <v>78880</v>
          </cell>
          <cell r="H326" t="str">
            <v>Supply - LI</v>
          </cell>
          <cell r="W326">
            <v>1180.7152799999999</v>
          </cell>
        </row>
        <row r="327">
          <cell r="B327">
            <v>201110</v>
          </cell>
          <cell r="C327" t="str">
            <v>BPCANADA</v>
          </cell>
          <cell r="D327">
            <v>48216</v>
          </cell>
          <cell r="E327" t="str">
            <v>GASIDX</v>
          </cell>
          <cell r="F327">
            <v>98920</v>
          </cell>
          <cell r="H327" t="str">
            <v>Supply - EN</v>
          </cell>
          <cell r="W327">
            <v>1480.6840199999999</v>
          </cell>
        </row>
        <row r="328">
          <cell r="B328">
            <v>201110</v>
          </cell>
          <cell r="C328" t="str">
            <v>BPCANADA</v>
          </cell>
          <cell r="D328">
            <v>48217</v>
          </cell>
          <cell r="E328" t="str">
            <v>GASIDX</v>
          </cell>
          <cell r="F328">
            <v>945300</v>
          </cell>
          <cell r="H328" t="str">
            <v>Supply - NY</v>
          </cell>
          <cell r="W328">
            <v>14149.723049999999</v>
          </cell>
        </row>
        <row r="329">
          <cell r="B329">
            <v>201110</v>
          </cell>
          <cell r="C329" t="str">
            <v>BPCANADA</v>
          </cell>
          <cell r="D329">
            <v>116952</v>
          </cell>
          <cell r="E329" t="str">
            <v>GASIDX</v>
          </cell>
          <cell r="F329">
            <v>332650</v>
          </cell>
          <cell r="H329" t="str">
            <v>Supply - BG</v>
          </cell>
          <cell r="W329">
            <v>4979.2715250000001</v>
          </cell>
        </row>
        <row r="330">
          <cell r="B330">
            <v>201110</v>
          </cell>
          <cell r="C330" t="str">
            <v>BPCANADA</v>
          </cell>
          <cell r="D330">
            <v>116953</v>
          </cell>
          <cell r="E330" t="str">
            <v>GASIDX</v>
          </cell>
          <cell r="F330">
            <v>51360</v>
          </cell>
          <cell r="H330" t="str">
            <v>Supply - EG</v>
          </cell>
          <cell r="W330">
            <v>768.78215999999998</v>
          </cell>
        </row>
        <row r="331">
          <cell r="B331">
            <v>201110</v>
          </cell>
          <cell r="C331" t="str">
            <v>BPCANMKT</v>
          </cell>
          <cell r="D331">
            <v>84190</v>
          </cell>
          <cell r="E331" t="str">
            <v>GASIDX</v>
          </cell>
          <cell r="F331">
            <v>789920</v>
          </cell>
          <cell r="H331" t="str">
            <v>Supply - NIMO</v>
          </cell>
          <cell r="W331">
            <v>15765.22336</v>
          </cell>
        </row>
        <row r="332">
          <cell r="B332">
            <v>201110</v>
          </cell>
          <cell r="C332" t="str">
            <v>BPCANMKT</v>
          </cell>
          <cell r="D332">
            <v>91709</v>
          </cell>
          <cell r="E332" t="str">
            <v>GASIDX</v>
          </cell>
          <cell r="F332">
            <v>0</v>
          </cell>
          <cell r="H332" t="str">
            <v>Supply - NIMO</v>
          </cell>
          <cell r="W332">
            <v>0</v>
          </cell>
        </row>
        <row r="333">
          <cell r="B333">
            <v>201110</v>
          </cell>
          <cell r="C333" t="str">
            <v>CARGILL</v>
          </cell>
          <cell r="D333">
            <v>167165</v>
          </cell>
          <cell r="E333" t="str">
            <v>GASIDX</v>
          </cell>
          <cell r="F333">
            <v>1251340</v>
          </cell>
          <cell r="H333" t="str">
            <v>Supply - NY</v>
          </cell>
          <cell r="W333">
            <v>0</v>
          </cell>
        </row>
        <row r="334">
          <cell r="B334">
            <v>201110</v>
          </cell>
          <cell r="C334" t="str">
            <v>CARGILL</v>
          </cell>
          <cell r="D334">
            <v>167167</v>
          </cell>
          <cell r="E334" t="str">
            <v>GASIDX</v>
          </cell>
          <cell r="F334">
            <v>386520</v>
          </cell>
          <cell r="H334" t="str">
            <v>Supply - LI</v>
          </cell>
          <cell r="W334">
            <v>0</v>
          </cell>
        </row>
        <row r="335">
          <cell r="B335">
            <v>201110</v>
          </cell>
          <cell r="C335" t="str">
            <v>CARGILL</v>
          </cell>
          <cell r="D335">
            <v>167167</v>
          </cell>
          <cell r="E335" t="str">
            <v>GASIDX</v>
          </cell>
          <cell r="F335">
            <v>770970</v>
          </cell>
          <cell r="H335" t="str">
            <v>Supply - LI</v>
          </cell>
          <cell r="W335">
            <v>0</v>
          </cell>
        </row>
        <row r="336">
          <cell r="B336">
            <v>201110</v>
          </cell>
          <cell r="C336" t="str">
            <v>CITI</v>
          </cell>
          <cell r="D336">
            <v>179612</v>
          </cell>
          <cell r="E336" t="str">
            <v>GASIDX</v>
          </cell>
          <cell r="F336">
            <v>309220</v>
          </cell>
          <cell r="H336" t="str">
            <v>Supply - BG</v>
          </cell>
          <cell r="W336">
            <v>3085.7063800000001</v>
          </cell>
        </row>
        <row r="337">
          <cell r="B337">
            <v>201110</v>
          </cell>
          <cell r="C337" t="str">
            <v>DEVONGAS</v>
          </cell>
          <cell r="D337">
            <v>181089</v>
          </cell>
          <cell r="E337" t="str">
            <v>GASIDX</v>
          </cell>
          <cell r="F337">
            <v>309220</v>
          </cell>
          <cell r="H337" t="str">
            <v>Supply - BG</v>
          </cell>
          <cell r="W337">
            <v>3085.7063800000001</v>
          </cell>
        </row>
        <row r="338">
          <cell r="B338">
            <v>201110</v>
          </cell>
          <cell r="C338" t="str">
            <v>DISTRIGAS</v>
          </cell>
          <cell r="D338">
            <v>173774</v>
          </cell>
          <cell r="E338" t="str">
            <v>GAS</v>
          </cell>
          <cell r="F338">
            <v>0</v>
          </cell>
          <cell r="H338" t="str">
            <v>LNG - BG</v>
          </cell>
          <cell r="W338">
            <v>0</v>
          </cell>
        </row>
        <row r="339">
          <cell r="B339">
            <v>201110</v>
          </cell>
          <cell r="C339" t="str">
            <v>EMERASVC</v>
          </cell>
          <cell r="D339">
            <v>166065</v>
          </cell>
          <cell r="E339" t="str">
            <v>GASGDA</v>
          </cell>
          <cell r="F339">
            <v>0</v>
          </cell>
          <cell r="H339" t="str">
            <v>Supply - LI</v>
          </cell>
          <cell r="W339">
            <v>0</v>
          </cell>
        </row>
        <row r="340">
          <cell r="B340">
            <v>201110</v>
          </cell>
          <cell r="C340" t="str">
            <v>EMERASVC</v>
          </cell>
          <cell r="D340">
            <v>168215</v>
          </cell>
          <cell r="E340" t="str">
            <v>GAS</v>
          </cell>
          <cell r="F340">
            <v>0</v>
          </cell>
          <cell r="H340" t="str">
            <v>Supply - LI</v>
          </cell>
          <cell r="W340">
            <v>0</v>
          </cell>
        </row>
        <row r="341">
          <cell r="B341">
            <v>201110</v>
          </cell>
          <cell r="C341" t="str">
            <v>HESS</v>
          </cell>
          <cell r="D341">
            <v>166447</v>
          </cell>
          <cell r="E341" t="str">
            <v>GASGDA</v>
          </cell>
          <cell r="F341">
            <v>0</v>
          </cell>
          <cell r="H341" t="str">
            <v>Supply - LI</v>
          </cell>
          <cell r="W341">
            <v>0</v>
          </cell>
        </row>
        <row r="342">
          <cell r="B342">
            <v>201110</v>
          </cell>
          <cell r="C342" t="str">
            <v>JARON</v>
          </cell>
          <cell r="D342">
            <v>166076</v>
          </cell>
          <cell r="E342" t="str">
            <v>GASGDA</v>
          </cell>
          <cell r="F342">
            <v>0</v>
          </cell>
          <cell r="H342" t="str">
            <v>Supply - LI</v>
          </cell>
          <cell r="W342">
            <v>0</v>
          </cell>
        </row>
        <row r="343">
          <cell r="B343">
            <v>201110</v>
          </cell>
          <cell r="C343" t="str">
            <v>JARON</v>
          </cell>
          <cell r="D343">
            <v>168216</v>
          </cell>
          <cell r="E343" t="str">
            <v>GAS</v>
          </cell>
          <cell r="F343">
            <v>0</v>
          </cell>
          <cell r="H343" t="str">
            <v>Supply - LI</v>
          </cell>
          <cell r="W343">
            <v>0</v>
          </cell>
        </row>
        <row r="344">
          <cell r="B344">
            <v>201110</v>
          </cell>
          <cell r="C344" t="str">
            <v>REPSOL</v>
          </cell>
          <cell r="D344">
            <v>166059</v>
          </cell>
          <cell r="E344" t="str">
            <v>GASIDX</v>
          </cell>
          <cell r="F344">
            <v>0</v>
          </cell>
          <cell r="H344" t="str">
            <v>Supply - EN</v>
          </cell>
          <cell r="W344">
            <v>0</v>
          </cell>
        </row>
        <row r="345">
          <cell r="B345">
            <v>201110</v>
          </cell>
          <cell r="C345" t="str">
            <v>REPSOL</v>
          </cell>
          <cell r="D345">
            <v>166062</v>
          </cell>
          <cell r="E345" t="str">
            <v>GASGDA</v>
          </cell>
          <cell r="F345">
            <v>0</v>
          </cell>
          <cell r="H345" t="str">
            <v>Supply - EN</v>
          </cell>
          <cell r="W345">
            <v>0</v>
          </cell>
        </row>
        <row r="346">
          <cell r="B346">
            <v>201110</v>
          </cell>
          <cell r="C346" t="str">
            <v>REPSOL</v>
          </cell>
          <cell r="D346">
            <v>166063</v>
          </cell>
          <cell r="E346" t="str">
            <v>GASGDA</v>
          </cell>
          <cell r="F346">
            <v>0</v>
          </cell>
          <cell r="H346" t="str">
            <v>Supply - EN</v>
          </cell>
          <cell r="W346">
            <v>0</v>
          </cell>
        </row>
        <row r="347">
          <cell r="B347">
            <v>201110</v>
          </cell>
          <cell r="C347" t="str">
            <v>REPSOL</v>
          </cell>
          <cell r="D347">
            <v>167168</v>
          </cell>
          <cell r="E347" t="str">
            <v>GASGDA</v>
          </cell>
          <cell r="F347">
            <v>0</v>
          </cell>
          <cell r="H347" t="str">
            <v>Supply - NEC</v>
          </cell>
          <cell r="W347">
            <v>0</v>
          </cell>
        </row>
        <row r="348">
          <cell r="B348">
            <v>201110</v>
          </cell>
          <cell r="C348" t="str">
            <v>SPARKENRGY</v>
          </cell>
          <cell r="D348">
            <v>180246</v>
          </cell>
          <cell r="E348" t="str">
            <v>GASIDX</v>
          </cell>
          <cell r="F348">
            <v>154610</v>
          </cell>
          <cell r="H348" t="str">
            <v>Supply - BG</v>
          </cell>
          <cell r="W348">
            <v>1542.85319</v>
          </cell>
        </row>
        <row r="349">
          <cell r="B349">
            <v>201110</v>
          </cell>
          <cell r="C349" t="str">
            <v>TENASKA</v>
          </cell>
          <cell r="D349">
            <v>166066</v>
          </cell>
          <cell r="E349" t="str">
            <v>GASGDA</v>
          </cell>
          <cell r="F349">
            <v>0</v>
          </cell>
          <cell r="H349" t="str">
            <v>Supply - LI</v>
          </cell>
          <cell r="W349">
            <v>0</v>
          </cell>
        </row>
        <row r="350">
          <cell r="B350">
            <v>201110</v>
          </cell>
          <cell r="C350" t="str">
            <v>TENASKA</v>
          </cell>
          <cell r="D350">
            <v>168217</v>
          </cell>
          <cell r="E350" t="str">
            <v>GAS</v>
          </cell>
          <cell r="F350">
            <v>0</v>
          </cell>
          <cell r="H350" t="str">
            <v>Supply - LI</v>
          </cell>
          <cell r="W350">
            <v>0</v>
          </cell>
        </row>
        <row r="351">
          <cell r="B351">
            <v>201111</v>
          </cell>
          <cell r="C351" t="str">
            <v>BPCANADA</v>
          </cell>
          <cell r="D351">
            <v>48215</v>
          </cell>
          <cell r="E351" t="str">
            <v>GASIDX</v>
          </cell>
          <cell r="F351">
            <v>76280</v>
          </cell>
          <cell r="H351" t="str">
            <v>Supply - LI</v>
          </cell>
          <cell r="W351">
            <v>1141.2250799999999</v>
          </cell>
        </row>
        <row r="352">
          <cell r="B352">
            <v>201111</v>
          </cell>
          <cell r="C352" t="str">
            <v>BPCANADA</v>
          </cell>
          <cell r="D352">
            <v>48216</v>
          </cell>
          <cell r="E352" t="str">
            <v>GASIDX</v>
          </cell>
          <cell r="F352">
            <v>95660</v>
          </cell>
          <cell r="H352" t="str">
            <v>Supply - EN</v>
          </cell>
          <cell r="W352">
            <v>1431.1692599999999</v>
          </cell>
        </row>
        <row r="353">
          <cell r="B353">
            <v>201111</v>
          </cell>
          <cell r="C353" t="str">
            <v>BPCANADA</v>
          </cell>
          <cell r="D353">
            <v>48217</v>
          </cell>
          <cell r="E353" t="str">
            <v>GASIDX</v>
          </cell>
          <cell r="F353">
            <v>914170</v>
          </cell>
          <cell r="H353" t="str">
            <v>Supply - NY</v>
          </cell>
          <cell r="W353">
            <v>13676.897369999999</v>
          </cell>
        </row>
        <row r="354">
          <cell r="B354">
            <v>201111</v>
          </cell>
          <cell r="C354" t="str">
            <v>BPCANADA</v>
          </cell>
          <cell r="D354">
            <v>116952</v>
          </cell>
          <cell r="E354" t="str">
            <v>GASIDX</v>
          </cell>
          <cell r="F354">
            <v>321700</v>
          </cell>
          <cell r="H354" t="str">
            <v>Supply - BG</v>
          </cell>
          <cell r="W354">
            <v>4812.9536999999991</v>
          </cell>
        </row>
        <row r="355">
          <cell r="B355">
            <v>201111</v>
          </cell>
          <cell r="C355" t="str">
            <v>BPCANADA</v>
          </cell>
          <cell r="D355">
            <v>116953</v>
          </cell>
          <cell r="E355" t="str">
            <v>GASIDX</v>
          </cell>
          <cell r="F355">
            <v>49670</v>
          </cell>
          <cell r="H355" t="str">
            <v>Supply - EG</v>
          </cell>
          <cell r="W355">
            <v>743.11286999999993</v>
          </cell>
        </row>
        <row r="356">
          <cell r="B356">
            <v>201111</v>
          </cell>
          <cell r="C356" t="str">
            <v>DISTRIGAS</v>
          </cell>
          <cell r="D356">
            <v>173774</v>
          </cell>
          <cell r="E356" t="str">
            <v>GAS</v>
          </cell>
          <cell r="F356">
            <v>0</v>
          </cell>
          <cell r="H356" t="str">
            <v>LNG - BG</v>
          </cell>
          <cell r="W356">
            <v>0</v>
          </cell>
        </row>
        <row r="357">
          <cell r="B357">
            <v>201111</v>
          </cell>
          <cell r="C357" t="str">
            <v>JARON</v>
          </cell>
          <cell r="D357">
            <v>180006</v>
          </cell>
          <cell r="E357" t="str">
            <v>FUTTRG</v>
          </cell>
          <cell r="F357">
            <v>-128580</v>
          </cell>
          <cell r="H357" t="str">
            <v>Sales - NIMO</v>
          </cell>
          <cell r="W357">
            <v>0</v>
          </cell>
        </row>
        <row r="358">
          <cell r="B358">
            <v>201111</v>
          </cell>
          <cell r="C358" t="str">
            <v>JARON</v>
          </cell>
          <cell r="D358">
            <v>180006</v>
          </cell>
          <cell r="E358" t="str">
            <v>GASTRG</v>
          </cell>
          <cell r="F358">
            <v>128580</v>
          </cell>
          <cell r="H358" t="str">
            <v>Sales - NIMO</v>
          </cell>
          <cell r="W358">
            <v>2564.9138400000002</v>
          </cell>
        </row>
        <row r="359">
          <cell r="B359">
            <v>201112</v>
          </cell>
          <cell r="C359" t="str">
            <v>BPCANADA</v>
          </cell>
          <cell r="D359">
            <v>48215</v>
          </cell>
          <cell r="E359" t="str">
            <v>GASIDX</v>
          </cell>
          <cell r="F359">
            <v>78760</v>
          </cell>
          <cell r="H359" t="str">
            <v>Supply - LI</v>
          </cell>
          <cell r="W359">
            <v>1177.73766</v>
          </cell>
        </row>
        <row r="360">
          <cell r="B360">
            <v>201112</v>
          </cell>
          <cell r="C360" t="str">
            <v>BPCANADA</v>
          </cell>
          <cell r="D360">
            <v>48216</v>
          </cell>
          <cell r="E360" t="str">
            <v>GASIDX</v>
          </cell>
          <cell r="F360">
            <v>98770</v>
          </cell>
          <cell r="H360" t="str">
            <v>Supply - EN</v>
          </cell>
          <cell r="W360">
            <v>1476.957195</v>
          </cell>
        </row>
        <row r="361">
          <cell r="B361">
            <v>201112</v>
          </cell>
          <cell r="C361" t="str">
            <v>BPCANADA</v>
          </cell>
          <cell r="D361">
            <v>48217</v>
          </cell>
          <cell r="E361" t="str">
            <v>GASIDX</v>
          </cell>
          <cell r="F361">
            <v>943890</v>
          </cell>
          <cell r="H361" t="str">
            <v>Supply - NY</v>
          </cell>
          <cell r="W361">
            <v>14114.459115</v>
          </cell>
        </row>
        <row r="362">
          <cell r="B362">
            <v>201112</v>
          </cell>
          <cell r="C362" t="str">
            <v>BPCANADA</v>
          </cell>
          <cell r="D362">
            <v>116952</v>
          </cell>
          <cell r="E362" t="str">
            <v>GASIDX</v>
          </cell>
          <cell r="F362">
            <v>332160</v>
          </cell>
          <cell r="H362" t="str">
            <v>Supply - BG</v>
          </cell>
          <cell r="W362">
            <v>4966.9545600000001</v>
          </cell>
        </row>
        <row r="363">
          <cell r="B363">
            <v>201112</v>
          </cell>
          <cell r="C363" t="str">
            <v>BPCANADA</v>
          </cell>
          <cell r="D363">
            <v>116953</v>
          </cell>
          <cell r="E363" t="str">
            <v>GASIDX</v>
          </cell>
          <cell r="F363">
            <v>51280</v>
          </cell>
          <cell r="H363" t="str">
            <v>Supply - EG</v>
          </cell>
          <cell r="W363">
            <v>766.81547999999998</v>
          </cell>
        </row>
        <row r="364">
          <cell r="B364">
            <v>201112</v>
          </cell>
          <cell r="C364" t="str">
            <v>DISTRIGAS</v>
          </cell>
          <cell r="D364">
            <v>173774</v>
          </cell>
          <cell r="E364" t="str">
            <v>GAS</v>
          </cell>
          <cell r="F364">
            <v>0</v>
          </cell>
          <cell r="H364" t="str">
            <v>LNG - BG</v>
          </cell>
          <cell r="W364">
            <v>0</v>
          </cell>
        </row>
        <row r="365">
          <cell r="B365">
            <v>201112</v>
          </cell>
          <cell r="C365" t="str">
            <v>JARON</v>
          </cell>
          <cell r="D365">
            <v>180006</v>
          </cell>
          <cell r="E365" t="str">
            <v>FUTTRG</v>
          </cell>
          <cell r="F365">
            <v>-132760</v>
          </cell>
          <cell r="H365" t="str">
            <v>Sales - NIMO</v>
          </cell>
          <cell r="W365">
            <v>0</v>
          </cell>
        </row>
        <row r="366">
          <cell r="B366">
            <v>201112</v>
          </cell>
          <cell r="C366" t="str">
            <v>JARON</v>
          </cell>
          <cell r="D366">
            <v>180006</v>
          </cell>
          <cell r="E366" t="str">
            <v>GASTRG</v>
          </cell>
          <cell r="F366">
            <v>132760</v>
          </cell>
          <cell r="H366" t="str">
            <v>Sales - NIMO</v>
          </cell>
          <cell r="W366">
            <v>2646.9688799999999</v>
          </cell>
        </row>
        <row r="367">
          <cell r="B367">
            <v>201201</v>
          </cell>
          <cell r="C367" t="str">
            <v>BPCANADA</v>
          </cell>
          <cell r="D367">
            <v>48215</v>
          </cell>
          <cell r="E367" t="str">
            <v>GASIDX</v>
          </cell>
          <cell r="F367">
            <v>78690</v>
          </cell>
          <cell r="H367" t="str">
            <v>Supply - LI</v>
          </cell>
          <cell r="W367">
            <v>1372.11753</v>
          </cell>
        </row>
        <row r="368">
          <cell r="B368">
            <v>201201</v>
          </cell>
          <cell r="C368" t="str">
            <v>BPCANADA</v>
          </cell>
          <cell r="D368">
            <v>48216</v>
          </cell>
          <cell r="E368" t="str">
            <v>GASIDX</v>
          </cell>
          <cell r="F368">
            <v>98670</v>
          </cell>
          <cell r="H368" t="str">
            <v>Supply - EN</v>
          </cell>
          <cell r="W368">
            <v>1720.5087900000001</v>
          </cell>
        </row>
        <row r="369">
          <cell r="B369">
            <v>201201</v>
          </cell>
          <cell r="C369" t="str">
            <v>BPCANADA</v>
          </cell>
          <cell r="D369">
            <v>48217</v>
          </cell>
          <cell r="E369" t="str">
            <v>GASIDX</v>
          </cell>
          <cell r="F369">
            <v>942960</v>
          </cell>
          <cell r="H369" t="str">
            <v>Supply - NY</v>
          </cell>
          <cell r="W369">
            <v>16442.393520000001</v>
          </cell>
        </row>
        <row r="370">
          <cell r="B370">
            <v>201201</v>
          </cell>
          <cell r="C370" t="str">
            <v>BPCANADA</v>
          </cell>
          <cell r="D370">
            <v>116952</v>
          </cell>
          <cell r="E370" t="str">
            <v>GASIDX</v>
          </cell>
          <cell r="F370">
            <v>331830</v>
          </cell>
          <cell r="H370" t="str">
            <v>Supply - BG</v>
          </cell>
          <cell r="W370">
            <v>5786.1197099999999</v>
          </cell>
        </row>
        <row r="371">
          <cell r="B371">
            <v>201201</v>
          </cell>
          <cell r="C371" t="str">
            <v>BPCANADA</v>
          </cell>
          <cell r="D371">
            <v>116953</v>
          </cell>
          <cell r="E371" t="str">
            <v>GASIDX</v>
          </cell>
          <cell r="F371">
            <v>51230</v>
          </cell>
          <cell r="H371" t="str">
            <v>Supply - EG</v>
          </cell>
          <cell r="W371">
            <v>893.2975100000001</v>
          </cell>
        </row>
        <row r="372">
          <cell r="B372">
            <v>201201</v>
          </cell>
          <cell r="C372" t="str">
            <v>DISTRIGAS</v>
          </cell>
          <cell r="D372">
            <v>173774</v>
          </cell>
          <cell r="E372" t="str">
            <v>GAS</v>
          </cell>
          <cell r="F372">
            <v>0</v>
          </cell>
          <cell r="H372" t="str">
            <v>LNG - BG</v>
          </cell>
          <cell r="W372">
            <v>0</v>
          </cell>
        </row>
        <row r="373">
          <cell r="B373">
            <v>201201</v>
          </cell>
          <cell r="C373" t="str">
            <v>JARON</v>
          </cell>
          <cell r="D373">
            <v>180006</v>
          </cell>
          <cell r="E373" t="str">
            <v>FUTTRG</v>
          </cell>
          <cell r="F373">
            <v>-132630</v>
          </cell>
          <cell r="H373" t="str">
            <v>Sales - NIMO</v>
          </cell>
          <cell r="W373">
            <v>0</v>
          </cell>
        </row>
        <row r="374">
          <cell r="B374">
            <v>201201</v>
          </cell>
          <cell r="C374" t="str">
            <v>JARON</v>
          </cell>
          <cell r="D374">
            <v>180006</v>
          </cell>
          <cell r="E374" t="str">
            <v>GASTRG</v>
          </cell>
          <cell r="F374">
            <v>132630</v>
          </cell>
          <cell r="H374" t="str">
            <v>Sales - NIMO</v>
          </cell>
          <cell r="W374">
            <v>2643.0506399999999</v>
          </cell>
        </row>
        <row r="375">
          <cell r="B375">
            <v>201202</v>
          </cell>
          <cell r="C375" t="str">
            <v>BPCANADA</v>
          </cell>
          <cell r="D375">
            <v>48215</v>
          </cell>
          <cell r="E375" t="str">
            <v>GASIDX</v>
          </cell>
          <cell r="F375">
            <v>73540</v>
          </cell>
          <cell r="H375" t="str">
            <v>Supply - LI</v>
          </cell>
          <cell r="W375">
            <v>1281.5448100000001</v>
          </cell>
        </row>
        <row r="376">
          <cell r="B376">
            <v>201202</v>
          </cell>
          <cell r="C376" t="str">
            <v>BPCANADA</v>
          </cell>
          <cell r="D376">
            <v>48216</v>
          </cell>
          <cell r="E376" t="str">
            <v>GASIDX</v>
          </cell>
          <cell r="F376">
            <v>92220</v>
          </cell>
          <cell r="H376" t="str">
            <v>Supply - EN</v>
          </cell>
          <cell r="W376">
            <v>1607.0718300000001</v>
          </cell>
        </row>
        <row r="377">
          <cell r="B377">
            <v>201202</v>
          </cell>
          <cell r="C377" t="str">
            <v>BPCANADA</v>
          </cell>
          <cell r="D377">
            <v>48217</v>
          </cell>
          <cell r="E377" t="str">
            <v>GASIDX</v>
          </cell>
          <cell r="F377">
            <v>881250</v>
          </cell>
          <cell r="H377" t="str">
            <v>Supply - NY</v>
          </cell>
          <cell r="W377">
            <v>15357.103125000001</v>
          </cell>
        </row>
        <row r="378">
          <cell r="B378">
            <v>201202</v>
          </cell>
          <cell r="C378" t="str">
            <v>BPCANADA</v>
          </cell>
          <cell r="D378">
            <v>116952</v>
          </cell>
          <cell r="E378" t="str">
            <v>GASIDX</v>
          </cell>
          <cell r="F378">
            <v>310110</v>
          </cell>
          <cell r="H378" t="str">
            <v>Supply - BG</v>
          </cell>
          <cell r="W378">
            <v>5404.1319149999999</v>
          </cell>
        </row>
        <row r="379">
          <cell r="B379">
            <v>201202</v>
          </cell>
          <cell r="C379" t="str">
            <v>BPCANADA</v>
          </cell>
          <cell r="D379">
            <v>116953</v>
          </cell>
          <cell r="E379" t="str">
            <v>GASIDX</v>
          </cell>
          <cell r="F379">
            <v>47880</v>
          </cell>
          <cell r="H379" t="str">
            <v>Supply - EG</v>
          </cell>
          <cell r="W379">
            <v>834.38082000000009</v>
          </cell>
        </row>
        <row r="380">
          <cell r="B380">
            <v>201202</v>
          </cell>
          <cell r="C380" t="str">
            <v>DISTRIGAS</v>
          </cell>
          <cell r="D380">
            <v>173774</v>
          </cell>
          <cell r="E380" t="str">
            <v>GAS</v>
          </cell>
          <cell r="F380">
            <v>0</v>
          </cell>
          <cell r="H380" t="str">
            <v>LNG - BG</v>
          </cell>
          <cell r="W380">
            <v>0</v>
          </cell>
        </row>
        <row r="381">
          <cell r="B381">
            <v>201202</v>
          </cell>
          <cell r="C381" t="str">
            <v>JARON</v>
          </cell>
          <cell r="D381">
            <v>180006</v>
          </cell>
          <cell r="E381" t="str">
            <v>FUTTRG</v>
          </cell>
          <cell r="F381">
            <v>-123950</v>
          </cell>
          <cell r="H381" t="str">
            <v>Sales - NIMO</v>
          </cell>
          <cell r="W381">
            <v>0</v>
          </cell>
        </row>
        <row r="382">
          <cell r="B382">
            <v>201202</v>
          </cell>
          <cell r="C382" t="str">
            <v>JARON</v>
          </cell>
          <cell r="D382">
            <v>180006</v>
          </cell>
          <cell r="E382" t="str">
            <v>GASTRG</v>
          </cell>
          <cell r="F382">
            <v>123950</v>
          </cell>
          <cell r="H382" t="str">
            <v>Sales - NIMO</v>
          </cell>
          <cell r="W382">
            <v>2468.5882000000001</v>
          </cell>
        </row>
        <row r="383">
          <cell r="B383">
            <v>201203</v>
          </cell>
          <cell r="C383" t="str">
            <v>BPCANADA</v>
          </cell>
          <cell r="D383">
            <v>48215</v>
          </cell>
          <cell r="E383" t="str">
            <v>GASIDX</v>
          </cell>
          <cell r="F383">
            <v>78520</v>
          </cell>
          <cell r="H383" t="str">
            <v>Supply - LI</v>
          </cell>
          <cell r="W383">
            <v>1367.3669100000002</v>
          </cell>
        </row>
        <row r="384">
          <cell r="B384">
            <v>201203</v>
          </cell>
          <cell r="C384" t="str">
            <v>BPCANADA</v>
          </cell>
          <cell r="D384">
            <v>48216</v>
          </cell>
          <cell r="E384" t="str">
            <v>GASIDX</v>
          </cell>
          <cell r="F384">
            <v>98460</v>
          </cell>
          <cell r="H384" t="str">
            <v>Supply - EN</v>
          </cell>
          <cell r="W384">
            <v>1714.6070550000002</v>
          </cell>
        </row>
        <row r="385">
          <cell r="B385">
            <v>201203</v>
          </cell>
          <cell r="C385" t="str">
            <v>BPCANADA</v>
          </cell>
          <cell r="D385">
            <v>48217</v>
          </cell>
          <cell r="E385" t="str">
            <v>GASIDX</v>
          </cell>
          <cell r="F385">
            <v>940960</v>
          </cell>
          <cell r="H385" t="str">
            <v>Supply - NY</v>
          </cell>
          <cell r="W385">
            <v>16386.112680000002</v>
          </cell>
        </row>
        <row r="386">
          <cell r="B386">
            <v>201203</v>
          </cell>
          <cell r="C386" t="str">
            <v>BPCANADA</v>
          </cell>
          <cell r="D386">
            <v>116952</v>
          </cell>
          <cell r="E386" t="str">
            <v>GASIDX</v>
          </cell>
          <cell r="F386">
            <v>331120</v>
          </cell>
          <cell r="H386" t="str">
            <v>Supply - BG</v>
          </cell>
          <cell r="W386">
            <v>5766.2064600000012</v>
          </cell>
        </row>
        <row r="387">
          <cell r="B387">
            <v>201203</v>
          </cell>
          <cell r="C387" t="str">
            <v>BPCANADA</v>
          </cell>
          <cell r="D387">
            <v>116953</v>
          </cell>
          <cell r="E387" t="str">
            <v>GASIDX</v>
          </cell>
          <cell r="F387">
            <v>51120</v>
          </cell>
          <cell r="H387" t="str">
            <v>Supply - EG</v>
          </cell>
          <cell r="W387">
            <v>890.2164600000001</v>
          </cell>
        </row>
        <row r="388">
          <cell r="B388">
            <v>201203</v>
          </cell>
          <cell r="C388" t="str">
            <v>DISTRIGAS</v>
          </cell>
          <cell r="D388">
            <v>173774</v>
          </cell>
          <cell r="E388" t="str">
            <v>GAS</v>
          </cell>
          <cell r="F388">
            <v>0</v>
          </cell>
          <cell r="H388" t="str">
            <v>LNG - BG</v>
          </cell>
          <cell r="W388">
            <v>0</v>
          </cell>
        </row>
        <row r="389">
          <cell r="B389">
            <v>201203</v>
          </cell>
          <cell r="C389" t="str">
            <v>JARON</v>
          </cell>
          <cell r="D389">
            <v>180006</v>
          </cell>
          <cell r="E389" t="str">
            <v>FUTTRG</v>
          </cell>
          <cell r="F389">
            <v>-132350</v>
          </cell>
          <cell r="H389" t="str">
            <v>Sales - NIMO</v>
          </cell>
          <cell r="W389">
            <v>0</v>
          </cell>
        </row>
        <row r="390">
          <cell r="B390">
            <v>201203</v>
          </cell>
          <cell r="C390" t="str">
            <v>JARON</v>
          </cell>
          <cell r="D390">
            <v>180006</v>
          </cell>
          <cell r="E390" t="str">
            <v>GASTRG</v>
          </cell>
          <cell r="F390">
            <v>132350</v>
          </cell>
          <cell r="H390" t="str">
            <v>Sales - NIMO</v>
          </cell>
          <cell r="W390">
            <v>2634.0297</v>
          </cell>
        </row>
        <row r="391">
          <cell r="B391">
            <v>201204</v>
          </cell>
          <cell r="C391" t="str">
            <v>DISTRIGAS</v>
          </cell>
          <cell r="D391">
            <v>173774</v>
          </cell>
          <cell r="E391" t="str">
            <v>GAS</v>
          </cell>
          <cell r="F391">
            <v>0</v>
          </cell>
          <cell r="H391" t="str">
            <v>LNG - BG</v>
          </cell>
          <cell r="W391">
            <v>0</v>
          </cell>
        </row>
        <row r="392">
          <cell r="B392">
            <v>201205</v>
          </cell>
          <cell r="C392" t="str">
            <v>DISTRIGAS</v>
          </cell>
          <cell r="D392">
            <v>173774</v>
          </cell>
          <cell r="E392" t="str">
            <v>GAS</v>
          </cell>
          <cell r="F392">
            <v>0</v>
          </cell>
          <cell r="H392" t="str">
            <v>LNG - BG</v>
          </cell>
          <cell r="W392">
            <v>0</v>
          </cell>
        </row>
        <row r="393">
          <cell r="B393">
            <v>201206</v>
          </cell>
          <cell r="C393" t="str">
            <v>DISTRIGAS</v>
          </cell>
          <cell r="D393">
            <v>173774</v>
          </cell>
          <cell r="E393" t="str">
            <v>GAS</v>
          </cell>
          <cell r="F393">
            <v>0</v>
          </cell>
          <cell r="H393" t="str">
            <v>LNG - BG</v>
          </cell>
          <cell r="W393">
            <v>0</v>
          </cell>
        </row>
        <row r="394">
          <cell r="B394">
            <v>201207</v>
          </cell>
          <cell r="C394" t="str">
            <v>DISTRIGAS</v>
          </cell>
          <cell r="D394">
            <v>173774</v>
          </cell>
          <cell r="E394" t="str">
            <v>GAS</v>
          </cell>
          <cell r="F394">
            <v>0</v>
          </cell>
          <cell r="H394" t="str">
            <v>LNG - BG</v>
          </cell>
          <cell r="W394">
            <v>0</v>
          </cell>
        </row>
        <row r="395">
          <cell r="B395">
            <v>201208</v>
          </cell>
          <cell r="C395" t="str">
            <v>DISTRIGAS</v>
          </cell>
          <cell r="D395">
            <v>173774</v>
          </cell>
          <cell r="E395" t="str">
            <v>GAS</v>
          </cell>
          <cell r="F395">
            <v>0</v>
          </cell>
          <cell r="H395" t="str">
            <v>LNG - BG</v>
          </cell>
          <cell r="W395">
            <v>0</v>
          </cell>
        </row>
        <row r="396">
          <cell r="B396">
            <v>201209</v>
          </cell>
          <cell r="C396" t="str">
            <v>DISTRIGAS</v>
          </cell>
          <cell r="D396">
            <v>173774</v>
          </cell>
          <cell r="E396" t="str">
            <v>GAS</v>
          </cell>
          <cell r="F396">
            <v>0</v>
          </cell>
          <cell r="H396" t="str">
            <v>LNG - BG</v>
          </cell>
          <cell r="W396">
            <v>0</v>
          </cell>
        </row>
        <row r="397">
          <cell r="B397">
            <v>201210</v>
          </cell>
          <cell r="C397" t="str">
            <v>DISTRIGAS</v>
          </cell>
          <cell r="D397">
            <v>173774</v>
          </cell>
          <cell r="E397" t="str">
            <v>GAS</v>
          </cell>
          <cell r="F397">
            <v>0</v>
          </cell>
          <cell r="H397" t="str">
            <v>LNG - BG</v>
          </cell>
          <cell r="W397">
            <v>0</v>
          </cell>
        </row>
        <row r="398">
          <cell r="B398">
            <v>201211</v>
          </cell>
          <cell r="C398" t="str">
            <v>DISTRIGAS</v>
          </cell>
          <cell r="D398">
            <v>173774</v>
          </cell>
          <cell r="E398" t="str">
            <v>GAS</v>
          </cell>
          <cell r="F398">
            <v>0</v>
          </cell>
          <cell r="H398" t="str">
            <v>LNG - BG</v>
          </cell>
          <cell r="W398">
            <v>0</v>
          </cell>
        </row>
        <row r="399">
          <cell r="B399">
            <v>201212</v>
          </cell>
          <cell r="C399" t="str">
            <v>DISTRIGAS</v>
          </cell>
          <cell r="D399">
            <v>173774</v>
          </cell>
          <cell r="E399" t="str">
            <v>GAS</v>
          </cell>
          <cell r="F399">
            <v>0</v>
          </cell>
          <cell r="H399" t="str">
            <v>LNG - BG</v>
          </cell>
          <cell r="W399">
            <v>0</v>
          </cell>
        </row>
        <row r="400">
          <cell r="B400">
            <v>201301</v>
          </cell>
          <cell r="C400" t="str">
            <v>DISTRIGAS</v>
          </cell>
          <cell r="D400">
            <v>173774</v>
          </cell>
          <cell r="E400" t="str">
            <v>GAS</v>
          </cell>
          <cell r="F400">
            <v>0</v>
          </cell>
          <cell r="H400" t="str">
            <v>LNG - BG</v>
          </cell>
          <cell r="W400">
            <v>0</v>
          </cell>
        </row>
        <row r="401">
          <cell r="B401">
            <v>201302</v>
          </cell>
          <cell r="C401" t="str">
            <v>DISTRIGAS</v>
          </cell>
          <cell r="D401">
            <v>173774</v>
          </cell>
          <cell r="E401" t="str">
            <v>GAS</v>
          </cell>
          <cell r="F401">
            <v>0</v>
          </cell>
          <cell r="H401" t="str">
            <v>LNG - BG</v>
          </cell>
          <cell r="W401">
            <v>0</v>
          </cell>
        </row>
        <row r="402">
          <cell r="B402">
            <v>201303</v>
          </cell>
          <cell r="C402" t="str">
            <v>DISTRIGAS</v>
          </cell>
          <cell r="D402">
            <v>173774</v>
          </cell>
          <cell r="E402" t="str">
            <v>GAS</v>
          </cell>
          <cell r="F402">
            <v>0</v>
          </cell>
          <cell r="H402" t="str">
            <v>LNG - BG</v>
          </cell>
          <cell r="W402">
            <v>0</v>
          </cell>
        </row>
        <row r="403">
          <cell r="B403">
            <v>201304</v>
          </cell>
          <cell r="C403" t="str">
            <v>DISTRIGAS</v>
          </cell>
          <cell r="D403">
            <v>173774</v>
          </cell>
          <cell r="E403" t="str">
            <v>GAS</v>
          </cell>
          <cell r="F403">
            <v>0</v>
          </cell>
          <cell r="H403" t="str">
            <v>LNG - BG</v>
          </cell>
          <cell r="W403">
            <v>0</v>
          </cell>
        </row>
        <row r="404">
          <cell r="B404">
            <v>201305</v>
          </cell>
          <cell r="C404" t="str">
            <v>DISTRIGAS</v>
          </cell>
          <cell r="D404">
            <v>173774</v>
          </cell>
          <cell r="E404" t="str">
            <v>GAS</v>
          </cell>
          <cell r="F404">
            <v>0</v>
          </cell>
          <cell r="H404" t="str">
            <v>LNG - BG</v>
          </cell>
          <cell r="W404">
            <v>0</v>
          </cell>
        </row>
        <row r="405">
          <cell r="B405">
            <v>201306</v>
          </cell>
          <cell r="C405" t="str">
            <v>DISTRIGAS</v>
          </cell>
          <cell r="D405">
            <v>173774</v>
          </cell>
          <cell r="E405" t="str">
            <v>GAS</v>
          </cell>
          <cell r="F405">
            <v>0</v>
          </cell>
          <cell r="H405" t="str">
            <v>LNG - BG</v>
          </cell>
          <cell r="W405">
            <v>0</v>
          </cell>
        </row>
        <row r="406">
          <cell r="B406">
            <v>201307</v>
          </cell>
          <cell r="C406" t="str">
            <v>DISTRIGAS</v>
          </cell>
          <cell r="D406">
            <v>173774</v>
          </cell>
          <cell r="E406" t="str">
            <v>GAS</v>
          </cell>
          <cell r="F406">
            <v>0</v>
          </cell>
          <cell r="H406" t="str">
            <v>LNG - BG</v>
          </cell>
          <cell r="W406">
            <v>0</v>
          </cell>
        </row>
        <row r="407">
          <cell r="B407">
            <v>201308</v>
          </cell>
          <cell r="C407" t="str">
            <v>DISTRIGAS</v>
          </cell>
          <cell r="D407">
            <v>173774</v>
          </cell>
          <cell r="E407" t="str">
            <v>GAS</v>
          </cell>
          <cell r="F407">
            <v>0</v>
          </cell>
          <cell r="H407" t="str">
            <v>LNG - BG</v>
          </cell>
          <cell r="W407">
            <v>0</v>
          </cell>
        </row>
        <row r="408">
          <cell r="B408">
            <v>201309</v>
          </cell>
          <cell r="C408" t="str">
            <v>DISTRIGAS</v>
          </cell>
          <cell r="D408">
            <v>173774</v>
          </cell>
          <cell r="E408" t="str">
            <v>GAS</v>
          </cell>
          <cell r="F408">
            <v>0</v>
          </cell>
          <cell r="H408" t="str">
            <v>LNG - BG</v>
          </cell>
          <cell r="W408">
            <v>0</v>
          </cell>
        </row>
        <row r="409">
          <cell r="B409">
            <v>201310</v>
          </cell>
          <cell r="C409" t="str">
            <v>DISTRIGAS</v>
          </cell>
          <cell r="D409">
            <v>173774</v>
          </cell>
          <cell r="E409" t="str">
            <v>GAS</v>
          </cell>
          <cell r="F409">
            <v>0</v>
          </cell>
          <cell r="H409" t="str">
            <v>LNG - BG</v>
          </cell>
          <cell r="W409">
            <v>0</v>
          </cell>
        </row>
        <row r="410">
          <cell r="B410">
            <v>201311</v>
          </cell>
          <cell r="C410" t="str">
            <v>DISTRIGAS</v>
          </cell>
          <cell r="D410">
            <v>173774</v>
          </cell>
          <cell r="E410" t="str">
            <v>GAS</v>
          </cell>
          <cell r="F410">
            <v>0</v>
          </cell>
          <cell r="H410" t="str">
            <v>LNG - BG</v>
          </cell>
          <cell r="W410">
            <v>0</v>
          </cell>
        </row>
        <row r="411">
          <cell r="B411">
            <v>201312</v>
          </cell>
          <cell r="C411" t="str">
            <v>DISTRIGAS</v>
          </cell>
          <cell r="D411">
            <v>173774</v>
          </cell>
          <cell r="E411" t="str">
            <v>GAS</v>
          </cell>
          <cell r="F411">
            <v>0</v>
          </cell>
          <cell r="H411" t="str">
            <v>LNG - BG</v>
          </cell>
          <cell r="W411">
            <v>0</v>
          </cell>
        </row>
        <row r="412">
          <cell r="B412">
            <v>201401</v>
          </cell>
          <cell r="C412" t="str">
            <v>DISTRIGAS</v>
          </cell>
          <cell r="D412">
            <v>173774</v>
          </cell>
          <cell r="E412" t="str">
            <v>GAS</v>
          </cell>
          <cell r="F412">
            <v>0</v>
          </cell>
          <cell r="H412" t="str">
            <v>LNG - BG</v>
          </cell>
          <cell r="W412">
            <v>0</v>
          </cell>
        </row>
        <row r="413">
          <cell r="B413">
            <v>201402</v>
          </cell>
          <cell r="C413" t="str">
            <v>DISTRIGAS</v>
          </cell>
          <cell r="D413">
            <v>173774</v>
          </cell>
          <cell r="E413" t="str">
            <v>GAS</v>
          </cell>
          <cell r="F413">
            <v>0</v>
          </cell>
          <cell r="H413" t="str">
            <v>LNG - BG</v>
          </cell>
          <cell r="W413">
            <v>0</v>
          </cell>
        </row>
        <row r="414">
          <cell r="B414">
            <v>201403</v>
          </cell>
          <cell r="C414" t="str">
            <v>DISTRIGAS</v>
          </cell>
          <cell r="D414">
            <v>173774</v>
          </cell>
          <cell r="E414" t="str">
            <v>GAS</v>
          </cell>
          <cell r="F414">
            <v>0</v>
          </cell>
          <cell r="H414" t="str">
            <v>LNG - BG</v>
          </cell>
          <cell r="W414">
            <v>0</v>
          </cell>
        </row>
        <row r="415">
          <cell r="B415">
            <v>201404</v>
          </cell>
          <cell r="C415" t="str">
            <v>DISTRIGAS</v>
          </cell>
          <cell r="D415">
            <v>173774</v>
          </cell>
          <cell r="E415" t="str">
            <v>GAS</v>
          </cell>
          <cell r="F415">
            <v>0</v>
          </cell>
          <cell r="H415" t="str">
            <v>LNG - BG</v>
          </cell>
          <cell r="W415">
            <v>0</v>
          </cell>
        </row>
        <row r="416">
          <cell r="B416">
            <v>201405</v>
          </cell>
          <cell r="C416" t="str">
            <v>DISTRIGAS</v>
          </cell>
          <cell r="D416">
            <v>173774</v>
          </cell>
          <cell r="E416" t="str">
            <v>GAS</v>
          </cell>
          <cell r="F416">
            <v>0</v>
          </cell>
          <cell r="H416" t="str">
            <v>LNG - BG</v>
          </cell>
          <cell r="W416">
            <v>0</v>
          </cell>
        </row>
        <row r="417">
          <cell r="B417">
            <v>201406</v>
          </cell>
          <cell r="C417" t="str">
            <v>DISTRIGAS</v>
          </cell>
          <cell r="D417">
            <v>173774</v>
          </cell>
          <cell r="E417" t="str">
            <v>GAS</v>
          </cell>
          <cell r="F417">
            <v>0</v>
          </cell>
          <cell r="H417" t="str">
            <v>LNG - BG</v>
          </cell>
          <cell r="W417">
            <v>0</v>
          </cell>
        </row>
        <row r="418">
          <cell r="B418">
            <v>201407</v>
          </cell>
          <cell r="C418" t="str">
            <v>DISTRIGAS</v>
          </cell>
          <cell r="D418">
            <v>173774</v>
          </cell>
          <cell r="E418" t="str">
            <v>GAS</v>
          </cell>
          <cell r="F418">
            <v>0</v>
          </cell>
          <cell r="H418" t="str">
            <v>LNG - BG</v>
          </cell>
          <cell r="W418">
            <v>0</v>
          </cell>
        </row>
        <row r="419">
          <cell r="B419">
            <v>201408</v>
          </cell>
          <cell r="C419" t="str">
            <v>DISTRIGAS</v>
          </cell>
          <cell r="D419">
            <v>173774</v>
          </cell>
          <cell r="E419" t="str">
            <v>GAS</v>
          </cell>
          <cell r="F419">
            <v>0</v>
          </cell>
          <cell r="H419" t="str">
            <v>LNG - BG</v>
          </cell>
          <cell r="W419">
            <v>0</v>
          </cell>
        </row>
        <row r="420">
          <cell r="B420">
            <v>201409</v>
          </cell>
          <cell r="C420" t="str">
            <v>DISTRIGAS</v>
          </cell>
          <cell r="D420">
            <v>173774</v>
          </cell>
          <cell r="E420" t="str">
            <v>GAS</v>
          </cell>
          <cell r="F420">
            <v>0</v>
          </cell>
          <cell r="H420" t="str">
            <v>LNG - BG</v>
          </cell>
          <cell r="W420">
            <v>0</v>
          </cell>
        </row>
        <row r="421">
          <cell r="B421">
            <v>201410</v>
          </cell>
          <cell r="C421" t="str">
            <v>DISTRIGAS</v>
          </cell>
          <cell r="D421">
            <v>173774</v>
          </cell>
          <cell r="E421" t="str">
            <v>GAS</v>
          </cell>
          <cell r="F421">
            <v>0</v>
          </cell>
          <cell r="H421" t="str">
            <v>LNG - BG</v>
          </cell>
          <cell r="W421">
            <v>0</v>
          </cell>
        </row>
        <row r="422">
          <cell r="B422">
            <v>201104</v>
          </cell>
          <cell r="C422" t="str">
            <v>BGLNG</v>
          </cell>
          <cell r="D422">
            <v>181205</v>
          </cell>
          <cell r="E422" t="str">
            <v>FUTTRG</v>
          </cell>
          <cell r="F422">
            <v>0</v>
          </cell>
          <cell r="H422" t="str">
            <v>WSS OSS - NY</v>
          </cell>
          <cell r="W422">
            <v>0</v>
          </cell>
        </row>
        <row r="423">
          <cell r="B423">
            <v>201104</v>
          </cell>
          <cell r="C423" t="str">
            <v>BGLNG</v>
          </cell>
          <cell r="D423">
            <v>181205</v>
          </cell>
          <cell r="E423" t="str">
            <v>GAS</v>
          </cell>
          <cell r="F423">
            <v>-129000</v>
          </cell>
          <cell r="H423" t="str">
            <v>WSS OSS - NY</v>
          </cell>
          <cell r="W423">
            <v>2579.4839999999999</v>
          </cell>
        </row>
        <row r="424">
          <cell r="B424">
            <v>201104</v>
          </cell>
          <cell r="C424" t="str">
            <v>BGLNG</v>
          </cell>
          <cell r="D424">
            <v>181205</v>
          </cell>
          <cell r="E424" t="str">
            <v>GASTRG</v>
          </cell>
          <cell r="F424">
            <v>0</v>
          </cell>
          <cell r="H424" t="str">
            <v>WSS OSS - NY</v>
          </cell>
          <cell r="W424">
            <v>0</v>
          </cell>
        </row>
        <row r="425">
          <cell r="B425">
            <v>201104</v>
          </cell>
          <cell r="C425" t="str">
            <v>BGLNG</v>
          </cell>
          <cell r="D425">
            <v>181333</v>
          </cell>
          <cell r="E425" t="str">
            <v>FUTTRG</v>
          </cell>
          <cell r="F425">
            <v>0</v>
          </cell>
          <cell r="H425" t="str">
            <v>WSS OSS - NY</v>
          </cell>
          <cell r="W425">
            <v>0</v>
          </cell>
        </row>
        <row r="426">
          <cell r="B426">
            <v>201104</v>
          </cell>
          <cell r="C426" t="str">
            <v>BGLNG</v>
          </cell>
          <cell r="D426">
            <v>181333</v>
          </cell>
          <cell r="E426" t="str">
            <v>GAS</v>
          </cell>
          <cell r="F426">
            <v>-1830</v>
          </cell>
          <cell r="H426" t="str">
            <v>WSS OSS - NY</v>
          </cell>
          <cell r="W426">
            <v>36.592680000000001</v>
          </cell>
        </row>
        <row r="427">
          <cell r="B427">
            <v>201104</v>
          </cell>
          <cell r="C427" t="str">
            <v>BGLNG</v>
          </cell>
          <cell r="D427">
            <v>181333</v>
          </cell>
          <cell r="E427" t="str">
            <v>GASTRG</v>
          </cell>
          <cell r="F427">
            <v>0</v>
          </cell>
          <cell r="H427" t="str">
            <v>WSS OSS - NY</v>
          </cell>
          <cell r="W427">
            <v>0</v>
          </cell>
        </row>
        <row r="428">
          <cell r="B428">
            <v>201104</v>
          </cell>
          <cell r="C428" t="str">
            <v>CARGILL</v>
          </cell>
          <cell r="D428">
            <v>180569</v>
          </cell>
          <cell r="E428" t="str">
            <v>GASIDX</v>
          </cell>
          <cell r="F428">
            <v>-300000</v>
          </cell>
          <cell r="H428" t="str">
            <v>WSS OSS - NY</v>
          </cell>
          <cell r="W428">
            <v>5998.8</v>
          </cell>
        </row>
        <row r="429">
          <cell r="B429">
            <v>201104</v>
          </cell>
          <cell r="C429" t="str">
            <v>COLONIAL</v>
          </cell>
          <cell r="D429">
            <v>181654</v>
          </cell>
          <cell r="E429" t="str">
            <v>GAS</v>
          </cell>
          <cell r="F429">
            <v>-69330</v>
          </cell>
          <cell r="H429" t="str">
            <v>Supply - BG</v>
          </cell>
          <cell r="W429">
            <v>0</v>
          </cell>
        </row>
        <row r="430">
          <cell r="B430">
            <v>201104</v>
          </cell>
          <cell r="C430" t="str">
            <v>LI</v>
          </cell>
          <cell r="D430">
            <v>35675</v>
          </cell>
          <cell r="E430" t="str">
            <v>GAS</v>
          </cell>
          <cell r="F430">
            <v>0</v>
          </cell>
          <cell r="H430" t="str">
            <v>LDC Gas Usage - LI</v>
          </cell>
          <cell r="W430">
            <v>0</v>
          </cell>
        </row>
        <row r="431">
          <cell r="B431">
            <v>201104</v>
          </cell>
          <cell r="C431" t="str">
            <v>LI</v>
          </cell>
          <cell r="D431">
            <v>181791</v>
          </cell>
          <cell r="E431" t="str">
            <v>GAS</v>
          </cell>
          <cell r="F431">
            <v>-240600</v>
          </cell>
          <cell r="H431" t="str">
            <v>WSS OSS - NY</v>
          </cell>
          <cell r="W431">
            <v>0</v>
          </cell>
        </row>
        <row r="432">
          <cell r="B432">
            <v>201104</v>
          </cell>
          <cell r="C432" t="str">
            <v>LI</v>
          </cell>
          <cell r="D432">
            <v>181797</v>
          </cell>
          <cell r="E432" t="str">
            <v>GASGDA</v>
          </cell>
          <cell r="F432">
            <v>-1070220</v>
          </cell>
          <cell r="H432" t="str">
            <v>WSS OSS - NY</v>
          </cell>
          <cell r="W432">
            <v>0</v>
          </cell>
        </row>
        <row r="433">
          <cell r="B433">
            <v>201104</v>
          </cell>
          <cell r="C433" t="str">
            <v>MACQUARIE</v>
          </cell>
          <cell r="D433">
            <v>180567</v>
          </cell>
          <cell r="E433" t="str">
            <v>GASIDX</v>
          </cell>
          <cell r="F433">
            <v>-240600</v>
          </cell>
          <cell r="H433" t="str">
            <v>WSS OSS - LI</v>
          </cell>
          <cell r="W433">
            <v>4811.0375999999997</v>
          </cell>
        </row>
        <row r="434">
          <cell r="B434">
            <v>201104</v>
          </cell>
          <cell r="C434" t="str">
            <v>MACQUARIE</v>
          </cell>
          <cell r="D434">
            <v>180568</v>
          </cell>
          <cell r="E434" t="str">
            <v>GASIDX</v>
          </cell>
          <cell r="F434">
            <v>-150000</v>
          </cell>
          <cell r="H434" t="str">
            <v>WSS OSS - NY</v>
          </cell>
          <cell r="W434">
            <v>2999.4</v>
          </cell>
        </row>
        <row r="435">
          <cell r="B435">
            <v>201104</v>
          </cell>
          <cell r="C435" t="str">
            <v>NJRENERGY</v>
          </cell>
          <cell r="D435">
            <v>181802</v>
          </cell>
          <cell r="E435" t="str">
            <v>GAS</v>
          </cell>
          <cell r="F435">
            <v>0</v>
          </cell>
          <cell r="H435" t="str">
            <v>Sales - EN</v>
          </cell>
          <cell r="W435">
            <v>0</v>
          </cell>
        </row>
        <row r="436">
          <cell r="B436">
            <v>201104</v>
          </cell>
          <cell r="C436" t="str">
            <v>OXY</v>
          </cell>
          <cell r="D436">
            <v>180719</v>
          </cell>
          <cell r="E436" t="str">
            <v>GASIDX</v>
          </cell>
          <cell r="F436">
            <v>-450000</v>
          </cell>
          <cell r="H436" t="str">
            <v>WSS OSS - NY</v>
          </cell>
          <cell r="W436">
            <v>8998.2000000000007</v>
          </cell>
        </row>
        <row r="437">
          <cell r="B437">
            <v>201104</v>
          </cell>
          <cell r="C437" t="str">
            <v>SEMPRA</v>
          </cell>
          <cell r="D437">
            <v>180853</v>
          </cell>
          <cell r="E437" t="str">
            <v>GASIDX</v>
          </cell>
          <cell r="F437">
            <v>-90000</v>
          </cell>
          <cell r="H437" t="str">
            <v>WSS OSS - NY</v>
          </cell>
          <cell r="W437">
            <v>1799.64</v>
          </cell>
        </row>
        <row r="438">
          <cell r="B438">
            <v>201104</v>
          </cell>
          <cell r="C438" t="str">
            <v>TCO</v>
          </cell>
          <cell r="D438">
            <v>181689</v>
          </cell>
          <cell r="E438" t="str">
            <v>GAS</v>
          </cell>
          <cell r="F438">
            <v>0</v>
          </cell>
          <cell r="H438" t="str">
            <v>Optimization - NEC</v>
          </cell>
          <cell r="W438">
            <v>0</v>
          </cell>
        </row>
        <row r="439">
          <cell r="B439">
            <v>201104</v>
          </cell>
          <cell r="C439" t="str">
            <v>TOTAL</v>
          </cell>
          <cell r="D439">
            <v>181331</v>
          </cell>
          <cell r="E439" t="str">
            <v>GASIDX</v>
          </cell>
          <cell r="F439">
            <v>-1200000</v>
          </cell>
          <cell r="H439" t="str">
            <v>WSS OSS - NY</v>
          </cell>
          <cell r="W439">
            <v>23995.200000000001</v>
          </cell>
        </row>
        <row r="440">
          <cell r="B440">
            <v>201105</v>
          </cell>
          <cell r="C440" t="str">
            <v>LI</v>
          </cell>
          <cell r="D440">
            <v>181791</v>
          </cell>
          <cell r="E440" t="str">
            <v>GAS</v>
          </cell>
          <cell r="F440">
            <v>-248620</v>
          </cell>
          <cell r="H440" t="str">
            <v>WSS OSS - NY</v>
          </cell>
          <cell r="W440">
            <v>0</v>
          </cell>
        </row>
        <row r="441">
          <cell r="B441">
            <v>201105</v>
          </cell>
          <cell r="C441" t="str">
            <v>NJRENERGY</v>
          </cell>
          <cell r="D441">
            <v>181802</v>
          </cell>
          <cell r="E441" t="str">
            <v>GAS</v>
          </cell>
          <cell r="F441">
            <v>0</v>
          </cell>
          <cell r="H441" t="str">
            <v>Sales - EN</v>
          </cell>
          <cell r="W441">
            <v>0</v>
          </cell>
        </row>
        <row r="442">
          <cell r="B442">
            <v>201106</v>
          </cell>
          <cell r="C442" t="str">
            <v>LI</v>
          </cell>
          <cell r="D442">
            <v>181791</v>
          </cell>
          <cell r="E442" t="str">
            <v>GAS</v>
          </cell>
          <cell r="F442">
            <v>-240600</v>
          </cell>
          <cell r="H442" t="str">
            <v>WSS OSS - NY</v>
          </cell>
          <cell r="W442">
            <v>0</v>
          </cell>
        </row>
        <row r="443">
          <cell r="B443">
            <v>201106</v>
          </cell>
          <cell r="C443" t="str">
            <v>NJRENERGY</v>
          </cell>
          <cell r="D443">
            <v>181802</v>
          </cell>
          <cell r="E443" t="str">
            <v>GAS</v>
          </cell>
          <cell r="F443">
            <v>0</v>
          </cell>
          <cell r="H443" t="str">
            <v>Sales - EN</v>
          </cell>
          <cell r="W443">
            <v>0</v>
          </cell>
        </row>
        <row r="444">
          <cell r="B444">
            <v>201107</v>
          </cell>
          <cell r="C444" t="str">
            <v>LI</v>
          </cell>
          <cell r="D444">
            <v>181791</v>
          </cell>
          <cell r="E444" t="str">
            <v>GAS</v>
          </cell>
          <cell r="F444">
            <v>-248620</v>
          </cell>
          <cell r="H444" t="str">
            <v>WSS OSS - NY</v>
          </cell>
          <cell r="W444">
            <v>0</v>
          </cell>
        </row>
        <row r="445">
          <cell r="B445">
            <v>201107</v>
          </cell>
          <cell r="C445" t="str">
            <v>NJRENERGY</v>
          </cell>
          <cell r="D445">
            <v>181802</v>
          </cell>
          <cell r="E445" t="str">
            <v>GAS</v>
          </cell>
          <cell r="F445">
            <v>0</v>
          </cell>
          <cell r="H445" t="str">
            <v>Sales - EN</v>
          </cell>
          <cell r="W445">
            <v>0</v>
          </cell>
        </row>
        <row r="446">
          <cell r="B446">
            <v>201108</v>
          </cell>
          <cell r="C446" t="str">
            <v>LI</v>
          </cell>
          <cell r="D446">
            <v>181791</v>
          </cell>
          <cell r="E446" t="str">
            <v>GAS</v>
          </cell>
          <cell r="F446">
            <v>-248620</v>
          </cell>
          <cell r="H446" t="str">
            <v>WSS OSS - NY</v>
          </cell>
          <cell r="W446">
            <v>0</v>
          </cell>
        </row>
        <row r="447">
          <cell r="B447">
            <v>201108</v>
          </cell>
          <cell r="C447" t="str">
            <v>NJRENERGY</v>
          </cell>
          <cell r="D447">
            <v>181802</v>
          </cell>
          <cell r="E447" t="str">
            <v>GAS</v>
          </cell>
          <cell r="F447">
            <v>0</v>
          </cell>
          <cell r="H447" t="str">
            <v>Sales - EN</v>
          </cell>
          <cell r="W447">
            <v>0</v>
          </cell>
        </row>
        <row r="448">
          <cell r="B448">
            <v>201109</v>
          </cell>
          <cell r="C448" t="str">
            <v>LI</v>
          </cell>
          <cell r="D448">
            <v>181791</v>
          </cell>
          <cell r="E448" t="str">
            <v>GAS</v>
          </cell>
          <cell r="F448">
            <v>-240600</v>
          </cell>
          <cell r="H448" t="str">
            <v>WSS OSS - NY</v>
          </cell>
          <cell r="W448">
            <v>0</v>
          </cell>
        </row>
        <row r="449">
          <cell r="B449">
            <v>201109</v>
          </cell>
          <cell r="C449" t="str">
            <v>NJRENERGY</v>
          </cell>
          <cell r="D449">
            <v>181802</v>
          </cell>
          <cell r="E449" t="str">
            <v>GAS</v>
          </cell>
          <cell r="F449">
            <v>0</v>
          </cell>
          <cell r="H449" t="str">
            <v>Sales - EN</v>
          </cell>
          <cell r="W449">
            <v>0</v>
          </cell>
        </row>
        <row r="450">
          <cell r="B450">
            <v>201110</v>
          </cell>
          <cell r="C450" t="str">
            <v>LI</v>
          </cell>
          <cell r="D450">
            <v>181791</v>
          </cell>
          <cell r="E450" t="str">
            <v>GAS</v>
          </cell>
          <cell r="F450">
            <v>-248620</v>
          </cell>
          <cell r="H450" t="str">
            <v>WSS OSS - NY</v>
          </cell>
          <cell r="W450">
            <v>0</v>
          </cell>
        </row>
        <row r="451">
          <cell r="B451">
            <v>201110</v>
          </cell>
          <cell r="C451" t="str">
            <v>NJRENERGY</v>
          </cell>
          <cell r="D451">
            <v>181802</v>
          </cell>
          <cell r="E451" t="str">
            <v>GAS</v>
          </cell>
          <cell r="F451">
            <v>0</v>
          </cell>
          <cell r="H451" t="str">
            <v>Sales - EN</v>
          </cell>
          <cell r="W451">
            <v>0</v>
          </cell>
        </row>
        <row r="452">
          <cell r="B452">
            <v>201111</v>
          </cell>
          <cell r="C452" t="str">
            <v>BP</v>
          </cell>
          <cell r="D452">
            <v>180007</v>
          </cell>
          <cell r="E452" t="str">
            <v>FUTTRG</v>
          </cell>
          <cell r="F452">
            <v>128580</v>
          </cell>
          <cell r="H452" t="str">
            <v>Sales - NIMO</v>
          </cell>
          <cell r="W452">
            <v>0</v>
          </cell>
        </row>
        <row r="453">
          <cell r="B453">
            <v>201111</v>
          </cell>
          <cell r="C453" t="str">
            <v>BP</v>
          </cell>
          <cell r="D453">
            <v>180007</v>
          </cell>
          <cell r="E453" t="str">
            <v>GASTRG</v>
          </cell>
          <cell r="F453">
            <v>-128580</v>
          </cell>
          <cell r="H453" t="str">
            <v>Sales - NIMO</v>
          </cell>
          <cell r="W453">
            <v>2564.9138400000002</v>
          </cell>
        </row>
        <row r="454">
          <cell r="B454">
            <v>201111</v>
          </cell>
          <cell r="C454" t="str">
            <v>LI</v>
          </cell>
          <cell r="D454">
            <v>181791</v>
          </cell>
          <cell r="E454" t="str">
            <v>GAS</v>
          </cell>
          <cell r="F454">
            <v>-240600</v>
          </cell>
          <cell r="H454" t="str">
            <v>WSS OSS - NY</v>
          </cell>
          <cell r="W454">
            <v>0</v>
          </cell>
        </row>
        <row r="455">
          <cell r="B455">
            <v>201112</v>
          </cell>
          <cell r="C455" t="str">
            <v>BP</v>
          </cell>
          <cell r="D455">
            <v>180007</v>
          </cell>
          <cell r="E455" t="str">
            <v>FUTTRG</v>
          </cell>
          <cell r="F455">
            <v>132760</v>
          </cell>
          <cell r="H455" t="str">
            <v>Sales - NIMO</v>
          </cell>
          <cell r="W455">
            <v>0</v>
          </cell>
        </row>
        <row r="456">
          <cell r="B456">
            <v>201112</v>
          </cell>
          <cell r="C456" t="str">
            <v>BP</v>
          </cell>
          <cell r="D456">
            <v>180007</v>
          </cell>
          <cell r="E456" t="str">
            <v>GASTRG</v>
          </cell>
          <cell r="F456">
            <v>-132760</v>
          </cell>
          <cell r="H456" t="str">
            <v>Sales - NIMO</v>
          </cell>
          <cell r="W456">
            <v>2646.9688799999999</v>
          </cell>
        </row>
        <row r="457">
          <cell r="B457">
            <v>201112</v>
          </cell>
          <cell r="C457" t="str">
            <v>LI</v>
          </cell>
          <cell r="D457">
            <v>181791</v>
          </cell>
          <cell r="E457" t="str">
            <v>GAS</v>
          </cell>
          <cell r="F457">
            <v>-248620</v>
          </cell>
          <cell r="H457" t="str">
            <v>WSS OSS - NY</v>
          </cell>
          <cell r="W457">
            <v>0</v>
          </cell>
        </row>
        <row r="458">
          <cell r="B458">
            <v>201201</v>
          </cell>
          <cell r="C458" t="str">
            <v>BP</v>
          </cell>
          <cell r="D458">
            <v>180007</v>
          </cell>
          <cell r="E458" t="str">
            <v>FUTTRG</v>
          </cell>
          <cell r="F458">
            <v>132630</v>
          </cell>
          <cell r="H458" t="str">
            <v>Sales - NIMO</v>
          </cell>
          <cell r="W458">
            <v>0</v>
          </cell>
        </row>
        <row r="459">
          <cell r="B459">
            <v>201201</v>
          </cell>
          <cell r="C459" t="str">
            <v>BP</v>
          </cell>
          <cell r="D459">
            <v>180007</v>
          </cell>
          <cell r="E459" t="str">
            <v>GASTRG</v>
          </cell>
          <cell r="F459">
            <v>-132630</v>
          </cell>
          <cell r="H459" t="str">
            <v>Sales - NIMO</v>
          </cell>
          <cell r="W459">
            <v>2643.0506399999999</v>
          </cell>
        </row>
        <row r="460">
          <cell r="B460">
            <v>201201</v>
          </cell>
          <cell r="C460" t="str">
            <v>LI</v>
          </cell>
          <cell r="D460">
            <v>181791</v>
          </cell>
          <cell r="E460" t="str">
            <v>GAS</v>
          </cell>
          <cell r="F460">
            <v>-248620</v>
          </cell>
          <cell r="H460" t="str">
            <v>WSS OSS - NY</v>
          </cell>
          <cell r="W460">
            <v>0</v>
          </cell>
        </row>
        <row r="461">
          <cell r="B461">
            <v>201202</v>
          </cell>
          <cell r="C461" t="str">
            <v>BP</v>
          </cell>
          <cell r="D461">
            <v>180007</v>
          </cell>
          <cell r="E461" t="str">
            <v>FUTTRG</v>
          </cell>
          <cell r="F461">
            <v>123950</v>
          </cell>
          <cell r="H461" t="str">
            <v>Sales - NIMO</v>
          </cell>
          <cell r="W461">
            <v>0</v>
          </cell>
        </row>
        <row r="462">
          <cell r="B462">
            <v>201202</v>
          </cell>
          <cell r="C462" t="str">
            <v>BP</v>
          </cell>
          <cell r="D462">
            <v>180007</v>
          </cell>
          <cell r="E462" t="str">
            <v>GASTRG</v>
          </cell>
          <cell r="F462">
            <v>-123950</v>
          </cell>
          <cell r="H462" t="str">
            <v>Sales - NIMO</v>
          </cell>
          <cell r="W462">
            <v>2468.5882000000001</v>
          </cell>
        </row>
        <row r="463">
          <cell r="B463">
            <v>201202</v>
          </cell>
          <cell r="C463" t="str">
            <v>LI</v>
          </cell>
          <cell r="D463">
            <v>181791</v>
          </cell>
          <cell r="E463" t="str">
            <v>GAS</v>
          </cell>
          <cell r="F463">
            <v>-232580</v>
          </cell>
          <cell r="H463" t="str">
            <v>WSS OSS - NY</v>
          </cell>
          <cell r="W463">
            <v>0</v>
          </cell>
        </row>
        <row r="464">
          <cell r="B464">
            <v>201203</v>
          </cell>
          <cell r="C464" t="str">
            <v>BP</v>
          </cell>
          <cell r="D464">
            <v>180007</v>
          </cell>
          <cell r="E464" t="str">
            <v>FUTTRG</v>
          </cell>
          <cell r="F464">
            <v>132350</v>
          </cell>
          <cell r="H464" t="str">
            <v>Sales - NIMO</v>
          </cell>
          <cell r="W464">
            <v>0</v>
          </cell>
        </row>
        <row r="465">
          <cell r="B465">
            <v>201203</v>
          </cell>
          <cell r="C465" t="str">
            <v>BP</v>
          </cell>
          <cell r="D465">
            <v>180007</v>
          </cell>
          <cell r="E465" t="str">
            <v>GASTRG</v>
          </cell>
          <cell r="F465">
            <v>-132350</v>
          </cell>
          <cell r="H465" t="str">
            <v>Sales - NIMO</v>
          </cell>
          <cell r="W465">
            <v>2634.0297</v>
          </cell>
        </row>
        <row r="466">
          <cell r="B466">
            <v>201203</v>
          </cell>
          <cell r="C466" t="str">
            <v>LI</v>
          </cell>
          <cell r="D466">
            <v>181791</v>
          </cell>
          <cell r="E466" t="str">
            <v>GAS</v>
          </cell>
          <cell r="F466">
            <v>-248620</v>
          </cell>
          <cell r="H466" t="str">
            <v>WSS OSS - NY</v>
          </cell>
          <cell r="W466">
            <v>0</v>
          </cell>
        </row>
        <row r="467">
          <cell r="B467">
            <v>201204</v>
          </cell>
          <cell r="C467" t="str">
            <v>LI</v>
          </cell>
          <cell r="D467">
            <v>181791</v>
          </cell>
          <cell r="E467" t="str">
            <v>GAS</v>
          </cell>
          <cell r="F467">
            <v>-240600</v>
          </cell>
          <cell r="H467" t="str">
            <v>WSS OSS - NY</v>
          </cell>
          <cell r="W467">
            <v>0</v>
          </cell>
        </row>
        <row r="468">
          <cell r="B468">
            <v>201205</v>
          </cell>
          <cell r="C468" t="str">
            <v>LI</v>
          </cell>
          <cell r="D468">
            <v>181791</v>
          </cell>
          <cell r="E468" t="str">
            <v>GAS</v>
          </cell>
          <cell r="F468">
            <v>-248620</v>
          </cell>
          <cell r="H468" t="str">
            <v>WSS OSS - NY</v>
          </cell>
          <cell r="W468">
            <v>0</v>
          </cell>
        </row>
        <row r="469">
          <cell r="B469">
            <v>201206</v>
          </cell>
          <cell r="C469" t="str">
            <v>LI</v>
          </cell>
          <cell r="D469">
            <v>181791</v>
          </cell>
          <cell r="E469" t="str">
            <v>GAS</v>
          </cell>
          <cell r="F469">
            <v>-240600</v>
          </cell>
          <cell r="H469" t="str">
            <v>WSS OSS - NY</v>
          </cell>
          <cell r="W469">
            <v>0</v>
          </cell>
        </row>
        <row r="470">
          <cell r="B470">
            <v>201207</v>
          </cell>
          <cell r="C470" t="str">
            <v>LI</v>
          </cell>
          <cell r="D470">
            <v>181791</v>
          </cell>
          <cell r="E470" t="str">
            <v>GAS</v>
          </cell>
          <cell r="F470">
            <v>-248620</v>
          </cell>
          <cell r="H470" t="str">
            <v>WSS OSS - NY</v>
          </cell>
          <cell r="W470">
            <v>0</v>
          </cell>
        </row>
        <row r="471">
          <cell r="B471">
            <v>201208</v>
          </cell>
          <cell r="C471" t="str">
            <v>LI</v>
          </cell>
          <cell r="D471">
            <v>181791</v>
          </cell>
          <cell r="E471" t="str">
            <v>GAS</v>
          </cell>
          <cell r="F471">
            <v>-248620</v>
          </cell>
          <cell r="H471" t="str">
            <v>WSS OSS - NY</v>
          </cell>
          <cell r="W471">
            <v>0</v>
          </cell>
        </row>
        <row r="472">
          <cell r="B472">
            <v>201209</v>
          </cell>
          <cell r="C472" t="str">
            <v>LI</v>
          </cell>
          <cell r="D472">
            <v>181791</v>
          </cell>
          <cell r="E472" t="str">
            <v>GAS</v>
          </cell>
          <cell r="F472">
            <v>-240600</v>
          </cell>
          <cell r="H472" t="str">
            <v>WSS OSS - NY</v>
          </cell>
          <cell r="W472">
            <v>0</v>
          </cell>
        </row>
        <row r="473">
          <cell r="B473">
            <v>201210</v>
          </cell>
          <cell r="C473" t="str">
            <v>LI</v>
          </cell>
          <cell r="D473">
            <v>181791</v>
          </cell>
          <cell r="E473" t="str">
            <v>GAS</v>
          </cell>
          <cell r="F473">
            <v>-248620</v>
          </cell>
          <cell r="H473" t="str">
            <v>WSS OSS - NY</v>
          </cell>
          <cell r="W473">
            <v>0</v>
          </cell>
        </row>
      </sheetData>
      <sheetData sheetId="27">
        <row r="2">
          <cell r="B2">
            <v>201101</v>
          </cell>
          <cell r="D2">
            <v>172518</v>
          </cell>
          <cell r="W2">
            <v>0</v>
          </cell>
        </row>
        <row r="3">
          <cell r="B3">
            <v>201101</v>
          </cell>
          <cell r="D3">
            <v>172518</v>
          </cell>
          <cell r="W3">
            <v>482.25538306146137</v>
          </cell>
        </row>
        <row r="4">
          <cell r="B4">
            <v>201101</v>
          </cell>
          <cell r="D4">
            <v>172518</v>
          </cell>
          <cell r="W4">
            <v>0</v>
          </cell>
        </row>
        <row r="5">
          <cell r="B5">
            <v>201101</v>
          </cell>
          <cell r="D5">
            <v>172519</v>
          </cell>
          <cell r="W5">
            <v>0</v>
          </cell>
        </row>
        <row r="6">
          <cell r="B6">
            <v>201101</v>
          </cell>
          <cell r="D6">
            <v>172519</v>
          </cell>
          <cell r="W6">
            <v>1735.6234865965191</v>
          </cell>
        </row>
        <row r="7">
          <cell r="B7">
            <v>201101</v>
          </cell>
          <cell r="D7">
            <v>172519</v>
          </cell>
          <cell r="W7">
            <v>0</v>
          </cell>
        </row>
        <row r="8">
          <cell r="B8">
            <v>201101</v>
          </cell>
          <cell r="D8">
            <v>172078</v>
          </cell>
          <cell r="W8">
            <v>6892.3048340432506</v>
          </cell>
        </row>
        <row r="9">
          <cell r="B9">
            <v>201101</v>
          </cell>
          <cell r="D9">
            <v>67038</v>
          </cell>
          <cell r="W9">
            <v>4569.6087026716878</v>
          </cell>
        </row>
        <row r="10">
          <cell r="B10">
            <v>201101</v>
          </cell>
          <cell r="D10">
            <v>67039</v>
          </cell>
          <cell r="W10">
            <v>4464.2315624140419</v>
          </cell>
        </row>
        <row r="11">
          <cell r="B11">
            <v>201101</v>
          </cell>
          <cell r="D11">
            <v>173097</v>
          </cell>
          <cell r="W11">
            <v>0</v>
          </cell>
        </row>
        <row r="12">
          <cell r="B12">
            <v>201101</v>
          </cell>
          <cell r="D12">
            <v>173097</v>
          </cell>
          <cell r="W12">
            <v>2607.1544230803424</v>
          </cell>
        </row>
        <row r="13">
          <cell r="B13">
            <v>201101</v>
          </cell>
          <cell r="D13">
            <v>173097</v>
          </cell>
          <cell r="W13">
            <v>0</v>
          </cell>
        </row>
        <row r="14">
          <cell r="B14">
            <v>201101</v>
          </cell>
          <cell r="D14">
            <v>166064</v>
          </cell>
          <cell r="W14">
            <v>15496.638273183205</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5841.6127634591412</v>
          </cell>
        </row>
        <row r="19">
          <cell r="B19">
            <v>201101</v>
          </cell>
          <cell r="D19">
            <v>153738</v>
          </cell>
          <cell r="W19">
            <v>0</v>
          </cell>
        </row>
        <row r="20">
          <cell r="B20">
            <v>201101</v>
          </cell>
          <cell r="D20">
            <v>165934</v>
          </cell>
          <cell r="W20">
            <v>0</v>
          </cell>
        </row>
        <row r="21">
          <cell r="B21">
            <v>201101</v>
          </cell>
          <cell r="D21">
            <v>165934</v>
          </cell>
          <cell r="W21">
            <v>3103.0468478222051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1581.2569737333263</v>
          </cell>
        </row>
        <row r="26">
          <cell r="B26">
            <v>201101</v>
          </cell>
          <cell r="D26">
            <v>48216</v>
          </cell>
          <cell r="W26">
            <v>1982.969829098811</v>
          </cell>
        </row>
        <row r="27">
          <cell r="B27">
            <v>201101</v>
          </cell>
          <cell r="D27">
            <v>48217</v>
          </cell>
          <cell r="W27">
            <v>18949.889150317063</v>
          </cell>
        </row>
        <row r="28">
          <cell r="B28">
            <v>201101</v>
          </cell>
          <cell r="D28">
            <v>116952</v>
          </cell>
          <cell r="W28">
            <v>6668.5533730407733</v>
          </cell>
        </row>
        <row r="29">
          <cell r="B29">
            <v>201101</v>
          </cell>
          <cell r="D29">
            <v>116953</v>
          </cell>
          <cell r="W29">
            <v>1029.5766512080043</v>
          </cell>
        </row>
        <row r="30">
          <cell r="B30">
            <v>201101</v>
          </cell>
          <cell r="D30">
            <v>84190</v>
          </cell>
          <cell r="W30">
            <v>15835.164835718679</v>
          </cell>
        </row>
        <row r="31">
          <cell r="B31">
            <v>201101</v>
          </cell>
          <cell r="D31">
            <v>91709</v>
          </cell>
          <cell r="W31">
            <v>0</v>
          </cell>
        </row>
        <row r="32">
          <cell r="B32">
            <v>201101</v>
          </cell>
          <cell r="D32">
            <v>172389</v>
          </cell>
          <cell r="W32">
            <v>195.35762055354829</v>
          </cell>
        </row>
        <row r="33">
          <cell r="B33">
            <v>201101</v>
          </cell>
          <cell r="D33">
            <v>172387</v>
          </cell>
          <cell r="W33">
            <v>6198.655309273282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9917.8484948372516</v>
          </cell>
        </row>
        <row r="39">
          <cell r="B39">
            <v>201101</v>
          </cell>
          <cell r="D39">
            <v>172196</v>
          </cell>
          <cell r="W39">
            <v>6198.655309273282</v>
          </cell>
        </row>
        <row r="40">
          <cell r="B40">
            <v>201101</v>
          </cell>
          <cell r="D40">
            <v>172232</v>
          </cell>
          <cell r="W40">
            <v>2251.9114868721194</v>
          </cell>
        </row>
        <row r="41">
          <cell r="B41">
            <v>201101</v>
          </cell>
          <cell r="D41">
            <v>172366</v>
          </cell>
          <cell r="W41">
            <v>3007.5475647348208</v>
          </cell>
        </row>
        <row r="42">
          <cell r="B42">
            <v>201101</v>
          </cell>
          <cell r="D42">
            <v>172367</v>
          </cell>
          <cell r="W42">
            <v>1298.7182656041925</v>
          </cell>
        </row>
        <row r="43">
          <cell r="B43">
            <v>201101</v>
          </cell>
          <cell r="D43">
            <v>172219</v>
          </cell>
          <cell r="W43">
            <v>1239.7310618546564</v>
          </cell>
        </row>
        <row r="44">
          <cell r="B44">
            <v>201101</v>
          </cell>
          <cell r="D44">
            <v>144516</v>
          </cell>
          <cell r="W44">
            <v>0</v>
          </cell>
        </row>
        <row r="45">
          <cell r="B45">
            <v>201101</v>
          </cell>
          <cell r="D45">
            <v>144516</v>
          </cell>
          <cell r="W45">
            <v>8573.3601582558767</v>
          </cell>
        </row>
        <row r="46">
          <cell r="B46">
            <v>201101</v>
          </cell>
          <cell r="D46">
            <v>144516</v>
          </cell>
          <cell r="W46">
            <v>0</v>
          </cell>
        </row>
        <row r="47">
          <cell r="B47">
            <v>201101</v>
          </cell>
          <cell r="D47">
            <v>144517</v>
          </cell>
          <cell r="W47">
            <v>0</v>
          </cell>
        </row>
        <row r="48">
          <cell r="B48">
            <v>201101</v>
          </cell>
          <cell r="D48">
            <v>144517</v>
          </cell>
          <cell r="W48">
            <v>12397.310618546564</v>
          </cell>
        </row>
        <row r="49">
          <cell r="B49">
            <v>201101</v>
          </cell>
          <cell r="D49">
            <v>144517</v>
          </cell>
          <cell r="W49">
            <v>0</v>
          </cell>
        </row>
        <row r="50">
          <cell r="B50">
            <v>201101</v>
          </cell>
          <cell r="D50">
            <v>144663</v>
          </cell>
          <cell r="W50">
            <v>0</v>
          </cell>
        </row>
        <row r="51">
          <cell r="B51">
            <v>201101</v>
          </cell>
          <cell r="D51">
            <v>144663</v>
          </cell>
          <cell r="W51">
            <v>627.3039172984561</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14876.772742255876</v>
          </cell>
        </row>
        <row r="66">
          <cell r="B66">
            <v>201101</v>
          </cell>
          <cell r="D66">
            <v>172246</v>
          </cell>
          <cell r="W66">
            <v>2010.1639298104615</v>
          </cell>
        </row>
        <row r="67">
          <cell r="B67">
            <v>201101</v>
          </cell>
          <cell r="D67">
            <v>172248</v>
          </cell>
          <cell r="W67">
            <v>0</v>
          </cell>
        </row>
        <row r="68">
          <cell r="B68">
            <v>201101</v>
          </cell>
          <cell r="D68">
            <v>172248</v>
          </cell>
          <cell r="W68">
            <v>3099.327654636641</v>
          </cell>
        </row>
        <row r="69">
          <cell r="B69">
            <v>201101</v>
          </cell>
          <cell r="D69">
            <v>172248</v>
          </cell>
          <cell r="W69">
            <v>0</v>
          </cell>
        </row>
        <row r="70">
          <cell r="B70">
            <v>201101</v>
          </cell>
          <cell r="D70">
            <v>172349</v>
          </cell>
          <cell r="W70">
            <v>8383.7812841035538</v>
          </cell>
        </row>
        <row r="71">
          <cell r="B71">
            <v>201101</v>
          </cell>
          <cell r="D71">
            <v>172391</v>
          </cell>
          <cell r="W71">
            <v>0</v>
          </cell>
        </row>
        <row r="72">
          <cell r="B72">
            <v>201101</v>
          </cell>
          <cell r="D72">
            <v>172391</v>
          </cell>
          <cell r="W72">
            <v>1363.7041680401221</v>
          </cell>
        </row>
        <row r="73">
          <cell r="B73">
            <v>201101</v>
          </cell>
          <cell r="D73">
            <v>172391</v>
          </cell>
          <cell r="W73">
            <v>0</v>
          </cell>
        </row>
        <row r="74">
          <cell r="B74">
            <v>201101</v>
          </cell>
          <cell r="D74">
            <v>172513</v>
          </cell>
          <cell r="W74">
            <v>0</v>
          </cell>
        </row>
        <row r="75">
          <cell r="B75">
            <v>201101</v>
          </cell>
          <cell r="D75">
            <v>172513</v>
          </cell>
          <cell r="W75">
            <v>1549.6638273183205</v>
          </cell>
        </row>
        <row r="76">
          <cell r="B76">
            <v>201101</v>
          </cell>
          <cell r="D76">
            <v>172513</v>
          </cell>
          <cell r="W76">
            <v>0</v>
          </cell>
        </row>
        <row r="77">
          <cell r="B77">
            <v>201101</v>
          </cell>
          <cell r="D77">
            <v>172840</v>
          </cell>
          <cell r="W77">
            <v>6198.655309273282</v>
          </cell>
        </row>
        <row r="78">
          <cell r="B78">
            <v>201101</v>
          </cell>
          <cell r="D78">
            <v>172845</v>
          </cell>
          <cell r="W78">
            <v>0</v>
          </cell>
        </row>
        <row r="79">
          <cell r="B79">
            <v>201101</v>
          </cell>
          <cell r="D79">
            <v>172845</v>
          </cell>
          <cell r="W79">
            <v>6198.655309273282</v>
          </cell>
        </row>
        <row r="80">
          <cell r="B80">
            <v>201101</v>
          </cell>
          <cell r="D80">
            <v>172845</v>
          </cell>
          <cell r="W80">
            <v>0</v>
          </cell>
        </row>
        <row r="81">
          <cell r="B81">
            <v>201101</v>
          </cell>
          <cell r="D81">
            <v>173102</v>
          </cell>
          <cell r="W81">
            <v>0</v>
          </cell>
        </row>
        <row r="82">
          <cell r="B82">
            <v>201101</v>
          </cell>
          <cell r="D82">
            <v>173102</v>
          </cell>
          <cell r="W82">
            <v>6198.655309273282</v>
          </cell>
        </row>
        <row r="83">
          <cell r="B83">
            <v>201101</v>
          </cell>
          <cell r="D83">
            <v>173102</v>
          </cell>
          <cell r="W83">
            <v>0</v>
          </cell>
        </row>
        <row r="84">
          <cell r="B84">
            <v>201101</v>
          </cell>
          <cell r="D84">
            <v>173105</v>
          </cell>
          <cell r="W84">
            <v>0</v>
          </cell>
        </row>
        <row r="85">
          <cell r="B85">
            <v>201101</v>
          </cell>
          <cell r="D85">
            <v>173105</v>
          </cell>
          <cell r="W85">
            <v>4446.9153188726523</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3099.327654636641</v>
          </cell>
        </row>
        <row r="95">
          <cell r="B95">
            <v>201101</v>
          </cell>
          <cell r="D95">
            <v>172242</v>
          </cell>
          <cell r="W95">
            <v>1554.0628730216758</v>
          </cell>
        </row>
        <row r="96">
          <cell r="B96">
            <v>201101</v>
          </cell>
          <cell r="D96">
            <v>172533</v>
          </cell>
          <cell r="W96">
            <v>19468.176716821461</v>
          </cell>
        </row>
        <row r="97">
          <cell r="B97">
            <v>201101</v>
          </cell>
          <cell r="D97">
            <v>172678</v>
          </cell>
          <cell r="W97">
            <v>0</v>
          </cell>
        </row>
        <row r="98">
          <cell r="B98">
            <v>201101</v>
          </cell>
          <cell r="D98">
            <v>172678</v>
          </cell>
          <cell r="W98">
            <v>18534.599240258041</v>
          </cell>
        </row>
        <row r="99">
          <cell r="B99">
            <v>201101</v>
          </cell>
          <cell r="D99">
            <v>172678</v>
          </cell>
          <cell r="W99">
            <v>0</v>
          </cell>
        </row>
        <row r="100">
          <cell r="B100">
            <v>201101</v>
          </cell>
          <cell r="D100">
            <v>166065</v>
          </cell>
          <cell r="W100">
            <v>15496.638273183205</v>
          </cell>
        </row>
        <row r="101">
          <cell r="B101">
            <v>201101</v>
          </cell>
          <cell r="D101">
            <v>167264</v>
          </cell>
          <cell r="W101">
            <v>0</v>
          </cell>
        </row>
        <row r="102">
          <cell r="B102">
            <v>201101</v>
          </cell>
          <cell r="D102">
            <v>167264</v>
          </cell>
          <cell r="W102">
            <v>5393.4499845986829</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3762.5837727288822</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1253.987969065985</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2508.5958036628972</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7876.6912884804233</v>
          </cell>
        </row>
        <row r="119">
          <cell r="B119">
            <v>201101</v>
          </cell>
          <cell r="D119">
            <v>172222</v>
          </cell>
          <cell r="W119">
            <v>4153.0990572130986</v>
          </cell>
        </row>
        <row r="120">
          <cell r="B120">
            <v>201101</v>
          </cell>
          <cell r="D120">
            <v>172844</v>
          </cell>
          <cell r="W120">
            <v>6340.0246416492892</v>
          </cell>
        </row>
        <row r="121">
          <cell r="B121">
            <v>201101</v>
          </cell>
          <cell r="D121">
            <v>172225</v>
          </cell>
          <cell r="W121">
            <v>2293.5024644311143</v>
          </cell>
        </row>
        <row r="122">
          <cell r="B122">
            <v>201101</v>
          </cell>
          <cell r="D122">
            <v>165659</v>
          </cell>
          <cell r="W122">
            <v>0</v>
          </cell>
        </row>
        <row r="123">
          <cell r="B123">
            <v>201101</v>
          </cell>
          <cell r="D123">
            <v>172385</v>
          </cell>
          <cell r="W123">
            <v>6198.655309273282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2045.5562520601832</v>
          </cell>
        </row>
        <row r="135">
          <cell r="B135">
            <v>201101</v>
          </cell>
          <cell r="D135">
            <v>165933</v>
          </cell>
          <cell r="W135">
            <v>0</v>
          </cell>
        </row>
        <row r="136">
          <cell r="B136">
            <v>201101</v>
          </cell>
          <cell r="D136">
            <v>172239</v>
          </cell>
          <cell r="W136">
            <v>6198.655309273282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3190.4478876829585</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111.57579556691908</v>
          </cell>
        </row>
        <row r="145">
          <cell r="B145">
            <v>201101</v>
          </cell>
          <cell r="D145">
            <v>153972</v>
          </cell>
          <cell r="W145">
            <v>199.55670963402372</v>
          </cell>
        </row>
        <row r="146">
          <cell r="B146">
            <v>201101</v>
          </cell>
          <cell r="D146">
            <v>153972</v>
          </cell>
          <cell r="W146">
            <v>264.14269882419376</v>
          </cell>
        </row>
        <row r="147">
          <cell r="B147">
            <v>201101</v>
          </cell>
          <cell r="D147">
            <v>153972</v>
          </cell>
          <cell r="W147">
            <v>2775.1979689485124</v>
          </cell>
        </row>
        <row r="148">
          <cell r="B148">
            <v>201101</v>
          </cell>
          <cell r="D148">
            <v>153972</v>
          </cell>
          <cell r="W148">
            <v>3196.7065299790956</v>
          </cell>
        </row>
        <row r="149">
          <cell r="B149">
            <v>201101</v>
          </cell>
          <cell r="D149">
            <v>153972</v>
          </cell>
          <cell r="W149">
            <v>4610.5998103620432</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4732.7733069415908</v>
          </cell>
        </row>
        <row r="154">
          <cell r="B154">
            <v>201101</v>
          </cell>
          <cell r="D154">
            <v>172199</v>
          </cell>
          <cell r="W154">
            <v>6939.4945970428789</v>
          </cell>
        </row>
        <row r="155">
          <cell r="B155">
            <v>201101</v>
          </cell>
          <cell r="D155">
            <v>172200</v>
          </cell>
          <cell r="W155">
            <v>6846.5147674037798</v>
          </cell>
        </row>
        <row r="156">
          <cell r="B156">
            <v>201101</v>
          </cell>
          <cell r="D156">
            <v>172984</v>
          </cell>
          <cell r="W156">
            <v>6.7985251779126319</v>
          </cell>
        </row>
        <row r="157">
          <cell r="B157">
            <v>201101</v>
          </cell>
          <cell r="D157">
            <v>172245</v>
          </cell>
          <cell r="W157">
            <v>0</v>
          </cell>
        </row>
        <row r="158">
          <cell r="B158">
            <v>201101</v>
          </cell>
          <cell r="D158">
            <v>172233</v>
          </cell>
          <cell r="W158">
            <v>4339.0587164912977</v>
          </cell>
        </row>
        <row r="159">
          <cell r="B159">
            <v>201101</v>
          </cell>
          <cell r="D159">
            <v>172264</v>
          </cell>
          <cell r="W159">
            <v>4525.0183757694958</v>
          </cell>
        </row>
        <row r="160">
          <cell r="B160">
            <v>201101</v>
          </cell>
          <cell r="D160">
            <v>172365</v>
          </cell>
          <cell r="W160">
            <v>11.197570881267865</v>
          </cell>
        </row>
        <row r="161">
          <cell r="B161">
            <v>201101</v>
          </cell>
          <cell r="D161">
            <v>172664</v>
          </cell>
          <cell r="W161">
            <v>0</v>
          </cell>
        </row>
        <row r="162">
          <cell r="B162">
            <v>201101</v>
          </cell>
          <cell r="D162">
            <v>172664</v>
          </cell>
          <cell r="W162">
            <v>3099.327654636641</v>
          </cell>
        </row>
        <row r="163">
          <cell r="B163">
            <v>201101</v>
          </cell>
          <cell r="D163">
            <v>172664</v>
          </cell>
          <cell r="W163">
            <v>0</v>
          </cell>
        </row>
        <row r="164">
          <cell r="B164">
            <v>201101</v>
          </cell>
          <cell r="D164">
            <v>173119</v>
          </cell>
          <cell r="W164">
            <v>1066.7885787259318</v>
          </cell>
        </row>
        <row r="165">
          <cell r="B165">
            <v>201101</v>
          </cell>
          <cell r="D165">
            <v>173120</v>
          </cell>
          <cell r="W165">
            <v>6287.2960801958898</v>
          </cell>
        </row>
        <row r="166">
          <cell r="B166">
            <v>201101</v>
          </cell>
          <cell r="D166">
            <v>172843</v>
          </cell>
          <cell r="W166">
            <v>6198.655309273282</v>
          </cell>
        </row>
        <row r="167">
          <cell r="B167">
            <v>201101</v>
          </cell>
          <cell r="D167">
            <v>172833</v>
          </cell>
          <cell r="W167">
            <v>2789.3948891729769</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6198.655309273282</v>
          </cell>
        </row>
        <row r="173">
          <cell r="B173">
            <v>201101</v>
          </cell>
          <cell r="D173">
            <v>172682</v>
          </cell>
          <cell r="W173">
            <v>0</v>
          </cell>
        </row>
        <row r="174">
          <cell r="B174">
            <v>201101</v>
          </cell>
          <cell r="D174">
            <v>172198</v>
          </cell>
          <cell r="W174">
            <v>6198.655309273282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1859.5965927819846</v>
          </cell>
        </row>
        <row r="182">
          <cell r="B182">
            <v>201101</v>
          </cell>
          <cell r="D182">
            <v>153851</v>
          </cell>
          <cell r="W182">
            <v>6380.215922848125</v>
          </cell>
        </row>
        <row r="183">
          <cell r="B183">
            <v>201101</v>
          </cell>
          <cell r="D183">
            <v>172380</v>
          </cell>
          <cell r="W183">
            <v>4587.0049288622286</v>
          </cell>
        </row>
        <row r="184">
          <cell r="B184">
            <v>201101</v>
          </cell>
          <cell r="D184">
            <v>172384</v>
          </cell>
          <cell r="W184">
            <v>24.19475136845378</v>
          </cell>
        </row>
        <row r="185">
          <cell r="B185">
            <v>201101</v>
          </cell>
          <cell r="D185">
            <v>172520</v>
          </cell>
          <cell r="W185">
            <v>0</v>
          </cell>
        </row>
        <row r="186">
          <cell r="B186">
            <v>201101</v>
          </cell>
          <cell r="D186">
            <v>172520</v>
          </cell>
          <cell r="W186">
            <v>136.37041680401219</v>
          </cell>
        </row>
        <row r="187">
          <cell r="B187">
            <v>201101</v>
          </cell>
          <cell r="D187">
            <v>172520</v>
          </cell>
          <cell r="W187">
            <v>0</v>
          </cell>
        </row>
        <row r="188">
          <cell r="B188">
            <v>201101</v>
          </cell>
          <cell r="D188">
            <v>153739</v>
          </cell>
          <cell r="W188">
            <v>0</v>
          </cell>
        </row>
        <row r="189">
          <cell r="B189">
            <v>201101</v>
          </cell>
          <cell r="D189">
            <v>153739</v>
          </cell>
          <cell r="W189">
            <v>5321.5455830111123</v>
          </cell>
        </row>
        <row r="190">
          <cell r="B190">
            <v>201101</v>
          </cell>
          <cell r="D190">
            <v>153739</v>
          </cell>
          <cell r="W190">
            <v>0</v>
          </cell>
        </row>
        <row r="191">
          <cell r="B191">
            <v>201101</v>
          </cell>
          <cell r="D191">
            <v>153740</v>
          </cell>
          <cell r="W191">
            <v>117.17458100755302</v>
          </cell>
        </row>
        <row r="192">
          <cell r="B192">
            <v>201101</v>
          </cell>
          <cell r="D192">
            <v>172381</v>
          </cell>
          <cell r="W192">
            <v>0</v>
          </cell>
        </row>
        <row r="193">
          <cell r="B193">
            <v>201101</v>
          </cell>
          <cell r="D193">
            <v>172381</v>
          </cell>
          <cell r="W193">
            <v>3127.2216035283709</v>
          </cell>
        </row>
        <row r="194">
          <cell r="B194">
            <v>201101</v>
          </cell>
          <cell r="D194">
            <v>172381</v>
          </cell>
          <cell r="W194">
            <v>0</v>
          </cell>
        </row>
        <row r="195">
          <cell r="B195">
            <v>201101</v>
          </cell>
          <cell r="D195">
            <v>164079</v>
          </cell>
          <cell r="W195">
            <v>8935.4616066288763</v>
          </cell>
        </row>
        <row r="196">
          <cell r="B196">
            <v>201101</v>
          </cell>
          <cell r="D196">
            <v>172247</v>
          </cell>
          <cell r="W196">
            <v>2917.1671711931585</v>
          </cell>
        </row>
        <row r="197">
          <cell r="B197">
            <v>201101</v>
          </cell>
          <cell r="D197">
            <v>172249</v>
          </cell>
          <cell r="W197">
            <v>0</v>
          </cell>
        </row>
        <row r="198">
          <cell r="B198">
            <v>201101</v>
          </cell>
          <cell r="D198">
            <v>172249</v>
          </cell>
          <cell r="W198">
            <v>3099.327654636641</v>
          </cell>
        </row>
        <row r="199">
          <cell r="B199">
            <v>201101</v>
          </cell>
          <cell r="D199">
            <v>172249</v>
          </cell>
          <cell r="W199">
            <v>0</v>
          </cell>
        </row>
        <row r="200">
          <cell r="B200">
            <v>201101</v>
          </cell>
          <cell r="D200">
            <v>172510</v>
          </cell>
          <cell r="W200">
            <v>0</v>
          </cell>
        </row>
        <row r="201">
          <cell r="B201">
            <v>201101</v>
          </cell>
          <cell r="D201">
            <v>172510</v>
          </cell>
          <cell r="W201">
            <v>3099.327654636641</v>
          </cell>
        </row>
        <row r="202">
          <cell r="B202">
            <v>201101</v>
          </cell>
          <cell r="D202">
            <v>172510</v>
          </cell>
          <cell r="W202">
            <v>0</v>
          </cell>
        </row>
        <row r="203">
          <cell r="B203">
            <v>201101</v>
          </cell>
          <cell r="D203">
            <v>172514</v>
          </cell>
          <cell r="W203">
            <v>0</v>
          </cell>
        </row>
        <row r="204">
          <cell r="B204">
            <v>201101</v>
          </cell>
          <cell r="D204">
            <v>172514</v>
          </cell>
          <cell r="W204">
            <v>1859.5965927819846</v>
          </cell>
        </row>
        <row r="205">
          <cell r="B205">
            <v>201101</v>
          </cell>
          <cell r="D205">
            <v>172514</v>
          </cell>
          <cell r="W205">
            <v>0</v>
          </cell>
        </row>
        <row r="206">
          <cell r="B206">
            <v>201101</v>
          </cell>
          <cell r="D206">
            <v>172515</v>
          </cell>
          <cell r="W206">
            <v>0</v>
          </cell>
        </row>
        <row r="207">
          <cell r="B207">
            <v>201101</v>
          </cell>
          <cell r="D207">
            <v>172515</v>
          </cell>
          <cell r="W207">
            <v>3099.327654636641</v>
          </cell>
        </row>
        <row r="208">
          <cell r="B208">
            <v>201101</v>
          </cell>
          <cell r="D208">
            <v>172515</v>
          </cell>
          <cell r="W208">
            <v>0</v>
          </cell>
        </row>
        <row r="209">
          <cell r="B209">
            <v>201101</v>
          </cell>
          <cell r="D209">
            <v>172670</v>
          </cell>
          <cell r="W209">
            <v>4243.079537509002</v>
          </cell>
        </row>
        <row r="210">
          <cell r="B210">
            <v>201101</v>
          </cell>
          <cell r="D210">
            <v>85138</v>
          </cell>
          <cell r="W210">
            <v>16147.4970806569</v>
          </cell>
        </row>
        <row r="211">
          <cell r="B211">
            <v>201101</v>
          </cell>
          <cell r="D211">
            <v>166066</v>
          </cell>
          <cell r="W211">
            <v>15496.638273183205</v>
          </cell>
        </row>
        <row r="212">
          <cell r="B212">
            <v>201101</v>
          </cell>
          <cell r="D212">
            <v>168217</v>
          </cell>
          <cell r="W212">
            <v>0</v>
          </cell>
        </row>
        <row r="213">
          <cell r="B213">
            <v>201101</v>
          </cell>
          <cell r="D213">
            <v>172079</v>
          </cell>
          <cell r="W213">
            <v>12397.310618546564</v>
          </cell>
        </row>
        <row r="214">
          <cell r="B214">
            <v>201101</v>
          </cell>
          <cell r="D214">
            <v>172240</v>
          </cell>
          <cell r="W214">
            <v>2107.5428051529161</v>
          </cell>
        </row>
        <row r="215">
          <cell r="B215">
            <v>201101</v>
          </cell>
          <cell r="D215">
            <v>172241</v>
          </cell>
          <cell r="W215">
            <v>18.595965927819847</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2566.2432980391386</v>
          </cell>
        </row>
        <row r="221">
          <cell r="B221">
            <v>201101</v>
          </cell>
          <cell r="D221">
            <v>172386</v>
          </cell>
          <cell r="W221">
            <v>6198.655309273282</v>
          </cell>
        </row>
        <row r="222">
          <cell r="B222">
            <v>201101</v>
          </cell>
          <cell r="D222">
            <v>165074</v>
          </cell>
          <cell r="W222">
            <v>0</v>
          </cell>
        </row>
        <row r="223">
          <cell r="B223">
            <v>201101</v>
          </cell>
          <cell r="D223">
            <v>172220</v>
          </cell>
          <cell r="W223">
            <v>5156.6813474467317</v>
          </cell>
        </row>
        <row r="224">
          <cell r="B224">
            <v>201101</v>
          </cell>
          <cell r="D224">
            <v>172229</v>
          </cell>
          <cell r="W224">
            <v>3099.327654636641</v>
          </cell>
        </row>
        <row r="225">
          <cell r="B225">
            <v>201101</v>
          </cell>
          <cell r="D225">
            <v>172235</v>
          </cell>
          <cell r="W225">
            <v>1549.6638273183205</v>
          </cell>
        </row>
        <row r="226">
          <cell r="B226">
            <v>201101</v>
          </cell>
          <cell r="D226">
            <v>172350</v>
          </cell>
          <cell r="W226">
            <v>6198.655309273282</v>
          </cell>
        </row>
        <row r="227">
          <cell r="B227">
            <v>201101</v>
          </cell>
          <cell r="D227">
            <v>172069</v>
          </cell>
          <cell r="W227">
            <v>6198.655309273282</v>
          </cell>
        </row>
        <row r="228">
          <cell r="B228">
            <v>201101</v>
          </cell>
          <cell r="D228">
            <v>172070</v>
          </cell>
          <cell r="W228">
            <v>7343.6069318829213</v>
          </cell>
        </row>
        <row r="229">
          <cell r="B229">
            <v>201102</v>
          </cell>
          <cell r="D229">
            <v>67038</v>
          </cell>
          <cell r="W229">
            <v>4125.5348619667993</v>
          </cell>
        </row>
        <row r="230">
          <cell r="B230">
            <v>201102</v>
          </cell>
          <cell r="D230">
            <v>67039</v>
          </cell>
          <cell r="W230">
            <v>4030.3778820619591</v>
          </cell>
        </row>
        <row r="231">
          <cell r="B231">
            <v>201102</v>
          </cell>
          <cell r="D231">
            <v>166064</v>
          </cell>
          <cell r="W231">
            <v>48967.362048825533</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5274.0156383392987</v>
          </cell>
        </row>
        <row r="236">
          <cell r="B236">
            <v>201102</v>
          </cell>
          <cell r="D236">
            <v>165934</v>
          </cell>
          <cell r="W236">
            <v>0</v>
          </cell>
        </row>
        <row r="237">
          <cell r="B237">
            <v>201102</v>
          </cell>
          <cell r="D237">
            <v>165934</v>
          </cell>
          <cell r="W237">
            <v>2801.533437786632</v>
          </cell>
        </row>
        <row r="238">
          <cell r="B238">
            <v>201102</v>
          </cell>
          <cell r="D238">
            <v>166449</v>
          </cell>
          <cell r="W238">
            <v>0</v>
          </cell>
        </row>
        <row r="239">
          <cell r="B239">
            <v>201102</v>
          </cell>
          <cell r="D239">
            <v>166449</v>
          </cell>
          <cell r="W239">
            <v>0</v>
          </cell>
        </row>
        <row r="240">
          <cell r="B240">
            <v>201102</v>
          </cell>
          <cell r="D240">
            <v>48215</v>
          </cell>
          <cell r="W240">
            <v>1070.6659561456938</v>
          </cell>
        </row>
        <row r="241">
          <cell r="B241">
            <v>201102</v>
          </cell>
          <cell r="D241">
            <v>48216</v>
          </cell>
          <cell r="W241">
            <v>1342.6429963989201</v>
          </cell>
        </row>
        <row r="242">
          <cell r="B242">
            <v>201102</v>
          </cell>
          <cell r="D242">
            <v>48217</v>
          </cell>
          <cell r="W242">
            <v>12831.348997746061</v>
          </cell>
        </row>
        <row r="243">
          <cell r="B243">
            <v>201102</v>
          </cell>
          <cell r="D243">
            <v>116952</v>
          </cell>
          <cell r="W243">
            <v>4515.3586241820076</v>
          </cell>
        </row>
        <row r="244">
          <cell r="B244">
            <v>201102</v>
          </cell>
          <cell r="D244">
            <v>116953</v>
          </cell>
          <cell r="W244">
            <v>697.18480550027675</v>
          </cell>
        </row>
        <row r="245">
          <cell r="B245">
            <v>201102</v>
          </cell>
          <cell r="D245">
            <v>84190</v>
          </cell>
          <cell r="W245">
            <v>14296.336682594065</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8954.1518632725165</v>
          </cell>
        </row>
        <row r="252">
          <cell r="B252">
            <v>201102</v>
          </cell>
          <cell r="D252">
            <v>144516</v>
          </cell>
          <cell r="W252">
            <v>0</v>
          </cell>
        </row>
        <row r="253">
          <cell r="B253">
            <v>201102</v>
          </cell>
          <cell r="D253">
            <v>144516</v>
          </cell>
          <cell r="W253">
            <v>7740.3006406208515</v>
          </cell>
        </row>
        <row r="254">
          <cell r="B254">
            <v>201102</v>
          </cell>
          <cell r="D254">
            <v>144517</v>
          </cell>
          <cell r="W254">
            <v>0</v>
          </cell>
        </row>
        <row r="255">
          <cell r="B255">
            <v>201102</v>
          </cell>
          <cell r="D255">
            <v>144517</v>
          </cell>
          <cell r="W255">
            <v>11192.539896874408</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6715.563920048975</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4202.7999307340706</v>
          </cell>
        </row>
        <row r="273">
          <cell r="B273">
            <v>201102</v>
          </cell>
          <cell r="D273">
            <v>166065</v>
          </cell>
          <cell r="W273">
            <v>48967.362048825533</v>
          </cell>
        </row>
        <row r="274">
          <cell r="B274">
            <v>201102</v>
          </cell>
          <cell r="D274">
            <v>167264</v>
          </cell>
          <cell r="W274">
            <v>0</v>
          </cell>
        </row>
        <row r="275">
          <cell r="B275">
            <v>201102</v>
          </cell>
          <cell r="D275">
            <v>167264</v>
          </cell>
          <cell r="W275">
            <v>0</v>
          </cell>
        </row>
        <row r="276">
          <cell r="B276">
            <v>201102</v>
          </cell>
          <cell r="D276">
            <v>167264</v>
          </cell>
          <cell r="W276">
            <v>3652.0489230915573</v>
          </cell>
        </row>
        <row r="277">
          <cell r="B277">
            <v>201102</v>
          </cell>
          <cell r="D277">
            <v>167265</v>
          </cell>
          <cell r="W277">
            <v>0</v>
          </cell>
        </row>
        <row r="278">
          <cell r="B278">
            <v>201102</v>
          </cell>
          <cell r="D278">
            <v>167265</v>
          </cell>
          <cell r="W278">
            <v>0</v>
          </cell>
        </row>
        <row r="279">
          <cell r="B279">
            <v>201102</v>
          </cell>
          <cell r="D279">
            <v>167265</v>
          </cell>
          <cell r="W279">
            <v>2547.6482182926243</v>
          </cell>
        </row>
        <row r="280">
          <cell r="B280">
            <v>201102</v>
          </cell>
          <cell r="D280">
            <v>167266</v>
          </cell>
          <cell r="W280">
            <v>0</v>
          </cell>
        </row>
        <row r="281">
          <cell r="B281">
            <v>201102</v>
          </cell>
          <cell r="D281">
            <v>167266</v>
          </cell>
          <cell r="W281">
            <v>0</v>
          </cell>
        </row>
        <row r="282">
          <cell r="B282">
            <v>201102</v>
          </cell>
          <cell r="D282">
            <v>167266</v>
          </cell>
          <cell r="W282">
            <v>849.06614054797149</v>
          </cell>
        </row>
        <row r="283">
          <cell r="B283">
            <v>201102</v>
          </cell>
          <cell r="D283">
            <v>167267</v>
          </cell>
          <cell r="W283">
            <v>0</v>
          </cell>
        </row>
        <row r="284">
          <cell r="B284">
            <v>201102</v>
          </cell>
          <cell r="D284">
            <v>167267</v>
          </cell>
          <cell r="W284">
            <v>0</v>
          </cell>
        </row>
        <row r="285">
          <cell r="B285">
            <v>201102</v>
          </cell>
          <cell r="D285">
            <v>167267</v>
          </cell>
          <cell r="W285">
            <v>1698.5820777446529</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1846.7650847918444</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100.75444931100775</v>
          </cell>
        </row>
        <row r="305">
          <cell r="B305">
            <v>201102</v>
          </cell>
          <cell r="D305">
            <v>153972</v>
          </cell>
          <cell r="W305">
            <v>180.11856910559123</v>
          </cell>
        </row>
        <row r="306">
          <cell r="B306">
            <v>201102</v>
          </cell>
          <cell r="D306">
            <v>153972</v>
          </cell>
          <cell r="W306">
            <v>238.4921786270481</v>
          </cell>
        </row>
        <row r="307">
          <cell r="B307">
            <v>201102</v>
          </cell>
          <cell r="D307">
            <v>153972</v>
          </cell>
          <cell r="W307">
            <v>2505.4672881247225</v>
          </cell>
        </row>
        <row r="308">
          <cell r="B308">
            <v>201102</v>
          </cell>
          <cell r="D308">
            <v>153972</v>
          </cell>
          <cell r="W308">
            <v>2886.0952077440852</v>
          </cell>
        </row>
        <row r="309">
          <cell r="B309">
            <v>201102</v>
          </cell>
          <cell r="D309">
            <v>153972</v>
          </cell>
          <cell r="W309">
            <v>4162.5181419718319</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2880.0979190946205</v>
          </cell>
        </row>
        <row r="324">
          <cell r="B324">
            <v>201102</v>
          </cell>
          <cell r="D324">
            <v>153739</v>
          </cell>
          <cell r="W324">
            <v>0</v>
          </cell>
        </row>
        <row r="325">
          <cell r="B325">
            <v>201102</v>
          </cell>
          <cell r="D325">
            <v>153739</v>
          </cell>
          <cell r="W325">
            <v>4804.4279370862087</v>
          </cell>
        </row>
        <row r="326">
          <cell r="B326">
            <v>201102</v>
          </cell>
          <cell r="D326">
            <v>153740</v>
          </cell>
          <cell r="W326">
            <v>52.876094926114185</v>
          </cell>
        </row>
        <row r="327">
          <cell r="B327">
            <v>201102</v>
          </cell>
          <cell r="D327">
            <v>164079</v>
          </cell>
          <cell r="W327">
            <v>8067.1528720166807</v>
          </cell>
        </row>
        <row r="328">
          <cell r="B328">
            <v>201102</v>
          </cell>
          <cell r="D328">
            <v>85138</v>
          </cell>
          <cell r="W328">
            <v>14578.409158740556</v>
          </cell>
        </row>
        <row r="329">
          <cell r="B329">
            <v>201102</v>
          </cell>
          <cell r="D329">
            <v>166066</v>
          </cell>
          <cell r="W329">
            <v>48967.362048825533</v>
          </cell>
        </row>
        <row r="330">
          <cell r="B330">
            <v>201102</v>
          </cell>
          <cell r="D330">
            <v>168217</v>
          </cell>
          <cell r="W330">
            <v>0</v>
          </cell>
        </row>
        <row r="331">
          <cell r="B331">
            <v>201102</v>
          </cell>
          <cell r="D331">
            <v>165074</v>
          </cell>
          <cell r="W331">
            <v>0</v>
          </cell>
        </row>
        <row r="332">
          <cell r="B332">
            <v>201103</v>
          </cell>
          <cell r="D332">
            <v>67038</v>
          </cell>
          <cell r="W332">
            <v>4565.3850462541077</v>
          </cell>
        </row>
        <row r="333">
          <cell r="B333">
            <v>201103</v>
          </cell>
          <cell r="D333">
            <v>67039</v>
          </cell>
          <cell r="W333">
            <v>4460.0592169245137</v>
          </cell>
        </row>
        <row r="334">
          <cell r="B334">
            <v>201103</v>
          </cell>
          <cell r="D334">
            <v>166064</v>
          </cell>
          <cell r="W334">
            <v>42575.768054642765</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5836.0902130046925</v>
          </cell>
        </row>
        <row r="339">
          <cell r="B339">
            <v>201103</v>
          </cell>
          <cell r="D339">
            <v>165934</v>
          </cell>
          <cell r="W339">
            <v>0</v>
          </cell>
        </row>
        <row r="340">
          <cell r="B340">
            <v>201103</v>
          </cell>
          <cell r="D340">
            <v>165934</v>
          </cell>
          <cell r="W340">
            <v>3100.216820798219</v>
          </cell>
        </row>
        <row r="341">
          <cell r="B341">
            <v>201103</v>
          </cell>
          <cell r="D341">
            <v>166449</v>
          </cell>
          <cell r="W341">
            <v>0</v>
          </cell>
        </row>
        <row r="342">
          <cell r="B342">
            <v>201103</v>
          </cell>
          <cell r="D342">
            <v>166449</v>
          </cell>
          <cell r="W342">
            <v>0</v>
          </cell>
        </row>
        <row r="343">
          <cell r="B343">
            <v>201103</v>
          </cell>
          <cell r="D343">
            <v>48215</v>
          </cell>
          <cell r="W343">
            <v>1184.7656855139144</v>
          </cell>
        </row>
        <row r="344">
          <cell r="B344">
            <v>201103</v>
          </cell>
          <cell r="D344">
            <v>48216</v>
          </cell>
          <cell r="W344">
            <v>1485.7537291009514</v>
          </cell>
        </row>
        <row r="345">
          <cell r="B345">
            <v>201103</v>
          </cell>
          <cell r="D345">
            <v>48217</v>
          </cell>
          <cell r="W345">
            <v>14199.050998440862</v>
          </cell>
        </row>
        <row r="346">
          <cell r="B346">
            <v>201103</v>
          </cell>
          <cell r="D346">
            <v>116952</v>
          </cell>
          <cell r="W346">
            <v>4996.731291321652</v>
          </cell>
        </row>
        <row r="347">
          <cell r="B347">
            <v>201103</v>
          </cell>
          <cell r="D347">
            <v>116953</v>
          </cell>
          <cell r="W347">
            <v>771.50670335780842</v>
          </cell>
        </row>
        <row r="348">
          <cell r="B348">
            <v>201103</v>
          </cell>
          <cell r="D348">
            <v>84190</v>
          </cell>
          <cell r="W348">
            <v>15820.259340118915</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8565.3682496743986</v>
          </cell>
        </row>
        <row r="357">
          <cell r="B357">
            <v>201103</v>
          </cell>
          <cell r="D357">
            <v>144517</v>
          </cell>
          <cell r="W357">
            <v>0</v>
          </cell>
        </row>
        <row r="358">
          <cell r="B358">
            <v>201103</v>
          </cell>
          <cell r="D358">
            <v>144517</v>
          </cell>
          <cell r="W358">
            <v>12385.677979532442</v>
          </cell>
        </row>
        <row r="359">
          <cell r="B359">
            <v>201103</v>
          </cell>
          <cell r="D359">
            <v>144663</v>
          </cell>
          <cell r="W359">
            <v>0</v>
          </cell>
        </row>
        <row r="360">
          <cell r="B360">
            <v>201103</v>
          </cell>
          <cell r="D360">
            <v>144663</v>
          </cell>
          <cell r="W360">
            <v>626.75863525162549</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7431.3668158677265</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4650.8248793440534</v>
          </cell>
        </row>
        <row r="376">
          <cell r="B376">
            <v>201103</v>
          </cell>
          <cell r="D376">
            <v>166065</v>
          </cell>
          <cell r="W376">
            <v>42575.768054642765</v>
          </cell>
        </row>
        <row r="377">
          <cell r="B377">
            <v>201103</v>
          </cell>
          <cell r="D377">
            <v>167264</v>
          </cell>
          <cell r="W377">
            <v>0</v>
          </cell>
        </row>
        <row r="378">
          <cell r="B378">
            <v>201103</v>
          </cell>
          <cell r="D378">
            <v>167264</v>
          </cell>
          <cell r="W378">
            <v>0</v>
          </cell>
        </row>
        <row r="379">
          <cell r="B379">
            <v>201103</v>
          </cell>
          <cell r="D379">
            <v>167264</v>
          </cell>
          <cell r="W379">
            <v>4041.3041051544342</v>
          </cell>
        </row>
        <row r="380">
          <cell r="B380">
            <v>201103</v>
          </cell>
          <cell r="D380">
            <v>167265</v>
          </cell>
          <cell r="W380">
            <v>0</v>
          </cell>
        </row>
        <row r="381">
          <cell r="B381">
            <v>201103</v>
          </cell>
          <cell r="D381">
            <v>167265</v>
          </cell>
          <cell r="W381">
            <v>0</v>
          </cell>
        </row>
        <row r="382">
          <cell r="B382">
            <v>201103</v>
          </cell>
          <cell r="D382">
            <v>167265</v>
          </cell>
          <cell r="W382">
            <v>2819.2147030801752</v>
          </cell>
        </row>
        <row r="383">
          <cell r="B383">
            <v>201103</v>
          </cell>
          <cell r="D383">
            <v>167266</v>
          </cell>
          <cell r="W383">
            <v>0</v>
          </cell>
        </row>
        <row r="384">
          <cell r="B384">
            <v>201103</v>
          </cell>
          <cell r="D384">
            <v>167266</v>
          </cell>
          <cell r="W384">
            <v>0</v>
          </cell>
        </row>
        <row r="385">
          <cell r="B385">
            <v>201103</v>
          </cell>
          <cell r="D385">
            <v>167266</v>
          </cell>
          <cell r="W385">
            <v>939.53837510136839</v>
          </cell>
        </row>
        <row r="386">
          <cell r="B386">
            <v>201103</v>
          </cell>
          <cell r="D386">
            <v>167267</v>
          </cell>
          <cell r="W386">
            <v>0</v>
          </cell>
        </row>
        <row r="387">
          <cell r="B387">
            <v>201103</v>
          </cell>
          <cell r="D387">
            <v>167267</v>
          </cell>
          <cell r="W387">
            <v>0</v>
          </cell>
        </row>
        <row r="388">
          <cell r="B388">
            <v>201103</v>
          </cell>
          <cell r="D388">
            <v>167267</v>
          </cell>
          <cell r="W388">
            <v>1879.6763279788065</v>
          </cell>
        </row>
        <row r="389">
          <cell r="B389">
            <v>201103</v>
          </cell>
          <cell r="D389">
            <v>168215</v>
          </cell>
          <cell r="W389">
            <v>0</v>
          </cell>
        </row>
        <row r="390">
          <cell r="B390">
            <v>201103</v>
          </cell>
          <cell r="D390">
            <v>166074</v>
          </cell>
          <cell r="W390">
            <v>3934.6292258286835</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2043.5609201045506</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166.68262174740295</v>
          </cell>
        </row>
        <row r="405">
          <cell r="B405">
            <v>201103</v>
          </cell>
          <cell r="D405">
            <v>153972</v>
          </cell>
          <cell r="W405">
            <v>219.84518455892476</v>
          </cell>
        </row>
        <row r="406">
          <cell r="B406">
            <v>201103</v>
          </cell>
          <cell r="D406">
            <v>153972</v>
          </cell>
          <cell r="W406">
            <v>2310.5728897142994</v>
          </cell>
        </row>
        <row r="407">
          <cell r="B407">
            <v>201103</v>
          </cell>
          <cell r="D407">
            <v>153972</v>
          </cell>
          <cell r="W407">
            <v>2661.1260294564395</v>
          </cell>
        </row>
        <row r="408">
          <cell r="B408">
            <v>201103</v>
          </cell>
          <cell r="D408">
            <v>153972</v>
          </cell>
          <cell r="W408">
            <v>3838.2970631401363</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5316.4561404108708</v>
          </cell>
        </row>
        <row r="422">
          <cell r="B422">
            <v>201103</v>
          </cell>
          <cell r="D422">
            <v>153740</v>
          </cell>
          <cell r="W422">
            <v>58.558762796149956</v>
          </cell>
        </row>
        <row r="423">
          <cell r="B423">
            <v>201103</v>
          </cell>
          <cell r="D423">
            <v>164079</v>
          </cell>
          <cell r="W423">
            <v>8926.9136486444859</v>
          </cell>
        </row>
        <row r="424">
          <cell r="B424">
            <v>201103</v>
          </cell>
          <cell r="D424">
            <v>85138</v>
          </cell>
          <cell r="W424">
            <v>16132.239642933899</v>
          </cell>
        </row>
        <row r="425">
          <cell r="B425">
            <v>201103</v>
          </cell>
          <cell r="D425">
            <v>166066</v>
          </cell>
          <cell r="W425">
            <v>42575.768054642765</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4313.3145975684638</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5643.9925306704636</v>
          </cell>
        </row>
        <row r="435">
          <cell r="B435">
            <v>201104</v>
          </cell>
          <cell r="D435">
            <v>166449</v>
          </cell>
          <cell r="W435">
            <v>0</v>
          </cell>
        </row>
        <row r="436">
          <cell r="B436">
            <v>201104</v>
          </cell>
          <cell r="D436">
            <v>48215</v>
          </cell>
          <cell r="W436">
            <v>1145.9115038773639</v>
          </cell>
        </row>
        <row r="437">
          <cell r="B437">
            <v>201104</v>
          </cell>
          <cell r="D437">
            <v>48216</v>
          </cell>
          <cell r="W437">
            <v>1436.9223761841301</v>
          </cell>
        </row>
        <row r="438">
          <cell r="B438">
            <v>201104</v>
          </cell>
          <cell r="D438">
            <v>48217</v>
          </cell>
          <cell r="W438">
            <v>13731.757103348518</v>
          </cell>
        </row>
        <row r="439">
          <cell r="B439">
            <v>201104</v>
          </cell>
          <cell r="D439">
            <v>116952</v>
          </cell>
          <cell r="W439">
            <v>4832.2490212545254</v>
          </cell>
        </row>
        <row r="440">
          <cell r="B440">
            <v>201104</v>
          </cell>
          <cell r="D440">
            <v>116953</v>
          </cell>
          <cell r="W440">
            <v>746.10871947239377</v>
          </cell>
        </row>
        <row r="441">
          <cell r="B441">
            <v>201104</v>
          </cell>
          <cell r="D441">
            <v>84190</v>
          </cell>
          <cell r="W441">
            <v>15299.59940680969</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77.922581668135123</v>
          </cell>
        </row>
        <row r="457">
          <cell r="B457">
            <v>201104</v>
          </cell>
          <cell r="D457">
            <v>153972</v>
          </cell>
          <cell r="W457">
            <v>139.46144103681618</v>
          </cell>
        </row>
        <row r="458">
          <cell r="B458">
            <v>201104</v>
          </cell>
          <cell r="D458">
            <v>153972</v>
          </cell>
          <cell r="W458">
            <v>184.41677661458644</v>
          </cell>
        </row>
        <row r="459">
          <cell r="B459">
            <v>201104</v>
          </cell>
          <cell r="D459">
            <v>153972</v>
          </cell>
          <cell r="W459">
            <v>1936.8756581817997</v>
          </cell>
        </row>
        <row r="460">
          <cell r="B460">
            <v>201104</v>
          </cell>
          <cell r="D460">
            <v>153972</v>
          </cell>
          <cell r="W460">
            <v>2229.7846446574049</v>
          </cell>
        </row>
        <row r="461">
          <cell r="B461">
            <v>201104</v>
          </cell>
          <cell r="D461">
            <v>153972</v>
          </cell>
          <cell r="W461">
            <v>3217.4034169281535</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4558.7429762341544</v>
          </cell>
        </row>
        <row r="471">
          <cell r="B471">
            <v>201105</v>
          </cell>
          <cell r="D471">
            <v>67039</v>
          </cell>
          <cell r="W471">
            <v>4453.4828312781692</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5827.6570196978582</v>
          </cell>
        </row>
        <row r="477">
          <cell r="B477">
            <v>201105</v>
          </cell>
          <cell r="D477">
            <v>166449</v>
          </cell>
          <cell r="W477">
            <v>0</v>
          </cell>
        </row>
        <row r="478">
          <cell r="B478">
            <v>201105</v>
          </cell>
          <cell r="D478">
            <v>48215</v>
          </cell>
          <cell r="W478">
            <v>1183.1280239976784</v>
          </cell>
        </row>
        <row r="479">
          <cell r="B479">
            <v>201105</v>
          </cell>
          <cell r="D479">
            <v>48216</v>
          </cell>
          <cell r="W479">
            <v>1483.6287604042805</v>
          </cell>
        </row>
        <row r="480">
          <cell r="B480">
            <v>201105</v>
          </cell>
          <cell r="D480">
            <v>48217</v>
          </cell>
          <cell r="W480">
            <v>14178.361764412795</v>
          </cell>
        </row>
        <row r="481">
          <cell r="B481">
            <v>201105</v>
          </cell>
          <cell r="D481">
            <v>116952</v>
          </cell>
          <cell r="W481">
            <v>4989.4207514928685</v>
          </cell>
        </row>
        <row r="482">
          <cell r="B482">
            <v>201105</v>
          </cell>
          <cell r="D482">
            <v>116953</v>
          </cell>
          <cell r="W482">
            <v>770.27656361054221</v>
          </cell>
        </row>
        <row r="483">
          <cell r="B483">
            <v>201105</v>
          </cell>
          <cell r="D483">
            <v>84190</v>
          </cell>
          <cell r="W483">
            <v>15797.21086283454</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4407.6702753365353</v>
          </cell>
        </row>
        <row r="502">
          <cell r="B502">
            <v>201106</v>
          </cell>
          <cell r="D502">
            <v>67039</v>
          </cell>
          <cell r="W502">
            <v>4305.8442271202985</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5634.3746679650758</v>
          </cell>
        </row>
        <row r="508">
          <cell r="B508">
            <v>201106</v>
          </cell>
          <cell r="D508">
            <v>166449</v>
          </cell>
          <cell r="W508">
            <v>0</v>
          </cell>
        </row>
        <row r="509">
          <cell r="B509">
            <v>201106</v>
          </cell>
          <cell r="D509">
            <v>48215</v>
          </cell>
          <cell r="W509">
            <v>1143.8958563585722</v>
          </cell>
        </row>
        <row r="510">
          <cell r="B510">
            <v>201106</v>
          </cell>
          <cell r="D510">
            <v>48216</v>
          </cell>
          <cell r="W510">
            <v>1434.3995821519522</v>
          </cell>
        </row>
        <row r="511">
          <cell r="B511">
            <v>201106</v>
          </cell>
          <cell r="D511">
            <v>48217</v>
          </cell>
          <cell r="W511">
            <v>13708.331741110813</v>
          </cell>
        </row>
        <row r="512">
          <cell r="B512">
            <v>201106</v>
          </cell>
          <cell r="D512">
            <v>116952</v>
          </cell>
          <cell r="W512">
            <v>4824.0090342441945</v>
          </cell>
        </row>
        <row r="513">
          <cell r="B513">
            <v>201106</v>
          </cell>
          <cell r="D513">
            <v>116953</v>
          </cell>
          <cell r="W513">
            <v>744.82759386405792</v>
          </cell>
        </row>
        <row r="514">
          <cell r="B514">
            <v>201106</v>
          </cell>
          <cell r="D514">
            <v>84190</v>
          </cell>
          <cell r="W514">
            <v>15273.507914599306</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4549.5027193856222</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5816.0031693426827</v>
          </cell>
        </row>
        <row r="540">
          <cell r="B540">
            <v>201107</v>
          </cell>
          <cell r="D540">
            <v>166449</v>
          </cell>
          <cell r="W540">
            <v>0</v>
          </cell>
        </row>
        <row r="541">
          <cell r="B541">
            <v>201107</v>
          </cell>
          <cell r="D541">
            <v>48215</v>
          </cell>
          <cell r="W541">
            <v>1180.6833693580163</v>
          </cell>
        </row>
        <row r="542">
          <cell r="B542">
            <v>201107</v>
          </cell>
          <cell r="D542">
            <v>48216</v>
          </cell>
          <cell r="W542">
            <v>1480.6440022425834</v>
          </cell>
        </row>
        <row r="543">
          <cell r="B543">
            <v>201107</v>
          </cell>
          <cell r="D543">
            <v>48217</v>
          </cell>
          <cell r="W543">
            <v>14150.089036797675</v>
          </cell>
        </row>
        <row r="544">
          <cell r="B544">
            <v>201107</v>
          </cell>
          <cell r="D544">
            <v>116952</v>
          </cell>
          <cell r="W544">
            <v>4979.4363144565323</v>
          </cell>
        </row>
        <row r="545">
          <cell r="B545">
            <v>201107</v>
          </cell>
          <cell r="D545">
            <v>116953</v>
          </cell>
          <cell r="W545">
            <v>768.76138248260293</v>
          </cell>
        </row>
        <row r="546">
          <cell r="B546">
            <v>201107</v>
          </cell>
          <cell r="D546">
            <v>84190</v>
          </cell>
          <cell r="W546">
            <v>15765.595579074688</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4544.3961418330373</v>
          </cell>
        </row>
        <row r="564">
          <cell r="B564">
            <v>201108</v>
          </cell>
          <cell r="D564">
            <v>67039</v>
          </cell>
          <cell r="W564">
            <v>4439.468686031968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5809.310585244797</v>
          </cell>
        </row>
        <row r="570">
          <cell r="B570">
            <v>201108</v>
          </cell>
          <cell r="D570">
            <v>166449</v>
          </cell>
          <cell r="W570">
            <v>0</v>
          </cell>
        </row>
        <row r="571">
          <cell r="B571">
            <v>201108</v>
          </cell>
          <cell r="D571">
            <v>48215</v>
          </cell>
          <cell r="W571">
            <v>1179.3865980225789</v>
          </cell>
        </row>
        <row r="572">
          <cell r="B572">
            <v>201108</v>
          </cell>
          <cell r="D572">
            <v>48216</v>
          </cell>
          <cell r="W572">
            <v>1478.9086035079529</v>
          </cell>
        </row>
        <row r="573">
          <cell r="B573">
            <v>201108</v>
          </cell>
          <cell r="D573">
            <v>48217</v>
          </cell>
          <cell r="W573">
            <v>14133.638529569329</v>
          </cell>
        </row>
        <row r="574">
          <cell r="B574">
            <v>201108</v>
          </cell>
          <cell r="D574">
            <v>116952</v>
          </cell>
          <cell r="W574">
            <v>4973.6810940838022</v>
          </cell>
        </row>
        <row r="575">
          <cell r="B575">
            <v>201108</v>
          </cell>
          <cell r="D575">
            <v>116953</v>
          </cell>
          <cell r="W575">
            <v>767.9552718064059</v>
          </cell>
        </row>
        <row r="576">
          <cell r="B576">
            <v>201108</v>
          </cell>
          <cell r="D576">
            <v>84190</v>
          </cell>
          <cell r="W576">
            <v>15747.297126221054</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4391.9508486626637</v>
          </cell>
        </row>
        <row r="593">
          <cell r="B593">
            <v>201109</v>
          </cell>
          <cell r="D593">
            <v>67039</v>
          </cell>
          <cell r="W593">
            <v>4290.6656193581139</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5614.3519133599038</v>
          </cell>
        </row>
        <row r="599">
          <cell r="B599">
            <v>201109</v>
          </cell>
          <cell r="D599">
            <v>166449</v>
          </cell>
          <cell r="W599">
            <v>0</v>
          </cell>
        </row>
        <row r="600">
          <cell r="B600">
            <v>201109</v>
          </cell>
          <cell r="D600">
            <v>48215</v>
          </cell>
          <cell r="W600">
            <v>1139.7579002351606</v>
          </cell>
        </row>
        <row r="601">
          <cell r="B601">
            <v>201109</v>
          </cell>
          <cell r="D601">
            <v>48216</v>
          </cell>
          <cell r="W601">
            <v>1429.4077365977303</v>
          </cell>
        </row>
        <row r="602">
          <cell r="B602">
            <v>201109</v>
          </cell>
          <cell r="D602">
            <v>48217</v>
          </cell>
          <cell r="W602">
            <v>13659.599175122174</v>
          </cell>
        </row>
        <row r="603">
          <cell r="B603">
            <v>201109</v>
          </cell>
          <cell r="D603">
            <v>116952</v>
          </cell>
          <cell r="W603">
            <v>4806.8115590473935</v>
          </cell>
        </row>
        <row r="604">
          <cell r="B604">
            <v>201109</v>
          </cell>
          <cell r="D604">
            <v>116953</v>
          </cell>
          <cell r="W604">
            <v>742.1435920843744</v>
          </cell>
        </row>
        <row r="605">
          <cell r="B605">
            <v>201109</v>
          </cell>
          <cell r="D605">
            <v>84190</v>
          </cell>
          <cell r="W605">
            <v>15219.10260487191</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4531.6007222498511</v>
          </cell>
        </row>
        <row r="622">
          <cell r="B622">
            <v>201110</v>
          </cell>
          <cell r="D622">
            <v>67039</v>
          </cell>
          <cell r="W622">
            <v>4426.9839341059187</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5792.9802821566964</v>
          </cell>
        </row>
        <row r="628">
          <cell r="B628">
            <v>201110</v>
          </cell>
          <cell r="D628">
            <v>166449</v>
          </cell>
          <cell r="W628">
            <v>0</v>
          </cell>
        </row>
        <row r="629">
          <cell r="B629">
            <v>201110</v>
          </cell>
          <cell r="D629">
            <v>48215</v>
          </cell>
          <cell r="W629">
            <v>1176.0421512922942</v>
          </cell>
        </row>
        <row r="630">
          <cell r="B630">
            <v>201110</v>
          </cell>
          <cell r="D630">
            <v>48216</v>
          </cell>
          <cell r="W630">
            <v>1474.7978077204675</v>
          </cell>
        </row>
        <row r="631">
          <cell r="B631">
            <v>201110</v>
          </cell>
          <cell r="D631">
            <v>48217</v>
          </cell>
          <cell r="W631">
            <v>14093.973698750604</v>
          </cell>
        </row>
        <row r="632">
          <cell r="B632">
            <v>201110</v>
          </cell>
          <cell r="D632">
            <v>116952</v>
          </cell>
          <cell r="W632">
            <v>4959.7324733493551</v>
          </cell>
        </row>
        <row r="633">
          <cell r="B633">
            <v>201110</v>
          </cell>
          <cell r="D633">
            <v>116953</v>
          </cell>
          <cell r="W633">
            <v>765.79488921358688</v>
          </cell>
        </row>
        <row r="634">
          <cell r="B634">
            <v>201110</v>
          </cell>
          <cell r="D634">
            <v>84190</v>
          </cell>
          <cell r="W634">
            <v>15703.079535440616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1325.7473467717441</v>
          </cell>
        </row>
        <row r="650">
          <cell r="B650">
            <v>201111</v>
          </cell>
          <cell r="D650">
            <v>48216</v>
          </cell>
          <cell r="W650">
            <v>1662.4118938226127</v>
          </cell>
        </row>
        <row r="651">
          <cell r="B651">
            <v>201111</v>
          </cell>
          <cell r="D651">
            <v>48217</v>
          </cell>
          <cell r="W651">
            <v>15887.534548793405</v>
          </cell>
        </row>
        <row r="652">
          <cell r="B652">
            <v>201111</v>
          </cell>
          <cell r="D652">
            <v>116952</v>
          </cell>
          <cell r="W652">
            <v>5590.8619707971393</v>
          </cell>
        </row>
        <row r="653">
          <cell r="B653">
            <v>201111</v>
          </cell>
          <cell r="D653">
            <v>116953</v>
          </cell>
          <cell r="W653">
            <v>863.2692371066272</v>
          </cell>
        </row>
        <row r="654">
          <cell r="B654">
            <v>201112</v>
          </cell>
          <cell r="D654">
            <v>48215</v>
          </cell>
          <cell r="W654">
            <v>1367.5535033802605</v>
          </cell>
        </row>
        <row r="655">
          <cell r="B655">
            <v>201112</v>
          </cell>
          <cell r="D655">
            <v>48216</v>
          </cell>
          <cell r="W655">
            <v>1714.7968098542501</v>
          </cell>
        </row>
        <row r="656">
          <cell r="B656">
            <v>201112</v>
          </cell>
          <cell r="D656">
            <v>48217</v>
          </cell>
          <cell r="W656">
            <v>16387.829165363481</v>
          </cell>
        </row>
        <row r="657">
          <cell r="B657">
            <v>201112</v>
          </cell>
          <cell r="D657">
            <v>116952</v>
          </cell>
          <cell r="W657">
            <v>5766.9555352019242</v>
          </cell>
        </row>
        <row r="658">
          <cell r="B658">
            <v>201112</v>
          </cell>
          <cell r="D658">
            <v>116953</v>
          </cell>
          <cell r="W658">
            <v>890.39870912813865</v>
          </cell>
        </row>
        <row r="659">
          <cell r="B659">
            <v>201201</v>
          </cell>
          <cell r="D659">
            <v>48215</v>
          </cell>
          <cell r="W659">
            <v>1365.6209113228781</v>
          </cell>
        </row>
        <row r="660">
          <cell r="B660">
            <v>201201</v>
          </cell>
          <cell r="D660">
            <v>48216</v>
          </cell>
          <cell r="W660">
            <v>1712.4646065269683</v>
          </cell>
        </row>
        <row r="661">
          <cell r="B661">
            <v>201201</v>
          </cell>
          <cell r="D661">
            <v>48217</v>
          </cell>
          <cell r="W661">
            <v>16365.349004469157</v>
          </cell>
        </row>
        <row r="662">
          <cell r="B662">
            <v>201201</v>
          </cell>
          <cell r="D662">
            <v>116952</v>
          </cell>
          <cell r="W662">
            <v>5759.0323942266696</v>
          </cell>
        </row>
        <row r="663">
          <cell r="B663">
            <v>201201</v>
          </cell>
          <cell r="D663">
            <v>116953</v>
          </cell>
          <cell r="W663">
            <v>889.12415393763013</v>
          </cell>
        </row>
        <row r="664">
          <cell r="B664">
            <v>201202</v>
          </cell>
          <cell r="D664">
            <v>48215</v>
          </cell>
          <cell r="W664">
            <v>1275.8596881274621</v>
          </cell>
        </row>
        <row r="665">
          <cell r="B665">
            <v>201202</v>
          </cell>
          <cell r="D665">
            <v>48216</v>
          </cell>
          <cell r="W665">
            <v>1599.8682212492536</v>
          </cell>
        </row>
        <row r="666">
          <cell r="B666">
            <v>201202</v>
          </cell>
          <cell r="D666">
            <v>48217</v>
          </cell>
          <cell r="W666">
            <v>15289.44614267468</v>
          </cell>
        </row>
        <row r="667">
          <cell r="B667">
            <v>201202</v>
          </cell>
          <cell r="D667">
            <v>116952</v>
          </cell>
          <cell r="W667">
            <v>5380.3156095844015</v>
          </cell>
        </row>
        <row r="668">
          <cell r="B668">
            <v>201202</v>
          </cell>
          <cell r="D668">
            <v>116953</v>
          </cell>
          <cell r="W668">
            <v>830.63057122365854</v>
          </cell>
        </row>
        <row r="669">
          <cell r="B669">
            <v>201203</v>
          </cell>
          <cell r="D669">
            <v>48215</v>
          </cell>
          <cell r="W669">
            <v>1361.9288454666369</v>
          </cell>
        </row>
        <row r="670">
          <cell r="B670">
            <v>201203</v>
          </cell>
          <cell r="D670">
            <v>48216</v>
          </cell>
          <cell r="W670">
            <v>1707.9727876978868</v>
          </cell>
        </row>
        <row r="671">
          <cell r="B671">
            <v>201203</v>
          </cell>
          <cell r="D671">
            <v>48217</v>
          </cell>
          <cell r="W671">
            <v>16321.94204667839</v>
          </cell>
        </row>
        <row r="672">
          <cell r="B672">
            <v>201203</v>
          </cell>
          <cell r="D672">
            <v>116952</v>
          </cell>
          <cell r="W672">
            <v>5743.7037463164816</v>
          </cell>
        </row>
        <row r="673">
          <cell r="B673">
            <v>201203</v>
          </cell>
          <cell r="D673">
            <v>116953</v>
          </cell>
          <cell r="W673">
            <v>886.74846472317267</v>
          </cell>
        </row>
        <row r="674">
          <cell r="B674">
            <v>201101</v>
          </cell>
          <cell r="D674">
            <v>172227</v>
          </cell>
          <cell r="W674">
            <v>6198.655309273282</v>
          </cell>
        </row>
        <row r="675">
          <cell r="B675">
            <v>201101</v>
          </cell>
          <cell r="D675">
            <v>172534</v>
          </cell>
          <cell r="W675">
            <v>9297.9829639099225</v>
          </cell>
        </row>
        <row r="676">
          <cell r="B676">
            <v>201101</v>
          </cell>
          <cell r="D676">
            <v>165935</v>
          </cell>
          <cell r="W676">
            <v>0</v>
          </cell>
        </row>
        <row r="677">
          <cell r="B677">
            <v>201101</v>
          </cell>
          <cell r="D677">
            <v>165935</v>
          </cell>
          <cell r="W677">
            <v>5148.6030998823881</v>
          </cell>
        </row>
        <row r="678">
          <cell r="B678">
            <v>201101</v>
          </cell>
          <cell r="D678">
            <v>165935</v>
          </cell>
          <cell r="W678">
            <v>0</v>
          </cell>
        </row>
        <row r="679">
          <cell r="B679">
            <v>201101</v>
          </cell>
          <cell r="D679">
            <v>172535</v>
          </cell>
          <cell r="W679">
            <v>19468.176716821461</v>
          </cell>
        </row>
        <row r="680">
          <cell r="B680">
            <v>201101</v>
          </cell>
          <cell r="D680">
            <v>172532</v>
          </cell>
          <cell r="W680">
            <v>5578.7897783459539</v>
          </cell>
        </row>
        <row r="681">
          <cell r="B681">
            <v>201101</v>
          </cell>
          <cell r="D681">
            <v>172251</v>
          </cell>
          <cell r="W681">
            <v>0</v>
          </cell>
        </row>
        <row r="682">
          <cell r="B682">
            <v>201101</v>
          </cell>
          <cell r="D682">
            <v>172251</v>
          </cell>
          <cell r="W682">
            <v>1549.6638273183205</v>
          </cell>
        </row>
        <row r="683">
          <cell r="B683">
            <v>201101</v>
          </cell>
          <cell r="D683">
            <v>172251</v>
          </cell>
          <cell r="W683">
            <v>0</v>
          </cell>
        </row>
        <row r="684">
          <cell r="B684">
            <v>201101</v>
          </cell>
          <cell r="D684">
            <v>172364</v>
          </cell>
          <cell r="W684">
            <v>0</v>
          </cell>
        </row>
        <row r="685">
          <cell r="B685">
            <v>201101</v>
          </cell>
          <cell r="D685">
            <v>172364</v>
          </cell>
          <cell r="W685">
            <v>1549.6638273183205</v>
          </cell>
        </row>
        <row r="686">
          <cell r="B686">
            <v>201101</v>
          </cell>
          <cell r="D686">
            <v>172364</v>
          </cell>
          <cell r="W686">
            <v>0</v>
          </cell>
        </row>
        <row r="687">
          <cell r="B687">
            <v>201101</v>
          </cell>
          <cell r="D687">
            <v>172673</v>
          </cell>
          <cell r="W687">
            <v>0</v>
          </cell>
        </row>
        <row r="688">
          <cell r="B688">
            <v>201101</v>
          </cell>
          <cell r="D688">
            <v>172673</v>
          </cell>
          <cell r="W688">
            <v>4958.9242474186258</v>
          </cell>
        </row>
        <row r="689">
          <cell r="B689">
            <v>201101</v>
          </cell>
          <cell r="D689">
            <v>172673</v>
          </cell>
          <cell r="W689">
            <v>0</v>
          </cell>
        </row>
        <row r="690">
          <cell r="B690">
            <v>201101</v>
          </cell>
          <cell r="D690">
            <v>172850</v>
          </cell>
          <cell r="W690">
            <v>0</v>
          </cell>
        </row>
        <row r="691">
          <cell r="B691">
            <v>201101</v>
          </cell>
          <cell r="D691">
            <v>172850</v>
          </cell>
          <cell r="W691">
            <v>3501.0005186775497</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9297.9829639099225</v>
          </cell>
        </row>
        <row r="696">
          <cell r="B696">
            <v>201101</v>
          </cell>
          <cell r="D696">
            <v>171375</v>
          </cell>
          <cell r="W696">
            <v>1549.6638273183205</v>
          </cell>
        </row>
        <row r="697">
          <cell r="B697">
            <v>201101</v>
          </cell>
          <cell r="D697">
            <v>171376</v>
          </cell>
          <cell r="W697">
            <v>9297.9829639099225</v>
          </cell>
        </row>
        <row r="698">
          <cell r="B698">
            <v>201101</v>
          </cell>
          <cell r="D698">
            <v>172368</v>
          </cell>
          <cell r="W698">
            <v>0</v>
          </cell>
        </row>
        <row r="699">
          <cell r="B699">
            <v>201101</v>
          </cell>
          <cell r="D699">
            <v>172368</v>
          </cell>
          <cell r="W699">
            <v>3099.327654636641</v>
          </cell>
        </row>
        <row r="700">
          <cell r="B700">
            <v>201101</v>
          </cell>
          <cell r="D700">
            <v>172368</v>
          </cell>
          <cell r="W700">
            <v>0</v>
          </cell>
        </row>
        <row r="701">
          <cell r="B701">
            <v>201101</v>
          </cell>
          <cell r="D701">
            <v>172067</v>
          </cell>
          <cell r="W701">
            <v>9297.9829639099225</v>
          </cell>
        </row>
        <row r="702">
          <cell r="B702">
            <v>201101</v>
          </cell>
          <cell r="D702">
            <v>172068</v>
          </cell>
          <cell r="W702">
            <v>9297.9829639099225</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6198.655309273282</v>
          </cell>
        </row>
        <row r="708">
          <cell r="B708">
            <v>201101</v>
          </cell>
          <cell r="D708">
            <v>172675</v>
          </cell>
          <cell r="W708">
            <v>754.43633812542237</v>
          </cell>
        </row>
        <row r="709">
          <cell r="B709">
            <v>201101</v>
          </cell>
          <cell r="D709">
            <v>172676</v>
          </cell>
          <cell r="W709">
            <v>3853.1641228934241</v>
          </cell>
        </row>
        <row r="710">
          <cell r="B710">
            <v>201102</v>
          </cell>
          <cell r="D710">
            <v>165935</v>
          </cell>
          <cell r="W710">
            <v>0</v>
          </cell>
        </row>
        <row r="711">
          <cell r="B711">
            <v>201102</v>
          </cell>
          <cell r="D711">
            <v>165935</v>
          </cell>
          <cell r="W711">
            <v>11620.746306446192</v>
          </cell>
        </row>
        <row r="712">
          <cell r="B712">
            <v>201103</v>
          </cell>
          <cell r="D712">
            <v>165935</v>
          </cell>
          <cell r="W712">
            <v>0</v>
          </cell>
        </row>
        <row r="713">
          <cell r="B713">
            <v>201103</v>
          </cell>
          <cell r="D713">
            <v>165935</v>
          </cell>
          <cell r="W713">
            <v>2571.8888704513847</v>
          </cell>
        </row>
        <row r="714">
          <cell r="B714">
            <v>201101</v>
          </cell>
          <cell r="D714">
            <v>171530</v>
          </cell>
          <cell r="W714">
            <v>7498.3733579918735</v>
          </cell>
        </row>
        <row r="715">
          <cell r="B715">
            <v>201102</v>
          </cell>
          <cell r="D715">
            <v>171530</v>
          </cell>
          <cell r="W715">
            <v>0</v>
          </cell>
        </row>
        <row r="716">
          <cell r="B716">
            <v>201101</v>
          </cell>
          <cell r="D716">
            <v>171529</v>
          </cell>
          <cell r="W716">
            <v>2399.4794745573995</v>
          </cell>
        </row>
        <row r="717">
          <cell r="B717">
            <v>201102</v>
          </cell>
          <cell r="D717">
            <v>171529</v>
          </cell>
          <cell r="W717">
            <v>0</v>
          </cell>
        </row>
      </sheetData>
      <sheetData sheetId="28"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Index"/>
      <sheetName val="Flash"/>
      <sheetName val="Old_Flash"/>
      <sheetName val="PM"/>
      <sheetName val="Old_PM"/>
      <sheetName val="CHKS"/>
      <sheetName val="Control"/>
      <sheetName val="Recon"/>
      <sheetName val="Printing"/>
      <sheetName val="Conts"/>
      <sheetName val="B1"/>
      <sheetName val="B1a"/>
      <sheetName val="B1b"/>
      <sheetName val="B2"/>
      <sheetName val="B3"/>
      <sheetName val="B4"/>
      <sheetName val="B5"/>
      <sheetName val="B6"/>
      <sheetName val="B6a"/>
      <sheetName val="B7"/>
      <sheetName val="B8"/>
      <sheetName val="B9"/>
      <sheetName val="F1"/>
      <sheetName val="F1a"/>
      <sheetName val="F2"/>
      <sheetName val="F3"/>
      <sheetName val="F4"/>
      <sheetName val="F5"/>
      <sheetName val="F6"/>
      <sheetName val="F7"/>
      <sheetName val="F8"/>
      <sheetName val="Variance"/>
      <sheetName val="Blwtr Pivot"/>
      <sheetName val="2kee"/>
      <sheetName val="&quot;Fudge&quot;"/>
      <sheetName val="Pivot Tbl"/>
      <sheetName val="Hyp"/>
      <sheetName val="Summ"/>
      <sheetName val="Budget"/>
      <sheetName val="LatestFcst"/>
      <sheetName val="Meterworks income"/>
      <sheetName val="SPC Split"/>
      <sheetName val="Vs fcast"/>
      <sheetName val="IS &amp; TMS CAPEX ADDITIONS"/>
      <sheetName val="IDN &amp; RDN budget split"/>
      <sheetName val="P08 Report v1"/>
      <sheetName val="Demand Charge List"/>
      <sheetName val="Liquidity Reserve"/>
      <sheetName val="All Long Term Gas Deals"/>
      <sheetName val="Previous Qtr Demand Charge List"/>
      <sheetName val="Prev. Qtr. Liq. Reserve"/>
      <sheetName val="Previous Qtr. Nuc Physicals"/>
      <sheetName val="Valued outside Nuc_Netting Brk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CC</v>
          </cell>
        </row>
        <row r="2">
          <cell r="A2" t="str">
            <v>A602</v>
          </cell>
        </row>
        <row r="3">
          <cell r="A3" t="str">
            <v>A602</v>
          </cell>
        </row>
        <row r="4">
          <cell r="A4" t="str">
            <v>A602</v>
          </cell>
        </row>
        <row r="5">
          <cell r="A5" t="str">
            <v>A602</v>
          </cell>
        </row>
        <row r="6">
          <cell r="A6" t="str">
            <v>A602</v>
          </cell>
        </row>
        <row r="7">
          <cell r="A7" t="str">
            <v>A602</v>
          </cell>
        </row>
        <row r="8">
          <cell r="A8" t="str">
            <v>A602</v>
          </cell>
        </row>
        <row r="9">
          <cell r="A9" t="str">
            <v>A602</v>
          </cell>
        </row>
        <row r="10">
          <cell r="A10" t="str">
            <v>A602</v>
          </cell>
        </row>
        <row r="11">
          <cell r="A11" t="str">
            <v>A602</v>
          </cell>
        </row>
        <row r="12">
          <cell r="A12" t="str">
            <v>A602</v>
          </cell>
        </row>
        <row r="13">
          <cell r="A13" t="str">
            <v>A602</v>
          </cell>
        </row>
        <row r="14">
          <cell r="A14" t="str">
            <v>A602</v>
          </cell>
        </row>
        <row r="15">
          <cell r="A15" t="str">
            <v>A602</v>
          </cell>
        </row>
        <row r="16">
          <cell r="A16" t="str">
            <v>A602</v>
          </cell>
        </row>
        <row r="17">
          <cell r="A17" t="str">
            <v>A602</v>
          </cell>
        </row>
        <row r="18">
          <cell r="A18" t="str">
            <v>A602</v>
          </cell>
        </row>
        <row r="19">
          <cell r="A19" t="str">
            <v>A602</v>
          </cell>
        </row>
        <row r="20">
          <cell r="A20" t="str">
            <v>A602</v>
          </cell>
        </row>
        <row r="21">
          <cell r="A21" t="str">
            <v>A602</v>
          </cell>
        </row>
        <row r="22">
          <cell r="A22" t="str">
            <v>A602</v>
          </cell>
        </row>
        <row r="23">
          <cell r="A23" t="str">
            <v>A602</v>
          </cell>
        </row>
        <row r="24">
          <cell r="A24" t="str">
            <v>A602</v>
          </cell>
        </row>
        <row r="25">
          <cell r="A25" t="str">
            <v>A602</v>
          </cell>
        </row>
        <row r="26">
          <cell r="A26" t="str">
            <v>A602</v>
          </cell>
        </row>
        <row r="27">
          <cell r="A27" t="str">
            <v>A602</v>
          </cell>
        </row>
        <row r="28">
          <cell r="A28" t="str">
            <v>A602</v>
          </cell>
        </row>
        <row r="29">
          <cell r="A29" t="str">
            <v>A602</v>
          </cell>
        </row>
        <row r="30">
          <cell r="A30" t="str">
            <v>A602</v>
          </cell>
        </row>
        <row r="31">
          <cell r="A31" t="str">
            <v>A602</v>
          </cell>
        </row>
        <row r="32">
          <cell r="A32" t="str">
            <v>A602</v>
          </cell>
        </row>
        <row r="33">
          <cell r="A33" t="str">
            <v>A602</v>
          </cell>
        </row>
        <row r="34">
          <cell r="A34" t="str">
            <v>A602</v>
          </cell>
        </row>
        <row r="35">
          <cell r="A35" t="str">
            <v>A602</v>
          </cell>
        </row>
        <row r="36">
          <cell r="A36" t="str">
            <v>A602</v>
          </cell>
        </row>
        <row r="37">
          <cell r="A37" t="str">
            <v>A602</v>
          </cell>
        </row>
        <row r="38">
          <cell r="A38" t="str">
            <v>A602</v>
          </cell>
        </row>
        <row r="39">
          <cell r="A39" t="str">
            <v>A602</v>
          </cell>
        </row>
        <row r="40">
          <cell r="A40" t="str">
            <v>A602</v>
          </cell>
        </row>
        <row r="41">
          <cell r="A41" t="str">
            <v>A603</v>
          </cell>
        </row>
        <row r="42">
          <cell r="A42" t="str">
            <v>A603</v>
          </cell>
        </row>
        <row r="43">
          <cell r="A43" t="str">
            <v>A603</v>
          </cell>
        </row>
        <row r="44">
          <cell r="A44" t="str">
            <v>A603</v>
          </cell>
        </row>
        <row r="45">
          <cell r="A45" t="str">
            <v>A603</v>
          </cell>
        </row>
        <row r="46">
          <cell r="A46" t="str">
            <v>A603</v>
          </cell>
        </row>
        <row r="47">
          <cell r="A47" t="str">
            <v>A603</v>
          </cell>
        </row>
        <row r="48">
          <cell r="A48" t="str">
            <v>A603</v>
          </cell>
        </row>
        <row r="49">
          <cell r="A49" t="str">
            <v>A603</v>
          </cell>
        </row>
        <row r="50">
          <cell r="A50" t="str">
            <v>A603</v>
          </cell>
        </row>
        <row r="51">
          <cell r="A51" t="str">
            <v>A603</v>
          </cell>
        </row>
        <row r="52">
          <cell r="A52" t="str">
            <v>A603</v>
          </cell>
        </row>
        <row r="53">
          <cell r="A53" t="str">
            <v>A604</v>
          </cell>
        </row>
        <row r="54">
          <cell r="A54" t="str">
            <v>A604</v>
          </cell>
        </row>
        <row r="55">
          <cell r="A55" t="str">
            <v>A605</v>
          </cell>
        </row>
        <row r="56">
          <cell r="A56" t="str">
            <v>A605</v>
          </cell>
        </row>
        <row r="57">
          <cell r="A57" t="str">
            <v>A605</v>
          </cell>
        </row>
        <row r="58">
          <cell r="A58" t="str">
            <v>A605</v>
          </cell>
        </row>
        <row r="59">
          <cell r="A59" t="str">
            <v>A605</v>
          </cell>
        </row>
        <row r="60">
          <cell r="A60" t="str">
            <v>A605</v>
          </cell>
        </row>
        <row r="61">
          <cell r="A61" t="str">
            <v>A605</v>
          </cell>
        </row>
        <row r="62">
          <cell r="A62" t="str">
            <v>A605</v>
          </cell>
        </row>
        <row r="63">
          <cell r="A63" t="str">
            <v>A605</v>
          </cell>
        </row>
        <row r="64">
          <cell r="A64" t="str">
            <v>A605</v>
          </cell>
        </row>
        <row r="65">
          <cell r="A65" t="str">
            <v>A605</v>
          </cell>
        </row>
        <row r="66">
          <cell r="A66" t="str">
            <v>A605</v>
          </cell>
        </row>
        <row r="67">
          <cell r="A67" t="str">
            <v>A605</v>
          </cell>
        </row>
        <row r="68">
          <cell r="A68" t="str">
            <v>A605</v>
          </cell>
        </row>
        <row r="69">
          <cell r="A69" t="str">
            <v>A605</v>
          </cell>
        </row>
        <row r="70">
          <cell r="A70" t="str">
            <v>A605</v>
          </cell>
        </row>
        <row r="71">
          <cell r="A71" t="str">
            <v>A605</v>
          </cell>
        </row>
        <row r="72">
          <cell r="A72" t="str">
            <v>A605</v>
          </cell>
        </row>
        <row r="73">
          <cell r="A73" t="str">
            <v>A605</v>
          </cell>
        </row>
        <row r="74">
          <cell r="A74" t="str">
            <v>A605</v>
          </cell>
        </row>
        <row r="75">
          <cell r="A75" t="str">
            <v>A605</v>
          </cell>
        </row>
        <row r="76">
          <cell r="A76" t="str">
            <v>A605</v>
          </cell>
        </row>
        <row r="77">
          <cell r="A77" t="str">
            <v>A606</v>
          </cell>
        </row>
        <row r="78">
          <cell r="A78" t="str">
            <v>A607</v>
          </cell>
        </row>
        <row r="79">
          <cell r="A79" t="str">
            <v>A608</v>
          </cell>
        </row>
        <row r="80">
          <cell r="A80" t="str">
            <v>A609</v>
          </cell>
        </row>
        <row r="81">
          <cell r="A81" t="str">
            <v>A609</v>
          </cell>
        </row>
        <row r="82">
          <cell r="A82" t="str">
            <v>A609</v>
          </cell>
        </row>
        <row r="83">
          <cell r="A83" t="str">
            <v>A609</v>
          </cell>
        </row>
        <row r="84">
          <cell r="A84" t="str">
            <v>A610</v>
          </cell>
        </row>
        <row r="85">
          <cell r="A85" t="str">
            <v>A611</v>
          </cell>
        </row>
        <row r="86">
          <cell r="A86" t="str">
            <v>A611</v>
          </cell>
        </row>
        <row r="87">
          <cell r="A87" t="str">
            <v>A611</v>
          </cell>
        </row>
        <row r="88">
          <cell r="A88" t="str">
            <v>A611</v>
          </cell>
        </row>
        <row r="89">
          <cell r="A89" t="str">
            <v>A611</v>
          </cell>
        </row>
        <row r="90">
          <cell r="A90" t="str">
            <v>A611</v>
          </cell>
        </row>
        <row r="91">
          <cell r="A91" t="str">
            <v>A611</v>
          </cell>
        </row>
        <row r="92">
          <cell r="A92" t="str">
            <v>A611</v>
          </cell>
        </row>
        <row r="93">
          <cell r="A93" t="str">
            <v>A611</v>
          </cell>
        </row>
        <row r="94">
          <cell r="A94" t="str">
            <v>A611</v>
          </cell>
        </row>
        <row r="95">
          <cell r="A95" t="str">
            <v>A611</v>
          </cell>
        </row>
        <row r="96">
          <cell r="A96" t="str">
            <v>A611</v>
          </cell>
        </row>
        <row r="97">
          <cell r="A97" t="str">
            <v>A611</v>
          </cell>
        </row>
        <row r="98">
          <cell r="A98" t="str">
            <v>A611</v>
          </cell>
        </row>
        <row r="99">
          <cell r="A99" t="str">
            <v>A611</v>
          </cell>
        </row>
        <row r="100">
          <cell r="A100" t="str">
            <v>A612</v>
          </cell>
        </row>
        <row r="101">
          <cell r="A101" t="str">
            <v>A613</v>
          </cell>
        </row>
        <row r="102">
          <cell r="A102" t="str">
            <v>A613</v>
          </cell>
        </row>
        <row r="103">
          <cell r="A103" t="str">
            <v>A614</v>
          </cell>
        </row>
        <row r="104">
          <cell r="A104" t="str">
            <v>A614</v>
          </cell>
        </row>
        <row r="105">
          <cell r="A105" t="str">
            <v>A614</v>
          </cell>
        </row>
        <row r="106">
          <cell r="A106" t="str">
            <v>A614</v>
          </cell>
        </row>
        <row r="107">
          <cell r="A107" t="str">
            <v>A614</v>
          </cell>
        </row>
        <row r="108">
          <cell r="A108" t="str">
            <v>A614</v>
          </cell>
        </row>
        <row r="109">
          <cell r="A109" t="str">
            <v>A614</v>
          </cell>
        </row>
        <row r="110">
          <cell r="A110" t="str">
            <v>A614</v>
          </cell>
        </row>
        <row r="111">
          <cell r="A111" t="str">
            <v>A614</v>
          </cell>
        </row>
        <row r="112">
          <cell r="A112" t="str">
            <v>A614</v>
          </cell>
        </row>
        <row r="113">
          <cell r="A113" t="str">
            <v>A614</v>
          </cell>
        </row>
        <row r="114">
          <cell r="A114" t="str">
            <v>A614</v>
          </cell>
        </row>
        <row r="115">
          <cell r="A115" t="str">
            <v>A614</v>
          </cell>
        </row>
        <row r="116">
          <cell r="A116" t="str">
            <v>A614</v>
          </cell>
        </row>
        <row r="117">
          <cell r="A117" t="str">
            <v>A614</v>
          </cell>
        </row>
        <row r="118">
          <cell r="A118" t="str">
            <v>A614</v>
          </cell>
        </row>
        <row r="119">
          <cell r="A119" t="str">
            <v>A614</v>
          </cell>
        </row>
        <row r="120">
          <cell r="A120" t="str">
            <v>A614</v>
          </cell>
        </row>
        <row r="121">
          <cell r="A121" t="str">
            <v>A614</v>
          </cell>
        </row>
        <row r="122">
          <cell r="A122" t="str">
            <v>A614</v>
          </cell>
        </row>
        <row r="123">
          <cell r="A123" t="str">
            <v>A614</v>
          </cell>
        </row>
        <row r="124">
          <cell r="A124" t="str">
            <v>A614</v>
          </cell>
        </row>
        <row r="125">
          <cell r="A125" t="str">
            <v>A614</v>
          </cell>
        </row>
        <row r="126">
          <cell r="A126" t="str">
            <v>A615</v>
          </cell>
        </row>
        <row r="127">
          <cell r="A127" t="str">
            <v>A615</v>
          </cell>
        </row>
        <row r="128">
          <cell r="A128" t="str">
            <v>A615</v>
          </cell>
        </row>
        <row r="129">
          <cell r="A129" t="str">
            <v>A615</v>
          </cell>
        </row>
        <row r="130">
          <cell r="A130" t="str">
            <v>A615</v>
          </cell>
        </row>
        <row r="131">
          <cell r="A131" t="str">
            <v>A615</v>
          </cell>
        </row>
        <row r="132">
          <cell r="A132" t="str">
            <v>A615</v>
          </cell>
        </row>
        <row r="133">
          <cell r="A133" t="str">
            <v>A615</v>
          </cell>
        </row>
        <row r="134">
          <cell r="A134" t="str">
            <v>A615</v>
          </cell>
        </row>
        <row r="135">
          <cell r="A135" t="str">
            <v>A615</v>
          </cell>
        </row>
        <row r="136">
          <cell r="A136" t="str">
            <v>A615</v>
          </cell>
        </row>
        <row r="137">
          <cell r="A137" t="str">
            <v>A615</v>
          </cell>
        </row>
        <row r="138">
          <cell r="A138" t="str">
            <v>A615</v>
          </cell>
        </row>
        <row r="139">
          <cell r="A139" t="str">
            <v>A615</v>
          </cell>
        </row>
        <row r="140">
          <cell r="A140" t="str">
            <v>A615</v>
          </cell>
        </row>
        <row r="141">
          <cell r="A141" t="str">
            <v>A615</v>
          </cell>
        </row>
        <row r="142">
          <cell r="A142" t="str">
            <v>A615</v>
          </cell>
        </row>
        <row r="143">
          <cell r="A143" t="str">
            <v>A615</v>
          </cell>
        </row>
        <row r="144">
          <cell r="A144" t="str">
            <v>A615</v>
          </cell>
        </row>
        <row r="145">
          <cell r="A145" t="str">
            <v>A615</v>
          </cell>
        </row>
        <row r="146">
          <cell r="A146" t="str">
            <v>A615</v>
          </cell>
        </row>
        <row r="147">
          <cell r="A147" t="str">
            <v>A615</v>
          </cell>
        </row>
        <row r="148">
          <cell r="A148" t="str">
            <v>A616</v>
          </cell>
        </row>
        <row r="149">
          <cell r="A149" t="str">
            <v>A616</v>
          </cell>
        </row>
        <row r="150">
          <cell r="A150" t="str">
            <v>A616</v>
          </cell>
        </row>
        <row r="151">
          <cell r="A151" t="str">
            <v>A616</v>
          </cell>
        </row>
        <row r="152">
          <cell r="A152" t="str">
            <v>A616</v>
          </cell>
        </row>
        <row r="153">
          <cell r="A153" t="str">
            <v>A616</v>
          </cell>
        </row>
        <row r="154">
          <cell r="A154" t="str">
            <v>A616</v>
          </cell>
        </row>
        <row r="155">
          <cell r="A155" t="str">
            <v>A616</v>
          </cell>
        </row>
        <row r="156">
          <cell r="A156" t="str">
            <v>A616</v>
          </cell>
        </row>
        <row r="157">
          <cell r="A157" t="str">
            <v>A616</v>
          </cell>
        </row>
        <row r="158">
          <cell r="A158" t="str">
            <v>A616</v>
          </cell>
        </row>
        <row r="159">
          <cell r="A159" t="str">
            <v>A616</v>
          </cell>
        </row>
        <row r="160">
          <cell r="A160" t="str">
            <v>A616</v>
          </cell>
        </row>
        <row r="161">
          <cell r="A161" t="str">
            <v>A616</v>
          </cell>
        </row>
        <row r="162">
          <cell r="A162" t="str">
            <v>A616</v>
          </cell>
        </row>
        <row r="163">
          <cell r="A163" t="str">
            <v>A616</v>
          </cell>
        </row>
        <row r="164">
          <cell r="A164" t="str">
            <v>A616</v>
          </cell>
        </row>
        <row r="165">
          <cell r="A165" t="str">
            <v>A616</v>
          </cell>
        </row>
        <row r="166">
          <cell r="A166" t="str">
            <v>A616</v>
          </cell>
        </row>
        <row r="167">
          <cell r="A167" t="str">
            <v>A616</v>
          </cell>
        </row>
        <row r="168">
          <cell r="A168" t="str">
            <v>A616</v>
          </cell>
        </row>
        <row r="169">
          <cell r="A169" t="str">
            <v>A616</v>
          </cell>
        </row>
        <row r="170">
          <cell r="A170" t="str">
            <v>A617</v>
          </cell>
        </row>
        <row r="171">
          <cell r="A171" t="str">
            <v>A617</v>
          </cell>
        </row>
        <row r="172">
          <cell r="A172" t="str">
            <v>A617</v>
          </cell>
        </row>
        <row r="173">
          <cell r="A173" t="str">
            <v>A617</v>
          </cell>
        </row>
        <row r="174">
          <cell r="A174" t="str">
            <v>A617</v>
          </cell>
        </row>
        <row r="175">
          <cell r="A175" t="str">
            <v>A617</v>
          </cell>
        </row>
        <row r="176">
          <cell r="A176" t="str">
            <v>A617</v>
          </cell>
        </row>
        <row r="177">
          <cell r="A177" t="str">
            <v>A617</v>
          </cell>
        </row>
        <row r="178">
          <cell r="A178" t="str">
            <v>A617</v>
          </cell>
        </row>
        <row r="179">
          <cell r="A179" t="str">
            <v>A617</v>
          </cell>
        </row>
        <row r="180">
          <cell r="A180" t="str">
            <v>A617</v>
          </cell>
        </row>
        <row r="181">
          <cell r="A181" t="str">
            <v>A617</v>
          </cell>
        </row>
        <row r="182">
          <cell r="A182" t="str">
            <v>A617</v>
          </cell>
        </row>
        <row r="183">
          <cell r="A183" t="str">
            <v>A617</v>
          </cell>
        </row>
        <row r="184">
          <cell r="A184" t="str">
            <v>A617</v>
          </cell>
        </row>
        <row r="185">
          <cell r="A185" t="str">
            <v>A617</v>
          </cell>
        </row>
        <row r="186">
          <cell r="A186" t="str">
            <v>A617</v>
          </cell>
        </row>
        <row r="187">
          <cell r="A187" t="str">
            <v>A617</v>
          </cell>
        </row>
        <row r="188">
          <cell r="A188" t="str">
            <v>A617</v>
          </cell>
        </row>
        <row r="189">
          <cell r="A189" t="str">
            <v>A617</v>
          </cell>
        </row>
        <row r="190">
          <cell r="A190" t="str">
            <v>A617</v>
          </cell>
        </row>
        <row r="191">
          <cell r="A191" t="str">
            <v>A618</v>
          </cell>
        </row>
        <row r="192">
          <cell r="A192" t="str">
            <v>A618</v>
          </cell>
        </row>
        <row r="193">
          <cell r="A193" t="str">
            <v>A618</v>
          </cell>
        </row>
        <row r="194">
          <cell r="A194" t="str">
            <v>A618</v>
          </cell>
        </row>
        <row r="195">
          <cell r="A195" t="str">
            <v>A618</v>
          </cell>
        </row>
        <row r="196">
          <cell r="A196" t="str">
            <v>A618</v>
          </cell>
        </row>
        <row r="197">
          <cell r="A197" t="str">
            <v>A618</v>
          </cell>
        </row>
        <row r="198">
          <cell r="A198" t="str">
            <v>A618</v>
          </cell>
        </row>
        <row r="199">
          <cell r="A199" t="str">
            <v>A618</v>
          </cell>
        </row>
        <row r="200">
          <cell r="A200" t="str">
            <v>A618</v>
          </cell>
        </row>
        <row r="201">
          <cell r="A201" t="str">
            <v>A618</v>
          </cell>
        </row>
        <row r="202">
          <cell r="A202" t="str">
            <v>A618</v>
          </cell>
        </row>
        <row r="203">
          <cell r="A203" t="str">
            <v>A618</v>
          </cell>
        </row>
        <row r="204">
          <cell r="A204" t="str">
            <v>A618</v>
          </cell>
        </row>
        <row r="205">
          <cell r="A205" t="str">
            <v>A618</v>
          </cell>
        </row>
        <row r="206">
          <cell r="A206" t="str">
            <v>A618</v>
          </cell>
        </row>
        <row r="207">
          <cell r="A207" t="str">
            <v>A618</v>
          </cell>
        </row>
        <row r="208">
          <cell r="A208" t="str">
            <v>A618</v>
          </cell>
        </row>
        <row r="209">
          <cell r="A209" t="str">
            <v>A618</v>
          </cell>
        </row>
        <row r="210">
          <cell r="A210" t="str">
            <v>A618</v>
          </cell>
        </row>
        <row r="211">
          <cell r="A211" t="str">
            <v>A618</v>
          </cell>
        </row>
        <row r="212">
          <cell r="A212" t="str">
            <v>A618</v>
          </cell>
        </row>
        <row r="213">
          <cell r="A213" t="str">
            <v>A619</v>
          </cell>
        </row>
        <row r="214">
          <cell r="A214" t="str">
            <v>A619</v>
          </cell>
        </row>
        <row r="215">
          <cell r="A215" t="str">
            <v>A619</v>
          </cell>
        </row>
        <row r="216">
          <cell r="A216" t="str">
            <v>A619</v>
          </cell>
        </row>
        <row r="217">
          <cell r="A217" t="str">
            <v>A619</v>
          </cell>
        </row>
        <row r="218">
          <cell r="A218" t="str">
            <v>A619</v>
          </cell>
        </row>
        <row r="219">
          <cell r="A219" t="str">
            <v>A619</v>
          </cell>
        </row>
        <row r="220">
          <cell r="A220" t="str">
            <v>A619</v>
          </cell>
        </row>
        <row r="221">
          <cell r="A221" t="str">
            <v>A619</v>
          </cell>
        </row>
        <row r="222">
          <cell r="A222" t="str">
            <v>A619</v>
          </cell>
        </row>
        <row r="223">
          <cell r="A223" t="str">
            <v>A619</v>
          </cell>
        </row>
        <row r="224">
          <cell r="A224" t="str">
            <v>A619</v>
          </cell>
        </row>
        <row r="225">
          <cell r="A225" t="str">
            <v>A619</v>
          </cell>
        </row>
        <row r="226">
          <cell r="A226" t="str">
            <v>A619</v>
          </cell>
        </row>
        <row r="227">
          <cell r="A227" t="str">
            <v>A619</v>
          </cell>
        </row>
        <row r="228">
          <cell r="A228" t="str">
            <v>A619</v>
          </cell>
        </row>
        <row r="229">
          <cell r="A229" t="str">
            <v>A619</v>
          </cell>
        </row>
        <row r="230">
          <cell r="A230" t="str">
            <v>A619</v>
          </cell>
        </row>
        <row r="231">
          <cell r="A231" t="str">
            <v>A619</v>
          </cell>
        </row>
        <row r="232">
          <cell r="A232" t="str">
            <v>A619</v>
          </cell>
        </row>
        <row r="233">
          <cell r="A233" t="str">
            <v>A619</v>
          </cell>
        </row>
        <row r="234">
          <cell r="A234" t="str">
            <v>A620</v>
          </cell>
        </row>
        <row r="235">
          <cell r="A235" t="str">
            <v>A620</v>
          </cell>
        </row>
        <row r="236">
          <cell r="A236" t="str">
            <v>A620</v>
          </cell>
        </row>
        <row r="237">
          <cell r="A237" t="str">
            <v>A620</v>
          </cell>
        </row>
        <row r="238">
          <cell r="A238" t="str">
            <v>A620</v>
          </cell>
        </row>
        <row r="239">
          <cell r="A239" t="str">
            <v>A620</v>
          </cell>
        </row>
        <row r="240">
          <cell r="A240" t="str">
            <v>A620</v>
          </cell>
        </row>
        <row r="241">
          <cell r="A241" t="str">
            <v>A620</v>
          </cell>
        </row>
        <row r="242">
          <cell r="A242" t="str">
            <v>A620</v>
          </cell>
        </row>
        <row r="243">
          <cell r="A243" t="str">
            <v>A620</v>
          </cell>
        </row>
        <row r="244">
          <cell r="A244" t="str">
            <v>A620</v>
          </cell>
        </row>
        <row r="245">
          <cell r="A245" t="str">
            <v>A620</v>
          </cell>
        </row>
        <row r="246">
          <cell r="A246" t="str">
            <v>A620</v>
          </cell>
        </row>
        <row r="247">
          <cell r="A247" t="str">
            <v>A620</v>
          </cell>
        </row>
        <row r="248">
          <cell r="A248" t="str">
            <v>A620</v>
          </cell>
        </row>
        <row r="249">
          <cell r="A249" t="str">
            <v>A620</v>
          </cell>
        </row>
        <row r="250">
          <cell r="A250" t="str">
            <v>A620</v>
          </cell>
        </row>
        <row r="251">
          <cell r="A251" t="str">
            <v>A620</v>
          </cell>
        </row>
        <row r="252">
          <cell r="A252" t="str">
            <v>A620</v>
          </cell>
        </row>
        <row r="253">
          <cell r="A253" t="str">
            <v>A620</v>
          </cell>
        </row>
        <row r="254">
          <cell r="A254" t="str">
            <v>A620</v>
          </cell>
        </row>
        <row r="255">
          <cell r="A255" t="str">
            <v>A621</v>
          </cell>
        </row>
        <row r="256">
          <cell r="A256" t="str">
            <v>A621</v>
          </cell>
        </row>
        <row r="257">
          <cell r="A257" t="str">
            <v>A621</v>
          </cell>
        </row>
        <row r="258">
          <cell r="A258" t="str">
            <v>A621</v>
          </cell>
        </row>
        <row r="259">
          <cell r="A259" t="str">
            <v>A621</v>
          </cell>
        </row>
        <row r="260">
          <cell r="A260" t="str">
            <v>A621</v>
          </cell>
        </row>
        <row r="261">
          <cell r="A261" t="str">
            <v>A621</v>
          </cell>
        </row>
        <row r="262">
          <cell r="A262" t="str">
            <v>A621</v>
          </cell>
        </row>
        <row r="263">
          <cell r="A263" t="str">
            <v>A621</v>
          </cell>
        </row>
        <row r="264">
          <cell r="A264" t="str">
            <v>A621</v>
          </cell>
        </row>
        <row r="265">
          <cell r="A265" t="str">
            <v>A621</v>
          </cell>
        </row>
        <row r="266">
          <cell r="A266" t="str">
            <v>A621</v>
          </cell>
        </row>
        <row r="267">
          <cell r="A267" t="str">
            <v>A621</v>
          </cell>
        </row>
        <row r="268">
          <cell r="A268" t="str">
            <v>A621</v>
          </cell>
        </row>
        <row r="269">
          <cell r="A269" t="str">
            <v>A621</v>
          </cell>
        </row>
        <row r="270">
          <cell r="A270" t="str">
            <v>A621</v>
          </cell>
        </row>
        <row r="271">
          <cell r="A271" t="str">
            <v>A621</v>
          </cell>
        </row>
        <row r="272">
          <cell r="A272" t="str">
            <v>A621</v>
          </cell>
        </row>
        <row r="273">
          <cell r="A273" t="str">
            <v>A621</v>
          </cell>
        </row>
        <row r="274">
          <cell r="A274" t="str">
            <v>A621</v>
          </cell>
        </row>
        <row r="275">
          <cell r="A275" t="str">
            <v>A621</v>
          </cell>
        </row>
        <row r="276">
          <cell r="A276" t="str">
            <v>A621</v>
          </cell>
        </row>
        <row r="277">
          <cell r="A277" t="str">
            <v>A622</v>
          </cell>
        </row>
        <row r="278">
          <cell r="A278" t="str">
            <v>A622</v>
          </cell>
        </row>
        <row r="279">
          <cell r="A279" t="str">
            <v>A622</v>
          </cell>
        </row>
        <row r="280">
          <cell r="A280" t="str">
            <v>A622</v>
          </cell>
        </row>
        <row r="281">
          <cell r="A281" t="str">
            <v>A622</v>
          </cell>
        </row>
        <row r="282">
          <cell r="A282" t="str">
            <v>A622</v>
          </cell>
        </row>
        <row r="283">
          <cell r="A283" t="str">
            <v>A622</v>
          </cell>
        </row>
        <row r="284">
          <cell r="A284" t="str">
            <v>A622</v>
          </cell>
        </row>
        <row r="285">
          <cell r="A285" t="str">
            <v>A622</v>
          </cell>
        </row>
        <row r="286">
          <cell r="A286" t="str">
            <v>A622</v>
          </cell>
        </row>
        <row r="287">
          <cell r="A287" t="str">
            <v>A622</v>
          </cell>
        </row>
        <row r="288">
          <cell r="A288" t="str">
            <v>A622</v>
          </cell>
        </row>
        <row r="289">
          <cell r="A289" t="str">
            <v>A622</v>
          </cell>
        </row>
        <row r="290">
          <cell r="A290" t="str">
            <v>A622</v>
          </cell>
        </row>
        <row r="291">
          <cell r="A291" t="str">
            <v>A622</v>
          </cell>
        </row>
        <row r="292">
          <cell r="A292" t="str">
            <v>A622</v>
          </cell>
        </row>
        <row r="293">
          <cell r="A293" t="str">
            <v>A622</v>
          </cell>
        </row>
        <row r="294">
          <cell r="A294" t="str">
            <v>A622</v>
          </cell>
        </row>
        <row r="295">
          <cell r="A295" t="str">
            <v>A622</v>
          </cell>
        </row>
        <row r="296">
          <cell r="A296" t="str">
            <v>A622</v>
          </cell>
        </row>
        <row r="297">
          <cell r="A297" t="str">
            <v>A622</v>
          </cell>
        </row>
        <row r="298">
          <cell r="A298" t="str">
            <v>A622</v>
          </cell>
        </row>
        <row r="299">
          <cell r="A299" t="str">
            <v>A623</v>
          </cell>
        </row>
        <row r="300">
          <cell r="A300" t="str">
            <v>A623</v>
          </cell>
        </row>
        <row r="301">
          <cell r="A301" t="str">
            <v>A623</v>
          </cell>
        </row>
        <row r="302">
          <cell r="A302" t="str">
            <v>A623</v>
          </cell>
        </row>
        <row r="303">
          <cell r="A303" t="str">
            <v>A623</v>
          </cell>
        </row>
        <row r="304">
          <cell r="A304" t="str">
            <v>A623</v>
          </cell>
        </row>
        <row r="305">
          <cell r="A305" t="str">
            <v>A623</v>
          </cell>
        </row>
        <row r="306">
          <cell r="A306" t="str">
            <v>A623</v>
          </cell>
        </row>
        <row r="307">
          <cell r="A307" t="str">
            <v>A623</v>
          </cell>
        </row>
        <row r="308">
          <cell r="A308" t="str">
            <v>A623</v>
          </cell>
        </row>
        <row r="309">
          <cell r="A309" t="str">
            <v>A623</v>
          </cell>
        </row>
        <row r="310">
          <cell r="A310" t="str">
            <v>A623</v>
          </cell>
        </row>
        <row r="311">
          <cell r="A311" t="str">
            <v>A623</v>
          </cell>
        </row>
        <row r="312">
          <cell r="A312" t="str">
            <v>A623</v>
          </cell>
        </row>
        <row r="313">
          <cell r="A313" t="str">
            <v>A623</v>
          </cell>
        </row>
        <row r="314">
          <cell r="A314" t="str">
            <v>A623</v>
          </cell>
        </row>
        <row r="315">
          <cell r="A315" t="str">
            <v>A623</v>
          </cell>
        </row>
        <row r="316">
          <cell r="A316" t="str">
            <v>A623</v>
          </cell>
        </row>
        <row r="317">
          <cell r="A317" t="str">
            <v>A623</v>
          </cell>
        </row>
        <row r="318">
          <cell r="A318" t="str">
            <v>A624</v>
          </cell>
        </row>
        <row r="319">
          <cell r="A319" t="str">
            <v>A624</v>
          </cell>
        </row>
        <row r="320">
          <cell r="A320" t="str">
            <v>A624</v>
          </cell>
        </row>
        <row r="321">
          <cell r="A321" t="str">
            <v>A624</v>
          </cell>
        </row>
        <row r="322">
          <cell r="A322" t="str">
            <v>A624</v>
          </cell>
        </row>
        <row r="323">
          <cell r="A323" t="str">
            <v>A624</v>
          </cell>
        </row>
        <row r="324">
          <cell r="A324" t="str">
            <v>A624</v>
          </cell>
        </row>
        <row r="325">
          <cell r="A325" t="str">
            <v>A624</v>
          </cell>
        </row>
        <row r="326">
          <cell r="A326" t="str">
            <v>A624</v>
          </cell>
        </row>
        <row r="327">
          <cell r="A327" t="str">
            <v>A624</v>
          </cell>
        </row>
        <row r="328">
          <cell r="A328" t="str">
            <v>A624</v>
          </cell>
        </row>
        <row r="329">
          <cell r="A329" t="str">
            <v>A624</v>
          </cell>
        </row>
        <row r="330">
          <cell r="A330" t="str">
            <v>A624</v>
          </cell>
        </row>
        <row r="331">
          <cell r="A331" t="str">
            <v>A624</v>
          </cell>
        </row>
        <row r="332">
          <cell r="A332" t="str">
            <v>A624</v>
          </cell>
        </row>
        <row r="333">
          <cell r="A333" t="str">
            <v>A624</v>
          </cell>
        </row>
        <row r="334">
          <cell r="A334" t="str">
            <v>A624</v>
          </cell>
        </row>
        <row r="335">
          <cell r="A335" t="str">
            <v>A624</v>
          </cell>
        </row>
        <row r="336">
          <cell r="A336" t="str">
            <v>A624</v>
          </cell>
        </row>
        <row r="337">
          <cell r="A337" t="str">
            <v>A624</v>
          </cell>
        </row>
        <row r="338">
          <cell r="A338" t="str">
            <v>A624</v>
          </cell>
        </row>
        <row r="339">
          <cell r="A339" t="str">
            <v>A624</v>
          </cell>
        </row>
        <row r="340">
          <cell r="A340" t="str">
            <v>A624</v>
          </cell>
        </row>
        <row r="341">
          <cell r="A341" t="str">
            <v>A625</v>
          </cell>
        </row>
        <row r="342">
          <cell r="A342" t="str">
            <v>A625</v>
          </cell>
        </row>
        <row r="343">
          <cell r="A343" t="str">
            <v>A625</v>
          </cell>
        </row>
        <row r="344">
          <cell r="A344" t="str">
            <v>A625</v>
          </cell>
        </row>
        <row r="345">
          <cell r="A345" t="str">
            <v>A625</v>
          </cell>
        </row>
        <row r="346">
          <cell r="A346" t="str">
            <v>A625</v>
          </cell>
        </row>
        <row r="347">
          <cell r="A347" t="str">
            <v>A625</v>
          </cell>
        </row>
        <row r="348">
          <cell r="A348" t="str">
            <v>A625</v>
          </cell>
        </row>
        <row r="349">
          <cell r="A349" t="str">
            <v>A625</v>
          </cell>
        </row>
        <row r="350">
          <cell r="A350" t="str">
            <v>A625</v>
          </cell>
        </row>
        <row r="351">
          <cell r="A351" t="str">
            <v>A625</v>
          </cell>
        </row>
        <row r="352">
          <cell r="A352" t="str">
            <v>A625</v>
          </cell>
        </row>
        <row r="353">
          <cell r="A353" t="str">
            <v>A625</v>
          </cell>
        </row>
        <row r="354">
          <cell r="A354" t="str">
            <v>A625</v>
          </cell>
        </row>
        <row r="355">
          <cell r="A355" t="str">
            <v>A625</v>
          </cell>
        </row>
        <row r="356">
          <cell r="A356" t="str">
            <v>A625</v>
          </cell>
        </row>
        <row r="357">
          <cell r="A357" t="str">
            <v>A625</v>
          </cell>
        </row>
        <row r="358">
          <cell r="A358" t="str">
            <v>A625</v>
          </cell>
        </row>
        <row r="359">
          <cell r="A359" t="str">
            <v>A625</v>
          </cell>
        </row>
        <row r="360">
          <cell r="A360" t="str">
            <v>A625</v>
          </cell>
        </row>
        <row r="361">
          <cell r="A361" t="str">
            <v>A625</v>
          </cell>
        </row>
        <row r="362">
          <cell r="A362" t="str">
            <v>A625</v>
          </cell>
        </row>
        <row r="363">
          <cell r="A363" t="str">
            <v>A625</v>
          </cell>
        </row>
        <row r="364">
          <cell r="A364" t="str">
            <v>A627</v>
          </cell>
        </row>
        <row r="365">
          <cell r="A365" t="str">
            <v>A627</v>
          </cell>
        </row>
        <row r="366">
          <cell r="A366" t="str">
            <v>A627</v>
          </cell>
        </row>
        <row r="367">
          <cell r="A367" t="str">
            <v>A627</v>
          </cell>
        </row>
        <row r="368">
          <cell r="A368" t="str">
            <v>A627</v>
          </cell>
        </row>
        <row r="369">
          <cell r="A369" t="str">
            <v>A627</v>
          </cell>
        </row>
        <row r="370">
          <cell r="A370" t="str">
            <v>A627</v>
          </cell>
        </row>
        <row r="371">
          <cell r="A371" t="str">
            <v>A627</v>
          </cell>
        </row>
        <row r="372">
          <cell r="A372" t="str">
            <v>A627</v>
          </cell>
        </row>
        <row r="373">
          <cell r="A373" t="str">
            <v>A627</v>
          </cell>
        </row>
        <row r="374">
          <cell r="A374" t="str">
            <v>A627</v>
          </cell>
        </row>
        <row r="375">
          <cell r="A375" t="str">
            <v>A627</v>
          </cell>
        </row>
        <row r="376">
          <cell r="A376" t="str">
            <v>A627</v>
          </cell>
        </row>
        <row r="377">
          <cell r="A377" t="str">
            <v>A627</v>
          </cell>
        </row>
        <row r="378">
          <cell r="A378" t="str">
            <v>A627</v>
          </cell>
        </row>
        <row r="379">
          <cell r="A379" t="str">
            <v>A627</v>
          </cell>
        </row>
        <row r="380">
          <cell r="A380" t="str">
            <v>A627</v>
          </cell>
        </row>
        <row r="381">
          <cell r="A381" t="str">
            <v>A627</v>
          </cell>
        </row>
        <row r="382">
          <cell r="A382" t="str">
            <v>A627</v>
          </cell>
        </row>
        <row r="383">
          <cell r="A383" t="str">
            <v>A627</v>
          </cell>
        </row>
        <row r="384">
          <cell r="A384" t="str">
            <v>A627</v>
          </cell>
        </row>
        <row r="385">
          <cell r="A385" t="str">
            <v>A627</v>
          </cell>
        </row>
        <row r="386">
          <cell r="A386" t="str">
            <v>A753</v>
          </cell>
        </row>
        <row r="387">
          <cell r="A387" t="str">
            <v>A753</v>
          </cell>
        </row>
        <row r="388">
          <cell r="A388" t="str">
            <v>A753</v>
          </cell>
        </row>
        <row r="389">
          <cell r="A389" t="str">
            <v>K002</v>
          </cell>
        </row>
        <row r="390">
          <cell r="A390" t="str">
            <v>K002</v>
          </cell>
        </row>
        <row r="391">
          <cell r="A391" t="str">
            <v>K002</v>
          </cell>
        </row>
        <row r="392">
          <cell r="A392" t="str">
            <v>K003</v>
          </cell>
        </row>
        <row r="393">
          <cell r="A393" t="str">
            <v>K004</v>
          </cell>
        </row>
        <row r="394">
          <cell r="A394" t="str">
            <v>K004</v>
          </cell>
        </row>
        <row r="395">
          <cell r="A395" t="str">
            <v>K004</v>
          </cell>
        </row>
        <row r="396">
          <cell r="A396" t="str">
            <v>K004</v>
          </cell>
        </row>
        <row r="397">
          <cell r="A397" t="str">
            <v>K004</v>
          </cell>
        </row>
        <row r="398">
          <cell r="A398" t="str">
            <v>K004</v>
          </cell>
        </row>
        <row r="399">
          <cell r="A399" t="str">
            <v>K004</v>
          </cell>
        </row>
        <row r="400">
          <cell r="A400" t="str">
            <v>K004</v>
          </cell>
        </row>
        <row r="401">
          <cell r="A401" t="str">
            <v>K004</v>
          </cell>
        </row>
        <row r="402">
          <cell r="A402" t="str">
            <v>K004</v>
          </cell>
        </row>
        <row r="403">
          <cell r="A403" t="str">
            <v>K004</v>
          </cell>
        </row>
        <row r="404">
          <cell r="A404" t="str">
            <v>K004</v>
          </cell>
        </row>
        <row r="405">
          <cell r="A405" t="str">
            <v>K004</v>
          </cell>
        </row>
        <row r="406">
          <cell r="A406" t="str">
            <v>K004</v>
          </cell>
        </row>
        <row r="407">
          <cell r="A407" t="str">
            <v>K004</v>
          </cell>
        </row>
        <row r="408">
          <cell r="A408" t="str">
            <v>K004</v>
          </cell>
        </row>
        <row r="409">
          <cell r="A409" t="str">
            <v>K004</v>
          </cell>
        </row>
        <row r="410">
          <cell r="A410" t="str">
            <v>K004</v>
          </cell>
        </row>
        <row r="411">
          <cell r="A411" t="str">
            <v>K004</v>
          </cell>
        </row>
        <row r="412">
          <cell r="A412" t="str">
            <v>K004</v>
          </cell>
        </row>
        <row r="413">
          <cell r="A413" t="str">
            <v>K005</v>
          </cell>
        </row>
        <row r="414">
          <cell r="A414" t="str">
            <v>K005</v>
          </cell>
        </row>
        <row r="415">
          <cell r="A415" t="str">
            <v>K005</v>
          </cell>
        </row>
        <row r="416">
          <cell r="A416" t="str">
            <v>K005</v>
          </cell>
        </row>
        <row r="417">
          <cell r="A417" t="str">
            <v>K005</v>
          </cell>
        </row>
        <row r="418">
          <cell r="A418" t="str">
            <v>K005</v>
          </cell>
        </row>
        <row r="419">
          <cell r="A419" t="str">
            <v>K005</v>
          </cell>
        </row>
        <row r="420">
          <cell r="A420" t="str">
            <v>K005</v>
          </cell>
        </row>
        <row r="421">
          <cell r="A421" t="str">
            <v>K005</v>
          </cell>
        </row>
        <row r="422">
          <cell r="A422" t="str">
            <v>K007</v>
          </cell>
        </row>
        <row r="423">
          <cell r="A423" t="str">
            <v>K007</v>
          </cell>
        </row>
        <row r="424">
          <cell r="A424" t="str">
            <v>K007</v>
          </cell>
        </row>
        <row r="425">
          <cell r="A425" t="str">
            <v>K007</v>
          </cell>
        </row>
        <row r="426">
          <cell r="A426" t="str">
            <v>K007</v>
          </cell>
        </row>
        <row r="427">
          <cell r="A427" t="str">
            <v>K007</v>
          </cell>
        </row>
        <row r="428">
          <cell r="A428" t="str">
            <v>K007</v>
          </cell>
        </row>
        <row r="429">
          <cell r="A429" t="str">
            <v>K010</v>
          </cell>
        </row>
        <row r="430">
          <cell r="A430" t="str">
            <v>K010</v>
          </cell>
        </row>
        <row r="431">
          <cell r="A431" t="str">
            <v>K010</v>
          </cell>
        </row>
        <row r="432">
          <cell r="A432" t="str">
            <v>K010</v>
          </cell>
        </row>
        <row r="433">
          <cell r="A433" t="str">
            <v>K010</v>
          </cell>
        </row>
        <row r="434">
          <cell r="A434" t="str">
            <v>K010</v>
          </cell>
        </row>
        <row r="435">
          <cell r="A435" t="str">
            <v>K010</v>
          </cell>
        </row>
        <row r="436">
          <cell r="A436" t="str">
            <v>K010</v>
          </cell>
        </row>
        <row r="437">
          <cell r="A437" t="str">
            <v>K010</v>
          </cell>
        </row>
        <row r="438">
          <cell r="A438" t="str">
            <v>K011</v>
          </cell>
        </row>
        <row r="439">
          <cell r="A439" t="str">
            <v>K011</v>
          </cell>
        </row>
        <row r="440">
          <cell r="A440" t="str">
            <v>K011</v>
          </cell>
        </row>
        <row r="441">
          <cell r="A441" t="str">
            <v>K011</v>
          </cell>
        </row>
        <row r="442">
          <cell r="A442" t="str">
            <v>K011</v>
          </cell>
        </row>
        <row r="443">
          <cell r="A443" t="str">
            <v>K011</v>
          </cell>
        </row>
        <row r="444">
          <cell r="A444" t="str">
            <v>K011</v>
          </cell>
        </row>
        <row r="445">
          <cell r="A445" t="str">
            <v>K011</v>
          </cell>
        </row>
        <row r="446">
          <cell r="A446" t="str">
            <v>K011</v>
          </cell>
        </row>
        <row r="447">
          <cell r="A447" t="str">
            <v>K011</v>
          </cell>
        </row>
        <row r="448">
          <cell r="A448" t="str">
            <v>K011</v>
          </cell>
        </row>
        <row r="449">
          <cell r="A449" t="str">
            <v>K012</v>
          </cell>
        </row>
        <row r="450">
          <cell r="A450" t="str">
            <v>K012</v>
          </cell>
        </row>
        <row r="451">
          <cell r="A451" t="str">
            <v>K012</v>
          </cell>
        </row>
        <row r="452">
          <cell r="A452" t="str">
            <v>K012</v>
          </cell>
        </row>
        <row r="453">
          <cell r="A453" t="str">
            <v>K012</v>
          </cell>
        </row>
        <row r="454">
          <cell r="A454" t="str">
            <v>K012</v>
          </cell>
        </row>
        <row r="455">
          <cell r="A455" t="str">
            <v>K012</v>
          </cell>
        </row>
        <row r="456">
          <cell r="A456" t="str">
            <v>K012</v>
          </cell>
        </row>
        <row r="457">
          <cell r="A457" t="str">
            <v>K013</v>
          </cell>
        </row>
        <row r="458">
          <cell r="A458" t="str">
            <v>K013</v>
          </cell>
        </row>
        <row r="459">
          <cell r="A459" t="str">
            <v>K015</v>
          </cell>
        </row>
        <row r="460">
          <cell r="A460" t="str">
            <v>K015</v>
          </cell>
        </row>
        <row r="461">
          <cell r="A461" t="str">
            <v>K015</v>
          </cell>
        </row>
        <row r="462">
          <cell r="A462" t="str">
            <v>K015</v>
          </cell>
        </row>
        <row r="463">
          <cell r="A463" t="str">
            <v>K015</v>
          </cell>
        </row>
        <row r="464">
          <cell r="A464" t="str">
            <v>K015</v>
          </cell>
        </row>
        <row r="465">
          <cell r="A465" t="str">
            <v>K015</v>
          </cell>
        </row>
        <row r="466">
          <cell r="A466" t="str">
            <v>K015</v>
          </cell>
        </row>
        <row r="467">
          <cell r="A467" t="str">
            <v>K015</v>
          </cell>
        </row>
        <row r="468">
          <cell r="A468" t="str">
            <v>K015</v>
          </cell>
        </row>
        <row r="469">
          <cell r="A469" t="str">
            <v>K015</v>
          </cell>
        </row>
        <row r="470">
          <cell r="A470" t="str">
            <v>K016</v>
          </cell>
        </row>
        <row r="471">
          <cell r="A471" t="str">
            <v>K016</v>
          </cell>
        </row>
        <row r="472">
          <cell r="A472" t="str">
            <v>K016</v>
          </cell>
        </row>
        <row r="473">
          <cell r="A473" t="str">
            <v>K016</v>
          </cell>
        </row>
        <row r="474">
          <cell r="A474" t="str">
            <v>K016</v>
          </cell>
        </row>
        <row r="475">
          <cell r="A475" t="str">
            <v>K016</v>
          </cell>
        </row>
        <row r="476">
          <cell r="A476" t="str">
            <v>K016</v>
          </cell>
        </row>
        <row r="477">
          <cell r="A477" t="str">
            <v>K016</v>
          </cell>
        </row>
        <row r="478">
          <cell r="A478" t="str">
            <v>K016</v>
          </cell>
        </row>
        <row r="479">
          <cell r="A479" t="str">
            <v>K016</v>
          </cell>
        </row>
        <row r="480">
          <cell r="A480" t="str">
            <v>K016</v>
          </cell>
        </row>
        <row r="481">
          <cell r="A481" t="str">
            <v>K017</v>
          </cell>
        </row>
        <row r="482">
          <cell r="A482" t="str">
            <v>K017</v>
          </cell>
        </row>
        <row r="483">
          <cell r="A483" t="str">
            <v>K017</v>
          </cell>
        </row>
        <row r="484">
          <cell r="A484" t="str">
            <v>K017</v>
          </cell>
        </row>
        <row r="485">
          <cell r="A485" t="str">
            <v>K017</v>
          </cell>
        </row>
        <row r="486">
          <cell r="A486" t="str">
            <v>K017</v>
          </cell>
        </row>
        <row r="487">
          <cell r="A487" t="str">
            <v>K017</v>
          </cell>
        </row>
        <row r="488">
          <cell r="A488" t="str">
            <v>K017</v>
          </cell>
        </row>
        <row r="489">
          <cell r="A489" t="str">
            <v>K017</v>
          </cell>
        </row>
        <row r="490">
          <cell r="A490" t="str">
            <v>K017</v>
          </cell>
        </row>
        <row r="491">
          <cell r="A491" t="str">
            <v>K017</v>
          </cell>
        </row>
        <row r="492">
          <cell r="A492" t="str">
            <v>K017</v>
          </cell>
        </row>
        <row r="493">
          <cell r="A493" t="str">
            <v>K017</v>
          </cell>
        </row>
        <row r="494">
          <cell r="A494" t="str">
            <v>K017</v>
          </cell>
        </row>
        <row r="495">
          <cell r="A495" t="str">
            <v>K018</v>
          </cell>
        </row>
        <row r="496">
          <cell r="A496" t="str">
            <v>K018</v>
          </cell>
        </row>
        <row r="497">
          <cell r="A497" t="str">
            <v>K018</v>
          </cell>
        </row>
        <row r="498">
          <cell r="A498" t="str">
            <v>K018</v>
          </cell>
        </row>
        <row r="499">
          <cell r="A499" t="str">
            <v>K018</v>
          </cell>
        </row>
        <row r="500">
          <cell r="A500" t="str">
            <v>K018</v>
          </cell>
        </row>
        <row r="501">
          <cell r="A501" t="str">
            <v>K018</v>
          </cell>
        </row>
        <row r="502">
          <cell r="A502" t="str">
            <v>K018</v>
          </cell>
        </row>
        <row r="503">
          <cell r="A503" t="str">
            <v>K018</v>
          </cell>
        </row>
        <row r="504">
          <cell r="A504" t="str">
            <v>K018</v>
          </cell>
        </row>
        <row r="505">
          <cell r="A505" t="str">
            <v>K018</v>
          </cell>
        </row>
        <row r="506">
          <cell r="A506" t="str">
            <v>K018</v>
          </cell>
        </row>
        <row r="507">
          <cell r="A507" t="str">
            <v>K018</v>
          </cell>
        </row>
        <row r="508">
          <cell r="A508" t="str">
            <v>K018</v>
          </cell>
        </row>
        <row r="509">
          <cell r="A509" t="str">
            <v>K018</v>
          </cell>
        </row>
        <row r="510">
          <cell r="A510" t="str">
            <v>K018</v>
          </cell>
        </row>
        <row r="511">
          <cell r="A511" t="str">
            <v>K018</v>
          </cell>
        </row>
        <row r="512">
          <cell r="A512" t="str">
            <v>K018</v>
          </cell>
        </row>
        <row r="513">
          <cell r="A513" t="str">
            <v>K018</v>
          </cell>
        </row>
        <row r="514">
          <cell r="A514" t="str">
            <v>K018</v>
          </cell>
        </row>
        <row r="515">
          <cell r="A515" t="str">
            <v>K018</v>
          </cell>
        </row>
        <row r="516">
          <cell r="A516" t="str">
            <v>K019</v>
          </cell>
        </row>
        <row r="517">
          <cell r="A517" t="str">
            <v>K019</v>
          </cell>
        </row>
        <row r="518">
          <cell r="A518" t="str">
            <v>K019</v>
          </cell>
        </row>
        <row r="519">
          <cell r="A519" t="str">
            <v>K019</v>
          </cell>
        </row>
        <row r="520">
          <cell r="A520" t="str">
            <v>K019</v>
          </cell>
        </row>
        <row r="521">
          <cell r="A521" t="str">
            <v>K019</v>
          </cell>
        </row>
        <row r="522">
          <cell r="A522" t="str">
            <v>K019</v>
          </cell>
        </row>
        <row r="523">
          <cell r="A523" t="str">
            <v>K019</v>
          </cell>
        </row>
        <row r="524">
          <cell r="A524" t="str">
            <v>K019</v>
          </cell>
        </row>
        <row r="525">
          <cell r="A525" t="str">
            <v>K020</v>
          </cell>
        </row>
        <row r="526">
          <cell r="A526" t="str">
            <v>K020</v>
          </cell>
        </row>
        <row r="527">
          <cell r="A527" t="str">
            <v>K020</v>
          </cell>
        </row>
        <row r="528">
          <cell r="A528" t="str">
            <v>K020</v>
          </cell>
        </row>
        <row r="529">
          <cell r="A529" t="str">
            <v>K020</v>
          </cell>
        </row>
        <row r="530">
          <cell r="A530" t="str">
            <v>K020</v>
          </cell>
        </row>
        <row r="531">
          <cell r="A531" t="str">
            <v>K020</v>
          </cell>
        </row>
        <row r="532">
          <cell r="A532" t="str">
            <v>K020</v>
          </cell>
        </row>
        <row r="533">
          <cell r="A533" t="str">
            <v>K020</v>
          </cell>
        </row>
        <row r="534">
          <cell r="A534" t="str">
            <v>K020</v>
          </cell>
        </row>
        <row r="535">
          <cell r="A535" t="str">
            <v>K020</v>
          </cell>
        </row>
        <row r="536">
          <cell r="A536" t="str">
            <v>K020</v>
          </cell>
        </row>
        <row r="537">
          <cell r="A537" t="str">
            <v>K020</v>
          </cell>
        </row>
        <row r="538">
          <cell r="A538" t="str">
            <v>K020</v>
          </cell>
        </row>
        <row r="539">
          <cell r="A539" t="str">
            <v>K020</v>
          </cell>
        </row>
        <row r="540">
          <cell r="A540" t="str">
            <v>K020</v>
          </cell>
        </row>
        <row r="541">
          <cell r="A541" t="str">
            <v>K020</v>
          </cell>
        </row>
        <row r="542">
          <cell r="A542" t="str">
            <v>K020</v>
          </cell>
        </row>
        <row r="543">
          <cell r="A543" t="str">
            <v>K020</v>
          </cell>
        </row>
        <row r="544">
          <cell r="A544" t="str">
            <v>K020</v>
          </cell>
        </row>
        <row r="545">
          <cell r="A545" t="str">
            <v>K020</v>
          </cell>
        </row>
        <row r="546">
          <cell r="A546" t="str">
            <v>K020</v>
          </cell>
        </row>
        <row r="547">
          <cell r="A547" t="str">
            <v>K020</v>
          </cell>
        </row>
        <row r="548">
          <cell r="A548" t="str">
            <v>K020</v>
          </cell>
        </row>
        <row r="549">
          <cell r="A549" t="str">
            <v>K020</v>
          </cell>
        </row>
        <row r="550">
          <cell r="A550" t="str">
            <v>K020</v>
          </cell>
        </row>
        <row r="551">
          <cell r="A551" t="str">
            <v>K020</v>
          </cell>
        </row>
        <row r="552">
          <cell r="A552" t="str">
            <v>K020</v>
          </cell>
        </row>
        <row r="553">
          <cell r="A553" t="str">
            <v>K020</v>
          </cell>
        </row>
        <row r="554">
          <cell r="A554" t="str">
            <v>K020</v>
          </cell>
        </row>
        <row r="555">
          <cell r="A555" t="str">
            <v>K020</v>
          </cell>
        </row>
        <row r="556">
          <cell r="A556" t="str">
            <v>K020</v>
          </cell>
        </row>
        <row r="557">
          <cell r="A557" t="str">
            <v>K020</v>
          </cell>
        </row>
        <row r="558">
          <cell r="A558" t="str">
            <v>K020</v>
          </cell>
        </row>
        <row r="559">
          <cell r="A559" t="str">
            <v>K020</v>
          </cell>
        </row>
        <row r="560">
          <cell r="A560" t="str">
            <v>K020</v>
          </cell>
        </row>
        <row r="561">
          <cell r="A561" t="str">
            <v>K020</v>
          </cell>
        </row>
        <row r="562">
          <cell r="A562" t="str">
            <v>K020</v>
          </cell>
        </row>
        <row r="563">
          <cell r="A563" t="str">
            <v>K020</v>
          </cell>
        </row>
        <row r="564">
          <cell r="A564" t="str">
            <v>K020</v>
          </cell>
        </row>
        <row r="565">
          <cell r="A565" t="str">
            <v>K020</v>
          </cell>
        </row>
        <row r="566">
          <cell r="A566" t="str">
            <v>K020</v>
          </cell>
        </row>
        <row r="567">
          <cell r="A567" t="str">
            <v>K020</v>
          </cell>
        </row>
        <row r="568">
          <cell r="A568" t="str">
            <v>K020</v>
          </cell>
        </row>
        <row r="569">
          <cell r="A569" t="str">
            <v>K020</v>
          </cell>
        </row>
        <row r="570">
          <cell r="A570" t="str">
            <v>K020</v>
          </cell>
        </row>
        <row r="571">
          <cell r="A571" t="str">
            <v>K020</v>
          </cell>
        </row>
        <row r="572">
          <cell r="A572" t="str">
            <v>K020</v>
          </cell>
        </row>
        <row r="573">
          <cell r="A573" t="str">
            <v>K020</v>
          </cell>
        </row>
        <row r="574">
          <cell r="A574" t="str">
            <v>K021</v>
          </cell>
        </row>
        <row r="575">
          <cell r="A575" t="str">
            <v>K021</v>
          </cell>
        </row>
        <row r="576">
          <cell r="A576" t="str">
            <v>K021</v>
          </cell>
        </row>
        <row r="577">
          <cell r="A577" t="str">
            <v>K021</v>
          </cell>
        </row>
        <row r="578">
          <cell r="A578" t="str">
            <v>K021</v>
          </cell>
        </row>
        <row r="579">
          <cell r="A579" t="str">
            <v>K021</v>
          </cell>
        </row>
        <row r="580">
          <cell r="A580" t="str">
            <v>K021</v>
          </cell>
        </row>
        <row r="581">
          <cell r="A581" t="str">
            <v>K021</v>
          </cell>
        </row>
        <row r="582">
          <cell r="A582" t="str">
            <v>K021</v>
          </cell>
        </row>
        <row r="583">
          <cell r="A583" t="str">
            <v>K021</v>
          </cell>
        </row>
        <row r="584">
          <cell r="A584" t="str">
            <v>K021</v>
          </cell>
        </row>
        <row r="585">
          <cell r="A585" t="str">
            <v>K022</v>
          </cell>
        </row>
        <row r="586">
          <cell r="A586" t="str">
            <v>K022</v>
          </cell>
        </row>
        <row r="587">
          <cell r="A587" t="str">
            <v>K023</v>
          </cell>
        </row>
        <row r="588">
          <cell r="A588" t="str">
            <v>K023</v>
          </cell>
        </row>
        <row r="589">
          <cell r="A589" t="str">
            <v>K023</v>
          </cell>
        </row>
        <row r="590">
          <cell r="A590" t="str">
            <v>K023</v>
          </cell>
        </row>
        <row r="591">
          <cell r="A591" t="str">
            <v>K023</v>
          </cell>
        </row>
        <row r="592">
          <cell r="A592" t="str">
            <v>K023</v>
          </cell>
        </row>
        <row r="593">
          <cell r="A593" t="str">
            <v>K023</v>
          </cell>
        </row>
        <row r="594">
          <cell r="A594" t="str">
            <v>K023</v>
          </cell>
        </row>
        <row r="595">
          <cell r="A595" t="str">
            <v>K023</v>
          </cell>
        </row>
        <row r="596">
          <cell r="A596" t="str">
            <v>K023</v>
          </cell>
        </row>
        <row r="597">
          <cell r="A597" t="str">
            <v>K030</v>
          </cell>
        </row>
        <row r="598">
          <cell r="A598" t="str">
            <v>K030</v>
          </cell>
        </row>
        <row r="599">
          <cell r="A599" t="str">
            <v>K030</v>
          </cell>
        </row>
        <row r="600">
          <cell r="A600" t="str">
            <v>K030</v>
          </cell>
        </row>
        <row r="601">
          <cell r="A601" t="str">
            <v>K030</v>
          </cell>
        </row>
        <row r="602">
          <cell r="A602" t="str">
            <v>K030</v>
          </cell>
        </row>
        <row r="603">
          <cell r="A603" t="str">
            <v>K030</v>
          </cell>
        </row>
        <row r="604">
          <cell r="A604" t="str">
            <v>K030</v>
          </cell>
        </row>
        <row r="605">
          <cell r="A605" t="str">
            <v>K030</v>
          </cell>
        </row>
        <row r="606">
          <cell r="A606" t="str">
            <v>K030</v>
          </cell>
        </row>
        <row r="607">
          <cell r="A607" t="str">
            <v>K030</v>
          </cell>
        </row>
        <row r="608">
          <cell r="A608" t="str">
            <v>K030</v>
          </cell>
        </row>
        <row r="609">
          <cell r="A609" t="str">
            <v>K030</v>
          </cell>
        </row>
        <row r="610">
          <cell r="A610" t="str">
            <v>K030</v>
          </cell>
        </row>
        <row r="611">
          <cell r="A611" t="str">
            <v>K030</v>
          </cell>
        </row>
        <row r="612">
          <cell r="A612" t="str">
            <v>K030</v>
          </cell>
        </row>
        <row r="613">
          <cell r="A613" t="str">
            <v>K030</v>
          </cell>
        </row>
        <row r="614">
          <cell r="A614" t="str">
            <v>K030</v>
          </cell>
        </row>
        <row r="615">
          <cell r="A615" t="str">
            <v>K030</v>
          </cell>
        </row>
        <row r="616">
          <cell r="A616" t="str">
            <v>K030</v>
          </cell>
        </row>
        <row r="617">
          <cell r="A617" t="str">
            <v>K030</v>
          </cell>
        </row>
        <row r="618">
          <cell r="A618" t="str">
            <v>K030</v>
          </cell>
        </row>
        <row r="619">
          <cell r="A619" t="str">
            <v>K030</v>
          </cell>
        </row>
        <row r="620">
          <cell r="A620" t="str">
            <v>K030</v>
          </cell>
        </row>
        <row r="621">
          <cell r="A621" t="str">
            <v>K030</v>
          </cell>
        </row>
        <row r="622">
          <cell r="A622" t="str">
            <v>K030</v>
          </cell>
        </row>
        <row r="623">
          <cell r="A623" t="str">
            <v>K030</v>
          </cell>
        </row>
        <row r="624">
          <cell r="A624" t="str">
            <v>K030</v>
          </cell>
        </row>
        <row r="625">
          <cell r="A625" t="str">
            <v>K030</v>
          </cell>
        </row>
        <row r="626">
          <cell r="A626" t="str">
            <v>K030</v>
          </cell>
        </row>
        <row r="627">
          <cell r="A627" t="str">
            <v>K031</v>
          </cell>
        </row>
        <row r="628">
          <cell r="A628" t="str">
            <v>K031</v>
          </cell>
        </row>
        <row r="629">
          <cell r="A629" t="str">
            <v>K031</v>
          </cell>
        </row>
        <row r="630">
          <cell r="A630" t="str">
            <v>K031</v>
          </cell>
        </row>
        <row r="631">
          <cell r="A631" t="str">
            <v>K031</v>
          </cell>
        </row>
        <row r="632">
          <cell r="A632" t="str">
            <v>K031</v>
          </cell>
        </row>
        <row r="633">
          <cell r="A633" t="str">
            <v>K031</v>
          </cell>
        </row>
        <row r="634">
          <cell r="A634" t="str">
            <v>K031</v>
          </cell>
        </row>
        <row r="635">
          <cell r="A635" t="str">
            <v>K031</v>
          </cell>
        </row>
        <row r="636">
          <cell r="A636" t="str">
            <v>K031</v>
          </cell>
        </row>
        <row r="637">
          <cell r="A637" t="str">
            <v>K031</v>
          </cell>
        </row>
        <row r="638">
          <cell r="A638" t="str">
            <v>K031</v>
          </cell>
        </row>
        <row r="639">
          <cell r="A639" t="str">
            <v>K032</v>
          </cell>
        </row>
        <row r="640">
          <cell r="A640" t="str">
            <v>K032</v>
          </cell>
        </row>
        <row r="641">
          <cell r="A641" t="str">
            <v>K032</v>
          </cell>
        </row>
        <row r="642">
          <cell r="A642" t="str">
            <v>K032</v>
          </cell>
        </row>
        <row r="643">
          <cell r="A643" t="str">
            <v>K032</v>
          </cell>
        </row>
        <row r="644">
          <cell r="A644" t="str">
            <v>K032</v>
          </cell>
        </row>
        <row r="645">
          <cell r="A645" t="str">
            <v>K032</v>
          </cell>
        </row>
        <row r="646">
          <cell r="A646" t="str">
            <v>K032</v>
          </cell>
        </row>
        <row r="647">
          <cell r="A647" t="str">
            <v>K032</v>
          </cell>
        </row>
        <row r="648">
          <cell r="A648" t="str">
            <v>K032</v>
          </cell>
        </row>
        <row r="649">
          <cell r="A649" t="str">
            <v>K032</v>
          </cell>
        </row>
        <row r="650">
          <cell r="A650" t="str">
            <v>K032</v>
          </cell>
        </row>
        <row r="651">
          <cell r="A651" t="str">
            <v>K032</v>
          </cell>
        </row>
        <row r="652">
          <cell r="A652" t="str">
            <v>K032</v>
          </cell>
        </row>
        <row r="653">
          <cell r="A653" t="str">
            <v>K032</v>
          </cell>
        </row>
        <row r="654">
          <cell r="A654" t="str">
            <v>K032</v>
          </cell>
        </row>
        <row r="655">
          <cell r="A655" t="str">
            <v>K032</v>
          </cell>
        </row>
        <row r="656">
          <cell r="A656" t="str">
            <v>K040</v>
          </cell>
        </row>
        <row r="657">
          <cell r="A657" t="str">
            <v>K040</v>
          </cell>
        </row>
        <row r="658">
          <cell r="A658" t="str">
            <v>K040</v>
          </cell>
        </row>
        <row r="659">
          <cell r="A659" t="str">
            <v>K040</v>
          </cell>
        </row>
        <row r="660">
          <cell r="A660" t="str">
            <v>K040</v>
          </cell>
        </row>
        <row r="661">
          <cell r="A661" t="str">
            <v>K040</v>
          </cell>
        </row>
        <row r="662">
          <cell r="A662" t="str">
            <v>K040</v>
          </cell>
        </row>
        <row r="663">
          <cell r="A663" t="str">
            <v>K040</v>
          </cell>
        </row>
        <row r="664">
          <cell r="A664" t="str">
            <v>K040</v>
          </cell>
        </row>
        <row r="665">
          <cell r="A665" t="str">
            <v>K040</v>
          </cell>
        </row>
        <row r="666">
          <cell r="A666" t="str">
            <v>K040</v>
          </cell>
        </row>
        <row r="667">
          <cell r="A667" t="str">
            <v>K040</v>
          </cell>
        </row>
        <row r="668">
          <cell r="A668" t="str">
            <v>K040</v>
          </cell>
        </row>
        <row r="669">
          <cell r="A669" t="str">
            <v>K040</v>
          </cell>
        </row>
        <row r="670">
          <cell r="A670" t="str">
            <v>K040</v>
          </cell>
        </row>
        <row r="671">
          <cell r="A671" t="str">
            <v>K040</v>
          </cell>
        </row>
        <row r="672">
          <cell r="A672" t="str">
            <v>K040</v>
          </cell>
        </row>
        <row r="673">
          <cell r="A673" t="str">
            <v>K040</v>
          </cell>
        </row>
        <row r="674">
          <cell r="A674" t="str">
            <v>K044</v>
          </cell>
        </row>
        <row r="675">
          <cell r="A675" t="str">
            <v>K044</v>
          </cell>
        </row>
        <row r="676">
          <cell r="A676" t="str">
            <v>K044</v>
          </cell>
        </row>
        <row r="677">
          <cell r="A677" t="str">
            <v>K044</v>
          </cell>
        </row>
        <row r="678">
          <cell r="A678" t="str">
            <v>K044</v>
          </cell>
        </row>
        <row r="679">
          <cell r="A679" t="str">
            <v>K044</v>
          </cell>
        </row>
        <row r="680">
          <cell r="A680" t="str">
            <v>K044</v>
          </cell>
        </row>
        <row r="681">
          <cell r="A681" t="str">
            <v>K044</v>
          </cell>
        </row>
        <row r="682">
          <cell r="A682" t="str">
            <v>K045</v>
          </cell>
        </row>
        <row r="683">
          <cell r="A683" t="str">
            <v>K045</v>
          </cell>
        </row>
        <row r="684">
          <cell r="A684" t="str">
            <v>K045</v>
          </cell>
        </row>
        <row r="685">
          <cell r="A685" t="str">
            <v>K045</v>
          </cell>
        </row>
        <row r="686">
          <cell r="A686" t="str">
            <v>K045</v>
          </cell>
        </row>
        <row r="687">
          <cell r="A687" t="str">
            <v>K045</v>
          </cell>
        </row>
        <row r="688">
          <cell r="A688" t="str">
            <v>K045</v>
          </cell>
        </row>
        <row r="689">
          <cell r="A689" t="str">
            <v>K045</v>
          </cell>
        </row>
        <row r="690">
          <cell r="A690" t="str">
            <v>K045</v>
          </cell>
        </row>
        <row r="691">
          <cell r="A691" t="str">
            <v>K045</v>
          </cell>
        </row>
        <row r="692">
          <cell r="A692" t="str">
            <v>K045</v>
          </cell>
        </row>
        <row r="693">
          <cell r="A693" t="str">
            <v>K045</v>
          </cell>
        </row>
        <row r="694">
          <cell r="A694" t="str">
            <v>K045</v>
          </cell>
        </row>
        <row r="695">
          <cell r="A695" t="str">
            <v>K045</v>
          </cell>
        </row>
        <row r="696">
          <cell r="A696" t="str">
            <v>K045</v>
          </cell>
        </row>
        <row r="697">
          <cell r="A697" t="str">
            <v>K045</v>
          </cell>
        </row>
        <row r="698">
          <cell r="A698" t="str">
            <v>K045</v>
          </cell>
        </row>
        <row r="699">
          <cell r="A699" t="str">
            <v>K045</v>
          </cell>
        </row>
        <row r="700">
          <cell r="A700" t="str">
            <v>K045</v>
          </cell>
        </row>
        <row r="701">
          <cell r="A701" t="str">
            <v>K045</v>
          </cell>
        </row>
        <row r="702">
          <cell r="A702" t="str">
            <v>K046</v>
          </cell>
        </row>
        <row r="703">
          <cell r="A703" t="str">
            <v>K046</v>
          </cell>
        </row>
        <row r="704">
          <cell r="A704" t="str">
            <v>K046</v>
          </cell>
        </row>
        <row r="705">
          <cell r="A705" t="str">
            <v>K046</v>
          </cell>
        </row>
        <row r="706">
          <cell r="A706" t="str">
            <v>K046</v>
          </cell>
        </row>
        <row r="707">
          <cell r="A707" t="str">
            <v>K046</v>
          </cell>
        </row>
        <row r="708">
          <cell r="A708" t="str">
            <v>K046</v>
          </cell>
        </row>
        <row r="709">
          <cell r="A709" t="str">
            <v>K046</v>
          </cell>
        </row>
        <row r="710">
          <cell r="A710" t="str">
            <v>K046</v>
          </cell>
        </row>
        <row r="711">
          <cell r="A711" t="str">
            <v>K046</v>
          </cell>
        </row>
        <row r="712">
          <cell r="A712" t="str">
            <v>K046</v>
          </cell>
        </row>
        <row r="713">
          <cell r="A713" t="str">
            <v>K046</v>
          </cell>
        </row>
        <row r="714">
          <cell r="A714" t="str">
            <v>K046</v>
          </cell>
        </row>
        <row r="715">
          <cell r="A715" t="str">
            <v>K046</v>
          </cell>
        </row>
        <row r="716">
          <cell r="A716" t="str">
            <v>K046</v>
          </cell>
        </row>
        <row r="717">
          <cell r="A717" t="str">
            <v>K046</v>
          </cell>
        </row>
        <row r="718">
          <cell r="A718" t="str">
            <v>K060</v>
          </cell>
        </row>
        <row r="719">
          <cell r="A719" t="str">
            <v>K060</v>
          </cell>
        </row>
        <row r="720">
          <cell r="A720" t="str">
            <v>K060</v>
          </cell>
        </row>
        <row r="721">
          <cell r="A721" t="str">
            <v>K060</v>
          </cell>
        </row>
        <row r="722">
          <cell r="A722" t="str">
            <v>K060</v>
          </cell>
        </row>
        <row r="723">
          <cell r="A723" t="str">
            <v>K060</v>
          </cell>
        </row>
        <row r="724">
          <cell r="A724" t="str">
            <v>K060</v>
          </cell>
        </row>
        <row r="725">
          <cell r="A725" t="str">
            <v>K060</v>
          </cell>
        </row>
        <row r="726">
          <cell r="A726" t="str">
            <v>K060</v>
          </cell>
        </row>
        <row r="727">
          <cell r="A727" t="str">
            <v>K060</v>
          </cell>
        </row>
        <row r="728">
          <cell r="A728" t="str">
            <v>K060</v>
          </cell>
        </row>
        <row r="729">
          <cell r="A729" t="str">
            <v>K060</v>
          </cell>
        </row>
        <row r="730">
          <cell r="A730" t="str">
            <v>K060</v>
          </cell>
        </row>
        <row r="731">
          <cell r="A731" t="str">
            <v>K060</v>
          </cell>
        </row>
        <row r="732">
          <cell r="A732" t="str">
            <v>K060</v>
          </cell>
        </row>
        <row r="733">
          <cell r="A733" t="str">
            <v>K060</v>
          </cell>
        </row>
        <row r="734">
          <cell r="A734" t="str">
            <v>K060</v>
          </cell>
        </row>
        <row r="735">
          <cell r="A735" t="str">
            <v>K060</v>
          </cell>
        </row>
        <row r="736">
          <cell r="A736" t="str">
            <v>K060</v>
          </cell>
        </row>
        <row r="737">
          <cell r="A737" t="str">
            <v>K060</v>
          </cell>
        </row>
        <row r="738">
          <cell r="A738" t="str">
            <v>K060</v>
          </cell>
        </row>
        <row r="739">
          <cell r="A739" t="str">
            <v>K064</v>
          </cell>
        </row>
        <row r="740">
          <cell r="A740" t="str">
            <v>K064</v>
          </cell>
        </row>
        <row r="741">
          <cell r="A741" t="str">
            <v>K064</v>
          </cell>
        </row>
        <row r="742">
          <cell r="A742" t="str">
            <v>K064</v>
          </cell>
        </row>
        <row r="743">
          <cell r="A743" t="str">
            <v>K064</v>
          </cell>
        </row>
        <row r="744">
          <cell r="A744" t="str">
            <v>K064</v>
          </cell>
        </row>
        <row r="745">
          <cell r="A745" t="str">
            <v>K064</v>
          </cell>
        </row>
        <row r="746">
          <cell r="A746" t="str">
            <v>K064</v>
          </cell>
        </row>
        <row r="747">
          <cell r="A747" t="str">
            <v>K064</v>
          </cell>
        </row>
        <row r="748">
          <cell r="A748" t="str">
            <v>K064</v>
          </cell>
        </row>
        <row r="749">
          <cell r="A749" t="str">
            <v>K064</v>
          </cell>
        </row>
        <row r="750">
          <cell r="A750" t="str">
            <v>K064</v>
          </cell>
        </row>
        <row r="751">
          <cell r="A751" t="str">
            <v>K064</v>
          </cell>
        </row>
        <row r="752">
          <cell r="A752" t="str">
            <v>K064</v>
          </cell>
        </row>
        <row r="753">
          <cell r="A753" t="str">
            <v>K064</v>
          </cell>
        </row>
        <row r="754">
          <cell r="A754" t="str">
            <v>K064</v>
          </cell>
        </row>
        <row r="755">
          <cell r="A755" t="str">
            <v>K064</v>
          </cell>
        </row>
        <row r="756">
          <cell r="A756" t="str">
            <v>K064</v>
          </cell>
        </row>
        <row r="757">
          <cell r="A757" t="str">
            <v>K064</v>
          </cell>
        </row>
        <row r="758">
          <cell r="A758" t="str">
            <v>K064</v>
          </cell>
        </row>
        <row r="759">
          <cell r="A759" t="str">
            <v>K064</v>
          </cell>
        </row>
        <row r="760">
          <cell r="A760" t="str">
            <v>K064</v>
          </cell>
        </row>
        <row r="761">
          <cell r="A761" t="str">
            <v>K066</v>
          </cell>
        </row>
        <row r="762">
          <cell r="A762" t="str">
            <v>K066</v>
          </cell>
        </row>
        <row r="763">
          <cell r="A763" t="str">
            <v>K066</v>
          </cell>
        </row>
        <row r="764">
          <cell r="A764" t="str">
            <v>K066</v>
          </cell>
        </row>
        <row r="765">
          <cell r="A765" t="str">
            <v>K066</v>
          </cell>
        </row>
        <row r="766">
          <cell r="A766" t="str">
            <v>K066</v>
          </cell>
        </row>
        <row r="767">
          <cell r="A767" t="str">
            <v>K066</v>
          </cell>
        </row>
        <row r="768">
          <cell r="A768" t="str">
            <v>K066</v>
          </cell>
        </row>
        <row r="769">
          <cell r="A769" t="str">
            <v>K066</v>
          </cell>
        </row>
        <row r="770">
          <cell r="A770" t="str">
            <v>K066</v>
          </cell>
        </row>
        <row r="771">
          <cell r="A771" t="str">
            <v>K066</v>
          </cell>
        </row>
        <row r="772">
          <cell r="A772" t="str">
            <v>K067</v>
          </cell>
        </row>
        <row r="773">
          <cell r="A773" t="str">
            <v>K067</v>
          </cell>
        </row>
        <row r="774">
          <cell r="A774" t="str">
            <v>K067</v>
          </cell>
        </row>
        <row r="775">
          <cell r="A775" t="str">
            <v>K067</v>
          </cell>
        </row>
        <row r="776">
          <cell r="A776" t="str">
            <v>K067</v>
          </cell>
        </row>
        <row r="777">
          <cell r="A777" t="str">
            <v>K067</v>
          </cell>
        </row>
        <row r="778">
          <cell r="A778" t="str">
            <v>K067</v>
          </cell>
        </row>
        <row r="779">
          <cell r="A779" t="str">
            <v>K067</v>
          </cell>
        </row>
        <row r="780">
          <cell r="A780" t="str">
            <v>K067</v>
          </cell>
        </row>
        <row r="781">
          <cell r="A781" t="str">
            <v>K067</v>
          </cell>
        </row>
        <row r="782">
          <cell r="A782" t="str">
            <v>K067</v>
          </cell>
        </row>
        <row r="783">
          <cell r="A783" t="str">
            <v>K067</v>
          </cell>
        </row>
        <row r="784">
          <cell r="A784" t="str">
            <v>K080</v>
          </cell>
        </row>
        <row r="785">
          <cell r="A785" t="str">
            <v>K080</v>
          </cell>
        </row>
        <row r="786">
          <cell r="A786" t="str">
            <v>K081</v>
          </cell>
        </row>
        <row r="787">
          <cell r="A787" t="str">
            <v>K081</v>
          </cell>
        </row>
        <row r="788">
          <cell r="A788" t="str">
            <v>K081</v>
          </cell>
        </row>
        <row r="789">
          <cell r="A789" t="str">
            <v>K081</v>
          </cell>
        </row>
        <row r="790">
          <cell r="A790" t="str">
            <v>K081</v>
          </cell>
        </row>
        <row r="791">
          <cell r="A791" t="str">
            <v>K081</v>
          </cell>
        </row>
        <row r="792">
          <cell r="A792" t="str">
            <v>K081</v>
          </cell>
        </row>
        <row r="793">
          <cell r="A793" t="str">
            <v>K081</v>
          </cell>
        </row>
        <row r="794">
          <cell r="A794" t="str">
            <v>K081</v>
          </cell>
        </row>
        <row r="795">
          <cell r="A795" t="str">
            <v>K081</v>
          </cell>
        </row>
        <row r="796">
          <cell r="A796" t="str">
            <v>K081</v>
          </cell>
        </row>
        <row r="797">
          <cell r="A797" t="str">
            <v>K081</v>
          </cell>
        </row>
        <row r="798">
          <cell r="A798" t="str">
            <v>K081</v>
          </cell>
        </row>
        <row r="799">
          <cell r="A799" t="str">
            <v>K081</v>
          </cell>
        </row>
        <row r="800">
          <cell r="A800" t="str">
            <v>K096</v>
          </cell>
        </row>
        <row r="801">
          <cell r="A801" t="str">
            <v>K096</v>
          </cell>
        </row>
        <row r="802">
          <cell r="A802" t="str">
            <v>K096</v>
          </cell>
        </row>
        <row r="803">
          <cell r="A803" t="str">
            <v>K096</v>
          </cell>
        </row>
        <row r="804">
          <cell r="A804" t="str">
            <v>K096</v>
          </cell>
        </row>
        <row r="805">
          <cell r="A805" t="str">
            <v>K096</v>
          </cell>
        </row>
        <row r="806">
          <cell r="A806" t="str">
            <v>K096</v>
          </cell>
        </row>
        <row r="807">
          <cell r="A807" t="str">
            <v>K096</v>
          </cell>
        </row>
        <row r="808">
          <cell r="A808" t="str">
            <v>K096</v>
          </cell>
        </row>
        <row r="809">
          <cell r="A809" t="str">
            <v>K096</v>
          </cell>
        </row>
        <row r="810">
          <cell r="A810" t="str">
            <v>K096</v>
          </cell>
        </row>
        <row r="811">
          <cell r="A811" t="str">
            <v>K096</v>
          </cell>
        </row>
        <row r="812">
          <cell r="A812" t="str">
            <v>K096</v>
          </cell>
        </row>
        <row r="813">
          <cell r="A813" t="str">
            <v>K096</v>
          </cell>
        </row>
        <row r="814">
          <cell r="A814" t="str">
            <v>K096</v>
          </cell>
        </row>
        <row r="815">
          <cell r="A815" t="str">
            <v>K096</v>
          </cell>
        </row>
        <row r="816">
          <cell r="A816" t="str">
            <v>K096</v>
          </cell>
        </row>
        <row r="817">
          <cell r="A817" t="str">
            <v>K096</v>
          </cell>
        </row>
        <row r="818">
          <cell r="A818" t="str">
            <v>K096</v>
          </cell>
        </row>
        <row r="819">
          <cell r="A819" t="str">
            <v>K096</v>
          </cell>
        </row>
        <row r="820">
          <cell r="A820" t="str">
            <v>K096</v>
          </cell>
        </row>
        <row r="821">
          <cell r="A821" t="str">
            <v>K096</v>
          </cell>
        </row>
        <row r="822">
          <cell r="A822" t="str">
            <v>K096</v>
          </cell>
        </row>
        <row r="823">
          <cell r="A823" t="str">
            <v>K096</v>
          </cell>
        </row>
        <row r="824">
          <cell r="A824" t="str">
            <v>K096</v>
          </cell>
        </row>
        <row r="825">
          <cell r="A825" t="str">
            <v>K097</v>
          </cell>
        </row>
        <row r="826">
          <cell r="A826" t="str">
            <v>K097</v>
          </cell>
        </row>
        <row r="827">
          <cell r="A827" t="str">
            <v>K097</v>
          </cell>
        </row>
        <row r="828">
          <cell r="A828" t="str">
            <v>K097</v>
          </cell>
        </row>
        <row r="829">
          <cell r="A829" t="str">
            <v>K097</v>
          </cell>
        </row>
        <row r="830">
          <cell r="A830" t="str">
            <v>K097</v>
          </cell>
        </row>
        <row r="831">
          <cell r="A831" t="str">
            <v>K097</v>
          </cell>
        </row>
        <row r="832">
          <cell r="A832" t="str">
            <v>K097</v>
          </cell>
        </row>
        <row r="833">
          <cell r="A833" t="str">
            <v>K097</v>
          </cell>
        </row>
        <row r="834">
          <cell r="A834" t="str">
            <v>K097</v>
          </cell>
        </row>
        <row r="835">
          <cell r="A835" t="str">
            <v>K097</v>
          </cell>
        </row>
        <row r="836">
          <cell r="A836" t="str">
            <v>K097</v>
          </cell>
        </row>
        <row r="837">
          <cell r="A837" t="str">
            <v>K097</v>
          </cell>
        </row>
        <row r="838">
          <cell r="A838" t="str">
            <v>K097</v>
          </cell>
        </row>
        <row r="839">
          <cell r="A839" t="str">
            <v>K097</v>
          </cell>
        </row>
        <row r="840">
          <cell r="A840" t="str">
            <v>K097</v>
          </cell>
        </row>
        <row r="841">
          <cell r="A841" t="str">
            <v>K097</v>
          </cell>
        </row>
        <row r="842">
          <cell r="A842" t="str">
            <v>K097</v>
          </cell>
        </row>
        <row r="843">
          <cell r="A843" t="str">
            <v>K097</v>
          </cell>
        </row>
        <row r="844">
          <cell r="A844" t="str">
            <v>K097</v>
          </cell>
        </row>
        <row r="845">
          <cell r="A845" t="str">
            <v>K097</v>
          </cell>
        </row>
        <row r="846">
          <cell r="A846" t="str">
            <v>K097</v>
          </cell>
        </row>
        <row r="847">
          <cell r="A847" t="str">
            <v>K097</v>
          </cell>
        </row>
        <row r="848">
          <cell r="A848" t="str">
            <v>K097</v>
          </cell>
        </row>
        <row r="849">
          <cell r="A849" t="str">
            <v>K097</v>
          </cell>
        </row>
        <row r="850">
          <cell r="A850" t="str">
            <v>K097</v>
          </cell>
        </row>
        <row r="851">
          <cell r="A851" t="str">
            <v>K098</v>
          </cell>
        </row>
        <row r="852">
          <cell r="A852" t="str">
            <v>K098</v>
          </cell>
        </row>
        <row r="853">
          <cell r="A853" t="str">
            <v>K098</v>
          </cell>
        </row>
        <row r="854">
          <cell r="A854" t="str">
            <v>K098</v>
          </cell>
        </row>
        <row r="855">
          <cell r="A855" t="str">
            <v>K098</v>
          </cell>
        </row>
        <row r="856">
          <cell r="A856" t="str">
            <v>K098</v>
          </cell>
        </row>
        <row r="857">
          <cell r="A857" t="str">
            <v>K098</v>
          </cell>
        </row>
        <row r="858">
          <cell r="A858" t="str">
            <v>K098</v>
          </cell>
        </row>
        <row r="859">
          <cell r="A859" t="str">
            <v>K098</v>
          </cell>
        </row>
        <row r="860">
          <cell r="A860" t="str">
            <v>K098</v>
          </cell>
        </row>
        <row r="861">
          <cell r="A861" t="str">
            <v>K098</v>
          </cell>
        </row>
        <row r="862">
          <cell r="A862" t="str">
            <v>K098</v>
          </cell>
        </row>
        <row r="863">
          <cell r="A863" t="str">
            <v>K098</v>
          </cell>
        </row>
        <row r="864">
          <cell r="A864" t="str">
            <v>K098</v>
          </cell>
        </row>
        <row r="865">
          <cell r="A865" t="str">
            <v>K098</v>
          </cell>
        </row>
        <row r="866">
          <cell r="A866" t="str">
            <v>K098</v>
          </cell>
        </row>
        <row r="867">
          <cell r="A867" t="str">
            <v>K098</v>
          </cell>
        </row>
        <row r="868">
          <cell r="A868" t="str">
            <v>K098</v>
          </cell>
        </row>
        <row r="869">
          <cell r="A869" t="str">
            <v>K098</v>
          </cell>
        </row>
        <row r="870">
          <cell r="A870" t="str">
            <v>K098</v>
          </cell>
        </row>
        <row r="871">
          <cell r="A871" t="str">
            <v>K099</v>
          </cell>
        </row>
        <row r="872">
          <cell r="A872" t="str">
            <v>K099</v>
          </cell>
        </row>
        <row r="873">
          <cell r="A873" t="str">
            <v>K099</v>
          </cell>
        </row>
        <row r="874">
          <cell r="A874" t="str">
            <v>K099</v>
          </cell>
        </row>
        <row r="875">
          <cell r="A875" t="str">
            <v>K099</v>
          </cell>
        </row>
        <row r="876">
          <cell r="A876" t="str">
            <v>K099</v>
          </cell>
        </row>
        <row r="877">
          <cell r="A877" t="str">
            <v>K099</v>
          </cell>
        </row>
        <row r="878">
          <cell r="A878" t="str">
            <v>K099</v>
          </cell>
        </row>
        <row r="879">
          <cell r="A879" t="str">
            <v>K099</v>
          </cell>
        </row>
        <row r="880">
          <cell r="A880" t="str">
            <v>K099</v>
          </cell>
        </row>
        <row r="881">
          <cell r="A881" t="str">
            <v>K099</v>
          </cell>
        </row>
        <row r="882">
          <cell r="A882" t="str">
            <v>K099</v>
          </cell>
        </row>
        <row r="883">
          <cell r="A883" t="str">
            <v>K099</v>
          </cell>
        </row>
        <row r="884">
          <cell r="A884" t="str">
            <v>K099</v>
          </cell>
        </row>
        <row r="885">
          <cell r="A885" t="str">
            <v>K099</v>
          </cell>
        </row>
        <row r="886">
          <cell r="A886" t="str">
            <v>K099</v>
          </cell>
        </row>
        <row r="887">
          <cell r="A887" t="str">
            <v>K099</v>
          </cell>
        </row>
        <row r="888">
          <cell r="A888" t="str">
            <v>K099</v>
          </cell>
        </row>
        <row r="889">
          <cell r="A889" t="str">
            <v>K099</v>
          </cell>
        </row>
        <row r="890">
          <cell r="A890" t="str">
            <v>K099</v>
          </cell>
        </row>
        <row r="891">
          <cell r="A891" t="str">
            <v>K099</v>
          </cell>
        </row>
        <row r="892">
          <cell r="A892" t="str">
            <v>K099</v>
          </cell>
        </row>
        <row r="893">
          <cell r="A893" t="str">
            <v>K099</v>
          </cell>
        </row>
        <row r="894">
          <cell r="A894" t="str">
            <v>K099</v>
          </cell>
        </row>
        <row r="895">
          <cell r="A895" t="str">
            <v>K099</v>
          </cell>
        </row>
        <row r="896">
          <cell r="A896" t="str">
            <v>K099</v>
          </cell>
        </row>
        <row r="897">
          <cell r="A897" t="str">
            <v>K099</v>
          </cell>
        </row>
        <row r="898">
          <cell r="A898" t="str">
            <v>K099</v>
          </cell>
        </row>
        <row r="899">
          <cell r="A899" t="str">
            <v>K099</v>
          </cell>
        </row>
        <row r="900">
          <cell r="A900" t="str">
            <v>K099</v>
          </cell>
        </row>
        <row r="901">
          <cell r="A901" t="str">
            <v>K100</v>
          </cell>
        </row>
        <row r="902">
          <cell r="A902" t="str">
            <v>K100</v>
          </cell>
        </row>
        <row r="903">
          <cell r="A903" t="str">
            <v>K100</v>
          </cell>
        </row>
        <row r="904">
          <cell r="A904" t="str">
            <v>K100</v>
          </cell>
        </row>
        <row r="905">
          <cell r="A905" t="str">
            <v>K100</v>
          </cell>
        </row>
        <row r="906">
          <cell r="A906" t="str">
            <v>K101</v>
          </cell>
        </row>
        <row r="907">
          <cell r="A907" t="str">
            <v>K101</v>
          </cell>
        </row>
        <row r="908">
          <cell r="A908" t="str">
            <v>K101</v>
          </cell>
        </row>
        <row r="909">
          <cell r="A909" t="str">
            <v>K101</v>
          </cell>
        </row>
        <row r="910">
          <cell r="A910" t="str">
            <v>K101</v>
          </cell>
        </row>
        <row r="911">
          <cell r="A911" t="str">
            <v>K101</v>
          </cell>
        </row>
        <row r="912">
          <cell r="A912" t="str">
            <v>K101</v>
          </cell>
        </row>
        <row r="913">
          <cell r="A913" t="str">
            <v>K101</v>
          </cell>
        </row>
        <row r="914">
          <cell r="A914" t="str">
            <v>K101</v>
          </cell>
        </row>
        <row r="915">
          <cell r="A915" t="str">
            <v>K101</v>
          </cell>
        </row>
        <row r="916">
          <cell r="A916" t="str">
            <v>K101</v>
          </cell>
        </row>
        <row r="917">
          <cell r="A917" t="str">
            <v>K101</v>
          </cell>
        </row>
        <row r="918">
          <cell r="A918" t="str">
            <v>K101</v>
          </cell>
        </row>
        <row r="919">
          <cell r="A919" t="str">
            <v>K101</v>
          </cell>
        </row>
        <row r="920">
          <cell r="A920" t="str">
            <v>K102</v>
          </cell>
        </row>
        <row r="921">
          <cell r="A921" t="str">
            <v>K102</v>
          </cell>
        </row>
        <row r="922">
          <cell r="A922" t="str">
            <v>K102</v>
          </cell>
        </row>
        <row r="923">
          <cell r="A923" t="str">
            <v>K102</v>
          </cell>
        </row>
        <row r="924">
          <cell r="A924" t="str">
            <v>K102</v>
          </cell>
        </row>
        <row r="925">
          <cell r="A925" t="str">
            <v>K102</v>
          </cell>
        </row>
        <row r="926">
          <cell r="A926" t="str">
            <v>K102</v>
          </cell>
        </row>
        <row r="927">
          <cell r="A927" t="str">
            <v>K102</v>
          </cell>
        </row>
        <row r="928">
          <cell r="A928" t="str">
            <v>K102</v>
          </cell>
        </row>
        <row r="929">
          <cell r="A929" t="str">
            <v>K102</v>
          </cell>
        </row>
        <row r="930">
          <cell r="A930" t="str">
            <v>K102</v>
          </cell>
        </row>
        <row r="931">
          <cell r="A931" t="str">
            <v>K102</v>
          </cell>
        </row>
        <row r="932">
          <cell r="A932" t="str">
            <v>K102</v>
          </cell>
        </row>
        <row r="933">
          <cell r="A933" t="str">
            <v>K102</v>
          </cell>
        </row>
        <row r="934">
          <cell r="A934" t="str">
            <v>K103</v>
          </cell>
        </row>
        <row r="935">
          <cell r="A935" t="str">
            <v>K103</v>
          </cell>
        </row>
        <row r="936">
          <cell r="A936" t="str">
            <v>K103</v>
          </cell>
        </row>
        <row r="937">
          <cell r="A937" t="str">
            <v>K103</v>
          </cell>
        </row>
        <row r="938">
          <cell r="A938" t="str">
            <v>K103</v>
          </cell>
        </row>
        <row r="939">
          <cell r="A939" t="str">
            <v>K103</v>
          </cell>
        </row>
        <row r="940">
          <cell r="A940" t="str">
            <v>K103</v>
          </cell>
        </row>
        <row r="941">
          <cell r="A941" t="str">
            <v>K103</v>
          </cell>
        </row>
        <row r="942">
          <cell r="A942" t="str">
            <v>K103</v>
          </cell>
        </row>
        <row r="943">
          <cell r="A943" t="str">
            <v>K103</v>
          </cell>
        </row>
        <row r="944">
          <cell r="A944" t="str">
            <v>K103</v>
          </cell>
        </row>
        <row r="945">
          <cell r="A945" t="str">
            <v>K103</v>
          </cell>
        </row>
        <row r="946">
          <cell r="A946" t="str">
            <v>K103</v>
          </cell>
        </row>
        <row r="947">
          <cell r="A947" t="str">
            <v>K103</v>
          </cell>
        </row>
        <row r="948">
          <cell r="A948" t="str">
            <v>K103</v>
          </cell>
        </row>
        <row r="949">
          <cell r="A949" t="str">
            <v>K105</v>
          </cell>
        </row>
        <row r="950">
          <cell r="A950" t="str">
            <v>K105</v>
          </cell>
        </row>
        <row r="951">
          <cell r="A951" t="str">
            <v>K105</v>
          </cell>
        </row>
        <row r="952">
          <cell r="A952" t="str">
            <v>K105</v>
          </cell>
        </row>
        <row r="953">
          <cell r="A953" t="str">
            <v>K105</v>
          </cell>
        </row>
        <row r="954">
          <cell r="A954" t="str">
            <v>K105</v>
          </cell>
        </row>
        <row r="955">
          <cell r="A955" t="str">
            <v>K105</v>
          </cell>
        </row>
        <row r="956">
          <cell r="A956" t="str">
            <v>K105</v>
          </cell>
        </row>
        <row r="957">
          <cell r="A957" t="str">
            <v>K105</v>
          </cell>
        </row>
        <row r="958">
          <cell r="A958" t="str">
            <v>K105</v>
          </cell>
        </row>
        <row r="959">
          <cell r="A959" t="str">
            <v>K105</v>
          </cell>
        </row>
        <row r="960">
          <cell r="A960" t="str">
            <v>K105</v>
          </cell>
        </row>
        <row r="961">
          <cell r="A961" t="str">
            <v>K105</v>
          </cell>
        </row>
        <row r="962">
          <cell r="A962" t="str">
            <v>K105</v>
          </cell>
        </row>
        <row r="963">
          <cell r="A963" t="str">
            <v>K105</v>
          </cell>
        </row>
        <row r="964">
          <cell r="A964" t="str">
            <v>K105</v>
          </cell>
        </row>
        <row r="965">
          <cell r="A965" t="str">
            <v>K105</v>
          </cell>
        </row>
        <row r="966">
          <cell r="A966" t="str">
            <v>K105</v>
          </cell>
        </row>
        <row r="967">
          <cell r="A967" t="str">
            <v>K105</v>
          </cell>
        </row>
        <row r="968">
          <cell r="A968" t="str">
            <v>K105</v>
          </cell>
        </row>
        <row r="969">
          <cell r="A969" t="str">
            <v>K105</v>
          </cell>
        </row>
        <row r="970">
          <cell r="A970" t="str">
            <v>K115</v>
          </cell>
        </row>
        <row r="971">
          <cell r="A971" t="str">
            <v>K115</v>
          </cell>
        </row>
        <row r="972">
          <cell r="A972" t="str">
            <v>K115</v>
          </cell>
        </row>
        <row r="973">
          <cell r="A973" t="str">
            <v>K115</v>
          </cell>
        </row>
        <row r="974">
          <cell r="A974" t="str">
            <v>K115</v>
          </cell>
        </row>
        <row r="975">
          <cell r="A975" t="str">
            <v>K115</v>
          </cell>
        </row>
        <row r="976">
          <cell r="A976" t="str">
            <v>K115</v>
          </cell>
        </row>
        <row r="977">
          <cell r="A977" t="str">
            <v>K115</v>
          </cell>
        </row>
        <row r="978">
          <cell r="A978" t="str">
            <v>K115</v>
          </cell>
        </row>
        <row r="979">
          <cell r="A979" t="str">
            <v>K115</v>
          </cell>
        </row>
        <row r="980">
          <cell r="A980" t="str">
            <v>K115</v>
          </cell>
        </row>
        <row r="981">
          <cell r="A981" t="str">
            <v>K116</v>
          </cell>
        </row>
        <row r="982">
          <cell r="A982" t="str">
            <v>K116</v>
          </cell>
        </row>
        <row r="983">
          <cell r="A983" t="str">
            <v>K116</v>
          </cell>
        </row>
        <row r="984">
          <cell r="A984" t="str">
            <v>K116</v>
          </cell>
        </row>
        <row r="985">
          <cell r="A985" t="str">
            <v>K116</v>
          </cell>
        </row>
        <row r="986">
          <cell r="A986" t="str">
            <v>K116</v>
          </cell>
        </row>
        <row r="987">
          <cell r="A987" t="str">
            <v>K116</v>
          </cell>
        </row>
        <row r="988">
          <cell r="A988" t="str">
            <v>K116</v>
          </cell>
        </row>
        <row r="989">
          <cell r="A989" t="str">
            <v>K116</v>
          </cell>
        </row>
        <row r="990">
          <cell r="A990" t="str">
            <v>K116</v>
          </cell>
        </row>
        <row r="991">
          <cell r="A991" t="str">
            <v>K116</v>
          </cell>
        </row>
        <row r="992">
          <cell r="A992" t="str">
            <v>K116</v>
          </cell>
        </row>
        <row r="993">
          <cell r="A993" t="str">
            <v>K116</v>
          </cell>
        </row>
        <row r="994">
          <cell r="A994" t="str">
            <v>K116</v>
          </cell>
        </row>
        <row r="995">
          <cell r="A995" t="str">
            <v>K116</v>
          </cell>
        </row>
        <row r="996">
          <cell r="A996" t="str">
            <v>K116</v>
          </cell>
        </row>
        <row r="997">
          <cell r="A997" t="str">
            <v>K116</v>
          </cell>
        </row>
        <row r="998">
          <cell r="A998" t="str">
            <v>K116</v>
          </cell>
        </row>
        <row r="999">
          <cell r="A999" t="str">
            <v>K116</v>
          </cell>
        </row>
        <row r="1000">
          <cell r="A1000" t="str">
            <v>K116</v>
          </cell>
        </row>
        <row r="1001">
          <cell r="A1001" t="str">
            <v>K117</v>
          </cell>
        </row>
        <row r="1002">
          <cell r="A1002" t="str">
            <v>K117</v>
          </cell>
        </row>
        <row r="1003">
          <cell r="A1003" t="str">
            <v>K117</v>
          </cell>
        </row>
        <row r="1004">
          <cell r="A1004" t="str">
            <v>K117</v>
          </cell>
        </row>
        <row r="1005">
          <cell r="A1005" t="str">
            <v>K117</v>
          </cell>
        </row>
        <row r="1006">
          <cell r="A1006" t="str">
            <v>K117</v>
          </cell>
        </row>
        <row r="1007">
          <cell r="A1007" t="str">
            <v>K117</v>
          </cell>
        </row>
        <row r="1008">
          <cell r="A1008" t="str">
            <v>K117</v>
          </cell>
        </row>
        <row r="1009">
          <cell r="A1009" t="str">
            <v>K117</v>
          </cell>
        </row>
        <row r="1010">
          <cell r="A1010" t="str">
            <v>K117</v>
          </cell>
        </row>
        <row r="1011">
          <cell r="A1011" t="str">
            <v>K117</v>
          </cell>
        </row>
        <row r="1012">
          <cell r="A1012" t="str">
            <v>K117</v>
          </cell>
        </row>
        <row r="1013">
          <cell r="A1013" t="str">
            <v>K117</v>
          </cell>
        </row>
        <row r="1014">
          <cell r="A1014" t="str">
            <v>K117</v>
          </cell>
        </row>
        <row r="1015">
          <cell r="A1015" t="str">
            <v>K117</v>
          </cell>
        </row>
        <row r="1016">
          <cell r="A1016" t="str">
            <v>K117</v>
          </cell>
        </row>
        <row r="1017">
          <cell r="A1017" t="str">
            <v>K117</v>
          </cell>
        </row>
        <row r="1018">
          <cell r="A1018" t="str">
            <v>K117</v>
          </cell>
        </row>
        <row r="1019">
          <cell r="A1019" t="str">
            <v>K117</v>
          </cell>
        </row>
        <row r="1020">
          <cell r="A1020" t="str">
            <v>K117</v>
          </cell>
        </row>
        <row r="1021">
          <cell r="A1021" t="str">
            <v>K117</v>
          </cell>
        </row>
        <row r="1022">
          <cell r="A1022" t="str">
            <v>K117</v>
          </cell>
        </row>
        <row r="1023">
          <cell r="A1023" t="str">
            <v>K117</v>
          </cell>
        </row>
        <row r="1024">
          <cell r="A1024" t="str">
            <v>K117</v>
          </cell>
        </row>
        <row r="1025">
          <cell r="A1025" t="str">
            <v>K118</v>
          </cell>
        </row>
        <row r="1026">
          <cell r="A1026" t="str">
            <v>K118</v>
          </cell>
        </row>
        <row r="1027">
          <cell r="A1027" t="str">
            <v>K118</v>
          </cell>
        </row>
        <row r="1028">
          <cell r="A1028" t="str">
            <v>K118</v>
          </cell>
        </row>
        <row r="1029">
          <cell r="A1029" t="str">
            <v>K118</v>
          </cell>
        </row>
        <row r="1030">
          <cell r="A1030" t="str">
            <v>K118</v>
          </cell>
        </row>
        <row r="1031">
          <cell r="A1031" t="str">
            <v>K118</v>
          </cell>
        </row>
        <row r="1032">
          <cell r="A1032" t="str">
            <v>K118</v>
          </cell>
        </row>
        <row r="1033">
          <cell r="A1033" t="str">
            <v>K118</v>
          </cell>
        </row>
        <row r="1034">
          <cell r="A1034" t="str">
            <v>K118</v>
          </cell>
        </row>
        <row r="1035">
          <cell r="A1035" t="str">
            <v>K118</v>
          </cell>
        </row>
        <row r="1036">
          <cell r="A1036" t="str">
            <v>K120</v>
          </cell>
        </row>
        <row r="1037">
          <cell r="A1037" t="str">
            <v>K120</v>
          </cell>
        </row>
        <row r="1038">
          <cell r="A1038" t="str">
            <v>K120</v>
          </cell>
        </row>
        <row r="1039">
          <cell r="A1039" t="str">
            <v>K120</v>
          </cell>
        </row>
        <row r="1040">
          <cell r="A1040" t="str">
            <v>K121</v>
          </cell>
        </row>
        <row r="1041">
          <cell r="A1041" t="str">
            <v>K121</v>
          </cell>
        </row>
        <row r="1042">
          <cell r="A1042" t="str">
            <v>K121</v>
          </cell>
        </row>
        <row r="1043">
          <cell r="A1043" t="str">
            <v>K121</v>
          </cell>
        </row>
        <row r="1044">
          <cell r="A1044" t="str">
            <v>K121</v>
          </cell>
        </row>
        <row r="1045">
          <cell r="A1045" t="str">
            <v>K121</v>
          </cell>
        </row>
        <row r="1046">
          <cell r="A1046" t="str">
            <v>K121</v>
          </cell>
        </row>
        <row r="1047">
          <cell r="A1047" t="str">
            <v>K121</v>
          </cell>
        </row>
        <row r="1048">
          <cell r="A1048" t="str">
            <v>K121</v>
          </cell>
        </row>
        <row r="1049">
          <cell r="A1049" t="str">
            <v>K121</v>
          </cell>
        </row>
        <row r="1050">
          <cell r="A1050" t="str">
            <v>K121</v>
          </cell>
        </row>
        <row r="1051">
          <cell r="A1051" t="str">
            <v>K121</v>
          </cell>
        </row>
        <row r="1052">
          <cell r="A1052" t="str">
            <v>K121</v>
          </cell>
        </row>
        <row r="1053">
          <cell r="A1053" t="str">
            <v>K121</v>
          </cell>
        </row>
        <row r="1054">
          <cell r="A1054" t="str">
            <v>K121</v>
          </cell>
        </row>
        <row r="1055">
          <cell r="A1055" t="str">
            <v>K121</v>
          </cell>
        </row>
        <row r="1056">
          <cell r="A1056" t="str">
            <v>K121</v>
          </cell>
        </row>
        <row r="1057">
          <cell r="A1057" t="str">
            <v>K121</v>
          </cell>
        </row>
        <row r="1058">
          <cell r="A1058" t="str">
            <v>K122</v>
          </cell>
        </row>
        <row r="1059">
          <cell r="A1059" t="str">
            <v>K122</v>
          </cell>
        </row>
        <row r="1060">
          <cell r="A1060" t="str">
            <v>K160</v>
          </cell>
        </row>
        <row r="1061">
          <cell r="A1061" t="str">
            <v>K160</v>
          </cell>
        </row>
        <row r="1062">
          <cell r="A1062" t="str">
            <v>K160</v>
          </cell>
        </row>
        <row r="1063">
          <cell r="A1063" t="str">
            <v>K161</v>
          </cell>
        </row>
        <row r="1064">
          <cell r="A1064" t="str">
            <v>K161</v>
          </cell>
        </row>
        <row r="1065">
          <cell r="A1065" t="str">
            <v>K161</v>
          </cell>
        </row>
        <row r="1066">
          <cell r="A1066" t="str">
            <v>K161</v>
          </cell>
        </row>
        <row r="1067">
          <cell r="A1067" t="str">
            <v>K161</v>
          </cell>
        </row>
        <row r="1068">
          <cell r="A1068" t="str">
            <v>K161</v>
          </cell>
        </row>
        <row r="1069">
          <cell r="A1069" t="str">
            <v>K161</v>
          </cell>
        </row>
        <row r="1070">
          <cell r="A1070" t="str">
            <v>K161</v>
          </cell>
        </row>
        <row r="1071">
          <cell r="A1071" t="str">
            <v>K161</v>
          </cell>
        </row>
        <row r="1072">
          <cell r="A1072" t="str">
            <v>K161</v>
          </cell>
        </row>
        <row r="1073">
          <cell r="A1073" t="str">
            <v>K161</v>
          </cell>
        </row>
        <row r="1074">
          <cell r="A1074" t="str">
            <v>K162</v>
          </cell>
        </row>
        <row r="1075">
          <cell r="A1075" t="str">
            <v>K162</v>
          </cell>
        </row>
        <row r="1076">
          <cell r="A1076" t="str">
            <v>K162</v>
          </cell>
        </row>
        <row r="1077">
          <cell r="A1077" t="str">
            <v>K162</v>
          </cell>
        </row>
        <row r="1078">
          <cell r="A1078" t="str">
            <v>K162</v>
          </cell>
        </row>
        <row r="1079">
          <cell r="A1079" t="str">
            <v>K162</v>
          </cell>
        </row>
        <row r="1080">
          <cell r="A1080" t="str">
            <v>K162</v>
          </cell>
        </row>
        <row r="1081">
          <cell r="A1081" t="str">
            <v>K162</v>
          </cell>
        </row>
        <row r="1082">
          <cell r="A1082" t="str">
            <v>K162</v>
          </cell>
        </row>
        <row r="1083">
          <cell r="A1083" t="str">
            <v>K162</v>
          </cell>
        </row>
        <row r="1084">
          <cell r="A1084" t="str">
            <v>K162</v>
          </cell>
        </row>
        <row r="1085">
          <cell r="A1085" t="str">
            <v>K162</v>
          </cell>
        </row>
        <row r="1086">
          <cell r="A1086" t="str">
            <v>K162</v>
          </cell>
        </row>
        <row r="1087">
          <cell r="A1087" t="str">
            <v>K162</v>
          </cell>
        </row>
        <row r="1088">
          <cell r="A1088" t="str">
            <v>K163</v>
          </cell>
        </row>
        <row r="1089">
          <cell r="A1089" t="str">
            <v>K163</v>
          </cell>
        </row>
        <row r="1090">
          <cell r="A1090" t="str">
            <v>K163</v>
          </cell>
        </row>
        <row r="1091">
          <cell r="A1091" t="str">
            <v>K163</v>
          </cell>
        </row>
        <row r="1092">
          <cell r="A1092" t="str">
            <v>K163</v>
          </cell>
        </row>
        <row r="1093">
          <cell r="A1093" t="str">
            <v>K163</v>
          </cell>
        </row>
        <row r="1094">
          <cell r="A1094" t="str">
            <v>K163</v>
          </cell>
        </row>
        <row r="1095">
          <cell r="A1095" t="str">
            <v>K163</v>
          </cell>
        </row>
        <row r="1096">
          <cell r="A1096" t="str">
            <v>K163</v>
          </cell>
        </row>
        <row r="1097">
          <cell r="A1097" t="str">
            <v>K163</v>
          </cell>
        </row>
        <row r="1098">
          <cell r="A1098" t="str">
            <v>K163</v>
          </cell>
        </row>
        <row r="1099">
          <cell r="A1099" t="str">
            <v>K163</v>
          </cell>
        </row>
        <row r="1100">
          <cell r="A1100" t="str">
            <v>K163</v>
          </cell>
        </row>
        <row r="1101">
          <cell r="A1101" t="str">
            <v>K163</v>
          </cell>
        </row>
        <row r="1102">
          <cell r="A1102" t="str">
            <v>K163</v>
          </cell>
        </row>
        <row r="1103">
          <cell r="A1103" t="str">
            <v>K163</v>
          </cell>
        </row>
        <row r="1104">
          <cell r="A1104" t="str">
            <v>K164</v>
          </cell>
        </row>
        <row r="1105">
          <cell r="A1105" t="str">
            <v>K164</v>
          </cell>
        </row>
        <row r="1106">
          <cell r="A1106" t="str">
            <v>K164</v>
          </cell>
        </row>
        <row r="1107">
          <cell r="A1107" t="str">
            <v>K164</v>
          </cell>
        </row>
        <row r="1108">
          <cell r="A1108" t="str">
            <v>K164</v>
          </cell>
        </row>
        <row r="1109">
          <cell r="A1109" t="str">
            <v>K164</v>
          </cell>
        </row>
        <row r="1110">
          <cell r="A1110" t="str">
            <v>K164</v>
          </cell>
        </row>
        <row r="1111">
          <cell r="A1111" t="str">
            <v>K164</v>
          </cell>
        </row>
        <row r="1112">
          <cell r="A1112" t="str">
            <v>K164</v>
          </cell>
        </row>
        <row r="1113">
          <cell r="A1113" t="str">
            <v>K164</v>
          </cell>
        </row>
        <row r="1114">
          <cell r="A1114" t="str">
            <v>K164</v>
          </cell>
        </row>
        <row r="1115">
          <cell r="A1115" t="str">
            <v>K164</v>
          </cell>
        </row>
        <row r="1116">
          <cell r="A1116" t="str">
            <v>K164</v>
          </cell>
        </row>
        <row r="1117">
          <cell r="A1117" t="str">
            <v>K164</v>
          </cell>
        </row>
        <row r="1118">
          <cell r="A1118" t="str">
            <v>K164</v>
          </cell>
        </row>
        <row r="1119">
          <cell r="A1119" t="str">
            <v>K165</v>
          </cell>
        </row>
        <row r="1120">
          <cell r="A1120" t="str">
            <v>K165</v>
          </cell>
        </row>
        <row r="1121">
          <cell r="A1121" t="str">
            <v>K170</v>
          </cell>
        </row>
        <row r="1122">
          <cell r="A1122" t="str">
            <v>K170</v>
          </cell>
        </row>
        <row r="1123">
          <cell r="A1123" t="str">
            <v>K170</v>
          </cell>
        </row>
        <row r="1124">
          <cell r="A1124" t="str">
            <v>K170</v>
          </cell>
        </row>
        <row r="1125">
          <cell r="A1125" t="str">
            <v>K170</v>
          </cell>
        </row>
        <row r="1126">
          <cell r="A1126" t="str">
            <v>K170</v>
          </cell>
        </row>
        <row r="1127">
          <cell r="A1127" t="str">
            <v>K170</v>
          </cell>
        </row>
        <row r="1128">
          <cell r="A1128" t="str">
            <v>K170</v>
          </cell>
        </row>
        <row r="1129">
          <cell r="A1129" t="str">
            <v>K170</v>
          </cell>
        </row>
        <row r="1130">
          <cell r="A1130" t="str">
            <v>K170</v>
          </cell>
        </row>
        <row r="1131">
          <cell r="A1131" t="str">
            <v>K170</v>
          </cell>
        </row>
        <row r="1132">
          <cell r="A1132" t="str">
            <v>K170</v>
          </cell>
        </row>
        <row r="1133">
          <cell r="A1133" t="str">
            <v>K170</v>
          </cell>
        </row>
        <row r="1134">
          <cell r="A1134" t="str">
            <v>K200</v>
          </cell>
        </row>
        <row r="1135">
          <cell r="A1135" t="str">
            <v>K200</v>
          </cell>
        </row>
        <row r="1136">
          <cell r="A1136" t="str">
            <v>K200</v>
          </cell>
        </row>
        <row r="1137">
          <cell r="A1137" t="str">
            <v>A605</v>
          </cell>
        </row>
        <row r="1138">
          <cell r="A1138" t="str">
            <v>A605</v>
          </cell>
        </row>
        <row r="1139">
          <cell r="A1139" t="str">
            <v>A605</v>
          </cell>
        </row>
        <row r="1140">
          <cell r="A1140" t="str">
            <v>A605</v>
          </cell>
        </row>
        <row r="1141">
          <cell r="A1141" t="str">
            <v>A605</v>
          </cell>
        </row>
        <row r="1142">
          <cell r="A1142" t="str">
            <v>A605</v>
          </cell>
        </row>
        <row r="1143">
          <cell r="A1143" t="str">
            <v>A605</v>
          </cell>
        </row>
        <row r="1144">
          <cell r="A1144" t="str">
            <v>A605</v>
          </cell>
        </row>
        <row r="1145">
          <cell r="A1145" t="str">
            <v>A605</v>
          </cell>
        </row>
        <row r="1146">
          <cell r="A1146" t="str">
            <v>A605</v>
          </cell>
        </row>
        <row r="1147">
          <cell r="A1147" t="str">
            <v>A605</v>
          </cell>
        </row>
        <row r="1148">
          <cell r="A1148" t="str">
            <v>A616</v>
          </cell>
        </row>
        <row r="1149">
          <cell r="A1149" t="str">
            <v>A616</v>
          </cell>
        </row>
        <row r="1150">
          <cell r="A1150" t="str">
            <v>A616</v>
          </cell>
        </row>
        <row r="1151">
          <cell r="A1151" t="str">
            <v>A616</v>
          </cell>
        </row>
        <row r="1152">
          <cell r="A1152" t="str">
            <v>A602</v>
          </cell>
        </row>
        <row r="1153">
          <cell r="A1153" t="str">
            <v>A602</v>
          </cell>
        </row>
        <row r="1154">
          <cell r="A1154" t="str">
            <v>A602</v>
          </cell>
        </row>
        <row r="1155">
          <cell r="A1155" t="str">
            <v>A602</v>
          </cell>
        </row>
        <row r="1156">
          <cell r="A1156" t="str">
            <v>A602</v>
          </cell>
        </row>
        <row r="1157">
          <cell r="A1157" t="str">
            <v>A602</v>
          </cell>
        </row>
        <row r="1158">
          <cell r="A1158" t="str">
            <v>A602</v>
          </cell>
        </row>
        <row r="1159">
          <cell r="A1159" t="str">
            <v>A602</v>
          </cell>
        </row>
        <row r="1160">
          <cell r="A1160" t="str">
            <v>A602</v>
          </cell>
        </row>
        <row r="1161">
          <cell r="A1161" t="str">
            <v>A602</v>
          </cell>
        </row>
        <row r="1162">
          <cell r="A1162" t="str">
            <v>A602</v>
          </cell>
        </row>
        <row r="1163">
          <cell r="A1163" t="str">
            <v>A602</v>
          </cell>
        </row>
        <row r="1164">
          <cell r="A1164" t="str">
            <v>A602</v>
          </cell>
        </row>
        <row r="1165">
          <cell r="A1165" t="str">
            <v>A602</v>
          </cell>
        </row>
        <row r="1166">
          <cell r="A1166" t="str">
            <v>A602</v>
          </cell>
        </row>
        <row r="1167">
          <cell r="A1167" t="str">
            <v>A602</v>
          </cell>
        </row>
        <row r="1168">
          <cell r="A1168" t="str">
            <v>A602</v>
          </cell>
        </row>
        <row r="1169">
          <cell r="A1169" t="str">
            <v>A602</v>
          </cell>
        </row>
        <row r="1170">
          <cell r="A1170" t="str">
            <v>A602</v>
          </cell>
        </row>
        <row r="1171">
          <cell r="A1171" t="str">
            <v>A602</v>
          </cell>
        </row>
        <row r="1172">
          <cell r="A1172" t="str">
            <v>A602</v>
          </cell>
        </row>
        <row r="1173">
          <cell r="A1173" t="str">
            <v>A602</v>
          </cell>
        </row>
        <row r="1174">
          <cell r="A1174" t="str">
            <v>A602</v>
          </cell>
        </row>
        <row r="1175">
          <cell r="A1175" t="str">
            <v>A602</v>
          </cell>
        </row>
        <row r="1176">
          <cell r="A1176" t="str">
            <v>A602</v>
          </cell>
        </row>
        <row r="1177">
          <cell r="A1177" t="str">
            <v>A602</v>
          </cell>
        </row>
        <row r="1178">
          <cell r="A1178" t="str">
            <v>A602</v>
          </cell>
        </row>
        <row r="1179">
          <cell r="A1179" t="str">
            <v>A602</v>
          </cell>
        </row>
        <row r="1180">
          <cell r="A1180" t="str">
            <v>A602</v>
          </cell>
        </row>
        <row r="1181">
          <cell r="A1181" t="str">
            <v>A602</v>
          </cell>
        </row>
        <row r="1182">
          <cell r="A1182" t="str">
            <v>A602</v>
          </cell>
        </row>
        <row r="1183">
          <cell r="A1183" t="str">
            <v>A602</v>
          </cell>
        </row>
        <row r="1184">
          <cell r="A1184" t="str">
            <v>A602</v>
          </cell>
        </row>
        <row r="1185">
          <cell r="A1185" t="str">
            <v>A602</v>
          </cell>
        </row>
        <row r="1186">
          <cell r="A1186" t="str">
            <v>A602</v>
          </cell>
        </row>
        <row r="1187">
          <cell r="A1187" t="str">
            <v>A602</v>
          </cell>
        </row>
        <row r="1188">
          <cell r="A1188" t="str">
            <v>A602</v>
          </cell>
        </row>
        <row r="1189">
          <cell r="A1189" t="str">
            <v>A602</v>
          </cell>
        </row>
        <row r="1190">
          <cell r="A1190" t="str">
            <v>A602</v>
          </cell>
        </row>
        <row r="1191">
          <cell r="A1191" t="str">
            <v>A602</v>
          </cell>
        </row>
        <row r="1192">
          <cell r="A1192" t="str">
            <v>A602</v>
          </cell>
        </row>
        <row r="1193">
          <cell r="A1193" t="str">
            <v>A602</v>
          </cell>
        </row>
        <row r="1194">
          <cell r="A1194" t="str">
            <v>A602</v>
          </cell>
        </row>
        <row r="1195">
          <cell r="A1195" t="str">
            <v>A603</v>
          </cell>
        </row>
        <row r="1196">
          <cell r="A1196" t="str">
            <v>A603</v>
          </cell>
        </row>
        <row r="1197">
          <cell r="A1197" t="str">
            <v>A603</v>
          </cell>
        </row>
        <row r="1198">
          <cell r="A1198" t="str">
            <v>A603</v>
          </cell>
        </row>
        <row r="1199">
          <cell r="A1199" t="str">
            <v>A603</v>
          </cell>
        </row>
        <row r="1200">
          <cell r="A1200" t="str">
            <v>A603</v>
          </cell>
        </row>
        <row r="1201">
          <cell r="A1201" t="str">
            <v>A603</v>
          </cell>
        </row>
        <row r="1202">
          <cell r="A1202" t="str">
            <v>A603</v>
          </cell>
        </row>
        <row r="1203">
          <cell r="A1203" t="str">
            <v>A603</v>
          </cell>
        </row>
        <row r="1204">
          <cell r="A1204" t="str">
            <v>A603</v>
          </cell>
        </row>
        <row r="1205">
          <cell r="A1205" t="str">
            <v>A603</v>
          </cell>
        </row>
        <row r="1206">
          <cell r="A1206" t="str">
            <v>A603</v>
          </cell>
        </row>
        <row r="1207">
          <cell r="A1207" t="str">
            <v>A604</v>
          </cell>
        </row>
        <row r="1208">
          <cell r="A1208" t="str">
            <v>A604</v>
          </cell>
        </row>
        <row r="1209">
          <cell r="A1209" t="str">
            <v>A605</v>
          </cell>
        </row>
        <row r="1210">
          <cell r="A1210" t="str">
            <v>A605</v>
          </cell>
        </row>
        <row r="1211">
          <cell r="A1211" t="str">
            <v>A605</v>
          </cell>
        </row>
        <row r="1212">
          <cell r="A1212" t="str">
            <v>A605</v>
          </cell>
        </row>
        <row r="1213">
          <cell r="A1213" t="str">
            <v>A605</v>
          </cell>
        </row>
        <row r="1214">
          <cell r="A1214" t="str">
            <v>A605</v>
          </cell>
        </row>
        <row r="1215">
          <cell r="A1215" t="str">
            <v>A605</v>
          </cell>
        </row>
        <row r="1216">
          <cell r="A1216" t="str">
            <v>A605</v>
          </cell>
        </row>
        <row r="1217">
          <cell r="A1217" t="str">
            <v>A605</v>
          </cell>
        </row>
        <row r="1218">
          <cell r="A1218" t="str">
            <v>A605</v>
          </cell>
        </row>
        <row r="1219">
          <cell r="A1219" t="str">
            <v>A605</v>
          </cell>
        </row>
        <row r="1220">
          <cell r="A1220" t="str">
            <v>A605</v>
          </cell>
        </row>
        <row r="1221">
          <cell r="A1221" t="str">
            <v>A605</v>
          </cell>
        </row>
        <row r="1222">
          <cell r="A1222" t="str">
            <v>A605</v>
          </cell>
        </row>
        <row r="1223">
          <cell r="A1223" t="str">
            <v>A605</v>
          </cell>
        </row>
        <row r="1224">
          <cell r="A1224" t="str">
            <v>A605</v>
          </cell>
        </row>
        <row r="1225">
          <cell r="A1225" t="str">
            <v>A605</v>
          </cell>
        </row>
        <row r="1226">
          <cell r="A1226" t="str">
            <v>A605</v>
          </cell>
        </row>
        <row r="1227">
          <cell r="A1227" t="str">
            <v>A605</v>
          </cell>
        </row>
        <row r="1228">
          <cell r="A1228" t="str">
            <v>A605</v>
          </cell>
        </row>
        <row r="1229">
          <cell r="A1229" t="str">
            <v>A605</v>
          </cell>
        </row>
        <row r="1230">
          <cell r="A1230" t="str">
            <v>A605</v>
          </cell>
        </row>
        <row r="1231">
          <cell r="A1231" t="str">
            <v>A606</v>
          </cell>
        </row>
        <row r="1232">
          <cell r="A1232" t="str">
            <v>A607</v>
          </cell>
        </row>
        <row r="1233">
          <cell r="A1233" t="str">
            <v>A608</v>
          </cell>
        </row>
        <row r="1234">
          <cell r="A1234" t="str">
            <v>A609</v>
          </cell>
        </row>
        <row r="1235">
          <cell r="A1235" t="str">
            <v>A609</v>
          </cell>
        </row>
        <row r="1236">
          <cell r="A1236" t="str">
            <v>A609</v>
          </cell>
        </row>
        <row r="1237">
          <cell r="A1237" t="str">
            <v>A609</v>
          </cell>
        </row>
        <row r="1238">
          <cell r="A1238" t="str">
            <v>A610</v>
          </cell>
        </row>
        <row r="1239">
          <cell r="A1239" t="str">
            <v>A611</v>
          </cell>
        </row>
        <row r="1240">
          <cell r="A1240" t="str">
            <v>A611</v>
          </cell>
        </row>
        <row r="1241">
          <cell r="A1241" t="str">
            <v>A611</v>
          </cell>
        </row>
        <row r="1242">
          <cell r="A1242" t="str">
            <v>A611</v>
          </cell>
        </row>
        <row r="1243">
          <cell r="A1243" t="str">
            <v>A611</v>
          </cell>
        </row>
        <row r="1244">
          <cell r="A1244" t="str">
            <v>A611</v>
          </cell>
        </row>
        <row r="1245">
          <cell r="A1245" t="str">
            <v>A611</v>
          </cell>
        </row>
        <row r="1246">
          <cell r="A1246" t="str">
            <v>A611</v>
          </cell>
        </row>
        <row r="1247">
          <cell r="A1247" t="str">
            <v>A611</v>
          </cell>
        </row>
        <row r="1248">
          <cell r="A1248" t="str">
            <v>A611</v>
          </cell>
        </row>
        <row r="1249">
          <cell r="A1249" t="str">
            <v>A611</v>
          </cell>
        </row>
        <row r="1250">
          <cell r="A1250" t="str">
            <v>A611</v>
          </cell>
        </row>
        <row r="1251">
          <cell r="A1251" t="str">
            <v>A611</v>
          </cell>
        </row>
        <row r="1252">
          <cell r="A1252" t="str">
            <v>A611</v>
          </cell>
        </row>
        <row r="1253">
          <cell r="A1253" t="str">
            <v>A611</v>
          </cell>
        </row>
        <row r="1254">
          <cell r="A1254" t="str">
            <v>A612</v>
          </cell>
        </row>
        <row r="1255">
          <cell r="A1255" t="str">
            <v>A613</v>
          </cell>
        </row>
        <row r="1256">
          <cell r="A1256" t="str">
            <v>A613</v>
          </cell>
        </row>
        <row r="1257">
          <cell r="A1257" t="str">
            <v>A614</v>
          </cell>
        </row>
        <row r="1258">
          <cell r="A1258" t="str">
            <v>A614</v>
          </cell>
        </row>
        <row r="1259">
          <cell r="A1259" t="str">
            <v>A614</v>
          </cell>
        </row>
        <row r="1260">
          <cell r="A1260" t="str">
            <v>A614</v>
          </cell>
        </row>
        <row r="1261">
          <cell r="A1261" t="str">
            <v>A614</v>
          </cell>
        </row>
        <row r="1262">
          <cell r="A1262" t="str">
            <v>A614</v>
          </cell>
        </row>
        <row r="1263">
          <cell r="A1263" t="str">
            <v>A614</v>
          </cell>
        </row>
        <row r="1264">
          <cell r="A1264" t="str">
            <v>A614</v>
          </cell>
        </row>
        <row r="1265">
          <cell r="A1265" t="str">
            <v>A614</v>
          </cell>
        </row>
        <row r="1266">
          <cell r="A1266" t="str">
            <v>A614</v>
          </cell>
        </row>
        <row r="1267">
          <cell r="A1267" t="str">
            <v>A614</v>
          </cell>
        </row>
        <row r="1268">
          <cell r="A1268" t="str">
            <v>A614</v>
          </cell>
        </row>
        <row r="1269">
          <cell r="A1269" t="str">
            <v>A614</v>
          </cell>
        </row>
        <row r="1270">
          <cell r="A1270" t="str">
            <v>A614</v>
          </cell>
        </row>
        <row r="1271">
          <cell r="A1271" t="str">
            <v>A614</v>
          </cell>
        </row>
        <row r="1272">
          <cell r="A1272" t="str">
            <v>A614</v>
          </cell>
        </row>
        <row r="1273">
          <cell r="A1273" t="str">
            <v>A614</v>
          </cell>
        </row>
        <row r="1274">
          <cell r="A1274" t="str">
            <v>A614</v>
          </cell>
        </row>
        <row r="1275">
          <cell r="A1275" t="str">
            <v>A614</v>
          </cell>
        </row>
        <row r="1276">
          <cell r="A1276" t="str">
            <v>A614</v>
          </cell>
        </row>
        <row r="1277">
          <cell r="A1277" t="str">
            <v>A614</v>
          </cell>
        </row>
        <row r="1278">
          <cell r="A1278" t="str">
            <v>A614</v>
          </cell>
        </row>
        <row r="1279">
          <cell r="A1279" t="str">
            <v>A614</v>
          </cell>
        </row>
        <row r="1280">
          <cell r="A1280" t="str">
            <v>A615</v>
          </cell>
        </row>
        <row r="1281">
          <cell r="A1281" t="str">
            <v>A615</v>
          </cell>
        </row>
        <row r="1282">
          <cell r="A1282" t="str">
            <v>A615</v>
          </cell>
        </row>
        <row r="1283">
          <cell r="A1283" t="str">
            <v>A615</v>
          </cell>
        </row>
        <row r="1284">
          <cell r="A1284" t="str">
            <v>A615</v>
          </cell>
        </row>
        <row r="1285">
          <cell r="A1285" t="str">
            <v>A615</v>
          </cell>
        </row>
        <row r="1286">
          <cell r="A1286" t="str">
            <v>A615</v>
          </cell>
        </row>
        <row r="1287">
          <cell r="A1287" t="str">
            <v>A615</v>
          </cell>
        </row>
        <row r="1288">
          <cell r="A1288" t="str">
            <v>A615</v>
          </cell>
        </row>
        <row r="1289">
          <cell r="A1289" t="str">
            <v>A615</v>
          </cell>
        </row>
        <row r="1290">
          <cell r="A1290" t="str">
            <v>A615</v>
          </cell>
        </row>
        <row r="1291">
          <cell r="A1291" t="str">
            <v>A615</v>
          </cell>
        </row>
        <row r="1292">
          <cell r="A1292" t="str">
            <v>A615</v>
          </cell>
        </row>
        <row r="1293">
          <cell r="A1293" t="str">
            <v>A615</v>
          </cell>
        </row>
        <row r="1294">
          <cell r="A1294" t="str">
            <v>A615</v>
          </cell>
        </row>
        <row r="1295">
          <cell r="A1295" t="str">
            <v>A615</v>
          </cell>
        </row>
        <row r="1296">
          <cell r="A1296" t="str">
            <v>A615</v>
          </cell>
        </row>
        <row r="1297">
          <cell r="A1297" t="str">
            <v>A615</v>
          </cell>
        </row>
        <row r="1298">
          <cell r="A1298" t="str">
            <v>A615</v>
          </cell>
        </row>
        <row r="1299">
          <cell r="A1299" t="str">
            <v>A615</v>
          </cell>
        </row>
        <row r="1300">
          <cell r="A1300" t="str">
            <v>A615</v>
          </cell>
        </row>
        <row r="1301">
          <cell r="A1301" t="str">
            <v>A615</v>
          </cell>
        </row>
        <row r="1302">
          <cell r="A1302" t="str">
            <v>A616</v>
          </cell>
        </row>
        <row r="1303">
          <cell r="A1303" t="str">
            <v>A616</v>
          </cell>
        </row>
        <row r="1304">
          <cell r="A1304" t="str">
            <v>A616</v>
          </cell>
        </row>
        <row r="1305">
          <cell r="A1305" t="str">
            <v>A616</v>
          </cell>
        </row>
        <row r="1306">
          <cell r="A1306" t="str">
            <v>A616</v>
          </cell>
        </row>
        <row r="1307">
          <cell r="A1307" t="str">
            <v>A616</v>
          </cell>
        </row>
        <row r="1308">
          <cell r="A1308" t="str">
            <v>A616</v>
          </cell>
        </row>
        <row r="1309">
          <cell r="A1309" t="str">
            <v>A616</v>
          </cell>
        </row>
        <row r="1310">
          <cell r="A1310" t="str">
            <v>A616</v>
          </cell>
        </row>
        <row r="1311">
          <cell r="A1311" t="str">
            <v>A616</v>
          </cell>
        </row>
        <row r="1312">
          <cell r="A1312" t="str">
            <v>A616</v>
          </cell>
        </row>
        <row r="1313">
          <cell r="A1313" t="str">
            <v>A616</v>
          </cell>
        </row>
        <row r="1314">
          <cell r="A1314" t="str">
            <v>A616</v>
          </cell>
        </row>
        <row r="1315">
          <cell r="A1315" t="str">
            <v>A616</v>
          </cell>
        </row>
        <row r="1316">
          <cell r="A1316" t="str">
            <v>A616</v>
          </cell>
        </row>
        <row r="1317">
          <cell r="A1317" t="str">
            <v>A616</v>
          </cell>
        </row>
        <row r="1318">
          <cell r="A1318" t="str">
            <v>A616</v>
          </cell>
        </row>
        <row r="1319">
          <cell r="A1319" t="str">
            <v>A616</v>
          </cell>
        </row>
        <row r="1320">
          <cell r="A1320" t="str">
            <v>A616</v>
          </cell>
        </row>
        <row r="1321">
          <cell r="A1321" t="str">
            <v>A616</v>
          </cell>
        </row>
        <row r="1322">
          <cell r="A1322" t="str">
            <v>A616</v>
          </cell>
        </row>
        <row r="1323">
          <cell r="A1323" t="str">
            <v>A616</v>
          </cell>
        </row>
        <row r="1324">
          <cell r="A1324" t="str">
            <v>A617</v>
          </cell>
        </row>
        <row r="1325">
          <cell r="A1325" t="str">
            <v>A617</v>
          </cell>
        </row>
        <row r="1326">
          <cell r="A1326" t="str">
            <v>A617</v>
          </cell>
        </row>
        <row r="1327">
          <cell r="A1327" t="str">
            <v>A617</v>
          </cell>
        </row>
        <row r="1328">
          <cell r="A1328" t="str">
            <v>A617</v>
          </cell>
        </row>
        <row r="1329">
          <cell r="A1329" t="str">
            <v>A617</v>
          </cell>
        </row>
        <row r="1330">
          <cell r="A1330" t="str">
            <v>A617</v>
          </cell>
        </row>
        <row r="1331">
          <cell r="A1331" t="str">
            <v>A617</v>
          </cell>
        </row>
        <row r="1332">
          <cell r="A1332" t="str">
            <v>A617</v>
          </cell>
        </row>
        <row r="1333">
          <cell r="A1333" t="str">
            <v>A617</v>
          </cell>
        </row>
        <row r="1334">
          <cell r="A1334" t="str">
            <v>A617</v>
          </cell>
        </row>
        <row r="1335">
          <cell r="A1335" t="str">
            <v>A617</v>
          </cell>
        </row>
        <row r="1336">
          <cell r="A1336" t="str">
            <v>A617</v>
          </cell>
        </row>
        <row r="1337">
          <cell r="A1337" t="str">
            <v>A617</v>
          </cell>
        </row>
        <row r="1338">
          <cell r="A1338" t="str">
            <v>A617</v>
          </cell>
        </row>
        <row r="1339">
          <cell r="A1339" t="str">
            <v>A617</v>
          </cell>
        </row>
        <row r="1340">
          <cell r="A1340" t="str">
            <v>A617</v>
          </cell>
        </row>
        <row r="1341">
          <cell r="A1341" t="str">
            <v>A617</v>
          </cell>
        </row>
        <row r="1342">
          <cell r="A1342" t="str">
            <v>A617</v>
          </cell>
        </row>
        <row r="1343">
          <cell r="A1343" t="str">
            <v>A617</v>
          </cell>
        </row>
        <row r="1344">
          <cell r="A1344" t="str">
            <v>A617</v>
          </cell>
        </row>
        <row r="1345">
          <cell r="A1345" t="str">
            <v>A618</v>
          </cell>
        </row>
        <row r="1346">
          <cell r="A1346" t="str">
            <v>A618</v>
          </cell>
        </row>
        <row r="1347">
          <cell r="A1347" t="str">
            <v>A618</v>
          </cell>
        </row>
        <row r="1348">
          <cell r="A1348" t="str">
            <v>A618</v>
          </cell>
        </row>
        <row r="1349">
          <cell r="A1349" t="str">
            <v>A618</v>
          </cell>
        </row>
        <row r="1350">
          <cell r="A1350" t="str">
            <v>A618</v>
          </cell>
        </row>
        <row r="1351">
          <cell r="A1351" t="str">
            <v>A618</v>
          </cell>
        </row>
        <row r="1352">
          <cell r="A1352" t="str">
            <v>A618</v>
          </cell>
        </row>
        <row r="1353">
          <cell r="A1353" t="str">
            <v>A618</v>
          </cell>
        </row>
        <row r="1354">
          <cell r="A1354" t="str">
            <v>A618</v>
          </cell>
        </row>
        <row r="1355">
          <cell r="A1355" t="str">
            <v>A618</v>
          </cell>
        </row>
        <row r="1356">
          <cell r="A1356" t="str">
            <v>A618</v>
          </cell>
        </row>
        <row r="1357">
          <cell r="A1357" t="str">
            <v>A618</v>
          </cell>
        </row>
        <row r="1358">
          <cell r="A1358" t="str">
            <v>A618</v>
          </cell>
        </row>
        <row r="1359">
          <cell r="A1359" t="str">
            <v>A618</v>
          </cell>
        </row>
        <row r="1360">
          <cell r="A1360" t="str">
            <v>A618</v>
          </cell>
        </row>
        <row r="1361">
          <cell r="A1361" t="str">
            <v>A618</v>
          </cell>
        </row>
        <row r="1362">
          <cell r="A1362" t="str">
            <v>A618</v>
          </cell>
        </row>
        <row r="1363">
          <cell r="A1363" t="str">
            <v>A618</v>
          </cell>
        </row>
        <row r="1364">
          <cell r="A1364" t="str">
            <v>A618</v>
          </cell>
        </row>
        <row r="1365">
          <cell r="A1365" t="str">
            <v>A618</v>
          </cell>
        </row>
        <row r="1366">
          <cell r="A1366" t="str">
            <v>A618</v>
          </cell>
        </row>
        <row r="1367">
          <cell r="A1367" t="str">
            <v>A619</v>
          </cell>
        </row>
        <row r="1368">
          <cell r="A1368" t="str">
            <v>A619</v>
          </cell>
        </row>
        <row r="1369">
          <cell r="A1369" t="str">
            <v>A619</v>
          </cell>
        </row>
        <row r="1370">
          <cell r="A1370" t="str">
            <v>A619</v>
          </cell>
        </row>
        <row r="1371">
          <cell r="A1371" t="str">
            <v>A619</v>
          </cell>
        </row>
        <row r="1372">
          <cell r="A1372" t="str">
            <v>A619</v>
          </cell>
        </row>
        <row r="1373">
          <cell r="A1373" t="str">
            <v>A619</v>
          </cell>
        </row>
        <row r="1374">
          <cell r="A1374" t="str">
            <v>A619</v>
          </cell>
        </row>
        <row r="1375">
          <cell r="A1375" t="str">
            <v>A619</v>
          </cell>
        </row>
        <row r="1376">
          <cell r="A1376" t="str">
            <v>A619</v>
          </cell>
        </row>
        <row r="1377">
          <cell r="A1377" t="str">
            <v>A619</v>
          </cell>
        </row>
        <row r="1378">
          <cell r="A1378" t="str">
            <v>A619</v>
          </cell>
        </row>
        <row r="1379">
          <cell r="A1379" t="str">
            <v>A619</v>
          </cell>
        </row>
        <row r="1380">
          <cell r="A1380" t="str">
            <v>A619</v>
          </cell>
        </row>
        <row r="1381">
          <cell r="A1381" t="str">
            <v>A619</v>
          </cell>
        </row>
        <row r="1382">
          <cell r="A1382" t="str">
            <v>A619</v>
          </cell>
        </row>
        <row r="1383">
          <cell r="A1383" t="str">
            <v>A619</v>
          </cell>
        </row>
        <row r="1384">
          <cell r="A1384" t="str">
            <v>A619</v>
          </cell>
        </row>
        <row r="1385">
          <cell r="A1385" t="str">
            <v>A619</v>
          </cell>
        </row>
        <row r="1386">
          <cell r="A1386" t="str">
            <v>A619</v>
          </cell>
        </row>
        <row r="1387">
          <cell r="A1387" t="str">
            <v>A619</v>
          </cell>
        </row>
        <row r="1388">
          <cell r="A1388" t="str">
            <v>A620</v>
          </cell>
        </row>
        <row r="1389">
          <cell r="A1389" t="str">
            <v>A620</v>
          </cell>
        </row>
        <row r="1390">
          <cell r="A1390" t="str">
            <v>A620</v>
          </cell>
        </row>
        <row r="1391">
          <cell r="A1391" t="str">
            <v>A620</v>
          </cell>
        </row>
        <row r="1392">
          <cell r="A1392" t="str">
            <v>A620</v>
          </cell>
        </row>
        <row r="1393">
          <cell r="A1393" t="str">
            <v>A620</v>
          </cell>
        </row>
        <row r="1394">
          <cell r="A1394" t="str">
            <v>A620</v>
          </cell>
        </row>
        <row r="1395">
          <cell r="A1395" t="str">
            <v>A620</v>
          </cell>
        </row>
        <row r="1396">
          <cell r="A1396" t="str">
            <v>A620</v>
          </cell>
        </row>
        <row r="1397">
          <cell r="A1397" t="str">
            <v>A620</v>
          </cell>
        </row>
        <row r="1398">
          <cell r="A1398" t="str">
            <v>A620</v>
          </cell>
        </row>
        <row r="1399">
          <cell r="A1399" t="str">
            <v>A620</v>
          </cell>
        </row>
        <row r="1400">
          <cell r="A1400" t="str">
            <v>A620</v>
          </cell>
        </row>
        <row r="1401">
          <cell r="A1401" t="str">
            <v>A620</v>
          </cell>
        </row>
        <row r="1402">
          <cell r="A1402" t="str">
            <v>A620</v>
          </cell>
        </row>
        <row r="1403">
          <cell r="A1403" t="str">
            <v>A620</v>
          </cell>
        </row>
        <row r="1404">
          <cell r="A1404" t="str">
            <v>A620</v>
          </cell>
        </row>
        <row r="1405">
          <cell r="A1405" t="str">
            <v>A620</v>
          </cell>
        </row>
        <row r="1406">
          <cell r="A1406" t="str">
            <v>A620</v>
          </cell>
        </row>
        <row r="1407">
          <cell r="A1407" t="str">
            <v>A620</v>
          </cell>
        </row>
        <row r="1408">
          <cell r="A1408" t="str">
            <v>A620</v>
          </cell>
        </row>
        <row r="1409">
          <cell r="A1409" t="str">
            <v>A621</v>
          </cell>
        </row>
        <row r="1410">
          <cell r="A1410" t="str">
            <v>A621</v>
          </cell>
        </row>
        <row r="1411">
          <cell r="A1411" t="str">
            <v>A621</v>
          </cell>
        </row>
        <row r="1412">
          <cell r="A1412" t="str">
            <v>A621</v>
          </cell>
        </row>
        <row r="1413">
          <cell r="A1413" t="str">
            <v>A621</v>
          </cell>
        </row>
        <row r="1414">
          <cell r="A1414" t="str">
            <v>A621</v>
          </cell>
        </row>
        <row r="1415">
          <cell r="A1415" t="str">
            <v>A621</v>
          </cell>
        </row>
        <row r="1416">
          <cell r="A1416" t="str">
            <v>A621</v>
          </cell>
        </row>
        <row r="1417">
          <cell r="A1417" t="str">
            <v>A621</v>
          </cell>
        </row>
        <row r="1418">
          <cell r="A1418" t="str">
            <v>A621</v>
          </cell>
        </row>
        <row r="1419">
          <cell r="A1419" t="str">
            <v>A621</v>
          </cell>
        </row>
        <row r="1420">
          <cell r="A1420" t="str">
            <v>A621</v>
          </cell>
        </row>
        <row r="1421">
          <cell r="A1421" t="str">
            <v>A621</v>
          </cell>
        </row>
        <row r="1422">
          <cell r="A1422" t="str">
            <v>A621</v>
          </cell>
        </row>
        <row r="1423">
          <cell r="A1423" t="str">
            <v>A621</v>
          </cell>
        </row>
        <row r="1424">
          <cell r="A1424" t="str">
            <v>A621</v>
          </cell>
        </row>
        <row r="1425">
          <cell r="A1425" t="str">
            <v>A621</v>
          </cell>
        </row>
        <row r="1426">
          <cell r="A1426" t="str">
            <v>A621</v>
          </cell>
        </row>
        <row r="1427">
          <cell r="A1427" t="str">
            <v>A621</v>
          </cell>
        </row>
        <row r="1428">
          <cell r="A1428" t="str">
            <v>A621</v>
          </cell>
        </row>
        <row r="1429">
          <cell r="A1429" t="str">
            <v>A621</v>
          </cell>
        </row>
        <row r="1430">
          <cell r="A1430" t="str">
            <v>A621</v>
          </cell>
        </row>
        <row r="1431">
          <cell r="A1431" t="str">
            <v>A622</v>
          </cell>
        </row>
        <row r="1432">
          <cell r="A1432" t="str">
            <v>A622</v>
          </cell>
        </row>
        <row r="1433">
          <cell r="A1433" t="str">
            <v>A622</v>
          </cell>
        </row>
        <row r="1434">
          <cell r="A1434" t="str">
            <v>A622</v>
          </cell>
        </row>
        <row r="1435">
          <cell r="A1435" t="str">
            <v>A622</v>
          </cell>
        </row>
        <row r="1436">
          <cell r="A1436" t="str">
            <v>A622</v>
          </cell>
        </row>
        <row r="1437">
          <cell r="A1437" t="str">
            <v>A622</v>
          </cell>
        </row>
        <row r="1438">
          <cell r="A1438" t="str">
            <v>A622</v>
          </cell>
        </row>
        <row r="1439">
          <cell r="A1439" t="str">
            <v>A622</v>
          </cell>
        </row>
        <row r="1440">
          <cell r="A1440" t="str">
            <v>A622</v>
          </cell>
        </row>
        <row r="1441">
          <cell r="A1441" t="str">
            <v>A622</v>
          </cell>
        </row>
        <row r="1442">
          <cell r="A1442" t="str">
            <v>A622</v>
          </cell>
        </row>
        <row r="1443">
          <cell r="A1443" t="str">
            <v>A622</v>
          </cell>
        </row>
        <row r="1444">
          <cell r="A1444" t="str">
            <v>A622</v>
          </cell>
        </row>
        <row r="1445">
          <cell r="A1445" t="str">
            <v>A622</v>
          </cell>
        </row>
        <row r="1446">
          <cell r="A1446" t="str">
            <v>A622</v>
          </cell>
        </row>
        <row r="1447">
          <cell r="A1447" t="str">
            <v>A622</v>
          </cell>
        </row>
        <row r="1448">
          <cell r="A1448" t="str">
            <v>A622</v>
          </cell>
        </row>
        <row r="1449">
          <cell r="A1449" t="str">
            <v>A622</v>
          </cell>
        </row>
        <row r="1450">
          <cell r="A1450" t="str">
            <v>A622</v>
          </cell>
        </row>
        <row r="1451">
          <cell r="A1451" t="str">
            <v>A622</v>
          </cell>
        </row>
        <row r="1452">
          <cell r="A1452" t="str">
            <v>A622</v>
          </cell>
        </row>
        <row r="1453">
          <cell r="A1453" t="str">
            <v>A623</v>
          </cell>
        </row>
        <row r="1454">
          <cell r="A1454" t="str">
            <v>A623</v>
          </cell>
        </row>
        <row r="1455">
          <cell r="A1455" t="str">
            <v>A623</v>
          </cell>
        </row>
        <row r="1456">
          <cell r="A1456" t="str">
            <v>A623</v>
          </cell>
        </row>
        <row r="1457">
          <cell r="A1457" t="str">
            <v>A623</v>
          </cell>
        </row>
        <row r="1458">
          <cell r="A1458" t="str">
            <v>A623</v>
          </cell>
        </row>
        <row r="1459">
          <cell r="A1459" t="str">
            <v>A623</v>
          </cell>
        </row>
        <row r="1460">
          <cell r="A1460" t="str">
            <v>A623</v>
          </cell>
        </row>
        <row r="1461">
          <cell r="A1461" t="str">
            <v>A623</v>
          </cell>
        </row>
        <row r="1462">
          <cell r="A1462" t="str">
            <v>A623</v>
          </cell>
        </row>
        <row r="1463">
          <cell r="A1463" t="str">
            <v>A623</v>
          </cell>
        </row>
        <row r="1464">
          <cell r="A1464" t="str">
            <v>A623</v>
          </cell>
        </row>
        <row r="1465">
          <cell r="A1465" t="str">
            <v>A623</v>
          </cell>
        </row>
        <row r="1466">
          <cell r="A1466" t="str">
            <v>A623</v>
          </cell>
        </row>
        <row r="1467">
          <cell r="A1467" t="str">
            <v>A623</v>
          </cell>
        </row>
        <row r="1468">
          <cell r="A1468" t="str">
            <v>A623</v>
          </cell>
        </row>
        <row r="1469">
          <cell r="A1469" t="str">
            <v>A623</v>
          </cell>
        </row>
        <row r="1470">
          <cell r="A1470" t="str">
            <v>A623</v>
          </cell>
        </row>
        <row r="1471">
          <cell r="A1471" t="str">
            <v>A623</v>
          </cell>
        </row>
        <row r="1472">
          <cell r="A1472" t="str">
            <v>A624</v>
          </cell>
        </row>
        <row r="1473">
          <cell r="A1473" t="str">
            <v>A624</v>
          </cell>
        </row>
        <row r="1474">
          <cell r="A1474" t="str">
            <v>A624</v>
          </cell>
        </row>
        <row r="1475">
          <cell r="A1475" t="str">
            <v>A624</v>
          </cell>
        </row>
        <row r="1476">
          <cell r="A1476" t="str">
            <v>A624</v>
          </cell>
        </row>
        <row r="1477">
          <cell r="A1477" t="str">
            <v>A624</v>
          </cell>
        </row>
        <row r="1478">
          <cell r="A1478" t="str">
            <v>A624</v>
          </cell>
        </row>
        <row r="1479">
          <cell r="A1479" t="str">
            <v>A624</v>
          </cell>
        </row>
        <row r="1480">
          <cell r="A1480" t="str">
            <v>A624</v>
          </cell>
        </row>
        <row r="1481">
          <cell r="A1481" t="str">
            <v>A624</v>
          </cell>
        </row>
        <row r="1482">
          <cell r="A1482" t="str">
            <v>A624</v>
          </cell>
        </row>
        <row r="1483">
          <cell r="A1483" t="str">
            <v>A624</v>
          </cell>
        </row>
        <row r="1484">
          <cell r="A1484" t="str">
            <v>A624</v>
          </cell>
        </row>
        <row r="1485">
          <cell r="A1485" t="str">
            <v>A624</v>
          </cell>
        </row>
        <row r="1486">
          <cell r="A1486" t="str">
            <v>A624</v>
          </cell>
        </row>
        <row r="1487">
          <cell r="A1487" t="str">
            <v>A624</v>
          </cell>
        </row>
        <row r="1488">
          <cell r="A1488" t="str">
            <v>A624</v>
          </cell>
        </row>
        <row r="1489">
          <cell r="A1489" t="str">
            <v>A624</v>
          </cell>
        </row>
        <row r="1490">
          <cell r="A1490" t="str">
            <v>A624</v>
          </cell>
        </row>
        <row r="1491">
          <cell r="A1491" t="str">
            <v>A624</v>
          </cell>
        </row>
        <row r="1492">
          <cell r="A1492" t="str">
            <v>A624</v>
          </cell>
        </row>
        <row r="1493">
          <cell r="A1493" t="str">
            <v>A624</v>
          </cell>
        </row>
        <row r="1494">
          <cell r="A1494" t="str">
            <v>A624</v>
          </cell>
        </row>
        <row r="1495">
          <cell r="A1495" t="str">
            <v>A625</v>
          </cell>
        </row>
        <row r="1496">
          <cell r="A1496" t="str">
            <v>A625</v>
          </cell>
        </row>
        <row r="1497">
          <cell r="A1497" t="str">
            <v>A625</v>
          </cell>
        </row>
        <row r="1498">
          <cell r="A1498" t="str">
            <v>A625</v>
          </cell>
        </row>
        <row r="1499">
          <cell r="A1499" t="str">
            <v>A625</v>
          </cell>
        </row>
        <row r="1500">
          <cell r="A1500" t="str">
            <v>A625</v>
          </cell>
        </row>
        <row r="1501">
          <cell r="A1501" t="str">
            <v>A625</v>
          </cell>
        </row>
        <row r="1502">
          <cell r="A1502" t="str">
            <v>A625</v>
          </cell>
        </row>
        <row r="1503">
          <cell r="A1503" t="str">
            <v>A625</v>
          </cell>
        </row>
        <row r="1504">
          <cell r="A1504" t="str">
            <v>A625</v>
          </cell>
        </row>
        <row r="1505">
          <cell r="A1505" t="str">
            <v>A625</v>
          </cell>
        </row>
        <row r="1506">
          <cell r="A1506" t="str">
            <v>A625</v>
          </cell>
        </row>
        <row r="1507">
          <cell r="A1507" t="str">
            <v>A625</v>
          </cell>
        </row>
        <row r="1508">
          <cell r="A1508" t="str">
            <v>A625</v>
          </cell>
        </row>
        <row r="1509">
          <cell r="A1509" t="str">
            <v>A625</v>
          </cell>
        </row>
        <row r="1510">
          <cell r="A1510" t="str">
            <v>A625</v>
          </cell>
        </row>
        <row r="1511">
          <cell r="A1511" t="str">
            <v>A625</v>
          </cell>
        </row>
        <row r="1512">
          <cell r="A1512" t="str">
            <v>A625</v>
          </cell>
        </row>
        <row r="1513">
          <cell r="A1513" t="str">
            <v>A625</v>
          </cell>
        </row>
        <row r="1514">
          <cell r="A1514" t="str">
            <v>A625</v>
          </cell>
        </row>
        <row r="1515">
          <cell r="A1515" t="str">
            <v>A625</v>
          </cell>
        </row>
        <row r="1516">
          <cell r="A1516" t="str">
            <v>A625</v>
          </cell>
        </row>
        <row r="1517">
          <cell r="A1517" t="str">
            <v>A625</v>
          </cell>
        </row>
        <row r="1518">
          <cell r="A1518" t="str">
            <v>A627</v>
          </cell>
        </row>
        <row r="1519">
          <cell r="A1519" t="str">
            <v>A627</v>
          </cell>
        </row>
        <row r="1520">
          <cell r="A1520" t="str">
            <v>A627</v>
          </cell>
        </row>
        <row r="1521">
          <cell r="A1521" t="str">
            <v>A627</v>
          </cell>
        </row>
        <row r="1522">
          <cell r="A1522" t="str">
            <v>A627</v>
          </cell>
        </row>
        <row r="1523">
          <cell r="A1523" t="str">
            <v>A627</v>
          </cell>
        </row>
        <row r="1524">
          <cell r="A1524" t="str">
            <v>A627</v>
          </cell>
        </row>
        <row r="1525">
          <cell r="A1525" t="str">
            <v>A627</v>
          </cell>
        </row>
        <row r="1526">
          <cell r="A1526" t="str">
            <v>A627</v>
          </cell>
        </row>
        <row r="1527">
          <cell r="A1527" t="str">
            <v>A627</v>
          </cell>
        </row>
        <row r="1528">
          <cell r="A1528" t="str">
            <v>A627</v>
          </cell>
        </row>
        <row r="1529">
          <cell r="A1529" t="str">
            <v>A627</v>
          </cell>
        </row>
        <row r="1530">
          <cell r="A1530" t="str">
            <v>A627</v>
          </cell>
        </row>
        <row r="1531">
          <cell r="A1531" t="str">
            <v>A627</v>
          </cell>
        </row>
        <row r="1532">
          <cell r="A1532" t="str">
            <v>A627</v>
          </cell>
        </row>
        <row r="1533">
          <cell r="A1533" t="str">
            <v>A627</v>
          </cell>
        </row>
        <row r="1534">
          <cell r="A1534" t="str">
            <v>A627</v>
          </cell>
        </row>
        <row r="1535">
          <cell r="A1535" t="str">
            <v>A627</v>
          </cell>
        </row>
        <row r="1536">
          <cell r="A1536" t="str">
            <v>A627</v>
          </cell>
        </row>
        <row r="1537">
          <cell r="A1537" t="str">
            <v>A627</v>
          </cell>
        </row>
        <row r="1538">
          <cell r="A1538" t="str">
            <v>A627</v>
          </cell>
        </row>
        <row r="1539">
          <cell r="A1539" t="str">
            <v>A627</v>
          </cell>
        </row>
        <row r="1540">
          <cell r="A1540" t="str">
            <v>A753</v>
          </cell>
        </row>
        <row r="1541">
          <cell r="A1541" t="str">
            <v>A753</v>
          </cell>
        </row>
        <row r="1542">
          <cell r="A1542" t="str">
            <v>A753</v>
          </cell>
        </row>
        <row r="1543">
          <cell r="A1543" t="str">
            <v>K002</v>
          </cell>
        </row>
        <row r="1544">
          <cell r="A1544" t="str">
            <v>K002</v>
          </cell>
        </row>
        <row r="1545">
          <cell r="A1545" t="str">
            <v>K002</v>
          </cell>
        </row>
        <row r="1546">
          <cell r="A1546" t="str">
            <v>K003</v>
          </cell>
        </row>
        <row r="1547">
          <cell r="A1547" t="str">
            <v>K004</v>
          </cell>
        </row>
        <row r="1548">
          <cell r="A1548" t="str">
            <v>K004</v>
          </cell>
        </row>
        <row r="1549">
          <cell r="A1549" t="str">
            <v>K004</v>
          </cell>
        </row>
        <row r="1550">
          <cell r="A1550" t="str">
            <v>K004</v>
          </cell>
        </row>
        <row r="1551">
          <cell r="A1551" t="str">
            <v>K004</v>
          </cell>
        </row>
        <row r="1552">
          <cell r="A1552" t="str">
            <v>K004</v>
          </cell>
        </row>
        <row r="1553">
          <cell r="A1553" t="str">
            <v>K004</v>
          </cell>
        </row>
        <row r="1554">
          <cell r="A1554" t="str">
            <v>K004</v>
          </cell>
        </row>
        <row r="1555">
          <cell r="A1555" t="str">
            <v>K004</v>
          </cell>
        </row>
        <row r="1556">
          <cell r="A1556" t="str">
            <v>K004</v>
          </cell>
        </row>
        <row r="1557">
          <cell r="A1557" t="str">
            <v>K004</v>
          </cell>
        </row>
        <row r="1558">
          <cell r="A1558" t="str">
            <v>K004</v>
          </cell>
        </row>
        <row r="1559">
          <cell r="A1559" t="str">
            <v>K004</v>
          </cell>
        </row>
        <row r="1560">
          <cell r="A1560" t="str">
            <v>K004</v>
          </cell>
        </row>
        <row r="1561">
          <cell r="A1561" t="str">
            <v>K004</v>
          </cell>
        </row>
        <row r="1562">
          <cell r="A1562" t="str">
            <v>K004</v>
          </cell>
        </row>
        <row r="1563">
          <cell r="A1563" t="str">
            <v>K004</v>
          </cell>
        </row>
        <row r="1564">
          <cell r="A1564" t="str">
            <v>K004</v>
          </cell>
        </row>
        <row r="1565">
          <cell r="A1565" t="str">
            <v>K004</v>
          </cell>
        </row>
        <row r="1566">
          <cell r="A1566" t="str">
            <v>K004</v>
          </cell>
        </row>
        <row r="1567">
          <cell r="A1567" t="str">
            <v>K005</v>
          </cell>
        </row>
        <row r="1568">
          <cell r="A1568" t="str">
            <v>K005</v>
          </cell>
        </row>
        <row r="1569">
          <cell r="A1569" t="str">
            <v>K005</v>
          </cell>
        </row>
        <row r="1570">
          <cell r="A1570" t="str">
            <v>K005</v>
          </cell>
        </row>
        <row r="1571">
          <cell r="A1571" t="str">
            <v>K005</v>
          </cell>
        </row>
        <row r="1572">
          <cell r="A1572" t="str">
            <v>K005</v>
          </cell>
        </row>
        <row r="1573">
          <cell r="A1573" t="str">
            <v>K005</v>
          </cell>
        </row>
        <row r="1574">
          <cell r="A1574" t="str">
            <v>K005</v>
          </cell>
        </row>
        <row r="1575">
          <cell r="A1575" t="str">
            <v>K005</v>
          </cell>
        </row>
        <row r="1576">
          <cell r="A1576" t="str">
            <v>K007</v>
          </cell>
        </row>
        <row r="1577">
          <cell r="A1577" t="str">
            <v>K007</v>
          </cell>
        </row>
        <row r="1578">
          <cell r="A1578" t="str">
            <v>K007</v>
          </cell>
        </row>
        <row r="1579">
          <cell r="A1579" t="str">
            <v>K007</v>
          </cell>
        </row>
        <row r="1580">
          <cell r="A1580" t="str">
            <v>K007</v>
          </cell>
        </row>
        <row r="1581">
          <cell r="A1581" t="str">
            <v>K007</v>
          </cell>
        </row>
        <row r="1582">
          <cell r="A1582" t="str">
            <v>K007</v>
          </cell>
        </row>
        <row r="1583">
          <cell r="A1583" t="str">
            <v>K007</v>
          </cell>
        </row>
        <row r="1584">
          <cell r="A1584" t="str">
            <v>K010</v>
          </cell>
        </row>
        <row r="1585">
          <cell r="A1585" t="str">
            <v>K010</v>
          </cell>
        </row>
        <row r="1586">
          <cell r="A1586" t="str">
            <v>K010</v>
          </cell>
        </row>
        <row r="1587">
          <cell r="A1587" t="str">
            <v>K010</v>
          </cell>
        </row>
        <row r="1588">
          <cell r="A1588" t="str">
            <v>K010</v>
          </cell>
        </row>
        <row r="1589">
          <cell r="A1589" t="str">
            <v>K010</v>
          </cell>
        </row>
        <row r="1590">
          <cell r="A1590" t="str">
            <v>K010</v>
          </cell>
        </row>
        <row r="1591">
          <cell r="A1591" t="str">
            <v>K010</v>
          </cell>
        </row>
        <row r="1592">
          <cell r="A1592" t="str">
            <v>K010</v>
          </cell>
        </row>
        <row r="1593">
          <cell r="A1593" t="str">
            <v>K011</v>
          </cell>
        </row>
        <row r="1594">
          <cell r="A1594" t="str">
            <v>K011</v>
          </cell>
        </row>
        <row r="1595">
          <cell r="A1595" t="str">
            <v>K011</v>
          </cell>
        </row>
        <row r="1596">
          <cell r="A1596" t="str">
            <v>K011</v>
          </cell>
        </row>
        <row r="1597">
          <cell r="A1597" t="str">
            <v>K011</v>
          </cell>
        </row>
        <row r="1598">
          <cell r="A1598" t="str">
            <v>K011</v>
          </cell>
        </row>
        <row r="1599">
          <cell r="A1599" t="str">
            <v>K011</v>
          </cell>
        </row>
        <row r="1600">
          <cell r="A1600" t="str">
            <v>K011</v>
          </cell>
        </row>
        <row r="1601">
          <cell r="A1601" t="str">
            <v>K011</v>
          </cell>
        </row>
        <row r="1602">
          <cell r="A1602" t="str">
            <v>K011</v>
          </cell>
        </row>
        <row r="1603">
          <cell r="A1603" t="str">
            <v>K011</v>
          </cell>
        </row>
        <row r="1604">
          <cell r="A1604" t="str">
            <v>K011</v>
          </cell>
        </row>
        <row r="1605">
          <cell r="A1605" t="str">
            <v>K012</v>
          </cell>
        </row>
        <row r="1606">
          <cell r="A1606" t="str">
            <v>K012</v>
          </cell>
        </row>
        <row r="1607">
          <cell r="A1607" t="str">
            <v>K012</v>
          </cell>
        </row>
        <row r="1608">
          <cell r="A1608" t="str">
            <v>K012</v>
          </cell>
        </row>
        <row r="1609">
          <cell r="A1609" t="str">
            <v>K012</v>
          </cell>
        </row>
        <row r="1610">
          <cell r="A1610" t="str">
            <v>K012</v>
          </cell>
        </row>
        <row r="1611">
          <cell r="A1611" t="str">
            <v>K012</v>
          </cell>
        </row>
        <row r="1612">
          <cell r="A1612" t="str">
            <v>K012</v>
          </cell>
        </row>
        <row r="1613">
          <cell r="A1613" t="str">
            <v>K013</v>
          </cell>
        </row>
        <row r="1614">
          <cell r="A1614" t="str">
            <v>K013</v>
          </cell>
        </row>
        <row r="1615">
          <cell r="A1615" t="str">
            <v>K015</v>
          </cell>
        </row>
        <row r="1616">
          <cell r="A1616" t="str">
            <v>K015</v>
          </cell>
        </row>
        <row r="1617">
          <cell r="A1617" t="str">
            <v>K015</v>
          </cell>
        </row>
        <row r="1618">
          <cell r="A1618" t="str">
            <v>K015</v>
          </cell>
        </row>
        <row r="1619">
          <cell r="A1619" t="str">
            <v>K015</v>
          </cell>
        </row>
        <row r="1620">
          <cell r="A1620" t="str">
            <v>K015</v>
          </cell>
        </row>
        <row r="1621">
          <cell r="A1621" t="str">
            <v>K015</v>
          </cell>
        </row>
        <row r="1622">
          <cell r="A1622" t="str">
            <v>K015</v>
          </cell>
        </row>
        <row r="1623">
          <cell r="A1623" t="str">
            <v>K015</v>
          </cell>
        </row>
        <row r="1624">
          <cell r="A1624" t="str">
            <v>K015</v>
          </cell>
        </row>
        <row r="1625">
          <cell r="A1625" t="str">
            <v>K015</v>
          </cell>
        </row>
        <row r="1626">
          <cell r="A1626" t="str">
            <v>K016</v>
          </cell>
        </row>
        <row r="1627">
          <cell r="A1627" t="str">
            <v>K016</v>
          </cell>
        </row>
        <row r="1628">
          <cell r="A1628" t="str">
            <v>K016</v>
          </cell>
        </row>
        <row r="1629">
          <cell r="A1629" t="str">
            <v>K016</v>
          </cell>
        </row>
        <row r="1630">
          <cell r="A1630" t="str">
            <v>K016</v>
          </cell>
        </row>
        <row r="1631">
          <cell r="A1631" t="str">
            <v>K016</v>
          </cell>
        </row>
        <row r="1632">
          <cell r="A1632" t="str">
            <v>K016</v>
          </cell>
        </row>
        <row r="1633">
          <cell r="A1633" t="str">
            <v>K016</v>
          </cell>
        </row>
        <row r="1634">
          <cell r="A1634" t="str">
            <v>K016</v>
          </cell>
        </row>
        <row r="1635">
          <cell r="A1635" t="str">
            <v>K016</v>
          </cell>
        </row>
        <row r="1636">
          <cell r="A1636" t="str">
            <v>K016</v>
          </cell>
        </row>
        <row r="1637">
          <cell r="A1637" t="str">
            <v>K017</v>
          </cell>
        </row>
        <row r="1638">
          <cell r="A1638" t="str">
            <v>K017</v>
          </cell>
        </row>
        <row r="1639">
          <cell r="A1639" t="str">
            <v>K017</v>
          </cell>
        </row>
        <row r="1640">
          <cell r="A1640" t="str">
            <v>K017</v>
          </cell>
        </row>
        <row r="1641">
          <cell r="A1641" t="str">
            <v>K017</v>
          </cell>
        </row>
        <row r="1642">
          <cell r="A1642" t="str">
            <v>K017</v>
          </cell>
        </row>
        <row r="1643">
          <cell r="A1643" t="str">
            <v>K017</v>
          </cell>
        </row>
        <row r="1644">
          <cell r="A1644" t="str">
            <v>K017</v>
          </cell>
        </row>
        <row r="1645">
          <cell r="A1645" t="str">
            <v>K017</v>
          </cell>
        </row>
        <row r="1646">
          <cell r="A1646" t="str">
            <v>K017</v>
          </cell>
        </row>
        <row r="1647">
          <cell r="A1647" t="str">
            <v>K017</v>
          </cell>
        </row>
        <row r="1648">
          <cell r="A1648" t="str">
            <v>K017</v>
          </cell>
        </row>
        <row r="1649">
          <cell r="A1649" t="str">
            <v>K017</v>
          </cell>
        </row>
        <row r="1650">
          <cell r="A1650" t="str">
            <v>K017</v>
          </cell>
        </row>
        <row r="1651">
          <cell r="A1651" t="str">
            <v>K018</v>
          </cell>
        </row>
        <row r="1652">
          <cell r="A1652" t="str">
            <v>K018</v>
          </cell>
        </row>
        <row r="1653">
          <cell r="A1653" t="str">
            <v>K018</v>
          </cell>
        </row>
        <row r="1654">
          <cell r="A1654" t="str">
            <v>K018</v>
          </cell>
        </row>
        <row r="1655">
          <cell r="A1655" t="str">
            <v>K018</v>
          </cell>
        </row>
        <row r="1656">
          <cell r="A1656" t="str">
            <v>K018</v>
          </cell>
        </row>
        <row r="1657">
          <cell r="A1657" t="str">
            <v>K018</v>
          </cell>
        </row>
        <row r="1658">
          <cell r="A1658" t="str">
            <v>K018</v>
          </cell>
        </row>
        <row r="1659">
          <cell r="A1659" t="str">
            <v>K018</v>
          </cell>
        </row>
        <row r="1660">
          <cell r="A1660" t="str">
            <v>K018</v>
          </cell>
        </row>
        <row r="1661">
          <cell r="A1661" t="str">
            <v>K018</v>
          </cell>
        </row>
        <row r="1662">
          <cell r="A1662" t="str">
            <v>K018</v>
          </cell>
        </row>
        <row r="1663">
          <cell r="A1663" t="str">
            <v>K018</v>
          </cell>
        </row>
        <row r="1664">
          <cell r="A1664" t="str">
            <v>K018</v>
          </cell>
        </row>
        <row r="1665">
          <cell r="A1665" t="str">
            <v>K018</v>
          </cell>
        </row>
        <row r="1666">
          <cell r="A1666" t="str">
            <v>K018</v>
          </cell>
        </row>
        <row r="1667">
          <cell r="A1667" t="str">
            <v>K018</v>
          </cell>
        </row>
        <row r="1668">
          <cell r="A1668" t="str">
            <v>K018</v>
          </cell>
        </row>
        <row r="1669">
          <cell r="A1669" t="str">
            <v>K018</v>
          </cell>
        </row>
        <row r="1670">
          <cell r="A1670" t="str">
            <v>K018</v>
          </cell>
        </row>
        <row r="1671">
          <cell r="A1671" t="str">
            <v>K018</v>
          </cell>
        </row>
        <row r="1672">
          <cell r="A1672" t="str">
            <v>K018</v>
          </cell>
        </row>
        <row r="1673">
          <cell r="A1673" t="str">
            <v>K019</v>
          </cell>
        </row>
        <row r="1674">
          <cell r="A1674" t="str">
            <v>K019</v>
          </cell>
        </row>
        <row r="1675">
          <cell r="A1675" t="str">
            <v>K019</v>
          </cell>
        </row>
        <row r="1676">
          <cell r="A1676" t="str">
            <v>K019</v>
          </cell>
        </row>
        <row r="1677">
          <cell r="A1677" t="str">
            <v>K019</v>
          </cell>
        </row>
        <row r="1678">
          <cell r="A1678" t="str">
            <v>K019</v>
          </cell>
        </row>
        <row r="1679">
          <cell r="A1679" t="str">
            <v>K019</v>
          </cell>
        </row>
        <row r="1680">
          <cell r="A1680" t="str">
            <v>K019</v>
          </cell>
        </row>
        <row r="1681">
          <cell r="A1681" t="str">
            <v>K019</v>
          </cell>
        </row>
        <row r="1682">
          <cell r="A1682" t="str">
            <v>K020</v>
          </cell>
        </row>
        <row r="1683">
          <cell r="A1683" t="str">
            <v>K020</v>
          </cell>
        </row>
        <row r="1684">
          <cell r="A1684" t="str">
            <v>K020</v>
          </cell>
        </row>
        <row r="1685">
          <cell r="A1685" t="str">
            <v>K020</v>
          </cell>
        </row>
        <row r="1686">
          <cell r="A1686" t="str">
            <v>K020</v>
          </cell>
        </row>
        <row r="1687">
          <cell r="A1687" t="str">
            <v>K020</v>
          </cell>
        </row>
        <row r="1688">
          <cell r="A1688" t="str">
            <v>K020</v>
          </cell>
        </row>
        <row r="1689">
          <cell r="A1689" t="str">
            <v>K020</v>
          </cell>
        </row>
        <row r="1690">
          <cell r="A1690" t="str">
            <v>K020</v>
          </cell>
        </row>
        <row r="1691">
          <cell r="A1691" t="str">
            <v>K020</v>
          </cell>
        </row>
        <row r="1692">
          <cell r="A1692" t="str">
            <v>K020</v>
          </cell>
        </row>
        <row r="1693">
          <cell r="A1693" t="str">
            <v>K020</v>
          </cell>
        </row>
        <row r="1694">
          <cell r="A1694" t="str">
            <v>K020</v>
          </cell>
        </row>
        <row r="1695">
          <cell r="A1695" t="str">
            <v>K020</v>
          </cell>
        </row>
        <row r="1696">
          <cell r="A1696" t="str">
            <v>K020</v>
          </cell>
        </row>
        <row r="1697">
          <cell r="A1697" t="str">
            <v>K020</v>
          </cell>
        </row>
        <row r="1698">
          <cell r="A1698" t="str">
            <v>K020</v>
          </cell>
        </row>
        <row r="1699">
          <cell r="A1699" t="str">
            <v>K020</v>
          </cell>
        </row>
        <row r="1700">
          <cell r="A1700" t="str">
            <v>K020</v>
          </cell>
        </row>
        <row r="1701">
          <cell r="A1701" t="str">
            <v>K020</v>
          </cell>
        </row>
        <row r="1702">
          <cell r="A1702" t="str">
            <v>K020</v>
          </cell>
        </row>
        <row r="1703">
          <cell r="A1703" t="str">
            <v>K020</v>
          </cell>
        </row>
        <row r="1704">
          <cell r="A1704" t="str">
            <v>K020</v>
          </cell>
        </row>
        <row r="1705">
          <cell r="A1705" t="str">
            <v>K020</v>
          </cell>
        </row>
        <row r="1706">
          <cell r="A1706" t="str">
            <v>K020</v>
          </cell>
        </row>
        <row r="1707">
          <cell r="A1707" t="str">
            <v>K020</v>
          </cell>
        </row>
        <row r="1708">
          <cell r="A1708" t="str">
            <v>K020</v>
          </cell>
        </row>
        <row r="1709">
          <cell r="A1709" t="str">
            <v>K020</v>
          </cell>
        </row>
        <row r="1710">
          <cell r="A1710" t="str">
            <v>K020</v>
          </cell>
        </row>
        <row r="1711">
          <cell r="A1711" t="str">
            <v>K020</v>
          </cell>
        </row>
        <row r="1712">
          <cell r="A1712" t="str">
            <v>K020</v>
          </cell>
        </row>
        <row r="1713">
          <cell r="A1713" t="str">
            <v>K020</v>
          </cell>
        </row>
        <row r="1714">
          <cell r="A1714" t="str">
            <v>K020</v>
          </cell>
        </row>
        <row r="1715">
          <cell r="A1715" t="str">
            <v>K020</v>
          </cell>
        </row>
        <row r="1716">
          <cell r="A1716" t="str">
            <v>K020</v>
          </cell>
        </row>
        <row r="1717">
          <cell r="A1717" t="str">
            <v>K020</v>
          </cell>
        </row>
        <row r="1718">
          <cell r="A1718" t="str">
            <v>K020</v>
          </cell>
        </row>
        <row r="1719">
          <cell r="A1719" t="str">
            <v>K020</v>
          </cell>
        </row>
        <row r="1720">
          <cell r="A1720" t="str">
            <v>K020</v>
          </cell>
        </row>
        <row r="1721">
          <cell r="A1721" t="str">
            <v>K020</v>
          </cell>
        </row>
        <row r="1722">
          <cell r="A1722" t="str">
            <v>K020</v>
          </cell>
        </row>
        <row r="1723">
          <cell r="A1723" t="str">
            <v>K020</v>
          </cell>
        </row>
        <row r="1724">
          <cell r="A1724" t="str">
            <v>K020</v>
          </cell>
        </row>
        <row r="1725">
          <cell r="A1725" t="str">
            <v>K020</v>
          </cell>
        </row>
        <row r="1726">
          <cell r="A1726" t="str">
            <v>K020</v>
          </cell>
        </row>
        <row r="1727">
          <cell r="A1727" t="str">
            <v>K020</v>
          </cell>
        </row>
        <row r="1728">
          <cell r="A1728" t="str">
            <v>K020</v>
          </cell>
        </row>
        <row r="1729">
          <cell r="A1729" t="str">
            <v>K020</v>
          </cell>
        </row>
        <row r="1730">
          <cell r="A1730" t="str">
            <v>K020</v>
          </cell>
        </row>
        <row r="1731">
          <cell r="A1731" t="str">
            <v>K021</v>
          </cell>
        </row>
        <row r="1732">
          <cell r="A1732" t="str">
            <v>K021</v>
          </cell>
        </row>
        <row r="1733">
          <cell r="A1733" t="str">
            <v>K021</v>
          </cell>
        </row>
        <row r="1734">
          <cell r="A1734" t="str">
            <v>K021</v>
          </cell>
        </row>
        <row r="1735">
          <cell r="A1735" t="str">
            <v>K021</v>
          </cell>
        </row>
        <row r="1736">
          <cell r="A1736" t="str">
            <v>K021</v>
          </cell>
        </row>
        <row r="1737">
          <cell r="A1737" t="str">
            <v>K021</v>
          </cell>
        </row>
        <row r="1738">
          <cell r="A1738" t="str">
            <v>K021</v>
          </cell>
        </row>
        <row r="1739">
          <cell r="A1739" t="str">
            <v>K021</v>
          </cell>
        </row>
        <row r="1740">
          <cell r="A1740" t="str">
            <v>K021</v>
          </cell>
        </row>
        <row r="1741">
          <cell r="A1741" t="str">
            <v>K021</v>
          </cell>
        </row>
        <row r="1742">
          <cell r="A1742" t="str">
            <v>K022</v>
          </cell>
        </row>
        <row r="1743">
          <cell r="A1743" t="str">
            <v>K022</v>
          </cell>
        </row>
        <row r="1744">
          <cell r="A1744" t="str">
            <v>K023</v>
          </cell>
        </row>
        <row r="1745">
          <cell r="A1745" t="str">
            <v>K023</v>
          </cell>
        </row>
        <row r="1746">
          <cell r="A1746" t="str">
            <v>K023</v>
          </cell>
        </row>
        <row r="1747">
          <cell r="A1747" t="str">
            <v>K023</v>
          </cell>
        </row>
        <row r="1748">
          <cell r="A1748" t="str">
            <v>K023</v>
          </cell>
        </row>
        <row r="1749">
          <cell r="A1749" t="str">
            <v>K023</v>
          </cell>
        </row>
        <row r="1750">
          <cell r="A1750" t="str">
            <v>K023</v>
          </cell>
        </row>
        <row r="1751">
          <cell r="A1751" t="str">
            <v>K023</v>
          </cell>
        </row>
        <row r="1752">
          <cell r="A1752" t="str">
            <v>K023</v>
          </cell>
        </row>
        <row r="1753">
          <cell r="A1753" t="str">
            <v>K023</v>
          </cell>
        </row>
        <row r="1754">
          <cell r="A1754" t="str">
            <v>K023</v>
          </cell>
        </row>
        <row r="1755">
          <cell r="A1755" t="str">
            <v>K023</v>
          </cell>
        </row>
        <row r="1756">
          <cell r="A1756" t="str">
            <v>K030</v>
          </cell>
        </row>
        <row r="1757">
          <cell r="A1757" t="str">
            <v>K030</v>
          </cell>
        </row>
        <row r="1758">
          <cell r="A1758" t="str">
            <v>K030</v>
          </cell>
        </row>
        <row r="1759">
          <cell r="A1759" t="str">
            <v>K030</v>
          </cell>
        </row>
        <row r="1760">
          <cell r="A1760" t="str">
            <v>K030</v>
          </cell>
        </row>
        <row r="1761">
          <cell r="A1761" t="str">
            <v>K030</v>
          </cell>
        </row>
        <row r="1762">
          <cell r="A1762" t="str">
            <v>K030</v>
          </cell>
        </row>
        <row r="1763">
          <cell r="A1763" t="str">
            <v>K030</v>
          </cell>
        </row>
        <row r="1764">
          <cell r="A1764" t="str">
            <v>K030</v>
          </cell>
        </row>
        <row r="1765">
          <cell r="A1765" t="str">
            <v>K030</v>
          </cell>
        </row>
        <row r="1766">
          <cell r="A1766" t="str">
            <v>K030</v>
          </cell>
        </row>
        <row r="1767">
          <cell r="A1767" t="str">
            <v>K030</v>
          </cell>
        </row>
        <row r="1768">
          <cell r="A1768" t="str">
            <v>K030</v>
          </cell>
        </row>
        <row r="1769">
          <cell r="A1769" t="str">
            <v>K030</v>
          </cell>
        </row>
        <row r="1770">
          <cell r="A1770" t="str">
            <v>K030</v>
          </cell>
        </row>
        <row r="1771">
          <cell r="A1771" t="str">
            <v>K030</v>
          </cell>
        </row>
        <row r="1772">
          <cell r="A1772" t="str">
            <v>K030</v>
          </cell>
        </row>
        <row r="1773">
          <cell r="A1773" t="str">
            <v>K030</v>
          </cell>
        </row>
        <row r="1774">
          <cell r="A1774" t="str">
            <v>K030</v>
          </cell>
        </row>
        <row r="1775">
          <cell r="A1775" t="str">
            <v>K030</v>
          </cell>
        </row>
        <row r="1776">
          <cell r="A1776" t="str">
            <v>K030</v>
          </cell>
        </row>
        <row r="1777">
          <cell r="A1777" t="str">
            <v>K030</v>
          </cell>
        </row>
        <row r="1778">
          <cell r="A1778" t="str">
            <v>K030</v>
          </cell>
        </row>
        <row r="1779">
          <cell r="A1779" t="str">
            <v>K030</v>
          </cell>
        </row>
        <row r="1780">
          <cell r="A1780" t="str">
            <v>K030</v>
          </cell>
        </row>
        <row r="1781">
          <cell r="A1781" t="str">
            <v>K030</v>
          </cell>
        </row>
        <row r="1782">
          <cell r="A1782" t="str">
            <v>K030</v>
          </cell>
        </row>
        <row r="1783">
          <cell r="A1783" t="str">
            <v>K030</v>
          </cell>
        </row>
        <row r="1784">
          <cell r="A1784" t="str">
            <v>K030</v>
          </cell>
        </row>
        <row r="1785">
          <cell r="A1785" t="str">
            <v>K030</v>
          </cell>
        </row>
        <row r="1786">
          <cell r="A1786" t="str">
            <v>K030</v>
          </cell>
        </row>
        <row r="1787">
          <cell r="A1787" t="str">
            <v>K030</v>
          </cell>
        </row>
        <row r="1788">
          <cell r="A1788" t="str">
            <v>K031</v>
          </cell>
        </row>
        <row r="1789">
          <cell r="A1789" t="str">
            <v>K031</v>
          </cell>
        </row>
        <row r="1790">
          <cell r="A1790" t="str">
            <v>K031</v>
          </cell>
        </row>
        <row r="1791">
          <cell r="A1791" t="str">
            <v>K031</v>
          </cell>
        </row>
        <row r="1792">
          <cell r="A1792" t="str">
            <v>K031</v>
          </cell>
        </row>
        <row r="1793">
          <cell r="A1793" t="str">
            <v>K031</v>
          </cell>
        </row>
        <row r="1794">
          <cell r="A1794" t="str">
            <v>K031</v>
          </cell>
        </row>
        <row r="1795">
          <cell r="A1795" t="str">
            <v>K031</v>
          </cell>
        </row>
        <row r="1796">
          <cell r="A1796" t="str">
            <v>K031</v>
          </cell>
        </row>
        <row r="1797">
          <cell r="A1797" t="str">
            <v>K031</v>
          </cell>
        </row>
        <row r="1798">
          <cell r="A1798" t="str">
            <v>K031</v>
          </cell>
        </row>
        <row r="1799">
          <cell r="A1799" t="str">
            <v>K031</v>
          </cell>
        </row>
        <row r="1800">
          <cell r="A1800" t="str">
            <v>K031</v>
          </cell>
        </row>
        <row r="1801">
          <cell r="A1801" t="str">
            <v>K032</v>
          </cell>
        </row>
        <row r="1802">
          <cell r="A1802" t="str">
            <v>K032</v>
          </cell>
        </row>
        <row r="1803">
          <cell r="A1803" t="str">
            <v>K032</v>
          </cell>
        </row>
        <row r="1804">
          <cell r="A1804" t="str">
            <v>K032</v>
          </cell>
        </row>
        <row r="1805">
          <cell r="A1805" t="str">
            <v>K032</v>
          </cell>
        </row>
        <row r="1806">
          <cell r="A1806" t="str">
            <v>K032</v>
          </cell>
        </row>
        <row r="1807">
          <cell r="A1807" t="str">
            <v>K032</v>
          </cell>
        </row>
        <row r="1808">
          <cell r="A1808" t="str">
            <v>K032</v>
          </cell>
        </row>
        <row r="1809">
          <cell r="A1809" t="str">
            <v>K032</v>
          </cell>
        </row>
        <row r="1810">
          <cell r="A1810" t="str">
            <v>K032</v>
          </cell>
        </row>
        <row r="1811">
          <cell r="A1811" t="str">
            <v>K032</v>
          </cell>
        </row>
        <row r="1812">
          <cell r="A1812" t="str">
            <v>K032</v>
          </cell>
        </row>
        <row r="1813">
          <cell r="A1813" t="str">
            <v>K032</v>
          </cell>
        </row>
        <row r="1814">
          <cell r="A1814" t="str">
            <v>K032</v>
          </cell>
        </row>
        <row r="1815">
          <cell r="A1815" t="str">
            <v>K032</v>
          </cell>
        </row>
        <row r="1816">
          <cell r="A1816" t="str">
            <v>K032</v>
          </cell>
        </row>
        <row r="1817">
          <cell r="A1817" t="str">
            <v>K032</v>
          </cell>
        </row>
        <row r="1818">
          <cell r="A1818" t="str">
            <v>K040</v>
          </cell>
        </row>
        <row r="1819">
          <cell r="A1819" t="str">
            <v>K040</v>
          </cell>
        </row>
        <row r="1820">
          <cell r="A1820" t="str">
            <v>K040</v>
          </cell>
        </row>
        <row r="1821">
          <cell r="A1821" t="str">
            <v>K040</v>
          </cell>
        </row>
        <row r="1822">
          <cell r="A1822" t="str">
            <v>K040</v>
          </cell>
        </row>
        <row r="1823">
          <cell r="A1823" t="str">
            <v>K040</v>
          </cell>
        </row>
        <row r="1824">
          <cell r="A1824" t="str">
            <v>K040</v>
          </cell>
        </row>
        <row r="1825">
          <cell r="A1825" t="str">
            <v>K040</v>
          </cell>
        </row>
        <row r="1826">
          <cell r="A1826" t="str">
            <v>K040</v>
          </cell>
        </row>
        <row r="1827">
          <cell r="A1827" t="str">
            <v>K040</v>
          </cell>
        </row>
        <row r="1828">
          <cell r="A1828" t="str">
            <v>K040</v>
          </cell>
        </row>
        <row r="1829">
          <cell r="A1829" t="str">
            <v>K040</v>
          </cell>
        </row>
        <row r="1830">
          <cell r="A1830" t="str">
            <v>K040</v>
          </cell>
        </row>
        <row r="1831">
          <cell r="A1831" t="str">
            <v>K040</v>
          </cell>
        </row>
        <row r="1832">
          <cell r="A1832" t="str">
            <v>K040</v>
          </cell>
        </row>
        <row r="1833">
          <cell r="A1833" t="str">
            <v>K044</v>
          </cell>
        </row>
        <row r="1834">
          <cell r="A1834" t="str">
            <v>K044</v>
          </cell>
        </row>
        <row r="1835">
          <cell r="A1835" t="str">
            <v>K044</v>
          </cell>
        </row>
        <row r="1836">
          <cell r="A1836" t="str">
            <v>K044</v>
          </cell>
        </row>
        <row r="1837">
          <cell r="A1837" t="str">
            <v>K044</v>
          </cell>
        </row>
        <row r="1838">
          <cell r="A1838" t="str">
            <v>K044</v>
          </cell>
        </row>
        <row r="1839">
          <cell r="A1839" t="str">
            <v>K044</v>
          </cell>
        </row>
        <row r="1840">
          <cell r="A1840" t="str">
            <v>K044</v>
          </cell>
        </row>
        <row r="1841">
          <cell r="A1841" t="str">
            <v>K045</v>
          </cell>
        </row>
        <row r="1842">
          <cell r="A1842" t="str">
            <v>K045</v>
          </cell>
        </row>
        <row r="1843">
          <cell r="A1843" t="str">
            <v>K045</v>
          </cell>
        </row>
        <row r="1844">
          <cell r="A1844" t="str">
            <v>K045</v>
          </cell>
        </row>
        <row r="1845">
          <cell r="A1845" t="str">
            <v>K045</v>
          </cell>
        </row>
        <row r="1846">
          <cell r="A1846" t="str">
            <v>K045</v>
          </cell>
        </row>
        <row r="1847">
          <cell r="A1847" t="str">
            <v>K045</v>
          </cell>
        </row>
        <row r="1848">
          <cell r="A1848" t="str">
            <v>K045</v>
          </cell>
        </row>
        <row r="1849">
          <cell r="A1849" t="str">
            <v>K045</v>
          </cell>
        </row>
        <row r="1850">
          <cell r="A1850" t="str">
            <v>K045</v>
          </cell>
        </row>
        <row r="1851">
          <cell r="A1851" t="str">
            <v>K045</v>
          </cell>
        </row>
        <row r="1852">
          <cell r="A1852" t="str">
            <v>K045</v>
          </cell>
        </row>
        <row r="1853">
          <cell r="A1853" t="str">
            <v>K045</v>
          </cell>
        </row>
        <row r="1854">
          <cell r="A1854" t="str">
            <v>K045</v>
          </cell>
        </row>
        <row r="1855">
          <cell r="A1855" t="str">
            <v>K045</v>
          </cell>
        </row>
        <row r="1856">
          <cell r="A1856" t="str">
            <v>K045</v>
          </cell>
        </row>
        <row r="1857">
          <cell r="A1857" t="str">
            <v>K045</v>
          </cell>
        </row>
        <row r="1858">
          <cell r="A1858" t="str">
            <v>K045</v>
          </cell>
        </row>
        <row r="1859">
          <cell r="A1859" t="str">
            <v>K045</v>
          </cell>
        </row>
        <row r="1860">
          <cell r="A1860" t="str">
            <v>K045</v>
          </cell>
        </row>
        <row r="1861">
          <cell r="A1861" t="str">
            <v>K046</v>
          </cell>
        </row>
        <row r="1862">
          <cell r="A1862" t="str">
            <v>K046</v>
          </cell>
        </row>
        <row r="1863">
          <cell r="A1863" t="str">
            <v>K046</v>
          </cell>
        </row>
        <row r="1864">
          <cell r="A1864" t="str">
            <v>K046</v>
          </cell>
        </row>
        <row r="1865">
          <cell r="A1865" t="str">
            <v>K046</v>
          </cell>
        </row>
        <row r="1866">
          <cell r="A1866" t="str">
            <v>K046</v>
          </cell>
        </row>
        <row r="1867">
          <cell r="A1867" t="str">
            <v>K046</v>
          </cell>
        </row>
        <row r="1868">
          <cell r="A1868" t="str">
            <v>K046</v>
          </cell>
        </row>
        <row r="1869">
          <cell r="A1869" t="str">
            <v>K046</v>
          </cell>
        </row>
        <row r="1870">
          <cell r="A1870" t="str">
            <v>K046</v>
          </cell>
        </row>
        <row r="1871">
          <cell r="A1871" t="str">
            <v>K046</v>
          </cell>
        </row>
        <row r="1872">
          <cell r="A1872" t="str">
            <v>K046</v>
          </cell>
        </row>
        <row r="1873">
          <cell r="A1873" t="str">
            <v>K046</v>
          </cell>
        </row>
        <row r="1874">
          <cell r="A1874" t="str">
            <v>K046</v>
          </cell>
        </row>
        <row r="1875">
          <cell r="A1875" t="str">
            <v>K046</v>
          </cell>
        </row>
        <row r="1876">
          <cell r="A1876" t="str">
            <v>K046</v>
          </cell>
        </row>
        <row r="1877">
          <cell r="A1877" t="str">
            <v>K046</v>
          </cell>
        </row>
        <row r="1878">
          <cell r="A1878" t="str">
            <v>K060</v>
          </cell>
        </row>
        <row r="1879">
          <cell r="A1879" t="str">
            <v>K060</v>
          </cell>
        </row>
        <row r="1880">
          <cell r="A1880" t="str">
            <v>K060</v>
          </cell>
        </row>
        <row r="1881">
          <cell r="A1881" t="str">
            <v>K060</v>
          </cell>
        </row>
        <row r="1882">
          <cell r="A1882" t="str">
            <v>K060</v>
          </cell>
        </row>
        <row r="1883">
          <cell r="A1883" t="str">
            <v>K060</v>
          </cell>
        </row>
        <row r="1884">
          <cell r="A1884" t="str">
            <v>K060</v>
          </cell>
        </row>
        <row r="1885">
          <cell r="A1885" t="str">
            <v>K060</v>
          </cell>
        </row>
        <row r="1886">
          <cell r="A1886" t="str">
            <v>K060</v>
          </cell>
        </row>
        <row r="1887">
          <cell r="A1887" t="str">
            <v>K060</v>
          </cell>
        </row>
        <row r="1888">
          <cell r="A1888" t="str">
            <v>K060</v>
          </cell>
        </row>
        <row r="1889">
          <cell r="A1889" t="str">
            <v>K060</v>
          </cell>
        </row>
        <row r="1890">
          <cell r="A1890" t="str">
            <v>K060</v>
          </cell>
        </row>
        <row r="1891">
          <cell r="A1891" t="str">
            <v>K060</v>
          </cell>
        </row>
        <row r="1892">
          <cell r="A1892" t="str">
            <v>K060</v>
          </cell>
        </row>
        <row r="1893">
          <cell r="A1893" t="str">
            <v>K060</v>
          </cell>
        </row>
        <row r="1894">
          <cell r="A1894" t="str">
            <v>K060</v>
          </cell>
        </row>
        <row r="1895">
          <cell r="A1895" t="str">
            <v>K060</v>
          </cell>
        </row>
        <row r="1896">
          <cell r="A1896" t="str">
            <v>K060</v>
          </cell>
        </row>
        <row r="1897">
          <cell r="A1897" t="str">
            <v>K060</v>
          </cell>
        </row>
        <row r="1898">
          <cell r="A1898" t="str">
            <v>K060</v>
          </cell>
        </row>
        <row r="1899">
          <cell r="A1899" t="str">
            <v>K064</v>
          </cell>
        </row>
        <row r="1900">
          <cell r="A1900" t="str">
            <v>K064</v>
          </cell>
        </row>
        <row r="1901">
          <cell r="A1901" t="str">
            <v>K064</v>
          </cell>
        </row>
        <row r="1902">
          <cell r="A1902" t="str">
            <v>K064</v>
          </cell>
        </row>
        <row r="1903">
          <cell r="A1903" t="str">
            <v>K064</v>
          </cell>
        </row>
        <row r="1904">
          <cell r="A1904" t="str">
            <v>K064</v>
          </cell>
        </row>
        <row r="1905">
          <cell r="A1905" t="str">
            <v>K064</v>
          </cell>
        </row>
        <row r="1906">
          <cell r="A1906" t="str">
            <v>K064</v>
          </cell>
        </row>
        <row r="1907">
          <cell r="A1907" t="str">
            <v>K064</v>
          </cell>
        </row>
        <row r="1908">
          <cell r="A1908" t="str">
            <v>K064</v>
          </cell>
        </row>
        <row r="1909">
          <cell r="A1909" t="str">
            <v>K064</v>
          </cell>
        </row>
        <row r="1910">
          <cell r="A1910" t="str">
            <v>K064</v>
          </cell>
        </row>
        <row r="1911">
          <cell r="A1911" t="str">
            <v>K064</v>
          </cell>
        </row>
        <row r="1912">
          <cell r="A1912" t="str">
            <v>K064</v>
          </cell>
        </row>
        <row r="1913">
          <cell r="A1913" t="str">
            <v>K064</v>
          </cell>
        </row>
        <row r="1914">
          <cell r="A1914" t="str">
            <v>K064</v>
          </cell>
        </row>
        <row r="1915">
          <cell r="A1915" t="str">
            <v>K064</v>
          </cell>
        </row>
        <row r="1916">
          <cell r="A1916" t="str">
            <v>K064</v>
          </cell>
        </row>
        <row r="1917">
          <cell r="A1917" t="str">
            <v>K064</v>
          </cell>
        </row>
        <row r="1918">
          <cell r="A1918" t="str">
            <v>K064</v>
          </cell>
        </row>
        <row r="1919">
          <cell r="A1919" t="str">
            <v>K064</v>
          </cell>
        </row>
        <row r="1920">
          <cell r="A1920" t="str">
            <v>K064</v>
          </cell>
        </row>
        <row r="1921">
          <cell r="A1921" t="str">
            <v>K066</v>
          </cell>
        </row>
        <row r="1922">
          <cell r="A1922" t="str">
            <v>K066</v>
          </cell>
        </row>
        <row r="1923">
          <cell r="A1923" t="str">
            <v>K066</v>
          </cell>
        </row>
        <row r="1924">
          <cell r="A1924" t="str">
            <v>K066</v>
          </cell>
        </row>
        <row r="1925">
          <cell r="A1925" t="str">
            <v>K066</v>
          </cell>
        </row>
        <row r="1926">
          <cell r="A1926" t="str">
            <v>K066</v>
          </cell>
        </row>
        <row r="1927">
          <cell r="A1927" t="str">
            <v>K066</v>
          </cell>
        </row>
        <row r="1928">
          <cell r="A1928" t="str">
            <v>K066</v>
          </cell>
        </row>
        <row r="1929">
          <cell r="A1929" t="str">
            <v>K066</v>
          </cell>
        </row>
        <row r="1930">
          <cell r="A1930" t="str">
            <v>K066</v>
          </cell>
        </row>
        <row r="1931">
          <cell r="A1931" t="str">
            <v>K066</v>
          </cell>
        </row>
        <row r="1932">
          <cell r="A1932" t="str">
            <v>K066</v>
          </cell>
        </row>
        <row r="1933">
          <cell r="A1933" t="str">
            <v>K067</v>
          </cell>
        </row>
        <row r="1934">
          <cell r="A1934" t="str">
            <v>K067</v>
          </cell>
        </row>
        <row r="1935">
          <cell r="A1935" t="str">
            <v>K067</v>
          </cell>
        </row>
        <row r="1936">
          <cell r="A1936" t="str">
            <v>K067</v>
          </cell>
        </row>
        <row r="1937">
          <cell r="A1937" t="str">
            <v>K067</v>
          </cell>
        </row>
        <row r="1938">
          <cell r="A1938" t="str">
            <v>K067</v>
          </cell>
        </row>
        <row r="1939">
          <cell r="A1939" t="str">
            <v>K067</v>
          </cell>
        </row>
        <row r="1940">
          <cell r="A1940" t="str">
            <v>K067</v>
          </cell>
        </row>
        <row r="1941">
          <cell r="A1941" t="str">
            <v>K067</v>
          </cell>
        </row>
        <row r="1942">
          <cell r="A1942" t="str">
            <v>K067</v>
          </cell>
        </row>
        <row r="1943">
          <cell r="A1943" t="str">
            <v>K067</v>
          </cell>
        </row>
        <row r="1944">
          <cell r="A1944" t="str">
            <v>K067</v>
          </cell>
        </row>
        <row r="1945">
          <cell r="A1945" t="str">
            <v>K067</v>
          </cell>
        </row>
        <row r="1946">
          <cell r="A1946" t="str">
            <v>K080</v>
          </cell>
        </row>
        <row r="1947">
          <cell r="A1947" t="str">
            <v>K080</v>
          </cell>
        </row>
        <row r="1948">
          <cell r="A1948" t="str">
            <v>K081</v>
          </cell>
        </row>
        <row r="1949">
          <cell r="A1949" t="str">
            <v>K081</v>
          </cell>
        </row>
        <row r="1950">
          <cell r="A1950" t="str">
            <v>K081</v>
          </cell>
        </row>
        <row r="1951">
          <cell r="A1951" t="str">
            <v>K081</v>
          </cell>
        </row>
        <row r="1952">
          <cell r="A1952" t="str">
            <v>K081</v>
          </cell>
        </row>
        <row r="1953">
          <cell r="A1953" t="str">
            <v>K081</v>
          </cell>
        </row>
        <row r="1954">
          <cell r="A1954" t="str">
            <v>K081</v>
          </cell>
        </row>
        <row r="1955">
          <cell r="A1955" t="str">
            <v>K081</v>
          </cell>
        </row>
        <row r="1956">
          <cell r="A1956" t="str">
            <v>K081</v>
          </cell>
        </row>
        <row r="1957">
          <cell r="A1957" t="str">
            <v>K081</v>
          </cell>
        </row>
        <row r="1958">
          <cell r="A1958" t="str">
            <v>K081</v>
          </cell>
        </row>
        <row r="1959">
          <cell r="A1959" t="str">
            <v>K081</v>
          </cell>
        </row>
        <row r="1960">
          <cell r="A1960" t="str">
            <v>K081</v>
          </cell>
        </row>
        <row r="1961">
          <cell r="A1961" t="str">
            <v>K081</v>
          </cell>
        </row>
        <row r="1962">
          <cell r="A1962" t="str">
            <v>K081</v>
          </cell>
        </row>
        <row r="1963">
          <cell r="A1963" t="str">
            <v>K081</v>
          </cell>
        </row>
        <row r="1964">
          <cell r="A1964" t="str">
            <v>K081</v>
          </cell>
        </row>
        <row r="1965">
          <cell r="A1965" t="str">
            <v>K090</v>
          </cell>
        </row>
        <row r="1966">
          <cell r="A1966" t="str">
            <v>K096</v>
          </cell>
        </row>
        <row r="1967">
          <cell r="A1967" t="str">
            <v>K096</v>
          </cell>
        </row>
        <row r="1968">
          <cell r="A1968" t="str">
            <v>K096</v>
          </cell>
        </row>
        <row r="1969">
          <cell r="A1969" t="str">
            <v>K096</v>
          </cell>
        </row>
        <row r="1970">
          <cell r="A1970" t="str">
            <v>K096</v>
          </cell>
        </row>
        <row r="1971">
          <cell r="A1971" t="str">
            <v>K096</v>
          </cell>
        </row>
        <row r="1972">
          <cell r="A1972" t="str">
            <v>K096</v>
          </cell>
        </row>
        <row r="1973">
          <cell r="A1973" t="str">
            <v>K096</v>
          </cell>
        </row>
        <row r="1974">
          <cell r="A1974" t="str">
            <v>K096</v>
          </cell>
        </row>
        <row r="1975">
          <cell r="A1975" t="str">
            <v>K096</v>
          </cell>
        </row>
        <row r="1976">
          <cell r="A1976" t="str">
            <v>K096</v>
          </cell>
        </row>
        <row r="1977">
          <cell r="A1977" t="str">
            <v>K096</v>
          </cell>
        </row>
        <row r="1978">
          <cell r="A1978" t="str">
            <v>K096</v>
          </cell>
        </row>
        <row r="1979">
          <cell r="A1979" t="str">
            <v>K096</v>
          </cell>
        </row>
        <row r="1980">
          <cell r="A1980" t="str">
            <v>K096</v>
          </cell>
        </row>
        <row r="1981">
          <cell r="A1981" t="str">
            <v>K096</v>
          </cell>
        </row>
        <row r="1982">
          <cell r="A1982" t="str">
            <v>K096</v>
          </cell>
        </row>
        <row r="1983">
          <cell r="A1983" t="str">
            <v>K096</v>
          </cell>
        </row>
        <row r="1984">
          <cell r="A1984" t="str">
            <v>K096</v>
          </cell>
        </row>
        <row r="1985">
          <cell r="A1985" t="str">
            <v>K096</v>
          </cell>
        </row>
        <row r="1986">
          <cell r="A1986" t="str">
            <v>K096</v>
          </cell>
        </row>
        <row r="1987">
          <cell r="A1987" t="str">
            <v>K096</v>
          </cell>
        </row>
        <row r="1988">
          <cell r="A1988" t="str">
            <v>K096</v>
          </cell>
        </row>
        <row r="1989">
          <cell r="A1989" t="str">
            <v>K096</v>
          </cell>
        </row>
        <row r="1990">
          <cell r="A1990" t="str">
            <v>K096</v>
          </cell>
        </row>
        <row r="1991">
          <cell r="A1991" t="str">
            <v>K097</v>
          </cell>
        </row>
        <row r="1992">
          <cell r="A1992" t="str">
            <v>K097</v>
          </cell>
        </row>
        <row r="1993">
          <cell r="A1993" t="str">
            <v>K097</v>
          </cell>
        </row>
        <row r="1994">
          <cell r="A1994" t="str">
            <v>K097</v>
          </cell>
        </row>
        <row r="1995">
          <cell r="A1995" t="str">
            <v>K097</v>
          </cell>
        </row>
        <row r="1996">
          <cell r="A1996" t="str">
            <v>K097</v>
          </cell>
        </row>
        <row r="1997">
          <cell r="A1997" t="str">
            <v>K097</v>
          </cell>
        </row>
        <row r="1998">
          <cell r="A1998" t="str">
            <v>K097</v>
          </cell>
        </row>
        <row r="1999">
          <cell r="A1999" t="str">
            <v>K097</v>
          </cell>
        </row>
        <row r="2000">
          <cell r="A2000" t="str">
            <v>K097</v>
          </cell>
        </row>
        <row r="2001">
          <cell r="A2001" t="str">
            <v>K097</v>
          </cell>
        </row>
        <row r="2002">
          <cell r="A2002" t="str">
            <v>K097</v>
          </cell>
        </row>
        <row r="2003">
          <cell r="A2003" t="str">
            <v>K097</v>
          </cell>
        </row>
        <row r="2004">
          <cell r="A2004" t="str">
            <v>K097</v>
          </cell>
        </row>
        <row r="2005">
          <cell r="A2005" t="str">
            <v>K097</v>
          </cell>
        </row>
        <row r="2006">
          <cell r="A2006" t="str">
            <v>K097</v>
          </cell>
        </row>
        <row r="2007">
          <cell r="A2007" t="str">
            <v>K097</v>
          </cell>
        </row>
        <row r="2008">
          <cell r="A2008" t="str">
            <v>K097</v>
          </cell>
        </row>
        <row r="2009">
          <cell r="A2009" t="str">
            <v>K097</v>
          </cell>
        </row>
        <row r="2010">
          <cell r="A2010" t="str">
            <v>K097</v>
          </cell>
        </row>
        <row r="2011">
          <cell r="A2011" t="str">
            <v>K097</v>
          </cell>
        </row>
        <row r="2012">
          <cell r="A2012" t="str">
            <v>K097</v>
          </cell>
        </row>
        <row r="2013">
          <cell r="A2013" t="str">
            <v>K097</v>
          </cell>
        </row>
        <row r="2014">
          <cell r="A2014" t="str">
            <v>K097</v>
          </cell>
        </row>
        <row r="2015">
          <cell r="A2015" t="str">
            <v>K097</v>
          </cell>
        </row>
        <row r="2016">
          <cell r="A2016" t="str">
            <v>K097</v>
          </cell>
        </row>
        <row r="2017">
          <cell r="A2017" t="str">
            <v>K097</v>
          </cell>
        </row>
        <row r="2018">
          <cell r="A2018" t="str">
            <v>K098</v>
          </cell>
        </row>
        <row r="2019">
          <cell r="A2019" t="str">
            <v>K098</v>
          </cell>
        </row>
        <row r="2020">
          <cell r="A2020" t="str">
            <v>K098</v>
          </cell>
        </row>
        <row r="2021">
          <cell r="A2021" t="str">
            <v>K098</v>
          </cell>
        </row>
        <row r="2022">
          <cell r="A2022" t="str">
            <v>K098</v>
          </cell>
        </row>
        <row r="2023">
          <cell r="A2023" t="str">
            <v>K098</v>
          </cell>
        </row>
        <row r="2024">
          <cell r="A2024" t="str">
            <v>K098</v>
          </cell>
        </row>
        <row r="2025">
          <cell r="A2025" t="str">
            <v>K098</v>
          </cell>
        </row>
        <row r="2026">
          <cell r="A2026" t="str">
            <v>K098</v>
          </cell>
        </row>
        <row r="2027">
          <cell r="A2027" t="str">
            <v>K098</v>
          </cell>
        </row>
        <row r="2028">
          <cell r="A2028" t="str">
            <v>K098</v>
          </cell>
        </row>
        <row r="2029">
          <cell r="A2029" t="str">
            <v>K098</v>
          </cell>
        </row>
        <row r="2030">
          <cell r="A2030" t="str">
            <v>K098</v>
          </cell>
        </row>
        <row r="2031">
          <cell r="A2031" t="str">
            <v>K098</v>
          </cell>
        </row>
        <row r="2032">
          <cell r="A2032" t="str">
            <v>K098</v>
          </cell>
        </row>
        <row r="2033">
          <cell r="A2033" t="str">
            <v>K098</v>
          </cell>
        </row>
        <row r="2034">
          <cell r="A2034" t="str">
            <v>K098</v>
          </cell>
        </row>
        <row r="2035">
          <cell r="A2035" t="str">
            <v>K098</v>
          </cell>
        </row>
        <row r="2036">
          <cell r="A2036" t="str">
            <v>K098</v>
          </cell>
        </row>
        <row r="2037">
          <cell r="A2037" t="str">
            <v>K098</v>
          </cell>
        </row>
        <row r="2038">
          <cell r="A2038" t="str">
            <v>K099</v>
          </cell>
        </row>
        <row r="2039">
          <cell r="A2039" t="str">
            <v>K099</v>
          </cell>
        </row>
        <row r="2040">
          <cell r="A2040" t="str">
            <v>K099</v>
          </cell>
        </row>
        <row r="2041">
          <cell r="A2041" t="str">
            <v>K099</v>
          </cell>
        </row>
        <row r="2042">
          <cell r="A2042" t="str">
            <v>K099</v>
          </cell>
        </row>
        <row r="2043">
          <cell r="A2043" t="str">
            <v>K099</v>
          </cell>
        </row>
        <row r="2044">
          <cell r="A2044" t="str">
            <v>K099</v>
          </cell>
        </row>
        <row r="2045">
          <cell r="A2045" t="str">
            <v>K099</v>
          </cell>
        </row>
        <row r="2046">
          <cell r="A2046" t="str">
            <v>K099</v>
          </cell>
        </row>
        <row r="2047">
          <cell r="A2047" t="str">
            <v>K099</v>
          </cell>
        </row>
        <row r="2048">
          <cell r="A2048" t="str">
            <v>K099</v>
          </cell>
        </row>
        <row r="2049">
          <cell r="A2049" t="str">
            <v>K099</v>
          </cell>
        </row>
        <row r="2050">
          <cell r="A2050" t="str">
            <v>K099</v>
          </cell>
        </row>
        <row r="2051">
          <cell r="A2051" t="str">
            <v>K099</v>
          </cell>
        </row>
        <row r="2052">
          <cell r="A2052" t="str">
            <v>K099</v>
          </cell>
        </row>
        <row r="2053">
          <cell r="A2053" t="str">
            <v>K099</v>
          </cell>
        </row>
        <row r="2054">
          <cell r="A2054" t="str">
            <v>K099</v>
          </cell>
        </row>
        <row r="2055">
          <cell r="A2055" t="str">
            <v>K099</v>
          </cell>
        </row>
        <row r="2056">
          <cell r="A2056" t="str">
            <v>K099</v>
          </cell>
        </row>
        <row r="2057">
          <cell r="A2057" t="str">
            <v>K099</v>
          </cell>
        </row>
        <row r="2058">
          <cell r="A2058" t="str">
            <v>K099</v>
          </cell>
        </row>
        <row r="2059">
          <cell r="A2059" t="str">
            <v>K099</v>
          </cell>
        </row>
        <row r="2060">
          <cell r="A2060" t="str">
            <v>K099</v>
          </cell>
        </row>
        <row r="2061">
          <cell r="A2061" t="str">
            <v>K099</v>
          </cell>
        </row>
        <row r="2062">
          <cell r="A2062" t="str">
            <v>K099</v>
          </cell>
        </row>
        <row r="2063">
          <cell r="A2063" t="str">
            <v>K099</v>
          </cell>
        </row>
        <row r="2064">
          <cell r="A2064" t="str">
            <v>K099</v>
          </cell>
        </row>
        <row r="2065">
          <cell r="A2065" t="str">
            <v>K099</v>
          </cell>
        </row>
        <row r="2066">
          <cell r="A2066" t="str">
            <v>K099</v>
          </cell>
        </row>
        <row r="2067">
          <cell r="A2067" t="str">
            <v>K099</v>
          </cell>
        </row>
        <row r="2068">
          <cell r="A2068" t="str">
            <v>K099</v>
          </cell>
        </row>
        <row r="2069">
          <cell r="A2069" t="str">
            <v>K099</v>
          </cell>
        </row>
        <row r="2070">
          <cell r="A2070" t="str">
            <v>K100</v>
          </cell>
        </row>
        <row r="2071">
          <cell r="A2071" t="str">
            <v>K100</v>
          </cell>
        </row>
        <row r="2072">
          <cell r="A2072" t="str">
            <v>K100</v>
          </cell>
        </row>
        <row r="2073">
          <cell r="A2073" t="str">
            <v>K100</v>
          </cell>
        </row>
        <row r="2074">
          <cell r="A2074" t="str">
            <v>K100</v>
          </cell>
        </row>
        <row r="2075">
          <cell r="A2075" t="str">
            <v>K101</v>
          </cell>
        </row>
        <row r="2076">
          <cell r="A2076" t="str">
            <v>K101</v>
          </cell>
        </row>
        <row r="2077">
          <cell r="A2077" t="str">
            <v>K101</v>
          </cell>
        </row>
        <row r="2078">
          <cell r="A2078" t="str">
            <v>K101</v>
          </cell>
        </row>
        <row r="2079">
          <cell r="A2079" t="str">
            <v>K101</v>
          </cell>
        </row>
        <row r="2080">
          <cell r="A2080" t="str">
            <v>K101</v>
          </cell>
        </row>
        <row r="2081">
          <cell r="A2081" t="str">
            <v>K101</v>
          </cell>
        </row>
        <row r="2082">
          <cell r="A2082" t="str">
            <v>K101</v>
          </cell>
        </row>
        <row r="2083">
          <cell r="A2083" t="str">
            <v>K101</v>
          </cell>
        </row>
        <row r="2084">
          <cell r="A2084" t="str">
            <v>K101</v>
          </cell>
        </row>
        <row r="2085">
          <cell r="A2085" t="str">
            <v>K101</v>
          </cell>
        </row>
        <row r="2086">
          <cell r="A2086" t="str">
            <v>K101</v>
          </cell>
        </row>
        <row r="2087">
          <cell r="A2087" t="str">
            <v>K101</v>
          </cell>
        </row>
        <row r="2088">
          <cell r="A2088" t="str">
            <v>K102</v>
          </cell>
        </row>
        <row r="2089">
          <cell r="A2089" t="str">
            <v>K102</v>
          </cell>
        </row>
        <row r="2090">
          <cell r="A2090" t="str">
            <v>K102</v>
          </cell>
        </row>
        <row r="2091">
          <cell r="A2091" t="str">
            <v>K102</v>
          </cell>
        </row>
        <row r="2092">
          <cell r="A2092" t="str">
            <v>K102</v>
          </cell>
        </row>
        <row r="2093">
          <cell r="A2093" t="str">
            <v>K102</v>
          </cell>
        </row>
        <row r="2094">
          <cell r="A2094" t="str">
            <v>K102</v>
          </cell>
        </row>
        <row r="2095">
          <cell r="A2095" t="str">
            <v>K102</v>
          </cell>
        </row>
        <row r="2096">
          <cell r="A2096" t="str">
            <v>K102</v>
          </cell>
        </row>
        <row r="2097">
          <cell r="A2097" t="str">
            <v>K102</v>
          </cell>
        </row>
        <row r="2098">
          <cell r="A2098" t="str">
            <v>K102</v>
          </cell>
        </row>
        <row r="2099">
          <cell r="A2099" t="str">
            <v>K102</v>
          </cell>
        </row>
        <row r="2100">
          <cell r="A2100" t="str">
            <v>K102</v>
          </cell>
        </row>
        <row r="2101">
          <cell r="A2101" t="str">
            <v>K102</v>
          </cell>
        </row>
        <row r="2102">
          <cell r="A2102" t="str">
            <v>K103</v>
          </cell>
        </row>
        <row r="2103">
          <cell r="A2103" t="str">
            <v>K103</v>
          </cell>
        </row>
        <row r="2104">
          <cell r="A2104" t="str">
            <v>K103</v>
          </cell>
        </row>
        <row r="2105">
          <cell r="A2105" t="str">
            <v>K103</v>
          </cell>
        </row>
        <row r="2106">
          <cell r="A2106" t="str">
            <v>K103</v>
          </cell>
        </row>
        <row r="2107">
          <cell r="A2107" t="str">
            <v>K103</v>
          </cell>
        </row>
        <row r="2108">
          <cell r="A2108" t="str">
            <v>K103</v>
          </cell>
        </row>
        <row r="2109">
          <cell r="A2109" t="str">
            <v>K103</v>
          </cell>
        </row>
        <row r="2110">
          <cell r="A2110" t="str">
            <v>K103</v>
          </cell>
        </row>
        <row r="2111">
          <cell r="A2111" t="str">
            <v>K103</v>
          </cell>
        </row>
        <row r="2112">
          <cell r="A2112" t="str">
            <v>K103</v>
          </cell>
        </row>
        <row r="2113">
          <cell r="A2113" t="str">
            <v>K103</v>
          </cell>
        </row>
        <row r="2114">
          <cell r="A2114" t="str">
            <v>K103</v>
          </cell>
        </row>
        <row r="2115">
          <cell r="A2115" t="str">
            <v>K103</v>
          </cell>
        </row>
        <row r="2116">
          <cell r="A2116" t="str">
            <v>K103</v>
          </cell>
        </row>
        <row r="2117">
          <cell r="A2117" t="str">
            <v>K103</v>
          </cell>
        </row>
        <row r="2118">
          <cell r="A2118" t="str">
            <v>K103</v>
          </cell>
        </row>
        <row r="2119">
          <cell r="A2119" t="str">
            <v>K105</v>
          </cell>
        </row>
        <row r="2120">
          <cell r="A2120" t="str">
            <v>K105</v>
          </cell>
        </row>
        <row r="2121">
          <cell r="A2121" t="str">
            <v>K105</v>
          </cell>
        </row>
        <row r="2122">
          <cell r="A2122" t="str">
            <v>K105</v>
          </cell>
        </row>
        <row r="2123">
          <cell r="A2123" t="str">
            <v>K105</v>
          </cell>
        </row>
        <row r="2124">
          <cell r="A2124" t="str">
            <v>K105</v>
          </cell>
        </row>
        <row r="2125">
          <cell r="A2125" t="str">
            <v>K105</v>
          </cell>
        </row>
        <row r="2126">
          <cell r="A2126" t="str">
            <v>K105</v>
          </cell>
        </row>
        <row r="2127">
          <cell r="A2127" t="str">
            <v>K105</v>
          </cell>
        </row>
        <row r="2128">
          <cell r="A2128" t="str">
            <v>K105</v>
          </cell>
        </row>
        <row r="2129">
          <cell r="A2129" t="str">
            <v>K105</v>
          </cell>
        </row>
        <row r="2130">
          <cell r="A2130" t="str">
            <v>K105</v>
          </cell>
        </row>
        <row r="2131">
          <cell r="A2131" t="str">
            <v>K105</v>
          </cell>
        </row>
        <row r="2132">
          <cell r="A2132" t="str">
            <v>K105</v>
          </cell>
        </row>
        <row r="2133">
          <cell r="A2133" t="str">
            <v>K105</v>
          </cell>
        </row>
        <row r="2134">
          <cell r="A2134" t="str">
            <v>K105</v>
          </cell>
        </row>
        <row r="2135">
          <cell r="A2135" t="str">
            <v>K105</v>
          </cell>
        </row>
        <row r="2136">
          <cell r="A2136" t="str">
            <v>K105</v>
          </cell>
        </row>
        <row r="2137">
          <cell r="A2137" t="str">
            <v>K105</v>
          </cell>
        </row>
        <row r="2138">
          <cell r="A2138" t="str">
            <v>K105</v>
          </cell>
        </row>
        <row r="2139">
          <cell r="A2139" t="str">
            <v>K105</v>
          </cell>
        </row>
        <row r="2140">
          <cell r="A2140" t="str">
            <v>K105</v>
          </cell>
        </row>
        <row r="2141">
          <cell r="A2141" t="str">
            <v>K115</v>
          </cell>
        </row>
        <row r="2142">
          <cell r="A2142" t="str">
            <v>K115</v>
          </cell>
        </row>
        <row r="2143">
          <cell r="A2143" t="str">
            <v>K115</v>
          </cell>
        </row>
        <row r="2144">
          <cell r="A2144" t="str">
            <v>K115</v>
          </cell>
        </row>
        <row r="2145">
          <cell r="A2145" t="str">
            <v>K115</v>
          </cell>
        </row>
        <row r="2146">
          <cell r="A2146" t="str">
            <v>K115</v>
          </cell>
        </row>
        <row r="2147">
          <cell r="A2147" t="str">
            <v>K115</v>
          </cell>
        </row>
        <row r="2148">
          <cell r="A2148" t="str">
            <v>K115</v>
          </cell>
        </row>
        <row r="2149">
          <cell r="A2149" t="str">
            <v>K115</v>
          </cell>
        </row>
        <row r="2150">
          <cell r="A2150" t="str">
            <v>K115</v>
          </cell>
        </row>
        <row r="2151">
          <cell r="A2151" t="str">
            <v>K115</v>
          </cell>
        </row>
        <row r="2152">
          <cell r="A2152" t="str">
            <v>K115</v>
          </cell>
        </row>
        <row r="2153">
          <cell r="A2153" t="str">
            <v>K116</v>
          </cell>
        </row>
        <row r="2154">
          <cell r="A2154" t="str">
            <v>K116</v>
          </cell>
        </row>
        <row r="2155">
          <cell r="A2155" t="str">
            <v>K116</v>
          </cell>
        </row>
        <row r="2156">
          <cell r="A2156" t="str">
            <v>K116</v>
          </cell>
        </row>
        <row r="2157">
          <cell r="A2157" t="str">
            <v>K116</v>
          </cell>
        </row>
        <row r="2158">
          <cell r="A2158" t="str">
            <v>K116</v>
          </cell>
        </row>
        <row r="2159">
          <cell r="A2159" t="str">
            <v>K116</v>
          </cell>
        </row>
        <row r="2160">
          <cell r="A2160" t="str">
            <v>K116</v>
          </cell>
        </row>
        <row r="2161">
          <cell r="A2161" t="str">
            <v>K116</v>
          </cell>
        </row>
        <row r="2162">
          <cell r="A2162" t="str">
            <v>K116</v>
          </cell>
        </row>
        <row r="2163">
          <cell r="A2163" t="str">
            <v>K116</v>
          </cell>
        </row>
        <row r="2164">
          <cell r="A2164" t="str">
            <v>K116</v>
          </cell>
        </row>
        <row r="2165">
          <cell r="A2165" t="str">
            <v>K116</v>
          </cell>
        </row>
        <row r="2166">
          <cell r="A2166" t="str">
            <v>K116</v>
          </cell>
        </row>
        <row r="2167">
          <cell r="A2167" t="str">
            <v>K116</v>
          </cell>
        </row>
        <row r="2168">
          <cell r="A2168" t="str">
            <v>K116</v>
          </cell>
        </row>
        <row r="2169">
          <cell r="A2169" t="str">
            <v>K116</v>
          </cell>
        </row>
        <row r="2170">
          <cell r="A2170" t="str">
            <v>K116</v>
          </cell>
        </row>
        <row r="2171">
          <cell r="A2171" t="str">
            <v>K116</v>
          </cell>
        </row>
        <row r="2172">
          <cell r="A2172" t="str">
            <v>K116</v>
          </cell>
        </row>
        <row r="2173">
          <cell r="A2173" t="str">
            <v>K117</v>
          </cell>
        </row>
        <row r="2174">
          <cell r="A2174" t="str">
            <v>K117</v>
          </cell>
        </row>
        <row r="2175">
          <cell r="A2175" t="str">
            <v>K117</v>
          </cell>
        </row>
        <row r="2176">
          <cell r="A2176" t="str">
            <v>K117</v>
          </cell>
        </row>
        <row r="2177">
          <cell r="A2177" t="str">
            <v>K117</v>
          </cell>
        </row>
        <row r="2178">
          <cell r="A2178" t="str">
            <v>K117</v>
          </cell>
        </row>
        <row r="2179">
          <cell r="A2179" t="str">
            <v>K117</v>
          </cell>
        </row>
        <row r="2180">
          <cell r="A2180" t="str">
            <v>K117</v>
          </cell>
        </row>
        <row r="2181">
          <cell r="A2181" t="str">
            <v>K117</v>
          </cell>
        </row>
        <row r="2182">
          <cell r="A2182" t="str">
            <v>K117</v>
          </cell>
        </row>
        <row r="2183">
          <cell r="A2183" t="str">
            <v>K117</v>
          </cell>
        </row>
        <row r="2184">
          <cell r="A2184" t="str">
            <v>K117</v>
          </cell>
        </row>
        <row r="2185">
          <cell r="A2185" t="str">
            <v>K117</v>
          </cell>
        </row>
        <row r="2186">
          <cell r="A2186" t="str">
            <v>K117</v>
          </cell>
        </row>
        <row r="2187">
          <cell r="A2187" t="str">
            <v>K117</v>
          </cell>
        </row>
        <row r="2188">
          <cell r="A2188" t="str">
            <v>K117</v>
          </cell>
        </row>
        <row r="2189">
          <cell r="A2189" t="str">
            <v>K117</v>
          </cell>
        </row>
        <row r="2190">
          <cell r="A2190" t="str">
            <v>K117</v>
          </cell>
        </row>
        <row r="2191">
          <cell r="A2191" t="str">
            <v>K117</v>
          </cell>
        </row>
        <row r="2192">
          <cell r="A2192" t="str">
            <v>K117</v>
          </cell>
        </row>
        <row r="2193">
          <cell r="A2193" t="str">
            <v>K117</v>
          </cell>
        </row>
        <row r="2194">
          <cell r="A2194" t="str">
            <v>K117</v>
          </cell>
        </row>
        <row r="2195">
          <cell r="A2195" t="str">
            <v>K117</v>
          </cell>
        </row>
        <row r="2196">
          <cell r="A2196" t="str">
            <v>K117</v>
          </cell>
        </row>
        <row r="2197">
          <cell r="A2197" t="str">
            <v>K118</v>
          </cell>
        </row>
        <row r="2198">
          <cell r="A2198" t="str">
            <v>K118</v>
          </cell>
        </row>
        <row r="2199">
          <cell r="A2199" t="str">
            <v>K118</v>
          </cell>
        </row>
        <row r="2200">
          <cell r="A2200" t="str">
            <v>K118</v>
          </cell>
        </row>
        <row r="2201">
          <cell r="A2201" t="str">
            <v>K118</v>
          </cell>
        </row>
        <row r="2202">
          <cell r="A2202" t="str">
            <v>K118</v>
          </cell>
        </row>
        <row r="2203">
          <cell r="A2203" t="str">
            <v>K118</v>
          </cell>
        </row>
        <row r="2204">
          <cell r="A2204" t="str">
            <v>K118</v>
          </cell>
        </row>
        <row r="2205">
          <cell r="A2205" t="str">
            <v>K118</v>
          </cell>
        </row>
        <row r="2206">
          <cell r="A2206" t="str">
            <v>K118</v>
          </cell>
        </row>
        <row r="2207">
          <cell r="A2207" t="str">
            <v>K118</v>
          </cell>
        </row>
        <row r="2208">
          <cell r="A2208" t="str">
            <v>K118</v>
          </cell>
        </row>
        <row r="2209">
          <cell r="A2209" t="str">
            <v>K120</v>
          </cell>
        </row>
        <row r="2210">
          <cell r="A2210" t="str">
            <v>K120</v>
          </cell>
        </row>
        <row r="2211">
          <cell r="A2211" t="str">
            <v>K120</v>
          </cell>
        </row>
        <row r="2212">
          <cell r="A2212" t="str">
            <v>K120</v>
          </cell>
        </row>
        <row r="2213">
          <cell r="A2213" t="str">
            <v>K121</v>
          </cell>
        </row>
        <row r="2214">
          <cell r="A2214" t="str">
            <v>K121</v>
          </cell>
        </row>
        <row r="2215">
          <cell r="A2215" t="str">
            <v>K121</v>
          </cell>
        </row>
        <row r="2216">
          <cell r="A2216" t="str">
            <v>K121</v>
          </cell>
        </row>
        <row r="2217">
          <cell r="A2217" t="str">
            <v>K121</v>
          </cell>
        </row>
        <row r="2218">
          <cell r="A2218" t="str">
            <v>K121</v>
          </cell>
        </row>
        <row r="2219">
          <cell r="A2219" t="str">
            <v>K121</v>
          </cell>
        </row>
        <row r="2220">
          <cell r="A2220" t="str">
            <v>K121</v>
          </cell>
        </row>
        <row r="2221">
          <cell r="A2221" t="str">
            <v>K121</v>
          </cell>
        </row>
        <row r="2222">
          <cell r="A2222" t="str">
            <v>K121</v>
          </cell>
        </row>
        <row r="2223">
          <cell r="A2223" t="str">
            <v>K121</v>
          </cell>
        </row>
        <row r="2224">
          <cell r="A2224" t="str">
            <v>K121</v>
          </cell>
        </row>
        <row r="2225">
          <cell r="A2225" t="str">
            <v>K121</v>
          </cell>
        </row>
        <row r="2226">
          <cell r="A2226" t="str">
            <v>K121</v>
          </cell>
        </row>
        <row r="2227">
          <cell r="A2227" t="str">
            <v>K121</v>
          </cell>
        </row>
        <row r="2228">
          <cell r="A2228" t="str">
            <v>K121</v>
          </cell>
        </row>
        <row r="2229">
          <cell r="A2229" t="str">
            <v>K121</v>
          </cell>
        </row>
        <row r="2230">
          <cell r="A2230" t="str">
            <v>K121</v>
          </cell>
        </row>
        <row r="2231">
          <cell r="A2231" t="str">
            <v>K121</v>
          </cell>
        </row>
        <row r="2232">
          <cell r="A2232" t="str">
            <v>K122</v>
          </cell>
        </row>
        <row r="2233">
          <cell r="A2233" t="str">
            <v>K122</v>
          </cell>
        </row>
        <row r="2234">
          <cell r="A2234" t="str">
            <v>K156</v>
          </cell>
        </row>
        <row r="2235">
          <cell r="A2235" t="str">
            <v>K160</v>
          </cell>
        </row>
        <row r="2236">
          <cell r="A2236" t="str">
            <v>K160</v>
          </cell>
        </row>
        <row r="2237">
          <cell r="A2237" t="str">
            <v>K160</v>
          </cell>
        </row>
        <row r="2238">
          <cell r="A2238" t="str">
            <v>K161</v>
          </cell>
        </row>
        <row r="2239">
          <cell r="A2239" t="str">
            <v>K161</v>
          </cell>
        </row>
        <row r="2240">
          <cell r="A2240" t="str">
            <v>K161</v>
          </cell>
        </row>
        <row r="2241">
          <cell r="A2241" t="str">
            <v>K161</v>
          </cell>
        </row>
        <row r="2242">
          <cell r="A2242" t="str">
            <v>K161</v>
          </cell>
        </row>
        <row r="2243">
          <cell r="A2243" t="str">
            <v>K161</v>
          </cell>
        </row>
        <row r="2244">
          <cell r="A2244" t="str">
            <v>K161</v>
          </cell>
        </row>
        <row r="2245">
          <cell r="A2245" t="str">
            <v>K161</v>
          </cell>
        </row>
        <row r="2246">
          <cell r="A2246" t="str">
            <v>K161</v>
          </cell>
        </row>
        <row r="2247">
          <cell r="A2247" t="str">
            <v>K161</v>
          </cell>
        </row>
        <row r="2248">
          <cell r="A2248" t="str">
            <v>K161</v>
          </cell>
        </row>
        <row r="2249">
          <cell r="A2249" t="str">
            <v>K161</v>
          </cell>
        </row>
        <row r="2250">
          <cell r="A2250" t="str">
            <v>K162</v>
          </cell>
        </row>
        <row r="2251">
          <cell r="A2251" t="str">
            <v>K162</v>
          </cell>
        </row>
        <row r="2252">
          <cell r="A2252" t="str">
            <v>K162</v>
          </cell>
        </row>
        <row r="2253">
          <cell r="A2253" t="str">
            <v>K162</v>
          </cell>
        </row>
        <row r="2254">
          <cell r="A2254" t="str">
            <v>K162</v>
          </cell>
        </row>
        <row r="2255">
          <cell r="A2255" t="str">
            <v>K162</v>
          </cell>
        </row>
        <row r="2256">
          <cell r="A2256" t="str">
            <v>K162</v>
          </cell>
        </row>
        <row r="2257">
          <cell r="A2257" t="str">
            <v>K162</v>
          </cell>
        </row>
        <row r="2258">
          <cell r="A2258" t="str">
            <v>K162</v>
          </cell>
        </row>
        <row r="2259">
          <cell r="A2259" t="str">
            <v>K162</v>
          </cell>
        </row>
        <row r="2260">
          <cell r="A2260" t="str">
            <v>K162</v>
          </cell>
        </row>
        <row r="2261">
          <cell r="A2261" t="str">
            <v>K162</v>
          </cell>
        </row>
        <row r="2262">
          <cell r="A2262" t="str">
            <v>K162</v>
          </cell>
        </row>
        <row r="2263">
          <cell r="A2263" t="str">
            <v>K162</v>
          </cell>
        </row>
        <row r="2264">
          <cell r="A2264" t="str">
            <v>K162</v>
          </cell>
        </row>
        <row r="2265">
          <cell r="A2265" t="str">
            <v>K162</v>
          </cell>
        </row>
        <row r="2266">
          <cell r="A2266" t="str">
            <v>K162</v>
          </cell>
        </row>
        <row r="2267">
          <cell r="A2267" t="str">
            <v>K162</v>
          </cell>
        </row>
        <row r="2268">
          <cell r="A2268" t="str">
            <v>K162</v>
          </cell>
        </row>
        <row r="2269">
          <cell r="A2269" t="str">
            <v>K162</v>
          </cell>
        </row>
        <row r="2270">
          <cell r="A2270" t="str">
            <v>K162</v>
          </cell>
        </row>
        <row r="2271">
          <cell r="A2271" t="str">
            <v>K163</v>
          </cell>
        </row>
        <row r="2272">
          <cell r="A2272" t="str">
            <v>K163</v>
          </cell>
        </row>
        <row r="2273">
          <cell r="A2273" t="str">
            <v>K163</v>
          </cell>
        </row>
        <row r="2274">
          <cell r="A2274" t="str">
            <v>K163</v>
          </cell>
        </row>
        <row r="2275">
          <cell r="A2275" t="str">
            <v>K163</v>
          </cell>
        </row>
        <row r="2276">
          <cell r="A2276" t="str">
            <v>K163</v>
          </cell>
        </row>
        <row r="2277">
          <cell r="A2277" t="str">
            <v>K163</v>
          </cell>
        </row>
        <row r="2278">
          <cell r="A2278" t="str">
            <v>K163</v>
          </cell>
        </row>
        <row r="2279">
          <cell r="A2279" t="str">
            <v>K163</v>
          </cell>
        </row>
        <row r="2280">
          <cell r="A2280" t="str">
            <v>K163</v>
          </cell>
        </row>
        <row r="2281">
          <cell r="A2281" t="str">
            <v>K163</v>
          </cell>
        </row>
        <row r="2282">
          <cell r="A2282" t="str">
            <v>K163</v>
          </cell>
        </row>
        <row r="2283">
          <cell r="A2283" t="str">
            <v>K163</v>
          </cell>
        </row>
        <row r="2284">
          <cell r="A2284" t="str">
            <v>K163</v>
          </cell>
        </row>
        <row r="2285">
          <cell r="A2285" t="str">
            <v>K163</v>
          </cell>
        </row>
        <row r="2286">
          <cell r="A2286" t="str">
            <v>K163</v>
          </cell>
        </row>
        <row r="2287">
          <cell r="A2287" t="str">
            <v>K163</v>
          </cell>
        </row>
        <row r="2288">
          <cell r="A2288" t="str">
            <v>K163</v>
          </cell>
        </row>
        <row r="2289">
          <cell r="A2289" t="str">
            <v>K164</v>
          </cell>
        </row>
        <row r="2290">
          <cell r="A2290" t="str">
            <v>K164</v>
          </cell>
        </row>
        <row r="2291">
          <cell r="A2291" t="str">
            <v>K164</v>
          </cell>
        </row>
        <row r="2292">
          <cell r="A2292" t="str">
            <v>K164</v>
          </cell>
        </row>
        <row r="2293">
          <cell r="A2293" t="str">
            <v>K164</v>
          </cell>
        </row>
        <row r="2294">
          <cell r="A2294" t="str">
            <v>K164</v>
          </cell>
        </row>
        <row r="2295">
          <cell r="A2295" t="str">
            <v>K164</v>
          </cell>
        </row>
        <row r="2296">
          <cell r="A2296" t="str">
            <v>K164</v>
          </cell>
        </row>
        <row r="2297">
          <cell r="A2297" t="str">
            <v>K164</v>
          </cell>
        </row>
        <row r="2298">
          <cell r="A2298" t="str">
            <v>K164</v>
          </cell>
        </row>
        <row r="2299">
          <cell r="A2299" t="str">
            <v>K164</v>
          </cell>
        </row>
        <row r="2300">
          <cell r="A2300" t="str">
            <v>K164</v>
          </cell>
        </row>
        <row r="2301">
          <cell r="A2301" t="str">
            <v>K164</v>
          </cell>
        </row>
        <row r="2302">
          <cell r="A2302" t="str">
            <v>K164</v>
          </cell>
        </row>
        <row r="2303">
          <cell r="A2303" t="str">
            <v>K164</v>
          </cell>
        </row>
        <row r="2304">
          <cell r="A2304" t="str">
            <v>K164</v>
          </cell>
        </row>
        <row r="2305">
          <cell r="A2305" t="str">
            <v>K165</v>
          </cell>
        </row>
        <row r="2306">
          <cell r="A2306" t="str">
            <v>K165</v>
          </cell>
        </row>
        <row r="2307">
          <cell r="A2307" t="str">
            <v>K166</v>
          </cell>
        </row>
        <row r="2308">
          <cell r="A2308" t="str">
            <v>K166</v>
          </cell>
        </row>
        <row r="2309">
          <cell r="A2309" t="str">
            <v>K166</v>
          </cell>
        </row>
        <row r="2310">
          <cell r="A2310" t="str">
            <v>K166</v>
          </cell>
        </row>
        <row r="2311">
          <cell r="A2311" t="str">
            <v>K166</v>
          </cell>
        </row>
        <row r="2312">
          <cell r="A2312" t="str">
            <v>K166</v>
          </cell>
        </row>
        <row r="2313">
          <cell r="A2313" t="str">
            <v>K166</v>
          </cell>
        </row>
        <row r="2314">
          <cell r="A2314" t="str">
            <v>K166</v>
          </cell>
        </row>
        <row r="2315">
          <cell r="A2315" t="str">
            <v>K170</v>
          </cell>
        </row>
        <row r="2316">
          <cell r="A2316" t="str">
            <v>K170</v>
          </cell>
        </row>
        <row r="2317">
          <cell r="A2317" t="str">
            <v>K170</v>
          </cell>
        </row>
        <row r="2318">
          <cell r="A2318" t="str">
            <v>K170</v>
          </cell>
        </row>
        <row r="2319">
          <cell r="A2319" t="str">
            <v>K170</v>
          </cell>
        </row>
        <row r="2320">
          <cell r="A2320" t="str">
            <v>K170</v>
          </cell>
        </row>
        <row r="2321">
          <cell r="A2321" t="str">
            <v>K170</v>
          </cell>
        </row>
        <row r="2322">
          <cell r="A2322" t="str">
            <v>K170</v>
          </cell>
        </row>
        <row r="2323">
          <cell r="A2323" t="str">
            <v>K170</v>
          </cell>
        </row>
        <row r="2324">
          <cell r="A2324" t="str">
            <v>K170</v>
          </cell>
        </row>
        <row r="2325">
          <cell r="A2325" t="str">
            <v>K170</v>
          </cell>
        </row>
        <row r="2326">
          <cell r="A2326" t="str">
            <v>K170</v>
          </cell>
        </row>
        <row r="2327">
          <cell r="A2327" t="str">
            <v>K170</v>
          </cell>
        </row>
        <row r="2328">
          <cell r="A2328" t="str">
            <v>K170</v>
          </cell>
        </row>
        <row r="2329">
          <cell r="A2329" t="str">
            <v>K170</v>
          </cell>
        </row>
        <row r="2330">
          <cell r="A2330" t="str">
            <v>K170</v>
          </cell>
        </row>
        <row r="2331">
          <cell r="A2331" t="str">
            <v>K200</v>
          </cell>
        </row>
        <row r="2332">
          <cell r="A2332" t="str">
            <v>K200</v>
          </cell>
        </row>
        <row r="2333">
          <cell r="A2333" t="str">
            <v>K200</v>
          </cell>
        </row>
        <row r="2334">
          <cell r="A2334" t="str">
            <v>A605</v>
          </cell>
        </row>
        <row r="2335">
          <cell r="A2335" t="str">
            <v>A605</v>
          </cell>
        </row>
        <row r="2336">
          <cell r="A2336" t="str">
            <v>A605</v>
          </cell>
        </row>
        <row r="2337">
          <cell r="A2337" t="str">
            <v>A605</v>
          </cell>
        </row>
        <row r="2338">
          <cell r="A2338" t="str">
            <v>A605</v>
          </cell>
        </row>
        <row r="2339">
          <cell r="A2339" t="str">
            <v>A605</v>
          </cell>
        </row>
        <row r="2340">
          <cell r="A2340" t="str">
            <v>A605</v>
          </cell>
        </row>
        <row r="2341">
          <cell r="A2341" t="str">
            <v>A605</v>
          </cell>
        </row>
        <row r="2342">
          <cell r="A2342" t="str">
            <v>A605</v>
          </cell>
        </row>
        <row r="2343">
          <cell r="A2343" t="str">
            <v>A605</v>
          </cell>
        </row>
        <row r="2344">
          <cell r="A2344" t="str">
            <v>A605</v>
          </cell>
        </row>
        <row r="2345">
          <cell r="A2345" t="str">
            <v>A616</v>
          </cell>
        </row>
        <row r="2346">
          <cell r="A2346" t="str">
            <v>A616</v>
          </cell>
        </row>
        <row r="2347">
          <cell r="A2347" t="str">
            <v>A616</v>
          </cell>
        </row>
        <row r="2348">
          <cell r="A2348" t="str">
            <v>A616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NEH Finance"/>
      <sheetName val="Sheet1"/>
      <sheetName val="Analysis"/>
      <sheetName val="FY10-14 Return Components"/>
      <sheetName val="NE Elim - Intercon"/>
      <sheetName val="Hyperion Expenses"/>
      <sheetName val="INPUT"/>
      <sheetName val="NE Intercon US Gaap"/>
      <sheetName val="NEH"/>
      <sheetName val="NHH"/>
      <sheetName val="NEET"/>
      <sheetName val="Budget FY09"/>
      <sheetName val="06 Summary"/>
      <sheetName val="08 Summary"/>
      <sheetName val="20 Summary"/>
      <sheetName val="2k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Summary"/>
      <sheetName val="Index"/>
      <sheetName val="Increase"/>
      <sheetName val="OpExp"/>
      <sheetName val="Known Adj"/>
      <sheetName val="PF Adj"/>
      <sheetName val="Labor_Utility"/>
      <sheetName val="Labor_Service"/>
      <sheetName val="Labor_Keyspan"/>
      <sheetName val="Health Care"/>
      <sheetName val="Group Ins"/>
      <sheetName val="Employee Thrift"/>
      <sheetName val="NewHires"/>
      <sheetName val="AddLbrOth"/>
      <sheetName val="RentLease"/>
      <sheetName val="Postage"/>
      <sheetName val="Claims"/>
      <sheetName val="Rate Case Exp"/>
      <sheetName val="Inflation"/>
      <sheetName val="Pension"/>
      <sheetName val="OPEB"/>
      <sheetName val="Uncollectible"/>
      <sheetName val="Deprec Exp"/>
      <sheetName val="Muni Taxes"/>
      <sheetName val="Payroll Tax"/>
      <sheetName val="Storm Fund"/>
      <sheetName val="Rate Base"/>
      <sheetName val="ADIT"/>
      <sheetName val="ADIT (DPU 2-9)"/>
      <sheetName val="IncTax"/>
      <sheetName val="Cap Struct"/>
      <sheetName val="CWC"/>
      <sheetName val="FERC"/>
      <sheetName val="FERC (AG 29-6-1)"/>
      <sheetName val="DPU 1"/>
      <sheetName val="DPU 2"/>
      <sheetName val="DPU 3"/>
      <sheetName val="DPU 4"/>
      <sheetName val="DPU 5"/>
      <sheetName val="DPU 6"/>
      <sheetName val="DPU 7"/>
      <sheetName val="DPU 8"/>
      <sheetName val="DPU 9"/>
      <sheetName val="BalSheet"/>
      <sheetName val="IncSt"/>
      <sheetName val="Inflation Data"/>
      <sheetName val="MECOMuni"/>
      <sheetName val="NantMuni"/>
      <sheetName val="NE Elim - Intercon"/>
      <sheetName val="NEH Finance"/>
    </sheetNames>
    <sheetDataSet>
      <sheetData sheetId="0" refreshError="1"/>
      <sheetData sheetId="1" refreshError="1">
        <row r="1">
          <cell r="C1" t="str">
            <v>Massachusetts Electric Company</v>
          </cell>
        </row>
        <row r="2">
          <cell r="C2" t="str">
            <v>Nantucket Electric Company</v>
          </cell>
        </row>
        <row r="3">
          <cell r="C3" t="str">
            <v>d/b/a National Grid</v>
          </cell>
        </row>
        <row r="5">
          <cell r="C5" t="str">
            <v>Exhibit NG-HSG-RR-2 (C) 3rd Amended</v>
          </cell>
        </row>
        <row r="61">
          <cell r="G61">
            <v>30</v>
          </cell>
        </row>
      </sheetData>
      <sheetData sheetId="2" refreshError="1"/>
      <sheetData sheetId="3" refreshError="1"/>
      <sheetData sheetId="4" refreshError="1">
        <row r="9">
          <cell r="B9" t="str">
            <v>Test Year 2008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About"/>
      <sheetName val="DATA"/>
      <sheetName val="Check 2"/>
      <sheetName val="Sum Grph"/>
      <sheetName val="Transmission Capex"/>
      <sheetName val="ETO Grph"/>
      <sheetName val="ETO Capx"/>
      <sheetName val="ETO Grph (NY)"/>
      <sheetName val="ETO Capx (NY)"/>
      <sheetName val="ESO Capx"/>
      <sheetName val="GTO Grph"/>
      <sheetName val="GTO Capx "/>
      <sheetName val="GTO Grph (NY)"/>
      <sheetName val="GSO Capx"/>
      <sheetName val="          STOP            "/>
      <sheetName val="SummCapex IFRS"/>
      <sheetName val="Summary"/>
      <sheetName val="Sum Grph Data"/>
      <sheetName val="GTO Grph Data"/>
      <sheetName val="ETO Grph Data"/>
      <sheetName val="GSO Grph"/>
      <sheetName val="ETO PIER"/>
      <sheetName val="ESO PIER"/>
      <sheetName val="RAV Model"/>
      <sheetName val="Index"/>
      <sheetName val="Known Adj"/>
      <sheetName val="Discrete period Budget"/>
      <sheetName val="Forc V Bud"/>
    </sheetNames>
    <sheetDataSet>
      <sheetData sheetId="0" refreshError="1"/>
      <sheetData sheetId="1" refreshError="1">
        <row r="22">
          <cell r="B22">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LIStaffAdjs"/>
      <sheetName val="LIUpdateAdjs "/>
      <sheetName val="LI-JPAdjs"/>
      <sheetName val="LIIncSt"/>
      <sheetName val="LIMerger"/>
      <sheetName val="LIO&amp;M"/>
      <sheetName val="LIDepr"/>
      <sheetName val="LIAmort"/>
      <sheetName val="LIOtherTxs"/>
      <sheetName val="LISIT-FIT"/>
      <sheetName val="LI Rate Base"/>
      <sheetName val="LIEB-Cap"/>
      <sheetName val="LICWCap"/>
      <sheetName val="LICapStructure"/>
      <sheetName val="LIRevReq"/>
      <sheetName val="LIConstrTrgts"/>
      <sheetName val="E"/>
      <sheetName val="F"/>
      <sheetName val="G"/>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PIVOT Summary by LE"/>
      <sheetName val="Summary by Year"/>
      <sheetName val="FY2013"/>
      <sheetName val="Grid"/>
      <sheetName val="CTL 18"/>
      <sheetName val="xxxx"/>
      <sheetName val="xxxxxx"/>
      <sheetName val="Reconciliation"/>
      <sheetName val="SAP 18"/>
      <sheetName val="List"/>
      <sheetName val="Ent Map"/>
      <sheetName val="Sheet1"/>
    </sheetNames>
    <sheetDataSet>
      <sheetData sheetId="0" refreshError="1"/>
      <sheetData sheetId="1"/>
      <sheetData sheetId="2">
        <row r="6">
          <cell r="B6" t="str">
            <v>Year</v>
          </cell>
        </row>
      </sheetData>
      <sheetData sheetId="3">
        <row r="6">
          <cell r="B6" t="str">
            <v>Year</v>
          </cell>
        </row>
      </sheetData>
      <sheetData sheetId="4" refreshError="1"/>
      <sheetData sheetId="5" refreshError="1"/>
      <sheetData sheetId="6" refreshError="1"/>
      <sheetData sheetId="7" refreshError="1"/>
      <sheetData sheetId="8" refreshError="1"/>
      <sheetData sheetId="9" refreshError="1">
        <row r="2">
          <cell r="B2" t="str">
            <v>March</v>
          </cell>
          <cell r="I2" t="str">
            <v>Internal Revenue Service</v>
          </cell>
          <cell r="J2" t="str">
            <v>Tax Year 12/2000</v>
          </cell>
          <cell r="L2" t="str">
            <v>Federal</v>
          </cell>
        </row>
        <row r="3">
          <cell r="I3" t="str">
            <v>Alabama Department of Revenue</v>
          </cell>
          <cell r="J3" t="str">
            <v>Tax Year 12/2001</v>
          </cell>
          <cell r="L3" t="str">
            <v>State</v>
          </cell>
        </row>
        <row r="4">
          <cell r="I4" t="str">
            <v>Alaska Department of Revenue</v>
          </cell>
          <cell r="J4" t="str">
            <v>Tax Year 12/2002</v>
          </cell>
        </row>
        <row r="5">
          <cell r="I5" t="str">
            <v>Arizona Department of Revenue</v>
          </cell>
          <cell r="J5" t="str">
            <v>Tax Year 12/2003</v>
          </cell>
        </row>
        <row r="6">
          <cell r="I6" t="str">
            <v>Arkansas Department of Finance and Adminstration</v>
          </cell>
          <cell r="J6" t="str">
            <v>Tax Year 12/2004</v>
          </cell>
        </row>
        <row r="7">
          <cell r="I7" t="str">
            <v>California Franchise Tax Board</v>
          </cell>
          <cell r="J7" t="str">
            <v>Tax Year 12/2005</v>
          </cell>
        </row>
        <row r="8">
          <cell r="I8" t="str">
            <v>Colorado Department of Revenue</v>
          </cell>
          <cell r="J8" t="str">
            <v>Tax Year 12/2006</v>
          </cell>
        </row>
        <row r="9">
          <cell r="I9" t="str">
            <v>Connecticut Department of Revenue</v>
          </cell>
          <cell r="J9" t="str">
            <v>Tax Year 08/2007</v>
          </cell>
        </row>
        <row r="10">
          <cell r="I10" t="str">
            <v>Delaware Division of Revenue</v>
          </cell>
          <cell r="J10" t="str">
            <v>Tax Year 03/2001</v>
          </cell>
        </row>
        <row r="11">
          <cell r="I11" t="str">
            <v>District of Columbia Government</v>
          </cell>
          <cell r="J11" t="str">
            <v>Tax Year 03/2002</v>
          </cell>
        </row>
        <row r="12">
          <cell r="I12" t="str">
            <v>Financial Agent</v>
          </cell>
          <cell r="J12" t="str">
            <v>Tax Year 03/2003</v>
          </cell>
        </row>
        <row r="13">
          <cell r="I13" t="str">
            <v>Florida Department of Revenue</v>
          </cell>
          <cell r="J13" t="str">
            <v>Tax Year 03/2004</v>
          </cell>
        </row>
        <row r="14">
          <cell r="I14" t="str">
            <v>Georgia Department of Revenue</v>
          </cell>
          <cell r="J14" t="str">
            <v>Tax Year 03/2005</v>
          </cell>
        </row>
        <row r="15">
          <cell r="I15" t="str">
            <v>Hawaii Department of Taxation</v>
          </cell>
          <cell r="J15" t="str">
            <v>Tax Year 03/2006</v>
          </cell>
        </row>
        <row r="16">
          <cell r="I16" t="str">
            <v>Idaho State Tax Commission</v>
          </cell>
          <cell r="J16" t="str">
            <v>Tax Year 03/2007</v>
          </cell>
        </row>
        <row r="17">
          <cell r="I17" t="str">
            <v>Illinois Department of Revenue</v>
          </cell>
          <cell r="J17" t="str">
            <v>Tax Year 03/2008</v>
          </cell>
        </row>
        <row r="18">
          <cell r="I18" t="str">
            <v>Indiana Department of Revenue</v>
          </cell>
          <cell r="J18" t="str">
            <v>Tax Year 03/2009</v>
          </cell>
        </row>
        <row r="19">
          <cell r="I19" t="str">
            <v>Iowa Department of Revenue and Finance</v>
          </cell>
          <cell r="J19" t="str">
            <v>Tax Year 03/2010</v>
          </cell>
        </row>
        <row r="20">
          <cell r="I20" t="str">
            <v>Kansas Department of Revenue</v>
          </cell>
          <cell r="J20" t="str">
            <v>Tax Year 03/2011</v>
          </cell>
        </row>
        <row r="21">
          <cell r="I21" t="str">
            <v>Kentucky Revenue Cabinet</v>
          </cell>
          <cell r="J21" t="str">
            <v>Tax Year 03/2012</v>
          </cell>
        </row>
        <row r="22">
          <cell r="I22" t="str">
            <v>Louisiana Department of Revenue and Taxation</v>
          </cell>
          <cell r="J22" t="str">
            <v>Tax Year 03/2013</v>
          </cell>
        </row>
        <row r="23">
          <cell r="I23" t="str">
            <v>Maine Bureau of Taxation</v>
          </cell>
          <cell r="J23" t="str">
            <v>Tax Year 12/2009</v>
          </cell>
        </row>
        <row r="24">
          <cell r="I24" t="str">
            <v>Maryland Comptroller of the Treasury</v>
          </cell>
          <cell r="J24" t="str">
            <v>Tax Year 12/2008</v>
          </cell>
        </row>
        <row r="25">
          <cell r="I25" t="str">
            <v>Masachusetts Department of Revenue</v>
          </cell>
          <cell r="J25" t="str">
            <v>Tax Year 12/2007</v>
          </cell>
        </row>
        <row r="26">
          <cell r="I26" t="str">
            <v xml:space="preserve">Michigan Department of the Treasury </v>
          </cell>
          <cell r="J26" t="str">
            <v>Tax Year 04/2009</v>
          </cell>
        </row>
        <row r="27">
          <cell r="I27" t="str">
            <v>Minnesota Department of Revenue</v>
          </cell>
          <cell r="J27" t="str">
            <v>Prior to 12/1998</v>
          </cell>
        </row>
        <row r="28">
          <cell r="I28" t="str">
            <v>Mississippi State Tax Commission</v>
          </cell>
          <cell r="J28" t="str">
            <v>Tax Year 12/2010</v>
          </cell>
        </row>
        <row r="29">
          <cell r="I29" t="str">
            <v>Missouri Department of Revenue</v>
          </cell>
          <cell r="J29" t="str">
            <v>N/A</v>
          </cell>
        </row>
        <row r="30">
          <cell r="I30" t="str">
            <v>Montana Department of Revenue</v>
          </cell>
          <cell r="J30" t="str">
            <v>Tax Year 12/1998</v>
          </cell>
        </row>
        <row r="31">
          <cell r="I31" t="str">
            <v>N/A</v>
          </cell>
          <cell r="J31" t="str">
            <v>Tax Year 12/1999</v>
          </cell>
        </row>
        <row r="32">
          <cell r="I32" t="str">
            <v>National Grid Holdings Inc.</v>
          </cell>
          <cell r="J32" t="str">
            <v>Tax Year 08/2008</v>
          </cell>
        </row>
        <row r="33">
          <cell r="I33" t="str">
            <v>Nebraska Department of Revenue</v>
          </cell>
          <cell r="J33" t="str">
            <v>Tax Years 03/2005-03/2007</v>
          </cell>
        </row>
        <row r="34">
          <cell r="I34" t="str">
            <v>Nevada Department of Taxation</v>
          </cell>
          <cell r="J34" t="str">
            <v>Tax Year 07/2008</v>
          </cell>
        </row>
        <row r="35">
          <cell r="I35" t="str">
            <v>New Hampshire Department of Revenue</v>
          </cell>
          <cell r="J35" t="str">
            <v>Tax Years 12/2000-12/2006</v>
          </cell>
        </row>
        <row r="36">
          <cell r="I36" t="str">
            <v>New Jersey Department of Revenue</v>
          </cell>
        </row>
        <row r="37">
          <cell r="I37" t="str">
            <v>New Mexico Taxation and Revenue Department</v>
          </cell>
        </row>
        <row r="38">
          <cell r="I38" t="str">
            <v>North Carolina Department of Revenue</v>
          </cell>
        </row>
        <row r="39">
          <cell r="I39" t="str">
            <v>North Dakota Office of State Commissioner</v>
          </cell>
        </row>
        <row r="40">
          <cell r="I40" t="str">
            <v>NYC Department of Finance</v>
          </cell>
        </row>
        <row r="41">
          <cell r="I41" t="str">
            <v>NYS Department of Taxation and Finance</v>
          </cell>
        </row>
        <row r="42">
          <cell r="I42" t="str">
            <v>Ohio Department of Taxation</v>
          </cell>
        </row>
        <row r="43">
          <cell r="I43" t="str">
            <v>Oklahoma Tax Commission</v>
          </cell>
        </row>
        <row r="44">
          <cell r="I44" t="str">
            <v>Oregon Department of Revenue</v>
          </cell>
        </row>
        <row r="45">
          <cell r="I45" t="str">
            <v>Others</v>
          </cell>
        </row>
        <row r="46">
          <cell r="I46" t="str">
            <v>Pennsylvania Department of Revenue</v>
          </cell>
        </row>
        <row r="47">
          <cell r="I47" t="str">
            <v>Philadelphia Department of Finance</v>
          </cell>
        </row>
        <row r="48">
          <cell r="I48" t="str">
            <v>Rhode Island Division of Taxation</v>
          </cell>
        </row>
        <row r="49">
          <cell r="I49" t="str">
            <v>South Carolina Department of Revenue</v>
          </cell>
        </row>
        <row r="50">
          <cell r="I50" t="str">
            <v>South Dakota Department of Revenue</v>
          </cell>
        </row>
        <row r="51">
          <cell r="I51" t="str">
            <v>Tennessee Department of Revenue</v>
          </cell>
        </row>
        <row r="52">
          <cell r="I52" t="str">
            <v>Texas Comptroller of Public Accounts</v>
          </cell>
        </row>
        <row r="53">
          <cell r="I53" t="str">
            <v>Utah State Tax Commission</v>
          </cell>
        </row>
        <row r="54">
          <cell r="I54" t="str">
            <v>Vermont Department of Taxes</v>
          </cell>
        </row>
        <row r="55">
          <cell r="I55" t="str">
            <v>Virginia Department of Taxation</v>
          </cell>
        </row>
        <row r="56">
          <cell r="I56" t="str">
            <v>Washington State Department of Tax and Revenue</v>
          </cell>
        </row>
        <row r="57">
          <cell r="I57" t="str">
            <v>West Virgina Department of Tax and Revenue</v>
          </cell>
        </row>
      </sheetData>
      <sheetData sheetId="10">
        <row r="2">
          <cell r="B2" t="str">
            <v>March</v>
          </cell>
        </row>
      </sheetData>
      <sheetData sheetId="1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N to CD check"/>
      <sheetName val="Ret Earn"/>
      <sheetName val="Equity and MI"/>
      <sheetName val="Inc Stmt"/>
      <sheetName val="Bal Sheet"/>
      <sheetName val="IS vs BS Tie-Out"/>
      <sheetName val="Reclass Acc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s>
    <sheetDataSet>
      <sheetData sheetId="0" refreshError="1">
        <row r="7">
          <cell r="D7">
            <v>1</v>
          </cell>
        </row>
        <row r="9">
          <cell r="C9" t="str">
            <v>2006</v>
          </cell>
        </row>
        <row r="10">
          <cell r="C10" t="str">
            <v>2005</v>
          </cell>
        </row>
        <row r="16">
          <cell r="C16" t="str">
            <v>FILENAME:  H:\Fund Balance 2006\MECo\[MECO Jan_2006.XLS]Start Balance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s>
    <sheetDataSet>
      <sheetData sheetId="0">
        <row r="1">
          <cell r="A1" t="str">
            <v>Hydro Financial Planning Model</v>
          </cell>
        </row>
      </sheetData>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Documentation"/>
      <sheetName val="Mo_Thru_Put"/>
      <sheetName val="Daily_Yr1"/>
      <sheetName val="Daily_Yr2"/>
      <sheetName val="Daily_Yr3"/>
      <sheetName val="Daily_Yr4"/>
      <sheetName val="Daily_Yr5"/>
      <sheetName val="Daily_Yr6"/>
      <sheetName val="DesignDD"/>
      <sheetName val="PeakDay"/>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row r="11">
          <cell r="E11">
            <v>2000</v>
          </cell>
          <cell r="F11">
            <v>104176.901</v>
          </cell>
          <cell r="G11">
            <v>112256.90399999999</v>
          </cell>
          <cell r="H11">
            <v>142900.258</v>
          </cell>
          <cell r="I11">
            <v>149307.11900000001</v>
          </cell>
          <cell r="J11">
            <v>154576.465</v>
          </cell>
          <cell r="K11">
            <v>144244.035</v>
          </cell>
          <cell r="L11">
            <v>118557.21400000001</v>
          </cell>
          <cell r="M11">
            <v>129211.825</v>
          </cell>
          <cell r="N11">
            <v>117932.484</v>
          </cell>
          <cell r="O11">
            <v>100527.7</v>
          </cell>
          <cell r="P11">
            <v>99313.646999999997</v>
          </cell>
          <cell r="Q11">
            <v>109700.24</v>
          </cell>
          <cell r="R11">
            <v>104964.726</v>
          </cell>
        </row>
        <row r="12">
          <cell r="E12">
            <v>2001</v>
          </cell>
          <cell r="F12">
            <v>104964.726</v>
          </cell>
          <cell r="G12">
            <v>113790.514</v>
          </cell>
          <cell r="H12">
            <v>145319.361</v>
          </cell>
          <cell r="I12">
            <v>152040.50899999999</v>
          </cell>
          <cell r="J12">
            <v>157111.726</v>
          </cell>
          <cell r="K12">
            <v>145819.31200000001</v>
          </cell>
          <cell r="L12">
            <v>118917.25900000001</v>
          </cell>
          <cell r="M12">
            <v>129367.42200000001</v>
          </cell>
          <cell r="N12">
            <v>117939.181</v>
          </cell>
          <cell r="O12">
            <v>100625.901</v>
          </cell>
          <cell r="P12">
            <v>99513.95</v>
          </cell>
          <cell r="Q12">
            <v>110010.05</v>
          </cell>
          <cell r="R12">
            <v>105729.74</v>
          </cell>
        </row>
        <row r="13">
          <cell r="E13">
            <v>2002</v>
          </cell>
          <cell r="F13">
            <v>105729.74</v>
          </cell>
          <cell r="G13">
            <v>115315.05</v>
          </cell>
          <cell r="H13">
            <v>147740.21799999999</v>
          </cell>
          <cell r="I13">
            <v>154779.755</v>
          </cell>
          <cell r="J13">
            <v>159646.10999999999</v>
          </cell>
          <cell r="K13">
            <v>147386.527</v>
          </cell>
          <cell r="L13">
            <v>119255.481</v>
          </cell>
          <cell r="M13">
            <v>129492.789</v>
          </cell>
          <cell r="N13">
            <v>117919.74400000001</v>
          </cell>
          <cell r="O13">
            <v>100708.50900000001</v>
          </cell>
          <cell r="P13">
            <v>99701.372000000003</v>
          </cell>
          <cell r="Q13">
            <v>110298.728</v>
          </cell>
          <cell r="R13">
            <v>106494.584</v>
          </cell>
        </row>
        <row r="14">
          <cell r="E14">
            <v>2003</v>
          </cell>
          <cell r="F14">
            <v>106494.584</v>
          </cell>
          <cell r="G14">
            <v>116861.068</v>
          </cell>
          <cell r="H14">
            <v>150190.291</v>
          </cell>
          <cell r="I14">
            <v>157533.674</v>
          </cell>
          <cell r="J14">
            <v>162164.31400000001</v>
          </cell>
          <cell r="K14">
            <v>148918.796</v>
          </cell>
          <cell r="L14">
            <v>119547.67200000001</v>
          </cell>
          <cell r="M14">
            <v>129570.17200000001</v>
          </cell>
          <cell r="N14">
            <v>117858.27800000001</v>
          </cell>
          <cell r="O14">
            <v>100768.26300000001</v>
          </cell>
          <cell r="P14">
            <v>99868.206999999995</v>
          </cell>
          <cell r="Q14">
            <v>110545.371</v>
          </cell>
          <cell r="R14">
            <v>107227.37699999999</v>
          </cell>
        </row>
        <row r="15">
          <cell r="E15">
            <v>2004</v>
          </cell>
          <cell r="F15">
            <v>107227.37699999999</v>
          </cell>
          <cell r="G15">
            <v>118384.39599999999</v>
          </cell>
          <cell r="H15">
            <v>152616.114</v>
          </cell>
          <cell r="I15">
            <v>160263.736</v>
          </cell>
          <cell r="J15">
            <v>164645.91099999999</v>
          </cell>
          <cell r="K15">
            <v>150410.13800000001</v>
          </cell>
          <cell r="L15">
            <v>119794.155</v>
          </cell>
          <cell r="M15">
            <v>129593.14200000001</v>
          </cell>
          <cell r="N15">
            <v>117752.001</v>
          </cell>
          <cell r="O15">
            <v>100805.22500000001</v>
          </cell>
          <cell r="P15">
            <v>100014.61500000001</v>
          </cell>
          <cell r="Q15">
            <v>110751.992</v>
          </cell>
          <cell r="R15">
            <v>107892.01700000001</v>
          </cell>
        </row>
        <row r="16">
          <cell r="E16">
            <v>2005</v>
          </cell>
          <cell r="F16">
            <v>107892.01700000001</v>
          </cell>
          <cell r="G16">
            <v>119790.758</v>
          </cell>
          <cell r="H16">
            <v>154869.32199999999</v>
          </cell>
          <cell r="I16">
            <v>162802.56899999999</v>
          </cell>
          <cell r="J16">
            <v>166943.1</v>
          </cell>
          <cell r="K16">
            <v>151760.19500000001</v>
          </cell>
          <cell r="L16">
            <v>119943.899</v>
          </cell>
          <cell r="M16">
            <v>129567.62699999999</v>
          </cell>
          <cell r="N16">
            <v>117612.43799999999</v>
          </cell>
          <cell r="O16">
            <v>100825.746</v>
          </cell>
          <cell r="P16">
            <v>100014.61500000001</v>
          </cell>
          <cell r="Q16">
            <v>110751.992</v>
          </cell>
          <cell r="R16">
            <v>108560.77671589683</v>
          </cell>
        </row>
        <row r="18">
          <cell r="E18">
            <v>2000</v>
          </cell>
          <cell r="F18">
            <v>11874.085999999999</v>
          </cell>
          <cell r="G18">
            <v>14079.272999999999</v>
          </cell>
          <cell r="H18">
            <v>14079.272999999999</v>
          </cell>
          <cell r="I18">
            <v>14079.272999999999</v>
          </cell>
          <cell r="J18">
            <v>14079.272999999999</v>
          </cell>
          <cell r="K18">
            <v>14079.272999999999</v>
          </cell>
          <cell r="L18">
            <v>14079.272999999999</v>
          </cell>
          <cell r="M18">
            <v>5251.7920000000004</v>
          </cell>
          <cell r="N18">
            <v>0</v>
          </cell>
          <cell r="O18">
            <v>0</v>
          </cell>
          <cell r="P18">
            <v>0</v>
          </cell>
          <cell r="Q18">
            <v>0</v>
          </cell>
          <cell r="R18">
            <v>11975.41</v>
          </cell>
        </row>
        <row r="19">
          <cell r="E19">
            <v>2001</v>
          </cell>
          <cell r="F19">
            <v>11975.41</v>
          </cell>
          <cell r="G19">
            <v>14199.415000000001</v>
          </cell>
          <cell r="H19">
            <v>14199.415000000001</v>
          </cell>
          <cell r="I19">
            <v>14199.415000000001</v>
          </cell>
          <cell r="J19">
            <v>14199.415000000001</v>
          </cell>
          <cell r="K19">
            <v>14199.415000000001</v>
          </cell>
          <cell r="L19">
            <v>14199.415000000001</v>
          </cell>
          <cell r="M19">
            <v>5296.607</v>
          </cell>
          <cell r="N19">
            <v>0</v>
          </cell>
          <cell r="O19">
            <v>0</v>
          </cell>
          <cell r="P19">
            <v>0</v>
          </cell>
          <cell r="Q19">
            <v>0</v>
          </cell>
          <cell r="R19">
            <v>12075.441000000001</v>
          </cell>
        </row>
        <row r="20">
          <cell r="E20">
            <v>2002</v>
          </cell>
          <cell r="F20">
            <v>12075.441000000001</v>
          </cell>
          <cell r="G20">
            <v>14318.022000000001</v>
          </cell>
          <cell r="H20">
            <v>14318.022000000001</v>
          </cell>
          <cell r="I20">
            <v>14318.022000000001</v>
          </cell>
          <cell r="J20">
            <v>14318.022000000001</v>
          </cell>
          <cell r="K20">
            <v>14318.022000000001</v>
          </cell>
          <cell r="L20">
            <v>14318.022000000001</v>
          </cell>
          <cell r="M20">
            <v>5340.85</v>
          </cell>
          <cell r="N20">
            <v>0</v>
          </cell>
          <cell r="O20">
            <v>0</v>
          </cell>
          <cell r="P20">
            <v>0</v>
          </cell>
          <cell r="Q20">
            <v>0</v>
          </cell>
          <cell r="R20">
            <v>12173.816999999999</v>
          </cell>
        </row>
        <row r="21">
          <cell r="E21">
            <v>2003</v>
          </cell>
          <cell r="F21">
            <v>12173.816999999999</v>
          </cell>
          <cell r="G21">
            <v>14434.669</v>
          </cell>
          <cell r="H21">
            <v>14434.669</v>
          </cell>
          <cell r="I21">
            <v>14434.669</v>
          </cell>
          <cell r="J21">
            <v>14434.669</v>
          </cell>
          <cell r="K21">
            <v>14434.669</v>
          </cell>
          <cell r="L21">
            <v>14434.669</v>
          </cell>
          <cell r="M21">
            <v>5384.3609999999999</v>
          </cell>
          <cell r="N21">
            <v>0</v>
          </cell>
          <cell r="O21">
            <v>0</v>
          </cell>
          <cell r="P21">
            <v>0</v>
          </cell>
          <cell r="Q21">
            <v>0</v>
          </cell>
          <cell r="R21">
            <v>12268.924000000001</v>
          </cell>
        </row>
        <row r="22">
          <cell r="E22">
            <v>2004</v>
          </cell>
          <cell r="F22">
            <v>12268.924000000001</v>
          </cell>
          <cell r="G22">
            <v>14547.438</v>
          </cell>
          <cell r="H22">
            <v>14547.438</v>
          </cell>
          <cell r="I22">
            <v>14547.438</v>
          </cell>
          <cell r="J22">
            <v>14547.438</v>
          </cell>
          <cell r="K22">
            <v>14547.438</v>
          </cell>
          <cell r="L22">
            <v>14547.438</v>
          </cell>
          <cell r="M22">
            <v>5426.4250000000002</v>
          </cell>
          <cell r="N22">
            <v>0</v>
          </cell>
          <cell r="O22">
            <v>0</v>
          </cell>
          <cell r="P22">
            <v>0</v>
          </cell>
          <cell r="Q22">
            <v>0</v>
          </cell>
          <cell r="R22">
            <v>12366.078</v>
          </cell>
        </row>
        <row r="23">
          <cell r="E23">
            <v>2005</v>
          </cell>
          <cell r="F23">
            <v>12366.078</v>
          </cell>
          <cell r="G23">
            <v>14662.636</v>
          </cell>
          <cell r="H23">
            <v>14662.636</v>
          </cell>
          <cell r="I23">
            <v>14662.636</v>
          </cell>
          <cell r="J23">
            <v>14662.636</v>
          </cell>
          <cell r="K23">
            <v>14662.636</v>
          </cell>
          <cell r="L23">
            <v>14662.636</v>
          </cell>
          <cell r="M23">
            <v>5469.3959999999997</v>
          </cell>
          <cell r="N23">
            <v>0</v>
          </cell>
          <cell r="O23">
            <v>0</v>
          </cell>
          <cell r="P23">
            <v>0</v>
          </cell>
          <cell r="Q23">
            <v>0</v>
          </cell>
          <cell r="R23">
            <v>12464.001333946153</v>
          </cell>
        </row>
        <row r="90">
          <cell r="E90">
            <v>2000</v>
          </cell>
          <cell r="F90">
            <v>37273.560563151601</v>
          </cell>
          <cell r="G90">
            <v>66186.279727499772</v>
          </cell>
          <cell r="H90">
            <v>59560.234500908053</v>
          </cell>
          <cell r="I90">
            <v>91150.426365830353</v>
          </cell>
          <cell r="J90">
            <v>76146.144463809935</v>
          </cell>
          <cell r="K90">
            <v>78147.544656753074</v>
          </cell>
          <cell r="L90">
            <v>56305.190313411993</v>
          </cell>
          <cell r="M90">
            <v>50700.693410934269</v>
          </cell>
          <cell r="N90">
            <v>53304.361654963759</v>
          </cell>
          <cell r="O90">
            <v>51704.78400996964</v>
          </cell>
          <cell r="P90">
            <v>51125.802624663083</v>
          </cell>
          <cell r="Q90">
            <v>50158.674483229865</v>
          </cell>
          <cell r="R90">
            <v>40125.167258924266</v>
          </cell>
        </row>
        <row r="91">
          <cell r="E91">
            <v>2001</v>
          </cell>
          <cell r="F91">
            <v>40125.167258924266</v>
          </cell>
          <cell r="G91">
            <v>71385.221325735023</v>
          </cell>
          <cell r="H91">
            <v>63467.559422127139</v>
          </cell>
          <cell r="I91">
            <v>96103.541942635668</v>
          </cell>
          <cell r="J91">
            <v>81005.91539880159</v>
          </cell>
          <cell r="K91">
            <v>81827.277871956379</v>
          </cell>
          <cell r="L91">
            <v>58617.821627339807</v>
          </cell>
          <cell r="M91">
            <v>53921.547177943627</v>
          </cell>
          <cell r="N91">
            <v>55624.064795602222</v>
          </cell>
          <cell r="O91">
            <v>55053.9948700764</v>
          </cell>
          <cell r="P91">
            <v>53484.714261691821</v>
          </cell>
          <cell r="Q91">
            <v>52699.108248524259</v>
          </cell>
          <cell r="R91">
            <v>42408.311210991407</v>
          </cell>
        </row>
        <row r="92">
          <cell r="E92">
            <v>2002</v>
          </cell>
          <cell r="F92">
            <v>42408.311210991407</v>
          </cell>
          <cell r="G92">
            <v>75164.986369070612</v>
          </cell>
          <cell r="H92">
            <v>67156.025130845359</v>
          </cell>
          <cell r="I92">
            <v>100123.53062254361</v>
          </cell>
          <cell r="J92">
            <v>85809.452144153998</v>
          </cell>
          <cell r="K92">
            <v>86015.912966717573</v>
          </cell>
          <cell r="L92">
            <v>61540.47303041265</v>
          </cell>
          <cell r="M92">
            <v>56854.572524374642</v>
          </cell>
          <cell r="N92">
            <v>58393.644251946243</v>
          </cell>
          <cell r="O92">
            <v>58020.411966315995</v>
          </cell>
          <cell r="P92">
            <v>56217.616548061575</v>
          </cell>
          <cell r="Q92">
            <v>55741.570026516638</v>
          </cell>
          <cell r="R92">
            <v>44692.930359535749</v>
          </cell>
        </row>
        <row r="93">
          <cell r="E93">
            <v>2003</v>
          </cell>
          <cell r="F93">
            <v>44692.930359535749</v>
          </cell>
          <cell r="G93">
            <v>78944.677012559318</v>
          </cell>
          <cell r="H93">
            <v>70844.370052167462</v>
          </cell>
          <cell r="I93">
            <v>104143.37738768564</v>
          </cell>
          <cell r="J93">
            <v>90612.855776156444</v>
          </cell>
          <cell r="K93">
            <v>90204.451737352691</v>
          </cell>
          <cell r="L93">
            <v>64463.070572592478</v>
          </cell>
          <cell r="M93">
            <v>59787.580357328181</v>
          </cell>
          <cell r="N93">
            <v>61163.223708290265</v>
          </cell>
          <cell r="O93">
            <v>60986.829062555604</v>
          </cell>
          <cell r="P93">
            <v>58950.518834431336</v>
          </cell>
          <cell r="Q93">
            <v>58784.031804509039</v>
          </cell>
          <cell r="R93">
            <v>46977.549508080105</v>
          </cell>
        </row>
        <row r="94">
          <cell r="E94">
            <v>2004</v>
          </cell>
          <cell r="F94">
            <v>46977.549508080105</v>
          </cell>
          <cell r="G94">
            <v>82724.367656048009</v>
          </cell>
          <cell r="H94">
            <v>74532.714973489434</v>
          </cell>
          <cell r="I94">
            <v>108163.22415282772</v>
          </cell>
          <cell r="J94">
            <v>95416.25940815892</v>
          </cell>
          <cell r="K94">
            <v>94392.990507987779</v>
          </cell>
          <cell r="L94">
            <v>67385.668114772299</v>
          </cell>
          <cell r="M94">
            <v>62720.588190281698</v>
          </cell>
          <cell r="N94">
            <v>63932.803164634293</v>
          </cell>
          <cell r="O94">
            <v>63953.246158795228</v>
          </cell>
          <cell r="P94">
            <v>61683.421120801089</v>
          </cell>
          <cell r="Q94">
            <v>61826.49358250144</v>
          </cell>
          <cell r="R94">
            <v>49266.283150135736</v>
          </cell>
        </row>
        <row r="95">
          <cell r="E95">
            <v>2005</v>
          </cell>
          <cell r="F95">
            <v>49266.283150135736</v>
          </cell>
          <cell r="G95">
            <v>86512.903083580168</v>
          </cell>
          <cell r="H95">
            <v>78235.419311925201</v>
          </cell>
          <cell r="I95">
            <v>112199.94199377307</v>
          </cell>
          <cell r="J95">
            <v>100235.48778822584</v>
          </cell>
          <cell r="K95">
            <v>98592.98045935914</v>
          </cell>
          <cell r="L95">
            <v>70314.668734203646</v>
          </cell>
          <cell r="M95">
            <v>65655.678056096382</v>
          </cell>
          <cell r="N95">
            <v>66702.382620978329</v>
          </cell>
          <cell r="O95">
            <v>66919.663255034829</v>
          </cell>
          <cell r="P95">
            <v>64416.323407170858</v>
          </cell>
          <cell r="Q95">
            <v>64868.955360493834</v>
          </cell>
          <cell r="R95">
            <v>51666.523282826354</v>
          </cell>
        </row>
        <row r="98">
          <cell r="E98">
            <v>2000</v>
          </cell>
          <cell r="F98">
            <v>3566.4533606605173</v>
          </cell>
          <cell r="G98">
            <v>3566.4533606605173</v>
          </cell>
          <cell r="H98">
            <v>3566.4533606605173</v>
          </cell>
          <cell r="I98">
            <v>3566.4533606605173</v>
          </cell>
          <cell r="J98">
            <v>3566.4533606605173</v>
          </cell>
          <cell r="K98">
            <v>3566.4533606605173</v>
          </cell>
          <cell r="L98">
            <v>3566.4533606605173</v>
          </cell>
          <cell r="M98">
            <v>3566.4533606605173</v>
          </cell>
          <cell r="N98">
            <v>0</v>
          </cell>
          <cell r="O98">
            <v>0</v>
          </cell>
          <cell r="P98">
            <v>0</v>
          </cell>
          <cell r="Q98">
            <v>0</v>
          </cell>
          <cell r="R98">
            <v>3771.6468032279417</v>
          </cell>
        </row>
        <row r="99">
          <cell r="E99">
            <v>2001</v>
          </cell>
          <cell r="F99">
            <v>3771.6468032279417</v>
          </cell>
          <cell r="G99">
            <v>3771.6468032279417</v>
          </cell>
          <cell r="H99">
            <v>3771.6468032279417</v>
          </cell>
          <cell r="I99">
            <v>3771.6468032279417</v>
          </cell>
          <cell r="J99">
            <v>3771.6468032279417</v>
          </cell>
          <cell r="K99">
            <v>3771.6468032279417</v>
          </cell>
          <cell r="L99">
            <v>3771.6468032279417</v>
          </cell>
          <cell r="M99">
            <v>3771.6468032279417</v>
          </cell>
          <cell r="N99">
            <v>0</v>
          </cell>
          <cell r="O99">
            <v>0</v>
          </cell>
          <cell r="P99">
            <v>0</v>
          </cell>
          <cell r="Q99">
            <v>0</v>
          </cell>
          <cell r="R99">
            <v>3969.6739704053512</v>
          </cell>
        </row>
        <row r="100">
          <cell r="E100">
            <v>2002</v>
          </cell>
          <cell r="F100">
            <v>3969.6739704053512</v>
          </cell>
          <cell r="G100">
            <v>3969.6739704053512</v>
          </cell>
          <cell r="H100">
            <v>3969.6739704053512</v>
          </cell>
          <cell r="I100">
            <v>3969.6739704053512</v>
          </cell>
          <cell r="J100">
            <v>3969.6739704053512</v>
          </cell>
          <cell r="K100">
            <v>3969.6739704053512</v>
          </cell>
          <cell r="L100">
            <v>3969.6739704053512</v>
          </cell>
          <cell r="M100">
            <v>3969.6739704053512</v>
          </cell>
          <cell r="N100">
            <v>0</v>
          </cell>
          <cell r="O100">
            <v>0</v>
          </cell>
          <cell r="P100">
            <v>0</v>
          </cell>
          <cell r="Q100">
            <v>0</v>
          </cell>
          <cell r="R100">
            <v>4167.7054464542025</v>
          </cell>
        </row>
        <row r="101">
          <cell r="E101">
            <v>2003</v>
          </cell>
          <cell r="F101">
            <v>4167.7054464542025</v>
          </cell>
          <cell r="G101">
            <v>4167.7054464542025</v>
          </cell>
          <cell r="H101">
            <v>4167.7054464542025</v>
          </cell>
          <cell r="I101">
            <v>4167.7054464542025</v>
          </cell>
          <cell r="J101">
            <v>4167.7054464542025</v>
          </cell>
          <cell r="K101">
            <v>4167.7054464542025</v>
          </cell>
          <cell r="L101">
            <v>4167.7054464542025</v>
          </cell>
          <cell r="M101">
            <v>4167.7054464542025</v>
          </cell>
          <cell r="N101">
            <v>0</v>
          </cell>
          <cell r="O101">
            <v>0</v>
          </cell>
          <cell r="P101">
            <v>0</v>
          </cell>
          <cell r="Q101">
            <v>0</v>
          </cell>
          <cell r="R101">
            <v>4365.7369225030552</v>
          </cell>
        </row>
        <row r="102">
          <cell r="E102">
            <v>2004</v>
          </cell>
          <cell r="F102">
            <v>4365.7369225030552</v>
          </cell>
          <cell r="G102">
            <v>4365.7369225030552</v>
          </cell>
          <cell r="H102">
            <v>4365.7369225030552</v>
          </cell>
          <cell r="I102">
            <v>4365.7369225030552</v>
          </cell>
          <cell r="J102">
            <v>4365.7369225030552</v>
          </cell>
          <cell r="K102">
            <v>4365.7369225030552</v>
          </cell>
          <cell r="L102">
            <v>4365.7369225030552</v>
          </cell>
          <cell r="M102">
            <v>4365.7369225030552</v>
          </cell>
          <cell r="N102">
            <v>0</v>
          </cell>
          <cell r="O102">
            <v>0</v>
          </cell>
          <cell r="P102">
            <v>0</v>
          </cell>
          <cell r="Q102">
            <v>0</v>
          </cell>
          <cell r="R102">
            <v>4563.2561523717859</v>
          </cell>
        </row>
        <row r="103">
          <cell r="E103">
            <v>2005</v>
          </cell>
          <cell r="F103">
            <v>4563.2561523717859</v>
          </cell>
          <cell r="G103">
            <v>4563.2561523717859</v>
          </cell>
          <cell r="H103">
            <v>4563.2561523717859</v>
          </cell>
          <cell r="I103">
            <v>4563.2561523717859</v>
          </cell>
          <cell r="J103">
            <v>4563.2561523717859</v>
          </cell>
          <cell r="K103">
            <v>4563.2561523717859</v>
          </cell>
          <cell r="L103">
            <v>4563.2561523717859</v>
          </cell>
          <cell r="M103">
            <v>4563.2561523717859</v>
          </cell>
          <cell r="N103">
            <v>0</v>
          </cell>
          <cell r="O103">
            <v>0</v>
          </cell>
          <cell r="P103">
            <v>0</v>
          </cell>
          <cell r="Q103">
            <v>0</v>
          </cell>
          <cell r="R103">
            <v>4769.7117535474636</v>
          </cell>
        </row>
      </sheetData>
      <sheetData sheetId="2"/>
      <sheetData sheetId="3"/>
      <sheetData sheetId="4" refreshError="1"/>
      <sheetData sheetId="5" refreshError="1"/>
      <sheetData sheetId="6" refreshError="1"/>
      <sheetData sheetId="7" refreshError="1"/>
      <sheetData sheetId="8"/>
      <sheetData sheetId="9" refreshError="1">
        <row r="14">
          <cell r="A14">
            <v>0</v>
          </cell>
          <cell r="B14">
            <v>1</v>
          </cell>
          <cell r="C14">
            <v>0</v>
          </cell>
        </row>
        <row r="15">
          <cell r="A15">
            <v>1</v>
          </cell>
          <cell r="B15">
            <v>1</v>
          </cell>
          <cell r="C15">
            <v>0</v>
          </cell>
        </row>
        <row r="16">
          <cell r="A16">
            <v>2</v>
          </cell>
          <cell r="B16">
            <v>1</v>
          </cell>
          <cell r="C16">
            <v>0</v>
          </cell>
        </row>
        <row r="17">
          <cell r="A17">
            <v>3</v>
          </cell>
          <cell r="B17">
            <v>1</v>
          </cell>
          <cell r="C17">
            <v>0</v>
          </cell>
        </row>
        <row r="18">
          <cell r="A18">
            <v>4</v>
          </cell>
          <cell r="B18">
            <v>1</v>
          </cell>
          <cell r="C18">
            <v>0</v>
          </cell>
        </row>
        <row r="19">
          <cell r="A19">
            <v>5</v>
          </cell>
          <cell r="B19">
            <v>1</v>
          </cell>
          <cell r="C19">
            <v>0</v>
          </cell>
        </row>
        <row r="20">
          <cell r="A20">
            <v>6</v>
          </cell>
          <cell r="B20">
            <v>1</v>
          </cell>
          <cell r="C20">
            <v>0</v>
          </cell>
        </row>
        <row r="21">
          <cell r="A21">
            <v>7</v>
          </cell>
          <cell r="B21">
            <v>1</v>
          </cell>
          <cell r="C21">
            <v>0</v>
          </cell>
        </row>
        <row r="22">
          <cell r="A22">
            <v>8</v>
          </cell>
          <cell r="B22">
            <v>1</v>
          </cell>
          <cell r="C22">
            <v>0</v>
          </cell>
        </row>
        <row r="23">
          <cell r="A23">
            <v>9</v>
          </cell>
          <cell r="B23">
            <v>1</v>
          </cell>
          <cell r="C23">
            <v>0</v>
          </cell>
        </row>
        <row r="24">
          <cell r="A24">
            <v>10</v>
          </cell>
          <cell r="B24">
            <v>1</v>
          </cell>
          <cell r="C24">
            <v>0</v>
          </cell>
        </row>
        <row r="25">
          <cell r="A25">
            <v>11</v>
          </cell>
          <cell r="B25">
            <v>1</v>
          </cell>
          <cell r="C25">
            <v>0</v>
          </cell>
        </row>
        <row r="26">
          <cell r="A26">
            <v>12</v>
          </cell>
          <cell r="B26">
            <v>1</v>
          </cell>
          <cell r="C26">
            <v>0</v>
          </cell>
        </row>
        <row r="27">
          <cell r="A27">
            <v>13</v>
          </cell>
          <cell r="B27">
            <v>1</v>
          </cell>
          <cell r="C27">
            <v>0</v>
          </cell>
        </row>
        <row r="28">
          <cell r="A28">
            <v>14</v>
          </cell>
          <cell r="B28">
            <v>1</v>
          </cell>
          <cell r="C28">
            <v>0</v>
          </cell>
        </row>
        <row r="29">
          <cell r="A29">
            <v>15</v>
          </cell>
          <cell r="B29">
            <v>1</v>
          </cell>
          <cell r="C29">
            <v>0</v>
          </cell>
        </row>
        <row r="30">
          <cell r="A30">
            <v>16</v>
          </cell>
          <cell r="B30">
            <v>1</v>
          </cell>
          <cell r="C30">
            <v>0</v>
          </cell>
        </row>
        <row r="31">
          <cell r="A31">
            <v>17</v>
          </cell>
          <cell r="B31">
            <v>1</v>
          </cell>
          <cell r="C31">
            <v>0</v>
          </cell>
        </row>
        <row r="32">
          <cell r="A32">
            <v>18</v>
          </cell>
          <cell r="B32">
            <v>1</v>
          </cell>
          <cell r="C32">
            <v>0</v>
          </cell>
        </row>
        <row r="33">
          <cell r="A33">
            <v>19</v>
          </cell>
          <cell r="B33">
            <v>1</v>
          </cell>
          <cell r="C33">
            <v>0</v>
          </cell>
        </row>
        <row r="34">
          <cell r="A34">
            <v>20</v>
          </cell>
          <cell r="B34">
            <v>1</v>
          </cell>
          <cell r="C34">
            <v>0</v>
          </cell>
        </row>
        <row r="35">
          <cell r="A35">
            <v>21</v>
          </cell>
          <cell r="B35">
            <v>1</v>
          </cell>
          <cell r="C35">
            <v>0</v>
          </cell>
        </row>
        <row r="36">
          <cell r="A36">
            <v>22</v>
          </cell>
          <cell r="B36">
            <v>1</v>
          </cell>
          <cell r="C36">
            <v>0</v>
          </cell>
        </row>
        <row r="37">
          <cell r="A37">
            <v>23</v>
          </cell>
          <cell r="B37">
            <v>1</v>
          </cell>
          <cell r="C37">
            <v>0</v>
          </cell>
        </row>
        <row r="38">
          <cell r="A38">
            <v>24</v>
          </cell>
          <cell r="B38">
            <v>1</v>
          </cell>
          <cell r="C38">
            <v>0</v>
          </cell>
        </row>
        <row r="39">
          <cell r="A39">
            <v>25</v>
          </cell>
          <cell r="B39">
            <v>1</v>
          </cell>
          <cell r="C39">
            <v>0</v>
          </cell>
        </row>
        <row r="40">
          <cell r="A40">
            <v>26</v>
          </cell>
          <cell r="B40">
            <v>1</v>
          </cell>
          <cell r="C40">
            <v>0</v>
          </cell>
        </row>
        <row r="41">
          <cell r="A41">
            <v>27</v>
          </cell>
          <cell r="B41">
            <v>1</v>
          </cell>
          <cell r="C41">
            <v>0</v>
          </cell>
        </row>
        <row r="42">
          <cell r="A42">
            <v>28</v>
          </cell>
          <cell r="B42">
            <v>1</v>
          </cell>
          <cell r="C42">
            <v>0</v>
          </cell>
        </row>
        <row r="43">
          <cell r="A43">
            <v>29</v>
          </cell>
          <cell r="B43">
            <v>1</v>
          </cell>
          <cell r="C43">
            <v>0</v>
          </cell>
        </row>
        <row r="44">
          <cell r="A44">
            <v>30</v>
          </cell>
          <cell r="B44">
            <v>1</v>
          </cell>
          <cell r="C44">
            <v>0</v>
          </cell>
        </row>
        <row r="45">
          <cell r="A45">
            <v>31</v>
          </cell>
          <cell r="B45">
            <v>1</v>
          </cell>
          <cell r="C45">
            <v>0</v>
          </cell>
        </row>
        <row r="46">
          <cell r="A46">
            <v>32</v>
          </cell>
          <cell r="B46">
            <v>1</v>
          </cell>
          <cell r="C46">
            <v>0</v>
          </cell>
        </row>
        <row r="47">
          <cell r="A47">
            <v>33</v>
          </cell>
          <cell r="B47">
            <v>1</v>
          </cell>
          <cell r="C47">
            <v>0</v>
          </cell>
        </row>
        <row r="48">
          <cell r="A48">
            <v>34</v>
          </cell>
          <cell r="B48">
            <v>1</v>
          </cell>
          <cell r="C48">
            <v>0</v>
          </cell>
        </row>
        <row r="49">
          <cell r="A49">
            <v>35</v>
          </cell>
          <cell r="B49">
            <v>1</v>
          </cell>
          <cell r="C49">
            <v>0</v>
          </cell>
        </row>
        <row r="50">
          <cell r="A50">
            <v>36</v>
          </cell>
          <cell r="B50">
            <v>1</v>
          </cell>
          <cell r="C50">
            <v>0</v>
          </cell>
        </row>
        <row r="51">
          <cell r="A51">
            <v>37</v>
          </cell>
          <cell r="B51">
            <v>1</v>
          </cell>
          <cell r="C51">
            <v>0</v>
          </cell>
        </row>
        <row r="52">
          <cell r="A52">
            <v>38</v>
          </cell>
          <cell r="B52">
            <v>1</v>
          </cell>
          <cell r="C52">
            <v>0</v>
          </cell>
        </row>
        <row r="53">
          <cell r="A53">
            <v>39</v>
          </cell>
          <cell r="B53">
            <v>1</v>
          </cell>
          <cell r="C53">
            <v>0</v>
          </cell>
        </row>
        <row r="54">
          <cell r="A54">
            <v>40</v>
          </cell>
          <cell r="B54">
            <v>1</v>
          </cell>
          <cell r="C54">
            <v>0</v>
          </cell>
        </row>
        <row r="55">
          <cell r="A55">
            <v>41</v>
          </cell>
          <cell r="B55">
            <v>1</v>
          </cell>
          <cell r="C55">
            <v>0</v>
          </cell>
        </row>
        <row r="56">
          <cell r="A56">
            <v>42</v>
          </cell>
          <cell r="B56">
            <v>1</v>
          </cell>
          <cell r="C56">
            <v>0</v>
          </cell>
        </row>
        <row r="57">
          <cell r="A57">
            <v>43</v>
          </cell>
          <cell r="B57">
            <v>1</v>
          </cell>
          <cell r="C57">
            <v>0</v>
          </cell>
        </row>
        <row r="58">
          <cell r="A58">
            <v>44</v>
          </cell>
          <cell r="B58">
            <v>1</v>
          </cell>
          <cell r="C58">
            <v>0</v>
          </cell>
        </row>
        <row r="59">
          <cell r="A59">
            <v>45</v>
          </cell>
          <cell r="B59">
            <v>1</v>
          </cell>
          <cell r="C59">
            <v>0</v>
          </cell>
        </row>
        <row r="60">
          <cell r="A60">
            <v>46</v>
          </cell>
          <cell r="B60">
            <v>0.84</v>
          </cell>
          <cell r="C60">
            <v>0</v>
          </cell>
        </row>
        <row r="61">
          <cell r="A61">
            <v>47</v>
          </cell>
          <cell r="B61">
            <v>0.67999999999999994</v>
          </cell>
          <cell r="C61">
            <v>0</v>
          </cell>
        </row>
        <row r="62">
          <cell r="A62">
            <v>48</v>
          </cell>
          <cell r="B62">
            <v>0.51999999999999991</v>
          </cell>
          <cell r="C62">
            <v>0</v>
          </cell>
        </row>
        <row r="63">
          <cell r="A63">
            <v>49</v>
          </cell>
          <cell r="B63">
            <v>0.35999999999999988</v>
          </cell>
          <cell r="C63">
            <v>0</v>
          </cell>
        </row>
        <row r="64">
          <cell r="A64">
            <v>50</v>
          </cell>
          <cell r="B64">
            <v>0.19999999999999987</v>
          </cell>
          <cell r="C64">
            <v>0</v>
          </cell>
        </row>
        <row r="65">
          <cell r="A65">
            <v>51</v>
          </cell>
          <cell r="B65">
            <v>3.9999999999999869E-2</v>
          </cell>
          <cell r="C65">
            <v>0</v>
          </cell>
        </row>
        <row r="66">
          <cell r="A66">
            <v>52</v>
          </cell>
          <cell r="B66">
            <v>3.9999999999999869E-2</v>
          </cell>
          <cell r="C66">
            <v>0</v>
          </cell>
        </row>
        <row r="67">
          <cell r="A67">
            <v>53</v>
          </cell>
          <cell r="B67">
            <v>3.9999999999999869E-2</v>
          </cell>
          <cell r="C67">
            <v>0</v>
          </cell>
        </row>
        <row r="68">
          <cell r="A68">
            <v>54</v>
          </cell>
          <cell r="B68">
            <v>3.9999999999999869E-2</v>
          </cell>
          <cell r="C68">
            <v>0</v>
          </cell>
        </row>
        <row r="69">
          <cell r="A69">
            <v>55</v>
          </cell>
          <cell r="B69">
            <v>3.9999999999999869E-2</v>
          </cell>
          <cell r="C69">
            <v>0</v>
          </cell>
        </row>
        <row r="70">
          <cell r="A70">
            <v>56</v>
          </cell>
          <cell r="B70">
            <v>3.9999999999999869E-2</v>
          </cell>
          <cell r="C70">
            <v>4652.255884247048</v>
          </cell>
        </row>
        <row r="71">
          <cell r="A71">
            <v>57</v>
          </cell>
          <cell r="B71">
            <v>3.9999999999999869E-2</v>
          </cell>
          <cell r="C71">
            <v>9304.5117684940888</v>
          </cell>
        </row>
        <row r="72">
          <cell r="A72">
            <v>58</v>
          </cell>
          <cell r="B72">
            <v>3.9999999999999869E-2</v>
          </cell>
          <cell r="C72">
            <v>13956.767652741129</v>
          </cell>
        </row>
        <row r="73">
          <cell r="A73">
            <v>59</v>
          </cell>
          <cell r="B73">
            <v>3.9999999999999869E-2</v>
          </cell>
          <cell r="C73">
            <v>18609.02353698817</v>
          </cell>
        </row>
        <row r="74">
          <cell r="A74">
            <v>60</v>
          </cell>
          <cell r="B74">
            <v>3.9999999999999869E-2</v>
          </cell>
          <cell r="C74">
            <v>23261.279421235209</v>
          </cell>
        </row>
        <row r="75">
          <cell r="A75">
            <v>61</v>
          </cell>
          <cell r="B75">
            <v>3.9999999999999869E-2</v>
          </cell>
          <cell r="C75">
            <v>27913.535305482248</v>
          </cell>
        </row>
        <row r="76">
          <cell r="A76">
            <v>62</v>
          </cell>
          <cell r="B76">
            <v>3.9999999999999869E-2</v>
          </cell>
          <cell r="C76">
            <v>32565.791189729287</v>
          </cell>
        </row>
        <row r="77">
          <cell r="A77">
            <v>63</v>
          </cell>
          <cell r="B77">
            <v>3.9999999999999869E-2</v>
          </cell>
          <cell r="C77">
            <v>37218.047073976326</v>
          </cell>
        </row>
        <row r="78">
          <cell r="A78">
            <v>64</v>
          </cell>
          <cell r="B78">
            <v>3.9999999999999869E-2</v>
          </cell>
          <cell r="C78">
            <v>41870.302958223365</v>
          </cell>
        </row>
        <row r="79">
          <cell r="A79">
            <v>65</v>
          </cell>
          <cell r="B79">
            <v>3.9999999999999869E-2</v>
          </cell>
          <cell r="C79">
            <v>46522.558842470404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Enter Industry List &gt;&gt;&gt;"/>
      <sheetName val="Industry List"/>
      <sheetName val="Enter Selections&gt;&gt;&gt;"/>
      <sheetName val="XY Scatter Inputs"/>
      <sheetName val="XY Scatter"/>
      <sheetName val="Sheet1"/>
      <sheetName val="TRS"/>
      <sheetName val="ROIC Trees"/>
      <sheetName val="Sheet4"/>
      <sheetName val="Spread Input"/>
      <sheetName val="Spread-Growth"/>
      <sheetName val="SCM Input"/>
      <sheetName val="Strategic Control Map"/>
      <sheetName val="SCM Input (2)"/>
      <sheetName val="Strategic Control Map (2)"/>
      <sheetName val="Sheet2"/>
      <sheetName val="FV"/>
      <sheetName val="Sheet3"/>
      <sheetName val="Benchmarking"/>
      <sheetName val="Individual Company Graphs"/>
      <sheetName val="Betas"/>
      <sheetName val="Input Individual Co. Sheets&gt;&gt;&gt;"/>
      <sheetName val="Various Info"/>
      <sheetName val="KeySpan"/>
      <sheetName val="ConEd"/>
      <sheetName val="Dominion"/>
      <sheetName val="DTE"/>
      <sheetName val="Energy East"/>
      <sheetName val="Equitable"/>
      <sheetName val="MDU"/>
      <sheetName val="National Fuel Gas"/>
      <sheetName val="Nicor"/>
      <sheetName val="Nisource"/>
      <sheetName val="NJ Resources"/>
      <sheetName val="Nstar"/>
      <sheetName val="Peoples"/>
      <sheetName val="Sempra"/>
      <sheetName val="WGL"/>
      <sheetName val="Unused"/>
      <sheetName val="Unused II"/>
      <sheetName val="Adjusting Entries"/>
      <sheetName val="Central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Company</v>
          </cell>
          <cell r="C1" t="str">
            <v>FV</v>
          </cell>
        </row>
        <row r="2">
          <cell r="C2">
            <v>-0.16798228122541217</v>
          </cell>
        </row>
        <row r="3">
          <cell r="C3">
            <v>-0.99571214901610516</v>
          </cell>
        </row>
        <row r="4">
          <cell r="C4">
            <v>-0.14488094541784283</v>
          </cell>
        </row>
        <row r="5">
          <cell r="C5">
            <v>-0.22368082774386833</v>
          </cell>
        </row>
        <row r="6">
          <cell r="C6">
            <v>-0.24120916082641256</v>
          </cell>
        </row>
        <row r="7">
          <cell r="C7">
            <v>-0.13099038883406688</v>
          </cell>
        </row>
        <row r="8">
          <cell r="C8">
            <v>-0.29093790256294616</v>
          </cell>
        </row>
        <row r="9">
          <cell r="C9">
            <v>-0.22602521095484357</v>
          </cell>
        </row>
        <row r="10">
          <cell r="C10">
            <v>-0.20203077358318763</v>
          </cell>
        </row>
        <row r="11">
          <cell r="C11">
            <v>-0.36669700290156992</v>
          </cell>
        </row>
        <row r="12">
          <cell r="C12">
            <v>-0.20828241322333166</v>
          </cell>
        </row>
        <row r="13">
          <cell r="C13">
            <v>-0.34975437581856361</v>
          </cell>
        </row>
        <row r="14">
          <cell r="C14">
            <v>-0.20859331543299578</v>
          </cell>
        </row>
        <row r="15">
          <cell r="C15">
            <v>-0.45557211904537498</v>
          </cell>
        </row>
        <row r="16">
          <cell r="C16">
            <v>0.10838554826136562</v>
          </cell>
        </row>
      </sheetData>
      <sheetData sheetId="17" refreshError="1"/>
      <sheetData sheetId="18" refreshError="1">
        <row r="1">
          <cell r="B1" t="str">
            <v>Comp</v>
          </cell>
          <cell r="C1" t="str">
            <v>Item</v>
          </cell>
        </row>
        <row r="2">
          <cell r="C2">
            <v>1.819733370825122</v>
          </cell>
        </row>
        <row r="3">
          <cell r="C3">
            <v>1.4143285416236788</v>
          </cell>
        </row>
        <row r="4">
          <cell r="C4">
            <v>1.8324641833810891</v>
          </cell>
        </row>
        <row r="5">
          <cell r="C5">
            <v>1.5014720700985762</v>
          </cell>
        </row>
        <row r="6">
          <cell r="C6">
            <v>1.1140091564555836</v>
          </cell>
        </row>
        <row r="7">
          <cell r="C7">
            <v>3.0532830444250396</v>
          </cell>
        </row>
        <row r="8">
          <cell r="C8">
            <v>1.7412231333436254</v>
          </cell>
        </row>
        <row r="9">
          <cell r="C9">
            <v>1.9578055454657877</v>
          </cell>
        </row>
        <row r="10">
          <cell r="C10">
            <v>1.9742460712416185</v>
          </cell>
        </row>
        <row r="11">
          <cell r="C11">
            <v>1.1354778506897703</v>
          </cell>
        </row>
        <row r="12">
          <cell r="C12" t="str">
            <v/>
          </cell>
        </row>
        <row r="13">
          <cell r="C13">
            <v>1.7561702594050543</v>
          </cell>
        </row>
        <row r="14">
          <cell r="C14">
            <v>1.8114939478360603</v>
          </cell>
        </row>
        <row r="15">
          <cell r="C15" t="str">
            <v/>
          </cell>
        </row>
        <row r="16">
          <cell r="C16" t="str">
            <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NY GAS Total"/>
      <sheetName val="NY GAS C"/>
      <sheetName val="NY GAS E"/>
      <sheetName val="NY GAS Total Graph"/>
      <sheetName val="NY GAS C Graph "/>
      <sheetName val="NY GAS E Graph"/>
      <sheetName val="FV"/>
      <sheetName val="Benchmarking"/>
      <sheetName val="TRS"/>
      <sheetName val="YTD P&amp;L Prepayment check"/>
      <sheetName val="Cover Sheet"/>
    </sheetNames>
    <sheetDataSet>
      <sheetData sheetId="0" refreshError="1">
        <row r="1">
          <cell r="C1" t="str">
            <v>September</v>
          </cell>
          <cell r="Z1" t="str">
            <v>Sch 6</v>
          </cell>
        </row>
        <row r="4">
          <cell r="G4" t="str">
            <v xml:space="preserve">      US Gas Distribution</v>
          </cell>
        </row>
        <row r="5">
          <cell r="G5" t="str">
            <v>NY Total</v>
          </cell>
        </row>
        <row r="8">
          <cell r="C8" t="str">
            <v>Month</v>
          </cell>
          <cell r="L8" t="str">
            <v>Year to Date</v>
          </cell>
          <cell r="R8" t="str">
            <v>Annual</v>
          </cell>
        </row>
        <row r="10">
          <cell r="X10" t="str">
            <v>Variance to</v>
          </cell>
        </row>
        <row r="11">
          <cell r="C11" t="str">
            <v>Actual</v>
          </cell>
          <cell r="E11" t="str">
            <v>Budget</v>
          </cell>
          <cell r="G11" t="str">
            <v>Var</v>
          </cell>
          <cell r="I11" t="str">
            <v>$'000</v>
          </cell>
          <cell r="J11" t="str">
            <v>Sch</v>
          </cell>
          <cell r="L11" t="str">
            <v>Actual</v>
          </cell>
          <cell r="N11" t="str">
            <v>Budget</v>
          </cell>
          <cell r="P11" t="str">
            <v>Var</v>
          </cell>
          <cell r="R11" t="str">
            <v>F'Cast</v>
          </cell>
          <cell r="T11" t="str">
            <v>Budget</v>
          </cell>
          <cell r="V11" t="str">
            <v>Last Yr</v>
          </cell>
          <cell r="X11" t="str">
            <v>Budget</v>
          </cell>
          <cell r="Z11" t="str">
            <v>Last Year</v>
          </cell>
        </row>
        <row r="13">
          <cell r="C13">
            <v>17</v>
          </cell>
          <cell r="E13">
            <v>22</v>
          </cell>
          <cell r="G13">
            <v>5</v>
          </cell>
          <cell r="I13" t="str">
            <v>Specifics</v>
          </cell>
          <cell r="L13">
            <v>306</v>
          </cell>
          <cell r="N13">
            <v>104</v>
          </cell>
          <cell r="P13">
            <v>-202</v>
          </cell>
          <cell r="R13">
            <v>255</v>
          </cell>
          <cell r="T13">
            <v>204</v>
          </cell>
          <cell r="V13">
            <v>96</v>
          </cell>
          <cell r="X13">
            <v>-51</v>
          </cell>
          <cell r="Z13">
            <v>-159</v>
          </cell>
        </row>
        <row r="15">
          <cell r="C15">
            <v>966</v>
          </cell>
          <cell r="E15">
            <v>1179</v>
          </cell>
          <cell r="G15">
            <v>213</v>
          </cell>
          <cell r="I15" t="str">
            <v>New Services</v>
          </cell>
          <cell r="L15">
            <v>5614</v>
          </cell>
          <cell r="N15">
            <v>5522</v>
          </cell>
          <cell r="P15">
            <v>-92</v>
          </cell>
          <cell r="R15">
            <v>10925</v>
          </cell>
          <cell r="T15">
            <v>10746</v>
          </cell>
          <cell r="V15">
            <v>12033</v>
          </cell>
          <cell r="X15">
            <v>-179</v>
          </cell>
          <cell r="Z15">
            <v>1108</v>
          </cell>
        </row>
        <row r="16">
          <cell r="C16">
            <v>1808</v>
          </cell>
          <cell r="E16">
            <v>792</v>
          </cell>
          <cell r="G16">
            <v>-1016</v>
          </cell>
          <cell r="I16" t="str">
            <v>New Main</v>
          </cell>
          <cell r="L16">
            <v>4790</v>
          </cell>
          <cell r="N16">
            <v>3711</v>
          </cell>
          <cell r="P16">
            <v>-1079</v>
          </cell>
          <cell r="R16">
            <v>7075</v>
          </cell>
          <cell r="T16">
            <v>7225</v>
          </cell>
          <cell r="V16">
            <v>7487</v>
          </cell>
          <cell r="X16">
            <v>150</v>
          </cell>
          <cell r="Z16">
            <v>412</v>
          </cell>
        </row>
        <row r="17">
          <cell r="C17">
            <v>150</v>
          </cell>
          <cell r="E17">
            <v>220</v>
          </cell>
          <cell r="G17">
            <v>70</v>
          </cell>
          <cell r="I17" t="str">
            <v>Meters</v>
          </cell>
          <cell r="L17">
            <v>1204</v>
          </cell>
          <cell r="N17">
            <v>1034</v>
          </cell>
          <cell r="P17">
            <v>-170</v>
          </cell>
          <cell r="R17">
            <v>2013</v>
          </cell>
          <cell r="T17">
            <v>2012</v>
          </cell>
          <cell r="V17">
            <v>969</v>
          </cell>
          <cell r="X17">
            <v>-1</v>
          </cell>
          <cell r="Z17">
            <v>-1044</v>
          </cell>
        </row>
        <row r="18">
          <cell r="C18">
            <v>0</v>
          </cell>
          <cell r="E18">
            <v>0</v>
          </cell>
          <cell r="G18">
            <v>0</v>
          </cell>
          <cell r="I18" t="str">
            <v>Other</v>
          </cell>
          <cell r="L18">
            <v>15</v>
          </cell>
          <cell r="N18">
            <v>0</v>
          </cell>
          <cell r="P18">
            <v>-15</v>
          </cell>
          <cell r="R18">
            <v>0</v>
          </cell>
          <cell r="T18">
            <v>0</v>
          </cell>
          <cell r="V18">
            <v>0</v>
          </cell>
          <cell r="X18">
            <v>0</v>
          </cell>
          <cell r="Z18">
            <v>0</v>
          </cell>
        </row>
        <row r="20">
          <cell r="C20">
            <v>2924</v>
          </cell>
          <cell r="E20">
            <v>2191</v>
          </cell>
          <cell r="G20">
            <v>-733</v>
          </cell>
          <cell r="I20" t="str">
            <v>Value Creation Blankets</v>
          </cell>
          <cell r="L20">
            <v>11623</v>
          </cell>
          <cell r="N20">
            <v>10267</v>
          </cell>
          <cell r="P20">
            <v>-1356</v>
          </cell>
          <cell r="R20">
            <v>20013</v>
          </cell>
          <cell r="T20">
            <v>19983</v>
          </cell>
          <cell r="V20">
            <v>20489</v>
          </cell>
          <cell r="X20">
            <v>-30</v>
          </cell>
          <cell r="Z20">
            <v>476</v>
          </cell>
        </row>
        <row r="22">
          <cell r="C22">
            <v>1050</v>
          </cell>
          <cell r="E22">
            <v>1505</v>
          </cell>
          <cell r="G22">
            <v>455</v>
          </cell>
          <cell r="I22" t="str">
            <v>Main Renewals</v>
          </cell>
          <cell r="L22">
            <v>7476</v>
          </cell>
          <cell r="N22">
            <v>7052</v>
          </cell>
          <cell r="P22">
            <v>-424</v>
          </cell>
          <cell r="R22">
            <v>13659</v>
          </cell>
          <cell r="T22">
            <v>13725</v>
          </cell>
          <cell r="V22">
            <v>9547</v>
          </cell>
          <cell r="X22">
            <v>66</v>
          </cell>
          <cell r="Z22">
            <v>-4112</v>
          </cell>
        </row>
        <row r="23">
          <cell r="C23">
            <v>851</v>
          </cell>
          <cell r="E23">
            <v>909</v>
          </cell>
          <cell r="G23">
            <v>58</v>
          </cell>
          <cell r="I23" t="str">
            <v>Service Renewals</v>
          </cell>
          <cell r="L23">
            <v>5483</v>
          </cell>
          <cell r="N23">
            <v>4258</v>
          </cell>
          <cell r="P23">
            <v>-1225</v>
          </cell>
          <cell r="R23">
            <v>8237</v>
          </cell>
          <cell r="T23">
            <v>8287</v>
          </cell>
          <cell r="V23">
            <v>7647</v>
          </cell>
          <cell r="X23">
            <v>50</v>
          </cell>
          <cell r="Z23">
            <v>-590</v>
          </cell>
        </row>
        <row r="24">
          <cell r="C24">
            <v>414</v>
          </cell>
          <cell r="E24">
            <v>639</v>
          </cell>
          <cell r="G24">
            <v>225</v>
          </cell>
          <cell r="I24" t="str">
            <v>Government</v>
          </cell>
          <cell r="L24">
            <v>1693</v>
          </cell>
          <cell r="N24">
            <v>2994</v>
          </cell>
          <cell r="P24">
            <v>1301</v>
          </cell>
          <cell r="R24">
            <v>4765</v>
          </cell>
          <cell r="T24">
            <v>5825</v>
          </cell>
          <cell r="V24">
            <v>6126</v>
          </cell>
          <cell r="X24">
            <v>1060</v>
          </cell>
          <cell r="Z24">
            <v>1361</v>
          </cell>
        </row>
        <row r="25">
          <cell r="C25">
            <v>217</v>
          </cell>
          <cell r="E25">
            <v>263</v>
          </cell>
          <cell r="G25">
            <v>46</v>
          </cell>
          <cell r="I25" t="str">
            <v>Regulator Station</v>
          </cell>
          <cell r="L25">
            <v>783</v>
          </cell>
          <cell r="N25">
            <v>1234</v>
          </cell>
          <cell r="P25">
            <v>451</v>
          </cell>
          <cell r="R25">
            <v>1946</v>
          </cell>
          <cell r="T25">
            <v>2403</v>
          </cell>
          <cell r="V25">
            <v>2213</v>
          </cell>
          <cell r="X25">
            <v>457</v>
          </cell>
          <cell r="Z25">
            <v>267</v>
          </cell>
        </row>
        <row r="26">
          <cell r="C26">
            <v>47</v>
          </cell>
          <cell r="E26">
            <v>242</v>
          </cell>
          <cell r="G26">
            <v>195</v>
          </cell>
          <cell r="I26" t="str">
            <v>Meters - PT's</v>
          </cell>
          <cell r="L26">
            <v>799</v>
          </cell>
          <cell r="N26">
            <v>1133</v>
          </cell>
          <cell r="P26">
            <v>334</v>
          </cell>
          <cell r="R26">
            <v>3902</v>
          </cell>
          <cell r="T26">
            <v>2204</v>
          </cell>
          <cell r="V26">
            <v>1439</v>
          </cell>
          <cell r="X26">
            <v>-1698</v>
          </cell>
          <cell r="Z26">
            <v>-2463</v>
          </cell>
        </row>
        <row r="27">
          <cell r="C27">
            <v>13</v>
          </cell>
          <cell r="E27">
            <v>38</v>
          </cell>
          <cell r="G27">
            <v>25</v>
          </cell>
          <cell r="I27" t="str">
            <v>Tools</v>
          </cell>
          <cell r="L27">
            <v>66</v>
          </cell>
          <cell r="N27">
            <v>179</v>
          </cell>
          <cell r="P27">
            <v>113</v>
          </cell>
          <cell r="R27">
            <v>350</v>
          </cell>
          <cell r="T27">
            <v>350</v>
          </cell>
          <cell r="V27">
            <v>324</v>
          </cell>
          <cell r="X27">
            <v>0</v>
          </cell>
          <cell r="Z27">
            <v>-26</v>
          </cell>
        </row>
        <row r="28">
          <cell r="C28">
            <v>2</v>
          </cell>
          <cell r="E28">
            <v>40</v>
          </cell>
          <cell r="G28">
            <v>38</v>
          </cell>
          <cell r="I28" t="str">
            <v>Exposures</v>
          </cell>
          <cell r="L28">
            <v>239</v>
          </cell>
          <cell r="N28">
            <v>184</v>
          </cell>
          <cell r="P28">
            <v>-55</v>
          </cell>
          <cell r="R28">
            <v>360</v>
          </cell>
          <cell r="T28">
            <v>360</v>
          </cell>
          <cell r="V28">
            <v>272</v>
          </cell>
          <cell r="X28">
            <v>0</v>
          </cell>
          <cell r="Z28">
            <v>-88</v>
          </cell>
        </row>
        <row r="29">
          <cell r="C29">
            <v>75</v>
          </cell>
          <cell r="E29">
            <v>12</v>
          </cell>
          <cell r="G29">
            <v>-63</v>
          </cell>
          <cell r="I29" t="str">
            <v>All Other</v>
          </cell>
          <cell r="L29">
            <v>615</v>
          </cell>
          <cell r="N29">
            <v>57</v>
          </cell>
          <cell r="P29">
            <v>-558</v>
          </cell>
          <cell r="R29">
            <v>109</v>
          </cell>
          <cell r="T29">
            <v>109</v>
          </cell>
          <cell r="V29">
            <v>216</v>
          </cell>
          <cell r="X29">
            <v>0</v>
          </cell>
          <cell r="Z29">
            <v>107</v>
          </cell>
        </row>
        <row r="31">
          <cell r="C31">
            <v>2669</v>
          </cell>
          <cell r="E31">
            <v>3648</v>
          </cell>
          <cell r="G31">
            <v>979</v>
          </cell>
          <cell r="I31" t="str">
            <v>Non Value Creation Blankets</v>
          </cell>
          <cell r="L31">
            <v>17154</v>
          </cell>
          <cell r="N31">
            <v>17091</v>
          </cell>
          <cell r="P31">
            <v>-63</v>
          </cell>
          <cell r="R31">
            <v>33328</v>
          </cell>
          <cell r="T31">
            <v>33263</v>
          </cell>
          <cell r="V31">
            <v>27784</v>
          </cell>
          <cell r="X31">
            <v>-65</v>
          </cell>
          <cell r="Z31">
            <v>-5544</v>
          </cell>
        </row>
        <row r="33">
          <cell r="C33">
            <v>0</v>
          </cell>
          <cell r="E33">
            <v>252</v>
          </cell>
          <cell r="G33">
            <v>252</v>
          </cell>
          <cell r="I33" t="str">
            <v>Gas EMS Replacement</v>
          </cell>
          <cell r="L33">
            <v>0</v>
          </cell>
          <cell r="N33">
            <v>1181</v>
          </cell>
          <cell r="P33">
            <v>1181</v>
          </cell>
          <cell r="R33">
            <v>1000</v>
          </cell>
          <cell r="T33">
            <v>2300</v>
          </cell>
          <cell r="V33">
            <v>0</v>
          </cell>
          <cell r="X33">
            <v>1300</v>
          </cell>
          <cell r="Z33">
            <v>-1000</v>
          </cell>
        </row>
        <row r="34">
          <cell r="C34">
            <v>126</v>
          </cell>
          <cell r="E34">
            <v>0</v>
          </cell>
          <cell r="G34">
            <v>-126</v>
          </cell>
          <cell r="I34" t="str">
            <v>Meter Purchase</v>
          </cell>
          <cell r="L34">
            <v>980</v>
          </cell>
          <cell r="N34">
            <v>0</v>
          </cell>
          <cell r="P34">
            <v>-980</v>
          </cell>
          <cell r="T34">
            <v>0</v>
          </cell>
          <cell r="V34">
            <v>0</v>
          </cell>
          <cell r="X34">
            <v>0</v>
          </cell>
          <cell r="Z34">
            <v>0</v>
          </cell>
        </row>
        <row r="35">
          <cell r="C35">
            <v>0</v>
          </cell>
          <cell r="E35">
            <v>0</v>
          </cell>
          <cell r="G35">
            <v>0</v>
          </cell>
          <cell r="I35" t="str">
            <v>SCADA</v>
          </cell>
          <cell r="L35">
            <v>0</v>
          </cell>
          <cell r="N35">
            <v>0</v>
          </cell>
          <cell r="P35">
            <v>0</v>
          </cell>
          <cell r="T35">
            <v>0</v>
          </cell>
          <cell r="V35">
            <v>0</v>
          </cell>
          <cell r="X35">
            <v>0</v>
          </cell>
          <cell r="Z35">
            <v>0</v>
          </cell>
        </row>
        <row r="36">
          <cell r="C36">
            <v>0</v>
          </cell>
          <cell r="E36">
            <v>0</v>
          </cell>
          <cell r="G36">
            <v>0</v>
          </cell>
          <cell r="I36" t="str">
            <v>AMR</v>
          </cell>
          <cell r="L36">
            <v>0</v>
          </cell>
          <cell r="N36">
            <v>0</v>
          </cell>
          <cell r="P36">
            <v>0</v>
          </cell>
          <cell r="T36">
            <v>0</v>
          </cell>
          <cell r="V36">
            <v>1863</v>
          </cell>
          <cell r="X36">
            <v>0</v>
          </cell>
          <cell r="Z36">
            <v>1863</v>
          </cell>
        </row>
        <row r="37">
          <cell r="C37">
            <v>-336</v>
          </cell>
          <cell r="E37">
            <v>0</v>
          </cell>
          <cell r="G37">
            <v>336</v>
          </cell>
          <cell r="I37" t="str">
            <v>Net CAP Allocation</v>
          </cell>
          <cell r="L37">
            <v>157</v>
          </cell>
          <cell r="N37">
            <v>0</v>
          </cell>
          <cell r="P37">
            <v>-157</v>
          </cell>
          <cell r="T37">
            <v>0</v>
          </cell>
          <cell r="V37">
            <v>510</v>
          </cell>
          <cell r="X37">
            <v>0</v>
          </cell>
          <cell r="Z37">
            <v>510</v>
          </cell>
        </row>
        <row r="38">
          <cell r="C38">
            <v>0</v>
          </cell>
          <cell r="E38">
            <v>0</v>
          </cell>
          <cell r="G38">
            <v>0</v>
          </cell>
          <cell r="I38" t="str">
            <v>MMT/Handling Adj</v>
          </cell>
          <cell r="L38">
            <v>-48</v>
          </cell>
          <cell r="N38">
            <v>0</v>
          </cell>
          <cell r="P38">
            <v>48</v>
          </cell>
          <cell r="T38">
            <v>0</v>
          </cell>
          <cell r="V38">
            <v>-264</v>
          </cell>
          <cell r="X38">
            <v>0</v>
          </cell>
          <cell r="Z38">
            <v>-264</v>
          </cell>
        </row>
        <row r="39">
          <cell r="C39">
            <v>278</v>
          </cell>
          <cell r="E39">
            <v>271</v>
          </cell>
          <cell r="G39">
            <v>-7</v>
          </cell>
          <cell r="I39" t="str">
            <v>Resegmentation</v>
          </cell>
          <cell r="L39">
            <v>854</v>
          </cell>
          <cell r="N39">
            <v>1269</v>
          </cell>
          <cell r="P39">
            <v>415</v>
          </cell>
          <cell r="R39">
            <v>2467</v>
          </cell>
          <cell r="T39">
            <v>2467</v>
          </cell>
          <cell r="V39">
            <v>851</v>
          </cell>
          <cell r="X39">
            <v>0</v>
          </cell>
          <cell r="Z39">
            <v>-1616</v>
          </cell>
        </row>
        <row r="40">
          <cell r="C40">
            <v>0</v>
          </cell>
          <cell r="E40">
            <v>0</v>
          </cell>
          <cell r="G40">
            <v>0</v>
          </cell>
          <cell r="I40" t="str">
            <v>Sales tax accrual</v>
          </cell>
          <cell r="L40">
            <v>-2199</v>
          </cell>
          <cell r="N40">
            <v>0</v>
          </cell>
          <cell r="P40">
            <v>2199</v>
          </cell>
          <cell r="T40">
            <v>0</v>
          </cell>
          <cell r="V40">
            <v>-978</v>
          </cell>
          <cell r="X40">
            <v>0</v>
          </cell>
          <cell r="Z40">
            <v>-978</v>
          </cell>
        </row>
        <row r="41">
          <cell r="C41">
            <v>3</v>
          </cell>
          <cell r="E41">
            <v>5</v>
          </cell>
          <cell r="G41">
            <v>2</v>
          </cell>
          <cell r="I41" t="str">
            <v>All other</v>
          </cell>
          <cell r="L41">
            <v>3</v>
          </cell>
          <cell r="N41">
            <v>24</v>
          </cell>
          <cell r="P41">
            <v>21</v>
          </cell>
          <cell r="R41">
            <v>1203</v>
          </cell>
          <cell r="T41">
            <v>49</v>
          </cell>
          <cell r="V41">
            <v>-93</v>
          </cell>
          <cell r="X41">
            <v>-1154</v>
          </cell>
          <cell r="Z41">
            <v>-1296</v>
          </cell>
        </row>
        <row r="43">
          <cell r="C43">
            <v>71</v>
          </cell>
          <cell r="E43">
            <v>528</v>
          </cell>
          <cell r="G43">
            <v>457</v>
          </cell>
          <cell r="I43" t="str">
            <v xml:space="preserve">Non Divisional/Accounting </v>
          </cell>
          <cell r="L43">
            <v>-253</v>
          </cell>
          <cell r="N43">
            <v>2474</v>
          </cell>
          <cell r="P43">
            <v>2727</v>
          </cell>
          <cell r="R43">
            <v>4670</v>
          </cell>
          <cell r="T43">
            <v>4816</v>
          </cell>
          <cell r="V43">
            <v>1889</v>
          </cell>
          <cell r="X43">
            <v>146</v>
          </cell>
          <cell r="Z43">
            <v>-2781</v>
          </cell>
        </row>
        <row r="45">
          <cell r="C45">
            <v>5681</v>
          </cell>
          <cell r="E45">
            <v>6389</v>
          </cell>
          <cell r="G45">
            <v>708</v>
          </cell>
          <cell r="I45" t="str">
            <v>Total Gas</v>
          </cell>
          <cell r="L45">
            <v>28830</v>
          </cell>
          <cell r="N45">
            <v>29936</v>
          </cell>
          <cell r="P45">
            <v>1106</v>
          </cell>
          <cell r="R45">
            <v>58266</v>
          </cell>
          <cell r="T45">
            <v>58266</v>
          </cell>
          <cell r="V45">
            <v>50258</v>
          </cell>
          <cell r="X45">
            <v>0</v>
          </cell>
          <cell r="Z45">
            <v>-8008</v>
          </cell>
        </row>
        <row r="48">
          <cell r="C48" t="str">
            <v>Below the line adjustments</v>
          </cell>
        </row>
        <row r="49">
          <cell r="C49">
            <v>5681</v>
          </cell>
          <cell r="E49">
            <v>6389</v>
          </cell>
          <cell r="G49">
            <v>708</v>
          </cell>
          <cell r="I49" t="str">
            <v>Total before adjustments</v>
          </cell>
          <cell r="L49">
            <v>28830</v>
          </cell>
          <cell r="N49">
            <v>29936</v>
          </cell>
          <cell r="P49">
            <v>1106</v>
          </cell>
          <cell r="R49">
            <v>58266</v>
          </cell>
          <cell r="T49">
            <v>58266</v>
          </cell>
          <cell r="V49">
            <v>50258</v>
          </cell>
          <cell r="X49">
            <v>0</v>
          </cell>
          <cell r="Z49">
            <v>-8008</v>
          </cell>
        </row>
        <row r="50">
          <cell r="I50" t="str">
            <v>Prior yrs benefit adjustment</v>
          </cell>
          <cell r="L50">
            <v>6414</v>
          </cell>
          <cell r="P50">
            <v>-6414</v>
          </cell>
          <cell r="R50">
            <v>6414</v>
          </cell>
          <cell r="V50">
            <v>0</v>
          </cell>
          <cell r="X50">
            <v>-6414</v>
          </cell>
          <cell r="Z50">
            <v>-6414</v>
          </cell>
        </row>
        <row r="51">
          <cell r="G51">
            <v>0</v>
          </cell>
          <cell r="P51">
            <v>0</v>
          </cell>
          <cell r="V51">
            <v>0</v>
          </cell>
          <cell r="X51">
            <v>0</v>
          </cell>
          <cell r="Z51">
            <v>0</v>
          </cell>
        </row>
        <row r="52">
          <cell r="G52">
            <v>0</v>
          </cell>
          <cell r="P52">
            <v>0</v>
          </cell>
          <cell r="V52">
            <v>0</v>
          </cell>
          <cell r="X52">
            <v>0</v>
          </cell>
          <cell r="Z52">
            <v>0</v>
          </cell>
        </row>
        <row r="53">
          <cell r="C53">
            <v>5681</v>
          </cell>
          <cell r="E53">
            <v>6389</v>
          </cell>
          <cell r="G53">
            <v>708</v>
          </cell>
          <cell r="I53" t="str">
            <v>Adjusted Total</v>
          </cell>
          <cell r="L53">
            <v>35244</v>
          </cell>
          <cell r="N53">
            <v>29936</v>
          </cell>
          <cell r="P53">
            <v>-5308</v>
          </cell>
          <cell r="R53">
            <v>64680</v>
          </cell>
          <cell r="T53">
            <v>58266</v>
          </cell>
          <cell r="V53">
            <v>50258</v>
          </cell>
          <cell r="X53">
            <v>-6414</v>
          </cell>
          <cell r="Z53">
            <v>-14422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GCA Summary"/>
      <sheetName val="FinPlanLI"/>
      <sheetName val="FinPlanNY"/>
      <sheetName val="2003"/>
      <sheetName val="2004"/>
      <sheetName val="2005"/>
      <sheetName val="2006"/>
      <sheetName val="2007"/>
      <sheetName val="2008"/>
      <sheetName val="2009"/>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GCA Summary"/>
      <sheetName val="FinPlanLI"/>
      <sheetName val="FinPlanNY"/>
      <sheetName val="2003"/>
      <sheetName val="2004"/>
      <sheetName val="2005"/>
      <sheetName val="2006"/>
      <sheetName val="2007"/>
      <sheetName val="2008"/>
      <sheetName val="2009"/>
      <sheetName val="Sheet3"/>
      <sheetName val="DB G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Industry Analysis sheets==&gt;"/>
      <sheetName val="Error Check"/>
      <sheetName val="TREE"/>
      <sheetName val="NOPLAT Inv Capital Graph"/>
      <sheetName val="Consolidation"/>
      <sheetName val="Business Segment"/>
      <sheetName val="Segment Summary"/>
      <sheetName val="ROIC for Graph"/>
      <sheetName val="WorkingCap Checks"/>
      <sheetName val="Summary"/>
      <sheetName val="Debt Analysis"/>
      <sheetName val="WC_Summary"/>
      <sheetName val="Auto Credit ROIC Summ"/>
      <sheetName val="Goodwill"/>
      <sheetName val="Auto Cash Mgmt"/>
      <sheetName val="Cash Mgmt"/>
      <sheetName val="Company sheets==&gt;"/>
      <sheetName val="Ford"/>
      <sheetName val="HypImprovements"/>
      <sheetName val="GM"/>
      <sheetName val="DaimlerChrysler"/>
      <sheetName val="Honda"/>
      <sheetName val="Nissan"/>
      <sheetName val="Toyota"/>
      <sheetName val="VW"/>
      <sheetName val="Hyundai"/>
      <sheetName val="Renault"/>
      <sheetName val="GRAPHS (2)"/>
      <sheetName val="Instructions"/>
      <sheetName val="Sheet1"/>
      <sheetName val="ToyotaWS"/>
      <sheetName val="HondaWS"/>
      <sheetName val="NissanWS"/>
      <sheetName val="VWold"/>
      <sheetName val="DaimlerWS"/>
      <sheetName val="VW OTC"/>
      <sheetName val="NY GAS Total"/>
      <sheetName val="Hedging"/>
    </sheetNames>
    <sheetDataSet>
      <sheetData sheetId="0" refreshError="1"/>
      <sheetData sheetId="1" refreshError="1">
        <row r="4">
          <cell r="A4" t="str">
            <v>Ford</v>
          </cell>
        </row>
        <row r="5">
          <cell r="A5" t="str">
            <v>GM</v>
          </cell>
        </row>
        <row r="6">
          <cell r="A6" t="str">
            <v>VW</v>
          </cell>
        </row>
        <row r="7">
          <cell r="A7" t="str">
            <v>Daimler Chrysler</v>
          </cell>
        </row>
        <row r="8">
          <cell r="A8" t="str">
            <v>Honda</v>
          </cell>
        </row>
        <row r="9">
          <cell r="A9" t="str">
            <v>Toyota</v>
          </cell>
        </row>
        <row r="10">
          <cell r="A10" t="str">
            <v>Renault</v>
          </cell>
        </row>
        <row r="11">
          <cell r="A11" t="str">
            <v>Nissan</v>
          </cell>
        </row>
        <row r="12">
          <cell r="A12" t="str">
            <v>Hyundai</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N to CD check"/>
      <sheetName val="Ret Earn"/>
      <sheetName val="Equity and MI"/>
      <sheetName val="Inc Stmt"/>
      <sheetName val="Bal Sheet"/>
      <sheetName val="IS vs BS Tie-Out"/>
      <sheetName val="Reclass Acc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Information"/>
      <sheetName val="Unrec Benefit Gross"/>
      <sheetName val="BB Tax"/>
      <sheetName val="Incr (Decr) Tax"/>
      <sheetName val="Payment-Settlement Tax"/>
      <sheetName val="EB Tax"/>
      <sheetName val="Change in Fed AMT and NOL"/>
      <sheetName val="Change in AMT"/>
      <sheetName val="Interest"/>
      <sheetName val="Entry"/>
      <sheetName val="Lists"/>
      <sheetName val="Sheet1"/>
    </sheetNames>
    <sheetDataSet>
      <sheetData sheetId="0"/>
      <sheetData sheetId="1"/>
      <sheetData sheetId="2"/>
      <sheetData sheetId="3"/>
      <sheetData sheetId="4"/>
      <sheetData sheetId="5"/>
      <sheetData sheetId="6"/>
      <sheetData sheetId="7"/>
      <sheetData sheetId="8"/>
      <sheetData sheetId="9"/>
      <sheetData sheetId="10">
        <row r="2">
          <cell r="H2" t="str">
            <v>Aaron Russell</v>
          </cell>
        </row>
        <row r="3">
          <cell r="H3" t="str">
            <v>Adam Kantor</v>
          </cell>
        </row>
        <row r="4">
          <cell r="H4" t="str">
            <v>Pamela Bushmich</v>
          </cell>
        </row>
        <row r="5">
          <cell r="H5" t="str">
            <v>Michele Adelman</v>
          </cell>
        </row>
        <row r="6">
          <cell r="H6" t="str">
            <v>Tom Keefe</v>
          </cell>
        </row>
        <row r="7">
          <cell r="H7" t="str">
            <v>Samraat Gulati</v>
          </cell>
        </row>
        <row r="8">
          <cell r="H8" t="str">
            <v>Erminio Izzo</v>
          </cell>
        </row>
        <row r="9">
          <cell r="H9" t="str">
            <v>Nadiya Bhat</v>
          </cell>
        </row>
        <row r="10">
          <cell r="H10" t="str">
            <v>Kimanda Mcleod</v>
          </cell>
        </row>
        <row r="11">
          <cell r="H11" t="str">
            <v>Patricia Marasco</v>
          </cell>
        </row>
        <row r="12">
          <cell r="H12" t="str">
            <v>Arthur Kiperberg</v>
          </cell>
        </row>
        <row r="13">
          <cell r="H13" t="str">
            <v>Ned Kelly</v>
          </cell>
        </row>
        <row r="14">
          <cell r="H14" t="str">
            <v>Julies Vernon-Perry</v>
          </cell>
        </row>
        <row r="15">
          <cell r="H15" t="str">
            <v>Charles DeRosa</v>
          </cell>
        </row>
      </sheetData>
      <sheetData sheetId="11"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Instructions"/>
      <sheetName val="Timing"/>
      <sheetName val="Initiatives and Savings"/>
      <sheetName val="Capital Savings"/>
      <sheetName val="Labor Input"/>
      <sheetName val="Non-Labor Input"/>
      <sheetName val="Cost Centers"/>
      <sheetName val="PositionIDs"/>
      <sheetName val="Labor O&amp;M"/>
      <sheetName val="Non Labor O&amp;M"/>
      <sheetName val="Non Labor CAPITAL"/>
      <sheetName val="FY2009 Synergy Detail"/>
      <sheetName val="Summary"/>
      <sheetName val="Support"/>
      <sheetName val="Error Check"/>
    </sheetNames>
    <sheetDataSet>
      <sheetData sheetId="0" refreshError="1"/>
      <sheetData sheetId="1" refreshError="1"/>
      <sheetData sheetId="2" refreshError="1">
        <row r="5">
          <cell r="A5">
            <v>116</v>
          </cell>
        </row>
        <row r="6">
          <cell r="A6" t="str">
            <v>Initiative Code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Parameters"/>
      <sheetName val="--- README ---"/>
      <sheetName val="_ScratchPad_"/>
      <sheetName val="Report"/>
      <sheetName val="Parameters1"/>
      <sheetName val="Parameters2"/>
    </sheetNames>
    <sheetDataSet>
      <sheetData sheetId="0"/>
      <sheetData sheetId="1"/>
      <sheetData sheetId="2"/>
      <sheetData sheetId="3"/>
      <sheetData sheetId="4"/>
      <sheetData sheetId="5"/>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Control"/>
      <sheetName val="B7"/>
      <sheetName val="B8"/>
      <sheetName val="Manual input"/>
      <sheetName val="Retrieval"/>
      <sheetName val="Initiatives and Savings"/>
    </sheetNames>
    <sheetDataSet>
      <sheetData sheetId="0" refreshError="1"/>
      <sheetData sheetId="1" refreshError="1"/>
      <sheetData sheetId="2" refreshError="1"/>
      <sheetData sheetId="3" refreshError="1">
        <row r="6">
          <cell r="C6" t="str">
            <v>P01</v>
          </cell>
          <cell r="D6">
            <v>17580.945</v>
          </cell>
        </row>
        <row r="7">
          <cell r="C7" t="str">
            <v>P02</v>
          </cell>
        </row>
        <row r="8">
          <cell r="C8" t="str">
            <v>P03</v>
          </cell>
        </row>
        <row r="9">
          <cell r="C9" t="str">
            <v>P04</v>
          </cell>
        </row>
        <row r="10">
          <cell r="C10" t="str">
            <v>P05</v>
          </cell>
        </row>
        <row r="11">
          <cell r="C11" t="str">
            <v>P06</v>
          </cell>
        </row>
        <row r="12">
          <cell r="C12" t="str">
            <v>P07</v>
          </cell>
        </row>
        <row r="13">
          <cell r="C13" t="str">
            <v>P08</v>
          </cell>
        </row>
        <row r="14">
          <cell r="C14" t="str">
            <v>P09</v>
          </cell>
        </row>
        <row r="15">
          <cell r="C15" t="str">
            <v>P10</v>
          </cell>
        </row>
        <row r="16">
          <cell r="C16" t="str">
            <v>P11</v>
          </cell>
        </row>
        <row r="17">
          <cell r="C17" t="str">
            <v>P12</v>
          </cell>
        </row>
        <row r="19">
          <cell r="C19" t="str">
            <v>P01</v>
          </cell>
        </row>
        <row r="20">
          <cell r="C20" t="str">
            <v>P02</v>
          </cell>
        </row>
        <row r="21">
          <cell r="C21" t="str">
            <v>P03</v>
          </cell>
        </row>
        <row r="22">
          <cell r="C22" t="str">
            <v>P04</v>
          </cell>
        </row>
        <row r="23">
          <cell r="C23" t="str">
            <v>P05</v>
          </cell>
        </row>
        <row r="24">
          <cell r="C24" t="str">
            <v>P06</v>
          </cell>
        </row>
        <row r="25">
          <cell r="C25" t="str">
            <v>P07</v>
          </cell>
        </row>
        <row r="26">
          <cell r="C26" t="str">
            <v>P08</v>
          </cell>
        </row>
        <row r="27">
          <cell r="C27" t="str">
            <v>P09</v>
          </cell>
        </row>
        <row r="28">
          <cell r="C28" t="str">
            <v>P10</v>
          </cell>
        </row>
        <row r="29">
          <cell r="C29" t="str">
            <v>P11</v>
          </cell>
        </row>
        <row r="30">
          <cell r="C30" t="str">
            <v>P12</v>
          </cell>
        </row>
      </sheetData>
      <sheetData sheetId="4" refreshError="1"/>
      <sheetData sheetId="5"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Summary"/>
      <sheetName val="BNY"/>
      <sheetName val="NYPA-Holtsvile"/>
      <sheetName val="TRIGEN"/>
      <sheetName val="SCADA Cogen Meter Data"/>
      <sheetName val="BNY Balance Acct"/>
      <sheetName val="BNY Swaps-Remarketing"/>
      <sheetName val="BNY Cap Release"/>
      <sheetName val="Jan 06 KED-LI  "/>
    </sheetNames>
    <sheetDataSet>
      <sheetData sheetId="0"/>
      <sheetData sheetId="1"/>
      <sheetData sheetId="2"/>
      <sheetData sheetId="3"/>
      <sheetData sheetId="4"/>
      <sheetData sheetId="5"/>
      <sheetData sheetId="6"/>
      <sheetData sheetId="7"/>
      <sheetData sheetId="8"/>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Exec Summary"/>
      <sheetName val="ITA Fed Current"/>
      <sheetName val="ITA Fed Deferred"/>
      <sheetName val="ITA Fed Total"/>
      <sheetName val="03-31-12 TR Current"/>
      <sheetName val="03-31-12 TR Deferred"/>
      <sheetName val="03-31-12 TR Total"/>
      <sheetName val="PLA"/>
      <sheetName val="PLA JE"/>
      <sheetName val="PLA ADI"/>
      <sheetName val="03-31-12 RTP Current"/>
      <sheetName val="03-31-12 RTP Deferred"/>
      <sheetName val="03-31-12 RTP Total"/>
      <sheetName val="NG Fed JE"/>
      <sheetName val="KS FED JE"/>
      <sheetName val="RTP JE"/>
      <sheetName val="RTP ADI"/>
      <sheetName val="Pivot"/>
      <sheetName val="White Paper Report"/>
      <sheetName val="White Paper Report - Sumif"/>
      <sheetName val="NG INCOME STMT"/>
      <sheetName val="NG INCOME STMT (UK)"/>
      <sheetName val="KS INCOME STMT"/>
      <sheetName val="Sox"/>
      <sheetName val="Sheet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260">
          <cell r="H260" t="str">
            <v>NG AC #'s</v>
          </cell>
          <cell r="J260" t="str">
            <v>NG AC #'s</v>
          </cell>
          <cell r="L260" t="str">
            <v>5801</v>
          </cell>
          <cell r="W260" t="str">
            <v>5010</v>
          </cell>
          <cell r="Z260" t="str">
            <v>5020</v>
          </cell>
          <cell r="AA260" t="str">
            <v>5320</v>
          </cell>
          <cell r="AB260" t="str">
            <v>5310</v>
          </cell>
          <cell r="AC260" t="str">
            <v>5411</v>
          </cell>
          <cell r="AD260" t="str">
            <v>5414</v>
          </cell>
          <cell r="AE260" t="str">
            <v>5412</v>
          </cell>
          <cell r="AF260" t="str">
            <v>5410</v>
          </cell>
          <cell r="AG260" t="str">
            <v>5413</v>
          </cell>
          <cell r="AH260" t="str">
            <v>5802</v>
          </cell>
          <cell r="AI260" t="str">
            <v>5030</v>
          </cell>
          <cell r="AJ260" t="str">
            <v>5210</v>
          </cell>
          <cell r="AK260" t="str">
            <v>5815</v>
          </cell>
          <cell r="AL260" t="str">
            <v>5380</v>
          </cell>
          <cell r="AM260" t="str">
            <v>X</v>
          </cell>
          <cell r="AN260" t="str">
            <v>5360</v>
          </cell>
          <cell r="AO260" t="str">
            <v>5804</v>
          </cell>
          <cell r="AP260" t="str">
            <v>5811</v>
          </cell>
          <cell r="AQ260" t="str">
            <v>5810</v>
          </cell>
          <cell r="AR260" t="str">
            <v>5805</v>
          </cell>
          <cell r="AS260" t="str">
            <v>5806</v>
          </cell>
          <cell r="AT260" t="str">
            <v>5807</v>
          </cell>
          <cell r="AU260" t="str">
            <v>5808</v>
          </cell>
          <cell r="AV260" t="str">
            <v>5803</v>
          </cell>
          <cell r="AW260" t="str">
            <v>5110</v>
          </cell>
          <cell r="AX260" t="str">
            <v xml:space="preserve"> </v>
          </cell>
          <cell r="AY260" t="str">
            <v>5809</v>
          </cell>
          <cell r="BB260" t="str">
            <v>A</v>
          </cell>
          <cell r="BC260" t="str">
            <v>B</v>
          </cell>
          <cell r="BG260" t="str">
            <v>C</v>
          </cell>
          <cell r="BH260" t="str">
            <v>D</v>
          </cell>
          <cell r="BL260" t="str">
            <v>E</v>
          </cell>
          <cell r="BO260" t="str">
            <v>F</v>
          </cell>
          <cell r="BW260" t="str">
            <v>5330</v>
          </cell>
          <cell r="BX260" t="str">
            <v>XX</v>
          </cell>
          <cell r="BY260" t="str">
            <v>5340</v>
          </cell>
          <cell r="BZ260" t="str">
            <v>5390</v>
          </cell>
          <cell r="CA260" t="str">
            <v>5050</v>
          </cell>
          <cell r="CD260" t="str">
            <v>5180</v>
          </cell>
          <cell r="CE260" t="str">
            <v>5190</v>
          </cell>
          <cell r="CF260" t="str">
            <v>5120</v>
          </cell>
          <cell r="CG260" t="str">
            <v>5260</v>
          </cell>
          <cell r="CH260" t="str">
            <v>5430</v>
          </cell>
          <cell r="CI260" t="str">
            <v>5840</v>
          </cell>
          <cell r="CJ260" t="str">
            <v>5230</v>
          </cell>
          <cell r="CK260" t="str">
            <v>5220</v>
          </cell>
          <cell r="CL260" t="str">
            <v>5893</v>
          </cell>
          <cell r="CM260" t="str">
            <v>5894</v>
          </cell>
          <cell r="CN260" t="str">
            <v>5820</v>
          </cell>
          <cell r="CO260" t="str">
            <v>5431</v>
          </cell>
          <cell r="CQ260" t="str">
            <v>5432</v>
          </cell>
          <cell r="CR260" t="str">
            <v>5858</v>
          </cell>
          <cell r="CS260" t="str">
            <v>5851</v>
          </cell>
          <cell r="CT260" t="str">
            <v>5850</v>
          </cell>
          <cell r="CU260" t="str">
            <v>5040</v>
          </cell>
          <cell r="CV260" t="str">
            <v>5830</v>
          </cell>
          <cell r="CW260" t="str">
            <v>5880</v>
          </cell>
          <cell r="CX260" t="str">
            <v>5835</v>
          </cell>
          <cell r="CY260" t="str">
            <v>5470</v>
          </cell>
          <cell r="CZ260" t="str">
            <v>5855</v>
          </cell>
          <cell r="DA260" t="str">
            <v>5860</v>
          </cell>
          <cell r="DB260" t="str">
            <v>5898</v>
          </cell>
          <cell r="DC260" t="str">
            <v>5897</v>
          </cell>
          <cell r="DD260" t="str">
            <v>5896</v>
          </cell>
          <cell r="DE260" t="str">
            <v>G</v>
          </cell>
          <cell r="DF260" t="str">
            <v>H</v>
          </cell>
          <cell r="DG260" t="str">
            <v>5856</v>
          </cell>
          <cell r="DH260" t="str">
            <v>I</v>
          </cell>
          <cell r="DI260" t="str">
            <v>5852</v>
          </cell>
          <cell r="DJ260" t="str">
            <v>5861</v>
          </cell>
          <cell r="DL260" t="str">
            <v>5857</v>
          </cell>
          <cell r="DM260" t="str">
            <v>XXX</v>
          </cell>
          <cell r="DN260" t="str">
            <v>5480</v>
          </cell>
          <cell r="DO260" t="str">
            <v>5845</v>
          </cell>
          <cell r="DP260" t="str">
            <v>5420</v>
          </cell>
          <cell r="DQ260" t="str">
            <v>5886</v>
          </cell>
          <cell r="DR260" t="str">
            <v>5881</v>
          </cell>
          <cell r="DS260" t="str">
            <v>5460</v>
          </cell>
          <cell r="DT260" t="str">
            <v>5842</v>
          </cell>
          <cell r="DU260" t="str">
            <v>5825</v>
          </cell>
          <cell r="DV260" t="str">
            <v>5823</v>
          </cell>
          <cell r="DW260" t="str">
            <v>5824</v>
          </cell>
          <cell r="DX260" t="str">
            <v>5822</v>
          </cell>
          <cell r="DY260" t="str">
            <v>5887</v>
          </cell>
          <cell r="DZ260" t="str">
            <v>5888</v>
          </cell>
          <cell r="EA260" t="str">
            <v>5889</v>
          </cell>
          <cell r="EB260" t="str">
            <v>5879</v>
          </cell>
          <cell r="EC260" t="str">
            <v>5422</v>
          </cell>
          <cell r="ED260" t="str">
            <v>5421</v>
          </cell>
          <cell r="EE260" t="str">
            <v>5882</v>
          </cell>
          <cell r="EF260" t="str">
            <v>5883</v>
          </cell>
          <cell r="EG260" t="str">
            <v>5884</v>
          </cell>
          <cell r="EH260" t="str">
            <v>5885</v>
          </cell>
          <cell r="EJ260" t="str">
            <v>5895</v>
          </cell>
          <cell r="EK260" t="str">
            <v>5831</v>
          </cell>
          <cell r="EL260" t="str">
            <v>5832</v>
          </cell>
        </row>
        <row r="261">
          <cell r="F261" t="str">
            <v>SAP Account</v>
          </cell>
          <cell r="G261" t="str">
            <v>SAP Description</v>
          </cell>
          <cell r="H261" t="str">
            <v>NG UK Accoutn</v>
          </cell>
          <cell r="I261" t="str">
            <v>A</v>
          </cell>
          <cell r="J261" t="str">
            <v>NG Activity</v>
          </cell>
          <cell r="K261" t="str">
            <v>ELIM</v>
          </cell>
          <cell r="L261" t="str">
            <v>70003</v>
          </cell>
          <cell r="M261" t="str">
            <v>CORP</v>
          </cell>
          <cell r="N261" t="str">
            <v>00071</v>
          </cell>
          <cell r="O261" t="str">
            <v>IFRS</v>
          </cell>
          <cell r="P261" t="str">
            <v>IFRS</v>
          </cell>
          <cell r="Q261" t="str">
            <v>TOTAL IFRS ADJ</v>
          </cell>
          <cell r="R261" t="str">
            <v>80001</v>
          </cell>
          <cell r="S261" t="str">
            <v>80002</v>
          </cell>
          <cell r="T261" t="str">
            <v>TOTAL NGHI &amp; NGUSA</v>
          </cell>
          <cell r="U261" t="str">
            <v>NGHI TOTAL</v>
          </cell>
          <cell r="V261" t="str">
            <v>ELIM</v>
          </cell>
          <cell r="W261" t="str">
            <v>70001</v>
          </cell>
          <cell r="X261" t="str">
            <v>NGUSA TOTAL</v>
          </cell>
          <cell r="Y261" t="str">
            <v>ELIM</v>
          </cell>
          <cell r="Z261" t="str">
            <v>00001</v>
          </cell>
          <cell r="AA261" t="str">
            <v>00004</v>
          </cell>
          <cell r="AB261" t="str">
            <v>00005</v>
          </cell>
          <cell r="AC261" t="str">
            <v>00006</v>
          </cell>
          <cell r="AD261" t="str">
            <v xml:space="preserve">00007 </v>
          </cell>
          <cell r="AE261" t="str">
            <v>00008</v>
          </cell>
          <cell r="AF261" t="str">
            <v>00010</v>
          </cell>
          <cell r="AG261" t="str">
            <v>00020</v>
          </cell>
          <cell r="AH261" t="str">
            <v>00021</v>
          </cell>
          <cell r="AI261" t="str">
            <v>00035</v>
          </cell>
          <cell r="AJ261" t="str">
            <v>00036</v>
          </cell>
          <cell r="AK261" t="str">
            <v>00037</v>
          </cell>
          <cell r="AL261" t="str">
            <v>00041</v>
          </cell>
          <cell r="AM261" t="str">
            <v>00048</v>
          </cell>
          <cell r="AN261" t="str">
            <v>00049</v>
          </cell>
          <cell r="AO261" t="str">
            <v>00070</v>
          </cell>
          <cell r="AP261" t="str">
            <v>00082</v>
          </cell>
          <cell r="AQ261" t="str">
            <v>00085</v>
          </cell>
          <cell r="AR261" t="str">
            <v>00086</v>
          </cell>
          <cell r="AS261" t="str">
            <v>00092</v>
          </cell>
          <cell r="AT261" t="str">
            <v>00093</v>
          </cell>
          <cell r="AU261" t="str">
            <v>00094</v>
          </cell>
          <cell r="AV261" t="str">
            <v>00095</v>
          </cell>
          <cell r="AW261" t="str">
            <v>00099</v>
          </cell>
          <cell r="AX261" t="str">
            <v xml:space="preserve">CLS </v>
          </cell>
          <cell r="AY261" t="str">
            <v>00073</v>
          </cell>
          <cell r="AZ261" t="str">
            <v xml:space="preserve">CLS </v>
          </cell>
          <cell r="BA261" t="str">
            <v xml:space="preserve">CLS </v>
          </cell>
          <cell r="BB261" t="str">
            <v xml:space="preserve">CLS </v>
          </cell>
          <cell r="BC261" t="str">
            <v xml:space="preserve">CLS </v>
          </cell>
          <cell r="BD261" t="str">
            <v xml:space="preserve">CLS </v>
          </cell>
          <cell r="BE261" t="str">
            <v xml:space="preserve">CLS </v>
          </cell>
          <cell r="BF261" t="str">
            <v xml:space="preserve">CLS </v>
          </cell>
          <cell r="BG261" t="str">
            <v xml:space="preserve">CLS </v>
          </cell>
          <cell r="BH261" t="str">
            <v xml:space="preserve">CLS </v>
          </cell>
          <cell r="BI261" t="str">
            <v xml:space="preserve">CLS </v>
          </cell>
          <cell r="BJ261" t="str">
            <v xml:space="preserve">CLS </v>
          </cell>
          <cell r="BK261" t="str">
            <v xml:space="preserve">CLS </v>
          </cell>
          <cell r="BL261" t="str">
            <v xml:space="preserve">CLS </v>
          </cell>
          <cell r="BM261" t="str">
            <v xml:space="preserve">CLS </v>
          </cell>
          <cell r="BN261" t="str">
            <v xml:space="preserve">CLS </v>
          </cell>
          <cell r="BO261" t="str">
            <v xml:space="preserve">CLS </v>
          </cell>
          <cell r="BP261" t="str">
            <v xml:space="preserve">CLS </v>
          </cell>
          <cell r="BQ261" t="str">
            <v xml:space="preserve">CLS </v>
          </cell>
          <cell r="BR261" t="str">
            <v>B</v>
          </cell>
          <cell r="BS261" t="str">
            <v xml:space="preserve">KEYSPAN TOTAL </v>
          </cell>
          <cell r="BT261" t="str">
            <v>IFRS AJUSTMENTS</v>
          </cell>
          <cell r="BU261" t="str">
            <v>Total GAAP</v>
          </cell>
          <cell r="BV261" t="str">
            <v>90003</v>
          </cell>
          <cell r="BW261" t="str">
            <v>01</v>
          </cell>
          <cell r="BX261" t="str">
            <v>02</v>
          </cell>
          <cell r="BY261" t="str">
            <v>05</v>
          </cell>
          <cell r="BZ261" t="str">
            <v>06</v>
          </cell>
          <cell r="CA261" t="str">
            <v>07</v>
          </cell>
          <cell r="CB261" t="str">
            <v>23</v>
          </cell>
          <cell r="CC261" t="str">
            <v>29</v>
          </cell>
          <cell r="CD261" t="str">
            <v>31</v>
          </cell>
          <cell r="CE261" t="str">
            <v>32</v>
          </cell>
          <cell r="CF261" t="str">
            <v>33</v>
          </cell>
          <cell r="CG261" t="str">
            <v>34</v>
          </cell>
          <cell r="CH261" t="str">
            <v>35</v>
          </cell>
          <cell r="CI261" t="str">
            <v>36</v>
          </cell>
          <cell r="CJ261" t="str">
            <v>37</v>
          </cell>
          <cell r="CK261" t="str">
            <v>38</v>
          </cell>
          <cell r="CL261" t="str">
            <v>41</v>
          </cell>
          <cell r="CM261" t="str">
            <v>42</v>
          </cell>
          <cell r="CN261" t="str">
            <v>44</v>
          </cell>
          <cell r="CO261" t="str">
            <v>46</v>
          </cell>
          <cell r="CP261" t="str">
            <v>47</v>
          </cell>
          <cell r="CQ261" t="str">
            <v>48</v>
          </cell>
          <cell r="CR261" t="str">
            <v>57</v>
          </cell>
          <cell r="CS261" t="str">
            <v>58</v>
          </cell>
          <cell r="CT261" t="str">
            <v>59</v>
          </cell>
          <cell r="CU261" t="str">
            <v>60</v>
          </cell>
          <cell r="CV261" t="str">
            <v>61</v>
          </cell>
          <cell r="CW261" t="str">
            <v>71</v>
          </cell>
          <cell r="CX261" t="str">
            <v>72</v>
          </cell>
          <cell r="CY261" t="str">
            <v>73</v>
          </cell>
          <cell r="CZ261" t="str">
            <v>A4</v>
          </cell>
          <cell r="DA261" t="str">
            <v>A8</v>
          </cell>
          <cell r="DB261" t="str">
            <v>AH</v>
          </cell>
          <cell r="DC261" t="str">
            <v>AJ</v>
          </cell>
          <cell r="DD261" t="str">
            <v>AK</v>
          </cell>
          <cell r="DE261" t="str">
            <v>AM</v>
          </cell>
          <cell r="DF261" t="str">
            <v>AN</v>
          </cell>
          <cell r="DG261" t="str">
            <v>AP</v>
          </cell>
          <cell r="DH261" t="str">
            <v>AS</v>
          </cell>
          <cell r="DI261" t="str">
            <v>AU</v>
          </cell>
          <cell r="DJ261" t="str">
            <v>AV</v>
          </cell>
          <cell r="DK261" t="str">
            <v>AW</v>
          </cell>
          <cell r="DL261" t="str">
            <v>AX-P</v>
          </cell>
          <cell r="DM261" t="str">
            <v>GA</v>
          </cell>
          <cell r="DN261" t="str">
            <v>B3</v>
          </cell>
          <cell r="DO261" t="str">
            <v>C2</v>
          </cell>
          <cell r="DP261" t="str">
            <v>C4-P</v>
          </cell>
          <cell r="DQ261" t="str">
            <v>C6</v>
          </cell>
          <cell r="DR261" t="str">
            <v>C7</v>
          </cell>
          <cell r="DS261" t="str">
            <v>C8</v>
          </cell>
          <cell r="DT261" t="str">
            <v>CA</v>
          </cell>
          <cell r="DU261" t="str">
            <v>D1</v>
          </cell>
          <cell r="DV261" t="str">
            <v>D8</v>
          </cell>
          <cell r="DW261" t="str">
            <v>D9</v>
          </cell>
          <cell r="DX261" t="str">
            <v>F1</v>
          </cell>
          <cell r="DY261" t="str">
            <v>HA-P</v>
          </cell>
          <cell r="DZ261" t="str">
            <v>HB-P</v>
          </cell>
          <cell r="EA261" t="str">
            <v>HC-P</v>
          </cell>
          <cell r="EB261" t="str">
            <v>HF-P</v>
          </cell>
          <cell r="EC261" t="str">
            <v>HG</v>
          </cell>
          <cell r="ED261" t="str">
            <v>HH</v>
          </cell>
          <cell r="EE261" t="str">
            <v>HJ</v>
          </cell>
          <cell r="EF261" t="str">
            <v>HK-P</v>
          </cell>
          <cell r="EG261" t="str">
            <v>HL-P</v>
          </cell>
          <cell r="EH261" t="str">
            <v>HM-P</v>
          </cell>
          <cell r="EI261" t="str">
            <v>HQ</v>
          </cell>
          <cell r="EJ261" t="str">
            <v>HY-P</v>
          </cell>
          <cell r="EK261" t="str">
            <v>KT</v>
          </cell>
          <cell r="EL261" t="str">
            <v>MK</v>
          </cell>
        </row>
        <row r="262">
          <cell r="F262" t="str">
            <v>C4091120</v>
          </cell>
          <cell r="G262" t="str">
            <v>IncTx-Curr Fed PY</v>
          </cell>
          <cell r="H262">
            <v>-114967706.28991392</v>
          </cell>
          <cell r="J262">
            <v>409160</v>
          </cell>
          <cell r="K262">
            <v>0</v>
          </cell>
          <cell r="L262">
            <v>-2145.4195</v>
          </cell>
          <cell r="M262">
            <v>0</v>
          </cell>
          <cell r="N262">
            <v>0</v>
          </cell>
          <cell r="O262">
            <v>-57497692.204639249</v>
          </cell>
          <cell r="P262">
            <v>-57529383.817653529</v>
          </cell>
          <cell r="Q262">
            <v>0</v>
          </cell>
          <cell r="R262">
            <v>0</v>
          </cell>
          <cell r="S262">
            <v>0</v>
          </cell>
          <cell r="T262">
            <v>-57497692.204639249</v>
          </cell>
          <cell r="U262">
            <v>31691.613014278537</v>
          </cell>
          <cell r="V262">
            <v>-5.9499995410442347E-2</v>
          </cell>
          <cell r="W262">
            <v>31691.672514273949</v>
          </cell>
          <cell r="X262">
            <v>-57529383.817653529</v>
          </cell>
          <cell r="Y262">
            <v>1.5124678611755369E-7</v>
          </cell>
          <cell r="Z262">
            <v>-8440306.471181117</v>
          </cell>
          <cell r="AA262">
            <v>-1356189.8972829184</v>
          </cell>
          <cell r="AB262">
            <v>-23942964.494358927</v>
          </cell>
          <cell r="AC262">
            <v>0</v>
          </cell>
          <cell r="AD262">
            <v>0</v>
          </cell>
          <cell r="AE262">
            <v>0</v>
          </cell>
          <cell r="AF262">
            <v>10511978.159804245</v>
          </cell>
          <cell r="AG262">
            <v>-14381.380148157594</v>
          </cell>
          <cell r="AH262">
            <v>1.2070329250003013</v>
          </cell>
          <cell r="AI262">
            <v>5.8850844709286317E-2</v>
          </cell>
          <cell r="AJ262">
            <v>-28819789.032134015</v>
          </cell>
          <cell r="AK262">
            <v>3.1598000000486161E-2</v>
          </cell>
          <cell r="AL262">
            <v>-931189.46106183261</v>
          </cell>
          <cell r="AM262">
            <v>2560440.5321485838</v>
          </cell>
          <cell r="AN262">
            <v>-12668094.087322811</v>
          </cell>
          <cell r="AO262">
            <v>1.7829449216654203</v>
          </cell>
          <cell r="AP262">
            <v>-1.2449499998336221E-3</v>
          </cell>
          <cell r="AQ262">
            <v>0</v>
          </cell>
          <cell r="AR262">
            <v>0.27672750000044744</v>
          </cell>
          <cell r="AS262">
            <v>44962.849190000001</v>
          </cell>
          <cell r="AT262">
            <v>0</v>
          </cell>
          <cell r="AU262">
            <v>0.1099062300000007</v>
          </cell>
          <cell r="AV262">
            <v>0</v>
          </cell>
          <cell r="AW262">
            <v>5595848.8488778025</v>
          </cell>
          <cell r="AX262">
            <v>0</v>
          </cell>
          <cell r="AY262">
            <v>0</v>
          </cell>
          <cell r="AZ262">
            <v>0</v>
          </cell>
          <cell r="BA262">
            <v>0</v>
          </cell>
          <cell r="BB262">
            <v>5970.65</v>
          </cell>
          <cell r="BC262">
            <v>-60358.899999999994</v>
          </cell>
          <cell r="BD262">
            <v>0</v>
          </cell>
          <cell r="BE262">
            <v>0</v>
          </cell>
          <cell r="BF262">
            <v>0</v>
          </cell>
          <cell r="BG262">
            <v>-1581.6499999999999</v>
          </cell>
          <cell r="BH262">
            <v>-1659.6999999999998</v>
          </cell>
          <cell r="BI262">
            <v>0</v>
          </cell>
          <cell r="BJ262">
            <v>0</v>
          </cell>
          <cell r="BK262">
            <v>0</v>
          </cell>
          <cell r="BL262">
            <v>-124.6</v>
          </cell>
          <cell r="BM262">
            <v>0</v>
          </cell>
          <cell r="BN262">
            <v>0</v>
          </cell>
          <cell r="BO262">
            <v>-11948.65</v>
          </cell>
          <cell r="BP262">
            <v>0</v>
          </cell>
          <cell r="BQ262">
            <v>0</v>
          </cell>
          <cell r="BS262">
            <v>-57467868.665774681</v>
          </cell>
          <cell r="BT262">
            <v>0</v>
          </cell>
          <cell r="BU262">
            <v>-57467868.665774681</v>
          </cell>
          <cell r="BV262">
            <v>0</v>
          </cell>
          <cell r="BW262">
            <v>-16994587.644458789</v>
          </cell>
          <cell r="BX262">
            <v>-1492143.1003444137</v>
          </cell>
          <cell r="BY262">
            <v>-5150040.1828400921</v>
          </cell>
          <cell r="BZ262">
            <v>-3628951.582183212</v>
          </cell>
          <cell r="CA262">
            <v>-180515.98456220591</v>
          </cell>
          <cell r="CB262">
            <v>0</v>
          </cell>
          <cell r="CC262">
            <v>0</v>
          </cell>
          <cell r="CD262">
            <v>-7851287.4898853861</v>
          </cell>
          <cell r="CE262">
            <v>-330580.12081882649</v>
          </cell>
          <cell r="CF262">
            <v>-925645.18962330522</v>
          </cell>
          <cell r="CG262">
            <v>-345479.51468351088</v>
          </cell>
          <cell r="CH262">
            <v>-2205909.713947719</v>
          </cell>
          <cell r="CI262">
            <v>-3956862.882026325</v>
          </cell>
          <cell r="CJ262">
            <v>-6732723.0032127649</v>
          </cell>
          <cell r="CK262">
            <v>-3191252.5980285075</v>
          </cell>
          <cell r="CL262">
            <v>0</v>
          </cell>
          <cell r="CM262">
            <v>0</v>
          </cell>
          <cell r="CN262">
            <v>-145073.31122715597</v>
          </cell>
          <cell r="CO262">
            <v>-307383.37221512239</v>
          </cell>
          <cell r="CP262">
            <v>-0.21190691454357874</v>
          </cell>
          <cell r="CQ262">
            <v>-401205.18216427724</v>
          </cell>
          <cell r="CR262">
            <v>-0.31479611829890924</v>
          </cell>
          <cell r="CS262">
            <v>-5.6750764972093746E-3</v>
          </cell>
          <cell r="CT262">
            <v>-237016.97165916715</v>
          </cell>
          <cell r="CU262">
            <v>24254.104531322675</v>
          </cell>
          <cell r="CV262">
            <v>0.85096482283988728</v>
          </cell>
          <cell r="CW262">
            <v>2603887.9123687539</v>
          </cell>
          <cell r="CX262">
            <v>-1636.9468569999444</v>
          </cell>
          <cell r="CY262">
            <v>-5939368.9203472547</v>
          </cell>
          <cell r="CZ262">
            <v>-267888.47399999981</v>
          </cell>
          <cell r="DA262">
            <v>21665.664872395835</v>
          </cell>
          <cell r="DB262">
            <v>-1539.3229071537289</v>
          </cell>
          <cell r="DC262">
            <v>-1177.633333333333</v>
          </cell>
          <cell r="DD262">
            <v>0</v>
          </cell>
          <cell r="DE262">
            <v>-548993.19999999995</v>
          </cell>
          <cell r="DF262">
            <v>-509.64663166666674</v>
          </cell>
          <cell r="DG262">
            <v>94756.119500000001</v>
          </cell>
          <cell r="DH262">
            <v>-3127.1700456621002</v>
          </cell>
          <cell r="DI262">
            <v>530715.77299999993</v>
          </cell>
          <cell r="DJ262">
            <v>-234825.84999999998</v>
          </cell>
          <cell r="DK262">
            <v>0</v>
          </cell>
          <cell r="DL262">
            <v>0</v>
          </cell>
          <cell r="DM262">
            <v>276675.88542771427</v>
          </cell>
          <cell r="DN262">
            <v>-193803.93667264021</v>
          </cell>
          <cell r="DO262">
            <v>286417.97490311973</v>
          </cell>
          <cell r="DP262">
            <v>0</v>
          </cell>
          <cell r="DQ262">
            <v>-0.11549999999878081</v>
          </cell>
          <cell r="DR262">
            <v>-4.1999999997096887E-2</v>
          </cell>
          <cell r="DS262">
            <v>-9919.9898852249189</v>
          </cell>
          <cell r="DT262">
            <v>-9.182250000003904E-2</v>
          </cell>
          <cell r="DU262">
            <v>-801524.20328585862</v>
          </cell>
          <cell r="DV262">
            <v>8.9597254105501623E-2</v>
          </cell>
          <cell r="DW262">
            <v>-3.8500000000203725E-2</v>
          </cell>
          <cell r="DX262">
            <v>0.12207277656058695</v>
          </cell>
          <cell r="DY262">
            <v>0</v>
          </cell>
          <cell r="DZ262">
            <v>0</v>
          </cell>
          <cell r="EA262">
            <v>0</v>
          </cell>
          <cell r="EB262">
            <v>0</v>
          </cell>
          <cell r="EC262">
            <v>3990.692125</v>
          </cell>
          <cell r="ED262">
            <v>794016.09003499988</v>
          </cell>
          <cell r="EE262">
            <v>-23275.941500000001</v>
          </cell>
          <cell r="EF262">
            <v>0</v>
          </cell>
          <cell r="EG262">
            <v>0</v>
          </cell>
          <cell r="EH262">
            <v>0</v>
          </cell>
          <cell r="EI262">
            <v>0</v>
          </cell>
          <cell r="EJ262">
            <v>0</v>
          </cell>
          <cell r="EK262">
            <v>-8.5300250002092071E-2</v>
          </cell>
          <cell r="EL262">
            <v>3.9674600000262211E-2</v>
          </cell>
        </row>
        <row r="263">
          <cell r="F263" t="str">
            <v>C2361001</v>
          </cell>
          <cell r="G263" t="str">
            <v>Tx Accr-Curr Federal</v>
          </cell>
          <cell r="H263">
            <v>114967706.28991392</v>
          </cell>
          <cell r="J263">
            <v>236100</v>
          </cell>
          <cell r="K263">
            <v>0</v>
          </cell>
          <cell r="L263">
            <v>2145.4195</v>
          </cell>
          <cell r="M263">
            <v>0</v>
          </cell>
          <cell r="N263">
            <v>0</v>
          </cell>
          <cell r="O263">
            <v>57497692.204639249</v>
          </cell>
          <cell r="P263">
            <v>57529383.817653529</v>
          </cell>
          <cell r="Q263">
            <v>0</v>
          </cell>
          <cell r="R263">
            <v>0</v>
          </cell>
          <cell r="S263">
            <v>0</v>
          </cell>
          <cell r="T263">
            <v>57497692.204639249</v>
          </cell>
          <cell r="U263">
            <v>-31691.613014278537</v>
          </cell>
          <cell r="V263">
            <v>5.9499995410442347E-2</v>
          </cell>
          <cell r="W263">
            <v>-31691.672514273949</v>
          </cell>
          <cell r="X263">
            <v>57529383.817653529</v>
          </cell>
          <cell r="Y263">
            <v>-1.5124678611755369E-7</v>
          </cell>
          <cell r="Z263">
            <v>8440306.471181117</v>
          </cell>
          <cell r="AA263">
            <v>1356189.8972829184</v>
          </cell>
          <cell r="AB263">
            <v>23942964.494358927</v>
          </cell>
          <cell r="AC263">
            <v>0</v>
          </cell>
          <cell r="AD263">
            <v>0</v>
          </cell>
          <cell r="AE263">
            <v>0</v>
          </cell>
          <cell r="AF263">
            <v>-10511978.159804245</v>
          </cell>
          <cell r="AG263">
            <v>14381.380148157594</v>
          </cell>
          <cell r="AH263">
            <v>-1.2070329250003013</v>
          </cell>
          <cell r="AI263">
            <v>-5.8850844709286317E-2</v>
          </cell>
          <cell r="AJ263">
            <v>28819789.032134015</v>
          </cell>
          <cell r="AK263">
            <v>-3.1598000000486161E-2</v>
          </cell>
          <cell r="AL263">
            <v>931189.46106183261</v>
          </cell>
          <cell r="AM263">
            <v>-2560440.5321485838</v>
          </cell>
          <cell r="AN263">
            <v>12668094.087322811</v>
          </cell>
          <cell r="AO263">
            <v>-1.7829449216654203</v>
          </cell>
          <cell r="AP263">
            <v>1.2449499998336221E-3</v>
          </cell>
          <cell r="AQ263">
            <v>0</v>
          </cell>
          <cell r="AR263">
            <v>-0.27672750000044744</v>
          </cell>
          <cell r="AS263">
            <v>-44962.849190000001</v>
          </cell>
          <cell r="AT263">
            <v>0</v>
          </cell>
          <cell r="AU263">
            <v>-0.1099062300000007</v>
          </cell>
          <cell r="AV263">
            <v>0</v>
          </cell>
          <cell r="AW263">
            <v>-5595848.8488778025</v>
          </cell>
          <cell r="AX263">
            <v>0</v>
          </cell>
          <cell r="AY263">
            <v>0</v>
          </cell>
          <cell r="AZ263">
            <v>0</v>
          </cell>
          <cell r="BA263">
            <v>0</v>
          </cell>
          <cell r="BB263">
            <v>-5970.65</v>
          </cell>
          <cell r="BC263">
            <v>60358.899999999994</v>
          </cell>
          <cell r="BD263">
            <v>0</v>
          </cell>
          <cell r="BE263">
            <v>0</v>
          </cell>
          <cell r="BF263">
            <v>0</v>
          </cell>
          <cell r="BG263">
            <v>1581.6499999999999</v>
          </cell>
          <cell r="BH263">
            <v>1659.6999999999998</v>
          </cell>
          <cell r="BI263">
            <v>0</v>
          </cell>
          <cell r="BJ263">
            <v>0</v>
          </cell>
          <cell r="BK263">
            <v>0</v>
          </cell>
          <cell r="BL263">
            <v>124.6</v>
          </cell>
          <cell r="BM263">
            <v>0</v>
          </cell>
          <cell r="BN263">
            <v>0</v>
          </cell>
          <cell r="BO263">
            <v>11948.65</v>
          </cell>
          <cell r="BP263">
            <v>0</v>
          </cell>
          <cell r="BQ263">
            <v>0</v>
          </cell>
          <cell r="BS263">
            <v>57467868.665774681</v>
          </cell>
          <cell r="BT263">
            <v>0</v>
          </cell>
          <cell r="BU263">
            <v>57467868.665774681</v>
          </cell>
          <cell r="BV263">
            <v>0</v>
          </cell>
          <cell r="BW263">
            <v>16994587.644458789</v>
          </cell>
          <cell r="BX263">
            <v>1492143.1003444137</v>
          </cell>
          <cell r="BY263">
            <v>5150040.1828400921</v>
          </cell>
          <cell r="BZ263">
            <v>3628951.582183212</v>
          </cell>
          <cell r="CA263">
            <v>180515.98456220591</v>
          </cell>
          <cell r="CB263">
            <v>0</v>
          </cell>
          <cell r="CC263">
            <v>0</v>
          </cell>
          <cell r="CD263">
            <v>7851287.4898853861</v>
          </cell>
          <cell r="CE263">
            <v>330580.12081882649</v>
          </cell>
          <cell r="CF263">
            <v>925645.18962330522</v>
          </cell>
          <cell r="CG263">
            <v>345479.51468351088</v>
          </cell>
          <cell r="CH263">
            <v>2205909.713947719</v>
          </cell>
          <cell r="CI263">
            <v>3956862.882026325</v>
          </cell>
          <cell r="CJ263">
            <v>6732723.0032127649</v>
          </cell>
          <cell r="CK263">
            <v>3191252.5980285075</v>
          </cell>
          <cell r="CL263">
            <v>0</v>
          </cell>
          <cell r="CM263">
            <v>0</v>
          </cell>
          <cell r="CN263">
            <v>145073.31122715597</v>
          </cell>
          <cell r="CO263">
            <v>307383.37221512239</v>
          </cell>
          <cell r="CP263">
            <v>0.21190691454357874</v>
          </cell>
          <cell r="CQ263">
            <v>401205.18216427724</v>
          </cell>
          <cell r="CR263">
            <v>0.31479611829890924</v>
          </cell>
          <cell r="CS263">
            <v>5.6750764972093746E-3</v>
          </cell>
          <cell r="CT263">
            <v>237016.97165916715</v>
          </cell>
          <cell r="CU263">
            <v>-24254.104531322675</v>
          </cell>
          <cell r="CV263">
            <v>-0.85096482283988728</v>
          </cell>
          <cell r="CW263">
            <v>-2603887.9123687539</v>
          </cell>
          <cell r="CX263">
            <v>1636.9468569999444</v>
          </cell>
          <cell r="CY263">
            <v>5939368.9203472547</v>
          </cell>
          <cell r="CZ263">
            <v>267888.47399999981</v>
          </cell>
          <cell r="DA263">
            <v>-21665.664872395835</v>
          </cell>
          <cell r="DB263">
            <v>1539.3229071537289</v>
          </cell>
          <cell r="DC263">
            <v>1177.633333333333</v>
          </cell>
          <cell r="DD263">
            <v>0</v>
          </cell>
          <cell r="DE263">
            <v>548993.19999999995</v>
          </cell>
          <cell r="DF263">
            <v>509.64663166666674</v>
          </cell>
          <cell r="DG263">
            <v>-94756.119500000001</v>
          </cell>
          <cell r="DH263">
            <v>3127.1700456621002</v>
          </cell>
          <cell r="DI263">
            <v>-530715.77299999993</v>
          </cell>
          <cell r="DJ263">
            <v>234825.84999999998</v>
          </cell>
          <cell r="DK263">
            <v>0</v>
          </cell>
          <cell r="DL263">
            <v>0</v>
          </cell>
          <cell r="DM263">
            <v>-276675.88542771427</v>
          </cell>
          <cell r="DN263">
            <v>193803.93667264021</v>
          </cell>
          <cell r="DO263">
            <v>-286417.97490311973</v>
          </cell>
          <cell r="DP263">
            <v>0</v>
          </cell>
          <cell r="DQ263">
            <v>0.11549999999878081</v>
          </cell>
          <cell r="DR263">
            <v>4.1999999997096887E-2</v>
          </cell>
          <cell r="DS263">
            <v>9919.9898852249189</v>
          </cell>
          <cell r="DT263">
            <v>9.182250000003904E-2</v>
          </cell>
          <cell r="DU263">
            <v>801524.20328585862</v>
          </cell>
          <cell r="DV263">
            <v>-8.9597254105501623E-2</v>
          </cell>
          <cell r="DW263">
            <v>3.8500000000203725E-2</v>
          </cell>
          <cell r="DX263">
            <v>-0.12207277656058695</v>
          </cell>
          <cell r="DY263">
            <v>0</v>
          </cell>
          <cell r="DZ263">
            <v>0</v>
          </cell>
          <cell r="EA263">
            <v>0</v>
          </cell>
          <cell r="EB263">
            <v>0</v>
          </cell>
          <cell r="EC263">
            <v>-3990.692125</v>
          </cell>
          <cell r="ED263">
            <v>-794016.09003499988</v>
          </cell>
          <cell r="EE263">
            <v>23275.941500000001</v>
          </cell>
          <cell r="EF263">
            <v>0</v>
          </cell>
          <cell r="EG263">
            <v>0</v>
          </cell>
          <cell r="EH263">
            <v>0</v>
          </cell>
          <cell r="EI263">
            <v>0</v>
          </cell>
          <cell r="EJ263">
            <v>0</v>
          </cell>
          <cell r="EK263">
            <v>8.5300250002092071E-2</v>
          </cell>
          <cell r="EL263">
            <v>-3.9674600000262211E-2</v>
          </cell>
        </row>
        <row r="264">
          <cell r="H264">
            <v>0</v>
          </cell>
          <cell r="O264">
            <v>0</v>
          </cell>
          <cell r="P264">
            <v>0</v>
          </cell>
          <cell r="X264">
            <v>0</v>
          </cell>
          <cell r="BU264">
            <v>-57467868.665774681</v>
          </cell>
          <cell r="BW264">
            <v>-16994587.644458789</v>
          </cell>
          <cell r="BX264">
            <v>-1492143.1003444137</v>
          </cell>
          <cell r="BY264">
            <v>-5150040.1828400921</v>
          </cell>
          <cell r="BZ264">
            <v>-3628951.582183212</v>
          </cell>
          <cell r="CA264">
            <v>-180515.98456220591</v>
          </cell>
          <cell r="CB264">
            <v>0</v>
          </cell>
          <cell r="CC264">
            <v>0</v>
          </cell>
          <cell r="CD264">
            <v>-7851287.4898853861</v>
          </cell>
          <cell r="CE264">
            <v>-330580.12081882649</v>
          </cell>
          <cell r="CF264">
            <v>-925645.18962330522</v>
          </cell>
          <cell r="CG264">
            <v>-345479.51468351088</v>
          </cell>
          <cell r="CH264">
            <v>-2205909.713947719</v>
          </cell>
          <cell r="CI264">
            <v>-3956862.882026325</v>
          </cell>
          <cell r="CJ264">
            <v>-6732723.0032127649</v>
          </cell>
          <cell r="CK264">
            <v>-3191252.5980285075</v>
          </cell>
          <cell r="CL264">
            <v>0</v>
          </cell>
          <cell r="CM264">
            <v>0</v>
          </cell>
          <cell r="CN264">
            <v>-145073.31122715597</v>
          </cell>
          <cell r="CO264">
            <v>-307383.37221512239</v>
          </cell>
          <cell r="CP264">
            <v>-0.21190691454357874</v>
          </cell>
          <cell r="CQ264">
            <v>-401205.18216427724</v>
          </cell>
          <cell r="CR264">
            <v>-0.31479611829890924</v>
          </cell>
          <cell r="CS264">
            <v>-5.6750764972093746E-3</v>
          </cell>
          <cell r="CT264">
            <v>-237016.97165916715</v>
          </cell>
          <cell r="CU264">
            <v>24254.104531322675</v>
          </cell>
          <cell r="CV264">
            <v>0.85096482283988728</v>
          </cell>
          <cell r="CW264">
            <v>2603887.9123687539</v>
          </cell>
          <cell r="CX264">
            <v>-1636.9468569999444</v>
          </cell>
          <cell r="CY264">
            <v>-5939368.9203472547</v>
          </cell>
          <cell r="CZ264">
            <v>-267888.47399999981</v>
          </cell>
          <cell r="DA264">
            <v>21665.664872395835</v>
          </cell>
          <cell r="DB264">
            <v>-1539.3229071537289</v>
          </cell>
          <cell r="DC264">
            <v>-1177.633333333333</v>
          </cell>
          <cell r="DD264">
            <v>0</v>
          </cell>
          <cell r="DE264">
            <v>-548993.19999999995</v>
          </cell>
          <cell r="DF264">
            <v>-509.64663166666674</v>
          </cell>
          <cell r="DG264">
            <v>94756.119500000001</v>
          </cell>
          <cell r="DH264">
            <v>-3127.1700456621002</v>
          </cell>
          <cell r="DI264">
            <v>530715.77299999993</v>
          </cell>
          <cell r="DJ264">
            <v>-234825.84999999998</v>
          </cell>
          <cell r="DK264">
            <v>0</v>
          </cell>
          <cell r="DL264">
            <v>0</v>
          </cell>
          <cell r="DM264">
            <v>276675.88542771427</v>
          </cell>
          <cell r="DN264">
            <v>-193803.93667264021</v>
          </cell>
          <cell r="DO264">
            <v>286417.97490311973</v>
          </cell>
          <cell r="DP264">
            <v>0</v>
          </cell>
          <cell r="DQ264">
            <v>-0.11549999999878081</v>
          </cell>
          <cell r="DR264">
            <v>-4.1999999997096887E-2</v>
          </cell>
          <cell r="DS264">
            <v>-9919.9898852249189</v>
          </cell>
          <cell r="DT264">
            <v>-9.182250000003904E-2</v>
          </cell>
          <cell r="DU264">
            <v>-801524.20328585862</v>
          </cell>
          <cell r="DV264">
            <v>8.9597254105501623E-2</v>
          </cell>
          <cell r="DW264">
            <v>-3.8500000000203725E-2</v>
          </cell>
          <cell r="DX264">
            <v>0.12207277656058695</v>
          </cell>
          <cell r="DY264">
            <v>0</v>
          </cell>
          <cell r="DZ264">
            <v>0</v>
          </cell>
          <cell r="EA264">
            <v>0</v>
          </cell>
          <cell r="EB264">
            <v>0</v>
          </cell>
          <cell r="EC264">
            <v>3990.692125</v>
          </cell>
          <cell r="ED264">
            <v>794016.09003499988</v>
          </cell>
          <cell r="EE264">
            <v>-23275.941500000001</v>
          </cell>
          <cell r="EF264">
            <v>0</v>
          </cell>
          <cell r="EG264">
            <v>0</v>
          </cell>
          <cell r="EH264">
            <v>0</v>
          </cell>
          <cell r="EI264">
            <v>0</v>
          </cell>
          <cell r="EJ264">
            <v>0</v>
          </cell>
          <cell r="EK264">
            <v>-8.5300250002092071E-2</v>
          </cell>
          <cell r="EL264">
            <v>3.9674600000262211E-2</v>
          </cell>
        </row>
        <row r="265">
          <cell r="H265">
            <v>0</v>
          </cell>
          <cell r="O265">
            <v>0</v>
          </cell>
          <cell r="P265">
            <v>0</v>
          </cell>
          <cell r="X265">
            <v>0</v>
          </cell>
          <cell r="BU265">
            <v>57467868.665774681</v>
          </cell>
          <cell r="BW265">
            <v>16994587.644458789</v>
          </cell>
          <cell r="BX265">
            <v>1492143.1003444137</v>
          </cell>
          <cell r="BY265">
            <v>5150040.1828400921</v>
          </cell>
          <cell r="BZ265">
            <v>3628951.582183212</v>
          </cell>
          <cell r="CA265">
            <v>180515.98456220591</v>
          </cell>
          <cell r="CB265">
            <v>0</v>
          </cell>
          <cell r="CC265">
            <v>0</v>
          </cell>
          <cell r="CD265">
            <v>7851287.4898853861</v>
          </cell>
          <cell r="CE265">
            <v>330580.12081882649</v>
          </cell>
          <cell r="CF265">
            <v>925645.18962330522</v>
          </cell>
          <cell r="CG265">
            <v>345479.51468351088</v>
          </cell>
          <cell r="CH265">
            <v>2205909.713947719</v>
          </cell>
          <cell r="CI265">
            <v>3956862.882026325</v>
          </cell>
          <cell r="CJ265">
            <v>6732723.0032127649</v>
          </cell>
          <cell r="CK265">
            <v>3191252.5980285075</v>
          </cell>
          <cell r="CL265">
            <v>0</v>
          </cell>
          <cell r="CM265">
            <v>0</v>
          </cell>
          <cell r="CN265">
            <v>145073.31122715597</v>
          </cell>
          <cell r="CO265">
            <v>307383.37221512239</v>
          </cell>
          <cell r="CP265">
            <v>0.21190691454357874</v>
          </cell>
          <cell r="CQ265">
            <v>401205.18216427724</v>
          </cell>
          <cell r="CR265">
            <v>0.31479611829890924</v>
          </cell>
          <cell r="CS265">
            <v>5.6750764972093746E-3</v>
          </cell>
          <cell r="CT265">
            <v>237016.97165916715</v>
          </cell>
          <cell r="CU265">
            <v>-24254.104531322675</v>
          </cell>
          <cell r="CV265">
            <v>-0.85096482283988728</v>
          </cell>
          <cell r="CW265">
            <v>-2603887.9123687539</v>
          </cell>
          <cell r="CX265">
            <v>1636.9468569999444</v>
          </cell>
          <cell r="CY265">
            <v>5939368.9203472547</v>
          </cell>
          <cell r="CZ265">
            <v>267888.47399999981</v>
          </cell>
          <cell r="DA265">
            <v>-21665.664872395835</v>
          </cell>
          <cell r="DB265">
            <v>1539.3229071537289</v>
          </cell>
          <cell r="DC265">
            <v>1177.633333333333</v>
          </cell>
          <cell r="DD265">
            <v>0</v>
          </cell>
          <cell r="DE265">
            <v>548993.19999999995</v>
          </cell>
          <cell r="DF265">
            <v>509.64663166666674</v>
          </cell>
          <cell r="DG265">
            <v>-94756.119500000001</v>
          </cell>
          <cell r="DH265">
            <v>3127.1700456621002</v>
          </cell>
          <cell r="DI265">
            <v>-530715.77299999993</v>
          </cell>
          <cell r="DJ265">
            <v>234825.84999999998</v>
          </cell>
          <cell r="DK265">
            <v>0</v>
          </cell>
          <cell r="DL265">
            <v>0</v>
          </cell>
          <cell r="DM265">
            <v>-276675.88542771427</v>
          </cell>
          <cell r="DN265">
            <v>193803.93667264021</v>
          </cell>
          <cell r="DO265">
            <v>-286417.97490311973</v>
          </cell>
          <cell r="DP265">
            <v>0</v>
          </cell>
          <cell r="DQ265">
            <v>0.11549999999878081</v>
          </cell>
          <cell r="DR265">
            <v>4.1999999997096887E-2</v>
          </cell>
          <cell r="DS265">
            <v>9919.9898852249189</v>
          </cell>
          <cell r="DT265">
            <v>9.182250000003904E-2</v>
          </cell>
          <cell r="DU265">
            <v>801524.20328585862</v>
          </cell>
          <cell r="DV265">
            <v>-8.9597254105501623E-2</v>
          </cell>
          <cell r="DW265">
            <v>3.8500000000203725E-2</v>
          </cell>
          <cell r="DX265">
            <v>-0.12207277656058695</v>
          </cell>
          <cell r="DY265">
            <v>0</v>
          </cell>
          <cell r="DZ265">
            <v>0</v>
          </cell>
          <cell r="EA265">
            <v>0</v>
          </cell>
          <cell r="EB265">
            <v>0</v>
          </cell>
          <cell r="EC265">
            <v>-3990.692125</v>
          </cell>
          <cell r="ED265">
            <v>-794016.09003499988</v>
          </cell>
          <cell r="EE265">
            <v>23275.941500000001</v>
          </cell>
          <cell r="EF265">
            <v>0</v>
          </cell>
          <cell r="EG265">
            <v>0</v>
          </cell>
          <cell r="EH265">
            <v>0</v>
          </cell>
          <cell r="EI265">
            <v>0</v>
          </cell>
          <cell r="EJ265">
            <v>0</v>
          </cell>
          <cell r="EK265">
            <v>8.5300250002092071E-2</v>
          </cell>
          <cell r="EL265">
            <v>-3.9674600000262211E-2</v>
          </cell>
        </row>
        <row r="267">
          <cell r="F267" t="str">
            <v>C4101120</v>
          </cell>
          <cell r="G267" t="str">
            <v>IncTx-DefDR Fed PY</v>
          </cell>
          <cell r="H267">
            <v>115415267.70393351</v>
          </cell>
          <cell r="J267">
            <v>410105</v>
          </cell>
          <cell r="K267">
            <v>0</v>
          </cell>
          <cell r="L267">
            <v>0</v>
          </cell>
          <cell r="M267">
            <v>0</v>
          </cell>
          <cell r="N267">
            <v>0</v>
          </cell>
          <cell r="O267">
            <v>57796776.181062907</v>
          </cell>
          <cell r="P267">
            <v>57890413.15057718</v>
          </cell>
          <cell r="Q267">
            <v>0</v>
          </cell>
          <cell r="R267">
            <v>0</v>
          </cell>
          <cell r="S267">
            <v>0</v>
          </cell>
          <cell r="T267">
            <v>57796776.181062907</v>
          </cell>
          <cell r="U267">
            <v>-93636.969514274315</v>
          </cell>
          <cell r="V267">
            <v>0</v>
          </cell>
          <cell r="W267">
            <v>-93636.969514274315</v>
          </cell>
          <cell r="X267">
            <v>57890413.15057718</v>
          </cell>
          <cell r="Y267">
            <v>0</v>
          </cell>
          <cell r="Z267">
            <v>9082281.2814298645</v>
          </cell>
          <cell r="AA267">
            <v>1356524.0719687217</v>
          </cell>
          <cell r="AB267">
            <v>23969583.671728019</v>
          </cell>
          <cell r="AC267">
            <v>0</v>
          </cell>
          <cell r="AD267">
            <v>0</v>
          </cell>
          <cell r="AE267">
            <v>0</v>
          </cell>
          <cell r="AF267">
            <v>-10463708.270309286</v>
          </cell>
          <cell r="AG267">
            <v>14756.67646228125</v>
          </cell>
          <cell r="AH267">
            <v>5.0697500000000027E-2</v>
          </cell>
          <cell r="AI267">
            <v>-6.716499982485402E-3</v>
          </cell>
          <cell r="AJ267">
            <v>29100125.379884955</v>
          </cell>
          <cell r="AK267">
            <v>0</v>
          </cell>
          <cell r="AL267">
            <v>925388.21662055852</v>
          </cell>
          <cell r="AM267">
            <v>-2546885.260101425</v>
          </cell>
          <cell r="AN267">
            <v>12721607.177122882</v>
          </cell>
          <cell r="AO267">
            <v>-0.37579500001709676</v>
          </cell>
          <cell r="AP267">
            <v>0</v>
          </cell>
          <cell r="AQ267">
            <v>0</v>
          </cell>
          <cell r="AR267">
            <v>0.16423750000092097</v>
          </cell>
          <cell r="AS267">
            <v>-44962.790075000004</v>
          </cell>
          <cell r="AT267">
            <v>0</v>
          </cell>
          <cell r="AU267">
            <v>0</v>
          </cell>
          <cell r="AV267">
            <v>0</v>
          </cell>
          <cell r="AW267">
            <v>-6214048.8365779007</v>
          </cell>
          <cell r="AX267">
            <v>0</v>
          </cell>
          <cell r="AY267">
            <v>0</v>
          </cell>
          <cell r="AZ267">
            <v>0</v>
          </cell>
          <cell r="BA267">
            <v>0</v>
          </cell>
          <cell r="BB267">
            <v>0</v>
          </cell>
          <cell r="BC267">
            <v>0</v>
          </cell>
          <cell r="BD267">
            <v>0</v>
          </cell>
          <cell r="BE267">
            <v>0</v>
          </cell>
          <cell r="BF267">
            <v>0</v>
          </cell>
          <cell r="BG267">
            <v>-10248</v>
          </cell>
          <cell r="BH267">
            <v>0</v>
          </cell>
          <cell r="BI267">
            <v>0</v>
          </cell>
          <cell r="BJ267">
            <v>0</v>
          </cell>
          <cell r="BK267">
            <v>0</v>
          </cell>
          <cell r="BL267">
            <v>0</v>
          </cell>
          <cell r="BM267">
            <v>0</v>
          </cell>
          <cell r="BN267">
            <v>0</v>
          </cell>
          <cell r="BO267">
            <v>0</v>
          </cell>
          <cell r="BP267">
            <v>0</v>
          </cell>
          <cell r="BQ267">
            <v>0</v>
          </cell>
          <cell r="BR267">
            <v>0</v>
          </cell>
          <cell r="BS267">
            <v>57618491.522870593</v>
          </cell>
          <cell r="BT267">
            <v>0</v>
          </cell>
          <cell r="BU267">
            <v>57618491.522870593</v>
          </cell>
          <cell r="BV267">
            <v>0</v>
          </cell>
          <cell r="BW267">
            <v>17020658.736498419</v>
          </cell>
          <cell r="BX267">
            <v>1489769.748891758</v>
          </cell>
          <cell r="BY267">
            <v>5128246.8722398076</v>
          </cell>
          <cell r="BZ267">
            <v>3639522.0017337794</v>
          </cell>
          <cell r="CA267">
            <v>180515.73050000006</v>
          </cell>
          <cell r="CB267">
            <v>0</v>
          </cell>
          <cell r="CC267">
            <v>0</v>
          </cell>
          <cell r="CD267">
            <v>8016049.1364204055</v>
          </cell>
          <cell r="CE267">
            <v>330579.30844850815</v>
          </cell>
          <cell r="CF267">
            <v>931740.64111889247</v>
          </cell>
          <cell r="CG267">
            <v>282657.66676130466</v>
          </cell>
          <cell r="CH267">
            <v>5658494.0904446784</v>
          </cell>
          <cell r="CI267">
            <v>3956976.0055263266</v>
          </cell>
          <cell r="CJ267">
            <v>6741785.2089016959</v>
          </cell>
          <cell r="CK267">
            <v>3170346.4749336601</v>
          </cell>
          <cell r="CL267">
            <v>0</v>
          </cell>
          <cell r="CM267">
            <v>0</v>
          </cell>
          <cell r="CN267">
            <v>145142.94329779991</v>
          </cell>
          <cell r="CO267">
            <v>307574.03249999991</v>
          </cell>
          <cell r="CP267">
            <v>0</v>
          </cell>
          <cell r="CQ267">
            <v>401395.5085</v>
          </cell>
          <cell r="CR267">
            <v>0</v>
          </cell>
          <cell r="CS267">
            <v>0</v>
          </cell>
          <cell r="CT267">
            <v>888834.67106452561</v>
          </cell>
          <cell r="CU267">
            <v>-50984.153500045359</v>
          </cell>
          <cell r="CV267">
            <v>-0.16800000000366708</v>
          </cell>
          <cell r="CW267">
            <v>-2611172.9404314263</v>
          </cell>
          <cell r="CX267">
            <v>1636.9499999999998</v>
          </cell>
          <cell r="CY267">
            <v>5939368.75</v>
          </cell>
          <cell r="CZ267">
            <v>-2332643.4732871796</v>
          </cell>
          <cell r="DA267">
            <v>615754.43233568151</v>
          </cell>
          <cell r="DB267">
            <v>1834193.1066414099</v>
          </cell>
          <cell r="DC267">
            <v>-86205.759851531999</v>
          </cell>
          <cell r="DD267">
            <v>-56042.822831508194</v>
          </cell>
          <cell r="DE267">
            <v>-667070.86542102706</v>
          </cell>
          <cell r="DF267">
            <v>-41646.81300657594</v>
          </cell>
          <cell r="DG267">
            <v>1475344.3285730064</v>
          </cell>
          <cell r="DH267">
            <v>-1154384.7485278826</v>
          </cell>
          <cell r="DI267">
            <v>-270152.67427672527</v>
          </cell>
          <cell r="DJ267">
            <v>529752.81437687029</v>
          </cell>
          <cell r="DK267">
            <v>0</v>
          </cell>
          <cell r="DL267">
            <v>0</v>
          </cell>
          <cell r="DM267">
            <v>-3719051.1684375009</v>
          </cell>
          <cell r="DN267">
            <v>193838.79199999999</v>
          </cell>
          <cell r="DO267">
            <v>-286418.31400000001</v>
          </cell>
          <cell r="DP267">
            <v>0</v>
          </cell>
          <cell r="DQ267">
            <v>0</v>
          </cell>
          <cell r="DR267">
            <v>0</v>
          </cell>
          <cell r="DS267">
            <v>9919.8014999999996</v>
          </cell>
          <cell r="DT267">
            <v>0</v>
          </cell>
          <cell r="DU267">
            <v>802173.74723346857</v>
          </cell>
          <cell r="DV267">
            <v>0</v>
          </cell>
          <cell r="DW267">
            <v>0</v>
          </cell>
          <cell r="DX267">
            <v>0</v>
          </cell>
          <cell r="DY267">
            <v>0</v>
          </cell>
          <cell r="DZ267">
            <v>0</v>
          </cell>
          <cell r="EA267">
            <v>0</v>
          </cell>
          <cell r="EB267">
            <v>0</v>
          </cell>
          <cell r="EC267">
            <v>-3990.35</v>
          </cell>
          <cell r="ED267">
            <v>-794015.72599999991</v>
          </cell>
          <cell r="EE267">
            <v>0</v>
          </cell>
          <cell r="EF267">
            <v>0</v>
          </cell>
          <cell r="EG267">
            <v>0</v>
          </cell>
          <cell r="EH267">
            <v>0</v>
          </cell>
          <cell r="EI267">
            <v>0</v>
          </cell>
          <cell r="EJ267">
            <v>0</v>
          </cell>
          <cell r="EK267">
            <v>0</v>
          </cell>
          <cell r="EL267">
            <v>0</v>
          </cell>
        </row>
        <row r="268">
          <cell r="F268" t="str">
            <v>C1901232</v>
          </cell>
          <cell r="G268" t="str">
            <v xml:space="preserve">ADFIT-Deferrd State </v>
          </cell>
          <cell r="H268">
            <v>5605.4616357375544</v>
          </cell>
          <cell r="J268" t="str">
            <v>190300</v>
          </cell>
          <cell r="K268">
            <v>0</v>
          </cell>
          <cell r="L268">
            <v>0</v>
          </cell>
          <cell r="M268">
            <v>0</v>
          </cell>
          <cell r="N268">
            <v>0</v>
          </cell>
          <cell r="O268">
            <v>5.5771357378817479</v>
          </cell>
          <cell r="P268">
            <v>5.4701214635639763</v>
          </cell>
          <cell r="Q268">
            <v>0</v>
          </cell>
          <cell r="R268">
            <v>0</v>
          </cell>
          <cell r="S268">
            <v>0</v>
          </cell>
          <cell r="T268">
            <v>5.5771357378817479</v>
          </cell>
          <cell r="U268">
            <v>0.10701427431777119</v>
          </cell>
          <cell r="V268">
            <v>0</v>
          </cell>
          <cell r="W268">
            <v>0.10701427431777119</v>
          </cell>
          <cell r="X268">
            <v>5.4701214635639763</v>
          </cell>
          <cell r="Y268">
            <v>0</v>
          </cell>
          <cell r="Z268">
            <v>0</v>
          </cell>
          <cell r="AA268">
            <v>-5.8092199615202835E-4</v>
          </cell>
          <cell r="AB268">
            <v>8.8457301538437602E-2</v>
          </cell>
          <cell r="AC268">
            <v>0</v>
          </cell>
          <cell r="AD268">
            <v>0</v>
          </cell>
          <cell r="AE268">
            <v>0</v>
          </cell>
          <cell r="AF268">
            <v>5.8472758378367864</v>
          </cell>
          <cell r="AG268">
            <v>-9.6228125004245153E-4</v>
          </cell>
          <cell r="AH268">
            <v>7.8802499999999998E-2</v>
          </cell>
          <cell r="AI268">
            <v>0.10121649997881832</v>
          </cell>
          <cell r="AJ268">
            <v>-0.14396780896931885</v>
          </cell>
          <cell r="AK268">
            <v>0</v>
          </cell>
          <cell r="AL268">
            <v>-0.13225216358841863</v>
          </cell>
          <cell r="AM268">
            <v>0</v>
          </cell>
          <cell r="AN268">
            <v>0</v>
          </cell>
          <cell r="AO268">
            <v>8.2950000170967531E-3</v>
          </cell>
          <cell r="AP268">
            <v>0</v>
          </cell>
          <cell r="AQ268">
            <v>0</v>
          </cell>
          <cell r="AR268">
            <v>-0.16423750000092097</v>
          </cell>
          <cell r="AS268">
            <v>-0.21192500000231007</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S268">
            <v>5599.8844999996727</v>
          </cell>
          <cell r="BT268">
            <v>0</v>
          </cell>
          <cell r="BU268">
            <v>5599.8844999996727</v>
          </cell>
          <cell r="BV268">
            <v>0</v>
          </cell>
          <cell r="BW268">
            <v>-0.16450000007171184</v>
          </cell>
          <cell r="BX268">
            <v>-9.4499999998879494E-2</v>
          </cell>
          <cell r="BY268">
            <v>0.1295000000289292</v>
          </cell>
          <cell r="BZ268">
            <v>0</v>
          </cell>
          <cell r="CA268">
            <v>0</v>
          </cell>
          <cell r="CB268">
            <v>0</v>
          </cell>
          <cell r="CC268">
            <v>0</v>
          </cell>
          <cell r="CD268">
            <v>0</v>
          </cell>
          <cell r="CE268">
            <v>0.12599999999511055</v>
          </cell>
          <cell r="CF268">
            <v>-2.7999999985331668E-2</v>
          </cell>
          <cell r="CG268">
            <v>-1.7499999995925462E-2</v>
          </cell>
          <cell r="CH268">
            <v>64832.6</v>
          </cell>
          <cell r="CI268">
            <v>-0.16100000031292439</v>
          </cell>
          <cell r="CJ268">
            <v>7.0000000065192575E-3</v>
          </cell>
          <cell r="CK268">
            <v>0.23800000001792795</v>
          </cell>
          <cell r="CL268">
            <v>0</v>
          </cell>
          <cell r="CM268">
            <v>0</v>
          </cell>
          <cell r="CN268">
            <v>0</v>
          </cell>
          <cell r="CO268">
            <v>0</v>
          </cell>
          <cell r="CP268">
            <v>0</v>
          </cell>
          <cell r="CQ268">
            <v>0</v>
          </cell>
          <cell r="CR268">
            <v>0</v>
          </cell>
          <cell r="CS268">
            <v>0</v>
          </cell>
          <cell r="CT268">
            <v>0</v>
          </cell>
          <cell r="CU268">
            <v>-0.1995000000228174</v>
          </cell>
          <cell r="CV268">
            <v>8.7499999999999994E-2</v>
          </cell>
          <cell r="CW268">
            <v>5600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-64832.638499999994</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row>
        <row r="269">
          <cell r="F269" t="str">
            <v>C1901002</v>
          </cell>
          <cell r="G269" t="str">
            <v>ADFIT-Accr Interest</v>
          </cell>
          <cell r="H269">
            <v>-537666.72750000015</v>
          </cell>
          <cell r="J269" t="str">
            <v>190480</v>
          </cell>
          <cell r="K269">
            <v>0</v>
          </cell>
          <cell r="L269">
            <v>0</v>
          </cell>
          <cell r="M269">
            <v>0</v>
          </cell>
          <cell r="N269">
            <v>0</v>
          </cell>
          <cell r="O269">
            <v>-100400.47850000023</v>
          </cell>
          <cell r="P269">
            <v>-129946.34100000023</v>
          </cell>
          <cell r="Q269">
            <v>0</v>
          </cell>
          <cell r="R269">
            <v>0</v>
          </cell>
          <cell r="S269">
            <v>0</v>
          </cell>
          <cell r="T269">
            <v>-100400.47850000023</v>
          </cell>
          <cell r="U269">
            <v>29545.862499999999</v>
          </cell>
          <cell r="V269">
            <v>0</v>
          </cell>
          <cell r="W269">
            <v>29545.862499999999</v>
          </cell>
          <cell r="X269">
            <v>-129946.34100000023</v>
          </cell>
          <cell r="Y269">
            <v>0</v>
          </cell>
          <cell r="Z269">
            <v>-129946.25700000025</v>
          </cell>
          <cell r="AA269">
            <v>0</v>
          </cell>
          <cell r="AB269">
            <v>0</v>
          </cell>
          <cell r="AC269">
            <v>0</v>
          </cell>
          <cell r="AD269">
            <v>0</v>
          </cell>
          <cell r="AE269">
            <v>0</v>
          </cell>
          <cell r="AF269">
            <v>1.0499999999592545E-2</v>
          </cell>
          <cell r="AG269">
            <v>0</v>
          </cell>
          <cell r="AH269">
            <v>0</v>
          </cell>
          <cell r="AI269">
            <v>-9.4499999996332906E-2</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S269">
            <v>-437266.24899999989</v>
          </cell>
          <cell r="BT269">
            <v>0</v>
          </cell>
          <cell r="BU269">
            <v>-437266.24899999989</v>
          </cell>
          <cell r="BV269">
            <v>0</v>
          </cell>
          <cell r="BW269">
            <v>0</v>
          </cell>
          <cell r="BX269">
            <v>6.3664629124104977E-12</v>
          </cell>
          <cell r="BY269">
            <v>-6.9999999759602352E-3</v>
          </cell>
          <cell r="BZ269">
            <v>0</v>
          </cell>
          <cell r="CA269">
            <v>0</v>
          </cell>
          <cell r="CB269">
            <v>0</v>
          </cell>
          <cell r="CC269">
            <v>0</v>
          </cell>
          <cell r="CD269">
            <v>0</v>
          </cell>
          <cell r="CE269">
            <v>9.1000000003259626E-2</v>
          </cell>
          <cell r="CF269">
            <v>0.1679999999985739</v>
          </cell>
          <cell r="CG269">
            <v>0</v>
          </cell>
          <cell r="CH269">
            <v>-0.16449999999992995</v>
          </cell>
          <cell r="CI269">
            <v>0</v>
          </cell>
          <cell r="CJ269">
            <v>0.1399999999674037</v>
          </cell>
          <cell r="CK269">
            <v>7.0000000065192575E-3</v>
          </cell>
          <cell r="CL269">
            <v>0</v>
          </cell>
          <cell r="CM269">
            <v>0</v>
          </cell>
          <cell r="CN269">
            <v>0</v>
          </cell>
          <cell r="CO269">
            <v>-8.4000000001833539E-2</v>
          </cell>
          <cell r="CP269">
            <v>0</v>
          </cell>
          <cell r="CQ269">
            <v>0</v>
          </cell>
          <cell r="CR269">
            <v>0</v>
          </cell>
          <cell r="CS269">
            <v>0</v>
          </cell>
          <cell r="CT269">
            <v>-4.1999999999961797E-2</v>
          </cell>
          <cell r="CU269">
            <v>8.4000000078231093E-2</v>
          </cell>
          <cell r="CV269">
            <v>8.0500000003667083E-2</v>
          </cell>
          <cell r="CW269">
            <v>0</v>
          </cell>
          <cell r="CX269">
            <v>0</v>
          </cell>
          <cell r="CY269">
            <v>0</v>
          </cell>
          <cell r="CZ269">
            <v>-437266.55</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-4.1999999999961797E-2</v>
          </cell>
          <cell r="DO269">
            <v>0</v>
          </cell>
          <cell r="DP269">
            <v>0</v>
          </cell>
          <cell r="DQ269">
            <v>0</v>
          </cell>
          <cell r="DR269">
            <v>0</v>
          </cell>
          <cell r="DS269">
            <v>-0.1014999999999972</v>
          </cell>
          <cell r="DT269">
            <v>0</v>
          </cell>
          <cell r="DU269">
            <v>0.17150000000000318</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row>
        <row r="270">
          <cell r="F270" t="str">
            <v>C1901012</v>
          </cell>
          <cell r="G270" t="str">
            <v>ADFIT-Bad Debts</v>
          </cell>
          <cell r="H270">
            <v>-1086.7990000053301</v>
          </cell>
          <cell r="J270" t="str">
            <v>190407</v>
          </cell>
          <cell r="K270">
            <v>0</v>
          </cell>
          <cell r="L270">
            <v>0</v>
          </cell>
          <cell r="M270">
            <v>0</v>
          </cell>
          <cell r="N270">
            <v>0</v>
          </cell>
          <cell r="O270">
            <v>-1086.6975000043099</v>
          </cell>
          <cell r="P270">
            <v>-1086.6975000043099</v>
          </cell>
          <cell r="Q270">
            <v>0</v>
          </cell>
          <cell r="R270">
            <v>0</v>
          </cell>
          <cell r="S270">
            <v>0</v>
          </cell>
          <cell r="T270">
            <v>-1086.6975000043099</v>
          </cell>
          <cell r="U270">
            <v>0</v>
          </cell>
          <cell r="V270">
            <v>0</v>
          </cell>
          <cell r="W270">
            <v>0</v>
          </cell>
          <cell r="X270">
            <v>-1086.6975000043099</v>
          </cell>
          <cell r="Y270">
            <v>0</v>
          </cell>
          <cell r="Z270">
            <v>-1086.9844999999941</v>
          </cell>
          <cell r="AA270">
            <v>0</v>
          </cell>
          <cell r="AB270">
            <v>0</v>
          </cell>
          <cell r="AC270">
            <v>0</v>
          </cell>
          <cell r="AD270">
            <v>0</v>
          </cell>
          <cell r="AE270">
            <v>0</v>
          </cell>
          <cell r="AF270">
            <v>3.4999999999999996E-3</v>
          </cell>
          <cell r="AG270">
            <v>0</v>
          </cell>
          <cell r="AH270">
            <v>0</v>
          </cell>
          <cell r="AI270">
            <v>0</v>
          </cell>
          <cell r="AJ270">
            <v>2.0999995619058607E-2</v>
          </cell>
          <cell r="AK270">
            <v>0</v>
          </cell>
          <cell r="AL270">
            <v>0</v>
          </cell>
          <cell r="AM270">
            <v>0</v>
          </cell>
          <cell r="AN270">
            <v>-0.10499999993480741</v>
          </cell>
          <cell r="AO270">
            <v>1.7499999999999998E-2</v>
          </cell>
          <cell r="AP270">
            <v>0</v>
          </cell>
          <cell r="AQ270">
            <v>0</v>
          </cell>
          <cell r="AR270">
            <v>0</v>
          </cell>
          <cell r="AS270">
            <v>0</v>
          </cell>
          <cell r="AT270">
            <v>0</v>
          </cell>
          <cell r="AU270">
            <v>0</v>
          </cell>
          <cell r="AV270">
            <v>0</v>
          </cell>
          <cell r="AW270">
            <v>0.35000000000000014</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S270">
            <v>-0.10150000102021295</v>
          </cell>
          <cell r="BT270">
            <v>0</v>
          </cell>
          <cell r="BU270">
            <v>-0.10150000102021295</v>
          </cell>
          <cell r="BV270">
            <v>0</v>
          </cell>
          <cell r="BW270">
            <v>0</v>
          </cell>
          <cell r="BX270">
            <v>0</v>
          </cell>
          <cell r="BY270">
            <v>-3.1499999886727893E-2</v>
          </cell>
          <cell r="BZ270">
            <v>0</v>
          </cell>
          <cell r="CA270">
            <v>0</v>
          </cell>
          <cell r="CB270">
            <v>0</v>
          </cell>
          <cell r="CC270">
            <v>0</v>
          </cell>
          <cell r="CD270">
            <v>0</v>
          </cell>
          <cell r="CE270">
            <v>0</v>
          </cell>
          <cell r="CF270">
            <v>0</v>
          </cell>
          <cell r="CG270">
            <v>0</v>
          </cell>
          <cell r="CH270">
            <v>-7.700000007171183E-2</v>
          </cell>
          <cell r="CI270">
            <v>0</v>
          </cell>
          <cell r="CJ270">
            <v>4.8999999719671901E-2</v>
          </cell>
          <cell r="CK270">
            <v>3.4999999217689037E-2</v>
          </cell>
          <cell r="CL270">
            <v>0</v>
          </cell>
          <cell r="CM270">
            <v>0</v>
          </cell>
          <cell r="CN270">
            <v>0</v>
          </cell>
          <cell r="CO270">
            <v>0</v>
          </cell>
          <cell r="CP270">
            <v>0</v>
          </cell>
          <cell r="CQ270">
            <v>0</v>
          </cell>
          <cell r="CR270">
            <v>0</v>
          </cell>
          <cell r="CS270">
            <v>0</v>
          </cell>
          <cell r="CT270">
            <v>0</v>
          </cell>
          <cell r="CU270">
            <v>0.10500000000101863</v>
          </cell>
          <cell r="CV270">
            <v>0</v>
          </cell>
          <cell r="CW270">
            <v>0</v>
          </cell>
          <cell r="CX270">
            <v>0</v>
          </cell>
          <cell r="CY270">
            <v>0</v>
          </cell>
          <cell r="CZ270">
            <v>-0.18200000000015279</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row>
        <row r="271">
          <cell r="H271">
            <v>0</v>
          </cell>
          <cell r="J271" t="str">
            <v>283199</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row>
        <row r="272">
          <cell r="F272" t="str">
            <v>C1901172</v>
          </cell>
          <cell r="G272" t="str">
            <v>ADFIT-Res-Decomm</v>
          </cell>
          <cell r="H272">
            <v>-0.23099999874830243</v>
          </cell>
          <cell r="J272" t="str">
            <v>190425</v>
          </cell>
          <cell r="K272">
            <v>0</v>
          </cell>
          <cell r="L272">
            <v>0</v>
          </cell>
          <cell r="M272">
            <v>0</v>
          </cell>
          <cell r="N272">
            <v>0</v>
          </cell>
          <cell r="O272">
            <v>-0.23099999874830243</v>
          </cell>
          <cell r="P272">
            <v>-0.23099999874830243</v>
          </cell>
          <cell r="Q272">
            <v>0</v>
          </cell>
          <cell r="R272">
            <v>0</v>
          </cell>
          <cell r="S272">
            <v>0</v>
          </cell>
          <cell r="T272">
            <v>-0.23099999874830243</v>
          </cell>
          <cell r="U272">
            <v>0</v>
          </cell>
          <cell r="V272">
            <v>0</v>
          </cell>
          <cell r="W272">
            <v>0</v>
          </cell>
          <cell r="X272">
            <v>-0.23099999874830243</v>
          </cell>
          <cell r="Y272">
            <v>0</v>
          </cell>
          <cell r="Z272">
            <v>0</v>
          </cell>
          <cell r="AA272">
            <v>0</v>
          </cell>
          <cell r="AB272">
            <v>0</v>
          </cell>
          <cell r="AC272">
            <v>0</v>
          </cell>
          <cell r="AD272">
            <v>0</v>
          </cell>
          <cell r="AE272">
            <v>0</v>
          </cell>
          <cell r="AF272">
            <v>-0.23099999874830243</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row>
        <row r="273">
          <cell r="F273" t="str">
            <v>C1901022</v>
          </cell>
          <cell r="G273" t="str">
            <v>ADFIT-Deferred Comp</v>
          </cell>
          <cell r="H273">
            <v>-744678.1475000002</v>
          </cell>
          <cell r="J273" t="str">
            <v>190419</v>
          </cell>
          <cell r="K273">
            <v>0</v>
          </cell>
          <cell r="L273">
            <v>0</v>
          </cell>
          <cell r="M273">
            <v>0</v>
          </cell>
          <cell r="N273">
            <v>0</v>
          </cell>
          <cell r="O273">
            <v>0.44449999985849892</v>
          </cell>
          <cell r="P273">
            <v>0.44449999985849892</v>
          </cell>
          <cell r="Q273">
            <v>0</v>
          </cell>
          <cell r="R273">
            <v>0</v>
          </cell>
          <cell r="S273">
            <v>0</v>
          </cell>
          <cell r="T273">
            <v>0.44449999985849892</v>
          </cell>
          <cell r="U273">
            <v>0</v>
          </cell>
          <cell r="V273">
            <v>0</v>
          </cell>
          <cell r="W273">
            <v>0</v>
          </cell>
          <cell r="X273">
            <v>0.44449999985849892</v>
          </cell>
          <cell r="Y273">
            <v>0</v>
          </cell>
          <cell r="Z273">
            <v>0.14349999999103602</v>
          </cell>
          <cell r="AA273">
            <v>0</v>
          </cell>
          <cell r="AB273">
            <v>0.20650000002679006</v>
          </cell>
          <cell r="AC273">
            <v>0</v>
          </cell>
          <cell r="AD273">
            <v>0</v>
          </cell>
          <cell r="AE273">
            <v>0</v>
          </cell>
          <cell r="AF273">
            <v>4.1999999830295565E-2</v>
          </cell>
          <cell r="AG273">
            <v>0</v>
          </cell>
          <cell r="AH273">
            <v>0</v>
          </cell>
          <cell r="AI273">
            <v>0</v>
          </cell>
          <cell r="AJ273">
            <v>9.0999999982886937E-2</v>
          </cell>
          <cell r="AK273">
            <v>0</v>
          </cell>
          <cell r="AL273">
            <v>-0.12600000001134504</v>
          </cell>
          <cell r="AM273">
            <v>4.5499999999719876E-2</v>
          </cell>
          <cell r="AN273">
            <v>0</v>
          </cell>
          <cell r="AO273">
            <v>0</v>
          </cell>
          <cell r="AP273">
            <v>0</v>
          </cell>
          <cell r="AQ273">
            <v>0</v>
          </cell>
          <cell r="AR273">
            <v>0</v>
          </cell>
          <cell r="AS273">
            <v>0</v>
          </cell>
          <cell r="AT273">
            <v>0</v>
          </cell>
          <cell r="AU273">
            <v>0</v>
          </cell>
          <cell r="AV273">
            <v>0</v>
          </cell>
          <cell r="AW273">
            <v>4.2000000039115547E-2</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S273">
            <v>-744678.59200000006</v>
          </cell>
          <cell r="BT273">
            <v>0</v>
          </cell>
          <cell r="BU273">
            <v>-744678.59200000006</v>
          </cell>
          <cell r="BV273">
            <v>0</v>
          </cell>
          <cell r="BW273">
            <v>0</v>
          </cell>
          <cell r="BX273">
            <v>3779.0619999999994</v>
          </cell>
          <cell r="BY273">
            <v>0</v>
          </cell>
          <cell r="BZ273">
            <v>-3903.0320000000061</v>
          </cell>
          <cell r="CA273">
            <v>-657778.75100000005</v>
          </cell>
          <cell r="CB273">
            <v>0</v>
          </cell>
          <cell r="CC273">
            <v>0</v>
          </cell>
          <cell r="CD273">
            <v>-95795.864499999981</v>
          </cell>
          <cell r="CE273">
            <v>6018.8729999999996</v>
          </cell>
          <cell r="CF273">
            <v>0</v>
          </cell>
          <cell r="CG273">
            <v>-4.5499999999998403E-2</v>
          </cell>
          <cell r="CH273">
            <v>0</v>
          </cell>
          <cell r="CI273">
            <v>0</v>
          </cell>
          <cell r="CJ273">
            <v>3001.1274999999996</v>
          </cell>
          <cell r="CK273">
            <v>3.84999999874708E-2</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row>
        <row r="274">
          <cell r="F274" t="str">
            <v>C1901032</v>
          </cell>
          <cell r="G274" t="str">
            <v>ADFIT-Emission Allow</v>
          </cell>
          <cell r="H274">
            <v>-40504.299019799997</v>
          </cell>
          <cell r="J274" t="str">
            <v>190430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S274">
            <v>-40504.299019799997</v>
          </cell>
          <cell r="BT274">
            <v>0</v>
          </cell>
          <cell r="BU274">
            <v>-40504.299019799997</v>
          </cell>
          <cell r="BV274">
            <v>0</v>
          </cell>
          <cell r="BW274">
            <v>0</v>
          </cell>
          <cell r="BX274">
            <v>0</v>
          </cell>
          <cell r="BY274">
            <v>0</v>
          </cell>
          <cell r="BZ274">
            <v>0</v>
          </cell>
          <cell r="CA274">
            <v>0</v>
          </cell>
          <cell r="CB274">
            <v>0</v>
          </cell>
          <cell r="CC274">
            <v>0</v>
          </cell>
          <cell r="CD274">
            <v>0</v>
          </cell>
          <cell r="CE274">
            <v>0</v>
          </cell>
          <cell r="CF274">
            <v>0</v>
          </cell>
          <cell r="CG274">
            <v>0</v>
          </cell>
          <cell r="CH274">
            <v>-40504.299019799997</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row>
        <row r="275">
          <cell r="F275" t="str">
            <v>C1901042</v>
          </cell>
          <cell r="G275" t="str">
            <v>ADFIT-Empl Comp&amp;Ben</v>
          </cell>
          <cell r="H275">
            <v>996796.30097251548</v>
          </cell>
          <cell r="J275" t="str">
            <v>190423</v>
          </cell>
          <cell r="K275">
            <v>0</v>
          </cell>
          <cell r="L275">
            <v>0</v>
          </cell>
          <cell r="M275">
            <v>0</v>
          </cell>
          <cell r="N275">
            <v>0</v>
          </cell>
          <cell r="O275">
            <v>835541.22447250644</v>
          </cell>
          <cell r="P275">
            <v>835541.22447250644</v>
          </cell>
          <cell r="Q275">
            <v>0</v>
          </cell>
          <cell r="R275">
            <v>0</v>
          </cell>
          <cell r="S275">
            <v>0</v>
          </cell>
          <cell r="T275">
            <v>835541.22447250644</v>
          </cell>
          <cell r="U275">
            <v>0</v>
          </cell>
          <cell r="V275">
            <v>0</v>
          </cell>
          <cell r="W275">
            <v>0</v>
          </cell>
          <cell r="X275">
            <v>835541.22447250644</v>
          </cell>
          <cell r="Y275">
            <v>0</v>
          </cell>
          <cell r="Z275">
            <v>1901273.8499999999</v>
          </cell>
          <cell r="AA275">
            <v>-38474.73000000001</v>
          </cell>
          <cell r="AB275">
            <v>-956459.46899999992</v>
          </cell>
          <cell r="AC275">
            <v>0</v>
          </cell>
          <cell r="AD275">
            <v>0</v>
          </cell>
          <cell r="AE275">
            <v>0</v>
          </cell>
          <cell r="AF275">
            <v>-0.14000000000432919</v>
          </cell>
          <cell r="AG275">
            <v>0</v>
          </cell>
          <cell r="AH275">
            <v>0</v>
          </cell>
          <cell r="AI275">
            <v>0</v>
          </cell>
          <cell r="AJ275">
            <v>-929508.9439999999</v>
          </cell>
          <cell r="AK275">
            <v>0</v>
          </cell>
          <cell r="AL275">
            <v>-29725.304</v>
          </cell>
          <cell r="AM275">
            <v>-291030.88254800002</v>
          </cell>
          <cell r="AN275">
            <v>-343583.42947950005</v>
          </cell>
          <cell r="AO275">
            <v>0</v>
          </cell>
          <cell r="AP275">
            <v>0</v>
          </cell>
          <cell r="AQ275">
            <v>0</v>
          </cell>
          <cell r="AR275">
            <v>0</v>
          </cell>
          <cell r="AS275">
            <v>0</v>
          </cell>
          <cell r="AT275">
            <v>0</v>
          </cell>
          <cell r="AU275">
            <v>0</v>
          </cell>
          <cell r="AV275">
            <v>0</v>
          </cell>
          <cell r="AW275">
            <v>1523050.2735000064</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S275">
            <v>161255.07650000902</v>
          </cell>
          <cell r="BT275">
            <v>0</v>
          </cell>
          <cell r="BU275">
            <v>161255.07650000902</v>
          </cell>
          <cell r="BV275">
            <v>0</v>
          </cell>
          <cell r="BW275">
            <v>-3799.5614999992713</v>
          </cell>
          <cell r="BX275">
            <v>-202.33150000000131</v>
          </cell>
          <cell r="BY275">
            <v>-2994.9954999999632</v>
          </cell>
          <cell r="BZ275">
            <v>68839.571499999976</v>
          </cell>
          <cell r="CA275">
            <v>0</v>
          </cell>
          <cell r="CB275">
            <v>0</v>
          </cell>
          <cell r="CC275">
            <v>0</v>
          </cell>
          <cell r="CD275">
            <v>102491.28400000822</v>
          </cell>
          <cell r="CE275">
            <v>11699.366000000013</v>
          </cell>
          <cell r="CF275">
            <v>-51497.722500000018</v>
          </cell>
          <cell r="CG275">
            <v>-48698.06900000076</v>
          </cell>
          <cell r="CH275">
            <v>560.13300000065351</v>
          </cell>
          <cell r="CI275">
            <v>0</v>
          </cell>
          <cell r="CJ275">
            <v>-13292.233500000182</v>
          </cell>
          <cell r="CK275">
            <v>121011.19100000024</v>
          </cell>
          <cell r="CL275">
            <v>0</v>
          </cell>
          <cell r="CM275">
            <v>0</v>
          </cell>
          <cell r="CN275">
            <v>1224.3734999999997</v>
          </cell>
          <cell r="CO275">
            <v>0</v>
          </cell>
          <cell r="CP275">
            <v>0</v>
          </cell>
          <cell r="CQ275">
            <v>0</v>
          </cell>
          <cell r="CR275">
            <v>0</v>
          </cell>
          <cell r="CS275">
            <v>0</v>
          </cell>
          <cell r="CT275">
            <v>2.8000000000611178E-2</v>
          </cell>
          <cell r="CU275">
            <v>-0.23799999989569184</v>
          </cell>
          <cell r="CV275">
            <v>0</v>
          </cell>
          <cell r="CW275">
            <v>0</v>
          </cell>
          <cell r="CX275">
            <v>0</v>
          </cell>
          <cell r="CY275">
            <v>0</v>
          </cell>
          <cell r="CZ275">
            <v>0</v>
          </cell>
          <cell r="DA275">
            <v>-2334.3599999999956</v>
          </cell>
          <cell r="DB275">
            <v>0</v>
          </cell>
          <cell r="DC275">
            <v>0</v>
          </cell>
          <cell r="DD275">
            <v>0</v>
          </cell>
          <cell r="DE275">
            <v>0</v>
          </cell>
          <cell r="DF275">
            <v>0</v>
          </cell>
          <cell r="DG275">
            <v>-2202.5499999999997</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-19548.808999999997</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row>
        <row r="276">
          <cell r="F276" t="str">
            <v>C1901062</v>
          </cell>
          <cell r="G276" t="str">
            <v>ADFIT-GW &amp; Intang</v>
          </cell>
          <cell r="H276">
            <v>5.600000005215406E-2</v>
          </cell>
          <cell r="J276" t="str">
            <v>190438</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S276">
            <v>5.600000005215406E-2</v>
          </cell>
          <cell r="BT276">
            <v>0</v>
          </cell>
          <cell r="BU276">
            <v>5.600000005215406E-2</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5.600000005215406E-2</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row>
        <row r="277">
          <cell r="F277" t="str">
            <v>C1901072</v>
          </cell>
          <cell r="G277" t="str">
            <v>ADFIT-Hedging</v>
          </cell>
          <cell r="H277">
            <v>-266155.78399999527</v>
          </cell>
          <cell r="J277" t="str">
            <v>190113</v>
          </cell>
          <cell r="K277">
            <v>0</v>
          </cell>
          <cell r="L277">
            <v>0</v>
          </cell>
          <cell r="M277">
            <v>0</v>
          </cell>
          <cell r="N277">
            <v>0</v>
          </cell>
          <cell r="O277">
            <v>-266155.78399999527</v>
          </cell>
          <cell r="P277">
            <v>-266155.78399999527</v>
          </cell>
          <cell r="Q277">
            <v>0</v>
          </cell>
          <cell r="R277">
            <v>0</v>
          </cell>
          <cell r="S277">
            <v>0</v>
          </cell>
          <cell r="T277">
            <v>-266155.78399999527</v>
          </cell>
          <cell r="U277">
            <v>0</v>
          </cell>
          <cell r="V277">
            <v>0</v>
          </cell>
          <cell r="W277">
            <v>0</v>
          </cell>
          <cell r="X277">
            <v>-266155.78399999527</v>
          </cell>
          <cell r="Y277">
            <v>0</v>
          </cell>
          <cell r="Z277">
            <v>4.9999999627470967E-2</v>
          </cell>
          <cell r="AA277">
            <v>0</v>
          </cell>
          <cell r="AB277">
            <v>0</v>
          </cell>
          <cell r="AC277">
            <v>0</v>
          </cell>
          <cell r="AD277">
            <v>0</v>
          </cell>
          <cell r="AE277">
            <v>0</v>
          </cell>
          <cell r="AF277">
            <v>0</v>
          </cell>
          <cell r="AG277">
            <v>0</v>
          </cell>
          <cell r="AH277">
            <v>0</v>
          </cell>
          <cell r="AI277">
            <v>0</v>
          </cell>
          <cell r="AJ277">
            <v>0.2905000045895576</v>
          </cell>
          <cell r="AK277">
            <v>0</v>
          </cell>
          <cell r="AL277">
            <v>0</v>
          </cell>
          <cell r="AM277">
            <v>-0.10849999953061341</v>
          </cell>
          <cell r="AN277">
            <v>-266156.01599999995</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row>
        <row r="278">
          <cell r="F278" t="str">
            <v>C2550000</v>
          </cell>
          <cell r="G278" t="str">
            <v>Accum Def Inv Tax Cr</v>
          </cell>
          <cell r="H278">
            <v>-4492172</v>
          </cell>
          <cell r="J278" t="str">
            <v>255000</v>
          </cell>
          <cell r="K278">
            <v>0</v>
          </cell>
          <cell r="L278">
            <v>0</v>
          </cell>
          <cell r="M278">
            <v>0</v>
          </cell>
          <cell r="N278">
            <v>0</v>
          </cell>
          <cell r="O278">
            <v>-4492172</v>
          </cell>
          <cell r="P278">
            <v>-4492172</v>
          </cell>
          <cell r="Q278">
            <v>0</v>
          </cell>
          <cell r="R278">
            <v>0</v>
          </cell>
          <cell r="S278">
            <v>0</v>
          </cell>
          <cell r="T278">
            <v>-4492172</v>
          </cell>
          <cell r="U278">
            <v>0</v>
          </cell>
          <cell r="V278">
            <v>0</v>
          </cell>
          <cell r="W278">
            <v>0</v>
          </cell>
          <cell r="X278">
            <v>-4492172</v>
          </cell>
          <cell r="Y278">
            <v>0</v>
          </cell>
          <cell r="Z278">
            <v>0</v>
          </cell>
          <cell r="AA278">
            <v>0</v>
          </cell>
          <cell r="AB278">
            <v>-2919753</v>
          </cell>
          <cell r="AC278">
            <v>0</v>
          </cell>
          <cell r="AD278">
            <v>0</v>
          </cell>
          <cell r="AE278">
            <v>0</v>
          </cell>
          <cell r="AF278">
            <v>0</v>
          </cell>
          <cell r="AG278">
            <v>0</v>
          </cell>
          <cell r="AH278">
            <v>0</v>
          </cell>
          <cell r="AI278">
            <v>0</v>
          </cell>
          <cell r="AJ278">
            <v>-1572419</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row>
        <row r="279">
          <cell r="F279" t="str">
            <v>C1901098</v>
          </cell>
          <cell r="G279" t="str">
            <v>ADFIT-Investments-OCI</v>
          </cell>
          <cell r="H279">
            <v>0</v>
          </cell>
          <cell r="J279" t="str">
            <v>283111</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row>
        <row r="280">
          <cell r="F280" t="str">
            <v>C1901102</v>
          </cell>
          <cell r="G280" t="str">
            <v>ADFIT-Net Oper Loss</v>
          </cell>
          <cell r="H280">
            <v>4644246</v>
          </cell>
          <cell r="J280" t="str">
            <v>190473</v>
          </cell>
          <cell r="K280">
            <v>0</v>
          </cell>
          <cell r="L280">
            <v>0</v>
          </cell>
          <cell r="M280">
            <v>0</v>
          </cell>
          <cell r="N280">
            <v>0</v>
          </cell>
          <cell r="O280">
            <v>4609297</v>
          </cell>
          <cell r="P280">
            <v>4545206</v>
          </cell>
          <cell r="Q280">
            <v>0</v>
          </cell>
          <cell r="R280">
            <v>0</v>
          </cell>
          <cell r="S280">
            <v>0</v>
          </cell>
          <cell r="T280">
            <v>4609297</v>
          </cell>
          <cell r="U280">
            <v>64091</v>
          </cell>
          <cell r="V280">
            <v>0</v>
          </cell>
          <cell r="W280">
            <v>64091</v>
          </cell>
          <cell r="X280">
            <v>4545206</v>
          </cell>
          <cell r="Y280">
            <v>0</v>
          </cell>
          <cell r="Z280">
            <v>0</v>
          </cell>
          <cell r="AA280">
            <v>0</v>
          </cell>
          <cell r="AB280">
            <v>2919753</v>
          </cell>
          <cell r="AC280">
            <v>0</v>
          </cell>
          <cell r="AD280">
            <v>0</v>
          </cell>
          <cell r="AE280">
            <v>0</v>
          </cell>
          <cell r="AF280">
            <v>0</v>
          </cell>
          <cell r="AG280">
            <v>0</v>
          </cell>
          <cell r="AH280">
            <v>0</v>
          </cell>
          <cell r="AI280">
            <v>0</v>
          </cell>
          <cell r="AJ280">
            <v>1613453</v>
          </cell>
          <cell r="AK280">
            <v>0</v>
          </cell>
          <cell r="AL280">
            <v>0</v>
          </cell>
          <cell r="AM280">
            <v>0</v>
          </cell>
          <cell r="AN280">
            <v>0</v>
          </cell>
          <cell r="AO280">
            <v>0</v>
          </cell>
          <cell r="AP280">
            <v>0</v>
          </cell>
          <cell r="AQ280">
            <v>0</v>
          </cell>
          <cell r="AR280">
            <v>0</v>
          </cell>
          <cell r="AS280">
            <v>0</v>
          </cell>
          <cell r="AT280">
            <v>0</v>
          </cell>
          <cell r="AU280">
            <v>0</v>
          </cell>
          <cell r="AV280">
            <v>0</v>
          </cell>
          <cell r="AW280">
            <v>12000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S280">
            <v>34949</v>
          </cell>
          <cell r="BT280">
            <v>0</v>
          </cell>
          <cell r="BU280">
            <v>34949</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34949</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row>
        <row r="281">
          <cell r="F281" t="str">
            <v>C1901118</v>
          </cell>
          <cell r="G281" t="str">
            <v>ADFIT-OPEB-OCI</v>
          </cell>
          <cell r="H281">
            <v>0</v>
          </cell>
          <cell r="J281" t="str">
            <v>190159</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row>
        <row r="282">
          <cell r="F282" t="str">
            <v>C1901122</v>
          </cell>
          <cell r="G282" t="str">
            <v>ADFIT-OPEB Liability</v>
          </cell>
          <cell r="H282">
            <v>3892792.6190227633</v>
          </cell>
          <cell r="J282" t="str">
            <v>190470</v>
          </cell>
          <cell r="K282">
            <v>0</v>
          </cell>
          <cell r="L282">
            <v>0</v>
          </cell>
          <cell r="M282">
            <v>0</v>
          </cell>
          <cell r="N282">
            <v>0</v>
          </cell>
          <cell r="O282">
            <v>3617348.5180000118</v>
          </cell>
          <cell r="P282">
            <v>3617348.5180000118</v>
          </cell>
          <cell r="Q282">
            <v>0</v>
          </cell>
          <cell r="R282">
            <v>0</v>
          </cell>
          <cell r="S282">
            <v>0</v>
          </cell>
          <cell r="T282">
            <v>3617348.5180000118</v>
          </cell>
          <cell r="U282">
            <v>0</v>
          </cell>
          <cell r="V282">
            <v>0</v>
          </cell>
          <cell r="W282">
            <v>0</v>
          </cell>
          <cell r="X282">
            <v>3617348.5180000118</v>
          </cell>
          <cell r="Y282">
            <v>0</v>
          </cell>
          <cell r="Z282">
            <v>0</v>
          </cell>
          <cell r="AA282">
            <v>-96574.450000000041</v>
          </cell>
          <cell r="AB282">
            <v>-6.9999936502426856E-3</v>
          </cell>
          <cell r="AC282">
            <v>0</v>
          </cell>
          <cell r="AD282">
            <v>0</v>
          </cell>
          <cell r="AE282">
            <v>0</v>
          </cell>
          <cell r="AF282">
            <v>0</v>
          </cell>
          <cell r="AG282">
            <v>0</v>
          </cell>
          <cell r="AH282">
            <v>0</v>
          </cell>
          <cell r="AI282">
            <v>0</v>
          </cell>
          <cell r="AJ282">
            <v>-0.1084999956190586</v>
          </cell>
          <cell r="AK282">
            <v>0</v>
          </cell>
          <cell r="AL282">
            <v>-1.5279510989785194E-10</v>
          </cell>
          <cell r="AM282">
            <v>3713923.15</v>
          </cell>
          <cell r="AN282">
            <v>-6.6499999980442218E-2</v>
          </cell>
          <cell r="AO282">
            <v>0</v>
          </cell>
          <cell r="AP282">
            <v>0</v>
          </cell>
          <cell r="AQ282">
            <v>0</v>
          </cell>
          <cell r="AR282">
            <v>0</v>
          </cell>
          <cell r="AS282">
            <v>0</v>
          </cell>
          <cell r="AT282">
            <v>0</v>
          </cell>
          <cell r="AU282">
            <v>0</v>
          </cell>
          <cell r="AV282">
            <v>0</v>
          </cell>
          <cell r="AW282">
            <v>1.3038516044616698E-9</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S282">
            <v>275444.10102275171</v>
          </cell>
          <cell r="BT282">
            <v>0</v>
          </cell>
          <cell r="BU282">
            <v>275444.10102275171</v>
          </cell>
          <cell r="BV282">
            <v>0</v>
          </cell>
          <cell r="BW282">
            <v>4545.204642377561</v>
          </cell>
          <cell r="BX282">
            <v>100.07295467279759</v>
          </cell>
          <cell r="BY282">
            <v>145644.75449999981</v>
          </cell>
          <cell r="BZ282">
            <v>1490.2054999999912</v>
          </cell>
          <cell r="CA282">
            <v>0.10500000001629814</v>
          </cell>
          <cell r="CB282">
            <v>0</v>
          </cell>
          <cell r="CC282">
            <v>0</v>
          </cell>
          <cell r="CD282">
            <v>100653.23099999875</v>
          </cell>
          <cell r="CE282">
            <v>-62198.653999999813</v>
          </cell>
          <cell r="CF282">
            <v>0.11549999968992779</v>
          </cell>
          <cell r="CG282">
            <v>-3148.3340000007302</v>
          </cell>
          <cell r="CH282">
            <v>-2011.8335743222538</v>
          </cell>
          <cell r="CI282">
            <v>952.18899999999962</v>
          </cell>
          <cell r="CJ282">
            <v>-4.8999998904764648E-2</v>
          </cell>
          <cell r="CK282">
            <v>0.32550000053233813</v>
          </cell>
          <cell r="CL282">
            <v>0</v>
          </cell>
          <cell r="CM282">
            <v>0</v>
          </cell>
          <cell r="CN282">
            <v>3.500000006104642E-3</v>
          </cell>
          <cell r="CO282">
            <v>0</v>
          </cell>
          <cell r="CP282">
            <v>0</v>
          </cell>
          <cell r="CQ282">
            <v>0</v>
          </cell>
          <cell r="CR282">
            <v>0</v>
          </cell>
          <cell r="CS282">
            <v>0</v>
          </cell>
          <cell r="CT282">
            <v>2311.7465000000066</v>
          </cell>
          <cell r="CU282">
            <v>87105.074000024644</v>
          </cell>
          <cell r="CV282">
            <v>0</v>
          </cell>
          <cell r="CW282">
            <v>1.4000000000305589E-2</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-4.0745362639427185E-10</v>
          </cell>
          <cell r="DN282">
            <v>0</v>
          </cell>
          <cell r="DO282">
            <v>0</v>
          </cell>
          <cell r="DP282">
            <v>0</v>
          </cell>
          <cell r="DQ282">
            <v>0</v>
          </cell>
          <cell r="DR282">
            <v>0</v>
          </cell>
          <cell r="DS282">
            <v>0</v>
          </cell>
          <cell r="DT282">
            <v>0</v>
          </cell>
          <cell r="DU282">
            <v>-6.9999999996753104E-2</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row>
        <row r="283">
          <cell r="F283" t="str">
            <v>C1901132</v>
          </cell>
          <cell r="G283" t="str">
            <v>ADFIT-Other Items</v>
          </cell>
          <cell r="H283">
            <v>-347285.3265000009</v>
          </cell>
          <cell r="J283" t="str">
            <v>190466</v>
          </cell>
          <cell r="K283">
            <v>0</v>
          </cell>
          <cell r="L283">
            <v>0</v>
          </cell>
          <cell r="M283">
            <v>0</v>
          </cell>
          <cell r="N283">
            <v>0</v>
          </cell>
          <cell r="O283">
            <v>1743175.3325</v>
          </cell>
          <cell r="P283">
            <v>1743175.3325</v>
          </cell>
          <cell r="Q283">
            <v>0</v>
          </cell>
          <cell r="R283">
            <v>0</v>
          </cell>
          <cell r="S283">
            <v>0</v>
          </cell>
          <cell r="T283">
            <v>1743175.3325</v>
          </cell>
          <cell r="U283">
            <v>0</v>
          </cell>
          <cell r="V283">
            <v>0</v>
          </cell>
          <cell r="W283">
            <v>0</v>
          </cell>
          <cell r="X283">
            <v>1743175.3325</v>
          </cell>
          <cell r="Y283">
            <v>0</v>
          </cell>
          <cell r="Z283">
            <v>-432603.85</v>
          </cell>
          <cell r="AA283">
            <v>6179.25</v>
          </cell>
          <cell r="AB283">
            <v>546073.28299999994</v>
          </cell>
          <cell r="AC283">
            <v>0</v>
          </cell>
          <cell r="AD283">
            <v>0</v>
          </cell>
          <cell r="AE283">
            <v>0</v>
          </cell>
          <cell r="AF283">
            <v>6290.0529999999999</v>
          </cell>
          <cell r="AG283">
            <v>78.75</v>
          </cell>
          <cell r="AH283">
            <v>0</v>
          </cell>
          <cell r="AI283">
            <v>0</v>
          </cell>
          <cell r="AJ283">
            <v>835386.321</v>
          </cell>
          <cell r="AK283">
            <v>0</v>
          </cell>
          <cell r="AL283">
            <v>8065.3544999999995</v>
          </cell>
          <cell r="AM283">
            <v>0</v>
          </cell>
          <cell r="AN283">
            <v>9293.9</v>
          </cell>
          <cell r="AO283">
            <v>0.35</v>
          </cell>
          <cell r="AP283">
            <v>0</v>
          </cell>
          <cell r="AQ283">
            <v>0</v>
          </cell>
          <cell r="AR283">
            <v>0</v>
          </cell>
          <cell r="AS283">
            <v>0</v>
          </cell>
          <cell r="AT283">
            <v>0</v>
          </cell>
          <cell r="AU283">
            <v>0</v>
          </cell>
          <cell r="AV283">
            <v>0</v>
          </cell>
          <cell r="AW283">
            <v>764411.92099999997</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S283">
            <v>-2090460.6590000009</v>
          </cell>
          <cell r="BT283">
            <v>0</v>
          </cell>
          <cell r="BU283">
            <v>-2090460.6590000009</v>
          </cell>
          <cell r="BV283">
            <v>0</v>
          </cell>
          <cell r="BW283">
            <v>182008.05</v>
          </cell>
          <cell r="BX283">
            <v>0</v>
          </cell>
          <cell r="BY283">
            <v>37641.1</v>
          </cell>
          <cell r="BZ283">
            <v>11044.949999999999</v>
          </cell>
          <cell r="CA283">
            <v>0</v>
          </cell>
          <cell r="CB283">
            <v>0</v>
          </cell>
          <cell r="CC283">
            <v>0</v>
          </cell>
          <cell r="CD283">
            <v>2419994.15</v>
          </cell>
          <cell r="CE283">
            <v>0</v>
          </cell>
          <cell r="CF283">
            <v>0</v>
          </cell>
          <cell r="CG283">
            <v>16589.632499999738</v>
          </cell>
          <cell r="CH283">
            <v>4585.4550000000972</v>
          </cell>
          <cell r="CI283">
            <v>553.34999999999991</v>
          </cell>
          <cell r="CJ283">
            <v>191977.674</v>
          </cell>
          <cell r="CK283">
            <v>307599.25</v>
          </cell>
          <cell r="CL283">
            <v>0</v>
          </cell>
          <cell r="CM283">
            <v>0</v>
          </cell>
          <cell r="CN283">
            <v>118.3</v>
          </cell>
          <cell r="CO283">
            <v>112</v>
          </cell>
          <cell r="CP283">
            <v>0</v>
          </cell>
          <cell r="CQ283">
            <v>121.8</v>
          </cell>
          <cell r="CR283">
            <v>0</v>
          </cell>
          <cell r="CS283">
            <v>0</v>
          </cell>
          <cell r="CT283">
            <v>635.94999999999993</v>
          </cell>
          <cell r="CU283">
            <v>80658.329499999702</v>
          </cell>
          <cell r="CV283">
            <v>0</v>
          </cell>
          <cell r="CW283">
            <v>-252476.34999999998</v>
          </cell>
          <cell r="CX283">
            <v>-1636.9499999999998</v>
          </cell>
          <cell r="CY283">
            <v>-5939368.75</v>
          </cell>
          <cell r="CZ283">
            <v>0</v>
          </cell>
          <cell r="DA283">
            <v>-25891.25</v>
          </cell>
          <cell r="DB283">
            <v>0</v>
          </cell>
          <cell r="DC283">
            <v>0</v>
          </cell>
          <cell r="DD283">
            <v>0</v>
          </cell>
          <cell r="DE283">
            <v>0</v>
          </cell>
          <cell r="DF283">
            <v>0</v>
          </cell>
          <cell r="DG283">
            <v>0</v>
          </cell>
          <cell r="DH283">
            <v>0</v>
          </cell>
          <cell r="DI283">
            <v>0</v>
          </cell>
          <cell r="DJ283">
            <v>0</v>
          </cell>
          <cell r="DK283">
            <v>0</v>
          </cell>
          <cell r="DL283">
            <v>0</v>
          </cell>
          <cell r="DM283">
            <v>0</v>
          </cell>
          <cell r="DN283">
            <v>-193838.75</v>
          </cell>
          <cell r="DO283">
            <v>281025.14999999997</v>
          </cell>
          <cell r="DP283">
            <v>0</v>
          </cell>
          <cell r="DQ283">
            <v>0</v>
          </cell>
          <cell r="DR283">
            <v>0</v>
          </cell>
          <cell r="DS283">
            <v>-9919.6999999999989</v>
          </cell>
          <cell r="DT283">
            <v>0</v>
          </cell>
          <cell r="DU283">
            <v>0</v>
          </cell>
          <cell r="DV283">
            <v>0</v>
          </cell>
          <cell r="DW283">
            <v>0</v>
          </cell>
          <cell r="DX283">
            <v>0</v>
          </cell>
          <cell r="DY283">
            <v>0</v>
          </cell>
          <cell r="DZ283">
            <v>0</v>
          </cell>
          <cell r="EA283">
            <v>0</v>
          </cell>
          <cell r="EB283">
            <v>0</v>
          </cell>
          <cell r="EC283">
            <v>3990.35</v>
          </cell>
          <cell r="ED283">
            <v>794015.6</v>
          </cell>
          <cell r="EE283">
            <v>0</v>
          </cell>
          <cell r="EF283">
            <v>0</v>
          </cell>
          <cell r="EG283">
            <v>0</v>
          </cell>
          <cell r="EH283">
            <v>0</v>
          </cell>
          <cell r="EI283">
            <v>0</v>
          </cell>
          <cell r="EJ283">
            <v>0</v>
          </cell>
          <cell r="EK283">
            <v>0</v>
          </cell>
          <cell r="EL283">
            <v>0</v>
          </cell>
        </row>
        <row r="284">
          <cell r="F284" t="str">
            <v>C1901148</v>
          </cell>
          <cell r="G284" t="str">
            <v>ADFIT-Pension-OCI</v>
          </cell>
          <cell r="H284">
            <v>-3223.2899999999977</v>
          </cell>
          <cell r="J284" t="str">
            <v>190158</v>
          </cell>
          <cell r="K284">
            <v>0</v>
          </cell>
          <cell r="L284">
            <v>0</v>
          </cell>
          <cell r="M284">
            <v>0</v>
          </cell>
          <cell r="N284">
            <v>0</v>
          </cell>
          <cell r="O284">
            <v>-3223.2899999999977</v>
          </cell>
          <cell r="P284">
            <v>-3223.2899999999977</v>
          </cell>
          <cell r="Q284">
            <v>0</v>
          </cell>
          <cell r="R284">
            <v>0</v>
          </cell>
          <cell r="S284">
            <v>0</v>
          </cell>
          <cell r="T284">
            <v>-3223.2899999999977</v>
          </cell>
          <cell r="U284">
            <v>0</v>
          </cell>
          <cell r="V284">
            <v>0</v>
          </cell>
          <cell r="W284">
            <v>0</v>
          </cell>
          <cell r="X284">
            <v>-3223.2899999999977</v>
          </cell>
          <cell r="Y284">
            <v>0</v>
          </cell>
          <cell r="Z284">
            <v>-3223.2899999999977</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row>
        <row r="285">
          <cell r="F285" t="str">
            <v>C1901152</v>
          </cell>
          <cell r="G285" t="str">
            <v>ADFIT-Pension Liab</v>
          </cell>
          <cell r="H285">
            <v>-22223528.068898249</v>
          </cell>
          <cell r="J285" t="str">
            <v>190412</v>
          </cell>
          <cell r="K285">
            <v>0</v>
          </cell>
          <cell r="L285">
            <v>0</v>
          </cell>
          <cell r="M285">
            <v>0</v>
          </cell>
          <cell r="N285">
            <v>0</v>
          </cell>
          <cell r="O285">
            <v>-7536724.9999999898</v>
          </cell>
          <cell r="P285">
            <v>-7536724.9999999898</v>
          </cell>
          <cell r="Q285">
            <v>0</v>
          </cell>
          <cell r="R285">
            <v>0</v>
          </cell>
          <cell r="S285">
            <v>0</v>
          </cell>
          <cell r="T285">
            <v>-7536724.9999999898</v>
          </cell>
          <cell r="U285">
            <v>0</v>
          </cell>
          <cell r="V285">
            <v>0</v>
          </cell>
          <cell r="W285">
            <v>0</v>
          </cell>
          <cell r="X285">
            <v>-7536724.9999999898</v>
          </cell>
          <cell r="Y285">
            <v>0</v>
          </cell>
          <cell r="Z285">
            <v>1.4000000002852174E-2</v>
          </cell>
          <cell r="AA285">
            <v>70574.283499999845</v>
          </cell>
          <cell r="AB285">
            <v>-2359350.3360000029</v>
          </cell>
          <cell r="AC285">
            <v>0</v>
          </cell>
          <cell r="AD285">
            <v>0</v>
          </cell>
          <cell r="AE285">
            <v>0</v>
          </cell>
          <cell r="AF285">
            <v>-395850.08049999946</v>
          </cell>
          <cell r="AG285">
            <v>0</v>
          </cell>
          <cell r="AH285">
            <v>0</v>
          </cell>
          <cell r="AI285">
            <v>0</v>
          </cell>
          <cell r="AJ285">
            <v>-6.9999881088733664E-3</v>
          </cell>
          <cell r="AK285">
            <v>0</v>
          </cell>
          <cell r="AL285">
            <v>-85049.873999999953</v>
          </cell>
          <cell r="AM285">
            <v>-810950.13299999759</v>
          </cell>
          <cell r="AN285">
            <v>-1004499.9999999999</v>
          </cell>
          <cell r="AO285">
            <v>0</v>
          </cell>
          <cell r="AP285">
            <v>0</v>
          </cell>
          <cell r="AQ285">
            <v>0</v>
          </cell>
          <cell r="AR285">
            <v>0</v>
          </cell>
          <cell r="AS285">
            <v>0</v>
          </cell>
          <cell r="AT285">
            <v>0</v>
          </cell>
          <cell r="AU285">
            <v>0</v>
          </cell>
          <cell r="AV285">
            <v>0</v>
          </cell>
          <cell r="AW285">
            <v>-2951598.8670000015</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S285">
            <v>-14686803.068898259</v>
          </cell>
          <cell r="BT285">
            <v>0</v>
          </cell>
          <cell r="BU285">
            <v>-14686803.068898259</v>
          </cell>
          <cell r="BV285">
            <v>0</v>
          </cell>
          <cell r="BW285">
            <v>-1718497.5521441773</v>
          </cell>
          <cell r="BX285">
            <v>-62373.345168931686</v>
          </cell>
          <cell r="BY285">
            <v>-506268.82950000098</v>
          </cell>
          <cell r="BZ285">
            <v>-364279.65700000012</v>
          </cell>
          <cell r="CA285">
            <v>477263.12200000003</v>
          </cell>
          <cell r="CB285">
            <v>0</v>
          </cell>
          <cell r="CC285">
            <v>0</v>
          </cell>
          <cell r="CD285">
            <v>-5190052.98826</v>
          </cell>
          <cell r="CE285">
            <v>-290743.97799999936</v>
          </cell>
          <cell r="CF285">
            <v>-885752.58799999987</v>
          </cell>
          <cell r="CG285">
            <v>-1957264.0820599988</v>
          </cell>
          <cell r="CH285">
            <v>-722704.21426516422</v>
          </cell>
          <cell r="CI285">
            <v>-162828.88299999997</v>
          </cell>
          <cell r="CJ285">
            <v>-1182706.0980000002</v>
          </cell>
          <cell r="CK285">
            <v>-2268568.1760000023</v>
          </cell>
          <cell r="CL285">
            <v>0</v>
          </cell>
          <cell r="CM285">
            <v>0</v>
          </cell>
          <cell r="CN285">
            <v>-26297.571999999971</v>
          </cell>
          <cell r="CO285">
            <v>0</v>
          </cell>
          <cell r="CP285">
            <v>0</v>
          </cell>
          <cell r="CQ285">
            <v>0</v>
          </cell>
          <cell r="CR285">
            <v>0</v>
          </cell>
          <cell r="CS285">
            <v>0</v>
          </cell>
          <cell r="CT285">
            <v>-156605.08500000002</v>
          </cell>
          <cell r="CU285">
            <v>-65886.358999979871</v>
          </cell>
          <cell r="CV285">
            <v>0</v>
          </cell>
          <cell r="CW285">
            <v>202711.03999999995</v>
          </cell>
          <cell r="CX285">
            <v>0</v>
          </cell>
          <cell r="CY285">
            <v>0</v>
          </cell>
          <cell r="CZ285">
            <v>169378.35949999999</v>
          </cell>
          <cell r="DA285">
            <v>42951.278999999995</v>
          </cell>
          <cell r="DB285">
            <v>0</v>
          </cell>
          <cell r="DC285">
            <v>0</v>
          </cell>
          <cell r="DD285">
            <v>0</v>
          </cell>
          <cell r="DE285">
            <v>0</v>
          </cell>
          <cell r="DF285">
            <v>0</v>
          </cell>
          <cell r="DG285">
            <v>0</v>
          </cell>
          <cell r="DH285">
            <v>0</v>
          </cell>
          <cell r="DI285">
            <v>-18277.489999999998</v>
          </cell>
          <cell r="DJ285">
            <v>0</v>
          </cell>
          <cell r="DK285">
            <v>0</v>
          </cell>
          <cell r="DL285">
            <v>0</v>
          </cell>
          <cell r="DM285">
            <v>3.2596290111541746E-10</v>
          </cell>
          <cell r="DN285">
            <v>0</v>
          </cell>
          <cell r="DO285">
            <v>1.4000000000305589E-2</v>
          </cell>
          <cell r="DP285">
            <v>0</v>
          </cell>
          <cell r="DQ285">
            <v>0</v>
          </cell>
          <cell r="DR285">
            <v>0</v>
          </cell>
          <cell r="DS285">
            <v>0</v>
          </cell>
          <cell r="DT285">
            <v>0</v>
          </cell>
          <cell r="DU285">
            <v>1.3999999992665834E-2</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row>
        <row r="286">
          <cell r="F286" t="str">
            <v>C2821002</v>
          </cell>
          <cell r="G286" t="str">
            <v>ADFIT-Prop Related</v>
          </cell>
          <cell r="H286">
            <v>-85466385.687570691</v>
          </cell>
          <cell r="J286" t="str">
            <v>282201</v>
          </cell>
          <cell r="K286">
            <v>0</v>
          </cell>
          <cell r="L286">
            <v>0</v>
          </cell>
          <cell r="M286">
            <v>0</v>
          </cell>
          <cell r="N286">
            <v>0</v>
          </cell>
          <cell r="O286">
            <v>-61305720.182338186</v>
          </cell>
          <cell r="P286">
            <v>-61305720.182338186</v>
          </cell>
          <cell r="Q286">
            <v>0</v>
          </cell>
          <cell r="R286">
            <v>0</v>
          </cell>
          <cell r="S286">
            <v>0</v>
          </cell>
          <cell r="T286">
            <v>-61305720.182338186</v>
          </cell>
          <cell r="U286">
            <v>0</v>
          </cell>
          <cell r="V286">
            <v>0</v>
          </cell>
          <cell r="W286">
            <v>0</v>
          </cell>
          <cell r="X286">
            <v>-61305720.182338186</v>
          </cell>
          <cell r="Y286">
            <v>0</v>
          </cell>
          <cell r="Z286">
            <v>-10309133.314429864</v>
          </cell>
          <cell r="AA286">
            <v>-1303221.5316627775</v>
          </cell>
          <cell r="AB286">
            <v>-22623571.955856822</v>
          </cell>
          <cell r="AC286">
            <v>0</v>
          </cell>
          <cell r="AD286">
            <v>0</v>
          </cell>
          <cell r="AE286">
            <v>0</v>
          </cell>
          <cell r="AF286">
            <v>10810845.856400954</v>
          </cell>
          <cell r="AG286">
            <v>-215.3235</v>
          </cell>
          <cell r="AH286">
            <v>-0.12950000000000003</v>
          </cell>
          <cell r="AI286">
            <v>0</v>
          </cell>
          <cell r="AJ286">
            <v>-26023290.289417189</v>
          </cell>
          <cell r="AK286">
            <v>0</v>
          </cell>
          <cell r="AL286">
            <v>-814353.06495640997</v>
          </cell>
          <cell r="AM286">
            <v>-533787.5038505767</v>
          </cell>
          <cell r="AN286">
            <v>-13152087.54864338</v>
          </cell>
          <cell r="AO286">
            <v>0</v>
          </cell>
          <cell r="AP286">
            <v>0</v>
          </cell>
          <cell r="AQ286">
            <v>0</v>
          </cell>
          <cell r="AR286">
            <v>0</v>
          </cell>
          <cell r="AS286">
            <v>44963.002</v>
          </cell>
          <cell r="AT286">
            <v>0</v>
          </cell>
          <cell r="AU286">
            <v>0</v>
          </cell>
          <cell r="AV286">
            <v>0</v>
          </cell>
          <cell r="AW286">
            <v>2598131.6210778924</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S286">
            <v>-24160665.505232513</v>
          </cell>
          <cell r="BT286">
            <v>0</v>
          </cell>
          <cell r="BU286">
            <v>-24160665.505232513</v>
          </cell>
          <cell r="BV286">
            <v>0</v>
          </cell>
          <cell r="BW286">
            <v>-5138872.6221288163</v>
          </cell>
          <cell r="BX286">
            <v>-554324.56605249795</v>
          </cell>
          <cell r="BY286">
            <v>-1243081.4377398081</v>
          </cell>
          <cell r="BZ286">
            <v>-2350874.5262337858</v>
          </cell>
          <cell r="CA286">
            <v>0</v>
          </cell>
          <cell r="CB286">
            <v>0</v>
          </cell>
          <cell r="CC286">
            <v>0</v>
          </cell>
          <cell r="CD286">
            <v>615875.77658958628</v>
          </cell>
          <cell r="CE286">
            <v>4644.8675514910155</v>
          </cell>
          <cell r="CF286">
            <v>5509.4138811076937</v>
          </cell>
          <cell r="CG286">
            <v>77288.248798696135</v>
          </cell>
          <cell r="CH286">
            <v>-5896723.9220853914</v>
          </cell>
          <cell r="CI286">
            <v>-3795652.5005263262</v>
          </cell>
          <cell r="CJ286">
            <v>-7210622.206901703</v>
          </cell>
          <cell r="CK286">
            <v>-3940842.531933655</v>
          </cell>
          <cell r="CL286">
            <v>0</v>
          </cell>
          <cell r="CM286">
            <v>0</v>
          </cell>
          <cell r="CN286">
            <v>-120188.1042978</v>
          </cell>
          <cell r="CO286">
            <v>-0.24849999994136168</v>
          </cell>
          <cell r="CP286">
            <v>0</v>
          </cell>
          <cell r="CQ286">
            <v>-8.0500000006531985E-2</v>
          </cell>
          <cell r="CR286">
            <v>0</v>
          </cell>
          <cell r="CS286">
            <v>0</v>
          </cell>
          <cell r="CT286">
            <v>269.03767187499466</v>
          </cell>
          <cell r="CU286">
            <v>-50892.908499999845</v>
          </cell>
          <cell r="CV286">
            <v>0</v>
          </cell>
          <cell r="CW286">
            <v>2655338.2364314264</v>
          </cell>
          <cell r="CX286">
            <v>0</v>
          </cell>
          <cell r="CY286">
            <v>0</v>
          </cell>
          <cell r="CZ286">
            <v>0</v>
          </cell>
          <cell r="DA286">
            <v>5144.2625390624989</v>
          </cell>
          <cell r="DB286">
            <v>0</v>
          </cell>
          <cell r="DC286">
            <v>0</v>
          </cell>
          <cell r="DD286">
            <v>0</v>
          </cell>
          <cell r="DE286">
            <v>0</v>
          </cell>
          <cell r="DF286">
            <v>0</v>
          </cell>
          <cell r="DG286">
            <v>0</v>
          </cell>
          <cell r="DH286">
            <v>0</v>
          </cell>
          <cell r="DI286">
            <v>0</v>
          </cell>
          <cell r="DJ286">
            <v>-228427.84999999998</v>
          </cell>
          <cell r="DK286">
            <v>0</v>
          </cell>
          <cell r="DL286">
            <v>0</v>
          </cell>
          <cell r="DM286">
            <v>3783883.8069375004</v>
          </cell>
          <cell r="DN286">
            <v>0</v>
          </cell>
          <cell r="DO286">
            <v>5393.15</v>
          </cell>
          <cell r="DP286">
            <v>0</v>
          </cell>
          <cell r="DQ286">
            <v>0</v>
          </cell>
          <cell r="DR286">
            <v>0</v>
          </cell>
          <cell r="DS286">
            <v>0</v>
          </cell>
          <cell r="DT286">
            <v>0</v>
          </cell>
          <cell r="DU286">
            <v>-783508.92623346869</v>
          </cell>
          <cell r="DV286">
            <v>0</v>
          </cell>
          <cell r="DW286">
            <v>0</v>
          </cell>
          <cell r="DX286">
            <v>0</v>
          </cell>
          <cell r="DY286">
            <v>0</v>
          </cell>
          <cell r="DZ286">
            <v>0</v>
          </cell>
          <cell r="EA286">
            <v>0</v>
          </cell>
          <cell r="EB286">
            <v>0</v>
          </cell>
          <cell r="EC286">
            <v>0</v>
          </cell>
          <cell r="ED286">
            <v>0.12600000000020373</v>
          </cell>
          <cell r="EE286">
            <v>0</v>
          </cell>
          <cell r="EF286">
            <v>0</v>
          </cell>
          <cell r="EG286">
            <v>0</v>
          </cell>
          <cell r="EH286">
            <v>0</v>
          </cell>
          <cell r="EI286">
            <v>0</v>
          </cell>
          <cell r="EJ286">
            <v>0</v>
          </cell>
          <cell r="EK286">
            <v>0</v>
          </cell>
          <cell r="EL286">
            <v>0</v>
          </cell>
        </row>
        <row r="287">
          <cell r="F287" t="str">
            <v>C2831002</v>
          </cell>
          <cell r="G287" t="str">
            <v>ADFIT-Property Taxes</v>
          </cell>
          <cell r="H287">
            <v>-3599349.7487499989</v>
          </cell>
          <cell r="J287" t="str">
            <v>283149</v>
          </cell>
          <cell r="K287">
            <v>0</v>
          </cell>
          <cell r="L287">
            <v>0</v>
          </cell>
          <cell r="M287">
            <v>0</v>
          </cell>
          <cell r="N287">
            <v>0</v>
          </cell>
          <cell r="O287">
            <v>617830.85</v>
          </cell>
          <cell r="P287">
            <v>617830.85</v>
          </cell>
          <cell r="Q287">
            <v>0</v>
          </cell>
          <cell r="R287">
            <v>0</v>
          </cell>
          <cell r="S287">
            <v>0</v>
          </cell>
          <cell r="T287">
            <v>617830.85</v>
          </cell>
          <cell r="U287">
            <v>0</v>
          </cell>
          <cell r="V287">
            <v>0</v>
          </cell>
          <cell r="W287">
            <v>0</v>
          </cell>
          <cell r="X287">
            <v>617830.85</v>
          </cell>
          <cell r="Y287">
            <v>0</v>
          </cell>
          <cell r="Z287">
            <v>0</v>
          </cell>
          <cell r="AA287">
            <v>0</v>
          </cell>
          <cell r="AB287">
            <v>0</v>
          </cell>
          <cell r="AC287">
            <v>0</v>
          </cell>
          <cell r="AD287">
            <v>0</v>
          </cell>
          <cell r="AE287">
            <v>0</v>
          </cell>
          <cell r="AF287">
            <v>0</v>
          </cell>
          <cell r="AG287">
            <v>0</v>
          </cell>
          <cell r="AH287">
            <v>0</v>
          </cell>
          <cell r="AI287">
            <v>0</v>
          </cell>
          <cell r="AJ287">
            <v>450730</v>
          </cell>
          <cell r="AK287">
            <v>0</v>
          </cell>
          <cell r="AL287">
            <v>0</v>
          </cell>
          <cell r="AM287">
            <v>53257.049999999996</v>
          </cell>
          <cell r="AN287">
            <v>113843.79999999999</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S287">
            <v>-4217180.598749999</v>
          </cell>
          <cell r="BT287">
            <v>0</v>
          </cell>
          <cell r="BU287">
            <v>-4217180.598749999</v>
          </cell>
          <cell r="BV287">
            <v>0</v>
          </cell>
          <cell r="BW287">
            <v>0</v>
          </cell>
          <cell r="BX287">
            <v>0</v>
          </cell>
          <cell r="BY287">
            <v>0</v>
          </cell>
          <cell r="BZ287">
            <v>0</v>
          </cell>
          <cell r="CA287">
            <v>0</v>
          </cell>
          <cell r="CB287">
            <v>0</v>
          </cell>
          <cell r="CC287">
            <v>0</v>
          </cell>
          <cell r="CD287">
            <v>-5969214.6482499987</v>
          </cell>
          <cell r="CE287">
            <v>0</v>
          </cell>
          <cell r="CF287">
            <v>0</v>
          </cell>
          <cell r="CG287">
            <v>0</v>
          </cell>
          <cell r="CH287">
            <v>933472.23199999845</v>
          </cell>
          <cell r="CI287">
            <v>0</v>
          </cell>
          <cell r="CJ287">
            <v>807900.61100000027</v>
          </cell>
          <cell r="CK287">
            <v>10661.206499999947</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row>
        <row r="288">
          <cell r="F288" t="str">
            <v>C2831012</v>
          </cell>
          <cell r="G288" t="str">
            <v>ADFIT-RA-Decomm</v>
          </cell>
          <cell r="H288">
            <v>0.23100000135600565</v>
          </cell>
          <cell r="J288" t="str">
            <v>283086</v>
          </cell>
          <cell r="K288">
            <v>0</v>
          </cell>
          <cell r="L288">
            <v>0</v>
          </cell>
          <cell r="M288">
            <v>0</v>
          </cell>
          <cell r="N288">
            <v>0</v>
          </cell>
          <cell r="O288">
            <v>0.23100000135600565</v>
          </cell>
          <cell r="P288">
            <v>0.23100000135600565</v>
          </cell>
          <cell r="Q288">
            <v>0</v>
          </cell>
          <cell r="R288">
            <v>0</v>
          </cell>
          <cell r="S288">
            <v>0</v>
          </cell>
          <cell r="T288">
            <v>0.23100000135600565</v>
          </cell>
          <cell r="U288">
            <v>0</v>
          </cell>
          <cell r="V288">
            <v>0</v>
          </cell>
          <cell r="W288">
            <v>0</v>
          </cell>
          <cell r="X288">
            <v>0.23100000135600565</v>
          </cell>
          <cell r="Y288">
            <v>0</v>
          </cell>
          <cell r="Z288">
            <v>0</v>
          </cell>
          <cell r="AA288">
            <v>0</v>
          </cell>
          <cell r="AB288">
            <v>0</v>
          </cell>
          <cell r="AC288">
            <v>0</v>
          </cell>
          <cell r="AD288">
            <v>0</v>
          </cell>
          <cell r="AE288">
            <v>0</v>
          </cell>
          <cell r="AF288">
            <v>0.23100000135600565</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row>
        <row r="289">
          <cell r="F289" t="str">
            <v>C2831032</v>
          </cell>
          <cell r="G289" t="str">
            <v>ADFIT-RA-Environment</v>
          </cell>
          <cell r="H289">
            <v>1003.5445000065766</v>
          </cell>
          <cell r="J289" t="str">
            <v>283154</v>
          </cell>
          <cell r="K289">
            <v>0</v>
          </cell>
          <cell r="L289">
            <v>0</v>
          </cell>
          <cell r="M289">
            <v>0</v>
          </cell>
          <cell r="N289">
            <v>0</v>
          </cell>
          <cell r="O289">
            <v>-9.799999976530667E-2</v>
          </cell>
          <cell r="P289">
            <v>-9.799999976530667E-2</v>
          </cell>
          <cell r="Q289">
            <v>0</v>
          </cell>
          <cell r="R289">
            <v>0</v>
          </cell>
          <cell r="S289">
            <v>0</v>
          </cell>
          <cell r="T289">
            <v>-9.799999976530667E-2</v>
          </cell>
          <cell r="U289">
            <v>0</v>
          </cell>
          <cell r="V289">
            <v>0</v>
          </cell>
          <cell r="W289">
            <v>0</v>
          </cell>
          <cell r="X289">
            <v>-9.799999976530667E-2</v>
          </cell>
          <cell r="Y289">
            <v>0</v>
          </cell>
          <cell r="Z289">
            <v>0</v>
          </cell>
          <cell r="AA289">
            <v>0</v>
          </cell>
          <cell r="AB289">
            <v>-0.11549999904818832</v>
          </cell>
          <cell r="AC289">
            <v>0</v>
          </cell>
          <cell r="AD289">
            <v>0</v>
          </cell>
          <cell r="AE289">
            <v>0</v>
          </cell>
          <cell r="AF289">
            <v>0</v>
          </cell>
          <cell r="AG289">
            <v>0</v>
          </cell>
          <cell r="AH289">
            <v>0</v>
          </cell>
          <cell r="AI289">
            <v>0</v>
          </cell>
          <cell r="AJ289">
            <v>0.29049999937415122</v>
          </cell>
          <cell r="AK289">
            <v>0</v>
          </cell>
          <cell r="AL289">
            <v>0</v>
          </cell>
          <cell r="AM289">
            <v>-0.16099999998696146</v>
          </cell>
          <cell r="AN289">
            <v>-0.11200000010430812</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S289">
            <v>1003.6425000063419</v>
          </cell>
          <cell r="BT289">
            <v>0</v>
          </cell>
          <cell r="BU289">
            <v>1003.6425000063419</v>
          </cell>
          <cell r="BV289">
            <v>0</v>
          </cell>
          <cell r="BW289">
            <v>-7.6999999990221113E-2</v>
          </cell>
          <cell r="BX289">
            <v>1.0499999734747689E-2</v>
          </cell>
          <cell r="BY289">
            <v>-0.14350000005215405</v>
          </cell>
          <cell r="BZ289">
            <v>-4.1999999713152644E-2</v>
          </cell>
          <cell r="CA289">
            <v>0</v>
          </cell>
          <cell r="CB289">
            <v>0</v>
          </cell>
          <cell r="CC289">
            <v>0</v>
          </cell>
          <cell r="CD289">
            <v>0</v>
          </cell>
          <cell r="CE289">
            <v>0</v>
          </cell>
          <cell r="CF289">
            <v>0</v>
          </cell>
          <cell r="CG289">
            <v>0</v>
          </cell>
          <cell r="CH289">
            <v>0</v>
          </cell>
          <cell r="CI289">
            <v>0</v>
          </cell>
          <cell r="CJ289">
            <v>1003.9435000065713</v>
          </cell>
          <cell r="CK289">
            <v>-4.9000000208616251E-2</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row>
        <row r="290">
          <cell r="F290" t="str">
            <v>C2831042</v>
          </cell>
          <cell r="G290" t="str">
            <v>ADFIT-RA-FAS109</v>
          </cell>
          <cell r="H290">
            <v>0</v>
          </cell>
          <cell r="J290" t="e">
            <v>#N/A</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row>
        <row r="291">
          <cell r="F291" t="str">
            <v>C2831062</v>
          </cell>
          <cell r="G291" t="str">
            <v>ADFIT-RA-MrgRteStrnd</v>
          </cell>
          <cell r="H291">
            <v>4.2000022530555722E-2</v>
          </cell>
          <cell r="J291" t="str">
            <v>283006</v>
          </cell>
          <cell r="K291">
            <v>0</v>
          </cell>
          <cell r="L291">
            <v>0</v>
          </cell>
          <cell r="M291">
            <v>0</v>
          </cell>
          <cell r="N291">
            <v>0</v>
          </cell>
          <cell r="O291">
            <v>4.2000022530555722E-2</v>
          </cell>
          <cell r="P291">
            <v>4.2000022530555722E-2</v>
          </cell>
          <cell r="Q291">
            <v>0</v>
          </cell>
          <cell r="R291">
            <v>0</v>
          </cell>
          <cell r="S291">
            <v>0</v>
          </cell>
          <cell r="T291">
            <v>4.2000022530555722E-2</v>
          </cell>
          <cell r="U291">
            <v>0</v>
          </cell>
          <cell r="V291">
            <v>0</v>
          </cell>
          <cell r="W291">
            <v>0</v>
          </cell>
          <cell r="X291">
            <v>4.2000022530555722E-2</v>
          </cell>
          <cell r="Y291">
            <v>0</v>
          </cell>
          <cell r="Z291">
            <v>0</v>
          </cell>
          <cell r="AA291">
            <v>0</v>
          </cell>
          <cell r="AB291">
            <v>0</v>
          </cell>
          <cell r="AC291">
            <v>0</v>
          </cell>
          <cell r="AD291">
            <v>0</v>
          </cell>
          <cell r="AE291">
            <v>0</v>
          </cell>
          <cell r="AF291">
            <v>0</v>
          </cell>
          <cell r="AG291">
            <v>0</v>
          </cell>
          <cell r="AH291">
            <v>0</v>
          </cell>
          <cell r="AI291">
            <v>0</v>
          </cell>
          <cell r="AJ291">
            <v>4.2000022530555722E-2</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row>
        <row r="292">
          <cell r="F292" t="str">
            <v>C2831072</v>
          </cell>
          <cell r="G292" t="str">
            <v>ADFIT-RA-OPEB</v>
          </cell>
          <cell r="H292">
            <v>-239.51900000011079</v>
          </cell>
          <cell r="J292" t="str">
            <v>283016</v>
          </cell>
          <cell r="K292">
            <v>0</v>
          </cell>
          <cell r="L292">
            <v>0</v>
          </cell>
          <cell r="M292">
            <v>0</v>
          </cell>
          <cell r="N292">
            <v>0</v>
          </cell>
          <cell r="O292">
            <v>8.7499999999999994E-2</v>
          </cell>
          <cell r="P292">
            <v>8.7499999999999994E-2</v>
          </cell>
          <cell r="Q292">
            <v>0</v>
          </cell>
          <cell r="R292">
            <v>0</v>
          </cell>
          <cell r="S292">
            <v>0</v>
          </cell>
          <cell r="T292">
            <v>8.7499999999999994E-2</v>
          </cell>
          <cell r="U292">
            <v>0</v>
          </cell>
          <cell r="V292">
            <v>0</v>
          </cell>
          <cell r="W292">
            <v>0</v>
          </cell>
          <cell r="X292">
            <v>8.7499999999999994E-2</v>
          </cell>
          <cell r="Y292">
            <v>0</v>
          </cell>
          <cell r="Z292">
            <v>0</v>
          </cell>
          <cell r="AA292">
            <v>0</v>
          </cell>
          <cell r="AB292">
            <v>0</v>
          </cell>
          <cell r="AC292">
            <v>0</v>
          </cell>
          <cell r="AD292">
            <v>0</v>
          </cell>
          <cell r="AE292">
            <v>0</v>
          </cell>
          <cell r="AF292">
            <v>0</v>
          </cell>
          <cell r="AG292">
            <v>0</v>
          </cell>
          <cell r="AH292">
            <v>0</v>
          </cell>
          <cell r="AI292">
            <v>0</v>
          </cell>
          <cell r="AJ292">
            <v>8.7499999999999994E-2</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S292">
            <v>-239.6065000001108</v>
          </cell>
          <cell r="BT292">
            <v>0</v>
          </cell>
          <cell r="BU292">
            <v>-239.6065000001108</v>
          </cell>
          <cell r="BV292">
            <v>0</v>
          </cell>
          <cell r="BW292">
            <v>-0.15049999989569185</v>
          </cell>
          <cell r="BX292">
            <v>6.6500000021187583E-2</v>
          </cell>
          <cell r="BY292">
            <v>0.15050000001792796</v>
          </cell>
          <cell r="BZ292">
            <v>-239.79899999996414</v>
          </cell>
          <cell r="CA292">
            <v>0</v>
          </cell>
          <cell r="CB292">
            <v>0</v>
          </cell>
          <cell r="CC292">
            <v>0</v>
          </cell>
          <cell r="CD292">
            <v>0</v>
          </cell>
          <cell r="CE292">
            <v>0</v>
          </cell>
          <cell r="CF292">
            <v>0</v>
          </cell>
          <cell r="CG292">
            <v>0</v>
          </cell>
          <cell r="CH292">
            <v>2.4499999941326678E-2</v>
          </cell>
          <cell r="CI292">
            <v>0</v>
          </cell>
          <cell r="CJ292">
            <v>-0.12250000019557773</v>
          </cell>
          <cell r="CK292">
            <v>5.9499999973922961E-2</v>
          </cell>
          <cell r="CL292">
            <v>0</v>
          </cell>
          <cell r="CM292">
            <v>0</v>
          </cell>
          <cell r="CN292">
            <v>0</v>
          </cell>
          <cell r="CO292">
            <v>0</v>
          </cell>
          <cell r="CP292">
            <v>0</v>
          </cell>
          <cell r="CQ292">
            <v>0</v>
          </cell>
          <cell r="CR292">
            <v>0</v>
          </cell>
          <cell r="CS292">
            <v>0</v>
          </cell>
          <cell r="CT292">
            <v>0.16449999999022111</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row>
        <row r="293">
          <cell r="F293" t="str">
            <v>C2831082</v>
          </cell>
          <cell r="G293" t="str">
            <v>ADFIT-RA-Pension</v>
          </cell>
          <cell r="H293">
            <v>882.92400000078715</v>
          </cell>
          <cell r="J293" t="str">
            <v>283112</v>
          </cell>
          <cell r="K293">
            <v>0</v>
          </cell>
          <cell r="L293">
            <v>0</v>
          </cell>
          <cell r="M293">
            <v>0</v>
          </cell>
          <cell r="N293">
            <v>0</v>
          </cell>
          <cell r="O293">
            <v>-0.13650000020861625</v>
          </cell>
          <cell r="P293">
            <v>-0.13650000020861625</v>
          </cell>
          <cell r="Q293">
            <v>0</v>
          </cell>
          <cell r="R293">
            <v>0</v>
          </cell>
          <cell r="S293">
            <v>0</v>
          </cell>
          <cell r="T293">
            <v>-0.13650000020861625</v>
          </cell>
          <cell r="U293">
            <v>0</v>
          </cell>
          <cell r="V293">
            <v>0</v>
          </cell>
          <cell r="W293">
            <v>0</v>
          </cell>
          <cell r="X293">
            <v>-0.13650000020861625</v>
          </cell>
          <cell r="Y293">
            <v>0</v>
          </cell>
          <cell r="Z293">
            <v>0</v>
          </cell>
          <cell r="AA293">
            <v>0</v>
          </cell>
          <cell r="AB293">
            <v>0</v>
          </cell>
          <cell r="AC293">
            <v>0</v>
          </cell>
          <cell r="AD293">
            <v>0</v>
          </cell>
          <cell r="AE293">
            <v>0</v>
          </cell>
          <cell r="AF293">
            <v>-0.13650000020861625</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S293">
            <v>883.06050000099572</v>
          </cell>
          <cell r="BT293">
            <v>0</v>
          </cell>
          <cell r="BU293">
            <v>883.06050000099572</v>
          </cell>
          <cell r="BV293">
            <v>0</v>
          </cell>
          <cell r="BW293">
            <v>0.11900000059977173</v>
          </cell>
          <cell r="BX293">
            <v>-6.3000000017927951E-2</v>
          </cell>
          <cell r="BY293">
            <v>2.4499999452382324E-2</v>
          </cell>
          <cell r="BZ293">
            <v>-0.16449999999022111</v>
          </cell>
          <cell r="CA293">
            <v>0</v>
          </cell>
          <cell r="CB293">
            <v>0</v>
          </cell>
          <cell r="CC293">
            <v>0</v>
          </cell>
          <cell r="CD293">
            <v>0</v>
          </cell>
          <cell r="CE293">
            <v>0</v>
          </cell>
          <cell r="CF293">
            <v>0</v>
          </cell>
          <cell r="CG293">
            <v>0</v>
          </cell>
          <cell r="CH293">
            <v>0</v>
          </cell>
          <cell r="CI293">
            <v>0</v>
          </cell>
          <cell r="CJ293">
            <v>-0.16449999925680459</v>
          </cell>
          <cell r="CK293">
            <v>-0.56349999979138365</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883.87249999999995</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row>
        <row r="294">
          <cell r="F294" t="str">
            <v>C2831092</v>
          </cell>
          <cell r="G294" t="str">
            <v>ADFIT-RA-Prop Taxes</v>
          </cell>
          <cell r="H294">
            <v>-0.54949999717064202</v>
          </cell>
          <cell r="J294" t="str">
            <v>283067</v>
          </cell>
          <cell r="K294">
            <v>0</v>
          </cell>
          <cell r="L294">
            <v>0</v>
          </cell>
          <cell r="M294">
            <v>0</v>
          </cell>
          <cell r="N294">
            <v>0</v>
          </cell>
          <cell r="O294">
            <v>0.12950000460259617</v>
          </cell>
          <cell r="P294">
            <v>0.12950000460259617</v>
          </cell>
          <cell r="Q294">
            <v>0</v>
          </cell>
          <cell r="R294">
            <v>0</v>
          </cell>
          <cell r="S294">
            <v>0</v>
          </cell>
          <cell r="T294">
            <v>0.12950000460259617</v>
          </cell>
          <cell r="U294">
            <v>0</v>
          </cell>
          <cell r="V294">
            <v>0</v>
          </cell>
          <cell r="W294">
            <v>0</v>
          </cell>
          <cell r="X294">
            <v>0.12950000460259617</v>
          </cell>
          <cell r="Y294">
            <v>0</v>
          </cell>
          <cell r="Z294">
            <v>0</v>
          </cell>
          <cell r="AA294">
            <v>0</v>
          </cell>
          <cell r="AB294">
            <v>0</v>
          </cell>
          <cell r="AC294">
            <v>0</v>
          </cell>
          <cell r="AD294">
            <v>0</v>
          </cell>
          <cell r="AE294">
            <v>0</v>
          </cell>
          <cell r="AF294">
            <v>0</v>
          </cell>
          <cell r="AG294">
            <v>0</v>
          </cell>
          <cell r="AH294">
            <v>0</v>
          </cell>
          <cell r="AI294">
            <v>0</v>
          </cell>
          <cell r="AJ294">
            <v>0.11550000458955764</v>
          </cell>
          <cell r="AK294">
            <v>0</v>
          </cell>
          <cell r="AL294">
            <v>0</v>
          </cell>
          <cell r="AM294">
            <v>0</v>
          </cell>
          <cell r="AN294">
            <v>1.4000000013038515E-2</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S294">
            <v>-0.67900000177323816</v>
          </cell>
          <cell r="BT294">
            <v>0</v>
          </cell>
          <cell r="BU294">
            <v>-0.67900000177323816</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0.10499999895691871</v>
          </cell>
          <cell r="CK294">
            <v>-0.78400000073015685</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row>
        <row r="295">
          <cell r="F295" t="str">
            <v>C2831102</v>
          </cell>
          <cell r="G295" t="str">
            <v>ADFIT-RA-Storm Cost</v>
          </cell>
          <cell r="H295">
            <v>-0.20649999465094876</v>
          </cell>
          <cell r="J295" t="str">
            <v>283166</v>
          </cell>
          <cell r="K295">
            <v>0</v>
          </cell>
          <cell r="L295">
            <v>0</v>
          </cell>
          <cell r="M295">
            <v>0</v>
          </cell>
          <cell r="N295">
            <v>0</v>
          </cell>
          <cell r="O295">
            <v>-0.20649999465094876</v>
          </cell>
          <cell r="P295">
            <v>-0.20649999465094876</v>
          </cell>
          <cell r="Q295">
            <v>0</v>
          </cell>
          <cell r="R295">
            <v>0</v>
          </cell>
          <cell r="S295">
            <v>0</v>
          </cell>
          <cell r="T295">
            <v>-0.20649999465094876</v>
          </cell>
          <cell r="U295">
            <v>0</v>
          </cell>
          <cell r="V295">
            <v>0</v>
          </cell>
          <cell r="W295">
            <v>0</v>
          </cell>
          <cell r="X295">
            <v>-0.20649999465094876</v>
          </cell>
          <cell r="Y295">
            <v>0</v>
          </cell>
          <cell r="Z295">
            <v>0</v>
          </cell>
          <cell r="AA295">
            <v>0</v>
          </cell>
          <cell r="AB295">
            <v>-7.6999999582767487E-2</v>
          </cell>
          <cell r="AC295">
            <v>0</v>
          </cell>
          <cell r="AD295">
            <v>0</v>
          </cell>
          <cell r="AE295">
            <v>0</v>
          </cell>
          <cell r="AF295">
            <v>0</v>
          </cell>
          <cell r="AG295">
            <v>0</v>
          </cell>
          <cell r="AH295">
            <v>0</v>
          </cell>
          <cell r="AI295">
            <v>0</v>
          </cell>
          <cell r="AJ295">
            <v>4.900000542402267E-2</v>
          </cell>
          <cell r="AK295">
            <v>0</v>
          </cell>
          <cell r="AL295">
            <v>-0.11200000002281739</v>
          </cell>
          <cell r="AM295">
            <v>0</v>
          </cell>
          <cell r="AN295">
            <v>-6.6500000469386575E-2</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row>
        <row r="296">
          <cell r="F296" t="str">
            <v>C2831112</v>
          </cell>
          <cell r="G296" t="str">
            <v>ADFIT-RA-Other</v>
          </cell>
          <cell r="H296">
            <v>1464643.2044999723</v>
          </cell>
          <cell r="J296" t="str">
            <v>283152</v>
          </cell>
          <cell r="K296">
            <v>0</v>
          </cell>
          <cell r="L296">
            <v>0</v>
          </cell>
          <cell r="M296">
            <v>0</v>
          </cell>
          <cell r="N296">
            <v>0</v>
          </cell>
          <cell r="O296">
            <v>262132.06249997905</v>
          </cell>
          <cell r="P296">
            <v>262132.06249997905</v>
          </cell>
          <cell r="Q296">
            <v>0</v>
          </cell>
          <cell r="R296">
            <v>0</v>
          </cell>
          <cell r="S296">
            <v>0</v>
          </cell>
          <cell r="T296">
            <v>262132.06249997905</v>
          </cell>
          <cell r="U296">
            <v>0</v>
          </cell>
          <cell r="V296">
            <v>0</v>
          </cell>
          <cell r="W296">
            <v>0</v>
          </cell>
          <cell r="X296">
            <v>262132.06249997905</v>
          </cell>
          <cell r="Y296">
            <v>0</v>
          </cell>
          <cell r="Z296">
            <v>0</v>
          </cell>
          <cell r="AA296">
            <v>0</v>
          </cell>
          <cell r="AB296">
            <v>-55903.438500005002</v>
          </cell>
          <cell r="AC296">
            <v>0</v>
          </cell>
          <cell r="AD296">
            <v>0</v>
          </cell>
          <cell r="AE296">
            <v>0</v>
          </cell>
          <cell r="AF296">
            <v>6.9999994849786154E-2</v>
          </cell>
          <cell r="AG296">
            <v>0</v>
          </cell>
          <cell r="AH296">
            <v>0</v>
          </cell>
          <cell r="AI296">
            <v>0</v>
          </cell>
          <cell r="AJ296">
            <v>-517532.60300000978</v>
          </cell>
          <cell r="AK296">
            <v>0</v>
          </cell>
          <cell r="AL296">
            <v>-47774.545000000064</v>
          </cell>
          <cell r="AM296">
            <v>-1303030.4980000006</v>
          </cell>
          <cell r="AN296">
            <v>1402994.2184999997</v>
          </cell>
          <cell r="AO296">
            <v>0</v>
          </cell>
          <cell r="AP296">
            <v>0</v>
          </cell>
          <cell r="AQ296">
            <v>0</v>
          </cell>
          <cell r="AR296">
            <v>0</v>
          </cell>
          <cell r="AS296">
            <v>0</v>
          </cell>
          <cell r="AT296">
            <v>0</v>
          </cell>
          <cell r="AU296">
            <v>0</v>
          </cell>
          <cell r="AV296">
            <v>0</v>
          </cell>
          <cell r="AW296">
            <v>783378.85849999986</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S296">
            <v>1202511.1419999932</v>
          </cell>
          <cell r="BT296">
            <v>0</v>
          </cell>
          <cell r="BU296">
            <v>1202511.1419999932</v>
          </cell>
          <cell r="BV296">
            <v>0</v>
          </cell>
          <cell r="BW296">
            <v>-0.56350000614766027</v>
          </cell>
          <cell r="BX296">
            <v>-23563.69750000073</v>
          </cell>
          <cell r="BY296">
            <v>2.4290000024251639</v>
          </cell>
          <cell r="BZ296">
            <v>0</v>
          </cell>
          <cell r="CA296">
            <v>0</v>
          </cell>
          <cell r="CB296">
            <v>0</v>
          </cell>
          <cell r="CC296">
            <v>0</v>
          </cell>
          <cell r="CD296">
            <v>0</v>
          </cell>
          <cell r="CE296">
            <v>0</v>
          </cell>
          <cell r="CF296">
            <v>0</v>
          </cell>
          <cell r="CG296">
            <v>0</v>
          </cell>
          <cell r="CH296">
            <v>0</v>
          </cell>
          <cell r="CI296">
            <v>0</v>
          </cell>
          <cell r="CJ296">
            <v>-109656.54700000111</v>
          </cell>
          <cell r="CK296">
            <v>2050068.3209999988</v>
          </cell>
          <cell r="CL296">
            <v>0</v>
          </cell>
          <cell r="CM296">
            <v>0</v>
          </cell>
          <cell r="CN296">
            <v>0</v>
          </cell>
          <cell r="CO296">
            <v>-308120.05</v>
          </cell>
          <cell r="CP296">
            <v>0</v>
          </cell>
          <cell r="CQ296">
            <v>-406218.75</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row>
        <row r="297">
          <cell r="F297" t="str">
            <v>C2831122</v>
          </cell>
          <cell r="G297" t="str">
            <v>ADFIT-RA-X Rate Base</v>
          </cell>
          <cell r="H297">
            <v>1718388.6265000012</v>
          </cell>
          <cell r="J297" t="str">
            <v>283163</v>
          </cell>
          <cell r="K297">
            <v>0</v>
          </cell>
          <cell r="L297">
            <v>0</v>
          </cell>
          <cell r="M297">
            <v>0</v>
          </cell>
          <cell r="N297">
            <v>0</v>
          </cell>
          <cell r="O297">
            <v>1718388.6265000012</v>
          </cell>
          <cell r="P297">
            <v>1718388.6265000012</v>
          </cell>
          <cell r="Q297">
            <v>0</v>
          </cell>
          <cell r="R297">
            <v>0</v>
          </cell>
          <cell r="S297">
            <v>0</v>
          </cell>
          <cell r="T297">
            <v>1718388.6265000012</v>
          </cell>
          <cell r="U297">
            <v>0</v>
          </cell>
          <cell r="V297">
            <v>0</v>
          </cell>
          <cell r="W297">
            <v>0</v>
          </cell>
          <cell r="X297">
            <v>1718388.6265000012</v>
          </cell>
          <cell r="Y297">
            <v>0</v>
          </cell>
          <cell r="Z297">
            <v>0</v>
          </cell>
          <cell r="AA297">
            <v>-0.10849999999918508</v>
          </cell>
          <cell r="AB297">
            <v>6.9999998435378071E-3</v>
          </cell>
          <cell r="AC297">
            <v>0</v>
          </cell>
          <cell r="AD297">
            <v>0</v>
          </cell>
          <cell r="AE297">
            <v>0</v>
          </cell>
          <cell r="AF297">
            <v>0</v>
          </cell>
          <cell r="AG297">
            <v>0</v>
          </cell>
          <cell r="AH297">
            <v>0</v>
          </cell>
          <cell r="AI297">
            <v>0</v>
          </cell>
          <cell r="AJ297">
            <v>-0.49349999874830242</v>
          </cell>
          <cell r="AK297">
            <v>0</v>
          </cell>
          <cell r="AL297">
            <v>0</v>
          </cell>
          <cell r="AM297">
            <v>1718389.2215</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row>
        <row r="298">
          <cell r="F298" t="str">
            <v>C1901162</v>
          </cell>
          <cell r="G298" t="str">
            <v>ADFIT-Reg Liab-Other</v>
          </cell>
          <cell r="H298">
            <v>0.7314999999739229</v>
          </cell>
          <cell r="J298" t="str">
            <v>190435</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S298">
            <v>0.7314999999739229</v>
          </cell>
          <cell r="BT298">
            <v>0</v>
          </cell>
          <cell r="BU298">
            <v>0.7314999999739229</v>
          </cell>
          <cell r="BV298">
            <v>0</v>
          </cell>
          <cell r="BW298">
            <v>3.500000052154064E-2</v>
          </cell>
          <cell r="BX298">
            <v>0.58449999999999991</v>
          </cell>
          <cell r="BY298">
            <v>6.6500000143423665E-2</v>
          </cell>
          <cell r="BZ298">
            <v>0</v>
          </cell>
          <cell r="CA298">
            <v>0</v>
          </cell>
          <cell r="CB298">
            <v>0</v>
          </cell>
          <cell r="CC298">
            <v>0</v>
          </cell>
          <cell r="CD298">
            <v>0</v>
          </cell>
          <cell r="CE298">
            <v>0</v>
          </cell>
          <cell r="CF298">
            <v>0</v>
          </cell>
          <cell r="CG298">
            <v>0</v>
          </cell>
          <cell r="CH298">
            <v>0</v>
          </cell>
          <cell r="CI298">
            <v>0</v>
          </cell>
          <cell r="CJ298">
            <v>8.7499999999999994E-2</v>
          </cell>
          <cell r="CK298">
            <v>-4.2000000691041345E-2</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row>
        <row r="299">
          <cell r="F299" t="str">
            <v>C1901182</v>
          </cell>
          <cell r="G299" t="str">
            <v>ADFIT-Res-Environ</v>
          </cell>
          <cell r="H299">
            <v>-108345.13273499564</v>
          </cell>
          <cell r="J299" t="str">
            <v>190416</v>
          </cell>
          <cell r="K299">
            <v>0</v>
          </cell>
          <cell r="L299">
            <v>0</v>
          </cell>
          <cell r="M299">
            <v>0</v>
          </cell>
          <cell r="N299">
            <v>0</v>
          </cell>
          <cell r="O299">
            <v>-108345.15373500048</v>
          </cell>
          <cell r="P299">
            <v>-108345.15373500048</v>
          </cell>
          <cell r="Q299">
            <v>0</v>
          </cell>
          <cell r="R299">
            <v>0</v>
          </cell>
          <cell r="S299">
            <v>0</v>
          </cell>
          <cell r="T299">
            <v>-108345.15373500048</v>
          </cell>
          <cell r="U299">
            <v>0</v>
          </cell>
          <cell r="V299">
            <v>0</v>
          </cell>
          <cell r="W299">
            <v>0</v>
          </cell>
          <cell r="X299">
            <v>-108345.15373500048</v>
          </cell>
          <cell r="Y299">
            <v>0</v>
          </cell>
          <cell r="Z299">
            <v>-107561.72</v>
          </cell>
          <cell r="AA299">
            <v>0.56699999999999995</v>
          </cell>
          <cell r="AB299">
            <v>-392.66886749975379</v>
          </cell>
          <cell r="AC299">
            <v>0</v>
          </cell>
          <cell r="AD299">
            <v>0</v>
          </cell>
          <cell r="AE299">
            <v>0</v>
          </cell>
          <cell r="AF299">
            <v>-392.80536749999936</v>
          </cell>
          <cell r="AG299">
            <v>0</v>
          </cell>
          <cell r="AH299">
            <v>0</v>
          </cell>
          <cell r="AI299">
            <v>0</v>
          </cell>
          <cell r="AJ299">
            <v>1.0044999997131525</v>
          </cell>
          <cell r="AK299">
            <v>0</v>
          </cell>
          <cell r="AL299">
            <v>0</v>
          </cell>
          <cell r="AM299">
            <v>0.16099999966099857</v>
          </cell>
          <cell r="AN299">
            <v>0.2519999999087304</v>
          </cell>
          <cell r="AO299">
            <v>0</v>
          </cell>
          <cell r="AP299">
            <v>0</v>
          </cell>
          <cell r="AQ299">
            <v>0</v>
          </cell>
          <cell r="AR299">
            <v>0</v>
          </cell>
          <cell r="AS299">
            <v>0</v>
          </cell>
          <cell r="AT299">
            <v>0</v>
          </cell>
          <cell r="AU299">
            <v>0</v>
          </cell>
          <cell r="AV299">
            <v>0</v>
          </cell>
          <cell r="AW299">
            <v>5.6000000000028645E-2</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S299">
            <v>2.1000004838970174E-2</v>
          </cell>
          <cell r="BT299">
            <v>0</v>
          </cell>
          <cell r="BU299">
            <v>2.1000004838970174E-2</v>
          </cell>
          <cell r="BV299">
            <v>0</v>
          </cell>
          <cell r="BW299">
            <v>-3.500000003259629E-2</v>
          </cell>
          <cell r="BX299">
            <v>-1.0500000009778887E-2</v>
          </cell>
          <cell r="BY299">
            <v>0.20999999905470756</v>
          </cell>
          <cell r="BZ299">
            <v>4.2000006232410667E-2</v>
          </cell>
          <cell r="CA299">
            <v>-8.750000004074536E-2</v>
          </cell>
          <cell r="CB299">
            <v>0</v>
          </cell>
          <cell r="CC299">
            <v>0</v>
          </cell>
          <cell r="CD299">
            <v>0</v>
          </cell>
          <cell r="CE299">
            <v>0</v>
          </cell>
          <cell r="CF299">
            <v>0</v>
          </cell>
          <cell r="CG299">
            <v>0</v>
          </cell>
          <cell r="CH299">
            <v>0</v>
          </cell>
          <cell r="CI299">
            <v>0</v>
          </cell>
          <cell r="CJ299">
            <v>-0.14000000078231095</v>
          </cell>
          <cell r="CK299">
            <v>-7.6999999582767487E-2</v>
          </cell>
          <cell r="CL299">
            <v>0</v>
          </cell>
          <cell r="CM299">
            <v>0</v>
          </cell>
          <cell r="CN299">
            <v>0</v>
          </cell>
          <cell r="CO299">
            <v>0</v>
          </cell>
          <cell r="CP299">
            <v>0</v>
          </cell>
          <cell r="CQ299">
            <v>0</v>
          </cell>
          <cell r="CR299">
            <v>0</v>
          </cell>
          <cell r="CS299">
            <v>0</v>
          </cell>
          <cell r="CT299">
            <v>0</v>
          </cell>
          <cell r="CU299">
            <v>0.11900000000005093</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row>
        <row r="300">
          <cell r="F300" t="str">
            <v>C1901212</v>
          </cell>
          <cell r="G300" t="str">
            <v>ADFIT-Reserve-Other</v>
          </cell>
          <cell r="H300">
            <v>9015607.3980000019</v>
          </cell>
          <cell r="J300" t="str">
            <v>190456</v>
          </cell>
          <cell r="K300">
            <v>0</v>
          </cell>
          <cell r="L300">
            <v>0</v>
          </cell>
          <cell r="M300">
            <v>0</v>
          </cell>
          <cell r="N300">
            <v>0</v>
          </cell>
          <cell r="O300">
            <v>6181569.7370000016</v>
          </cell>
          <cell r="P300">
            <v>6181569.7370000016</v>
          </cell>
          <cell r="Q300">
            <v>0</v>
          </cell>
          <cell r="R300">
            <v>0</v>
          </cell>
          <cell r="S300">
            <v>0</v>
          </cell>
          <cell r="T300">
            <v>6181569.7370000016</v>
          </cell>
          <cell r="U300">
            <v>0</v>
          </cell>
          <cell r="V300">
            <v>0</v>
          </cell>
          <cell r="W300">
            <v>0</v>
          </cell>
          <cell r="X300">
            <v>6181569.7370000016</v>
          </cell>
          <cell r="Y300">
            <v>0</v>
          </cell>
          <cell r="Z300">
            <v>7.6999999908730382E-2</v>
          </cell>
          <cell r="AA300">
            <v>2514.75</v>
          </cell>
          <cell r="AB300">
            <v>762200.25</v>
          </cell>
          <cell r="AC300">
            <v>0</v>
          </cell>
          <cell r="AD300">
            <v>0</v>
          </cell>
          <cell r="AE300">
            <v>0</v>
          </cell>
          <cell r="AF300">
            <v>42809.549999999996</v>
          </cell>
          <cell r="AG300">
            <v>-14620.101999999999</v>
          </cell>
          <cell r="AH300">
            <v>0</v>
          </cell>
          <cell r="AI300">
            <v>0</v>
          </cell>
          <cell r="AJ300">
            <v>1847217.0360000005</v>
          </cell>
          <cell r="AK300">
            <v>0</v>
          </cell>
          <cell r="AL300">
            <v>4704.4304999999995</v>
          </cell>
          <cell r="AM300">
            <v>114.91899999999877</v>
          </cell>
          <cell r="AN300">
            <v>41706.244999999981</v>
          </cell>
          <cell r="AO300">
            <v>0</v>
          </cell>
          <cell r="AP300">
            <v>0</v>
          </cell>
          <cell r="AQ300">
            <v>0</v>
          </cell>
          <cell r="AR300">
            <v>0</v>
          </cell>
          <cell r="AS300">
            <v>0</v>
          </cell>
          <cell r="AT300">
            <v>0</v>
          </cell>
          <cell r="AU300">
            <v>0</v>
          </cell>
          <cell r="AV300">
            <v>0</v>
          </cell>
          <cell r="AW300">
            <v>3484674.5815000003</v>
          </cell>
          <cell r="AX300">
            <v>0</v>
          </cell>
          <cell r="AY300">
            <v>0</v>
          </cell>
          <cell r="AZ300">
            <v>0</v>
          </cell>
          <cell r="BA300">
            <v>0</v>
          </cell>
          <cell r="BB300">
            <v>0</v>
          </cell>
          <cell r="BC300">
            <v>0</v>
          </cell>
          <cell r="BD300">
            <v>0</v>
          </cell>
          <cell r="BE300">
            <v>0</v>
          </cell>
          <cell r="BF300">
            <v>0</v>
          </cell>
          <cell r="BG300">
            <v>10248</v>
          </cell>
          <cell r="BH300">
            <v>0</v>
          </cell>
          <cell r="BI300">
            <v>0</v>
          </cell>
          <cell r="BJ300">
            <v>0</v>
          </cell>
          <cell r="BK300">
            <v>0</v>
          </cell>
          <cell r="BL300">
            <v>0</v>
          </cell>
          <cell r="BM300">
            <v>0</v>
          </cell>
          <cell r="BN300">
            <v>0</v>
          </cell>
          <cell r="BO300">
            <v>0</v>
          </cell>
          <cell r="BP300">
            <v>0</v>
          </cell>
          <cell r="BQ300">
            <v>0</v>
          </cell>
          <cell r="BS300">
            <v>2834037.6610000008</v>
          </cell>
          <cell r="BT300">
            <v>0</v>
          </cell>
          <cell r="BU300">
            <v>2834037.6610000008</v>
          </cell>
          <cell r="BV300">
            <v>0</v>
          </cell>
          <cell r="BW300">
            <v>6939.768499999991</v>
          </cell>
          <cell r="BX300">
            <v>-3425.2539999999999</v>
          </cell>
          <cell r="BY300">
            <v>-2018.8419999999999</v>
          </cell>
          <cell r="BZ300">
            <v>0</v>
          </cell>
          <cell r="CA300">
            <v>-0.11899999999022269</v>
          </cell>
          <cell r="CB300">
            <v>0</v>
          </cell>
          <cell r="CC300">
            <v>0</v>
          </cell>
          <cell r="CD300">
            <v>-7.6999999745748934E-2</v>
          </cell>
          <cell r="CE300">
            <v>0</v>
          </cell>
          <cell r="CF300">
            <v>0</v>
          </cell>
          <cell r="CG300">
            <v>1632575</v>
          </cell>
          <cell r="CH300">
            <v>-2.4500000104308126E-2</v>
          </cell>
          <cell r="CI300">
            <v>0</v>
          </cell>
          <cell r="CJ300">
            <v>770608.60799999989</v>
          </cell>
          <cell r="CK300">
            <v>514776.23049999995</v>
          </cell>
          <cell r="CL300">
            <v>0</v>
          </cell>
          <cell r="CM300">
            <v>0</v>
          </cell>
          <cell r="CN300">
            <v>0</v>
          </cell>
          <cell r="CO300">
            <v>0</v>
          </cell>
          <cell r="CP300">
            <v>0</v>
          </cell>
          <cell r="CQ300">
            <v>0</v>
          </cell>
          <cell r="CR300">
            <v>0</v>
          </cell>
          <cell r="CS300">
            <v>0</v>
          </cell>
          <cell r="CT300">
            <v>-85417.664499999999</v>
          </cell>
          <cell r="CU300">
            <v>3.500000052154064E-2</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row>
        <row r="301">
          <cell r="F301" t="str">
            <v>C2831132</v>
          </cell>
          <cell r="G301" t="str">
            <v>ADFIT-Unam DbtDscPrm</v>
          </cell>
          <cell r="H301">
            <v>-351579.55349999981</v>
          </cell>
          <cell r="J301" t="str">
            <v>283049</v>
          </cell>
          <cell r="K301">
            <v>0</v>
          </cell>
          <cell r="L301">
            <v>0</v>
          </cell>
          <cell r="M301">
            <v>0</v>
          </cell>
          <cell r="N301">
            <v>0</v>
          </cell>
          <cell r="O301">
            <v>-355557.41549999983</v>
          </cell>
          <cell r="P301">
            <v>-355557.41549999983</v>
          </cell>
          <cell r="Q301">
            <v>0</v>
          </cell>
          <cell r="R301">
            <v>0</v>
          </cell>
          <cell r="S301">
            <v>0</v>
          </cell>
          <cell r="T301">
            <v>-355557.41549999983</v>
          </cell>
          <cell r="U301">
            <v>0</v>
          </cell>
          <cell r="V301">
            <v>0</v>
          </cell>
          <cell r="W301">
            <v>0</v>
          </cell>
          <cell r="X301">
            <v>-355557.41549999983</v>
          </cell>
          <cell r="Y301">
            <v>0</v>
          </cell>
          <cell r="Z301">
            <v>0</v>
          </cell>
          <cell r="AA301">
            <v>4.1999999998370181E-2</v>
          </cell>
          <cell r="AB301">
            <v>-0.40600000001140868</v>
          </cell>
          <cell r="AC301">
            <v>0</v>
          </cell>
          <cell r="AD301">
            <v>0</v>
          </cell>
          <cell r="AE301">
            <v>0</v>
          </cell>
          <cell r="AF301">
            <v>0</v>
          </cell>
          <cell r="AG301">
            <v>0</v>
          </cell>
          <cell r="AH301">
            <v>0</v>
          </cell>
          <cell r="AI301">
            <v>0</v>
          </cell>
          <cell r="AJ301">
            <v>-339866.63899999985</v>
          </cell>
          <cell r="AK301">
            <v>0</v>
          </cell>
          <cell r="AL301">
            <v>0</v>
          </cell>
          <cell r="AM301">
            <v>0</v>
          </cell>
          <cell r="AN301">
            <v>-15690.412499999999</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S301">
            <v>3977.8620000000174</v>
          </cell>
          <cell r="BT301">
            <v>0</v>
          </cell>
          <cell r="BU301">
            <v>3977.8620000000174</v>
          </cell>
          <cell r="BV301">
            <v>0</v>
          </cell>
          <cell r="BW301">
            <v>-8368.3180000000029</v>
          </cell>
          <cell r="BX301">
            <v>0</v>
          </cell>
          <cell r="BY301">
            <v>572.25</v>
          </cell>
          <cell r="BZ301">
            <v>6638.0999999999995</v>
          </cell>
          <cell r="CA301">
            <v>0</v>
          </cell>
          <cell r="CB301">
            <v>0</v>
          </cell>
          <cell r="CC301">
            <v>0</v>
          </cell>
          <cell r="CD301">
            <v>0</v>
          </cell>
          <cell r="CE301">
            <v>0</v>
          </cell>
          <cell r="CF301">
            <v>0</v>
          </cell>
          <cell r="CG301">
            <v>0</v>
          </cell>
          <cell r="CH301">
            <v>0</v>
          </cell>
          <cell r="CI301">
            <v>0</v>
          </cell>
          <cell r="CJ301">
            <v>0</v>
          </cell>
          <cell r="CK301">
            <v>-0.1540000000008149</v>
          </cell>
          <cell r="CL301">
            <v>0</v>
          </cell>
          <cell r="CM301">
            <v>0</v>
          </cell>
          <cell r="CN301">
            <v>0</v>
          </cell>
          <cell r="CO301">
            <v>434.34999999999997</v>
          </cell>
          <cell r="CP301">
            <v>0</v>
          </cell>
          <cell r="CQ301">
            <v>4701.521999999999</v>
          </cell>
          <cell r="CR301">
            <v>0</v>
          </cell>
          <cell r="CS301">
            <v>0</v>
          </cell>
          <cell r="CT301">
            <v>0</v>
          </cell>
          <cell r="CU301">
            <v>0.11200000002281739</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row>
        <row r="302">
          <cell r="F302" t="str">
            <v>C1901222</v>
          </cell>
          <cell r="G302" t="str">
            <v>ADFIT-Unbilled Rev</v>
          </cell>
          <cell r="H302">
            <v>-18973033.772590801</v>
          </cell>
          <cell r="J302" t="str">
            <v>190408</v>
          </cell>
          <cell r="K302">
            <v>0</v>
          </cell>
          <cell r="L302">
            <v>0</v>
          </cell>
          <cell r="M302">
            <v>0</v>
          </cell>
          <cell r="N302">
            <v>0</v>
          </cell>
          <cell r="O302">
            <v>-3212679.3700980027</v>
          </cell>
          <cell r="P302">
            <v>-3212679.3700980027</v>
          </cell>
          <cell r="Q302">
            <v>0</v>
          </cell>
          <cell r="R302">
            <v>0</v>
          </cell>
          <cell r="S302">
            <v>0</v>
          </cell>
          <cell r="T302">
            <v>-3212679.3700980027</v>
          </cell>
          <cell r="U302">
            <v>0</v>
          </cell>
          <cell r="V302">
            <v>0</v>
          </cell>
          <cell r="W302">
            <v>0</v>
          </cell>
          <cell r="X302">
            <v>-3212679.3700980027</v>
          </cell>
          <cell r="Y302">
            <v>0</v>
          </cell>
          <cell r="Z302">
            <v>0</v>
          </cell>
          <cell r="AA302">
            <v>2477.856274978019</v>
          </cell>
          <cell r="AB302">
            <v>717820.96703900397</v>
          </cell>
          <cell r="AC302">
            <v>0</v>
          </cell>
          <cell r="AD302">
            <v>0</v>
          </cell>
          <cell r="AE302">
            <v>0</v>
          </cell>
          <cell r="AF302">
            <v>0</v>
          </cell>
          <cell r="AG302">
            <v>0</v>
          </cell>
          <cell r="AH302">
            <v>0</v>
          </cell>
          <cell r="AI302">
            <v>0</v>
          </cell>
          <cell r="AJ302">
            <v>-4464295.5</v>
          </cell>
          <cell r="AK302">
            <v>0</v>
          </cell>
          <cell r="AL302">
            <v>38745.15658801535</v>
          </cell>
          <cell r="AM302">
            <v>0</v>
          </cell>
          <cell r="AN302">
            <v>492572.14999999997</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S302">
            <v>-15760354.402492797</v>
          </cell>
          <cell r="BT302">
            <v>0</v>
          </cell>
          <cell r="BU302">
            <v>-15760354.402492797</v>
          </cell>
          <cell r="BV302">
            <v>0</v>
          </cell>
          <cell r="BW302">
            <v>-10344612.869367797</v>
          </cell>
          <cell r="BX302">
            <v>-849760.18312499986</v>
          </cell>
          <cell r="BY302">
            <v>-3557743.6999999997</v>
          </cell>
          <cell r="BZ302">
            <v>-1008237.6499999999</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GcaSummary"/>
      <sheetName val="MarginSummary"/>
    </sheetNames>
    <sheetDataSet>
      <sheetData sheetId="0">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sheetData>
      <sheetData sheetId="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GcaSummary"/>
      <sheetName val="MarginSummary"/>
      <sheetName val="Basis Data 03312008"/>
      <sheetName val="Retrieval"/>
    </sheetNames>
    <sheetDataSet>
      <sheetData sheetId="0">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sheetData>
      <sheetData sheetId="1">
        <row r="19">
          <cell r="A19" t="str">
            <v>A-1-1.)  Billed Net Margin Rev Summary</v>
          </cell>
        </row>
      </sheetData>
      <sheetData sheetId="2" refreshError="1"/>
      <sheetData sheetId="3"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Transmission"/>
      <sheetName val="Summary Sheet New"/>
      <sheetName val="Categorization Data Sheet"/>
      <sheetName val="NY Minimum Plan"/>
      <sheetName val="LINE"/>
      <sheetName val="Substation"/>
      <sheetName val="Relay"/>
      <sheetName val="Other"/>
      <sheetName val="Chart Data"/>
      <sheetName val="Chart FY6 10"/>
      <sheetName val="Chart FY6"/>
      <sheetName val="Summary Sheet"/>
      <sheetName val="Capital Categorization"/>
      <sheetName val="BUdget"/>
      <sheetName val="Look Up &amp; Pick List"/>
      <sheetName val="Look Up _ Pick List"/>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Control"/>
      <sheetName val="Top 10"/>
      <sheetName val="QPR summary"/>
      <sheetName val="Summary"/>
      <sheetName val="Other Sites"/>
      <sheetName val="Closing Sites"/>
      <sheetName val="Graphs"/>
      <sheetName val="By account line"/>
      <sheetName val="Consolidated"/>
      <sheetName val="NGC"/>
      <sheetName val="TC"/>
      <sheetName val="Metering"/>
      <sheetName val="Transmission Report"/>
      <sheetName val="Area List"/>
      <sheetName val="Consolidated Sites"/>
      <sheetName val="Allocation data"/>
      <sheetName val="Site Detail"/>
      <sheetName val="NGT House"/>
      <sheetName val="82006"/>
      <sheetName val="81131"/>
      <sheetName val="51 HR"/>
      <sheetName val="81137"/>
      <sheetName val="82033"/>
      <sheetName val="35 Homer Road"/>
      <sheetName val="81140"/>
      <sheetName val="82008"/>
      <sheetName val="Hams Lane"/>
      <sheetName val="81135"/>
      <sheetName val="MPXE"/>
      <sheetName val="82022"/>
      <sheetName val="Abbots Lane"/>
      <sheetName val="81134"/>
      <sheetName val="82013"/>
      <sheetName val="Barnet"/>
      <sheetName val="81059"/>
      <sheetName val="82029"/>
      <sheetName val="Slough"/>
      <sheetName val="81003"/>
      <sheetName val="82028"/>
      <sheetName val="LDC"/>
      <sheetName val="81074"/>
      <sheetName val="82034"/>
      <sheetName val="HOC"/>
      <sheetName val="81072"/>
      <sheetName val="82035"/>
      <sheetName val="Wolves"/>
      <sheetName val="81146"/>
      <sheetName val="82032"/>
      <sheetName val="GT Recharges"/>
      <sheetName val="NF Journal"/>
      <sheetName val="NF Calc"/>
      <sheetName val="North"/>
      <sheetName val="South"/>
      <sheetName val="Centre"/>
      <sheetName val="Estates"/>
      <sheetName val="Business"/>
      <sheetName val="CCUK"/>
      <sheetName val="90001"/>
      <sheetName val="90002"/>
      <sheetName val="90003"/>
      <sheetName val="90004"/>
      <sheetName val="Non Formula"/>
      <sheetName val="FCDATA"/>
      <sheetName val="FCLATCOMP"/>
      <sheetName val="FCPVCOMP"/>
      <sheetName val="FCLATSITE"/>
      <sheetName val="FCPVSITE"/>
      <sheetName val="FCGRAPH"/>
      <sheetName val="BDDATA"/>
      <sheetName val="BDFYCOMP"/>
      <sheetName val="BDYTDCOMP"/>
      <sheetName val="BDFYSITE"/>
      <sheetName val="BDYTDSITE"/>
      <sheetName val="PYDATA"/>
      <sheetName val="PYCOMP"/>
      <sheetName val="PYSITE"/>
      <sheetName val="ACDATA"/>
      <sheetName val="ACCOMP"/>
      <sheetName val="ACSITE"/>
      <sheetName val="Oracle"/>
      <sheetName val="Manhattan"/>
      <sheetName val="Decontam Spend"/>
      <sheetName val="Building"/>
      <sheetName val="Graph Data"/>
      <sheetName val="Descriptions"/>
      <sheetName val="Look Up _ Pick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v>1000</v>
          </cell>
          <cell r="B1">
            <v>2000</v>
          </cell>
          <cell r="C1">
            <v>3000</v>
          </cell>
          <cell r="D1">
            <v>4000</v>
          </cell>
          <cell r="E1">
            <v>5000</v>
          </cell>
          <cell r="F1">
            <v>6000</v>
          </cell>
          <cell r="G1">
            <v>7000</v>
          </cell>
          <cell r="H1">
            <v>8000</v>
          </cell>
          <cell r="I1">
            <v>9000</v>
          </cell>
          <cell r="J1">
            <v>10000</v>
          </cell>
          <cell r="K1">
            <v>11000</v>
          </cell>
          <cell r="L1">
            <v>12000</v>
          </cell>
          <cell r="M1">
            <v>13000</v>
          </cell>
          <cell r="N1">
            <v>14000</v>
          </cell>
          <cell r="O1">
            <v>15000</v>
          </cell>
          <cell r="P1">
            <v>16000</v>
          </cell>
          <cell r="Q1">
            <v>17000</v>
          </cell>
          <cell r="R1">
            <v>18000</v>
          </cell>
          <cell r="S1">
            <v>19000</v>
          </cell>
          <cell r="T1">
            <v>20000</v>
          </cell>
          <cell r="U1">
            <v>21000</v>
          </cell>
          <cell r="V1">
            <v>22000</v>
          </cell>
          <cell r="W1">
            <v>23000</v>
          </cell>
          <cell r="X1">
            <v>24000</v>
          </cell>
          <cell r="Y1">
            <v>25000</v>
          </cell>
          <cell r="Z1">
            <v>26000</v>
          </cell>
          <cell r="AA1">
            <v>27000</v>
          </cell>
          <cell r="AB1">
            <v>28000</v>
          </cell>
          <cell r="AC1">
            <v>29000</v>
          </cell>
          <cell r="AD1">
            <v>30000</v>
          </cell>
          <cell r="AE1">
            <v>31000</v>
          </cell>
          <cell r="AF1">
            <v>32000</v>
          </cell>
          <cell r="AG1">
            <v>33000</v>
          </cell>
          <cell r="AH1">
            <v>34000</v>
          </cell>
          <cell r="AI1">
            <v>35000</v>
          </cell>
          <cell r="AJ1">
            <v>36000</v>
          </cell>
          <cell r="AK1">
            <v>37000</v>
          </cell>
          <cell r="AL1">
            <v>38000</v>
          </cell>
          <cell r="AM1">
            <v>39000</v>
          </cell>
          <cell r="AN1">
            <v>40000</v>
          </cell>
          <cell r="AO1">
            <v>41000</v>
          </cell>
          <cell r="AP1">
            <v>42000</v>
          </cell>
          <cell r="AQ1">
            <v>43000</v>
          </cell>
          <cell r="AR1">
            <v>44000</v>
          </cell>
          <cell r="AS1">
            <v>45000</v>
          </cell>
          <cell r="AT1">
            <v>46000</v>
          </cell>
          <cell r="AU1">
            <v>47000</v>
          </cell>
          <cell r="AV1">
            <v>48000</v>
          </cell>
          <cell r="AW1">
            <v>49000</v>
          </cell>
          <cell r="AX1">
            <v>50000</v>
          </cell>
          <cell r="AY1">
            <v>51000</v>
          </cell>
          <cell r="AZ1">
            <v>52000</v>
          </cell>
          <cell r="BA1">
            <v>53000</v>
          </cell>
          <cell r="BB1">
            <v>54000</v>
          </cell>
          <cell r="BC1">
            <v>55000</v>
          </cell>
          <cell r="BD1">
            <v>56000</v>
          </cell>
          <cell r="BE1">
            <v>57000</v>
          </cell>
          <cell r="BF1">
            <v>58000</v>
          </cell>
          <cell r="BG1">
            <v>59000</v>
          </cell>
          <cell r="BH1">
            <v>60000</v>
          </cell>
          <cell r="BI1">
            <v>61000</v>
          </cell>
          <cell r="BJ1">
            <v>62000</v>
          </cell>
          <cell r="BK1">
            <v>63000</v>
          </cell>
          <cell r="BL1">
            <v>64000</v>
          </cell>
          <cell r="BM1">
            <v>65000</v>
          </cell>
          <cell r="BN1">
            <v>66000</v>
          </cell>
          <cell r="BO1">
            <v>67000</v>
          </cell>
          <cell r="BP1">
            <v>68000</v>
          </cell>
          <cell r="BQ1">
            <v>69000</v>
          </cell>
          <cell r="BR1">
            <v>70000</v>
          </cell>
          <cell r="BS1">
            <v>71000</v>
          </cell>
          <cell r="BT1">
            <v>72000</v>
          </cell>
          <cell r="BU1">
            <v>73000</v>
          </cell>
          <cell r="BV1">
            <v>74000</v>
          </cell>
          <cell r="BW1">
            <v>75000</v>
          </cell>
          <cell r="BX1">
            <v>76000</v>
          </cell>
          <cell r="BY1">
            <v>77000</v>
          </cell>
          <cell r="BZ1">
            <v>78000</v>
          </cell>
          <cell r="CA1">
            <v>79000</v>
          </cell>
          <cell r="CB1">
            <v>80000</v>
          </cell>
          <cell r="CC1">
            <v>81000</v>
          </cell>
          <cell r="CD1">
            <v>82000</v>
          </cell>
          <cell r="CE1">
            <v>83000</v>
          </cell>
          <cell r="CF1">
            <v>84000</v>
          </cell>
          <cell r="CG1">
            <v>85000</v>
          </cell>
          <cell r="CH1">
            <v>86000</v>
          </cell>
          <cell r="CI1">
            <v>87000</v>
          </cell>
          <cell r="CJ1">
            <v>88000</v>
          </cell>
          <cell r="CK1">
            <v>89000</v>
          </cell>
          <cell r="CL1">
            <v>90000</v>
          </cell>
          <cell r="CM1">
            <v>91000</v>
          </cell>
          <cell r="CN1">
            <v>92000</v>
          </cell>
          <cell r="CO1">
            <v>93000</v>
          </cell>
          <cell r="CP1">
            <v>94000</v>
          </cell>
          <cell r="CQ1">
            <v>95000</v>
          </cell>
          <cell r="CR1">
            <v>96000</v>
          </cell>
          <cell r="CS1">
            <v>97000</v>
          </cell>
          <cell r="CT1">
            <v>98000</v>
          </cell>
          <cell r="CU1">
            <v>99000</v>
          </cell>
          <cell r="CV1">
            <v>100000</v>
          </cell>
          <cell r="CW1">
            <v>101000</v>
          </cell>
          <cell r="CX1">
            <v>102000</v>
          </cell>
          <cell r="CY1">
            <v>103000</v>
          </cell>
          <cell r="CZ1">
            <v>104000</v>
          </cell>
          <cell r="DA1">
            <v>105000</v>
          </cell>
          <cell r="DB1">
            <v>106000</v>
          </cell>
          <cell r="DC1">
            <v>107000</v>
          </cell>
          <cell r="DD1">
            <v>108000</v>
          </cell>
          <cell r="DE1">
            <v>109000</v>
          </cell>
          <cell r="DF1">
            <v>110000</v>
          </cell>
          <cell r="DG1">
            <v>111000</v>
          </cell>
          <cell r="DH1">
            <v>112000</v>
          </cell>
          <cell r="DI1">
            <v>113000</v>
          </cell>
          <cell r="DJ1">
            <v>114000</v>
          </cell>
          <cell r="DK1">
            <v>115000</v>
          </cell>
          <cell r="DL1">
            <v>116000</v>
          </cell>
          <cell r="DM1">
            <v>117000</v>
          </cell>
          <cell r="DN1">
            <v>118000</v>
          </cell>
          <cell r="DO1">
            <v>119000</v>
          </cell>
          <cell r="DP1">
            <v>120000</v>
          </cell>
          <cell r="DQ1">
            <v>121000</v>
          </cell>
          <cell r="DR1">
            <v>122000</v>
          </cell>
          <cell r="DS1">
            <v>123000</v>
          </cell>
          <cell r="DT1">
            <v>124000</v>
          </cell>
          <cell r="DV1">
            <v>1000</v>
          </cell>
          <cell r="DW1">
            <v>2000</v>
          </cell>
          <cell r="DY1">
            <v>1000</v>
          </cell>
          <cell r="DZ1">
            <v>2000</v>
          </cell>
          <cell r="EA1">
            <v>3000</v>
          </cell>
          <cell r="EB1">
            <v>4000</v>
          </cell>
          <cell r="EC1">
            <v>5000</v>
          </cell>
          <cell r="ED1">
            <v>6000</v>
          </cell>
          <cell r="EE1">
            <v>7000</v>
          </cell>
          <cell r="EF1">
            <v>8000</v>
          </cell>
          <cell r="EG1">
            <v>9000</v>
          </cell>
          <cell r="EH1">
            <v>10000</v>
          </cell>
          <cell r="EI1">
            <v>11000</v>
          </cell>
          <cell r="EJ1">
            <v>12000</v>
          </cell>
          <cell r="EK1">
            <v>13000</v>
          </cell>
          <cell r="EL1">
            <v>14000</v>
          </cell>
          <cell r="EM1">
            <v>15000</v>
          </cell>
        </row>
        <row r="2">
          <cell r="B2" t="str">
            <v>NGT Property</v>
          </cell>
        </row>
        <row r="3">
          <cell r="B3" t="str">
            <v>Period 9 December 2005</v>
          </cell>
        </row>
        <row r="4">
          <cell r="B4" t="str">
            <v>National Grid Property (NGCPROPERTY)</v>
          </cell>
        </row>
        <row r="5">
          <cell r="B5" t="str">
            <v>Area Building Summary</v>
          </cell>
        </row>
        <row r="6">
          <cell r="B6" t="str">
            <v>PROPERTY</v>
          </cell>
        </row>
        <row r="9">
          <cell r="B9" t="str">
            <v>Current Month</v>
          </cell>
          <cell r="D9" t="str">
            <v xml:space="preserve"> </v>
          </cell>
          <cell r="E9" t="str">
            <v>Year to Date</v>
          </cell>
          <cell r="G9" t="str">
            <v xml:space="preserve"> </v>
          </cell>
          <cell r="J9" t="str">
            <v>Closure Status</v>
          </cell>
          <cell r="Q9" t="str">
            <v>Full Year</v>
          </cell>
          <cell r="R9" t="str">
            <v xml:space="preserve">Variance to </v>
          </cell>
          <cell r="U9" t="str">
            <v xml:space="preserve"> </v>
          </cell>
          <cell r="V9" t="str">
            <v>Run Rate</v>
          </cell>
          <cell r="Z9" t="str">
            <v xml:space="preserve"> </v>
          </cell>
          <cell r="AA9" t="str">
            <v>Current Month</v>
          </cell>
          <cell r="AB9" t="str">
            <v>Year To Date</v>
          </cell>
          <cell r="AC9" t="str">
            <v>Full Year</v>
          </cell>
          <cell r="AD9" t="str">
            <v>2004/05</v>
          </cell>
          <cell r="AE9" t="str">
            <v>Previous</v>
          </cell>
          <cell r="AG9" t="str">
            <v>Workstation / Area Allocation Data</v>
          </cell>
          <cell r="CE9" t="str">
            <v>Detail Allocation Calc</v>
          </cell>
          <cell r="DY9" t="str">
            <v>Summary Allocation Calc</v>
          </cell>
        </row>
        <row r="10">
          <cell r="B10" t="str">
            <v>Actual</v>
          </cell>
          <cell r="C10" t="str">
            <v>Variance</v>
          </cell>
          <cell r="D10" t="str">
            <v xml:space="preserve"> </v>
          </cell>
          <cell r="E10" t="str">
            <v>Actual</v>
          </cell>
          <cell r="F10" t="str">
            <v>Variance</v>
          </cell>
          <cell r="G10" t="str">
            <v xml:space="preserve"> </v>
          </cell>
          <cell r="H10" t="str">
            <v>£'000</v>
          </cell>
          <cell r="J10" t="str">
            <v>Site Type</v>
          </cell>
          <cell r="K10" t="str">
            <v>Area</v>
          </cell>
          <cell r="L10" t="str">
            <v>Actual</v>
          </cell>
          <cell r="M10" t="str">
            <v>Latest Forecast</v>
          </cell>
          <cell r="N10" t="str">
            <v>Previous Forecast</v>
          </cell>
          <cell r="O10" t="str">
            <v>Budget</v>
          </cell>
          <cell r="P10" t="str">
            <v xml:space="preserve"> </v>
          </cell>
          <cell r="Q10" t="str">
            <v>Forecast</v>
          </cell>
          <cell r="R10" t="str">
            <v>Previous Forecast</v>
          </cell>
          <cell r="S10" t="str">
            <v>Budget</v>
          </cell>
          <cell r="T10" t="str">
            <v>Prior Year</v>
          </cell>
          <cell r="U10" t="str">
            <v xml:space="preserve"> </v>
          </cell>
          <cell r="V10" t="str">
            <v>Current Month</v>
          </cell>
          <cell r="W10" t="str">
            <v>Variance</v>
          </cell>
          <cell r="X10" t="str">
            <v>Year to Date</v>
          </cell>
          <cell r="Y10" t="str">
            <v>Variance</v>
          </cell>
          <cell r="Z10" t="str">
            <v xml:space="preserve"> </v>
          </cell>
          <cell r="AA10" t="str">
            <v>Budget</v>
          </cell>
          <cell r="AB10" t="str">
            <v>Budget</v>
          </cell>
          <cell r="AC10" t="str">
            <v>Budget</v>
          </cell>
          <cell r="AD10" t="str">
            <v>Actual</v>
          </cell>
          <cell r="AE10" t="str">
            <v>Forecast</v>
          </cell>
          <cell r="AG10" t="str">
            <v>Scotland</v>
          </cell>
          <cell r="AH10" t="str">
            <v>North of England</v>
          </cell>
          <cell r="AI10" t="str">
            <v>South of England</v>
          </cell>
          <cell r="AJ10" t="str">
            <v>Wales &amp; The West</v>
          </cell>
          <cell r="AK10" t="str">
            <v>East of England</v>
          </cell>
          <cell r="AL10" t="str">
            <v>North London</v>
          </cell>
          <cell r="AM10" t="str">
            <v>North West</v>
          </cell>
          <cell r="AN10" t="str">
            <v>West Midlands</v>
          </cell>
          <cell r="AO10" t="str">
            <v>Emergency</v>
          </cell>
          <cell r="AP10" t="str">
            <v>Distribution Finance</v>
          </cell>
          <cell r="AQ10" t="str">
            <v>Network Policy</v>
          </cell>
          <cell r="AR10" t="str">
            <v>Safety &amp; Engineering</v>
          </cell>
          <cell r="AS10" t="str">
            <v>Operations &amp; Trading</v>
          </cell>
          <cell r="AT10" t="str">
            <v>Network Strategy</v>
          </cell>
          <cell r="AU10" t="str">
            <v>Commercial</v>
          </cell>
          <cell r="AV10" t="str">
            <v>Transmission Finance</v>
          </cell>
          <cell r="AW10" t="str">
            <v>Engineering</v>
          </cell>
          <cell r="AX10" t="str">
            <v>Support Services</v>
          </cell>
          <cell r="AY10" t="str">
            <v>Communications</v>
          </cell>
          <cell r="AZ10" t="str">
            <v>HR</v>
          </cell>
          <cell r="BA10" t="str">
            <v>Regulation</v>
          </cell>
          <cell r="BB10" t="str">
            <v>Legal</v>
          </cell>
          <cell r="BC10" t="str">
            <v>Procurement &amp; Logistics</v>
          </cell>
          <cell r="BD10" t="str">
            <v>IS</v>
          </cell>
          <cell r="BE10" t="str">
            <v>XoServe</v>
          </cell>
          <cell r="BF10" t="str">
            <v>TMS</v>
          </cell>
          <cell r="BG10" t="str">
            <v>UMS</v>
          </cell>
          <cell r="BH10" t="str">
            <v>Advantica</v>
          </cell>
          <cell r="BI10" t="str">
            <v>Corporate Centre</v>
          </cell>
          <cell r="BJ10" t="str">
            <v>Fulcrum</v>
          </cell>
          <cell r="BK10" t="str">
            <v>LNG</v>
          </cell>
          <cell r="BL10" t="str">
            <v>Lettable Space</v>
          </cell>
          <cell r="BM10" t="str">
            <v>Network Services</v>
          </cell>
          <cell r="BN10" t="str">
            <v>NGCETO</v>
          </cell>
          <cell r="BO10" t="str">
            <v>NGCHR</v>
          </cell>
          <cell r="BP10" t="str">
            <v>NGCESO</v>
          </cell>
          <cell r="BQ10" t="str">
            <v>BDTRAN</v>
          </cell>
          <cell r="BR10" t="str">
            <v>FRENCHLINK</v>
          </cell>
          <cell r="BS10" t="str">
            <v>SCOTLINK</v>
          </cell>
          <cell r="BT10" t="str">
            <v>GGRIDCOM</v>
          </cell>
          <cell r="BU10" t="str">
            <v>GStaff</v>
          </cell>
          <cell r="BV10" t="str">
            <v>TStaff</v>
          </cell>
          <cell r="BX10" t="str">
            <v>Transco Total</v>
          </cell>
          <cell r="BY10" t="str">
            <v>Grid Total</v>
          </cell>
          <cell r="CA10" t="str">
            <v>Data Total</v>
          </cell>
          <cell r="CC10" t="str">
            <v>Check</v>
          </cell>
          <cell r="CE10" t="str">
            <v>Scotland</v>
          </cell>
          <cell r="CF10" t="str">
            <v>North of England</v>
          </cell>
          <cell r="CG10" t="str">
            <v>South of England</v>
          </cell>
          <cell r="CH10" t="str">
            <v>Wales &amp; The West</v>
          </cell>
          <cell r="CI10" t="str">
            <v>East of England</v>
          </cell>
          <cell r="CJ10" t="str">
            <v>North London</v>
          </cell>
          <cell r="CK10" t="str">
            <v>North West</v>
          </cell>
          <cell r="CL10" t="str">
            <v>West Midlands</v>
          </cell>
          <cell r="CM10" t="str">
            <v>Emergency</v>
          </cell>
          <cell r="CN10" t="str">
            <v>Distribution Finance</v>
          </cell>
          <cell r="CO10" t="str">
            <v>Network Policy</v>
          </cell>
          <cell r="CP10" t="str">
            <v>Safety &amp; Engineering</v>
          </cell>
          <cell r="CQ10" t="str">
            <v>Operations &amp; Trading</v>
          </cell>
          <cell r="CR10" t="str">
            <v>Network Strategy</v>
          </cell>
          <cell r="CS10" t="str">
            <v>Commercial</v>
          </cell>
          <cell r="CT10" t="str">
            <v>Transmission Finance</v>
          </cell>
          <cell r="CU10" t="str">
            <v>Engineering</v>
          </cell>
          <cell r="CV10" t="str">
            <v>Support Services</v>
          </cell>
          <cell r="CW10" t="str">
            <v>Communications</v>
          </cell>
          <cell r="CX10" t="str">
            <v>HR</v>
          </cell>
          <cell r="CY10" t="str">
            <v>Regulation</v>
          </cell>
          <cell r="CZ10" t="str">
            <v>Legal</v>
          </cell>
          <cell r="DA10" t="str">
            <v>Procurement &amp; Logistics</v>
          </cell>
          <cell r="DB10" t="str">
            <v>IS</v>
          </cell>
          <cell r="DC10" t="str">
            <v>XoServe</v>
          </cell>
          <cell r="DD10" t="str">
            <v>TMS</v>
          </cell>
          <cell r="DE10" t="str">
            <v>UMS</v>
          </cell>
          <cell r="DF10" t="str">
            <v>Advantica</v>
          </cell>
          <cell r="DG10" t="str">
            <v>Corporate Centre</v>
          </cell>
          <cell r="DH10" t="str">
            <v>Fulcrum</v>
          </cell>
          <cell r="DI10" t="str">
            <v>LNG</v>
          </cell>
          <cell r="DJ10" t="str">
            <v>Lettable Space</v>
          </cell>
          <cell r="DK10" t="str">
            <v>Network Services</v>
          </cell>
          <cell r="DL10" t="str">
            <v>NGCETO</v>
          </cell>
          <cell r="DM10" t="str">
            <v>NGCHR</v>
          </cell>
          <cell r="DN10" t="str">
            <v>NGCESO</v>
          </cell>
          <cell r="DO10" t="str">
            <v>BDTRAN</v>
          </cell>
          <cell r="DP10" t="str">
            <v>FRENCHLINK</v>
          </cell>
          <cell r="DQ10" t="str">
            <v>SCOTLINK</v>
          </cell>
          <cell r="DR10" t="str">
            <v>GGRIDCOM</v>
          </cell>
          <cell r="DS10" t="str">
            <v>GStaff</v>
          </cell>
          <cell r="DT10" t="str">
            <v>TStaff</v>
          </cell>
          <cell r="DV10" t="str">
            <v>Total</v>
          </cell>
          <cell r="DW10" t="str">
            <v>Check</v>
          </cell>
          <cell r="DY10" t="str">
            <v>iDN</v>
          </cell>
          <cell r="DZ10" t="str">
            <v>rDN</v>
          </cell>
          <cell r="EA10" t="str">
            <v>Other Distribution</v>
          </cell>
          <cell r="EB10" t="str">
            <v>Gas Transmission</v>
          </cell>
          <cell r="EC10" t="str">
            <v>IS</v>
          </cell>
          <cell r="ED10" t="str">
            <v>Other Business Services</v>
          </cell>
          <cell r="EE10" t="str">
            <v>Transco Non Formula</v>
          </cell>
          <cell r="EF10" t="str">
            <v>Space</v>
          </cell>
          <cell r="EG10" t="str">
            <v>NGCETO</v>
          </cell>
          <cell r="EH10" t="str">
            <v>NGCESO</v>
          </cell>
          <cell r="EI10" t="str">
            <v>Other NGC</v>
          </cell>
          <cell r="EJ10" t="str">
            <v>Staff</v>
          </cell>
          <cell r="EL10" t="str">
            <v>Total</v>
          </cell>
          <cell r="EM10" t="str">
            <v>Check</v>
          </cell>
        </row>
        <row r="11">
          <cell r="B11" t="str">
            <v>ACSITE</v>
          </cell>
          <cell r="E11" t="str">
            <v>ACSITE</v>
          </cell>
          <cell r="Q11" t="str">
            <v>FCLATSITE</v>
          </cell>
          <cell r="AA11" t="str">
            <v>BDYTDSITE</v>
          </cell>
          <cell r="AB11" t="str">
            <v>BDYTDSITE</v>
          </cell>
          <cell r="AC11" t="str">
            <v>BDFYSITE</v>
          </cell>
          <cell r="AD11" t="str">
            <v>PYSITE</v>
          </cell>
          <cell r="AE11" t="str">
            <v>FCPVSITE</v>
          </cell>
          <cell r="AG11" t="str">
            <v>4</v>
          </cell>
          <cell r="AH11" t="str">
            <v>5</v>
          </cell>
          <cell r="AI11" t="str">
            <v>6</v>
          </cell>
          <cell r="AJ11" t="str">
            <v>7</v>
          </cell>
          <cell r="AK11" t="str">
            <v>11</v>
          </cell>
          <cell r="AL11" t="str">
            <v>12</v>
          </cell>
          <cell r="AM11" t="str">
            <v>13</v>
          </cell>
          <cell r="AN11" t="str">
            <v>14</v>
          </cell>
          <cell r="AO11" t="str">
            <v>18</v>
          </cell>
          <cell r="AP11" t="str">
            <v>20</v>
          </cell>
          <cell r="AQ11" t="str">
            <v>21</v>
          </cell>
          <cell r="AR11" t="str">
            <v>22</v>
          </cell>
          <cell r="AS11" t="str">
            <v>26</v>
          </cell>
          <cell r="AT11" t="str">
            <v>27</v>
          </cell>
          <cell r="AU11" t="str">
            <v>28</v>
          </cell>
          <cell r="AV11" t="str">
            <v>29</v>
          </cell>
          <cell r="AW11" t="str">
            <v>30</v>
          </cell>
          <cell r="AX11" t="str">
            <v>34</v>
          </cell>
          <cell r="AY11" t="str">
            <v>35</v>
          </cell>
          <cell r="AZ11" t="str">
            <v>36</v>
          </cell>
          <cell r="BA11" t="str">
            <v>37</v>
          </cell>
          <cell r="BB11" t="str">
            <v>38</v>
          </cell>
          <cell r="BC11" t="str">
            <v>39</v>
          </cell>
          <cell r="BD11" t="str">
            <v>43</v>
          </cell>
          <cell r="BE11" t="str">
            <v>44</v>
          </cell>
          <cell r="BF11" t="str">
            <v>45</v>
          </cell>
          <cell r="BG11" t="str">
            <v>46</v>
          </cell>
          <cell r="BH11" t="str">
            <v>48</v>
          </cell>
          <cell r="BI11" t="str">
            <v>49</v>
          </cell>
          <cell r="BJ11" t="str">
            <v>50</v>
          </cell>
          <cell r="BK11" t="str">
            <v>51</v>
          </cell>
          <cell r="BL11" t="str">
            <v>55</v>
          </cell>
          <cell r="BM11" t="str">
            <v>56</v>
          </cell>
          <cell r="BN11" t="str">
            <v>60</v>
          </cell>
          <cell r="BO11" t="str">
            <v>61</v>
          </cell>
          <cell r="BP11" t="str">
            <v>62</v>
          </cell>
          <cell r="BQ11" t="str">
            <v>63</v>
          </cell>
          <cell r="BR11" t="str">
            <v>64</v>
          </cell>
          <cell r="BS11" t="str">
            <v>65</v>
          </cell>
          <cell r="BT11" t="str">
            <v>66</v>
          </cell>
          <cell r="BU11" t="str">
            <v>68</v>
          </cell>
          <cell r="BV11" t="str">
            <v>70</v>
          </cell>
          <cell r="CA11" t="str">
            <v>76</v>
          </cell>
        </row>
        <row r="12">
          <cell r="B12" t="str">
            <v>9</v>
          </cell>
          <cell r="AA12" t="str">
            <v>9</v>
          </cell>
        </row>
        <row r="14">
          <cell r="E14" t="e">
            <v>#N/A</v>
          </cell>
          <cell r="H14" t="str">
            <v>Planned Closure Date</v>
          </cell>
          <cell r="Q14" t="e">
            <v>#N/A</v>
          </cell>
          <cell r="R14" t="e">
            <v>#N/A</v>
          </cell>
          <cell r="S14" t="e">
            <v>#N/A</v>
          </cell>
        </row>
        <row r="16">
          <cell r="H16" t="str">
            <v>Centre</v>
          </cell>
        </row>
        <row r="17">
          <cell r="A17" t="str">
            <v>NGT</v>
          </cell>
          <cell r="B17">
            <v>802235.29</v>
          </cell>
          <cell r="C17">
            <v>73973.310000000056</v>
          </cell>
          <cell r="E17">
            <v>6908891.1399999997</v>
          </cell>
          <cell r="F17">
            <v>976986.26000000071</v>
          </cell>
          <cell r="H17" t="str">
            <v>Warwick (NGT House)</v>
          </cell>
          <cell r="J17" t="str">
            <v/>
          </cell>
          <cell r="K17" t="str">
            <v/>
          </cell>
          <cell r="Q17">
            <v>10606245.539999999</v>
          </cell>
          <cell r="R17">
            <v>144616.91999999993</v>
          </cell>
          <cell r="S17">
            <v>-91742.339999999385</v>
          </cell>
          <cell r="T17">
            <v>-745770.62999999942</v>
          </cell>
          <cell r="V17">
            <v>9315597.0099999998</v>
          </cell>
          <cell r="W17">
            <v>1290648.5300000007</v>
          </cell>
          <cell r="X17">
            <v>9211854.8533333316</v>
          </cell>
          <cell r="Y17">
            <v>1394390.6866666679</v>
          </cell>
          <cell r="AA17">
            <v>876208.60000000009</v>
          </cell>
          <cell r="AB17">
            <v>7885877.4000000004</v>
          </cell>
          <cell r="AC17">
            <v>10514503.200000001</v>
          </cell>
          <cell r="AD17">
            <v>9860474.9100000001</v>
          </cell>
          <cell r="AE17">
            <v>10750862.460000001</v>
          </cell>
          <cell r="AG17">
            <v>0</v>
          </cell>
          <cell r="AH17">
            <v>0</v>
          </cell>
          <cell r="AI17">
            <v>0</v>
          </cell>
          <cell r="AJ17">
            <v>0</v>
          </cell>
          <cell r="AK17">
            <v>0</v>
          </cell>
          <cell r="AL17">
            <v>0</v>
          </cell>
          <cell r="AM17">
            <v>0</v>
          </cell>
          <cell r="AN17">
            <v>0</v>
          </cell>
          <cell r="AO17">
            <v>0</v>
          </cell>
          <cell r="AP17">
            <v>63000</v>
          </cell>
          <cell r="AQ17">
            <v>225000</v>
          </cell>
          <cell r="AR17">
            <v>57000</v>
          </cell>
          <cell r="AS17">
            <v>123750</v>
          </cell>
          <cell r="AT17">
            <v>95550</v>
          </cell>
          <cell r="AU17">
            <v>66000</v>
          </cell>
          <cell r="AV17">
            <v>23000</v>
          </cell>
          <cell r="AW17">
            <v>0</v>
          </cell>
          <cell r="AX17">
            <v>154100</v>
          </cell>
          <cell r="AY17">
            <v>16900</v>
          </cell>
          <cell r="AZ17">
            <v>52650</v>
          </cell>
          <cell r="BA17">
            <v>15600</v>
          </cell>
          <cell r="BB17">
            <v>24700</v>
          </cell>
          <cell r="BC17">
            <v>56000</v>
          </cell>
          <cell r="BD17">
            <v>0</v>
          </cell>
          <cell r="BE17">
            <v>0</v>
          </cell>
          <cell r="BF17">
            <v>0</v>
          </cell>
          <cell r="BG17">
            <v>0</v>
          </cell>
          <cell r="BH17">
            <v>0</v>
          </cell>
          <cell r="BI17">
            <v>0</v>
          </cell>
          <cell r="BJ17">
            <v>0</v>
          </cell>
          <cell r="BK17">
            <v>0</v>
          </cell>
          <cell r="BL17">
            <v>0</v>
          </cell>
          <cell r="BM17">
            <v>0</v>
          </cell>
          <cell r="BN17">
            <v>503750</v>
          </cell>
          <cell r="BO17">
            <v>0</v>
          </cell>
          <cell r="BP17">
            <v>110000</v>
          </cell>
          <cell r="BQ17">
            <v>24000</v>
          </cell>
          <cell r="BR17">
            <v>6000</v>
          </cell>
          <cell r="BS17">
            <v>5500</v>
          </cell>
          <cell r="BT17">
            <v>4500</v>
          </cell>
          <cell r="BU17">
            <v>0</v>
          </cell>
          <cell r="BV17">
            <v>0</v>
          </cell>
          <cell r="BX17">
            <v>973250</v>
          </cell>
          <cell r="BY17">
            <v>653750</v>
          </cell>
          <cell r="CA17">
            <v>1627000</v>
          </cell>
          <cell r="CC17">
            <v>0</v>
          </cell>
          <cell r="CE17">
            <v>0</v>
          </cell>
          <cell r="CF17">
            <v>0</v>
          </cell>
          <cell r="CG17">
            <v>0</v>
          </cell>
          <cell r="CH17">
            <v>0</v>
          </cell>
          <cell r="CI17">
            <v>0</v>
          </cell>
          <cell r="CJ17">
            <v>0</v>
          </cell>
          <cell r="CK17">
            <v>0</v>
          </cell>
          <cell r="CL17">
            <v>0</v>
          </cell>
          <cell r="CM17">
            <v>0</v>
          </cell>
          <cell r="CN17">
            <v>435534.37154687895</v>
          </cell>
          <cell r="CO17">
            <v>1555479.8983817105</v>
          </cell>
          <cell r="CP17">
            <v>394054.90759003331</v>
          </cell>
          <cell r="CQ17">
            <v>855513.94410994078</v>
          </cell>
          <cell r="CR17">
            <v>660560.46351276641</v>
          </cell>
          <cell r="CS17">
            <v>456274.10352530173</v>
          </cell>
          <cell r="CT17">
            <v>159004.61183457484</v>
          </cell>
          <cell r="CU17">
            <v>0</v>
          </cell>
          <cell r="CV17">
            <v>1065330.8992916516</v>
          </cell>
          <cell r="CW17">
            <v>116833.82347844848</v>
          </cell>
          <cell r="CX17">
            <v>363982.29622132028</v>
          </cell>
          <cell r="CY17">
            <v>107846.6062877986</v>
          </cell>
          <cell r="CZ17">
            <v>170757.12662234777</v>
          </cell>
          <cell r="DA17">
            <v>387141.66359722574</v>
          </cell>
          <cell r="DB17">
            <v>0</v>
          </cell>
          <cell r="DC17">
            <v>0</v>
          </cell>
          <cell r="DD17">
            <v>0</v>
          </cell>
          <cell r="DE17">
            <v>0</v>
          </cell>
          <cell r="DF17">
            <v>0</v>
          </cell>
          <cell r="DG17">
            <v>0</v>
          </cell>
          <cell r="DH17">
            <v>0</v>
          </cell>
          <cell r="DI17">
            <v>0</v>
          </cell>
          <cell r="DJ17">
            <v>0</v>
          </cell>
          <cell r="DK17">
            <v>0</v>
          </cell>
          <cell r="DL17">
            <v>2988157.0211701728</v>
          </cell>
          <cell r="DM17">
            <v>0</v>
          </cell>
          <cell r="DN17">
            <v>652500.78874187404</v>
          </cell>
          <cell r="DO17">
            <v>142363.8084527725</v>
          </cell>
          <cell r="DP17">
            <v>35590.952113193125</v>
          </cell>
          <cell r="DQ17">
            <v>32625.039437093696</v>
          </cell>
          <cell r="DR17">
            <v>26693.214084894844</v>
          </cell>
          <cell r="DS17">
            <v>0</v>
          </cell>
          <cell r="DT17">
            <v>0</v>
          </cell>
          <cell r="DV17">
            <v>10606245.539999999</v>
          </cell>
          <cell r="DW17">
            <v>0</v>
          </cell>
          <cell r="DY17">
            <v>0</v>
          </cell>
          <cell r="DZ17">
            <v>0</v>
          </cell>
          <cell r="EA17">
            <v>2385069.1775186229</v>
          </cell>
          <cell r="EB17">
            <v>2131353.1229825835</v>
          </cell>
          <cell r="EC17">
            <v>0</v>
          </cell>
          <cell r="ED17">
            <v>2211892.4154987927</v>
          </cell>
          <cell r="EE17">
            <v>0</v>
          </cell>
          <cell r="EF17">
            <v>0</v>
          </cell>
          <cell r="EG17">
            <v>2988157.0211701728</v>
          </cell>
          <cell r="EH17">
            <v>652500.78874187404</v>
          </cell>
          <cell r="EI17">
            <v>237273.01408795413</v>
          </cell>
          <cell r="EJ17">
            <v>0</v>
          </cell>
          <cell r="EL17">
            <v>10606245.540000001</v>
          </cell>
          <cell r="EM17">
            <v>0</v>
          </cell>
        </row>
        <row r="18">
          <cell r="A18" t="str">
            <v>HOC</v>
          </cell>
          <cell r="B18">
            <v>170793.91999999998</v>
          </cell>
          <cell r="C18">
            <v>223860.73000000004</v>
          </cell>
          <cell r="E18">
            <v>2980651.71</v>
          </cell>
          <cell r="F18">
            <v>571240.14000000036</v>
          </cell>
          <cell r="H18" t="str">
            <v>Hinckley Ops Centre (Brick Kiln Street)</v>
          </cell>
          <cell r="J18" t="str">
            <v/>
          </cell>
          <cell r="K18" t="str">
            <v/>
          </cell>
          <cell r="Q18">
            <v>4191009.48</v>
          </cell>
          <cell r="R18">
            <v>418346.31999999983</v>
          </cell>
          <cell r="S18">
            <v>544846.31999999983</v>
          </cell>
          <cell r="T18">
            <v>-53133.020000000019</v>
          </cell>
          <cell r="V18">
            <v>3493033.4699999997</v>
          </cell>
          <cell r="W18">
            <v>697976.01000000047</v>
          </cell>
          <cell r="X18">
            <v>3974202.28</v>
          </cell>
          <cell r="Y18">
            <v>216807.20000000024</v>
          </cell>
          <cell r="AA18">
            <v>394654.65</v>
          </cell>
          <cell r="AB18">
            <v>3551891.85</v>
          </cell>
          <cell r="AC18">
            <v>4735855.8</v>
          </cell>
          <cell r="AD18">
            <v>4137876.46</v>
          </cell>
          <cell r="AE18">
            <v>4609355.8</v>
          </cell>
          <cell r="AG18">
            <v>0</v>
          </cell>
          <cell r="AH18">
            <v>0</v>
          </cell>
          <cell r="AI18">
            <v>0</v>
          </cell>
          <cell r="AJ18">
            <v>0</v>
          </cell>
          <cell r="AK18">
            <v>0</v>
          </cell>
          <cell r="AL18">
            <v>0</v>
          </cell>
          <cell r="AM18">
            <v>0</v>
          </cell>
          <cell r="AN18">
            <v>0</v>
          </cell>
          <cell r="AO18">
            <v>0</v>
          </cell>
          <cell r="AP18">
            <v>140000</v>
          </cell>
          <cell r="AQ18">
            <v>800000</v>
          </cell>
          <cell r="AR18">
            <v>8000</v>
          </cell>
          <cell r="AS18">
            <v>56000</v>
          </cell>
          <cell r="AT18">
            <v>168000</v>
          </cell>
          <cell r="AU18">
            <v>0</v>
          </cell>
          <cell r="AV18">
            <v>0</v>
          </cell>
          <cell r="AW18">
            <v>8000</v>
          </cell>
          <cell r="AX18">
            <v>23000</v>
          </cell>
          <cell r="AY18">
            <v>7000</v>
          </cell>
          <cell r="AZ18">
            <v>0</v>
          </cell>
          <cell r="BA18">
            <v>0</v>
          </cell>
          <cell r="BB18">
            <v>0</v>
          </cell>
          <cell r="BC18">
            <v>0</v>
          </cell>
          <cell r="BD18">
            <v>217000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X18">
            <v>1427000</v>
          </cell>
          <cell r="BY18">
            <v>0</v>
          </cell>
          <cell r="CA18">
            <v>1427000</v>
          </cell>
          <cell r="CC18">
            <v>0</v>
          </cell>
          <cell r="CE18">
            <v>0</v>
          </cell>
          <cell r="CF18">
            <v>0</v>
          </cell>
          <cell r="CG18">
            <v>0</v>
          </cell>
          <cell r="CH18">
            <v>0</v>
          </cell>
          <cell r="CI18">
            <v>0</v>
          </cell>
          <cell r="CJ18">
            <v>0</v>
          </cell>
          <cell r="CK18">
            <v>0</v>
          </cell>
          <cell r="CL18">
            <v>0</v>
          </cell>
          <cell r="CM18">
            <v>0</v>
          </cell>
          <cell r="CN18">
            <v>411171.21737911704</v>
          </cell>
          <cell r="CO18">
            <v>2349549.8135949546</v>
          </cell>
          <cell r="CP18">
            <v>23495.498135949543</v>
          </cell>
          <cell r="CQ18">
            <v>164468.4869516468</v>
          </cell>
          <cell r="CR18">
            <v>493405.46085494041</v>
          </cell>
          <cell r="CS18">
            <v>0</v>
          </cell>
          <cell r="CT18">
            <v>0</v>
          </cell>
          <cell r="CU18">
            <v>23495.498135949543</v>
          </cell>
          <cell r="CV18">
            <v>67549.557140854944</v>
          </cell>
          <cell r="CW18">
            <v>20558.56086895585</v>
          </cell>
          <cell r="CX18">
            <v>0</v>
          </cell>
          <cell r="CY18">
            <v>0</v>
          </cell>
          <cell r="CZ18">
            <v>0</v>
          </cell>
          <cell r="DA18">
            <v>0</v>
          </cell>
          <cell r="DB18">
            <v>637315.38693763141</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V18">
            <v>4191009.48</v>
          </cell>
          <cell r="DW18">
            <v>0</v>
          </cell>
          <cell r="DY18">
            <v>0</v>
          </cell>
          <cell r="DZ18">
            <v>0</v>
          </cell>
          <cell r="EA18">
            <v>2784216.529110021</v>
          </cell>
          <cell r="EB18">
            <v>681369.44594253669</v>
          </cell>
          <cell r="EC18">
            <v>637315.38693763141</v>
          </cell>
          <cell r="ED18">
            <v>88108.118009810802</v>
          </cell>
          <cell r="EE18">
            <v>0</v>
          </cell>
          <cell r="EF18">
            <v>0</v>
          </cell>
          <cell r="EG18">
            <v>0</v>
          </cell>
          <cell r="EH18">
            <v>0</v>
          </cell>
          <cell r="EI18">
            <v>0</v>
          </cell>
          <cell r="EJ18">
            <v>0</v>
          </cell>
          <cell r="EL18">
            <v>4191009.48</v>
          </cell>
          <cell r="EM18">
            <v>0</v>
          </cell>
        </row>
        <row r="19">
          <cell r="A19" t="str">
            <v>81106</v>
          </cell>
          <cell r="B19">
            <v>388116.47999999998</v>
          </cell>
          <cell r="C19">
            <v>-33030.559999999998</v>
          </cell>
          <cell r="E19">
            <v>3202558.83</v>
          </cell>
          <cell r="F19">
            <v>-6785.5500000002794</v>
          </cell>
          <cell r="H19" t="str">
            <v>Northampton (Lakeside House)</v>
          </cell>
          <cell r="I19" t="str">
            <v>81106</v>
          </cell>
          <cell r="J19" t="str">
            <v>Shared</v>
          </cell>
          <cell r="K19" t="str">
            <v>Centre</v>
          </cell>
          <cell r="Q19">
            <v>4017766.96</v>
          </cell>
          <cell r="R19">
            <v>20000</v>
          </cell>
          <cell r="S19">
            <v>243264.08000000007</v>
          </cell>
          <cell r="T19">
            <v>-3626362.92</v>
          </cell>
          <cell r="V19">
            <v>4366908.2699999996</v>
          </cell>
          <cell r="W19">
            <v>-349141.30999999959</v>
          </cell>
          <cell r="X19">
            <v>4270078.4400000004</v>
          </cell>
          <cell r="Y19">
            <v>-252311.48000000045</v>
          </cell>
          <cell r="AA19">
            <v>355085.92</v>
          </cell>
          <cell r="AB19">
            <v>3195773.28</v>
          </cell>
          <cell r="AC19">
            <v>4261031.04</v>
          </cell>
          <cell r="AD19">
            <v>391404.04</v>
          </cell>
          <cell r="AE19">
            <v>4037766.96</v>
          </cell>
          <cell r="AG19">
            <v>0</v>
          </cell>
          <cell r="AH19">
            <v>0</v>
          </cell>
          <cell r="AI19">
            <v>0</v>
          </cell>
          <cell r="AJ19">
            <v>0</v>
          </cell>
          <cell r="AK19">
            <v>0</v>
          </cell>
          <cell r="AL19">
            <v>0</v>
          </cell>
          <cell r="AM19">
            <v>0</v>
          </cell>
          <cell r="AN19">
            <v>0</v>
          </cell>
          <cell r="AO19">
            <v>780000</v>
          </cell>
          <cell r="AP19">
            <v>120000</v>
          </cell>
          <cell r="AQ19">
            <v>0</v>
          </cell>
          <cell r="AR19">
            <v>0</v>
          </cell>
          <cell r="AS19">
            <v>0</v>
          </cell>
          <cell r="AT19">
            <v>0</v>
          </cell>
          <cell r="AU19">
            <v>0</v>
          </cell>
          <cell r="AV19">
            <v>0</v>
          </cell>
          <cell r="AW19">
            <v>0</v>
          </cell>
          <cell r="AX19">
            <v>100000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1000000</v>
          </cell>
          <cell r="BY19">
            <v>0</v>
          </cell>
          <cell r="CA19">
            <v>1000000</v>
          </cell>
          <cell r="CC19">
            <v>0</v>
          </cell>
          <cell r="CE19">
            <v>0</v>
          </cell>
          <cell r="CF19">
            <v>0</v>
          </cell>
          <cell r="CG19">
            <v>0</v>
          </cell>
          <cell r="CH19">
            <v>0</v>
          </cell>
          <cell r="CI19">
            <v>0</v>
          </cell>
          <cell r="CJ19">
            <v>0</v>
          </cell>
          <cell r="CK19">
            <v>0</v>
          </cell>
          <cell r="CL19">
            <v>0</v>
          </cell>
          <cell r="CM19">
            <v>3133858.2288000002</v>
          </cell>
          <cell r="CN19">
            <v>482132.03519999998</v>
          </cell>
          <cell r="CO19">
            <v>0</v>
          </cell>
          <cell r="CP19">
            <v>0</v>
          </cell>
          <cell r="CQ19">
            <v>0</v>
          </cell>
          <cell r="CR19">
            <v>0</v>
          </cell>
          <cell r="CS19">
            <v>0</v>
          </cell>
          <cell r="CT19">
            <v>0</v>
          </cell>
          <cell r="CU19">
            <v>0</v>
          </cell>
          <cell r="CV19">
            <v>401776.696</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V19">
            <v>4017766.96</v>
          </cell>
          <cell r="DW19">
            <v>0</v>
          </cell>
          <cell r="DY19">
            <v>0</v>
          </cell>
          <cell r="DZ19">
            <v>0</v>
          </cell>
          <cell r="EA19">
            <v>3615990.264</v>
          </cell>
          <cell r="EB19">
            <v>0</v>
          </cell>
          <cell r="EC19">
            <v>0</v>
          </cell>
          <cell r="ED19">
            <v>401776.696</v>
          </cell>
          <cell r="EE19">
            <v>0</v>
          </cell>
          <cell r="EF19">
            <v>0</v>
          </cell>
          <cell r="EG19">
            <v>0</v>
          </cell>
          <cell r="EH19">
            <v>0</v>
          </cell>
          <cell r="EI19">
            <v>0</v>
          </cell>
          <cell r="EJ19">
            <v>0</v>
          </cell>
          <cell r="EL19">
            <v>4017766.96</v>
          </cell>
          <cell r="EM19">
            <v>0</v>
          </cell>
        </row>
        <row r="20">
          <cell r="A20" t="str">
            <v>81142</v>
          </cell>
          <cell r="B20">
            <v>80934.820000000007</v>
          </cell>
          <cell r="C20">
            <v>-80934.820000000007</v>
          </cell>
          <cell r="E20">
            <v>1796843.53</v>
          </cell>
          <cell r="F20">
            <v>-498900.73</v>
          </cell>
          <cell r="H20" t="str">
            <v>Solihull (31 Homer Road)</v>
          </cell>
          <cell r="I20" t="str">
            <v>81142</v>
          </cell>
          <cell r="J20" t="str">
            <v>Closure</v>
          </cell>
          <cell r="K20" t="str">
            <v>Centre</v>
          </cell>
          <cell r="L20" t="str">
            <v/>
          </cell>
          <cell r="M20" t="str">
            <v>Sep 05</v>
          </cell>
          <cell r="N20" t="str">
            <v>Aug 05</v>
          </cell>
          <cell r="O20" t="str">
            <v>Aug 05</v>
          </cell>
          <cell r="Q20">
            <v>1780467</v>
          </cell>
          <cell r="R20">
            <v>-235175.1399999999</v>
          </cell>
          <cell r="S20">
            <v>-482524.19999999995</v>
          </cell>
          <cell r="T20">
            <v>1177625.25</v>
          </cell>
          <cell r="V20">
            <v>2039647.99</v>
          </cell>
          <cell r="W20">
            <v>-259180.99</v>
          </cell>
          <cell r="X20">
            <v>2395791.3733333331</v>
          </cell>
          <cell r="Y20">
            <v>-615324.37333333306</v>
          </cell>
          <cell r="AA20">
            <v>0</v>
          </cell>
          <cell r="AB20">
            <v>1297942.8</v>
          </cell>
          <cell r="AC20">
            <v>1297942.8</v>
          </cell>
          <cell r="AD20">
            <v>2958092.25</v>
          </cell>
          <cell r="AE20">
            <v>1545291.86</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90000</v>
          </cell>
          <cell r="AY20">
            <v>0</v>
          </cell>
          <cell r="AZ20">
            <v>0</v>
          </cell>
          <cell r="BA20">
            <v>0</v>
          </cell>
          <cell r="BB20">
            <v>0</v>
          </cell>
          <cell r="BC20">
            <v>0</v>
          </cell>
          <cell r="BD20">
            <v>453000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X20">
            <v>543000</v>
          </cell>
          <cell r="BY20">
            <v>0</v>
          </cell>
          <cell r="CA20">
            <v>543000</v>
          </cell>
          <cell r="CC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295105.02762430941</v>
          </cell>
          <cell r="CW20">
            <v>0</v>
          </cell>
          <cell r="CX20">
            <v>0</v>
          </cell>
          <cell r="CY20">
            <v>0</v>
          </cell>
          <cell r="CZ20">
            <v>0</v>
          </cell>
          <cell r="DA20">
            <v>0</v>
          </cell>
          <cell r="DB20">
            <v>1485361.9723756907</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V20">
            <v>1780467</v>
          </cell>
          <cell r="DW20">
            <v>0</v>
          </cell>
          <cell r="DY20">
            <v>0</v>
          </cell>
          <cell r="DZ20">
            <v>0</v>
          </cell>
          <cell r="EA20">
            <v>0</v>
          </cell>
          <cell r="EB20">
            <v>0</v>
          </cell>
          <cell r="EC20">
            <v>1485361.9723756907</v>
          </cell>
          <cell r="ED20">
            <v>295105.02762430941</v>
          </cell>
          <cell r="EE20">
            <v>0</v>
          </cell>
          <cell r="EF20">
            <v>0</v>
          </cell>
          <cell r="EG20">
            <v>0</v>
          </cell>
          <cell r="EH20">
            <v>0</v>
          </cell>
          <cell r="EI20">
            <v>0</v>
          </cell>
          <cell r="EJ20">
            <v>0</v>
          </cell>
          <cell r="EL20">
            <v>1780467</v>
          </cell>
          <cell r="EM20">
            <v>0</v>
          </cell>
        </row>
        <row r="21">
          <cell r="A21" t="str">
            <v>LDC</v>
          </cell>
          <cell r="B21">
            <v>228689.16999999998</v>
          </cell>
          <cell r="C21">
            <v>-126980.27999999997</v>
          </cell>
          <cell r="E21">
            <v>762566.86</v>
          </cell>
          <cell r="F21">
            <v>152813.15000000002</v>
          </cell>
          <cell r="H21" t="str">
            <v>Leicester Data Centre (Regent Road)</v>
          </cell>
          <cell r="J21" t="str">
            <v/>
          </cell>
          <cell r="K21" t="str">
            <v/>
          </cell>
          <cell r="Q21">
            <v>1103417.92</v>
          </cell>
          <cell r="R21">
            <v>117088.76000000001</v>
          </cell>
          <cell r="S21">
            <v>117088.76000000001</v>
          </cell>
          <cell r="T21">
            <v>-187551.54999999993</v>
          </cell>
          <cell r="V21">
            <v>1448634.37</v>
          </cell>
          <cell r="W21">
            <v>-345216.45000000019</v>
          </cell>
          <cell r="X21">
            <v>1016755.8133333334</v>
          </cell>
          <cell r="Y21">
            <v>86662.106666666528</v>
          </cell>
          <cell r="AA21">
            <v>101708.89</v>
          </cell>
          <cell r="AB21">
            <v>915380.01</v>
          </cell>
          <cell r="AC21">
            <v>1220506.68</v>
          </cell>
          <cell r="AD21">
            <v>915866.37</v>
          </cell>
          <cell r="AE21">
            <v>1220506.68</v>
          </cell>
          <cell r="AG21">
            <v>0</v>
          </cell>
          <cell r="AH21">
            <v>0</v>
          </cell>
          <cell r="AI21">
            <v>0</v>
          </cell>
          <cell r="AJ21">
            <v>0</v>
          </cell>
          <cell r="AK21">
            <v>0</v>
          </cell>
          <cell r="AL21">
            <v>0</v>
          </cell>
          <cell r="AM21">
            <v>0</v>
          </cell>
          <cell r="AN21">
            <v>0</v>
          </cell>
          <cell r="AO21">
            <v>0</v>
          </cell>
          <cell r="AP21">
            <v>0</v>
          </cell>
          <cell r="AQ21">
            <v>20000</v>
          </cell>
          <cell r="AR21">
            <v>0</v>
          </cell>
          <cell r="AS21">
            <v>0</v>
          </cell>
          <cell r="AT21">
            <v>0</v>
          </cell>
          <cell r="AU21">
            <v>0</v>
          </cell>
          <cell r="AV21">
            <v>0</v>
          </cell>
          <cell r="AW21">
            <v>0</v>
          </cell>
          <cell r="AX21">
            <v>0</v>
          </cell>
          <cell r="AY21">
            <v>0</v>
          </cell>
          <cell r="AZ21">
            <v>0</v>
          </cell>
          <cell r="BA21">
            <v>0</v>
          </cell>
          <cell r="BB21">
            <v>0</v>
          </cell>
          <cell r="BC21">
            <v>0</v>
          </cell>
          <cell r="BD21">
            <v>2000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X21">
            <v>22000</v>
          </cell>
          <cell r="BY21">
            <v>0</v>
          </cell>
          <cell r="CA21">
            <v>22000</v>
          </cell>
          <cell r="CC21">
            <v>0</v>
          </cell>
          <cell r="CE21">
            <v>0</v>
          </cell>
          <cell r="CF21">
            <v>0</v>
          </cell>
          <cell r="CG21">
            <v>0</v>
          </cell>
          <cell r="CH21">
            <v>0</v>
          </cell>
          <cell r="CI21">
            <v>0</v>
          </cell>
          <cell r="CJ21">
            <v>0</v>
          </cell>
          <cell r="CK21">
            <v>0</v>
          </cell>
          <cell r="CL21">
            <v>0</v>
          </cell>
          <cell r="CM21">
            <v>0</v>
          </cell>
          <cell r="CN21">
            <v>0</v>
          </cell>
          <cell r="CO21">
            <v>1003107.2</v>
          </cell>
          <cell r="CP21">
            <v>0</v>
          </cell>
          <cell r="CQ21">
            <v>0</v>
          </cell>
          <cell r="CR21">
            <v>0</v>
          </cell>
          <cell r="CS21">
            <v>0</v>
          </cell>
          <cell r="CT21">
            <v>0</v>
          </cell>
          <cell r="CU21">
            <v>0</v>
          </cell>
          <cell r="CV21">
            <v>0</v>
          </cell>
          <cell r="CW21">
            <v>0</v>
          </cell>
          <cell r="CX21">
            <v>0</v>
          </cell>
          <cell r="CY21">
            <v>0</v>
          </cell>
          <cell r="CZ21">
            <v>0</v>
          </cell>
          <cell r="DA21">
            <v>0</v>
          </cell>
          <cell r="DB21">
            <v>100310.72</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V21">
            <v>1103417.92</v>
          </cell>
          <cell r="DW21">
            <v>0</v>
          </cell>
          <cell r="DY21">
            <v>0</v>
          </cell>
          <cell r="DZ21">
            <v>0</v>
          </cell>
          <cell r="EA21">
            <v>1003107.2</v>
          </cell>
          <cell r="EB21">
            <v>0</v>
          </cell>
          <cell r="EC21">
            <v>100310.72</v>
          </cell>
          <cell r="ED21">
            <v>0</v>
          </cell>
          <cell r="EE21">
            <v>0</v>
          </cell>
          <cell r="EF21">
            <v>0</v>
          </cell>
          <cell r="EG21">
            <v>0</v>
          </cell>
          <cell r="EH21">
            <v>0</v>
          </cell>
          <cell r="EI21">
            <v>0</v>
          </cell>
          <cell r="EJ21">
            <v>0</v>
          </cell>
          <cell r="EL21">
            <v>1103417.92</v>
          </cell>
          <cell r="EM21">
            <v>0</v>
          </cell>
        </row>
        <row r="22">
          <cell r="A22" t="str">
            <v>31HR</v>
          </cell>
          <cell r="B22">
            <v>83322.540000000008</v>
          </cell>
          <cell r="C22">
            <v>-21173.100000000006</v>
          </cell>
          <cell r="E22">
            <v>689394.85999999987</v>
          </cell>
          <cell r="F22">
            <v>-130049.89999999991</v>
          </cell>
          <cell r="H22" t="str">
            <v>Solihull (51 Homer Road)</v>
          </cell>
          <cell r="J22" t="str">
            <v/>
          </cell>
          <cell r="K22" t="str">
            <v/>
          </cell>
          <cell r="Q22">
            <v>746820.52</v>
          </cell>
          <cell r="R22">
            <v>-9123.6399999996647</v>
          </cell>
          <cell r="S22">
            <v>-1027.2399999997579</v>
          </cell>
          <cell r="T22">
            <v>1840877.75</v>
          </cell>
          <cell r="V22">
            <v>939362.48</v>
          </cell>
          <cell r="W22">
            <v>-192541.95999999996</v>
          </cell>
          <cell r="X22">
            <v>919193.14666666626</v>
          </cell>
          <cell r="Y22">
            <v>-172372.62666666624</v>
          </cell>
          <cell r="AA22">
            <v>62149.440000000002</v>
          </cell>
          <cell r="AB22">
            <v>559344.96</v>
          </cell>
          <cell r="AC22">
            <v>745793.28000000026</v>
          </cell>
          <cell r="AD22">
            <v>2587698.27</v>
          </cell>
          <cell r="AE22">
            <v>737696.88000000035</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168000</v>
          </cell>
          <cell r="AY22">
            <v>0</v>
          </cell>
          <cell r="AZ22">
            <v>0</v>
          </cell>
          <cell r="BA22">
            <v>0</v>
          </cell>
          <cell r="BB22">
            <v>0</v>
          </cell>
          <cell r="BC22">
            <v>0</v>
          </cell>
          <cell r="BD22">
            <v>6000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X22">
            <v>174000</v>
          </cell>
          <cell r="BY22">
            <v>0</v>
          </cell>
          <cell r="CA22">
            <v>174000</v>
          </cell>
          <cell r="CC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721068.08827586204</v>
          </cell>
          <cell r="CW22">
            <v>0</v>
          </cell>
          <cell r="CX22">
            <v>0</v>
          </cell>
          <cell r="CY22">
            <v>0</v>
          </cell>
          <cell r="CZ22">
            <v>0</v>
          </cell>
          <cell r="DA22">
            <v>0</v>
          </cell>
          <cell r="DB22">
            <v>25752.431724137932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V22">
            <v>746820.52</v>
          </cell>
          <cell r="DW22">
            <v>0</v>
          </cell>
          <cell r="DY22">
            <v>0</v>
          </cell>
          <cell r="DZ22">
            <v>0</v>
          </cell>
          <cell r="EA22">
            <v>0</v>
          </cell>
          <cell r="EB22">
            <v>0</v>
          </cell>
          <cell r="EC22">
            <v>25752.431724137932</v>
          </cell>
          <cell r="ED22">
            <v>721068.08827586204</v>
          </cell>
          <cell r="EE22">
            <v>0</v>
          </cell>
          <cell r="EF22">
            <v>0</v>
          </cell>
          <cell r="EG22">
            <v>0</v>
          </cell>
          <cell r="EH22">
            <v>0</v>
          </cell>
          <cell r="EI22">
            <v>0</v>
          </cell>
          <cell r="EJ22">
            <v>0</v>
          </cell>
          <cell r="EL22">
            <v>746820.52</v>
          </cell>
          <cell r="EM22">
            <v>0</v>
          </cell>
        </row>
        <row r="23">
          <cell r="A23" t="str">
            <v>35HR</v>
          </cell>
          <cell r="B23">
            <v>113490</v>
          </cell>
          <cell r="C23">
            <v>-54154.209999999992</v>
          </cell>
          <cell r="E23">
            <v>688172.74999999977</v>
          </cell>
          <cell r="F23">
            <v>-154150.6399999999</v>
          </cell>
          <cell r="H23" t="str">
            <v>Solihull (35 Homer Road)</v>
          </cell>
          <cell r="J23" t="str">
            <v/>
          </cell>
          <cell r="K23" t="str">
            <v/>
          </cell>
          <cell r="Q23">
            <v>690885.69928799989</v>
          </cell>
          <cell r="R23">
            <v>12796.246500000358</v>
          </cell>
          <cell r="S23">
            <v>21143.780712000094</v>
          </cell>
          <cell r="T23">
            <v>117564.97071200004</v>
          </cell>
          <cell r="V23">
            <v>1028642.75</v>
          </cell>
          <cell r="W23">
            <v>-337757.05071200011</v>
          </cell>
          <cell r="X23">
            <v>917563.66666666651</v>
          </cell>
          <cell r="Y23">
            <v>-226677.96737866662</v>
          </cell>
          <cell r="AA23">
            <v>59335.790000000008</v>
          </cell>
          <cell r="AB23">
            <v>534022.10999999987</v>
          </cell>
          <cell r="AC23">
            <v>712029.48</v>
          </cell>
          <cell r="AD23">
            <v>808450.66999999993</v>
          </cell>
          <cell r="AE23">
            <v>703681.94578800024</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X23">
            <v>0</v>
          </cell>
          <cell r="BY23">
            <v>0</v>
          </cell>
          <cell r="CA23">
            <v>0</v>
          </cell>
          <cell r="CC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690885.69928799989</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V23">
            <v>690885.69928799989</v>
          </cell>
          <cell r="DW23">
            <v>0</v>
          </cell>
          <cell r="DY23">
            <v>0</v>
          </cell>
          <cell r="DZ23">
            <v>0</v>
          </cell>
          <cell r="EA23">
            <v>0</v>
          </cell>
          <cell r="EB23">
            <v>0</v>
          </cell>
          <cell r="EC23">
            <v>0</v>
          </cell>
          <cell r="ED23">
            <v>690885.69928799989</v>
          </cell>
          <cell r="EE23">
            <v>0</v>
          </cell>
          <cell r="EF23">
            <v>0</v>
          </cell>
          <cell r="EG23">
            <v>0</v>
          </cell>
          <cell r="EH23">
            <v>0</v>
          </cell>
          <cell r="EI23">
            <v>0</v>
          </cell>
          <cell r="EJ23">
            <v>0</v>
          </cell>
          <cell r="EL23">
            <v>690885.69928799989</v>
          </cell>
          <cell r="EM23">
            <v>0</v>
          </cell>
        </row>
        <row r="24">
          <cell r="A24" t="str">
            <v>81073</v>
          </cell>
          <cell r="B24">
            <v>45965.74</v>
          </cell>
          <cell r="C24">
            <v>10860.410000000003</v>
          </cell>
          <cell r="E24">
            <v>273838.06</v>
          </cell>
          <cell r="F24">
            <v>237597.28999999998</v>
          </cell>
          <cell r="H24" t="str">
            <v>Hinckley (Jarvis Porter Building)</v>
          </cell>
          <cell r="I24" t="str">
            <v>81073</v>
          </cell>
          <cell r="J24" t="str">
            <v>Shared</v>
          </cell>
          <cell r="K24" t="str">
            <v>Centre</v>
          </cell>
          <cell r="Q24">
            <v>728690.8</v>
          </cell>
          <cell r="R24">
            <v>-46777</v>
          </cell>
          <cell r="S24">
            <v>-46777</v>
          </cell>
          <cell r="T24">
            <v>40686.659999999916</v>
          </cell>
          <cell r="V24">
            <v>411735.28</v>
          </cell>
          <cell r="W24">
            <v>316955.52000000002</v>
          </cell>
          <cell r="X24">
            <v>365117.41333333333</v>
          </cell>
          <cell r="Y24">
            <v>363573.38666666672</v>
          </cell>
          <cell r="AA24">
            <v>56826.15</v>
          </cell>
          <cell r="AB24">
            <v>511435.35</v>
          </cell>
          <cell r="AC24">
            <v>681913.8</v>
          </cell>
          <cell r="AD24">
            <v>769377.46</v>
          </cell>
          <cell r="AE24">
            <v>681913.8</v>
          </cell>
          <cell r="AG24">
            <v>0</v>
          </cell>
          <cell r="AH24">
            <v>0</v>
          </cell>
          <cell r="AI24">
            <v>0</v>
          </cell>
          <cell r="AJ24">
            <v>0</v>
          </cell>
          <cell r="AK24">
            <v>0</v>
          </cell>
          <cell r="AL24">
            <v>0</v>
          </cell>
          <cell r="AM24">
            <v>0</v>
          </cell>
          <cell r="AN24">
            <v>0</v>
          </cell>
          <cell r="AO24">
            <v>0</v>
          </cell>
          <cell r="AP24">
            <v>0</v>
          </cell>
          <cell r="AQ24">
            <v>170000</v>
          </cell>
          <cell r="AR24">
            <v>0</v>
          </cell>
          <cell r="AS24">
            <v>224000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X24">
            <v>394000</v>
          </cell>
          <cell r="BY24">
            <v>0</v>
          </cell>
          <cell r="CA24">
            <v>394000</v>
          </cell>
          <cell r="CC24">
            <v>0</v>
          </cell>
          <cell r="CE24">
            <v>0</v>
          </cell>
          <cell r="CF24">
            <v>0</v>
          </cell>
          <cell r="CG24">
            <v>0</v>
          </cell>
          <cell r="CH24">
            <v>0</v>
          </cell>
          <cell r="CI24">
            <v>0</v>
          </cell>
          <cell r="CJ24">
            <v>0</v>
          </cell>
          <cell r="CK24">
            <v>0</v>
          </cell>
          <cell r="CL24">
            <v>0</v>
          </cell>
          <cell r="CM24">
            <v>0</v>
          </cell>
          <cell r="CN24">
            <v>0</v>
          </cell>
          <cell r="CO24">
            <v>314409.73604060919</v>
          </cell>
          <cell r="CP24">
            <v>0</v>
          </cell>
          <cell r="CQ24">
            <v>414281.06395939086</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V24">
            <v>728690.8</v>
          </cell>
          <cell r="DW24">
            <v>0</v>
          </cell>
          <cell r="DY24">
            <v>0</v>
          </cell>
          <cell r="DZ24">
            <v>0</v>
          </cell>
          <cell r="EA24">
            <v>314409.73604060919</v>
          </cell>
          <cell r="EB24">
            <v>414281.06395939086</v>
          </cell>
          <cell r="EC24">
            <v>0</v>
          </cell>
          <cell r="ED24">
            <v>0</v>
          </cell>
          <cell r="EE24">
            <v>0</v>
          </cell>
          <cell r="EF24">
            <v>0</v>
          </cell>
          <cell r="EG24">
            <v>0</v>
          </cell>
          <cell r="EH24">
            <v>0</v>
          </cell>
          <cell r="EI24">
            <v>0</v>
          </cell>
          <cell r="EJ24">
            <v>0</v>
          </cell>
          <cell r="EL24">
            <v>728690.8</v>
          </cell>
          <cell r="EM24">
            <v>0</v>
          </cell>
        </row>
        <row r="25">
          <cell r="A25" t="str">
            <v>82001</v>
          </cell>
          <cell r="B25">
            <v>123393.78</v>
          </cell>
          <cell r="C25">
            <v>-77188.14</v>
          </cell>
          <cell r="E25">
            <v>817427.89</v>
          </cell>
          <cell r="F25">
            <v>-401577.13</v>
          </cell>
          <cell r="H25" t="str">
            <v>Centre Staff Costs (Transco)</v>
          </cell>
          <cell r="I25" t="str">
            <v>82001</v>
          </cell>
          <cell r="J25" t="str">
            <v>Staff</v>
          </cell>
          <cell r="K25" t="str">
            <v>Centre</v>
          </cell>
          <cell r="Q25">
            <v>652054.62</v>
          </cell>
          <cell r="R25">
            <v>151343.06000000006</v>
          </cell>
          <cell r="S25">
            <v>-97586.939999999944</v>
          </cell>
          <cell r="T25">
            <v>-724932.64</v>
          </cell>
          <cell r="V25">
            <v>1187609.23</v>
          </cell>
          <cell r="W25">
            <v>-535554.61</v>
          </cell>
          <cell r="X25">
            <v>1089903.8533333333</v>
          </cell>
          <cell r="Y25">
            <v>-437849.23333333328</v>
          </cell>
          <cell r="AA25">
            <v>46205.64</v>
          </cell>
          <cell r="AB25">
            <v>415850.76</v>
          </cell>
          <cell r="AC25">
            <v>554467.68000000005</v>
          </cell>
          <cell r="AD25">
            <v>-72878.02</v>
          </cell>
          <cell r="AE25">
            <v>803397.68</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1000</v>
          </cell>
          <cell r="BX25">
            <v>1000</v>
          </cell>
          <cell r="BY25">
            <v>0</v>
          </cell>
          <cell r="CA25">
            <v>1000</v>
          </cell>
          <cell r="CC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652054.62</v>
          </cell>
          <cell r="DV25">
            <v>652054.62</v>
          </cell>
          <cell r="DW25">
            <v>0</v>
          </cell>
          <cell r="DY25">
            <v>0</v>
          </cell>
          <cell r="DZ25">
            <v>0</v>
          </cell>
          <cell r="EA25">
            <v>0</v>
          </cell>
          <cell r="EB25">
            <v>0</v>
          </cell>
          <cell r="EC25">
            <v>0</v>
          </cell>
          <cell r="ED25">
            <v>0</v>
          </cell>
          <cell r="EE25">
            <v>0</v>
          </cell>
          <cell r="EF25">
            <v>0</v>
          </cell>
          <cell r="EG25">
            <v>0</v>
          </cell>
          <cell r="EH25">
            <v>0</v>
          </cell>
          <cell r="EI25">
            <v>0</v>
          </cell>
          <cell r="EJ25">
            <v>652054.62</v>
          </cell>
          <cell r="EL25">
            <v>652054.62</v>
          </cell>
          <cell r="EM25">
            <v>0</v>
          </cell>
        </row>
        <row r="26">
          <cell r="A26" t="str">
            <v>82051</v>
          </cell>
          <cell r="B26">
            <v>3002.38</v>
          </cell>
          <cell r="C26">
            <v>-28298.22</v>
          </cell>
          <cell r="E26">
            <v>4983.92</v>
          </cell>
          <cell r="F26">
            <v>-232646.48</v>
          </cell>
          <cell r="H26" t="str">
            <v>Centre Staff Costs (NGC)</v>
          </cell>
          <cell r="I26" t="str">
            <v>82051</v>
          </cell>
          <cell r="J26" t="str">
            <v>Staff</v>
          </cell>
          <cell r="K26" t="str">
            <v>Centre</v>
          </cell>
          <cell r="Q26">
            <v>-303550.08000000002</v>
          </cell>
          <cell r="R26">
            <v>0</v>
          </cell>
          <cell r="S26">
            <v>0</v>
          </cell>
          <cell r="T26">
            <v>529171.46</v>
          </cell>
          <cell r="V26">
            <v>13991.06</v>
          </cell>
          <cell r="W26">
            <v>-317541.14</v>
          </cell>
          <cell r="X26">
            <v>6645.2266666666665</v>
          </cell>
          <cell r="Y26">
            <v>-310195.3066666667</v>
          </cell>
          <cell r="AA26">
            <v>-25295.84</v>
          </cell>
          <cell r="AB26">
            <v>-227662.56</v>
          </cell>
          <cell r="AC26">
            <v>-303550.08000000002</v>
          </cell>
          <cell r="AD26">
            <v>225621.38</v>
          </cell>
          <cell r="AE26">
            <v>-303550.08000000002</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100000</v>
          </cell>
          <cell r="BV26">
            <v>0</v>
          </cell>
          <cell r="BX26">
            <v>0</v>
          </cell>
          <cell r="BY26">
            <v>100000</v>
          </cell>
          <cell r="CA26">
            <v>100000</v>
          </cell>
          <cell r="CC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-303550.08000000002</v>
          </cell>
          <cell r="DT26">
            <v>0</v>
          </cell>
          <cell r="DV26">
            <v>-303550.08000000002</v>
          </cell>
          <cell r="DW26">
            <v>0</v>
          </cell>
          <cell r="DY26">
            <v>0</v>
          </cell>
          <cell r="DZ26">
            <v>0</v>
          </cell>
          <cell r="EA26">
            <v>0</v>
          </cell>
          <cell r="EB26">
            <v>0</v>
          </cell>
          <cell r="EC26">
            <v>0</v>
          </cell>
          <cell r="ED26">
            <v>0</v>
          </cell>
          <cell r="EE26">
            <v>0</v>
          </cell>
          <cell r="EF26">
            <v>0</v>
          </cell>
          <cell r="EG26">
            <v>0</v>
          </cell>
          <cell r="EH26">
            <v>0</v>
          </cell>
          <cell r="EI26">
            <v>0</v>
          </cell>
          <cell r="EJ26">
            <v>-303550.08000000002</v>
          </cell>
          <cell r="EL26">
            <v>-303550.08000000002</v>
          </cell>
          <cell r="EM26">
            <v>0</v>
          </cell>
        </row>
        <row r="27">
          <cell r="A27" t="str">
            <v>81145</v>
          </cell>
          <cell r="B27">
            <v>5091.9399999999996</v>
          </cell>
          <cell r="C27">
            <v>-2699.0999999999995</v>
          </cell>
          <cell r="E27">
            <v>-7440.27</v>
          </cell>
          <cell r="F27">
            <v>28975.83</v>
          </cell>
          <cell r="H27" t="str">
            <v>Bushbury (Cat and Kittens Lane) - NGC</v>
          </cell>
          <cell r="I27" t="str">
            <v>81145</v>
          </cell>
          <cell r="J27" t="str">
            <v>Transmission</v>
          </cell>
          <cell r="K27" t="str">
            <v>Centre</v>
          </cell>
          <cell r="Q27">
            <v>50665.08</v>
          </cell>
          <cell r="R27">
            <v>-21951</v>
          </cell>
          <cell r="S27">
            <v>-21951</v>
          </cell>
          <cell r="T27">
            <v>38320.479999999996</v>
          </cell>
          <cell r="V27">
            <v>7835.5499999999993</v>
          </cell>
          <cell r="W27">
            <v>42829.53</v>
          </cell>
          <cell r="X27">
            <v>-9920.36</v>
          </cell>
          <cell r="Y27">
            <v>60585.440000000002</v>
          </cell>
          <cell r="AA27">
            <v>2392.84</v>
          </cell>
          <cell r="AB27">
            <v>21535.56</v>
          </cell>
          <cell r="AC27">
            <v>28714.080000000002</v>
          </cell>
          <cell r="AD27">
            <v>88985.56</v>
          </cell>
          <cell r="AE27">
            <v>28714.080000000002</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100000</v>
          </cell>
          <cell r="BO27">
            <v>0</v>
          </cell>
          <cell r="BP27">
            <v>0</v>
          </cell>
          <cell r="BQ27">
            <v>0</v>
          </cell>
          <cell r="BR27">
            <v>0</v>
          </cell>
          <cell r="BS27">
            <v>0</v>
          </cell>
          <cell r="BT27">
            <v>0</v>
          </cell>
          <cell r="BU27">
            <v>0</v>
          </cell>
          <cell r="BV27">
            <v>0</v>
          </cell>
          <cell r="BX27">
            <v>0</v>
          </cell>
          <cell r="BY27">
            <v>100000</v>
          </cell>
          <cell r="CA27">
            <v>100000</v>
          </cell>
          <cell r="CC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50665.08</v>
          </cell>
          <cell r="DM27">
            <v>0</v>
          </cell>
          <cell r="DN27">
            <v>0</v>
          </cell>
          <cell r="DO27">
            <v>0</v>
          </cell>
          <cell r="DP27">
            <v>0</v>
          </cell>
          <cell r="DQ27">
            <v>0</v>
          </cell>
          <cell r="DR27">
            <v>0</v>
          </cell>
          <cell r="DS27">
            <v>0</v>
          </cell>
          <cell r="DT27">
            <v>0</v>
          </cell>
          <cell r="DV27">
            <v>50665.08</v>
          </cell>
          <cell r="DW27">
            <v>0</v>
          </cell>
          <cell r="DY27">
            <v>0</v>
          </cell>
          <cell r="DZ27">
            <v>0</v>
          </cell>
          <cell r="EA27">
            <v>0</v>
          </cell>
          <cell r="EB27">
            <v>0</v>
          </cell>
          <cell r="EC27">
            <v>0</v>
          </cell>
          <cell r="ED27">
            <v>0</v>
          </cell>
          <cell r="EE27">
            <v>0</v>
          </cell>
          <cell r="EF27">
            <v>0</v>
          </cell>
          <cell r="EG27">
            <v>50665.08</v>
          </cell>
          <cell r="EH27">
            <v>0</v>
          </cell>
          <cell r="EI27">
            <v>0</v>
          </cell>
          <cell r="EJ27">
            <v>0</v>
          </cell>
          <cell r="EL27">
            <v>50665.08</v>
          </cell>
          <cell r="EM27">
            <v>0</v>
          </cell>
        </row>
        <row r="28">
          <cell r="A28" t="str">
            <v>MPXS</v>
          </cell>
          <cell r="B28">
            <v>0</v>
          </cell>
          <cell r="C28">
            <v>0</v>
          </cell>
          <cell r="E28">
            <v>0</v>
          </cell>
          <cell r="F28">
            <v>0</v>
          </cell>
          <cell r="H28" t="str">
            <v>Warwick House</v>
          </cell>
          <cell r="I28" t="str">
            <v>MPXS</v>
          </cell>
          <cell r="J28" t="str">
            <v>Closure</v>
          </cell>
          <cell r="K28" t="str">
            <v>Centre</v>
          </cell>
          <cell r="L28" t="str">
            <v>Aug 04</v>
          </cell>
          <cell r="M28" t="str">
            <v>Aug 04</v>
          </cell>
          <cell r="N28" t="str">
            <v>Aug 04</v>
          </cell>
          <cell r="O28" t="str">
            <v>Jul 04</v>
          </cell>
          <cell r="Q28">
            <v>0</v>
          </cell>
          <cell r="R28">
            <v>0</v>
          </cell>
          <cell r="S28">
            <v>0</v>
          </cell>
          <cell r="T28">
            <v>113383.89</v>
          </cell>
          <cell r="V28">
            <v>0</v>
          </cell>
          <cell r="W28">
            <v>0</v>
          </cell>
          <cell r="X28">
            <v>0</v>
          </cell>
          <cell r="Y28">
            <v>0</v>
          </cell>
          <cell r="AA28">
            <v>0</v>
          </cell>
          <cell r="AB28">
            <v>0</v>
          </cell>
          <cell r="AC28">
            <v>0</v>
          </cell>
          <cell r="AD28">
            <v>113383.89</v>
          </cell>
          <cell r="AE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100000</v>
          </cell>
          <cell r="BQ28">
            <v>0</v>
          </cell>
          <cell r="BR28">
            <v>0</v>
          </cell>
          <cell r="BS28">
            <v>0</v>
          </cell>
          <cell r="BT28">
            <v>0</v>
          </cell>
          <cell r="BU28">
            <v>0</v>
          </cell>
          <cell r="BV28">
            <v>0</v>
          </cell>
          <cell r="BX28">
            <v>0</v>
          </cell>
          <cell r="BY28">
            <v>100000</v>
          </cell>
          <cell r="CA28">
            <v>100000</v>
          </cell>
          <cell r="CC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V28">
            <v>0</v>
          </cell>
          <cell r="DW28">
            <v>0</v>
          </cell>
          <cell r="DY28">
            <v>0</v>
          </cell>
          <cell r="DZ28">
            <v>0</v>
          </cell>
          <cell r="EA28">
            <v>0</v>
          </cell>
          <cell r="EB28">
            <v>0</v>
          </cell>
          <cell r="EC28">
            <v>0</v>
          </cell>
          <cell r="ED28">
            <v>0</v>
          </cell>
          <cell r="EE28">
            <v>0</v>
          </cell>
          <cell r="EF28">
            <v>0</v>
          </cell>
          <cell r="EG28">
            <v>0</v>
          </cell>
          <cell r="EH28">
            <v>0</v>
          </cell>
          <cell r="EI28">
            <v>0</v>
          </cell>
          <cell r="EJ28">
            <v>0</v>
          </cell>
          <cell r="EL28">
            <v>0</v>
          </cell>
          <cell r="EM28">
            <v>0</v>
          </cell>
        </row>
        <row r="29">
          <cell r="A29" t="str">
            <v>81139</v>
          </cell>
          <cell r="B29">
            <v>125914.49</v>
          </cell>
          <cell r="C29">
            <v>-125914.49</v>
          </cell>
          <cell r="E29">
            <v>255438.58</v>
          </cell>
          <cell r="F29">
            <v>-255438.58</v>
          </cell>
          <cell r="H29" t="str">
            <v>Solihull (Lansdowne Gate)</v>
          </cell>
          <cell r="I29" t="str">
            <v>81139</v>
          </cell>
          <cell r="J29" t="str">
            <v>Closure</v>
          </cell>
          <cell r="K29" t="str">
            <v>Centre</v>
          </cell>
          <cell r="L29" t="str">
            <v>Dec 04</v>
          </cell>
          <cell r="M29" t="str">
            <v>Sep 04</v>
          </cell>
          <cell r="N29" t="str">
            <v>Sep 04</v>
          </cell>
          <cell r="O29" t="str">
            <v>Sep 04</v>
          </cell>
          <cell r="Q29">
            <v>287500</v>
          </cell>
          <cell r="R29">
            <v>0</v>
          </cell>
          <cell r="S29">
            <v>-287500</v>
          </cell>
          <cell r="T29">
            <v>883248.04</v>
          </cell>
          <cell r="V29">
            <v>633182.05000000005</v>
          </cell>
          <cell r="W29">
            <v>-345682.05000000005</v>
          </cell>
          <cell r="X29">
            <v>340584.77333333332</v>
          </cell>
          <cell r="Y29">
            <v>-53084.773333333316</v>
          </cell>
          <cell r="AA29">
            <v>0</v>
          </cell>
          <cell r="AB29">
            <v>0</v>
          </cell>
          <cell r="AC29">
            <v>0</v>
          </cell>
          <cell r="AD29">
            <v>1170748.04</v>
          </cell>
          <cell r="AE29">
            <v>287500</v>
          </cell>
          <cell r="AG29">
            <v>0</v>
          </cell>
          <cell r="AH29">
            <v>0</v>
          </cell>
          <cell r="AI29">
            <v>0</v>
          </cell>
          <cell r="AJ29">
            <v>0</v>
          </cell>
          <cell r="AK29">
            <v>0</v>
          </cell>
          <cell r="AL29">
            <v>0</v>
          </cell>
          <cell r="AM29">
            <v>0</v>
          </cell>
          <cell r="AN29">
            <v>0</v>
          </cell>
          <cell r="AO29">
            <v>12000</v>
          </cell>
          <cell r="AP29">
            <v>0</v>
          </cell>
          <cell r="AQ29">
            <v>0</v>
          </cell>
          <cell r="AR29">
            <v>0</v>
          </cell>
          <cell r="AS29">
            <v>0</v>
          </cell>
          <cell r="AT29">
            <v>0</v>
          </cell>
          <cell r="AU29">
            <v>0</v>
          </cell>
          <cell r="AV29">
            <v>0</v>
          </cell>
          <cell r="AW29">
            <v>0</v>
          </cell>
          <cell r="AX29">
            <v>4000</v>
          </cell>
          <cell r="AY29">
            <v>0</v>
          </cell>
          <cell r="AZ29">
            <v>0</v>
          </cell>
          <cell r="BA29">
            <v>0</v>
          </cell>
          <cell r="BB29">
            <v>0</v>
          </cell>
          <cell r="BC29">
            <v>0</v>
          </cell>
          <cell r="BD29">
            <v>556000</v>
          </cell>
          <cell r="BE29">
            <v>0</v>
          </cell>
          <cell r="BF29">
            <v>0</v>
          </cell>
          <cell r="BG29">
            <v>0</v>
          </cell>
          <cell r="BH29">
            <v>0</v>
          </cell>
          <cell r="BI29">
            <v>0</v>
          </cell>
          <cell r="BJ29">
            <v>0</v>
          </cell>
          <cell r="BK29">
            <v>0</v>
          </cell>
          <cell r="BL29">
            <v>34000</v>
          </cell>
          <cell r="BM29">
            <v>0</v>
          </cell>
          <cell r="BN29">
            <v>0</v>
          </cell>
          <cell r="BO29">
            <v>0</v>
          </cell>
          <cell r="BP29">
            <v>0</v>
          </cell>
          <cell r="BQ29">
            <v>0</v>
          </cell>
          <cell r="BR29">
            <v>0</v>
          </cell>
          <cell r="BS29">
            <v>0</v>
          </cell>
          <cell r="BT29">
            <v>0</v>
          </cell>
          <cell r="BU29">
            <v>0</v>
          </cell>
          <cell r="BV29">
            <v>0</v>
          </cell>
          <cell r="BX29">
            <v>606000</v>
          </cell>
          <cell r="BY29">
            <v>0</v>
          </cell>
          <cell r="CA29">
            <v>606000</v>
          </cell>
          <cell r="CC29">
            <v>0</v>
          </cell>
          <cell r="CE29">
            <v>0</v>
          </cell>
          <cell r="CF29">
            <v>0</v>
          </cell>
          <cell r="CG29">
            <v>0</v>
          </cell>
          <cell r="CH29">
            <v>0</v>
          </cell>
          <cell r="CI29">
            <v>0</v>
          </cell>
          <cell r="CJ29">
            <v>0</v>
          </cell>
          <cell r="CK29">
            <v>0</v>
          </cell>
          <cell r="CL29">
            <v>0</v>
          </cell>
          <cell r="CM29">
            <v>5693.0693069306926</v>
          </cell>
          <cell r="CN29">
            <v>0</v>
          </cell>
          <cell r="CO29">
            <v>0</v>
          </cell>
          <cell r="CP29">
            <v>0</v>
          </cell>
          <cell r="CQ29">
            <v>0</v>
          </cell>
          <cell r="CR29">
            <v>0</v>
          </cell>
          <cell r="CS29">
            <v>0</v>
          </cell>
          <cell r="CT29">
            <v>0</v>
          </cell>
          <cell r="CU29">
            <v>0</v>
          </cell>
          <cell r="CV29">
            <v>1897.6897689768978</v>
          </cell>
          <cell r="CW29">
            <v>0</v>
          </cell>
          <cell r="CX29">
            <v>0</v>
          </cell>
          <cell r="CY29">
            <v>0</v>
          </cell>
          <cell r="CZ29">
            <v>0</v>
          </cell>
          <cell r="DA29">
            <v>0</v>
          </cell>
          <cell r="DB29">
            <v>263778.87788778875</v>
          </cell>
          <cell r="DC29">
            <v>0</v>
          </cell>
          <cell r="DD29">
            <v>0</v>
          </cell>
          <cell r="DE29">
            <v>0</v>
          </cell>
          <cell r="DF29">
            <v>0</v>
          </cell>
          <cell r="DG29">
            <v>0</v>
          </cell>
          <cell r="DH29">
            <v>0</v>
          </cell>
          <cell r="DI29">
            <v>0</v>
          </cell>
          <cell r="DJ29">
            <v>16130.36303630363</v>
          </cell>
          <cell r="DK29">
            <v>0</v>
          </cell>
          <cell r="DL29">
            <v>0</v>
          </cell>
          <cell r="DM29">
            <v>0</v>
          </cell>
          <cell r="DN29">
            <v>0</v>
          </cell>
          <cell r="DO29">
            <v>0</v>
          </cell>
          <cell r="DP29">
            <v>0</v>
          </cell>
          <cell r="DQ29">
            <v>0</v>
          </cell>
          <cell r="DR29">
            <v>0</v>
          </cell>
          <cell r="DS29">
            <v>0</v>
          </cell>
          <cell r="DT29">
            <v>0</v>
          </cell>
          <cell r="DV29">
            <v>287499.99999999994</v>
          </cell>
          <cell r="DW29">
            <v>0</v>
          </cell>
          <cell r="DY29">
            <v>0</v>
          </cell>
          <cell r="DZ29">
            <v>0</v>
          </cell>
          <cell r="EA29">
            <v>5693.0693069306926</v>
          </cell>
          <cell r="EB29">
            <v>0</v>
          </cell>
          <cell r="EC29">
            <v>263778.87788778875</v>
          </cell>
          <cell r="ED29">
            <v>1897.6897689768978</v>
          </cell>
          <cell r="EE29">
            <v>0</v>
          </cell>
          <cell r="EF29">
            <v>16130.36303630363</v>
          </cell>
          <cell r="EG29">
            <v>0</v>
          </cell>
          <cell r="EH29">
            <v>0</v>
          </cell>
          <cell r="EI29">
            <v>0</v>
          </cell>
          <cell r="EJ29">
            <v>0</v>
          </cell>
          <cell r="EL29">
            <v>287499.99999999994</v>
          </cell>
          <cell r="EM29">
            <v>0</v>
          </cell>
        </row>
        <row r="30">
          <cell r="A30" t="str">
            <v>81139</v>
          </cell>
          <cell r="B30">
            <v>-98033.33</v>
          </cell>
          <cell r="C30">
            <v>98033.33</v>
          </cell>
          <cell r="E30">
            <v>-196066.66</v>
          </cell>
          <cell r="F30">
            <v>196066.66</v>
          </cell>
          <cell r="H30" t="str">
            <v>Lansdowne Gate - Non Formula Costs</v>
          </cell>
          <cell r="I30" t="str">
            <v>82036</v>
          </cell>
          <cell r="J30" t="str">
            <v/>
          </cell>
          <cell r="K30" t="str">
            <v>Centre</v>
          </cell>
          <cell r="L30" t="str">
            <v/>
          </cell>
          <cell r="M30" t="str">
            <v/>
          </cell>
          <cell r="N30" t="str">
            <v/>
          </cell>
          <cell r="O30" t="str">
            <v/>
          </cell>
          <cell r="Q30">
            <v>0</v>
          </cell>
          <cell r="R30">
            <v>0</v>
          </cell>
          <cell r="S30">
            <v>0</v>
          </cell>
          <cell r="T30">
            <v>0</v>
          </cell>
          <cell r="V30">
            <v>-490166.65</v>
          </cell>
          <cell r="W30">
            <v>490166.65</v>
          </cell>
          <cell r="X30">
            <v>-261422.21333333332</v>
          </cell>
          <cell r="Y30">
            <v>261422.21333333332</v>
          </cell>
          <cell r="AA30">
            <v>0</v>
          </cell>
          <cell r="AB30">
            <v>0</v>
          </cell>
          <cell r="AC30">
            <v>0</v>
          </cell>
          <cell r="AD30">
            <v>0</v>
          </cell>
          <cell r="AE30">
            <v>0</v>
          </cell>
          <cell r="BK30">
            <v>100000</v>
          </cell>
          <cell r="BX30">
            <v>100000</v>
          </cell>
          <cell r="BY30">
            <v>0</v>
          </cell>
          <cell r="CA30">
            <v>100000</v>
          </cell>
          <cell r="CC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V30">
            <v>0</v>
          </cell>
          <cell r="DW30">
            <v>0</v>
          </cell>
          <cell r="DY30">
            <v>0</v>
          </cell>
          <cell r="DZ30">
            <v>0</v>
          </cell>
          <cell r="EA30">
            <v>0</v>
          </cell>
          <cell r="EB30">
            <v>0</v>
          </cell>
          <cell r="EC30">
            <v>0</v>
          </cell>
          <cell r="ED30">
            <v>0</v>
          </cell>
          <cell r="EE30">
            <v>0</v>
          </cell>
          <cell r="EF30">
            <v>0</v>
          </cell>
          <cell r="EG30">
            <v>0</v>
          </cell>
          <cell r="EH30">
            <v>0</v>
          </cell>
          <cell r="EI30">
            <v>0</v>
          </cell>
          <cell r="EJ30">
            <v>0</v>
          </cell>
          <cell r="EL30">
            <v>0</v>
          </cell>
          <cell r="EM30">
            <v>0</v>
          </cell>
        </row>
        <row r="31">
          <cell r="A31" t="str">
            <v>MPXW</v>
          </cell>
          <cell r="B31">
            <v>0</v>
          </cell>
          <cell r="C31">
            <v>0</v>
          </cell>
          <cell r="E31">
            <v>0</v>
          </cell>
          <cell r="F31">
            <v>0</v>
          </cell>
          <cell r="H31" t="str">
            <v>National Grid House</v>
          </cell>
          <cell r="I31" t="str">
            <v>MPXW</v>
          </cell>
          <cell r="J31" t="str">
            <v>Closed</v>
          </cell>
          <cell r="K31" t="str">
            <v>Centre</v>
          </cell>
          <cell r="L31" t="str">
            <v/>
          </cell>
          <cell r="M31" t="str">
            <v/>
          </cell>
          <cell r="N31" t="str">
            <v/>
          </cell>
          <cell r="O31" t="str">
            <v/>
          </cell>
          <cell r="Q31">
            <v>0</v>
          </cell>
          <cell r="R31">
            <v>0</v>
          </cell>
          <cell r="S31">
            <v>0</v>
          </cell>
          <cell r="T31">
            <v>41611.160000000003</v>
          </cell>
          <cell r="V31">
            <v>0</v>
          </cell>
          <cell r="W31">
            <v>0</v>
          </cell>
          <cell r="X31">
            <v>0</v>
          </cell>
          <cell r="Y31">
            <v>0</v>
          </cell>
          <cell r="AA31">
            <v>0</v>
          </cell>
          <cell r="AB31">
            <v>0</v>
          </cell>
          <cell r="AC31">
            <v>0</v>
          </cell>
          <cell r="AD31">
            <v>41611.160000000003</v>
          </cell>
          <cell r="AE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81400</v>
          </cell>
          <cell r="BO31">
            <v>0</v>
          </cell>
          <cell r="BP31">
            <v>3870</v>
          </cell>
          <cell r="BQ31">
            <v>7750</v>
          </cell>
          <cell r="BR31">
            <v>4280</v>
          </cell>
          <cell r="BS31">
            <v>2700</v>
          </cell>
          <cell r="BT31">
            <v>0</v>
          </cell>
          <cell r="BU31">
            <v>0</v>
          </cell>
          <cell r="BV31">
            <v>0</v>
          </cell>
          <cell r="BX31">
            <v>0</v>
          </cell>
          <cell r="BY31">
            <v>100000</v>
          </cell>
          <cell r="CA31">
            <v>100000</v>
          </cell>
          <cell r="CC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V31">
            <v>0</v>
          </cell>
          <cell r="DW31">
            <v>0</v>
          </cell>
          <cell r="DY31">
            <v>0</v>
          </cell>
          <cell r="DZ31">
            <v>0</v>
          </cell>
          <cell r="EA31">
            <v>0</v>
          </cell>
          <cell r="EB31">
            <v>0</v>
          </cell>
          <cell r="EC31">
            <v>0</v>
          </cell>
          <cell r="ED31">
            <v>0</v>
          </cell>
          <cell r="EE31">
            <v>0</v>
          </cell>
          <cell r="EF31">
            <v>0</v>
          </cell>
          <cell r="EG31">
            <v>0</v>
          </cell>
          <cell r="EH31">
            <v>0</v>
          </cell>
          <cell r="EI31">
            <v>0</v>
          </cell>
          <cell r="EJ31">
            <v>0</v>
          </cell>
          <cell r="EL31">
            <v>0</v>
          </cell>
          <cell r="EM31">
            <v>0</v>
          </cell>
        </row>
        <row r="32">
          <cell r="A32" t="str">
            <v>MC150</v>
          </cell>
          <cell r="B32">
            <v>17754.82</v>
          </cell>
          <cell r="C32">
            <v>-17754.82</v>
          </cell>
          <cell r="E32">
            <v>17754.82</v>
          </cell>
          <cell r="F32">
            <v>-17754.82</v>
          </cell>
          <cell r="H32" t="str">
            <v>Hinckley Facilities (old)</v>
          </cell>
          <cell r="I32" t="str">
            <v>MC150</v>
          </cell>
          <cell r="J32" t="str">
            <v/>
          </cell>
          <cell r="K32" t="str">
            <v>Centre</v>
          </cell>
          <cell r="Q32">
            <v>0</v>
          </cell>
          <cell r="R32">
            <v>0</v>
          </cell>
          <cell r="S32">
            <v>0</v>
          </cell>
          <cell r="T32">
            <v>-467</v>
          </cell>
          <cell r="V32">
            <v>71019.28</v>
          </cell>
          <cell r="W32">
            <v>-71019.28</v>
          </cell>
          <cell r="X32">
            <v>23673.093333333334</v>
          </cell>
          <cell r="Y32">
            <v>-23673.093333333334</v>
          </cell>
          <cell r="AA32">
            <v>0</v>
          </cell>
          <cell r="AB32">
            <v>0</v>
          </cell>
          <cell r="AC32">
            <v>0</v>
          </cell>
          <cell r="AD32">
            <v>-467</v>
          </cell>
          <cell r="AE32">
            <v>0</v>
          </cell>
          <cell r="AG32">
            <v>0</v>
          </cell>
          <cell r="AH32">
            <v>0</v>
          </cell>
          <cell r="AI32">
            <v>0</v>
          </cell>
          <cell r="AJ32">
            <v>0</v>
          </cell>
          <cell r="AK32">
            <v>0</v>
          </cell>
          <cell r="AL32">
            <v>0</v>
          </cell>
          <cell r="AM32">
            <v>0</v>
          </cell>
          <cell r="AN32">
            <v>0</v>
          </cell>
          <cell r="AO32">
            <v>0</v>
          </cell>
          <cell r="AP32">
            <v>0</v>
          </cell>
          <cell r="AQ32">
            <v>170000</v>
          </cell>
          <cell r="AR32">
            <v>0</v>
          </cell>
          <cell r="AS32">
            <v>224000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X32">
            <v>394000</v>
          </cell>
          <cell r="BY32">
            <v>0</v>
          </cell>
          <cell r="CA32">
            <v>394000</v>
          </cell>
          <cell r="CC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V32">
            <v>0</v>
          </cell>
          <cell r="DW32">
            <v>0</v>
          </cell>
          <cell r="DY32">
            <v>0</v>
          </cell>
          <cell r="DZ32">
            <v>0</v>
          </cell>
          <cell r="EA32">
            <v>0</v>
          </cell>
          <cell r="EB32">
            <v>0</v>
          </cell>
          <cell r="EC32">
            <v>0</v>
          </cell>
          <cell r="ED32">
            <v>0</v>
          </cell>
          <cell r="EE32">
            <v>0</v>
          </cell>
          <cell r="EF32">
            <v>0</v>
          </cell>
          <cell r="EG32">
            <v>0</v>
          </cell>
          <cell r="EH32">
            <v>0</v>
          </cell>
          <cell r="EI32">
            <v>0</v>
          </cell>
          <cell r="EJ32">
            <v>0</v>
          </cell>
          <cell r="EL32">
            <v>0</v>
          </cell>
          <cell r="EM32">
            <v>0</v>
          </cell>
        </row>
        <row r="33">
          <cell r="A33" t="str">
            <v>MD214</v>
          </cell>
          <cell r="B33">
            <v>1556.48</v>
          </cell>
          <cell r="C33">
            <v>-1556.48</v>
          </cell>
          <cell r="E33">
            <v>1479.39</v>
          </cell>
          <cell r="F33">
            <v>-1479.39</v>
          </cell>
          <cell r="H33" t="str">
            <v>Hinckley Ops Centre (old)</v>
          </cell>
          <cell r="I33" t="str">
            <v>MD214</v>
          </cell>
          <cell r="J33" t="str">
            <v/>
          </cell>
          <cell r="K33" t="str">
            <v>Centre</v>
          </cell>
          <cell r="Q33">
            <v>0</v>
          </cell>
          <cell r="R33">
            <v>0</v>
          </cell>
          <cell r="S33">
            <v>0</v>
          </cell>
          <cell r="T33">
            <v>-2049.87</v>
          </cell>
          <cell r="V33">
            <v>6148.8300000000008</v>
          </cell>
          <cell r="W33">
            <v>-6148.8300000000008</v>
          </cell>
          <cell r="X33">
            <v>1972.52</v>
          </cell>
          <cell r="Y33">
            <v>-1972.52</v>
          </cell>
          <cell r="AA33">
            <v>0</v>
          </cell>
          <cell r="AB33">
            <v>0</v>
          </cell>
          <cell r="AC33">
            <v>0</v>
          </cell>
          <cell r="AD33">
            <v>-2049.87</v>
          </cell>
          <cell r="AE33">
            <v>0</v>
          </cell>
          <cell r="AG33">
            <v>0</v>
          </cell>
          <cell r="AH33">
            <v>0</v>
          </cell>
          <cell r="AI33">
            <v>0</v>
          </cell>
          <cell r="AJ33">
            <v>0</v>
          </cell>
          <cell r="AK33">
            <v>0</v>
          </cell>
          <cell r="AL33">
            <v>0</v>
          </cell>
          <cell r="AM33">
            <v>0</v>
          </cell>
          <cell r="AN33">
            <v>0</v>
          </cell>
          <cell r="AO33">
            <v>0</v>
          </cell>
          <cell r="AP33">
            <v>140000</v>
          </cell>
          <cell r="AQ33">
            <v>800000</v>
          </cell>
          <cell r="AR33">
            <v>8000</v>
          </cell>
          <cell r="AS33">
            <v>56000</v>
          </cell>
          <cell r="AT33">
            <v>168000</v>
          </cell>
          <cell r="AU33">
            <v>0</v>
          </cell>
          <cell r="AV33">
            <v>0</v>
          </cell>
          <cell r="AW33">
            <v>8000</v>
          </cell>
          <cell r="AX33">
            <v>23000</v>
          </cell>
          <cell r="AY33">
            <v>7000</v>
          </cell>
          <cell r="AZ33">
            <v>0</v>
          </cell>
          <cell r="BA33">
            <v>0</v>
          </cell>
          <cell r="BB33">
            <v>0</v>
          </cell>
          <cell r="BC33">
            <v>0</v>
          </cell>
          <cell r="BD33">
            <v>217000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1427000</v>
          </cell>
          <cell r="BY33">
            <v>0</v>
          </cell>
          <cell r="CA33">
            <v>1427000</v>
          </cell>
          <cell r="CC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V33">
            <v>0</v>
          </cell>
          <cell r="DW33">
            <v>0</v>
          </cell>
          <cell r="DY33">
            <v>0</v>
          </cell>
          <cell r="DZ33">
            <v>0</v>
          </cell>
          <cell r="EA33">
            <v>0</v>
          </cell>
          <cell r="EB33">
            <v>0</v>
          </cell>
          <cell r="EC33">
            <v>0</v>
          </cell>
          <cell r="ED33">
            <v>0</v>
          </cell>
          <cell r="EE33">
            <v>0</v>
          </cell>
          <cell r="EF33">
            <v>0</v>
          </cell>
          <cell r="EG33">
            <v>0</v>
          </cell>
          <cell r="EH33">
            <v>0</v>
          </cell>
          <cell r="EI33">
            <v>0</v>
          </cell>
          <cell r="EJ33">
            <v>0</v>
          </cell>
          <cell r="EL33">
            <v>0</v>
          </cell>
          <cell r="EM33">
            <v>0</v>
          </cell>
        </row>
        <row r="34">
          <cell r="A34" t="str">
            <v>MD214</v>
          </cell>
          <cell r="B34">
            <v>0</v>
          </cell>
          <cell r="C34">
            <v>0</v>
          </cell>
          <cell r="E34">
            <v>-18652.89</v>
          </cell>
          <cell r="F34">
            <v>18652.89</v>
          </cell>
          <cell r="H34" t="str">
            <v>Transco Holding Code</v>
          </cell>
          <cell r="I34" t="str">
            <v>16</v>
          </cell>
          <cell r="J34" t="str">
            <v/>
          </cell>
          <cell r="K34" t="str">
            <v/>
          </cell>
          <cell r="Q34">
            <v>0</v>
          </cell>
          <cell r="R34">
            <v>0</v>
          </cell>
          <cell r="S34">
            <v>0</v>
          </cell>
          <cell r="T34">
            <v>0</v>
          </cell>
          <cell r="V34">
            <v>-18652.89</v>
          </cell>
          <cell r="W34">
            <v>18652.89</v>
          </cell>
          <cell r="X34">
            <v>-24870.52</v>
          </cell>
          <cell r="Y34">
            <v>24870.52</v>
          </cell>
          <cell r="AA34">
            <v>0</v>
          </cell>
          <cell r="AB34">
            <v>0</v>
          </cell>
          <cell r="AC34">
            <v>0</v>
          </cell>
          <cell r="AD34">
            <v>0</v>
          </cell>
          <cell r="AE34">
            <v>0</v>
          </cell>
          <cell r="AG34">
            <v>0</v>
          </cell>
          <cell r="AH34">
            <v>0</v>
          </cell>
          <cell r="AI34">
            <v>0</v>
          </cell>
          <cell r="AJ34">
            <v>0</v>
          </cell>
          <cell r="AK34">
            <v>0</v>
          </cell>
          <cell r="AL34">
            <v>0</v>
          </cell>
          <cell r="AM34">
            <v>0</v>
          </cell>
          <cell r="AN34">
            <v>0</v>
          </cell>
          <cell r="AO34">
            <v>0</v>
          </cell>
          <cell r="AP34">
            <v>140000</v>
          </cell>
          <cell r="AQ34">
            <v>800000</v>
          </cell>
          <cell r="AR34">
            <v>8000</v>
          </cell>
          <cell r="AS34">
            <v>56000</v>
          </cell>
          <cell r="AT34">
            <v>168000</v>
          </cell>
          <cell r="AU34">
            <v>0</v>
          </cell>
          <cell r="AV34">
            <v>0</v>
          </cell>
          <cell r="AW34">
            <v>8000</v>
          </cell>
          <cell r="AX34">
            <v>23000</v>
          </cell>
          <cell r="AY34">
            <v>7000</v>
          </cell>
          <cell r="AZ34">
            <v>0</v>
          </cell>
          <cell r="BA34">
            <v>0</v>
          </cell>
          <cell r="BB34">
            <v>0</v>
          </cell>
          <cell r="BC34">
            <v>0</v>
          </cell>
          <cell r="BD34">
            <v>217000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X34">
            <v>1427000</v>
          </cell>
          <cell r="BY34">
            <v>0</v>
          </cell>
          <cell r="CA34">
            <v>1427000</v>
          </cell>
          <cell r="CC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V34">
            <v>0</v>
          </cell>
          <cell r="DW34">
            <v>0</v>
          </cell>
          <cell r="DY34">
            <v>0</v>
          </cell>
          <cell r="DZ34">
            <v>0</v>
          </cell>
          <cell r="EA34">
            <v>0</v>
          </cell>
          <cell r="EB34">
            <v>0</v>
          </cell>
          <cell r="EC34">
            <v>0</v>
          </cell>
          <cell r="ED34">
            <v>0</v>
          </cell>
          <cell r="EE34">
            <v>0</v>
          </cell>
          <cell r="EF34">
            <v>0</v>
          </cell>
          <cell r="EG34">
            <v>0</v>
          </cell>
          <cell r="EH34">
            <v>0</v>
          </cell>
          <cell r="EI34">
            <v>0</v>
          </cell>
          <cell r="EJ34">
            <v>0</v>
          </cell>
          <cell r="EL34">
            <v>0</v>
          </cell>
          <cell r="EM34">
            <v>0</v>
          </cell>
        </row>
        <row r="36">
          <cell r="B36">
            <v>2092228.5199999998</v>
          </cell>
          <cell r="C36">
            <v>-162956.43999999992</v>
          </cell>
          <cell r="E36">
            <v>18177842.519999996</v>
          </cell>
          <cell r="F36">
            <v>483549.00000000122</v>
          </cell>
          <cell r="H36" t="str">
            <v>Total Centre</v>
          </cell>
          <cell r="Q36">
            <v>24551973.539287999</v>
          </cell>
          <cell r="R36">
            <v>551164.52650000062</v>
          </cell>
          <cell r="S36">
            <v>-102765.77928799903</v>
          </cell>
          <cell r="T36">
            <v>-557777.96928799921</v>
          </cell>
          <cell r="V36">
            <v>24454528.080000002</v>
          </cell>
          <cell r="W36">
            <v>97445.459288001381</v>
          </cell>
          <cell r="X36">
            <v>24237123.359999996</v>
          </cell>
          <cell r="Y36">
            <v>314850.17928800173</v>
          </cell>
          <cell r="AA36">
            <v>1929272.0799999996</v>
          </cell>
          <cell r="AB36">
            <v>18661391.520000003</v>
          </cell>
          <cell r="AC36">
            <v>24449207.760000002</v>
          </cell>
          <cell r="AD36">
            <v>23994195.569999997</v>
          </cell>
          <cell r="AE36">
            <v>25103138.065788001</v>
          </cell>
          <cell r="AG36">
            <v>0</v>
          </cell>
          <cell r="AH36">
            <v>0</v>
          </cell>
          <cell r="AI36">
            <v>0</v>
          </cell>
          <cell r="AJ36">
            <v>0</v>
          </cell>
          <cell r="AK36">
            <v>0</v>
          </cell>
          <cell r="AL36">
            <v>0</v>
          </cell>
          <cell r="AM36">
            <v>0</v>
          </cell>
          <cell r="AN36">
            <v>0</v>
          </cell>
          <cell r="AO36">
            <v>792000</v>
          </cell>
          <cell r="AP36">
            <v>603000</v>
          </cell>
          <cell r="AQ36">
            <v>2985000</v>
          </cell>
          <cell r="AR36">
            <v>81000</v>
          </cell>
          <cell r="AS36">
            <v>739750</v>
          </cell>
          <cell r="AT36">
            <v>599550</v>
          </cell>
          <cell r="AU36">
            <v>66000</v>
          </cell>
          <cell r="AV36">
            <v>23000</v>
          </cell>
          <cell r="AW36">
            <v>24000</v>
          </cell>
          <cell r="AX36">
            <v>585100</v>
          </cell>
          <cell r="AY36">
            <v>37900</v>
          </cell>
          <cell r="AZ36">
            <v>52650</v>
          </cell>
          <cell r="BA36">
            <v>15600</v>
          </cell>
          <cell r="BB36">
            <v>24700</v>
          </cell>
          <cell r="BC36">
            <v>56000</v>
          </cell>
          <cell r="BD36">
            <v>1668000</v>
          </cell>
          <cell r="BE36">
            <v>0</v>
          </cell>
          <cell r="BF36">
            <v>0</v>
          </cell>
          <cell r="BG36">
            <v>0</v>
          </cell>
          <cell r="BH36">
            <v>0</v>
          </cell>
          <cell r="BI36">
            <v>0</v>
          </cell>
          <cell r="BJ36">
            <v>0</v>
          </cell>
          <cell r="BK36">
            <v>100000</v>
          </cell>
          <cell r="BL36">
            <v>34000</v>
          </cell>
          <cell r="BM36">
            <v>0</v>
          </cell>
          <cell r="BN36">
            <v>685150</v>
          </cell>
          <cell r="BO36">
            <v>0</v>
          </cell>
          <cell r="BP36">
            <v>213870</v>
          </cell>
          <cell r="BQ36">
            <v>31750</v>
          </cell>
          <cell r="BR36">
            <v>10280</v>
          </cell>
          <cell r="BS36">
            <v>8200</v>
          </cell>
          <cell r="BT36">
            <v>4500</v>
          </cell>
          <cell r="BU36">
            <v>100000</v>
          </cell>
          <cell r="BV36">
            <v>1000</v>
          </cell>
          <cell r="BX36">
            <v>8488250</v>
          </cell>
          <cell r="BY36">
            <v>1053750</v>
          </cell>
          <cell r="CA36">
            <v>9542000</v>
          </cell>
          <cell r="CC36">
            <v>0</v>
          </cell>
          <cell r="CE36">
            <v>0</v>
          </cell>
          <cell r="CF36">
            <v>0</v>
          </cell>
          <cell r="CG36">
            <v>0</v>
          </cell>
          <cell r="CH36">
            <v>0</v>
          </cell>
          <cell r="CI36">
            <v>0</v>
          </cell>
          <cell r="CJ36">
            <v>0</v>
          </cell>
          <cell r="CK36">
            <v>0</v>
          </cell>
          <cell r="CL36">
            <v>0</v>
          </cell>
          <cell r="CM36">
            <v>3139551.2981069307</v>
          </cell>
          <cell r="CN36">
            <v>1328837.6241259959</v>
          </cell>
          <cell r="CO36">
            <v>5222546.6480172742</v>
          </cell>
          <cell r="CP36">
            <v>417550.40572598286</v>
          </cell>
          <cell r="CQ36">
            <v>1434263.4950209784</v>
          </cell>
          <cell r="CR36">
            <v>1153965.9243677068</v>
          </cell>
          <cell r="CS36">
            <v>456274.10352530173</v>
          </cell>
          <cell r="CT36">
            <v>159004.61183457484</v>
          </cell>
          <cell r="CU36">
            <v>23495.498135949543</v>
          </cell>
          <cell r="CV36">
            <v>3243613.6573896548</v>
          </cell>
          <cell r="CW36">
            <v>137392.38434740432</v>
          </cell>
          <cell r="CX36">
            <v>363982.29622132028</v>
          </cell>
          <cell r="CY36">
            <v>107846.6062877986</v>
          </cell>
          <cell r="CZ36">
            <v>170757.12662234777</v>
          </cell>
          <cell r="DA36">
            <v>387141.66359722574</v>
          </cell>
          <cell r="DB36">
            <v>2512519.3889252492</v>
          </cell>
          <cell r="DC36">
            <v>0</v>
          </cell>
          <cell r="DD36">
            <v>0</v>
          </cell>
          <cell r="DE36">
            <v>0</v>
          </cell>
          <cell r="DF36">
            <v>0</v>
          </cell>
          <cell r="DG36">
            <v>0</v>
          </cell>
          <cell r="DH36">
            <v>0</v>
          </cell>
          <cell r="DI36">
            <v>0</v>
          </cell>
          <cell r="DJ36">
            <v>16130.36303630363</v>
          </cell>
          <cell r="DK36">
            <v>0</v>
          </cell>
          <cell r="DL36">
            <v>3038822.1011701729</v>
          </cell>
          <cell r="DM36">
            <v>0</v>
          </cell>
          <cell r="DN36">
            <v>652500.78874187404</v>
          </cell>
          <cell r="DO36">
            <v>142363.8084527725</v>
          </cell>
          <cell r="DP36">
            <v>35590.952113193125</v>
          </cell>
          <cell r="DQ36">
            <v>32625.039437093696</v>
          </cell>
          <cell r="DR36">
            <v>26693.214084894844</v>
          </cell>
          <cell r="DS36">
            <v>-303550.08000000002</v>
          </cell>
          <cell r="DT36">
            <v>652054.62</v>
          </cell>
          <cell r="DV36">
            <v>24551973.539287999</v>
          </cell>
          <cell r="DW36">
            <v>0</v>
          </cell>
          <cell r="DY36">
            <v>0</v>
          </cell>
          <cell r="DZ36">
            <v>0</v>
          </cell>
          <cell r="EA36">
            <v>10108485.975976182</v>
          </cell>
          <cell r="EB36">
            <v>3227003.6328845108</v>
          </cell>
          <cell r="EC36">
            <v>2512519.3889252492</v>
          </cell>
          <cell r="ED36">
            <v>4410733.7344657509</v>
          </cell>
          <cell r="EE36">
            <v>0</v>
          </cell>
          <cell r="EF36">
            <v>16130.36303630363</v>
          </cell>
          <cell r="EG36">
            <v>3038822.1011701729</v>
          </cell>
          <cell r="EH36">
            <v>652500.78874187404</v>
          </cell>
          <cell r="EI36">
            <v>237273.01408795413</v>
          </cell>
          <cell r="EJ36">
            <v>348504.54</v>
          </cell>
          <cell r="EL36">
            <v>24551973.539287999</v>
          </cell>
          <cell r="EM36">
            <v>0</v>
          </cell>
        </row>
        <row r="37">
          <cell r="B37">
            <v>0</v>
          </cell>
          <cell r="C37">
            <v>0</v>
          </cell>
          <cell r="E37">
            <v>0</v>
          </cell>
          <cell r="F37">
            <v>1.2223608791828156E-9</v>
          </cell>
          <cell r="Q37">
            <v>0</v>
          </cell>
          <cell r="R37">
            <v>2.7939677238464355E-9</v>
          </cell>
          <cell r="S37">
            <v>2.3283064365386963E-9</v>
          </cell>
          <cell r="T37">
            <v>-3.9581209421157837E-9</v>
          </cell>
          <cell r="V37">
            <v>0</v>
          </cell>
          <cell r="W37">
            <v>4.0454324334859848E-9</v>
          </cell>
          <cell r="X37">
            <v>0</v>
          </cell>
          <cell r="Y37">
            <v>1.862645149230957E-9</v>
          </cell>
          <cell r="AA37">
            <v>0</v>
          </cell>
          <cell r="AB37">
            <v>0</v>
          </cell>
          <cell r="AC37">
            <v>0</v>
          </cell>
          <cell r="AD37">
            <v>0</v>
          </cell>
          <cell r="AE37">
            <v>0</v>
          </cell>
        </row>
        <row r="39">
          <cell r="H39" t="str">
            <v>North</v>
          </cell>
        </row>
        <row r="40">
          <cell r="A40" t="str">
            <v>81128</v>
          </cell>
          <cell r="B40">
            <v>260704.01</v>
          </cell>
          <cell r="C40">
            <v>-35975.800000000017</v>
          </cell>
          <cell r="E40">
            <v>1813823.83</v>
          </cell>
          <cell r="F40">
            <v>208730.05999999982</v>
          </cell>
          <cell r="H40" t="str">
            <v>Killingworth (Norgas House)</v>
          </cell>
          <cell r="I40" t="str">
            <v>81128</v>
          </cell>
          <cell r="J40" t="str">
            <v>Closure</v>
          </cell>
          <cell r="K40" t="str">
            <v>North</v>
          </cell>
          <cell r="L40" t="str">
            <v/>
          </cell>
          <cell r="M40" t="str">
            <v>Mar 06</v>
          </cell>
          <cell r="N40" t="str">
            <v>Feb 06 - iDN</v>
          </cell>
          <cell r="O40" t="str">
            <v>Feb 06 - iDN</v>
          </cell>
          <cell r="Q40">
            <v>2427533.7599999998</v>
          </cell>
          <cell r="R40">
            <v>0</v>
          </cell>
          <cell r="S40">
            <v>44476.550000000279</v>
          </cell>
          <cell r="T40">
            <v>-41773.10999999987</v>
          </cell>
          <cell r="V40">
            <v>2595935.8600000003</v>
          </cell>
          <cell r="W40">
            <v>-168402.10000000056</v>
          </cell>
          <cell r="X40">
            <v>2418431.7733333334</v>
          </cell>
          <cell r="Y40">
            <v>9101.9866666663438</v>
          </cell>
          <cell r="AA40">
            <v>224728.21</v>
          </cell>
          <cell r="AB40">
            <v>2022553.89</v>
          </cell>
          <cell r="AC40">
            <v>2472010.31</v>
          </cell>
          <cell r="AD40">
            <v>2385760.65</v>
          </cell>
          <cell r="AE40">
            <v>2427533.7599999998</v>
          </cell>
          <cell r="AG40">
            <v>0</v>
          </cell>
          <cell r="AH40">
            <v>0</v>
          </cell>
          <cell r="AI40">
            <v>0</v>
          </cell>
          <cell r="AJ40">
            <v>0</v>
          </cell>
          <cell r="AK40">
            <v>0</v>
          </cell>
          <cell r="AL40">
            <v>0</v>
          </cell>
          <cell r="AM40">
            <v>0</v>
          </cell>
          <cell r="AN40">
            <v>0</v>
          </cell>
          <cell r="AO40">
            <v>235000</v>
          </cell>
          <cell r="AP40">
            <v>0</v>
          </cell>
          <cell r="AQ40">
            <v>0</v>
          </cell>
          <cell r="AR40">
            <v>2000</v>
          </cell>
          <cell r="AS40">
            <v>22000</v>
          </cell>
          <cell r="AT40">
            <v>0</v>
          </cell>
          <cell r="AU40">
            <v>0</v>
          </cell>
          <cell r="AV40">
            <v>2000</v>
          </cell>
          <cell r="AW40">
            <v>0</v>
          </cell>
          <cell r="AX40">
            <v>239000</v>
          </cell>
          <cell r="AY40">
            <v>4000</v>
          </cell>
          <cell r="AZ40">
            <v>6000</v>
          </cell>
          <cell r="BA40">
            <v>0</v>
          </cell>
          <cell r="BB40">
            <v>4000</v>
          </cell>
          <cell r="BC40">
            <v>0</v>
          </cell>
          <cell r="BD40">
            <v>98000</v>
          </cell>
          <cell r="BE40">
            <v>0</v>
          </cell>
          <cell r="BF40">
            <v>0</v>
          </cell>
          <cell r="BG40">
            <v>0</v>
          </cell>
          <cell r="BH40">
            <v>0</v>
          </cell>
          <cell r="BI40">
            <v>0</v>
          </cell>
          <cell r="BJ40">
            <v>0</v>
          </cell>
          <cell r="BK40">
            <v>0</v>
          </cell>
          <cell r="BL40">
            <v>56000</v>
          </cell>
          <cell r="BM40">
            <v>0</v>
          </cell>
          <cell r="BN40">
            <v>0</v>
          </cell>
          <cell r="BO40">
            <v>0</v>
          </cell>
          <cell r="BP40">
            <v>0</v>
          </cell>
          <cell r="BQ40">
            <v>0</v>
          </cell>
          <cell r="BR40">
            <v>0</v>
          </cell>
          <cell r="BS40">
            <v>0</v>
          </cell>
          <cell r="BT40">
            <v>0</v>
          </cell>
          <cell r="BU40">
            <v>0</v>
          </cell>
          <cell r="BV40">
            <v>0</v>
          </cell>
          <cell r="BX40">
            <v>668000</v>
          </cell>
          <cell r="BY40">
            <v>0</v>
          </cell>
          <cell r="CA40">
            <v>668000</v>
          </cell>
          <cell r="CC40">
            <v>0</v>
          </cell>
          <cell r="CE40">
            <v>0</v>
          </cell>
          <cell r="CF40">
            <v>0</v>
          </cell>
          <cell r="CG40">
            <v>0</v>
          </cell>
          <cell r="CH40">
            <v>0</v>
          </cell>
          <cell r="CI40">
            <v>0</v>
          </cell>
          <cell r="CJ40">
            <v>0</v>
          </cell>
          <cell r="CK40">
            <v>0</v>
          </cell>
          <cell r="CL40">
            <v>0</v>
          </cell>
          <cell r="CM40">
            <v>853997.65508982039</v>
          </cell>
          <cell r="CN40">
            <v>0</v>
          </cell>
          <cell r="CO40">
            <v>0</v>
          </cell>
          <cell r="CP40">
            <v>7268.0651497005992</v>
          </cell>
          <cell r="CQ40">
            <v>79948.716646706569</v>
          </cell>
          <cell r="CR40">
            <v>0</v>
          </cell>
          <cell r="CS40">
            <v>0</v>
          </cell>
          <cell r="CT40">
            <v>7268.0651497005992</v>
          </cell>
          <cell r="CU40">
            <v>0</v>
          </cell>
          <cell r="CV40">
            <v>868533.78538922151</v>
          </cell>
          <cell r="CW40">
            <v>14536.130299401198</v>
          </cell>
          <cell r="CX40">
            <v>21804.195449101793</v>
          </cell>
          <cell r="CY40">
            <v>0</v>
          </cell>
          <cell r="CZ40">
            <v>14536.130299401198</v>
          </cell>
          <cell r="DA40">
            <v>0</v>
          </cell>
          <cell r="DB40">
            <v>356135.19233532931</v>
          </cell>
          <cell r="DC40">
            <v>0</v>
          </cell>
          <cell r="DD40">
            <v>0</v>
          </cell>
          <cell r="DE40">
            <v>0</v>
          </cell>
          <cell r="DF40">
            <v>0</v>
          </cell>
          <cell r="DG40">
            <v>0</v>
          </cell>
          <cell r="DH40">
            <v>0</v>
          </cell>
          <cell r="DI40">
            <v>0</v>
          </cell>
          <cell r="DJ40">
            <v>203505.82419161673</v>
          </cell>
          <cell r="DK40">
            <v>0</v>
          </cell>
          <cell r="DL40">
            <v>0</v>
          </cell>
          <cell r="DM40">
            <v>0</v>
          </cell>
          <cell r="DN40">
            <v>0</v>
          </cell>
          <cell r="DO40">
            <v>0</v>
          </cell>
          <cell r="DP40">
            <v>0</v>
          </cell>
          <cell r="DQ40">
            <v>0</v>
          </cell>
          <cell r="DR40">
            <v>0</v>
          </cell>
          <cell r="DS40">
            <v>0</v>
          </cell>
          <cell r="DT40">
            <v>0</v>
          </cell>
          <cell r="DV40">
            <v>2427533.7600000002</v>
          </cell>
          <cell r="DW40">
            <v>0</v>
          </cell>
          <cell r="DY40">
            <v>0</v>
          </cell>
          <cell r="DZ40">
            <v>0</v>
          </cell>
          <cell r="EA40">
            <v>861265.720239521</v>
          </cell>
          <cell r="EB40">
            <v>87216.781796407173</v>
          </cell>
          <cell r="EC40">
            <v>356135.19233532931</v>
          </cell>
          <cell r="ED40">
            <v>919410.24143712572</v>
          </cell>
          <cell r="EE40">
            <v>0</v>
          </cell>
          <cell r="EF40">
            <v>203505.82419161673</v>
          </cell>
          <cell r="EG40">
            <v>0</v>
          </cell>
          <cell r="EH40">
            <v>0</v>
          </cell>
          <cell r="EI40">
            <v>0</v>
          </cell>
          <cell r="EJ40">
            <v>0</v>
          </cell>
          <cell r="EL40">
            <v>2427533.7599999998</v>
          </cell>
          <cell r="EM40">
            <v>0</v>
          </cell>
        </row>
        <row r="41">
          <cell r="A41" t="str">
            <v>81147</v>
          </cell>
          <cell r="B41">
            <v>802.23999999999432</v>
          </cell>
          <cell r="C41">
            <v>174783.89</v>
          </cell>
          <cell r="E41">
            <v>1159827.01</v>
          </cell>
          <cell r="F41">
            <v>420448.15999999992</v>
          </cell>
          <cell r="H41" t="str">
            <v>Leeds (Thorpe Park) - NGC</v>
          </cell>
          <cell r="I41" t="str">
            <v>81147</v>
          </cell>
          <cell r="J41" t="str">
            <v>Transmision</v>
          </cell>
          <cell r="K41" t="str">
            <v>North</v>
          </cell>
          <cell r="Q41">
            <v>1932487.36</v>
          </cell>
          <cell r="R41">
            <v>0</v>
          </cell>
          <cell r="S41">
            <v>174546.19999999995</v>
          </cell>
          <cell r="T41">
            <v>-1012714.0100000001</v>
          </cell>
          <cell r="V41">
            <v>1162233.73</v>
          </cell>
          <cell r="W41">
            <v>770253.63000000012</v>
          </cell>
          <cell r="X41">
            <v>1546436.0133333334</v>
          </cell>
          <cell r="Y41">
            <v>386051.34666666668</v>
          </cell>
          <cell r="AA41">
            <v>175586.13</v>
          </cell>
          <cell r="AB41">
            <v>1580275.17</v>
          </cell>
          <cell r="AC41">
            <v>2107033.56</v>
          </cell>
          <cell r="AD41">
            <v>919773.35</v>
          </cell>
          <cell r="AE41">
            <v>1932487.36</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405789.00000000006</v>
          </cell>
          <cell r="BO41">
            <v>0</v>
          </cell>
          <cell r="BP41">
            <v>0</v>
          </cell>
          <cell r="BQ41">
            <v>0</v>
          </cell>
          <cell r="BR41">
            <v>0</v>
          </cell>
          <cell r="BS41">
            <v>0</v>
          </cell>
          <cell r="BT41">
            <v>284211</v>
          </cell>
          <cell r="BU41">
            <v>0</v>
          </cell>
          <cell r="BV41">
            <v>0</v>
          </cell>
          <cell r="BX41">
            <v>0</v>
          </cell>
          <cell r="BY41">
            <v>690000</v>
          </cell>
          <cell r="CA41">
            <v>690000</v>
          </cell>
          <cell r="CC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1136495.8164160002</v>
          </cell>
          <cell r="DM41">
            <v>0</v>
          </cell>
          <cell r="DN41">
            <v>0</v>
          </cell>
          <cell r="DO41">
            <v>0</v>
          </cell>
          <cell r="DP41">
            <v>0</v>
          </cell>
          <cell r="DQ41">
            <v>0</v>
          </cell>
          <cell r="DR41">
            <v>795991.54358400009</v>
          </cell>
          <cell r="DS41">
            <v>0</v>
          </cell>
          <cell r="DT41">
            <v>0</v>
          </cell>
          <cell r="DV41">
            <v>1932487.3600000003</v>
          </cell>
          <cell r="DW41">
            <v>0</v>
          </cell>
          <cell r="DY41">
            <v>0</v>
          </cell>
          <cell r="DZ41">
            <v>0</v>
          </cell>
          <cell r="EA41">
            <v>0</v>
          </cell>
          <cell r="EB41">
            <v>0</v>
          </cell>
          <cell r="EC41">
            <v>0</v>
          </cell>
          <cell r="ED41">
            <v>0</v>
          </cell>
          <cell r="EE41">
            <v>0</v>
          </cell>
          <cell r="EF41">
            <v>0</v>
          </cell>
          <cell r="EG41">
            <v>1136495.8164160002</v>
          </cell>
          <cell r="EH41">
            <v>0</v>
          </cell>
          <cell r="EI41">
            <v>795991.54358400009</v>
          </cell>
          <cell r="EJ41">
            <v>0</v>
          </cell>
          <cell r="EL41">
            <v>1932487.3600000003</v>
          </cell>
          <cell r="EM41">
            <v>0</v>
          </cell>
        </row>
        <row r="42">
          <cell r="A42" t="str">
            <v>81039</v>
          </cell>
          <cell r="B42">
            <v>41114.85</v>
          </cell>
          <cell r="C42">
            <v>71475.53</v>
          </cell>
          <cell r="E42">
            <v>683566.36</v>
          </cell>
          <cell r="F42">
            <v>329747.06000000006</v>
          </cell>
          <cell r="H42" t="str">
            <v>Bolton (Spa Road)</v>
          </cell>
          <cell r="I42" t="str">
            <v>81039</v>
          </cell>
          <cell r="J42" t="str">
            <v>Closure</v>
          </cell>
          <cell r="K42" t="str">
            <v>North</v>
          </cell>
          <cell r="L42" t="str">
            <v/>
          </cell>
          <cell r="M42" t="str">
            <v>Sep 05</v>
          </cell>
          <cell r="N42" t="str">
            <v>Sep 05</v>
          </cell>
          <cell r="O42" t="str">
            <v>Feb 06</v>
          </cell>
          <cell r="Q42">
            <v>675542.28</v>
          </cell>
          <cell r="R42">
            <v>0</v>
          </cell>
          <cell r="S42">
            <v>562951.89999999991</v>
          </cell>
          <cell r="T42">
            <v>404602.03</v>
          </cell>
          <cell r="V42">
            <v>806910.90999999992</v>
          </cell>
          <cell r="W42">
            <v>-131368.62999999989</v>
          </cell>
          <cell r="X42">
            <v>911421.81333333335</v>
          </cell>
          <cell r="Y42">
            <v>-235879.53333333333</v>
          </cell>
          <cell r="AA42">
            <v>112590.38</v>
          </cell>
          <cell r="AB42">
            <v>1013313.42</v>
          </cell>
          <cell r="AC42">
            <v>1238494.18</v>
          </cell>
          <cell r="AD42">
            <v>1080144.31</v>
          </cell>
          <cell r="AE42">
            <v>675542.28</v>
          </cell>
          <cell r="AG42">
            <v>0</v>
          </cell>
          <cell r="AH42">
            <v>0</v>
          </cell>
          <cell r="AI42">
            <v>0</v>
          </cell>
          <cell r="AJ42">
            <v>0</v>
          </cell>
          <cell r="AK42">
            <v>0</v>
          </cell>
          <cell r="AL42">
            <v>0</v>
          </cell>
          <cell r="AM42">
            <v>319000</v>
          </cell>
          <cell r="AN42">
            <v>0</v>
          </cell>
          <cell r="AO42">
            <v>40000</v>
          </cell>
          <cell r="AP42">
            <v>0</v>
          </cell>
          <cell r="AQ42">
            <v>0</v>
          </cell>
          <cell r="AR42">
            <v>0</v>
          </cell>
          <cell r="AS42">
            <v>0</v>
          </cell>
          <cell r="AT42">
            <v>0</v>
          </cell>
          <cell r="AU42">
            <v>0</v>
          </cell>
          <cell r="AV42">
            <v>0</v>
          </cell>
          <cell r="AW42">
            <v>0</v>
          </cell>
          <cell r="AX42">
            <v>9000</v>
          </cell>
          <cell r="AY42">
            <v>0</v>
          </cell>
          <cell r="AZ42">
            <v>0</v>
          </cell>
          <cell r="BA42">
            <v>0</v>
          </cell>
          <cell r="BB42">
            <v>0</v>
          </cell>
          <cell r="BC42">
            <v>0</v>
          </cell>
          <cell r="BD42">
            <v>8000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X42">
            <v>376000</v>
          </cell>
          <cell r="BY42">
            <v>0</v>
          </cell>
          <cell r="CA42">
            <v>376000</v>
          </cell>
          <cell r="CC42">
            <v>0</v>
          </cell>
          <cell r="CE42">
            <v>0</v>
          </cell>
          <cell r="CF42">
            <v>0</v>
          </cell>
          <cell r="CG42">
            <v>0</v>
          </cell>
          <cell r="CH42">
            <v>0</v>
          </cell>
          <cell r="CI42">
            <v>0</v>
          </cell>
          <cell r="CJ42">
            <v>0</v>
          </cell>
          <cell r="CK42">
            <v>573132.94499999995</v>
          </cell>
          <cell r="CL42">
            <v>0</v>
          </cell>
          <cell r="CM42">
            <v>71866.2</v>
          </cell>
          <cell r="CN42">
            <v>0</v>
          </cell>
          <cell r="CO42">
            <v>0</v>
          </cell>
          <cell r="CP42">
            <v>0</v>
          </cell>
          <cell r="CQ42">
            <v>0</v>
          </cell>
          <cell r="CR42">
            <v>0</v>
          </cell>
          <cell r="CS42">
            <v>0</v>
          </cell>
          <cell r="CT42">
            <v>0</v>
          </cell>
          <cell r="CU42">
            <v>0</v>
          </cell>
          <cell r="CV42">
            <v>16169.895</v>
          </cell>
          <cell r="CW42">
            <v>0</v>
          </cell>
          <cell r="CX42">
            <v>0</v>
          </cell>
          <cell r="CY42">
            <v>0</v>
          </cell>
          <cell r="CZ42">
            <v>0</v>
          </cell>
          <cell r="DA42">
            <v>0</v>
          </cell>
          <cell r="DB42">
            <v>14373.24</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V42">
            <v>675542.27999999991</v>
          </cell>
          <cell r="DW42">
            <v>0</v>
          </cell>
          <cell r="DY42">
            <v>0</v>
          </cell>
          <cell r="DZ42">
            <v>573132.94499999995</v>
          </cell>
          <cell r="EA42">
            <v>71866.2</v>
          </cell>
          <cell r="EB42">
            <v>0</v>
          </cell>
          <cell r="EC42">
            <v>14373.24</v>
          </cell>
          <cell r="ED42">
            <v>16169.895</v>
          </cell>
          <cell r="EE42">
            <v>0</v>
          </cell>
          <cell r="EF42">
            <v>0</v>
          </cell>
          <cell r="EG42">
            <v>0</v>
          </cell>
          <cell r="EH42">
            <v>0</v>
          </cell>
          <cell r="EI42">
            <v>0</v>
          </cell>
          <cell r="EJ42">
            <v>0</v>
          </cell>
          <cell r="EL42">
            <v>675542.27999999991</v>
          </cell>
          <cell r="EM42">
            <v>0</v>
          </cell>
        </row>
        <row r="43">
          <cell r="A43" t="str">
            <v>81109</v>
          </cell>
          <cell r="B43">
            <v>162079.51</v>
          </cell>
          <cell r="C43">
            <v>-73569.340000000011</v>
          </cell>
          <cell r="E43">
            <v>1029379.74</v>
          </cell>
          <cell r="F43">
            <v>-232788.20999999996</v>
          </cell>
          <cell r="H43" t="str">
            <v>Eakring (NGC)</v>
          </cell>
          <cell r="I43" t="str">
            <v>81109</v>
          </cell>
          <cell r="J43" t="str">
            <v>Transmision</v>
          </cell>
          <cell r="K43" t="str">
            <v>North</v>
          </cell>
          <cell r="Q43">
            <v>1175115.3600000001</v>
          </cell>
          <cell r="R43">
            <v>-112993.32000000007</v>
          </cell>
          <cell r="S43">
            <v>-112993.32000000007</v>
          </cell>
          <cell r="T43">
            <v>-101396.76000000001</v>
          </cell>
          <cell r="V43">
            <v>1515618.27</v>
          </cell>
          <cell r="W43">
            <v>-340502.90999999992</v>
          </cell>
          <cell r="X43">
            <v>1372506.3199999998</v>
          </cell>
          <cell r="Y43">
            <v>-197390.95999999973</v>
          </cell>
          <cell r="AA43">
            <v>88510.17</v>
          </cell>
          <cell r="AB43">
            <v>796591.53</v>
          </cell>
          <cell r="AC43">
            <v>1062122.04</v>
          </cell>
          <cell r="AD43">
            <v>1073718.6000000001</v>
          </cell>
          <cell r="AE43">
            <v>1062122.04</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100000</v>
          </cell>
          <cell r="BP43">
            <v>0</v>
          </cell>
          <cell r="BQ43">
            <v>0</v>
          </cell>
          <cell r="BR43">
            <v>0</v>
          </cell>
          <cell r="BS43">
            <v>0</v>
          </cell>
          <cell r="BT43">
            <v>0</v>
          </cell>
          <cell r="BU43">
            <v>0</v>
          </cell>
          <cell r="BV43">
            <v>0</v>
          </cell>
          <cell r="BX43">
            <v>0</v>
          </cell>
          <cell r="BY43">
            <v>100000</v>
          </cell>
          <cell r="CA43">
            <v>100000</v>
          </cell>
          <cell r="CC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1175115.3600000001</v>
          </cell>
          <cell r="DN43">
            <v>0</v>
          </cell>
          <cell r="DO43">
            <v>0</v>
          </cell>
          <cell r="DP43">
            <v>0</v>
          </cell>
          <cell r="DQ43">
            <v>0</v>
          </cell>
          <cell r="DR43">
            <v>0</v>
          </cell>
          <cell r="DS43">
            <v>0</v>
          </cell>
          <cell r="DT43">
            <v>0</v>
          </cell>
          <cell r="DV43">
            <v>1175115.3600000001</v>
          </cell>
          <cell r="DW43">
            <v>0</v>
          </cell>
          <cell r="DY43">
            <v>0</v>
          </cell>
          <cell r="DZ43">
            <v>0</v>
          </cell>
          <cell r="EA43">
            <v>0</v>
          </cell>
          <cell r="EB43">
            <v>0</v>
          </cell>
          <cell r="EC43">
            <v>0</v>
          </cell>
          <cell r="ED43">
            <v>0</v>
          </cell>
          <cell r="EE43">
            <v>0</v>
          </cell>
          <cell r="EF43">
            <v>0</v>
          </cell>
          <cell r="EG43">
            <v>1175115.3600000001</v>
          </cell>
          <cell r="EH43">
            <v>0</v>
          </cell>
          <cell r="EI43">
            <v>0</v>
          </cell>
          <cell r="EJ43">
            <v>0</v>
          </cell>
          <cell r="EL43">
            <v>1175115.3600000001</v>
          </cell>
          <cell r="EM43">
            <v>0</v>
          </cell>
        </row>
        <row r="44">
          <cell r="A44" t="str">
            <v>82053</v>
          </cell>
          <cell r="B44">
            <v>32421</v>
          </cell>
          <cell r="C44">
            <v>9123.7866666666669</v>
          </cell>
          <cell r="E44">
            <v>338880.59</v>
          </cell>
          <cell r="F44">
            <v>35022.489999999991</v>
          </cell>
          <cell r="H44" t="str">
            <v>North Staff Costs (NGC)</v>
          </cell>
          <cell r="I44" t="str">
            <v>82053</v>
          </cell>
          <cell r="J44" t="str">
            <v>Staff</v>
          </cell>
          <cell r="K44" t="str">
            <v>North</v>
          </cell>
          <cell r="Q44">
            <v>498537.44</v>
          </cell>
          <cell r="R44">
            <v>0</v>
          </cell>
          <cell r="S44">
            <v>0</v>
          </cell>
          <cell r="T44">
            <v>-91352.590000000026</v>
          </cell>
          <cell r="V44">
            <v>436143.59</v>
          </cell>
          <cell r="W44">
            <v>62393.849999999977</v>
          </cell>
          <cell r="X44">
            <v>451840.78666666668</v>
          </cell>
          <cell r="Y44">
            <v>46696.653333333321</v>
          </cell>
          <cell r="AA44">
            <v>41544.786666666667</v>
          </cell>
          <cell r="AB44">
            <v>373903.08</v>
          </cell>
          <cell r="AC44">
            <v>498537.44</v>
          </cell>
          <cell r="AD44">
            <v>407184.85</v>
          </cell>
          <cell r="AE44">
            <v>498537.44</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1000</v>
          </cell>
          <cell r="BO44">
            <v>0</v>
          </cell>
          <cell r="BP44">
            <v>0</v>
          </cell>
          <cell r="BQ44">
            <v>0</v>
          </cell>
          <cell r="BR44">
            <v>0</v>
          </cell>
          <cell r="BS44">
            <v>0</v>
          </cell>
          <cell r="BT44">
            <v>0</v>
          </cell>
          <cell r="BU44">
            <v>0</v>
          </cell>
          <cell r="BV44">
            <v>0</v>
          </cell>
          <cell r="BX44">
            <v>0</v>
          </cell>
          <cell r="BY44">
            <v>1000</v>
          </cell>
          <cell r="CA44">
            <v>1000</v>
          </cell>
          <cell r="CC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498537.44</v>
          </cell>
          <cell r="DM44">
            <v>0</v>
          </cell>
          <cell r="DN44">
            <v>0</v>
          </cell>
          <cell r="DO44">
            <v>0</v>
          </cell>
          <cell r="DP44">
            <v>0</v>
          </cell>
          <cell r="DQ44">
            <v>0</v>
          </cell>
          <cell r="DR44">
            <v>0</v>
          </cell>
          <cell r="DS44">
            <v>0</v>
          </cell>
          <cell r="DT44">
            <v>0</v>
          </cell>
          <cell r="DV44">
            <v>498537.44</v>
          </cell>
          <cell r="DW44">
            <v>0</v>
          </cell>
          <cell r="DY44">
            <v>0</v>
          </cell>
          <cell r="DZ44">
            <v>0</v>
          </cell>
          <cell r="EA44">
            <v>0</v>
          </cell>
          <cell r="EB44">
            <v>0</v>
          </cell>
          <cell r="EC44">
            <v>0</v>
          </cell>
          <cell r="ED44">
            <v>0</v>
          </cell>
          <cell r="EE44">
            <v>0</v>
          </cell>
          <cell r="EF44">
            <v>0</v>
          </cell>
          <cell r="EG44">
            <v>498537.44</v>
          </cell>
          <cell r="EH44">
            <v>0</v>
          </cell>
          <cell r="EI44">
            <v>0</v>
          </cell>
          <cell r="EJ44">
            <v>0</v>
          </cell>
          <cell r="EL44">
            <v>498537.44</v>
          </cell>
          <cell r="EM44">
            <v>0</v>
          </cell>
        </row>
        <row r="45">
          <cell r="A45" t="str">
            <v>PMC</v>
          </cell>
          <cell r="B45">
            <v>96766.61</v>
          </cell>
          <cell r="C45">
            <v>-56529.8</v>
          </cell>
          <cell r="E45">
            <v>366976.08</v>
          </cell>
          <cell r="F45">
            <v>-4844.7900000000373</v>
          </cell>
          <cell r="H45" t="str">
            <v>Ambergate PMC</v>
          </cell>
          <cell r="K45" t="str">
            <v/>
          </cell>
          <cell r="Q45">
            <v>588851.04</v>
          </cell>
          <cell r="R45">
            <v>-106009.32000000007</v>
          </cell>
          <cell r="S45">
            <v>-106009.32000000007</v>
          </cell>
          <cell r="T45">
            <v>-165558.06000000006</v>
          </cell>
          <cell r="V45">
            <v>657275.91</v>
          </cell>
          <cell r="W45">
            <v>-68424.87</v>
          </cell>
          <cell r="X45">
            <v>489301.44</v>
          </cell>
          <cell r="Y45">
            <v>99549.600000000035</v>
          </cell>
          <cell r="AA45">
            <v>40236.81</v>
          </cell>
          <cell r="AB45">
            <v>362131.29</v>
          </cell>
          <cell r="AC45">
            <v>482841.72</v>
          </cell>
          <cell r="AD45">
            <v>423292.98</v>
          </cell>
          <cell r="AE45">
            <v>482841.72</v>
          </cell>
          <cell r="AG45">
            <v>0</v>
          </cell>
          <cell r="AH45">
            <v>0</v>
          </cell>
          <cell r="AI45">
            <v>0</v>
          </cell>
          <cell r="AJ45">
            <v>0</v>
          </cell>
          <cell r="AK45">
            <v>0</v>
          </cell>
          <cell r="AL45">
            <v>0</v>
          </cell>
          <cell r="AM45">
            <v>0</v>
          </cell>
          <cell r="AN45">
            <v>0</v>
          </cell>
          <cell r="AO45">
            <v>0</v>
          </cell>
          <cell r="AP45">
            <v>0</v>
          </cell>
          <cell r="AQ45">
            <v>0</v>
          </cell>
          <cell r="AR45">
            <v>0</v>
          </cell>
          <cell r="AS45">
            <v>0</v>
          </cell>
          <cell r="AT45">
            <v>49000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X45">
            <v>49000</v>
          </cell>
          <cell r="BY45">
            <v>0</v>
          </cell>
          <cell r="CA45">
            <v>49000</v>
          </cell>
          <cell r="CC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588851.04</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V45">
            <v>588851.04</v>
          </cell>
          <cell r="DW45">
            <v>0</v>
          </cell>
          <cell r="DY45">
            <v>0</v>
          </cell>
          <cell r="DZ45">
            <v>0</v>
          </cell>
          <cell r="EA45">
            <v>0</v>
          </cell>
          <cell r="EB45">
            <v>588851.04</v>
          </cell>
          <cell r="EC45">
            <v>0</v>
          </cell>
          <cell r="ED45">
            <v>0</v>
          </cell>
          <cell r="EE45">
            <v>0</v>
          </cell>
          <cell r="EF45">
            <v>0</v>
          </cell>
          <cell r="EG45">
            <v>0</v>
          </cell>
          <cell r="EH45">
            <v>0</v>
          </cell>
          <cell r="EI45">
            <v>0</v>
          </cell>
          <cell r="EJ45">
            <v>0</v>
          </cell>
          <cell r="EL45">
            <v>588851.04</v>
          </cell>
          <cell r="EM45">
            <v>0</v>
          </cell>
        </row>
        <row r="46">
          <cell r="A46" t="str">
            <v>81108</v>
          </cell>
          <cell r="B46">
            <v>4459.8599999999997</v>
          </cell>
          <cell r="C46">
            <v>35044.25</v>
          </cell>
          <cell r="E46">
            <v>40838.660000000003</v>
          </cell>
          <cell r="F46">
            <v>314698.32999999996</v>
          </cell>
          <cell r="H46" t="str">
            <v>Mansfield (Lime Tree Place</v>
          </cell>
          <cell r="I46" t="str">
            <v>81108</v>
          </cell>
          <cell r="J46" t="str">
            <v>Closure</v>
          </cell>
          <cell r="K46" t="str">
            <v>North</v>
          </cell>
          <cell r="L46" t="str">
            <v>Apr 05</v>
          </cell>
          <cell r="M46" t="str">
            <v>Apr 05</v>
          </cell>
          <cell r="N46" t="str">
            <v>Apr 05</v>
          </cell>
          <cell r="O46" t="str">
            <v>Feb 06</v>
          </cell>
          <cell r="Q46">
            <v>39504.11</v>
          </cell>
          <cell r="R46">
            <v>0</v>
          </cell>
          <cell r="S46">
            <v>395041.10000000003</v>
          </cell>
          <cell r="T46">
            <v>387623.72000000003</v>
          </cell>
          <cell r="V46">
            <v>54218.240000000005</v>
          </cell>
          <cell r="W46">
            <v>-14714.130000000005</v>
          </cell>
          <cell r="X46">
            <v>54451.546666666669</v>
          </cell>
          <cell r="Y46">
            <v>-14947.436666666668</v>
          </cell>
          <cell r="AA46">
            <v>39504.11</v>
          </cell>
          <cell r="AB46">
            <v>355536.99</v>
          </cell>
          <cell r="AC46">
            <v>434545.21</v>
          </cell>
          <cell r="AD46">
            <v>427127.83</v>
          </cell>
          <cell r="AE46">
            <v>39504.11</v>
          </cell>
          <cell r="AG46">
            <v>0</v>
          </cell>
          <cell r="AH46">
            <v>0</v>
          </cell>
          <cell r="AI46">
            <v>0</v>
          </cell>
          <cell r="AJ46">
            <v>0</v>
          </cell>
          <cell r="AK46">
            <v>150000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X46">
            <v>150000</v>
          </cell>
          <cell r="BY46">
            <v>0</v>
          </cell>
          <cell r="CA46">
            <v>150000</v>
          </cell>
          <cell r="CC46">
            <v>0</v>
          </cell>
          <cell r="CE46">
            <v>0</v>
          </cell>
          <cell r="CF46">
            <v>0</v>
          </cell>
          <cell r="CG46">
            <v>0</v>
          </cell>
          <cell r="CH46">
            <v>0</v>
          </cell>
          <cell r="CI46">
            <v>39504.11</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V46">
            <v>39504.11</v>
          </cell>
          <cell r="DW46">
            <v>0</v>
          </cell>
          <cell r="DY46">
            <v>0</v>
          </cell>
          <cell r="DZ46">
            <v>39504.11</v>
          </cell>
          <cell r="EA46">
            <v>0</v>
          </cell>
          <cell r="EB46">
            <v>0</v>
          </cell>
          <cell r="EC46">
            <v>0</v>
          </cell>
          <cell r="ED46">
            <v>0</v>
          </cell>
          <cell r="EE46">
            <v>0</v>
          </cell>
          <cell r="EF46">
            <v>0</v>
          </cell>
          <cell r="EG46">
            <v>0</v>
          </cell>
          <cell r="EH46">
            <v>0</v>
          </cell>
          <cell r="EI46">
            <v>0</v>
          </cell>
          <cell r="EJ46">
            <v>0</v>
          </cell>
          <cell r="EL46">
            <v>39504.11</v>
          </cell>
          <cell r="EM46">
            <v>0</v>
          </cell>
        </row>
        <row r="47">
          <cell r="A47" t="str">
            <v>81094</v>
          </cell>
          <cell r="B47">
            <v>20575.240000000002</v>
          </cell>
          <cell r="C47">
            <v>12172.579999999998</v>
          </cell>
          <cell r="E47">
            <v>130939.09</v>
          </cell>
          <cell r="F47">
            <v>163791.29</v>
          </cell>
          <cell r="H47" t="str">
            <v>St Helens Stores (Pocket Nook)</v>
          </cell>
          <cell r="I47" t="str">
            <v>81094</v>
          </cell>
          <cell r="J47" t="str">
            <v>P&amp;L</v>
          </cell>
          <cell r="K47" t="str">
            <v>North</v>
          </cell>
          <cell r="Q47">
            <v>292973.84000000003</v>
          </cell>
          <cell r="R47">
            <v>0</v>
          </cell>
          <cell r="S47">
            <v>100000</v>
          </cell>
          <cell r="T47">
            <v>-141298.26000000004</v>
          </cell>
          <cell r="V47">
            <v>192664.81</v>
          </cell>
          <cell r="W47">
            <v>100309.03000000003</v>
          </cell>
          <cell r="X47">
            <v>174585.45333333334</v>
          </cell>
          <cell r="Y47">
            <v>118388.38666666669</v>
          </cell>
          <cell r="AA47">
            <v>32747.82</v>
          </cell>
          <cell r="AB47">
            <v>294730.38</v>
          </cell>
          <cell r="AC47">
            <v>392973.84</v>
          </cell>
          <cell r="AD47">
            <v>151675.57999999999</v>
          </cell>
          <cell r="AE47">
            <v>292973.84000000003</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1000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1000</v>
          </cell>
          <cell r="BY47">
            <v>0</v>
          </cell>
          <cell r="CA47">
            <v>1000</v>
          </cell>
          <cell r="CC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292973.84000000003</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V47">
            <v>292973.84000000003</v>
          </cell>
          <cell r="DW47">
            <v>0</v>
          </cell>
          <cell r="DY47">
            <v>0</v>
          </cell>
          <cell r="DZ47">
            <v>0</v>
          </cell>
          <cell r="EA47">
            <v>0</v>
          </cell>
          <cell r="EB47">
            <v>0</v>
          </cell>
          <cell r="EC47">
            <v>0</v>
          </cell>
          <cell r="ED47">
            <v>292973.84000000003</v>
          </cell>
          <cell r="EE47">
            <v>0</v>
          </cell>
          <cell r="EF47">
            <v>0</v>
          </cell>
          <cell r="EG47">
            <v>0</v>
          </cell>
          <cell r="EH47">
            <v>0</v>
          </cell>
          <cell r="EI47">
            <v>0</v>
          </cell>
          <cell r="EJ47">
            <v>0</v>
          </cell>
          <cell r="EL47">
            <v>292973.84000000003</v>
          </cell>
          <cell r="EM47">
            <v>0</v>
          </cell>
        </row>
        <row r="48">
          <cell r="A48" t="str">
            <v>81008</v>
          </cell>
          <cell r="B48">
            <v>3697.17</v>
          </cell>
          <cell r="C48">
            <v>28103.730000000003</v>
          </cell>
          <cell r="E48">
            <v>205412.22</v>
          </cell>
          <cell r="F48">
            <v>80795.879999999976</v>
          </cell>
          <cell r="H48" t="str">
            <v>Peterborough Office (Padholme Road)</v>
          </cell>
          <cell r="I48" t="str">
            <v>81008</v>
          </cell>
          <cell r="J48" t="str">
            <v>Closure</v>
          </cell>
          <cell r="K48" t="str">
            <v>North</v>
          </cell>
          <cell r="L48" t="str">
            <v>Jun 05</v>
          </cell>
          <cell r="M48" t="str">
            <v>Jun 05</v>
          </cell>
          <cell r="N48" t="str">
            <v>Jun 05</v>
          </cell>
          <cell r="O48" t="str">
            <v>Feb 06</v>
          </cell>
          <cell r="Q48">
            <v>202000</v>
          </cell>
          <cell r="R48">
            <v>-105842.90500000001</v>
          </cell>
          <cell r="S48">
            <v>147809.90000000002</v>
          </cell>
          <cell r="T48">
            <v>-5685.070000000007</v>
          </cell>
          <cell r="V48">
            <v>216503.73</v>
          </cell>
          <cell r="W48">
            <v>-14503.73000000001</v>
          </cell>
          <cell r="X48">
            <v>273882.96000000002</v>
          </cell>
          <cell r="Y48">
            <v>-71882.960000000021</v>
          </cell>
          <cell r="AA48">
            <v>31800.9</v>
          </cell>
          <cell r="AB48">
            <v>286208.09999999998</v>
          </cell>
          <cell r="AC48">
            <v>349809.9</v>
          </cell>
          <cell r="AD48">
            <v>196314.93</v>
          </cell>
          <cell r="AE48">
            <v>96157.094999999987</v>
          </cell>
          <cell r="AG48">
            <v>0</v>
          </cell>
          <cell r="AH48">
            <v>0</v>
          </cell>
          <cell r="AI48">
            <v>0</v>
          </cell>
          <cell r="AJ48">
            <v>0</v>
          </cell>
          <cell r="AK48">
            <v>116000</v>
          </cell>
          <cell r="AL48">
            <v>0</v>
          </cell>
          <cell r="AM48">
            <v>0</v>
          </cell>
          <cell r="AN48">
            <v>0</v>
          </cell>
          <cell r="AO48">
            <v>4000</v>
          </cell>
          <cell r="AP48">
            <v>0</v>
          </cell>
          <cell r="AQ48">
            <v>0</v>
          </cell>
          <cell r="AR48">
            <v>0</v>
          </cell>
          <cell r="AS48">
            <v>0</v>
          </cell>
          <cell r="AT48">
            <v>0</v>
          </cell>
          <cell r="AU48">
            <v>0</v>
          </cell>
          <cell r="AV48">
            <v>0</v>
          </cell>
          <cell r="AW48">
            <v>0</v>
          </cell>
          <cell r="AX48">
            <v>12000</v>
          </cell>
          <cell r="AY48">
            <v>0</v>
          </cell>
          <cell r="AZ48">
            <v>0</v>
          </cell>
          <cell r="BA48">
            <v>0</v>
          </cell>
          <cell r="BB48">
            <v>0</v>
          </cell>
          <cell r="BC48">
            <v>0</v>
          </cell>
          <cell r="BD48">
            <v>4000</v>
          </cell>
          <cell r="BE48">
            <v>0</v>
          </cell>
          <cell r="BF48">
            <v>0</v>
          </cell>
          <cell r="BG48">
            <v>0</v>
          </cell>
          <cell r="BH48">
            <v>0</v>
          </cell>
          <cell r="BI48">
            <v>0</v>
          </cell>
          <cell r="BJ48">
            <v>0</v>
          </cell>
          <cell r="BK48">
            <v>0</v>
          </cell>
          <cell r="BL48">
            <v>2000</v>
          </cell>
          <cell r="BM48">
            <v>0</v>
          </cell>
          <cell r="BN48">
            <v>0</v>
          </cell>
          <cell r="BO48">
            <v>0</v>
          </cell>
          <cell r="BP48">
            <v>0</v>
          </cell>
          <cell r="BQ48">
            <v>0</v>
          </cell>
          <cell r="BR48">
            <v>0</v>
          </cell>
          <cell r="BS48">
            <v>0</v>
          </cell>
          <cell r="BT48">
            <v>0</v>
          </cell>
          <cell r="BU48">
            <v>0</v>
          </cell>
          <cell r="BV48">
            <v>0</v>
          </cell>
          <cell r="BX48">
            <v>138000</v>
          </cell>
          <cell r="BY48">
            <v>0</v>
          </cell>
          <cell r="CA48">
            <v>138000</v>
          </cell>
          <cell r="CC48">
            <v>0</v>
          </cell>
          <cell r="CE48">
            <v>0</v>
          </cell>
          <cell r="CF48">
            <v>0</v>
          </cell>
          <cell r="CG48">
            <v>0</v>
          </cell>
          <cell r="CH48">
            <v>0</v>
          </cell>
          <cell r="CI48">
            <v>169797.10144927536</v>
          </cell>
          <cell r="CJ48">
            <v>0</v>
          </cell>
          <cell r="CK48">
            <v>0</v>
          </cell>
          <cell r="CL48">
            <v>0</v>
          </cell>
          <cell r="CM48">
            <v>5855.072463768116</v>
          </cell>
          <cell r="CN48">
            <v>0</v>
          </cell>
          <cell r="CO48">
            <v>0</v>
          </cell>
          <cell r="CP48">
            <v>0</v>
          </cell>
          <cell r="CQ48">
            <v>0</v>
          </cell>
          <cell r="CR48">
            <v>0</v>
          </cell>
          <cell r="CS48">
            <v>0</v>
          </cell>
          <cell r="CT48">
            <v>0</v>
          </cell>
          <cell r="CU48">
            <v>0</v>
          </cell>
          <cell r="CV48">
            <v>17565.217391304348</v>
          </cell>
          <cell r="CW48">
            <v>0</v>
          </cell>
          <cell r="CX48">
            <v>0</v>
          </cell>
          <cell r="CY48">
            <v>0</v>
          </cell>
          <cell r="CZ48">
            <v>0</v>
          </cell>
          <cell r="DA48">
            <v>0</v>
          </cell>
          <cell r="DB48">
            <v>5855.072463768116</v>
          </cell>
          <cell r="DC48">
            <v>0</v>
          </cell>
          <cell r="DD48">
            <v>0</v>
          </cell>
          <cell r="DE48">
            <v>0</v>
          </cell>
          <cell r="DF48">
            <v>0</v>
          </cell>
          <cell r="DG48">
            <v>0</v>
          </cell>
          <cell r="DH48">
            <v>0</v>
          </cell>
          <cell r="DI48">
            <v>0</v>
          </cell>
          <cell r="DJ48">
            <v>2927.536231884058</v>
          </cell>
          <cell r="DK48">
            <v>0</v>
          </cell>
          <cell r="DL48">
            <v>0</v>
          </cell>
          <cell r="DM48">
            <v>0</v>
          </cell>
          <cell r="DN48">
            <v>0</v>
          </cell>
          <cell r="DO48">
            <v>0</v>
          </cell>
          <cell r="DP48">
            <v>0</v>
          </cell>
          <cell r="DQ48">
            <v>0</v>
          </cell>
          <cell r="DR48">
            <v>0</v>
          </cell>
          <cell r="DS48">
            <v>0</v>
          </cell>
          <cell r="DT48">
            <v>0</v>
          </cell>
          <cell r="DV48">
            <v>202000.00000000003</v>
          </cell>
          <cell r="DW48">
            <v>0</v>
          </cell>
          <cell r="DY48">
            <v>0</v>
          </cell>
          <cell r="DZ48">
            <v>169797.10144927536</v>
          </cell>
          <cell r="EA48">
            <v>5855.072463768116</v>
          </cell>
          <cell r="EB48">
            <v>0</v>
          </cell>
          <cell r="EC48">
            <v>5855.072463768116</v>
          </cell>
          <cell r="ED48">
            <v>17565.217391304348</v>
          </cell>
          <cell r="EE48">
            <v>0</v>
          </cell>
          <cell r="EF48">
            <v>2927.536231884058</v>
          </cell>
          <cell r="EG48">
            <v>0</v>
          </cell>
          <cell r="EH48">
            <v>0</v>
          </cell>
          <cell r="EI48">
            <v>0</v>
          </cell>
          <cell r="EJ48">
            <v>0</v>
          </cell>
          <cell r="EL48">
            <v>202000.00000000003</v>
          </cell>
          <cell r="EM48">
            <v>0</v>
          </cell>
        </row>
        <row r="49">
          <cell r="A49" t="str">
            <v>81014</v>
          </cell>
          <cell r="B49">
            <v>14431.38</v>
          </cell>
          <cell r="C49">
            <v>3964.2000000000025</v>
          </cell>
          <cell r="E49">
            <v>158544.97</v>
          </cell>
          <cell r="F49">
            <v>7015.25</v>
          </cell>
          <cell r="H49" t="str">
            <v>Warrington Document Store (Gemini Business Park)</v>
          </cell>
          <cell r="I49" t="str">
            <v>81014</v>
          </cell>
          <cell r="J49" t="str">
            <v>Shared</v>
          </cell>
          <cell r="K49" t="str">
            <v>North</v>
          </cell>
          <cell r="Q49">
            <v>220746.96</v>
          </cell>
          <cell r="R49">
            <v>0</v>
          </cell>
          <cell r="S49">
            <v>0</v>
          </cell>
          <cell r="T49">
            <v>-60915.139999999985</v>
          </cell>
          <cell r="V49">
            <v>201839.11</v>
          </cell>
          <cell r="W49">
            <v>18907.850000000006</v>
          </cell>
          <cell r="X49">
            <v>211393.29333333333</v>
          </cell>
          <cell r="Y49">
            <v>9353.666666666657</v>
          </cell>
          <cell r="AA49">
            <v>18395.580000000002</v>
          </cell>
          <cell r="AB49">
            <v>165560.22</v>
          </cell>
          <cell r="AC49">
            <v>220746.96</v>
          </cell>
          <cell r="AD49">
            <v>159831.82</v>
          </cell>
          <cell r="AE49">
            <v>220746.96</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1000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X49">
            <v>1000</v>
          </cell>
          <cell r="BY49">
            <v>0</v>
          </cell>
          <cell r="CA49">
            <v>1000</v>
          </cell>
          <cell r="CC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220746.96</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V49">
            <v>220746.96</v>
          </cell>
          <cell r="DW49">
            <v>0</v>
          </cell>
          <cell r="DY49">
            <v>0</v>
          </cell>
          <cell r="DZ49">
            <v>0</v>
          </cell>
          <cell r="EA49">
            <v>0</v>
          </cell>
          <cell r="EB49">
            <v>0</v>
          </cell>
          <cell r="EC49">
            <v>0</v>
          </cell>
          <cell r="ED49">
            <v>220746.96</v>
          </cell>
          <cell r="EE49">
            <v>0</v>
          </cell>
          <cell r="EF49">
            <v>0</v>
          </cell>
          <cell r="EG49">
            <v>0</v>
          </cell>
          <cell r="EH49">
            <v>0</v>
          </cell>
          <cell r="EI49">
            <v>0</v>
          </cell>
          <cell r="EJ49">
            <v>0</v>
          </cell>
          <cell r="EL49">
            <v>220746.96</v>
          </cell>
          <cell r="EM49">
            <v>0</v>
          </cell>
        </row>
        <row r="50">
          <cell r="A50" t="str">
            <v>81058</v>
          </cell>
          <cell r="B50">
            <v>24857.5</v>
          </cell>
          <cell r="C50">
            <v>-6725.5800000000017</v>
          </cell>
          <cell r="E50">
            <v>212655.13</v>
          </cell>
          <cell r="F50">
            <v>-49467.850000000006</v>
          </cell>
          <cell r="H50" t="str">
            <v>Hitchin (Cadwell Lane)</v>
          </cell>
          <cell r="I50" t="str">
            <v>81058</v>
          </cell>
          <cell r="J50" t="str">
            <v>A</v>
          </cell>
          <cell r="K50" t="str">
            <v>North</v>
          </cell>
          <cell r="Q50">
            <v>217583.04</v>
          </cell>
          <cell r="R50">
            <v>0</v>
          </cell>
          <cell r="S50">
            <v>0</v>
          </cell>
          <cell r="T50">
            <v>23718.199999999983</v>
          </cell>
          <cell r="V50">
            <v>287227.63</v>
          </cell>
          <cell r="W50">
            <v>-69644.59</v>
          </cell>
          <cell r="X50">
            <v>283540.17333333334</v>
          </cell>
          <cell r="Y50">
            <v>-65957.133333333331</v>
          </cell>
          <cell r="AA50">
            <v>18131.919999999998</v>
          </cell>
          <cell r="AB50">
            <v>163187.28</v>
          </cell>
          <cell r="AC50">
            <v>217583.04</v>
          </cell>
          <cell r="AD50">
            <v>241301.24</v>
          </cell>
          <cell r="AE50">
            <v>217583.04</v>
          </cell>
          <cell r="AG50">
            <v>0</v>
          </cell>
          <cell r="AH50">
            <v>0</v>
          </cell>
          <cell r="AI50">
            <v>0</v>
          </cell>
          <cell r="AJ50">
            <v>0</v>
          </cell>
          <cell r="AK50">
            <v>20000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X50">
            <v>20000</v>
          </cell>
          <cell r="BY50">
            <v>0</v>
          </cell>
          <cell r="CA50">
            <v>20000</v>
          </cell>
          <cell r="CC50">
            <v>0</v>
          </cell>
          <cell r="CE50">
            <v>0</v>
          </cell>
          <cell r="CF50">
            <v>0</v>
          </cell>
          <cell r="CG50">
            <v>0</v>
          </cell>
          <cell r="CH50">
            <v>0</v>
          </cell>
          <cell r="CI50">
            <v>217583.04</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V50">
            <v>217583.04</v>
          </cell>
          <cell r="DW50">
            <v>0</v>
          </cell>
          <cell r="DY50">
            <v>0</v>
          </cell>
          <cell r="DZ50">
            <v>217583.04</v>
          </cell>
          <cell r="EA50">
            <v>0</v>
          </cell>
          <cell r="EB50">
            <v>0</v>
          </cell>
          <cell r="EC50">
            <v>0</v>
          </cell>
          <cell r="ED50">
            <v>0</v>
          </cell>
          <cell r="EE50">
            <v>0</v>
          </cell>
          <cell r="EF50">
            <v>0</v>
          </cell>
          <cell r="EG50">
            <v>0</v>
          </cell>
          <cell r="EH50">
            <v>0</v>
          </cell>
          <cell r="EI50">
            <v>0</v>
          </cell>
          <cell r="EJ50">
            <v>0</v>
          </cell>
          <cell r="EL50">
            <v>217583.04</v>
          </cell>
          <cell r="EM50">
            <v>0</v>
          </cell>
        </row>
        <row r="51">
          <cell r="A51" t="str">
            <v>81056</v>
          </cell>
          <cell r="B51">
            <v>17558.59</v>
          </cell>
          <cell r="C51">
            <v>-4935.4500000000007</v>
          </cell>
          <cell r="E51">
            <v>110705.18</v>
          </cell>
          <cell r="F51">
            <v>2903.0800000000017</v>
          </cell>
          <cell r="H51" t="str">
            <v>Hemel Hempstead (London Road)</v>
          </cell>
          <cell r="I51" t="str">
            <v>81056</v>
          </cell>
          <cell r="J51" t="str">
            <v>B</v>
          </cell>
          <cell r="K51" t="str">
            <v>North</v>
          </cell>
          <cell r="Q51">
            <v>151477.68</v>
          </cell>
          <cell r="R51">
            <v>0</v>
          </cell>
          <cell r="S51">
            <v>0</v>
          </cell>
          <cell r="T51">
            <v>-21564.149999999994</v>
          </cell>
          <cell r="V51">
            <v>163380.95000000001</v>
          </cell>
          <cell r="W51">
            <v>-11903.270000000019</v>
          </cell>
          <cell r="X51">
            <v>147606.90666666665</v>
          </cell>
          <cell r="Y51">
            <v>3870.7733333333454</v>
          </cell>
          <cell r="AA51">
            <v>12623.14</v>
          </cell>
          <cell r="AB51">
            <v>113608.26</v>
          </cell>
          <cell r="AC51">
            <v>151477.68</v>
          </cell>
          <cell r="AD51">
            <v>129913.53</v>
          </cell>
          <cell r="AE51">
            <v>151477.68</v>
          </cell>
          <cell r="AG51">
            <v>0</v>
          </cell>
          <cell r="AH51">
            <v>0</v>
          </cell>
          <cell r="AI51">
            <v>0</v>
          </cell>
          <cell r="AJ51">
            <v>0</v>
          </cell>
          <cell r="AK51">
            <v>40000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X51">
            <v>40000</v>
          </cell>
          <cell r="BY51">
            <v>0</v>
          </cell>
          <cell r="CA51">
            <v>40000</v>
          </cell>
          <cell r="CC51">
            <v>0</v>
          </cell>
          <cell r="CE51">
            <v>0</v>
          </cell>
          <cell r="CF51">
            <v>0</v>
          </cell>
          <cell r="CG51">
            <v>0</v>
          </cell>
          <cell r="CH51">
            <v>0</v>
          </cell>
          <cell r="CI51">
            <v>151477.68</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V51">
            <v>151477.68</v>
          </cell>
          <cell r="DW51">
            <v>0</v>
          </cell>
          <cell r="DY51">
            <v>0</v>
          </cell>
          <cell r="DZ51">
            <v>151477.68</v>
          </cell>
          <cell r="EA51">
            <v>0</v>
          </cell>
          <cell r="EB51">
            <v>0</v>
          </cell>
          <cell r="EC51">
            <v>0</v>
          </cell>
          <cell r="ED51">
            <v>0</v>
          </cell>
          <cell r="EE51">
            <v>0</v>
          </cell>
          <cell r="EF51">
            <v>0</v>
          </cell>
          <cell r="EG51">
            <v>0</v>
          </cell>
          <cell r="EH51">
            <v>0</v>
          </cell>
          <cell r="EI51">
            <v>0</v>
          </cell>
          <cell r="EJ51">
            <v>0</v>
          </cell>
          <cell r="EL51">
            <v>151477.68</v>
          </cell>
          <cell r="EM51">
            <v>0</v>
          </cell>
        </row>
        <row r="52">
          <cell r="A52" t="str">
            <v>MA296</v>
          </cell>
          <cell r="B52">
            <v>80008.23</v>
          </cell>
          <cell r="C52">
            <v>-68626.73</v>
          </cell>
          <cell r="E52">
            <v>141310.1</v>
          </cell>
          <cell r="F52">
            <v>-38876.600000000006</v>
          </cell>
          <cell r="H52" t="str">
            <v>East of England Estates</v>
          </cell>
          <cell r="I52" t="str">
            <v>MA296</v>
          </cell>
          <cell r="J52" t="str">
            <v/>
          </cell>
          <cell r="K52" t="str">
            <v>North</v>
          </cell>
          <cell r="Q52">
            <v>0</v>
          </cell>
          <cell r="R52">
            <v>0</v>
          </cell>
          <cell r="S52">
            <v>136578</v>
          </cell>
          <cell r="T52">
            <v>102998.24</v>
          </cell>
          <cell r="V52">
            <v>381334.79000000004</v>
          </cell>
          <cell r="W52">
            <v>-381334.79000000004</v>
          </cell>
          <cell r="X52">
            <v>188413.46666666667</v>
          </cell>
          <cell r="Y52">
            <v>-188413.46666666667</v>
          </cell>
          <cell r="AA52">
            <v>11381.5</v>
          </cell>
          <cell r="AB52">
            <v>102433.5</v>
          </cell>
          <cell r="AC52">
            <v>136578</v>
          </cell>
          <cell r="AD52">
            <v>102998.24</v>
          </cell>
          <cell r="AE52">
            <v>0</v>
          </cell>
          <cell r="AG52">
            <v>0</v>
          </cell>
          <cell r="AH52">
            <v>0</v>
          </cell>
          <cell r="AI52">
            <v>0</v>
          </cell>
          <cell r="AJ52">
            <v>0</v>
          </cell>
          <cell r="AK52">
            <v>1000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X52">
            <v>1000</v>
          </cell>
          <cell r="BY52">
            <v>0</v>
          </cell>
          <cell r="CA52">
            <v>1000</v>
          </cell>
          <cell r="CC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V52">
            <v>0</v>
          </cell>
          <cell r="DW52">
            <v>0</v>
          </cell>
          <cell r="DY52">
            <v>0</v>
          </cell>
          <cell r="DZ52">
            <v>0</v>
          </cell>
          <cell r="EA52">
            <v>0</v>
          </cell>
          <cell r="EB52">
            <v>0</v>
          </cell>
          <cell r="EC52">
            <v>0</v>
          </cell>
          <cell r="ED52">
            <v>0</v>
          </cell>
          <cell r="EE52">
            <v>0</v>
          </cell>
          <cell r="EF52">
            <v>0</v>
          </cell>
          <cell r="EG52">
            <v>0</v>
          </cell>
          <cell r="EH52">
            <v>0</v>
          </cell>
          <cell r="EI52">
            <v>0</v>
          </cell>
          <cell r="EJ52">
            <v>0</v>
          </cell>
          <cell r="EL52">
            <v>0</v>
          </cell>
          <cell r="EM52">
            <v>0</v>
          </cell>
        </row>
        <row r="53">
          <cell r="A53" t="str">
            <v>81048</v>
          </cell>
          <cell r="B53">
            <v>3342.1</v>
          </cell>
          <cell r="C53">
            <v>7373.58</v>
          </cell>
          <cell r="E53">
            <v>102435.31</v>
          </cell>
          <cell r="F53">
            <v>-5994.1900000000023</v>
          </cell>
          <cell r="H53" t="str">
            <v>Manchester (Thomas Street Stretford)</v>
          </cell>
          <cell r="I53" t="str">
            <v>81048</v>
          </cell>
          <cell r="J53" t="str">
            <v>B</v>
          </cell>
          <cell r="K53" t="str">
            <v>North</v>
          </cell>
          <cell r="Q53">
            <v>128588.16</v>
          </cell>
          <cell r="R53">
            <v>0</v>
          </cell>
          <cell r="S53">
            <v>0</v>
          </cell>
          <cell r="T53">
            <v>16502.790000000008</v>
          </cell>
          <cell r="V53">
            <v>112461.61</v>
          </cell>
          <cell r="W53">
            <v>16126.550000000003</v>
          </cell>
          <cell r="X53">
            <v>136580.41333333333</v>
          </cell>
          <cell r="Y53">
            <v>-7992.2533333333267</v>
          </cell>
          <cell r="AA53">
            <v>10715.68</v>
          </cell>
          <cell r="AB53">
            <v>96441.12</v>
          </cell>
          <cell r="AC53">
            <v>128588.16</v>
          </cell>
          <cell r="AD53">
            <v>145090.95000000001</v>
          </cell>
          <cell r="AE53">
            <v>128588.16</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1000</v>
          </cell>
          <cell r="BM53">
            <v>0</v>
          </cell>
          <cell r="BN53">
            <v>0</v>
          </cell>
          <cell r="BO53">
            <v>0</v>
          </cell>
          <cell r="BP53">
            <v>0</v>
          </cell>
          <cell r="BQ53">
            <v>0</v>
          </cell>
          <cell r="BR53">
            <v>0</v>
          </cell>
          <cell r="BS53">
            <v>0</v>
          </cell>
          <cell r="BT53">
            <v>0</v>
          </cell>
          <cell r="BU53">
            <v>0</v>
          </cell>
          <cell r="BV53">
            <v>0</v>
          </cell>
          <cell r="BX53">
            <v>1000</v>
          </cell>
          <cell r="BY53">
            <v>0</v>
          </cell>
          <cell r="CA53">
            <v>1000</v>
          </cell>
          <cell r="CC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128588.16</v>
          </cell>
          <cell r="DK53">
            <v>0</v>
          </cell>
          <cell r="DL53">
            <v>0</v>
          </cell>
          <cell r="DM53">
            <v>0</v>
          </cell>
          <cell r="DN53">
            <v>0</v>
          </cell>
          <cell r="DO53">
            <v>0</v>
          </cell>
          <cell r="DP53">
            <v>0</v>
          </cell>
          <cell r="DQ53">
            <v>0</v>
          </cell>
          <cell r="DR53">
            <v>0</v>
          </cell>
          <cell r="DS53">
            <v>0</v>
          </cell>
          <cell r="DT53">
            <v>0</v>
          </cell>
          <cell r="DV53">
            <v>128588.16</v>
          </cell>
          <cell r="DW53">
            <v>0</v>
          </cell>
          <cell r="DY53">
            <v>0</v>
          </cell>
          <cell r="DZ53">
            <v>0</v>
          </cell>
          <cell r="EA53">
            <v>0</v>
          </cell>
          <cell r="EB53">
            <v>0</v>
          </cell>
          <cell r="EC53">
            <v>0</v>
          </cell>
          <cell r="ED53">
            <v>0</v>
          </cell>
          <cell r="EE53">
            <v>0</v>
          </cell>
          <cell r="EF53">
            <v>128588.16</v>
          </cell>
          <cell r="EG53">
            <v>0</v>
          </cell>
          <cell r="EH53">
            <v>0</v>
          </cell>
          <cell r="EI53">
            <v>0</v>
          </cell>
          <cell r="EJ53">
            <v>0</v>
          </cell>
          <cell r="EL53">
            <v>128588.16</v>
          </cell>
          <cell r="EM53">
            <v>0</v>
          </cell>
        </row>
        <row r="54">
          <cell r="A54" t="str">
            <v>81075</v>
          </cell>
          <cell r="B54">
            <v>5084.37</v>
          </cell>
          <cell r="C54">
            <v>4727.5899999999992</v>
          </cell>
          <cell r="E54">
            <v>127253.5</v>
          </cell>
          <cell r="F54">
            <v>-38945.86</v>
          </cell>
          <cell r="H54" t="str">
            <v>Leicester OU (Aylestone Road)</v>
          </cell>
          <cell r="I54" t="str">
            <v>81075</v>
          </cell>
          <cell r="J54" t="str">
            <v>A</v>
          </cell>
          <cell r="K54" t="str">
            <v>North</v>
          </cell>
          <cell r="Q54">
            <v>117743.52</v>
          </cell>
          <cell r="R54">
            <v>0</v>
          </cell>
          <cell r="S54">
            <v>0</v>
          </cell>
          <cell r="T54">
            <v>-19506.330000000002</v>
          </cell>
          <cell r="V54">
            <v>142506.60999999999</v>
          </cell>
          <cell r="W54">
            <v>-24763.089999999982</v>
          </cell>
          <cell r="X54">
            <v>169671.33333333334</v>
          </cell>
          <cell r="Y54">
            <v>-51927.813333333339</v>
          </cell>
          <cell r="AA54">
            <v>9811.9599999999991</v>
          </cell>
          <cell r="AB54">
            <v>88307.64</v>
          </cell>
          <cell r="AC54">
            <v>117743.52</v>
          </cell>
          <cell r="AD54">
            <v>98237.19</v>
          </cell>
          <cell r="AE54">
            <v>117743.52</v>
          </cell>
          <cell r="AG54">
            <v>0</v>
          </cell>
          <cell r="AH54">
            <v>0</v>
          </cell>
          <cell r="AI54">
            <v>0</v>
          </cell>
          <cell r="AJ54">
            <v>0</v>
          </cell>
          <cell r="AK54">
            <v>35000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X54">
            <v>35000</v>
          </cell>
          <cell r="BY54">
            <v>0</v>
          </cell>
          <cell r="CA54">
            <v>35000</v>
          </cell>
          <cell r="CC54">
            <v>0</v>
          </cell>
          <cell r="CE54">
            <v>0</v>
          </cell>
          <cell r="CF54">
            <v>0</v>
          </cell>
          <cell r="CG54">
            <v>0</v>
          </cell>
          <cell r="CH54">
            <v>0</v>
          </cell>
          <cell r="CI54">
            <v>117743.52</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V54">
            <v>117743.52</v>
          </cell>
          <cell r="DW54">
            <v>0</v>
          </cell>
          <cell r="DY54">
            <v>0</v>
          </cell>
          <cell r="DZ54">
            <v>117743.52</v>
          </cell>
          <cell r="EA54">
            <v>0</v>
          </cell>
          <cell r="EB54">
            <v>0</v>
          </cell>
          <cell r="EC54">
            <v>0</v>
          </cell>
          <cell r="ED54">
            <v>0</v>
          </cell>
          <cell r="EE54">
            <v>0</v>
          </cell>
          <cell r="EF54">
            <v>0</v>
          </cell>
          <cell r="EG54">
            <v>0</v>
          </cell>
          <cell r="EH54">
            <v>0</v>
          </cell>
          <cell r="EI54">
            <v>0</v>
          </cell>
          <cell r="EJ54">
            <v>0</v>
          </cell>
          <cell r="EL54">
            <v>117743.52</v>
          </cell>
          <cell r="EM54">
            <v>0</v>
          </cell>
        </row>
        <row r="55">
          <cell r="A55" t="str">
            <v>81091</v>
          </cell>
          <cell r="B55">
            <v>8140.24</v>
          </cell>
          <cell r="C55">
            <v>739.71999999999935</v>
          </cell>
          <cell r="E55">
            <v>107208.67</v>
          </cell>
          <cell r="F55">
            <v>-27289.03</v>
          </cell>
          <cell r="H55" t="str">
            <v>Birkenhead (Hind Street)</v>
          </cell>
          <cell r="I55" t="str">
            <v>81091</v>
          </cell>
          <cell r="J55" t="str">
            <v>C</v>
          </cell>
          <cell r="K55" t="str">
            <v>North</v>
          </cell>
          <cell r="Q55">
            <v>106559.52</v>
          </cell>
          <cell r="R55">
            <v>0</v>
          </cell>
          <cell r="S55">
            <v>0</v>
          </cell>
          <cell r="T55">
            <v>2734.2899999999936</v>
          </cell>
          <cell r="V55">
            <v>131629.39000000001</v>
          </cell>
          <cell r="W55">
            <v>-25069.87000000001</v>
          </cell>
          <cell r="X55">
            <v>142944.89333333334</v>
          </cell>
          <cell r="Y55">
            <v>-36385.373333333337</v>
          </cell>
          <cell r="AA55">
            <v>8879.9599999999991</v>
          </cell>
          <cell r="AB55">
            <v>79919.64</v>
          </cell>
          <cell r="AC55">
            <v>106559.52</v>
          </cell>
          <cell r="AD55">
            <v>109293.81</v>
          </cell>
          <cell r="AE55">
            <v>106559.52</v>
          </cell>
          <cell r="AG55">
            <v>0</v>
          </cell>
          <cell r="AH55">
            <v>0</v>
          </cell>
          <cell r="AI55">
            <v>0</v>
          </cell>
          <cell r="AJ55">
            <v>0</v>
          </cell>
          <cell r="AK55">
            <v>0</v>
          </cell>
          <cell r="AL55">
            <v>0</v>
          </cell>
          <cell r="AM55">
            <v>19000</v>
          </cell>
          <cell r="AN55">
            <v>0</v>
          </cell>
          <cell r="AO55">
            <v>3000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X55">
            <v>22000</v>
          </cell>
          <cell r="BY55">
            <v>0</v>
          </cell>
          <cell r="CA55">
            <v>22000</v>
          </cell>
          <cell r="CC55">
            <v>0</v>
          </cell>
          <cell r="CE55">
            <v>0</v>
          </cell>
          <cell r="CF55">
            <v>0</v>
          </cell>
          <cell r="CG55">
            <v>0</v>
          </cell>
          <cell r="CH55">
            <v>0</v>
          </cell>
          <cell r="CI55">
            <v>0</v>
          </cell>
          <cell r="CJ55">
            <v>0</v>
          </cell>
          <cell r="CK55">
            <v>92028.676363636361</v>
          </cell>
          <cell r="CL55">
            <v>0</v>
          </cell>
          <cell r="CM55">
            <v>14530.843636363636</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V55">
            <v>106559.51999999999</v>
          </cell>
          <cell r="DW55">
            <v>0</v>
          </cell>
          <cell r="DY55">
            <v>0</v>
          </cell>
          <cell r="DZ55">
            <v>92028.676363636361</v>
          </cell>
          <cell r="EA55">
            <v>14530.843636363636</v>
          </cell>
          <cell r="EB55">
            <v>0</v>
          </cell>
          <cell r="EC55">
            <v>0</v>
          </cell>
          <cell r="ED55">
            <v>0</v>
          </cell>
          <cell r="EE55">
            <v>0</v>
          </cell>
          <cell r="EF55">
            <v>0</v>
          </cell>
          <cell r="EG55">
            <v>0</v>
          </cell>
          <cell r="EH55">
            <v>0</v>
          </cell>
          <cell r="EI55">
            <v>0</v>
          </cell>
          <cell r="EJ55">
            <v>0</v>
          </cell>
          <cell r="EL55">
            <v>106559.51999999999</v>
          </cell>
          <cell r="EM55">
            <v>0</v>
          </cell>
        </row>
        <row r="56">
          <cell r="A56" t="str">
            <v>MA295</v>
          </cell>
          <cell r="B56">
            <v>4117.88</v>
          </cell>
          <cell r="C56">
            <v>4637.12</v>
          </cell>
          <cell r="E56">
            <v>-4529.97</v>
          </cell>
          <cell r="F56">
            <v>83324.97</v>
          </cell>
          <cell r="H56" t="str">
            <v>North West Estates</v>
          </cell>
          <cell r="I56" t="str">
            <v>MA295</v>
          </cell>
          <cell r="J56" t="str">
            <v/>
          </cell>
          <cell r="K56" t="str">
            <v>North</v>
          </cell>
          <cell r="Q56">
            <v>0</v>
          </cell>
          <cell r="R56">
            <v>0</v>
          </cell>
          <cell r="S56">
            <v>105060</v>
          </cell>
          <cell r="T56">
            <v>55408.21</v>
          </cell>
          <cell r="V56">
            <v>7823.6699999999992</v>
          </cell>
          <cell r="W56">
            <v>-7823.6699999999992</v>
          </cell>
          <cell r="X56">
            <v>-6039.96</v>
          </cell>
          <cell r="Y56">
            <v>6039.96</v>
          </cell>
          <cell r="AA56">
            <v>8755</v>
          </cell>
          <cell r="AB56">
            <v>78795</v>
          </cell>
          <cell r="AC56">
            <v>105060</v>
          </cell>
          <cell r="AD56">
            <v>55408.21</v>
          </cell>
          <cell r="AE56">
            <v>0</v>
          </cell>
          <cell r="AG56">
            <v>0</v>
          </cell>
          <cell r="AH56">
            <v>0</v>
          </cell>
          <cell r="AI56">
            <v>0</v>
          </cell>
          <cell r="AJ56">
            <v>0</v>
          </cell>
          <cell r="AK56">
            <v>0</v>
          </cell>
          <cell r="AL56">
            <v>0</v>
          </cell>
          <cell r="AM56">
            <v>1000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X56">
            <v>1000</v>
          </cell>
          <cell r="BY56">
            <v>0</v>
          </cell>
          <cell r="CA56">
            <v>1000</v>
          </cell>
          <cell r="CC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V56">
            <v>0</v>
          </cell>
          <cell r="DW56">
            <v>0</v>
          </cell>
          <cell r="DY56">
            <v>0</v>
          </cell>
          <cell r="DZ56">
            <v>0</v>
          </cell>
          <cell r="EA56">
            <v>0</v>
          </cell>
          <cell r="EB56">
            <v>0</v>
          </cell>
          <cell r="EC56">
            <v>0</v>
          </cell>
          <cell r="ED56">
            <v>0</v>
          </cell>
          <cell r="EE56">
            <v>0</v>
          </cell>
          <cell r="EF56">
            <v>0</v>
          </cell>
          <cell r="EG56">
            <v>0</v>
          </cell>
          <cell r="EH56">
            <v>0</v>
          </cell>
          <cell r="EI56">
            <v>0</v>
          </cell>
          <cell r="EJ56">
            <v>0</v>
          </cell>
          <cell r="EL56">
            <v>0</v>
          </cell>
          <cell r="EM56">
            <v>0</v>
          </cell>
        </row>
        <row r="57">
          <cell r="A57" t="str">
            <v>81096</v>
          </cell>
          <cell r="B57">
            <v>-18278.36</v>
          </cell>
          <cell r="C57">
            <v>26591.82</v>
          </cell>
          <cell r="E57">
            <v>85020.24</v>
          </cell>
          <cell r="F57">
            <v>-10199.100000000006</v>
          </cell>
          <cell r="H57" t="str">
            <v>St Helens (Sherdley Business Park)</v>
          </cell>
          <cell r="I57" t="str">
            <v>81096</v>
          </cell>
          <cell r="J57" t="str">
            <v>P&amp;L</v>
          </cell>
          <cell r="K57" t="str">
            <v>North</v>
          </cell>
          <cell r="L57" t="str">
            <v/>
          </cell>
          <cell r="M57" t="str">
            <v>Sep 05</v>
          </cell>
          <cell r="N57" t="str">
            <v>n/a</v>
          </cell>
          <cell r="O57" t="str">
            <v>n/a</v>
          </cell>
          <cell r="Q57">
            <v>91200</v>
          </cell>
          <cell r="R57">
            <v>-65437.65818181818</v>
          </cell>
          <cell r="S57">
            <v>3261.9199999999983</v>
          </cell>
          <cell r="T57">
            <v>188975.44</v>
          </cell>
          <cell r="V57">
            <v>30185.160000000003</v>
          </cell>
          <cell r="W57">
            <v>61014.84</v>
          </cell>
          <cell r="X57">
            <v>113360.32000000001</v>
          </cell>
          <cell r="Y57">
            <v>-22160.320000000007</v>
          </cell>
          <cell r="AA57">
            <v>8313.4599999999991</v>
          </cell>
          <cell r="AB57">
            <v>74821.14</v>
          </cell>
          <cell r="AC57">
            <v>94461.92</v>
          </cell>
          <cell r="AD57">
            <v>280175.44</v>
          </cell>
          <cell r="AE57">
            <v>25762.34181818182</v>
          </cell>
          <cell r="AG57">
            <v>0</v>
          </cell>
          <cell r="AH57">
            <v>0</v>
          </cell>
          <cell r="AI57">
            <v>0</v>
          </cell>
          <cell r="AJ57">
            <v>0</v>
          </cell>
          <cell r="AK57">
            <v>0</v>
          </cell>
          <cell r="AL57">
            <v>0</v>
          </cell>
          <cell r="AM57">
            <v>0</v>
          </cell>
          <cell r="AN57">
            <v>0</v>
          </cell>
          <cell r="AO57">
            <v>0</v>
          </cell>
          <cell r="AP57">
            <v>0</v>
          </cell>
          <cell r="AQ57">
            <v>0</v>
          </cell>
          <cell r="AR57">
            <v>0</v>
          </cell>
          <cell r="AS57">
            <v>7000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X57">
            <v>7000</v>
          </cell>
          <cell r="BY57">
            <v>0</v>
          </cell>
          <cell r="CA57">
            <v>7000</v>
          </cell>
          <cell r="CC57">
            <v>0</v>
          </cell>
          <cell r="CE57">
            <v>0</v>
          </cell>
          <cell r="CF57">
            <v>0</v>
          </cell>
          <cell r="CG57">
            <v>0</v>
          </cell>
          <cell r="CH57">
            <v>0</v>
          </cell>
          <cell r="CI57">
            <v>0</v>
          </cell>
          <cell r="CJ57">
            <v>0</v>
          </cell>
          <cell r="CK57">
            <v>0</v>
          </cell>
          <cell r="CL57">
            <v>0</v>
          </cell>
          <cell r="CM57">
            <v>0</v>
          </cell>
          <cell r="CN57">
            <v>0</v>
          </cell>
          <cell r="CO57">
            <v>0</v>
          </cell>
          <cell r="CP57">
            <v>0</v>
          </cell>
          <cell r="CQ57">
            <v>91200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V57">
            <v>91200</v>
          </cell>
          <cell r="DW57">
            <v>0</v>
          </cell>
          <cell r="DY57">
            <v>0</v>
          </cell>
          <cell r="DZ57">
            <v>0</v>
          </cell>
          <cell r="EA57">
            <v>0</v>
          </cell>
          <cell r="EB57">
            <v>91200</v>
          </cell>
          <cell r="EC57">
            <v>0</v>
          </cell>
          <cell r="ED57">
            <v>0</v>
          </cell>
          <cell r="EE57">
            <v>0</v>
          </cell>
          <cell r="EF57">
            <v>0</v>
          </cell>
          <cell r="EG57">
            <v>0</v>
          </cell>
          <cell r="EH57">
            <v>0</v>
          </cell>
          <cell r="EI57">
            <v>0</v>
          </cell>
          <cell r="EJ57">
            <v>0</v>
          </cell>
          <cell r="EL57">
            <v>91200</v>
          </cell>
          <cell r="EM57">
            <v>0</v>
          </cell>
        </row>
        <row r="58">
          <cell r="A58" t="str">
            <v>81102</v>
          </cell>
          <cell r="B58">
            <v>8042.13</v>
          </cell>
          <cell r="C58">
            <v>-1108.9499999999998</v>
          </cell>
          <cell r="E58">
            <v>48026.559999999998</v>
          </cell>
          <cell r="F58">
            <v>14372.060000000005</v>
          </cell>
          <cell r="H58" t="str">
            <v>Norwich (Cremorne Lane)</v>
          </cell>
          <cell r="I58" t="str">
            <v>81102</v>
          </cell>
          <cell r="J58" t="str">
            <v>B</v>
          </cell>
          <cell r="K58" t="str">
            <v>North</v>
          </cell>
          <cell r="Q58">
            <v>83198.16</v>
          </cell>
          <cell r="R58">
            <v>0</v>
          </cell>
          <cell r="S58">
            <v>0</v>
          </cell>
          <cell r="T58">
            <v>-11082.419999999998</v>
          </cell>
          <cell r="V58">
            <v>72152.95</v>
          </cell>
          <cell r="W58">
            <v>11045.210000000006</v>
          </cell>
          <cell r="X58">
            <v>64035.41333333333</v>
          </cell>
          <cell r="Y58">
            <v>19162.746666666673</v>
          </cell>
          <cell r="AA58">
            <v>6933.18</v>
          </cell>
          <cell r="AB58">
            <v>62398.62</v>
          </cell>
          <cell r="AC58">
            <v>83198.16</v>
          </cell>
          <cell r="AD58">
            <v>72115.740000000005</v>
          </cell>
          <cell r="AE58">
            <v>83198.16</v>
          </cell>
          <cell r="AG58">
            <v>0</v>
          </cell>
          <cell r="AH58">
            <v>0</v>
          </cell>
          <cell r="AI58">
            <v>0</v>
          </cell>
          <cell r="AJ58">
            <v>0</v>
          </cell>
          <cell r="AK58">
            <v>30000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X58">
            <v>30000</v>
          </cell>
          <cell r="BY58">
            <v>0</v>
          </cell>
          <cell r="CA58">
            <v>30000</v>
          </cell>
          <cell r="CC58">
            <v>0</v>
          </cell>
          <cell r="CE58">
            <v>0</v>
          </cell>
          <cell r="CF58">
            <v>0</v>
          </cell>
          <cell r="CG58">
            <v>0</v>
          </cell>
          <cell r="CH58">
            <v>0</v>
          </cell>
          <cell r="CI58">
            <v>83198.16</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V58">
            <v>83198.16</v>
          </cell>
          <cell r="DW58">
            <v>0</v>
          </cell>
          <cell r="DY58">
            <v>0</v>
          </cell>
          <cell r="DZ58">
            <v>83198.16</v>
          </cell>
          <cell r="EA58">
            <v>0</v>
          </cell>
          <cell r="EB58">
            <v>0</v>
          </cell>
          <cell r="EC58">
            <v>0</v>
          </cell>
          <cell r="ED58">
            <v>0</v>
          </cell>
          <cell r="EE58">
            <v>0</v>
          </cell>
          <cell r="EF58">
            <v>0</v>
          </cell>
          <cell r="EG58">
            <v>0</v>
          </cell>
          <cell r="EH58">
            <v>0</v>
          </cell>
          <cell r="EI58">
            <v>0</v>
          </cell>
          <cell r="EJ58">
            <v>0</v>
          </cell>
          <cell r="EL58">
            <v>83198.16</v>
          </cell>
          <cell r="EM58">
            <v>0</v>
          </cell>
        </row>
        <row r="59">
          <cell r="A59" t="str">
            <v>81093</v>
          </cell>
          <cell r="B59">
            <v>5753.26</v>
          </cell>
          <cell r="C59">
            <v>674.64999999999964</v>
          </cell>
          <cell r="E59">
            <v>55874.54</v>
          </cell>
          <cell r="F59">
            <v>1976.6500000000015</v>
          </cell>
          <cell r="H59" t="str">
            <v>Liverpool (Banks Road, Garston)</v>
          </cell>
          <cell r="I59" t="str">
            <v>81093</v>
          </cell>
          <cell r="J59" t="str">
            <v>A</v>
          </cell>
          <cell r="K59" t="str">
            <v>North</v>
          </cell>
          <cell r="Q59">
            <v>77134.92</v>
          </cell>
          <cell r="R59">
            <v>0</v>
          </cell>
          <cell r="S59">
            <v>0</v>
          </cell>
          <cell r="T59">
            <v>-6927.1699999999983</v>
          </cell>
          <cell r="V59">
            <v>73134.320000000007</v>
          </cell>
          <cell r="W59">
            <v>4000.5999999999913</v>
          </cell>
          <cell r="X59">
            <v>74499.386666666658</v>
          </cell>
          <cell r="Y59">
            <v>2635.5333333333401</v>
          </cell>
          <cell r="AA59">
            <v>6427.91</v>
          </cell>
          <cell r="AB59">
            <v>57851.19</v>
          </cell>
          <cell r="AC59">
            <v>77134.92</v>
          </cell>
          <cell r="AD59">
            <v>70207.75</v>
          </cell>
          <cell r="AE59">
            <v>77134.92</v>
          </cell>
          <cell r="AG59">
            <v>0</v>
          </cell>
          <cell r="AH59">
            <v>0</v>
          </cell>
          <cell r="AI59">
            <v>0</v>
          </cell>
          <cell r="AJ59">
            <v>0</v>
          </cell>
          <cell r="AK59">
            <v>0</v>
          </cell>
          <cell r="AL59">
            <v>0</v>
          </cell>
          <cell r="AM59">
            <v>4000</v>
          </cell>
          <cell r="AN59">
            <v>0</v>
          </cell>
          <cell r="AO59">
            <v>2000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6000</v>
          </cell>
          <cell r="BY59">
            <v>0</v>
          </cell>
          <cell r="CA59">
            <v>6000</v>
          </cell>
          <cell r="CC59">
            <v>0</v>
          </cell>
          <cell r="CE59">
            <v>0</v>
          </cell>
          <cell r="CF59">
            <v>0</v>
          </cell>
          <cell r="CG59">
            <v>0</v>
          </cell>
          <cell r="CH59">
            <v>0</v>
          </cell>
          <cell r="CI59">
            <v>0</v>
          </cell>
          <cell r="CJ59">
            <v>0</v>
          </cell>
          <cell r="CK59">
            <v>51423.28</v>
          </cell>
          <cell r="CL59">
            <v>0</v>
          </cell>
          <cell r="CM59">
            <v>25711.64</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V59">
            <v>77134.92</v>
          </cell>
          <cell r="DW59">
            <v>0</v>
          </cell>
          <cell r="DY59">
            <v>0</v>
          </cell>
          <cell r="DZ59">
            <v>51423.28</v>
          </cell>
          <cell r="EA59">
            <v>25711.64</v>
          </cell>
          <cell r="EB59">
            <v>0</v>
          </cell>
          <cell r="EC59">
            <v>0</v>
          </cell>
          <cell r="ED59">
            <v>0</v>
          </cell>
          <cell r="EE59">
            <v>0</v>
          </cell>
          <cell r="EF59">
            <v>0</v>
          </cell>
          <cell r="EG59">
            <v>0</v>
          </cell>
          <cell r="EH59">
            <v>0</v>
          </cell>
          <cell r="EI59">
            <v>0</v>
          </cell>
          <cell r="EJ59">
            <v>0</v>
          </cell>
          <cell r="EL59">
            <v>77134.92</v>
          </cell>
          <cell r="EM59">
            <v>0</v>
          </cell>
        </row>
        <row r="60">
          <cell r="A60" t="str">
            <v>81006</v>
          </cell>
          <cell r="B60">
            <v>837.19</v>
          </cell>
          <cell r="C60">
            <v>4596.0300000000007</v>
          </cell>
          <cell r="E60">
            <v>38402.519999999997</v>
          </cell>
          <cell r="F60">
            <v>10496.460000000006</v>
          </cell>
          <cell r="H60" t="str">
            <v>Huntingdon (Mill Common)</v>
          </cell>
          <cell r="I60" t="str">
            <v>81006</v>
          </cell>
          <cell r="J60" t="str">
            <v>C</v>
          </cell>
          <cell r="K60" t="str">
            <v>North</v>
          </cell>
          <cell r="Q60">
            <v>65198.64</v>
          </cell>
          <cell r="R60">
            <v>0</v>
          </cell>
          <cell r="S60">
            <v>0</v>
          </cell>
          <cell r="T60">
            <v>-7292.3899999999994</v>
          </cell>
          <cell r="V60">
            <v>40914.089999999997</v>
          </cell>
          <cell r="W60">
            <v>24284.550000000003</v>
          </cell>
          <cell r="X60">
            <v>51203.360000000001</v>
          </cell>
          <cell r="Y60">
            <v>13995.279999999999</v>
          </cell>
          <cell r="AA60">
            <v>5433.22</v>
          </cell>
          <cell r="AB60">
            <v>48898.98</v>
          </cell>
          <cell r="AC60">
            <v>65198.64</v>
          </cell>
          <cell r="AD60">
            <v>57906.25</v>
          </cell>
          <cell r="AE60">
            <v>65198.64</v>
          </cell>
          <cell r="AG60">
            <v>0</v>
          </cell>
          <cell r="AH60">
            <v>0</v>
          </cell>
          <cell r="AI60">
            <v>0</v>
          </cell>
          <cell r="AJ60">
            <v>0</v>
          </cell>
          <cell r="AK60">
            <v>40000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X60">
            <v>40000</v>
          </cell>
          <cell r="BY60">
            <v>0</v>
          </cell>
          <cell r="CA60">
            <v>40000</v>
          </cell>
          <cell r="CC60">
            <v>0</v>
          </cell>
          <cell r="CE60">
            <v>0</v>
          </cell>
          <cell r="CF60">
            <v>0</v>
          </cell>
          <cell r="CG60">
            <v>0</v>
          </cell>
          <cell r="CH60">
            <v>0</v>
          </cell>
          <cell r="CI60">
            <v>65198.64</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V60">
            <v>65198.64</v>
          </cell>
          <cell r="DW60">
            <v>0</v>
          </cell>
          <cell r="DY60">
            <v>0</v>
          </cell>
          <cell r="DZ60">
            <v>65198.64</v>
          </cell>
          <cell r="EA60">
            <v>0</v>
          </cell>
          <cell r="EB60">
            <v>0</v>
          </cell>
          <cell r="EC60">
            <v>0</v>
          </cell>
          <cell r="ED60">
            <v>0</v>
          </cell>
          <cell r="EE60">
            <v>0</v>
          </cell>
          <cell r="EF60">
            <v>0</v>
          </cell>
          <cell r="EG60">
            <v>0</v>
          </cell>
          <cell r="EH60">
            <v>0</v>
          </cell>
          <cell r="EI60">
            <v>0</v>
          </cell>
          <cell r="EJ60">
            <v>0</v>
          </cell>
          <cell r="EL60">
            <v>65198.64</v>
          </cell>
          <cell r="EM60">
            <v>0</v>
          </cell>
        </row>
        <row r="61">
          <cell r="A61" t="str">
            <v>81045</v>
          </cell>
          <cell r="B61">
            <v>3450.72</v>
          </cell>
          <cell r="C61">
            <v>1854.9500000000003</v>
          </cell>
          <cell r="E61">
            <v>36542.14</v>
          </cell>
          <cell r="F61">
            <v>11208.89</v>
          </cell>
          <cell r="H61" t="str">
            <v>Rochdale (Dane Street / Church Street)</v>
          </cell>
          <cell r="I61" t="str">
            <v>81045</v>
          </cell>
          <cell r="J61" t="str">
            <v>B</v>
          </cell>
          <cell r="K61" t="str">
            <v>North</v>
          </cell>
          <cell r="Q61">
            <v>63668.04</v>
          </cell>
          <cell r="R61">
            <v>0</v>
          </cell>
          <cell r="S61">
            <v>0</v>
          </cell>
          <cell r="T61">
            <v>-23552.6</v>
          </cell>
          <cell r="V61">
            <v>46894.3</v>
          </cell>
          <cell r="W61">
            <v>16773.739999999998</v>
          </cell>
          <cell r="X61">
            <v>48722.853333333333</v>
          </cell>
          <cell r="Y61">
            <v>14945.186666666668</v>
          </cell>
          <cell r="AA61">
            <v>5305.67</v>
          </cell>
          <cell r="AB61">
            <v>47751.03</v>
          </cell>
          <cell r="AC61">
            <v>63668.04</v>
          </cell>
          <cell r="AD61">
            <v>40115.440000000002</v>
          </cell>
          <cell r="AE61">
            <v>63668.04</v>
          </cell>
          <cell r="AG61">
            <v>0</v>
          </cell>
          <cell r="AH61">
            <v>0</v>
          </cell>
          <cell r="AI61">
            <v>0</v>
          </cell>
          <cell r="AJ61">
            <v>0</v>
          </cell>
          <cell r="AK61">
            <v>0</v>
          </cell>
          <cell r="AL61">
            <v>0</v>
          </cell>
          <cell r="AM61">
            <v>11000</v>
          </cell>
          <cell r="AN61">
            <v>0</v>
          </cell>
          <cell r="AO61">
            <v>4000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15000</v>
          </cell>
          <cell r="BY61">
            <v>0</v>
          </cell>
          <cell r="CA61">
            <v>15000</v>
          </cell>
          <cell r="CC61">
            <v>0</v>
          </cell>
          <cell r="CE61">
            <v>0</v>
          </cell>
          <cell r="CF61">
            <v>0</v>
          </cell>
          <cell r="CG61">
            <v>0</v>
          </cell>
          <cell r="CH61">
            <v>0</v>
          </cell>
          <cell r="CI61">
            <v>0</v>
          </cell>
          <cell r="CJ61">
            <v>0</v>
          </cell>
          <cell r="CK61">
            <v>46689.896000000001</v>
          </cell>
          <cell r="CL61">
            <v>0</v>
          </cell>
          <cell r="CM61">
            <v>16978.144</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V61">
            <v>63668.04</v>
          </cell>
          <cell r="DW61">
            <v>0</v>
          </cell>
          <cell r="DY61">
            <v>0</v>
          </cell>
          <cell r="DZ61">
            <v>46689.896000000001</v>
          </cell>
          <cell r="EA61">
            <v>16978.144</v>
          </cell>
          <cell r="EB61">
            <v>0</v>
          </cell>
          <cell r="EC61">
            <v>0</v>
          </cell>
          <cell r="ED61">
            <v>0</v>
          </cell>
          <cell r="EE61">
            <v>0</v>
          </cell>
          <cell r="EF61">
            <v>0</v>
          </cell>
          <cell r="EG61">
            <v>0</v>
          </cell>
          <cell r="EH61">
            <v>0</v>
          </cell>
          <cell r="EI61">
            <v>0</v>
          </cell>
          <cell r="EJ61">
            <v>0</v>
          </cell>
          <cell r="EL61">
            <v>63668.04</v>
          </cell>
          <cell r="EM61">
            <v>0</v>
          </cell>
        </row>
        <row r="62">
          <cell r="A62" t="str">
            <v>81118</v>
          </cell>
          <cell r="B62">
            <v>4229.9799999999996</v>
          </cell>
          <cell r="C62">
            <v>1055.3200000000006</v>
          </cell>
          <cell r="E62">
            <v>39587.14</v>
          </cell>
          <cell r="F62">
            <v>7980.5599999999977</v>
          </cell>
          <cell r="H62" t="str">
            <v>Burton on Trent (Wetmore Road)</v>
          </cell>
          <cell r="I62" t="str">
            <v>81118</v>
          </cell>
          <cell r="J62" t="str">
            <v>B</v>
          </cell>
          <cell r="K62" t="str">
            <v>North</v>
          </cell>
          <cell r="Q62">
            <v>63423.6</v>
          </cell>
          <cell r="R62">
            <v>0</v>
          </cell>
          <cell r="S62">
            <v>0</v>
          </cell>
          <cell r="T62">
            <v>-5228.7799999999988</v>
          </cell>
          <cell r="V62">
            <v>52277.08</v>
          </cell>
          <cell r="W62">
            <v>11146.519999999997</v>
          </cell>
          <cell r="X62">
            <v>52782.853333333333</v>
          </cell>
          <cell r="Y62">
            <v>10640.746666666666</v>
          </cell>
          <cell r="AA62">
            <v>5285.3</v>
          </cell>
          <cell r="AB62">
            <v>47567.7</v>
          </cell>
          <cell r="AC62">
            <v>63423.6</v>
          </cell>
          <cell r="AD62">
            <v>58194.82</v>
          </cell>
          <cell r="AE62">
            <v>63423.6</v>
          </cell>
          <cell r="AG62">
            <v>0</v>
          </cell>
          <cell r="AH62">
            <v>0</v>
          </cell>
          <cell r="AI62">
            <v>0</v>
          </cell>
          <cell r="AJ62">
            <v>0</v>
          </cell>
          <cell r="AK62">
            <v>20000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X62">
            <v>20000</v>
          </cell>
          <cell r="BY62">
            <v>0</v>
          </cell>
          <cell r="CA62">
            <v>20000</v>
          </cell>
          <cell r="CC62">
            <v>0</v>
          </cell>
          <cell r="CE62">
            <v>0</v>
          </cell>
          <cell r="CF62">
            <v>0</v>
          </cell>
          <cell r="CG62">
            <v>0</v>
          </cell>
          <cell r="CH62">
            <v>0</v>
          </cell>
          <cell r="CI62">
            <v>63423.6</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V62">
            <v>63423.6</v>
          </cell>
          <cell r="DW62">
            <v>0</v>
          </cell>
          <cell r="DY62">
            <v>0</v>
          </cell>
          <cell r="DZ62">
            <v>63423.6</v>
          </cell>
          <cell r="EA62">
            <v>0</v>
          </cell>
          <cell r="EB62">
            <v>0</v>
          </cell>
          <cell r="EC62">
            <v>0</v>
          </cell>
          <cell r="ED62">
            <v>0</v>
          </cell>
          <cell r="EE62">
            <v>0</v>
          </cell>
          <cell r="EF62">
            <v>0</v>
          </cell>
          <cell r="EG62">
            <v>0</v>
          </cell>
          <cell r="EH62">
            <v>0</v>
          </cell>
          <cell r="EI62">
            <v>0</v>
          </cell>
          <cell r="EJ62">
            <v>0</v>
          </cell>
          <cell r="EL62">
            <v>63423.6</v>
          </cell>
          <cell r="EM62">
            <v>0</v>
          </cell>
        </row>
        <row r="63">
          <cell r="A63" t="str">
            <v>81066</v>
          </cell>
          <cell r="B63">
            <v>15017.98</v>
          </cell>
          <cell r="C63">
            <v>-9703.91</v>
          </cell>
          <cell r="E63">
            <v>35596.589999999997</v>
          </cell>
          <cell r="F63">
            <v>12230.04</v>
          </cell>
          <cell r="H63" t="str">
            <v>Morecambe Transmission (Whitelund)</v>
          </cell>
          <cell r="I63" t="str">
            <v>81066</v>
          </cell>
          <cell r="J63" t="str">
            <v>Shared</v>
          </cell>
          <cell r="K63" t="str">
            <v>North</v>
          </cell>
          <cell r="Q63">
            <v>60063.46</v>
          </cell>
          <cell r="R63">
            <v>0</v>
          </cell>
          <cell r="S63">
            <v>0</v>
          </cell>
          <cell r="T63">
            <v>-17519.150000000001</v>
          </cell>
          <cell r="V63">
            <v>80650.53</v>
          </cell>
          <cell r="W63">
            <v>-20587.07</v>
          </cell>
          <cell r="X63">
            <v>47462.119999999995</v>
          </cell>
          <cell r="Y63">
            <v>12601.340000000004</v>
          </cell>
          <cell r="AA63">
            <v>5314.07</v>
          </cell>
          <cell r="AB63">
            <v>47826.63</v>
          </cell>
          <cell r="AC63">
            <v>60063.46</v>
          </cell>
          <cell r="AD63">
            <v>42544.31</v>
          </cell>
          <cell r="AE63">
            <v>60063.46</v>
          </cell>
          <cell r="AG63">
            <v>0</v>
          </cell>
          <cell r="AH63">
            <v>0</v>
          </cell>
          <cell r="AI63">
            <v>0</v>
          </cell>
          <cell r="AJ63">
            <v>0</v>
          </cell>
          <cell r="AK63">
            <v>0</v>
          </cell>
          <cell r="AL63">
            <v>0</v>
          </cell>
          <cell r="AM63">
            <v>0</v>
          </cell>
          <cell r="AN63">
            <v>0</v>
          </cell>
          <cell r="AO63">
            <v>0</v>
          </cell>
          <cell r="AP63">
            <v>0</v>
          </cell>
          <cell r="AQ63">
            <v>0</v>
          </cell>
          <cell r="AR63">
            <v>0</v>
          </cell>
          <cell r="AS63">
            <v>0</v>
          </cell>
          <cell r="AT63">
            <v>5000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X63">
            <v>5000</v>
          </cell>
          <cell r="BY63">
            <v>0</v>
          </cell>
          <cell r="CA63">
            <v>5000</v>
          </cell>
          <cell r="CC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60063.46</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V63">
            <v>60063.46</v>
          </cell>
          <cell r="DW63">
            <v>0</v>
          </cell>
          <cell r="DY63">
            <v>0</v>
          </cell>
          <cell r="DZ63">
            <v>0</v>
          </cell>
          <cell r="EA63">
            <v>0</v>
          </cell>
          <cell r="EB63">
            <v>60063.46</v>
          </cell>
          <cell r="EC63">
            <v>0</v>
          </cell>
          <cell r="ED63">
            <v>0</v>
          </cell>
          <cell r="EE63">
            <v>0</v>
          </cell>
          <cell r="EF63">
            <v>0</v>
          </cell>
          <cell r="EG63">
            <v>0</v>
          </cell>
          <cell r="EH63">
            <v>0</v>
          </cell>
          <cell r="EI63">
            <v>0</v>
          </cell>
          <cell r="EJ63">
            <v>0</v>
          </cell>
          <cell r="EL63">
            <v>60063.46</v>
          </cell>
          <cell r="EM63">
            <v>0</v>
          </cell>
        </row>
        <row r="64">
          <cell r="A64" t="str">
            <v>81022</v>
          </cell>
          <cell r="B64">
            <v>2747.51</v>
          </cell>
          <cell r="C64">
            <v>2002.5299999999997</v>
          </cell>
          <cell r="E64">
            <v>38009.65</v>
          </cell>
          <cell r="F64">
            <v>4740.7099999999991</v>
          </cell>
          <cell r="H64" t="str">
            <v>Chesterfield (Britania Road)</v>
          </cell>
          <cell r="I64" t="str">
            <v>81022</v>
          </cell>
          <cell r="J64" t="str">
            <v>B</v>
          </cell>
          <cell r="K64" t="str">
            <v>North</v>
          </cell>
          <cell r="Q64">
            <v>57000.480000000003</v>
          </cell>
          <cell r="R64">
            <v>0</v>
          </cell>
          <cell r="S64">
            <v>0</v>
          </cell>
          <cell r="T64">
            <v>-781.34000000000378</v>
          </cell>
          <cell r="V64">
            <v>46252.18</v>
          </cell>
          <cell r="W64">
            <v>10748.300000000003</v>
          </cell>
          <cell r="X64">
            <v>50679.53333333334</v>
          </cell>
          <cell r="Y64">
            <v>6320.9466666666631</v>
          </cell>
          <cell r="AA64">
            <v>4750.04</v>
          </cell>
          <cell r="AB64">
            <v>42750.36</v>
          </cell>
          <cell r="AC64">
            <v>57000.480000000003</v>
          </cell>
          <cell r="AD64">
            <v>56219.14</v>
          </cell>
          <cell r="AE64">
            <v>57000.480000000003</v>
          </cell>
          <cell r="AG64">
            <v>0</v>
          </cell>
          <cell r="AH64">
            <v>0</v>
          </cell>
          <cell r="AI64">
            <v>0</v>
          </cell>
          <cell r="AJ64">
            <v>0</v>
          </cell>
          <cell r="AK64">
            <v>15000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X64">
            <v>15000</v>
          </cell>
          <cell r="BY64">
            <v>0</v>
          </cell>
          <cell r="CA64">
            <v>15000</v>
          </cell>
          <cell r="CC64">
            <v>0</v>
          </cell>
          <cell r="CE64">
            <v>0</v>
          </cell>
          <cell r="CF64">
            <v>0</v>
          </cell>
          <cell r="CG64">
            <v>0</v>
          </cell>
          <cell r="CH64">
            <v>0</v>
          </cell>
          <cell r="CI64">
            <v>57000.480000000003</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V64">
            <v>57000.480000000003</v>
          </cell>
          <cell r="DW64">
            <v>0</v>
          </cell>
          <cell r="DY64">
            <v>0</v>
          </cell>
          <cell r="DZ64">
            <v>57000.480000000003</v>
          </cell>
          <cell r="EA64">
            <v>0</v>
          </cell>
          <cell r="EB64">
            <v>0</v>
          </cell>
          <cell r="EC64">
            <v>0</v>
          </cell>
          <cell r="ED64">
            <v>0</v>
          </cell>
          <cell r="EE64">
            <v>0</v>
          </cell>
          <cell r="EF64">
            <v>0</v>
          </cell>
          <cell r="EG64">
            <v>0</v>
          </cell>
          <cell r="EH64">
            <v>0</v>
          </cell>
          <cell r="EI64">
            <v>0</v>
          </cell>
          <cell r="EJ64">
            <v>0</v>
          </cell>
          <cell r="EL64">
            <v>57000.480000000003</v>
          </cell>
          <cell r="EM64">
            <v>0</v>
          </cell>
        </row>
        <row r="65">
          <cell r="A65" t="str">
            <v>81065</v>
          </cell>
          <cell r="B65">
            <v>25316.33</v>
          </cell>
          <cell r="C65">
            <v>-20914.63</v>
          </cell>
          <cell r="E65">
            <v>63927.43</v>
          </cell>
          <cell r="F65">
            <v>-24312.129999999997</v>
          </cell>
          <cell r="H65" t="str">
            <v>Blackpool (Clifton Road, Marton)</v>
          </cell>
          <cell r="I65" t="str">
            <v>81065</v>
          </cell>
          <cell r="J65" t="str">
            <v>A</v>
          </cell>
          <cell r="K65" t="str">
            <v>North</v>
          </cell>
          <cell r="Q65">
            <v>52820.4</v>
          </cell>
          <cell r="R65">
            <v>0</v>
          </cell>
          <cell r="S65">
            <v>0</v>
          </cell>
          <cell r="T65">
            <v>-4800.9400000000023</v>
          </cell>
          <cell r="V65">
            <v>139876.42000000001</v>
          </cell>
          <cell r="W65">
            <v>-87056.020000000019</v>
          </cell>
          <cell r="X65">
            <v>85236.573333333334</v>
          </cell>
          <cell r="Y65">
            <v>-32416.173333333332</v>
          </cell>
          <cell r="AA65">
            <v>4401.7</v>
          </cell>
          <cell r="AB65">
            <v>39615.300000000003</v>
          </cell>
          <cell r="AC65">
            <v>52820.4</v>
          </cell>
          <cell r="AD65">
            <v>48019.46</v>
          </cell>
          <cell r="AE65">
            <v>52820.4</v>
          </cell>
          <cell r="AG65">
            <v>0</v>
          </cell>
          <cell r="AH65">
            <v>0</v>
          </cell>
          <cell r="AI65">
            <v>0</v>
          </cell>
          <cell r="AJ65">
            <v>0</v>
          </cell>
          <cell r="AK65">
            <v>0</v>
          </cell>
          <cell r="AL65">
            <v>0</v>
          </cell>
          <cell r="AM65">
            <v>13000</v>
          </cell>
          <cell r="AN65">
            <v>0</v>
          </cell>
          <cell r="AO65">
            <v>1000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X65">
            <v>14000</v>
          </cell>
          <cell r="BY65">
            <v>0</v>
          </cell>
          <cell r="CA65">
            <v>14000</v>
          </cell>
          <cell r="CC65">
            <v>0</v>
          </cell>
          <cell r="CE65">
            <v>0</v>
          </cell>
          <cell r="CF65">
            <v>0</v>
          </cell>
          <cell r="CG65">
            <v>0</v>
          </cell>
          <cell r="CH65">
            <v>0</v>
          </cell>
          <cell r="CI65">
            <v>0</v>
          </cell>
          <cell r="CJ65">
            <v>0</v>
          </cell>
          <cell r="CK65">
            <v>49047.514285714286</v>
          </cell>
          <cell r="CL65">
            <v>0</v>
          </cell>
          <cell r="CM65">
            <v>3772.8857142857141</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V65">
            <v>52820.4</v>
          </cell>
          <cell r="DW65">
            <v>0</v>
          </cell>
          <cell r="DY65">
            <v>0</v>
          </cell>
          <cell r="DZ65">
            <v>49047.514285714286</v>
          </cell>
          <cell r="EA65">
            <v>3772.8857142857141</v>
          </cell>
          <cell r="EB65">
            <v>0</v>
          </cell>
          <cell r="EC65">
            <v>0</v>
          </cell>
          <cell r="ED65">
            <v>0</v>
          </cell>
          <cell r="EE65">
            <v>0</v>
          </cell>
          <cell r="EF65">
            <v>0</v>
          </cell>
          <cell r="EG65">
            <v>0</v>
          </cell>
          <cell r="EH65">
            <v>0</v>
          </cell>
          <cell r="EI65">
            <v>0</v>
          </cell>
          <cell r="EJ65">
            <v>0</v>
          </cell>
          <cell r="EL65">
            <v>52820.4</v>
          </cell>
          <cell r="EM65">
            <v>0</v>
          </cell>
        </row>
        <row r="66">
          <cell r="A66" t="str">
            <v>81079</v>
          </cell>
          <cell r="B66">
            <v>2474.7399999999998</v>
          </cell>
          <cell r="C66">
            <v>1774.25</v>
          </cell>
          <cell r="E66">
            <v>43689.33</v>
          </cell>
          <cell r="F66">
            <v>-5448.4199999999983</v>
          </cell>
          <cell r="H66" t="str">
            <v>Lincoln (Clayton Road)</v>
          </cell>
          <cell r="I66" t="str">
            <v>81079</v>
          </cell>
          <cell r="J66" t="str">
            <v>B</v>
          </cell>
          <cell r="K66" t="str">
            <v>North</v>
          </cell>
          <cell r="Q66">
            <v>50987.88</v>
          </cell>
          <cell r="R66">
            <v>0</v>
          </cell>
          <cell r="S66">
            <v>0</v>
          </cell>
          <cell r="T66">
            <v>17181.760000000002</v>
          </cell>
          <cell r="V66">
            <v>51113.55</v>
          </cell>
          <cell r="W66">
            <v>-125.67000000000553</v>
          </cell>
          <cell r="X66">
            <v>58252.44</v>
          </cell>
          <cell r="Y66">
            <v>-7264.5600000000049</v>
          </cell>
          <cell r="AA66">
            <v>4248.99</v>
          </cell>
          <cell r="AB66">
            <v>38240.910000000003</v>
          </cell>
          <cell r="AC66">
            <v>50987.88</v>
          </cell>
          <cell r="AD66">
            <v>68169.64</v>
          </cell>
          <cell r="AE66">
            <v>50987.88</v>
          </cell>
          <cell r="AG66">
            <v>0</v>
          </cell>
          <cell r="AH66">
            <v>0</v>
          </cell>
          <cell r="AI66">
            <v>0</v>
          </cell>
          <cell r="AJ66">
            <v>0</v>
          </cell>
          <cell r="AK66">
            <v>26000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X66">
            <v>26000</v>
          </cell>
          <cell r="BY66">
            <v>0</v>
          </cell>
          <cell r="CA66">
            <v>26000</v>
          </cell>
          <cell r="CC66">
            <v>0</v>
          </cell>
          <cell r="CE66">
            <v>0</v>
          </cell>
          <cell r="CF66">
            <v>0</v>
          </cell>
          <cell r="CG66">
            <v>0</v>
          </cell>
          <cell r="CH66">
            <v>0</v>
          </cell>
          <cell r="CI66">
            <v>50987.88</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V66">
            <v>50987.88</v>
          </cell>
          <cell r="DW66">
            <v>0</v>
          </cell>
          <cell r="DY66">
            <v>0</v>
          </cell>
          <cell r="DZ66">
            <v>50987.88</v>
          </cell>
          <cell r="EA66">
            <v>0</v>
          </cell>
          <cell r="EB66">
            <v>0</v>
          </cell>
          <cell r="EC66">
            <v>0</v>
          </cell>
          <cell r="ED66">
            <v>0</v>
          </cell>
          <cell r="EE66">
            <v>0</v>
          </cell>
          <cell r="EF66">
            <v>0</v>
          </cell>
          <cell r="EG66">
            <v>0</v>
          </cell>
          <cell r="EH66">
            <v>0</v>
          </cell>
          <cell r="EI66">
            <v>0</v>
          </cell>
          <cell r="EJ66">
            <v>0</v>
          </cell>
          <cell r="EL66">
            <v>50987.88</v>
          </cell>
          <cell r="EM66">
            <v>0</v>
          </cell>
        </row>
        <row r="67">
          <cell r="A67" t="str">
            <v>81123</v>
          </cell>
          <cell r="B67">
            <v>3092.39</v>
          </cell>
          <cell r="C67">
            <v>1123.4200000000005</v>
          </cell>
          <cell r="E67">
            <v>55061.75</v>
          </cell>
          <cell r="F67">
            <v>-17119.46</v>
          </cell>
          <cell r="H67" t="str">
            <v>Ipswich (Wharfedale Road)</v>
          </cell>
          <cell r="I67" t="str">
            <v>81123</v>
          </cell>
          <cell r="J67" t="str">
            <v>A</v>
          </cell>
          <cell r="K67" t="str">
            <v>North</v>
          </cell>
          <cell r="Q67">
            <v>50589.72</v>
          </cell>
          <cell r="R67">
            <v>0</v>
          </cell>
          <cell r="S67">
            <v>0</v>
          </cell>
          <cell r="T67">
            <v>-2275.5599999999977</v>
          </cell>
          <cell r="V67">
            <v>64338.92</v>
          </cell>
          <cell r="W67">
            <v>-13749.199999999997</v>
          </cell>
          <cell r="X67">
            <v>73415.666666666672</v>
          </cell>
          <cell r="Y67">
            <v>-22825.94666666667</v>
          </cell>
          <cell r="AA67">
            <v>4215.8100000000004</v>
          </cell>
          <cell r="AB67">
            <v>37942.29</v>
          </cell>
          <cell r="AC67">
            <v>50589.72</v>
          </cell>
          <cell r="AD67">
            <v>48314.16</v>
          </cell>
          <cell r="AE67">
            <v>50589.72</v>
          </cell>
          <cell r="AG67">
            <v>0</v>
          </cell>
          <cell r="AH67">
            <v>0</v>
          </cell>
          <cell r="AI67">
            <v>0</v>
          </cell>
          <cell r="AJ67">
            <v>0</v>
          </cell>
          <cell r="AK67">
            <v>30000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X67">
            <v>30000</v>
          </cell>
          <cell r="BY67">
            <v>0</v>
          </cell>
          <cell r="CA67">
            <v>30000</v>
          </cell>
          <cell r="CC67">
            <v>0</v>
          </cell>
          <cell r="CE67">
            <v>0</v>
          </cell>
          <cell r="CF67">
            <v>0</v>
          </cell>
          <cell r="CG67">
            <v>0</v>
          </cell>
          <cell r="CH67">
            <v>0</v>
          </cell>
          <cell r="CI67">
            <v>50589.72</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V67">
            <v>50589.72</v>
          </cell>
          <cell r="DW67">
            <v>0</v>
          </cell>
          <cell r="DY67">
            <v>0</v>
          </cell>
          <cell r="DZ67">
            <v>50589.72</v>
          </cell>
          <cell r="EA67">
            <v>0</v>
          </cell>
          <cell r="EB67">
            <v>0</v>
          </cell>
          <cell r="EC67">
            <v>0</v>
          </cell>
          <cell r="ED67">
            <v>0</v>
          </cell>
          <cell r="EE67">
            <v>0</v>
          </cell>
          <cell r="EF67">
            <v>0</v>
          </cell>
          <cell r="EG67">
            <v>0</v>
          </cell>
          <cell r="EH67">
            <v>0</v>
          </cell>
          <cell r="EI67">
            <v>0</v>
          </cell>
          <cell r="EJ67">
            <v>0</v>
          </cell>
          <cell r="EL67">
            <v>50589.72</v>
          </cell>
          <cell r="EM67">
            <v>0</v>
          </cell>
        </row>
        <row r="68">
          <cell r="A68" t="str">
            <v>81018</v>
          </cell>
          <cell r="B68">
            <v>2807.8</v>
          </cell>
          <cell r="C68">
            <v>1678.3999999999996</v>
          </cell>
          <cell r="E68">
            <v>51800.15</v>
          </cell>
          <cell r="F68">
            <v>-11424.349999999999</v>
          </cell>
          <cell r="H68" t="str">
            <v>Barrow In Furness (Hindpool Road)</v>
          </cell>
          <cell r="I68" t="str">
            <v>81018</v>
          </cell>
          <cell r="J68" t="str">
            <v>C</v>
          </cell>
          <cell r="K68" t="str">
            <v>North</v>
          </cell>
          <cell r="Q68">
            <v>49348.2</v>
          </cell>
          <cell r="R68">
            <v>0</v>
          </cell>
          <cell r="S68">
            <v>0</v>
          </cell>
          <cell r="T68">
            <v>11569.370000000003</v>
          </cell>
          <cell r="V68">
            <v>60223.55</v>
          </cell>
          <cell r="W68">
            <v>-10875.350000000006</v>
          </cell>
          <cell r="X68">
            <v>69066.866666666669</v>
          </cell>
          <cell r="Y68">
            <v>-19718.666666666672</v>
          </cell>
          <cell r="AA68">
            <v>4486.2</v>
          </cell>
          <cell r="AB68">
            <v>40375.800000000003</v>
          </cell>
          <cell r="AC68">
            <v>49348.2</v>
          </cell>
          <cell r="AD68">
            <v>60917.57</v>
          </cell>
          <cell r="AE68">
            <v>49348.2</v>
          </cell>
          <cell r="AG68">
            <v>0</v>
          </cell>
          <cell r="AH68">
            <v>0</v>
          </cell>
          <cell r="AI68">
            <v>0</v>
          </cell>
          <cell r="AJ68">
            <v>0</v>
          </cell>
          <cell r="AK68">
            <v>0</v>
          </cell>
          <cell r="AL68">
            <v>0</v>
          </cell>
          <cell r="AM68">
            <v>4000</v>
          </cell>
          <cell r="AN68">
            <v>0</v>
          </cell>
          <cell r="AO68">
            <v>1000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X68">
            <v>5000</v>
          </cell>
          <cell r="BY68">
            <v>0</v>
          </cell>
          <cell r="CA68">
            <v>5000</v>
          </cell>
          <cell r="CC68">
            <v>0</v>
          </cell>
          <cell r="CE68">
            <v>0</v>
          </cell>
          <cell r="CF68">
            <v>0</v>
          </cell>
          <cell r="CG68">
            <v>0</v>
          </cell>
          <cell r="CH68">
            <v>0</v>
          </cell>
          <cell r="CI68">
            <v>0</v>
          </cell>
          <cell r="CJ68">
            <v>0</v>
          </cell>
          <cell r="CK68">
            <v>39478.559999999998</v>
          </cell>
          <cell r="CL68">
            <v>0</v>
          </cell>
          <cell r="CM68">
            <v>9869.64</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V68">
            <v>49348.2</v>
          </cell>
          <cell r="DW68">
            <v>0</v>
          </cell>
          <cell r="DY68">
            <v>0</v>
          </cell>
          <cell r="DZ68">
            <v>39478.559999999998</v>
          </cell>
          <cell r="EA68">
            <v>9869.64</v>
          </cell>
          <cell r="EB68">
            <v>0</v>
          </cell>
          <cell r="EC68">
            <v>0</v>
          </cell>
          <cell r="ED68">
            <v>0</v>
          </cell>
          <cell r="EE68">
            <v>0</v>
          </cell>
          <cell r="EF68">
            <v>0</v>
          </cell>
          <cell r="EG68">
            <v>0</v>
          </cell>
          <cell r="EH68">
            <v>0</v>
          </cell>
          <cell r="EI68">
            <v>0</v>
          </cell>
          <cell r="EJ68">
            <v>0</v>
          </cell>
          <cell r="EL68">
            <v>49348.2</v>
          </cell>
          <cell r="EM68">
            <v>0</v>
          </cell>
        </row>
        <row r="69">
          <cell r="A69" t="str">
            <v>81104</v>
          </cell>
          <cell r="B69">
            <v>2161.54</v>
          </cell>
          <cell r="C69">
            <v>1917.19</v>
          </cell>
          <cell r="E69">
            <v>26054.89</v>
          </cell>
          <cell r="F69">
            <v>10653.68</v>
          </cell>
          <cell r="H69" t="str">
            <v>Kettering (Meadow Road)</v>
          </cell>
          <cell r="I69" t="str">
            <v>81104</v>
          </cell>
          <cell r="J69" t="str">
            <v>B</v>
          </cell>
          <cell r="K69" t="str">
            <v>North</v>
          </cell>
          <cell r="Q69">
            <v>48664.480000000003</v>
          </cell>
          <cell r="R69">
            <v>0</v>
          </cell>
          <cell r="S69">
            <v>280.27999999999884</v>
          </cell>
          <cell r="T69">
            <v>-7683.6700000000055</v>
          </cell>
          <cell r="V69">
            <v>32539.51</v>
          </cell>
          <cell r="W69">
            <v>16124.970000000005</v>
          </cell>
          <cell r="X69">
            <v>34739.853333333333</v>
          </cell>
          <cell r="Y69">
            <v>13924.626666666671</v>
          </cell>
          <cell r="AA69">
            <v>4078.73</v>
          </cell>
          <cell r="AB69">
            <v>36708.57</v>
          </cell>
          <cell r="AC69">
            <v>48944.76</v>
          </cell>
          <cell r="AD69">
            <v>40980.81</v>
          </cell>
          <cell r="AE69">
            <v>48664.480000000003</v>
          </cell>
          <cell r="AG69">
            <v>0</v>
          </cell>
          <cell r="AH69">
            <v>0</v>
          </cell>
          <cell r="AI69">
            <v>0</v>
          </cell>
          <cell r="AJ69">
            <v>0</v>
          </cell>
          <cell r="AK69">
            <v>26000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X69">
            <v>26000</v>
          </cell>
          <cell r="BY69">
            <v>0</v>
          </cell>
          <cell r="CA69">
            <v>26000</v>
          </cell>
          <cell r="CC69">
            <v>0</v>
          </cell>
          <cell r="CE69">
            <v>0</v>
          </cell>
          <cell r="CF69">
            <v>0</v>
          </cell>
          <cell r="CG69">
            <v>0</v>
          </cell>
          <cell r="CH69">
            <v>0</v>
          </cell>
          <cell r="CI69">
            <v>48664.480000000003</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V69">
            <v>48664.480000000003</v>
          </cell>
          <cell r="DW69">
            <v>0</v>
          </cell>
          <cell r="DY69">
            <v>0</v>
          </cell>
          <cell r="DZ69">
            <v>48664.480000000003</v>
          </cell>
          <cell r="EA69">
            <v>0</v>
          </cell>
          <cell r="EB69">
            <v>0</v>
          </cell>
          <cell r="EC69">
            <v>0</v>
          </cell>
          <cell r="ED69">
            <v>0</v>
          </cell>
          <cell r="EE69">
            <v>0</v>
          </cell>
          <cell r="EF69">
            <v>0</v>
          </cell>
          <cell r="EG69">
            <v>0</v>
          </cell>
          <cell r="EH69">
            <v>0</v>
          </cell>
          <cell r="EI69">
            <v>0</v>
          </cell>
          <cell r="EJ69">
            <v>0</v>
          </cell>
          <cell r="EL69">
            <v>48664.480000000003</v>
          </cell>
          <cell r="EM69">
            <v>0</v>
          </cell>
        </row>
        <row r="70">
          <cell r="A70" t="str">
            <v>81115</v>
          </cell>
          <cell r="B70">
            <v>2883.97</v>
          </cell>
          <cell r="C70">
            <v>795.70000000000027</v>
          </cell>
          <cell r="E70">
            <v>39322.79</v>
          </cell>
          <cell r="F70">
            <v>-6205.760000000002</v>
          </cell>
          <cell r="H70" t="str">
            <v>Sheffield (Effingham Street)</v>
          </cell>
          <cell r="I70" t="str">
            <v>81115</v>
          </cell>
          <cell r="J70" t="str">
            <v>A</v>
          </cell>
          <cell r="K70" t="str">
            <v>North</v>
          </cell>
          <cell r="Q70">
            <v>44156.04</v>
          </cell>
          <cell r="R70">
            <v>0</v>
          </cell>
          <cell r="S70">
            <v>0</v>
          </cell>
          <cell r="T70">
            <v>1547.0499999999956</v>
          </cell>
          <cell r="V70">
            <v>47974.7</v>
          </cell>
          <cell r="W70">
            <v>-3818.6599999999962</v>
          </cell>
          <cell r="X70">
            <v>52430.386666666665</v>
          </cell>
          <cell r="Y70">
            <v>-8274.3466666666645</v>
          </cell>
          <cell r="AA70">
            <v>3679.67</v>
          </cell>
          <cell r="AB70">
            <v>33117.03</v>
          </cell>
          <cell r="AC70">
            <v>44156.04</v>
          </cell>
          <cell r="AD70">
            <v>45703.09</v>
          </cell>
          <cell r="AE70">
            <v>44156.04</v>
          </cell>
          <cell r="AG70">
            <v>0</v>
          </cell>
          <cell r="AH70">
            <v>0</v>
          </cell>
          <cell r="AI70">
            <v>0</v>
          </cell>
          <cell r="AJ70">
            <v>0</v>
          </cell>
          <cell r="AK70">
            <v>2000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X70">
            <v>2000</v>
          </cell>
          <cell r="BY70">
            <v>0</v>
          </cell>
          <cell r="CA70">
            <v>2000</v>
          </cell>
          <cell r="CC70">
            <v>0</v>
          </cell>
          <cell r="CE70">
            <v>0</v>
          </cell>
          <cell r="CF70">
            <v>0</v>
          </cell>
          <cell r="CG70">
            <v>0</v>
          </cell>
          <cell r="CH70">
            <v>0</v>
          </cell>
          <cell r="CI70">
            <v>44156.04</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V70">
            <v>44156.04</v>
          </cell>
          <cell r="DW70">
            <v>0</v>
          </cell>
          <cell r="DY70">
            <v>0</v>
          </cell>
          <cell r="DZ70">
            <v>44156.04</v>
          </cell>
          <cell r="EA70">
            <v>0</v>
          </cell>
          <cell r="EB70">
            <v>0</v>
          </cell>
          <cell r="EC70">
            <v>0</v>
          </cell>
          <cell r="ED70">
            <v>0</v>
          </cell>
          <cell r="EE70">
            <v>0</v>
          </cell>
          <cell r="EF70">
            <v>0</v>
          </cell>
          <cell r="EG70">
            <v>0</v>
          </cell>
          <cell r="EH70">
            <v>0</v>
          </cell>
          <cell r="EI70">
            <v>0</v>
          </cell>
          <cell r="EJ70">
            <v>0</v>
          </cell>
          <cell r="EL70">
            <v>44156.04</v>
          </cell>
          <cell r="EM70">
            <v>0</v>
          </cell>
        </row>
        <row r="71">
          <cell r="A71" t="str">
            <v>81040</v>
          </cell>
          <cell r="B71">
            <v>670.67</v>
          </cell>
          <cell r="C71">
            <v>2780.14</v>
          </cell>
          <cell r="E71">
            <v>14119.91</v>
          </cell>
          <cell r="F71">
            <v>16937.38</v>
          </cell>
          <cell r="H71" t="str">
            <v>Bury (Elton Works Victoria Street)</v>
          </cell>
          <cell r="I71" t="str">
            <v>81040</v>
          </cell>
          <cell r="J71" t="str">
            <v>B</v>
          </cell>
          <cell r="K71" t="str">
            <v>North</v>
          </cell>
          <cell r="Q71">
            <v>41409.72</v>
          </cell>
          <cell r="R71">
            <v>0</v>
          </cell>
          <cell r="S71">
            <v>0</v>
          </cell>
          <cell r="T71">
            <v>-19660.650000000001</v>
          </cell>
          <cell r="V71">
            <v>16131.92</v>
          </cell>
          <cell r="W71">
            <v>25277.800000000003</v>
          </cell>
          <cell r="X71">
            <v>18826.546666666665</v>
          </cell>
          <cell r="Y71">
            <v>22583.173333333336</v>
          </cell>
          <cell r="AA71">
            <v>3450.81</v>
          </cell>
          <cell r="AB71">
            <v>31057.29</v>
          </cell>
          <cell r="AC71">
            <v>41409.72</v>
          </cell>
          <cell r="AD71">
            <v>21749.07</v>
          </cell>
          <cell r="AE71">
            <v>41409.72</v>
          </cell>
          <cell r="AG71">
            <v>0</v>
          </cell>
          <cell r="AH71">
            <v>0</v>
          </cell>
          <cell r="AI71">
            <v>0</v>
          </cell>
          <cell r="AJ71">
            <v>0</v>
          </cell>
          <cell r="AK71">
            <v>0</v>
          </cell>
          <cell r="AL71">
            <v>0</v>
          </cell>
          <cell r="AM71">
            <v>3000</v>
          </cell>
          <cell r="AN71">
            <v>0</v>
          </cell>
          <cell r="AO71">
            <v>1000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X71">
            <v>4000</v>
          </cell>
          <cell r="BY71">
            <v>0</v>
          </cell>
          <cell r="CA71">
            <v>4000</v>
          </cell>
          <cell r="CC71">
            <v>0</v>
          </cell>
          <cell r="CE71">
            <v>0</v>
          </cell>
          <cell r="CF71">
            <v>0</v>
          </cell>
          <cell r="CG71">
            <v>0</v>
          </cell>
          <cell r="CH71">
            <v>0</v>
          </cell>
          <cell r="CI71">
            <v>0</v>
          </cell>
          <cell r="CJ71">
            <v>0</v>
          </cell>
          <cell r="CK71">
            <v>31057.29</v>
          </cell>
          <cell r="CL71">
            <v>0</v>
          </cell>
          <cell r="CM71">
            <v>10352.43</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V71">
            <v>41409.72</v>
          </cell>
          <cell r="DW71">
            <v>0</v>
          </cell>
          <cell r="DY71">
            <v>0</v>
          </cell>
          <cell r="DZ71">
            <v>31057.29</v>
          </cell>
          <cell r="EA71">
            <v>10352.43</v>
          </cell>
          <cell r="EB71">
            <v>0</v>
          </cell>
          <cell r="EC71">
            <v>0</v>
          </cell>
          <cell r="ED71">
            <v>0</v>
          </cell>
          <cell r="EE71">
            <v>0</v>
          </cell>
          <cell r="EF71">
            <v>0</v>
          </cell>
          <cell r="EG71">
            <v>0</v>
          </cell>
          <cell r="EH71">
            <v>0</v>
          </cell>
          <cell r="EI71">
            <v>0</v>
          </cell>
          <cell r="EJ71">
            <v>0</v>
          </cell>
          <cell r="EL71">
            <v>41409.72</v>
          </cell>
          <cell r="EM71">
            <v>0</v>
          </cell>
        </row>
        <row r="72">
          <cell r="A72" t="str">
            <v>81092</v>
          </cell>
          <cell r="B72">
            <v>1748.58</v>
          </cell>
          <cell r="C72">
            <v>1258.4900000000002</v>
          </cell>
          <cell r="E72">
            <v>36376.379999999997</v>
          </cell>
          <cell r="F72">
            <v>-9312.7499999999964</v>
          </cell>
          <cell r="H72" t="str">
            <v>Bootle (Litherland Road)</v>
          </cell>
          <cell r="I72" t="str">
            <v>81092</v>
          </cell>
          <cell r="J72" t="str">
            <v>B</v>
          </cell>
          <cell r="K72" t="str">
            <v>North</v>
          </cell>
          <cell r="Q72">
            <v>36084.839999999997</v>
          </cell>
          <cell r="R72">
            <v>0</v>
          </cell>
          <cell r="S72">
            <v>0</v>
          </cell>
          <cell r="T72">
            <v>-2384.5999999999985</v>
          </cell>
          <cell r="V72">
            <v>41622.119999999995</v>
          </cell>
          <cell r="W72">
            <v>-5537.2799999999988</v>
          </cell>
          <cell r="X72">
            <v>48501.84</v>
          </cell>
          <cell r="Y72">
            <v>-12417</v>
          </cell>
          <cell r="AA72">
            <v>3007.07</v>
          </cell>
          <cell r="AB72">
            <v>27063.63</v>
          </cell>
          <cell r="AC72">
            <v>36084.839999999997</v>
          </cell>
          <cell r="AD72">
            <v>33700.239999999998</v>
          </cell>
          <cell r="AE72">
            <v>36084.839999999997</v>
          </cell>
          <cell r="AG72">
            <v>0</v>
          </cell>
          <cell r="AH72">
            <v>0</v>
          </cell>
          <cell r="AI72">
            <v>0</v>
          </cell>
          <cell r="AJ72">
            <v>0</v>
          </cell>
          <cell r="AK72">
            <v>0</v>
          </cell>
          <cell r="AL72">
            <v>0</v>
          </cell>
          <cell r="AM72">
            <v>3000</v>
          </cell>
          <cell r="AN72">
            <v>0</v>
          </cell>
          <cell r="AO72">
            <v>2000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X72">
            <v>5000</v>
          </cell>
          <cell r="BY72">
            <v>0</v>
          </cell>
          <cell r="CA72">
            <v>5000</v>
          </cell>
          <cell r="CC72">
            <v>0</v>
          </cell>
          <cell r="CE72">
            <v>0</v>
          </cell>
          <cell r="CF72">
            <v>0</v>
          </cell>
          <cell r="CG72">
            <v>0</v>
          </cell>
          <cell r="CH72">
            <v>0</v>
          </cell>
          <cell r="CI72">
            <v>0</v>
          </cell>
          <cell r="CJ72">
            <v>0</v>
          </cell>
          <cell r="CK72">
            <v>21650.903999999999</v>
          </cell>
          <cell r="CL72">
            <v>0</v>
          </cell>
          <cell r="CM72">
            <v>14433.936</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V72">
            <v>36084.839999999997</v>
          </cell>
          <cell r="DW72">
            <v>0</v>
          </cell>
          <cell r="DY72">
            <v>0</v>
          </cell>
          <cell r="DZ72">
            <v>21650.903999999999</v>
          </cell>
          <cell r="EA72">
            <v>14433.936</v>
          </cell>
          <cell r="EB72">
            <v>0</v>
          </cell>
          <cell r="EC72">
            <v>0</v>
          </cell>
          <cell r="ED72">
            <v>0</v>
          </cell>
          <cell r="EE72">
            <v>0</v>
          </cell>
          <cell r="EF72">
            <v>0</v>
          </cell>
          <cell r="EG72">
            <v>0</v>
          </cell>
          <cell r="EH72">
            <v>0</v>
          </cell>
          <cell r="EI72">
            <v>0</v>
          </cell>
          <cell r="EJ72">
            <v>0</v>
          </cell>
          <cell r="EL72">
            <v>36084.839999999997</v>
          </cell>
          <cell r="EM72">
            <v>0</v>
          </cell>
        </row>
        <row r="73">
          <cell r="A73" t="str">
            <v>81011</v>
          </cell>
          <cell r="B73">
            <v>1431.8</v>
          </cell>
          <cell r="C73">
            <v>1513.68</v>
          </cell>
          <cell r="E73">
            <v>25053.22</v>
          </cell>
          <cell r="F73">
            <v>1456.0999999999985</v>
          </cell>
          <cell r="H73" t="str">
            <v>Crewe (Victoria Avenue)</v>
          </cell>
          <cell r="I73" t="str">
            <v>81011</v>
          </cell>
          <cell r="J73" t="str">
            <v>C</v>
          </cell>
          <cell r="K73" t="str">
            <v>North</v>
          </cell>
          <cell r="Q73">
            <v>32144.68</v>
          </cell>
          <cell r="R73">
            <v>0</v>
          </cell>
          <cell r="S73">
            <v>3201.0800000000017</v>
          </cell>
          <cell r="T73">
            <v>-17427.54</v>
          </cell>
          <cell r="V73">
            <v>29348.620000000003</v>
          </cell>
          <cell r="W73">
            <v>2796.0599999999977</v>
          </cell>
          <cell r="X73">
            <v>33404.293333333335</v>
          </cell>
          <cell r="Y73">
            <v>-1259.6133333333346</v>
          </cell>
          <cell r="AA73">
            <v>2945.48</v>
          </cell>
          <cell r="AB73">
            <v>26509.32</v>
          </cell>
          <cell r="AC73">
            <v>35345.760000000002</v>
          </cell>
          <cell r="AD73">
            <v>14717.14</v>
          </cell>
          <cell r="AE73">
            <v>32144.68</v>
          </cell>
          <cell r="AG73">
            <v>0</v>
          </cell>
          <cell r="AH73">
            <v>0</v>
          </cell>
          <cell r="AI73">
            <v>0</v>
          </cell>
          <cell r="AJ73">
            <v>0</v>
          </cell>
          <cell r="AK73">
            <v>0</v>
          </cell>
          <cell r="AL73">
            <v>0</v>
          </cell>
          <cell r="AM73">
            <v>3000</v>
          </cell>
          <cell r="AN73">
            <v>0</v>
          </cell>
          <cell r="AO73">
            <v>1000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X73">
            <v>4000</v>
          </cell>
          <cell r="BY73">
            <v>0</v>
          </cell>
          <cell r="CA73">
            <v>4000</v>
          </cell>
          <cell r="CC73">
            <v>0</v>
          </cell>
          <cell r="CE73">
            <v>0</v>
          </cell>
          <cell r="CF73">
            <v>0</v>
          </cell>
          <cell r="CG73">
            <v>0</v>
          </cell>
          <cell r="CH73">
            <v>0</v>
          </cell>
          <cell r="CI73">
            <v>0</v>
          </cell>
          <cell r="CJ73">
            <v>0</v>
          </cell>
          <cell r="CK73">
            <v>24108.51</v>
          </cell>
          <cell r="CL73">
            <v>0</v>
          </cell>
          <cell r="CM73">
            <v>8036.17</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V73">
            <v>32144.68</v>
          </cell>
          <cell r="DW73">
            <v>0</v>
          </cell>
          <cell r="DY73">
            <v>0</v>
          </cell>
          <cell r="DZ73">
            <v>24108.51</v>
          </cell>
          <cell r="EA73">
            <v>8036.17</v>
          </cell>
          <cell r="EB73">
            <v>0</v>
          </cell>
          <cell r="EC73">
            <v>0</v>
          </cell>
          <cell r="ED73">
            <v>0</v>
          </cell>
          <cell r="EE73">
            <v>0</v>
          </cell>
          <cell r="EF73">
            <v>0</v>
          </cell>
          <cell r="EG73">
            <v>0</v>
          </cell>
          <cell r="EH73">
            <v>0</v>
          </cell>
          <cell r="EI73">
            <v>0</v>
          </cell>
          <cell r="EJ73">
            <v>0</v>
          </cell>
          <cell r="EL73">
            <v>32144.68</v>
          </cell>
          <cell r="EM73">
            <v>0</v>
          </cell>
        </row>
        <row r="74">
          <cell r="A74" t="str">
            <v>81063</v>
          </cell>
          <cell r="B74">
            <v>4888.45</v>
          </cell>
          <cell r="C74">
            <v>-2130.7199999999998</v>
          </cell>
          <cell r="E74">
            <v>48308.86</v>
          </cell>
          <cell r="F74">
            <v>-23489.29</v>
          </cell>
          <cell r="H74" t="str">
            <v>Chorley (Bengal Street)</v>
          </cell>
          <cell r="I74" t="str">
            <v>81063</v>
          </cell>
          <cell r="J74" t="str">
            <v>B</v>
          </cell>
          <cell r="K74" t="str">
            <v>North</v>
          </cell>
          <cell r="Q74">
            <v>33092.76</v>
          </cell>
          <cell r="R74">
            <v>0</v>
          </cell>
          <cell r="S74">
            <v>0</v>
          </cell>
          <cell r="T74">
            <v>-13075.54</v>
          </cell>
          <cell r="V74">
            <v>62974.21</v>
          </cell>
          <cell r="W74">
            <v>-29881.449999999997</v>
          </cell>
          <cell r="X74">
            <v>64411.813333333339</v>
          </cell>
          <cell r="Y74">
            <v>-31319.053333333337</v>
          </cell>
          <cell r="AA74">
            <v>2757.73</v>
          </cell>
          <cell r="AB74">
            <v>24819.57</v>
          </cell>
          <cell r="AC74">
            <v>33092.76</v>
          </cell>
          <cell r="AD74">
            <v>20017.22</v>
          </cell>
          <cell r="AE74">
            <v>33092.76</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1000</v>
          </cell>
          <cell r="BM74">
            <v>0</v>
          </cell>
          <cell r="BN74">
            <v>0</v>
          </cell>
          <cell r="BO74">
            <v>0</v>
          </cell>
          <cell r="BP74">
            <v>0</v>
          </cell>
          <cell r="BQ74">
            <v>0</v>
          </cell>
          <cell r="BR74">
            <v>0</v>
          </cell>
          <cell r="BS74">
            <v>0</v>
          </cell>
          <cell r="BT74">
            <v>0</v>
          </cell>
          <cell r="BU74">
            <v>0</v>
          </cell>
          <cell r="BV74">
            <v>0</v>
          </cell>
          <cell r="BX74">
            <v>1000</v>
          </cell>
          <cell r="BY74">
            <v>0</v>
          </cell>
          <cell r="CA74">
            <v>1000</v>
          </cell>
          <cell r="CC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33092.76</v>
          </cell>
          <cell r="DK74">
            <v>0</v>
          </cell>
          <cell r="DL74">
            <v>0</v>
          </cell>
          <cell r="DM74">
            <v>0</v>
          </cell>
          <cell r="DN74">
            <v>0</v>
          </cell>
          <cell r="DO74">
            <v>0</v>
          </cell>
          <cell r="DP74">
            <v>0</v>
          </cell>
          <cell r="DQ74">
            <v>0</v>
          </cell>
          <cell r="DR74">
            <v>0</v>
          </cell>
          <cell r="DS74">
            <v>0</v>
          </cell>
          <cell r="DT74">
            <v>0</v>
          </cell>
          <cell r="DV74">
            <v>33092.76</v>
          </cell>
          <cell r="DW74">
            <v>0</v>
          </cell>
          <cell r="DY74">
            <v>0</v>
          </cell>
          <cell r="DZ74">
            <v>0</v>
          </cell>
          <cell r="EA74">
            <v>0</v>
          </cell>
          <cell r="EB74">
            <v>0</v>
          </cell>
          <cell r="EC74">
            <v>0</v>
          </cell>
          <cell r="ED74">
            <v>0</v>
          </cell>
          <cell r="EE74">
            <v>0</v>
          </cell>
          <cell r="EF74">
            <v>33092.76</v>
          </cell>
          <cell r="EG74">
            <v>0</v>
          </cell>
          <cell r="EH74">
            <v>0</v>
          </cell>
          <cell r="EI74">
            <v>0</v>
          </cell>
          <cell r="EJ74">
            <v>0</v>
          </cell>
          <cell r="EL74">
            <v>33092.76</v>
          </cell>
          <cell r="EM74">
            <v>0</v>
          </cell>
        </row>
        <row r="75">
          <cell r="A75" t="str">
            <v>81023</v>
          </cell>
          <cell r="B75">
            <v>189.27</v>
          </cell>
          <cell r="C75">
            <v>2400.6999999999998</v>
          </cell>
          <cell r="E75">
            <v>12995.99</v>
          </cell>
          <cell r="F75">
            <v>10313.74</v>
          </cell>
          <cell r="H75" t="str">
            <v>Whaley Bridge (New Road)</v>
          </cell>
          <cell r="I75" t="str">
            <v>81023</v>
          </cell>
          <cell r="J75" t="str">
            <v>C</v>
          </cell>
          <cell r="K75" t="str">
            <v>North</v>
          </cell>
          <cell r="Q75">
            <v>28489.67</v>
          </cell>
          <cell r="R75">
            <v>0</v>
          </cell>
          <cell r="S75">
            <v>0</v>
          </cell>
          <cell r="T75">
            <v>-12998.919999999998</v>
          </cell>
          <cell r="V75">
            <v>13563.8</v>
          </cell>
          <cell r="W75">
            <v>14925.869999999999</v>
          </cell>
          <cell r="X75">
            <v>17327.986666666668</v>
          </cell>
          <cell r="Y75">
            <v>11161.683333333331</v>
          </cell>
          <cell r="AA75">
            <v>2589.9699999999998</v>
          </cell>
          <cell r="AB75">
            <v>23309.73</v>
          </cell>
          <cell r="AC75">
            <v>28489.67</v>
          </cell>
          <cell r="AD75">
            <v>15490.75</v>
          </cell>
          <cell r="AE75">
            <v>28489.67</v>
          </cell>
          <cell r="AG75">
            <v>0</v>
          </cell>
          <cell r="AH75">
            <v>0</v>
          </cell>
          <cell r="AI75">
            <v>0</v>
          </cell>
          <cell r="AJ75">
            <v>0</v>
          </cell>
          <cell r="AK75">
            <v>0</v>
          </cell>
          <cell r="AL75">
            <v>0</v>
          </cell>
          <cell r="AM75">
            <v>1000</v>
          </cell>
          <cell r="AN75">
            <v>0</v>
          </cell>
          <cell r="AO75">
            <v>0</v>
          </cell>
          <cell r="AP75">
            <v>0</v>
          </cell>
          <cell r="AQ75">
            <v>0</v>
          </cell>
          <cell r="AR75">
            <v>3000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4000</v>
          </cell>
          <cell r="BY75">
            <v>0</v>
          </cell>
          <cell r="CA75">
            <v>4000</v>
          </cell>
          <cell r="CC75">
            <v>0</v>
          </cell>
          <cell r="CE75">
            <v>0</v>
          </cell>
          <cell r="CF75">
            <v>0</v>
          </cell>
          <cell r="CG75">
            <v>0</v>
          </cell>
          <cell r="CH75">
            <v>0</v>
          </cell>
          <cell r="CI75">
            <v>0</v>
          </cell>
          <cell r="CJ75">
            <v>0</v>
          </cell>
          <cell r="CK75">
            <v>7122.4174999999996</v>
          </cell>
          <cell r="CL75">
            <v>0</v>
          </cell>
          <cell r="CM75">
            <v>0</v>
          </cell>
          <cell r="CN75">
            <v>0</v>
          </cell>
          <cell r="CO75">
            <v>0</v>
          </cell>
          <cell r="CP75">
            <v>21367.252499999999</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V75">
            <v>28489.67</v>
          </cell>
          <cell r="DW75">
            <v>0</v>
          </cell>
          <cell r="DY75">
            <v>0</v>
          </cell>
          <cell r="DZ75">
            <v>7122.4174999999996</v>
          </cell>
          <cell r="EA75">
            <v>21367.252499999999</v>
          </cell>
          <cell r="EB75">
            <v>0</v>
          </cell>
          <cell r="EC75">
            <v>0</v>
          </cell>
          <cell r="ED75">
            <v>0</v>
          </cell>
          <cell r="EE75">
            <v>0</v>
          </cell>
          <cell r="EF75">
            <v>0</v>
          </cell>
          <cell r="EG75">
            <v>0</v>
          </cell>
          <cell r="EH75">
            <v>0</v>
          </cell>
          <cell r="EI75">
            <v>0</v>
          </cell>
          <cell r="EJ75">
            <v>0</v>
          </cell>
          <cell r="EL75">
            <v>28489.67</v>
          </cell>
          <cell r="EM75">
            <v>0</v>
          </cell>
        </row>
        <row r="76">
          <cell r="A76" t="str">
            <v>81077</v>
          </cell>
          <cell r="B76">
            <v>2561.6799999999998</v>
          </cell>
          <cell r="C76">
            <v>-325.2199999999998</v>
          </cell>
          <cell r="E76">
            <v>18865.900000000001</v>
          </cell>
          <cell r="F76">
            <v>1262.239999999998</v>
          </cell>
          <cell r="H76" t="str">
            <v>Grimsby (Catherine Street)</v>
          </cell>
          <cell r="I76" t="str">
            <v>81077</v>
          </cell>
          <cell r="J76" t="str">
            <v>B</v>
          </cell>
          <cell r="K76" t="str">
            <v>North</v>
          </cell>
          <cell r="Q76">
            <v>26837.52</v>
          </cell>
          <cell r="R76">
            <v>0</v>
          </cell>
          <cell r="S76">
            <v>0</v>
          </cell>
          <cell r="T76">
            <v>-7199.4000000000015</v>
          </cell>
          <cell r="V76">
            <v>26550.940000000002</v>
          </cell>
          <cell r="W76">
            <v>286.57999999999811</v>
          </cell>
          <cell r="X76">
            <v>25154.533333333336</v>
          </cell>
          <cell r="Y76">
            <v>1682.986666666664</v>
          </cell>
          <cell r="AA76">
            <v>2236.46</v>
          </cell>
          <cell r="AB76">
            <v>20128.14</v>
          </cell>
          <cell r="AC76">
            <v>26837.52</v>
          </cell>
          <cell r="AD76">
            <v>19638.12</v>
          </cell>
          <cell r="AE76">
            <v>26837.52</v>
          </cell>
          <cell r="AG76">
            <v>0</v>
          </cell>
          <cell r="AH76">
            <v>0</v>
          </cell>
          <cell r="AI76">
            <v>0</v>
          </cell>
          <cell r="AJ76">
            <v>0</v>
          </cell>
          <cell r="AK76">
            <v>2000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X76">
            <v>2000</v>
          </cell>
          <cell r="BY76">
            <v>0</v>
          </cell>
          <cell r="CA76">
            <v>2000</v>
          </cell>
          <cell r="CC76">
            <v>0</v>
          </cell>
          <cell r="CE76">
            <v>0</v>
          </cell>
          <cell r="CF76">
            <v>0</v>
          </cell>
          <cell r="CG76">
            <v>0</v>
          </cell>
          <cell r="CH76">
            <v>0</v>
          </cell>
          <cell r="CI76">
            <v>26837.52</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V76">
            <v>26837.52</v>
          </cell>
          <cell r="DW76">
            <v>0</v>
          </cell>
          <cell r="DY76">
            <v>0</v>
          </cell>
          <cell r="DZ76">
            <v>26837.52</v>
          </cell>
          <cell r="EA76">
            <v>0</v>
          </cell>
          <cell r="EB76">
            <v>0</v>
          </cell>
          <cell r="EC76">
            <v>0</v>
          </cell>
          <cell r="ED76">
            <v>0</v>
          </cell>
          <cell r="EE76">
            <v>0</v>
          </cell>
          <cell r="EF76">
            <v>0</v>
          </cell>
          <cell r="EG76">
            <v>0</v>
          </cell>
          <cell r="EH76">
            <v>0</v>
          </cell>
          <cell r="EI76">
            <v>0</v>
          </cell>
          <cell r="EJ76">
            <v>0</v>
          </cell>
          <cell r="EL76">
            <v>26837.52</v>
          </cell>
          <cell r="EM76">
            <v>0</v>
          </cell>
        </row>
        <row r="77">
          <cell r="A77" t="str">
            <v>81121</v>
          </cell>
          <cell r="B77">
            <v>2051.35</v>
          </cell>
          <cell r="C77">
            <v>126.09000000000015</v>
          </cell>
          <cell r="E77">
            <v>17646.29</v>
          </cell>
          <cell r="F77">
            <v>1950.6699999999983</v>
          </cell>
          <cell r="H77" t="str">
            <v>Bury St Edmunds (Tayfen Road)</v>
          </cell>
          <cell r="I77" t="str">
            <v>81121</v>
          </cell>
          <cell r="J77" t="str">
            <v>C</v>
          </cell>
          <cell r="K77" t="str">
            <v>North</v>
          </cell>
          <cell r="Q77">
            <v>23951.84</v>
          </cell>
          <cell r="R77">
            <v>0</v>
          </cell>
          <cell r="S77">
            <v>0</v>
          </cell>
          <cell r="T77">
            <v>-4936.5200000000004</v>
          </cell>
          <cell r="V77">
            <v>23800.34</v>
          </cell>
          <cell r="W77">
            <v>151.5</v>
          </cell>
          <cell r="X77">
            <v>23528.386666666669</v>
          </cell>
          <cell r="Y77">
            <v>423.4533333333311</v>
          </cell>
          <cell r="AA77">
            <v>2177.44</v>
          </cell>
          <cell r="AB77">
            <v>19596.96</v>
          </cell>
          <cell r="AC77">
            <v>23951.84</v>
          </cell>
          <cell r="AD77">
            <v>19015.32</v>
          </cell>
          <cell r="AE77">
            <v>23951.84</v>
          </cell>
          <cell r="AG77">
            <v>0</v>
          </cell>
          <cell r="AH77">
            <v>0</v>
          </cell>
          <cell r="AI77">
            <v>0</v>
          </cell>
          <cell r="AJ77">
            <v>0</v>
          </cell>
          <cell r="AK77">
            <v>3000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X77">
            <v>3000</v>
          </cell>
          <cell r="BY77">
            <v>0</v>
          </cell>
          <cell r="CA77">
            <v>3000</v>
          </cell>
          <cell r="CC77">
            <v>0</v>
          </cell>
          <cell r="CE77">
            <v>0</v>
          </cell>
          <cell r="CF77">
            <v>0</v>
          </cell>
          <cell r="CG77">
            <v>0</v>
          </cell>
          <cell r="CH77">
            <v>0</v>
          </cell>
          <cell r="CI77">
            <v>23951.84</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V77">
            <v>23951.84</v>
          </cell>
          <cell r="DW77">
            <v>0</v>
          </cell>
          <cell r="DY77">
            <v>0</v>
          </cell>
          <cell r="DZ77">
            <v>23951.84</v>
          </cell>
          <cell r="EA77">
            <v>0</v>
          </cell>
          <cell r="EB77">
            <v>0</v>
          </cell>
          <cell r="EC77">
            <v>0</v>
          </cell>
          <cell r="ED77">
            <v>0</v>
          </cell>
          <cell r="EE77">
            <v>0</v>
          </cell>
          <cell r="EF77">
            <v>0</v>
          </cell>
          <cell r="EG77">
            <v>0</v>
          </cell>
          <cell r="EH77">
            <v>0</v>
          </cell>
          <cell r="EI77">
            <v>0</v>
          </cell>
          <cell r="EJ77">
            <v>0</v>
          </cell>
          <cell r="EL77">
            <v>23951.84</v>
          </cell>
          <cell r="EM77">
            <v>0</v>
          </cell>
        </row>
        <row r="78">
          <cell r="A78" t="str">
            <v>81100</v>
          </cell>
          <cell r="B78">
            <v>-1359.85</v>
          </cell>
          <cell r="C78">
            <v>3370.56</v>
          </cell>
          <cell r="E78">
            <v>8060.86</v>
          </cell>
          <cell r="F78">
            <v>10035.529999999999</v>
          </cell>
          <cell r="H78" t="str">
            <v>Kings Lynn (Wisbech Road)</v>
          </cell>
          <cell r="I78" t="str">
            <v>81100</v>
          </cell>
          <cell r="J78" t="str">
            <v>C</v>
          </cell>
          <cell r="K78" t="str">
            <v>North</v>
          </cell>
          <cell r="Q78">
            <v>22117.81</v>
          </cell>
          <cell r="R78">
            <v>0</v>
          </cell>
          <cell r="S78">
            <v>0</v>
          </cell>
          <cell r="T78">
            <v>-12257.27</v>
          </cell>
          <cell r="V78">
            <v>3981.31</v>
          </cell>
          <cell r="W78">
            <v>18136.5</v>
          </cell>
          <cell r="X78">
            <v>10747.813333333332</v>
          </cell>
          <cell r="Y78">
            <v>11369.99666666667</v>
          </cell>
          <cell r="AA78">
            <v>2010.71</v>
          </cell>
          <cell r="AB78">
            <v>18096.39</v>
          </cell>
          <cell r="AC78">
            <v>22117.81</v>
          </cell>
          <cell r="AD78">
            <v>9860.5400000000009</v>
          </cell>
          <cell r="AE78">
            <v>22117.81</v>
          </cell>
          <cell r="AG78">
            <v>0</v>
          </cell>
          <cell r="AH78">
            <v>0</v>
          </cell>
          <cell r="AI78">
            <v>0</v>
          </cell>
          <cell r="AJ78">
            <v>0</v>
          </cell>
          <cell r="AK78">
            <v>57000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X78">
            <v>57000</v>
          </cell>
          <cell r="BY78">
            <v>0</v>
          </cell>
          <cell r="CA78">
            <v>57000</v>
          </cell>
          <cell r="CC78">
            <v>0</v>
          </cell>
          <cell r="CE78">
            <v>0</v>
          </cell>
          <cell r="CF78">
            <v>0</v>
          </cell>
          <cell r="CG78">
            <v>0</v>
          </cell>
          <cell r="CH78">
            <v>0</v>
          </cell>
          <cell r="CI78">
            <v>22117.81</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V78">
            <v>22117.81</v>
          </cell>
          <cell r="DW78">
            <v>0</v>
          </cell>
          <cell r="DY78">
            <v>0</v>
          </cell>
          <cell r="DZ78">
            <v>22117.81</v>
          </cell>
          <cell r="EA78">
            <v>0</v>
          </cell>
          <cell r="EB78">
            <v>0</v>
          </cell>
          <cell r="EC78">
            <v>0</v>
          </cell>
          <cell r="ED78">
            <v>0</v>
          </cell>
          <cell r="EE78">
            <v>0</v>
          </cell>
          <cell r="EF78">
            <v>0</v>
          </cell>
          <cell r="EG78">
            <v>0</v>
          </cell>
          <cell r="EH78">
            <v>0</v>
          </cell>
          <cell r="EI78">
            <v>0</v>
          </cell>
          <cell r="EJ78">
            <v>0</v>
          </cell>
          <cell r="EL78">
            <v>22117.81</v>
          </cell>
          <cell r="EM78">
            <v>0</v>
          </cell>
        </row>
        <row r="79">
          <cell r="A79" t="str">
            <v>81044</v>
          </cell>
          <cell r="B79">
            <v>2992.43</v>
          </cell>
          <cell r="C79">
            <v>-1241.3999999999999</v>
          </cell>
          <cell r="E79">
            <v>15761.86</v>
          </cell>
          <cell r="F79">
            <v>-2.5900000000001455</v>
          </cell>
          <cell r="H79" t="str">
            <v>Partington (Common Lane)</v>
          </cell>
          <cell r="I79" t="str">
            <v>81044</v>
          </cell>
          <cell r="J79" t="str">
            <v>Shared</v>
          </cell>
          <cell r="K79" t="str">
            <v>North</v>
          </cell>
          <cell r="Q79">
            <v>21012.36</v>
          </cell>
          <cell r="R79">
            <v>0</v>
          </cell>
          <cell r="S79">
            <v>0</v>
          </cell>
          <cell r="T79">
            <v>5824.6399999999994</v>
          </cell>
          <cell r="V79">
            <v>24739.15</v>
          </cell>
          <cell r="W79">
            <v>-3726.7900000000009</v>
          </cell>
          <cell r="X79">
            <v>21015.813333333335</v>
          </cell>
          <cell r="Y79">
            <v>-3.45333333333474</v>
          </cell>
          <cell r="AA79">
            <v>1751.03</v>
          </cell>
          <cell r="AB79">
            <v>15759.27</v>
          </cell>
          <cell r="AC79">
            <v>21012.36</v>
          </cell>
          <cell r="AD79">
            <v>26837</v>
          </cell>
          <cell r="AE79">
            <v>21012.36</v>
          </cell>
          <cell r="AG79">
            <v>0</v>
          </cell>
          <cell r="AH79">
            <v>0</v>
          </cell>
          <cell r="AI79">
            <v>0</v>
          </cell>
          <cell r="AJ79">
            <v>0</v>
          </cell>
          <cell r="AK79">
            <v>0</v>
          </cell>
          <cell r="AL79">
            <v>0</v>
          </cell>
          <cell r="AM79">
            <v>1000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X79">
            <v>1000</v>
          </cell>
          <cell r="BY79">
            <v>0</v>
          </cell>
          <cell r="CA79">
            <v>1000</v>
          </cell>
          <cell r="CC79">
            <v>0</v>
          </cell>
          <cell r="CE79">
            <v>0</v>
          </cell>
          <cell r="CF79">
            <v>0</v>
          </cell>
          <cell r="CG79">
            <v>0</v>
          </cell>
          <cell r="CH79">
            <v>0</v>
          </cell>
          <cell r="CI79">
            <v>0</v>
          </cell>
          <cell r="CJ79">
            <v>0</v>
          </cell>
          <cell r="CK79">
            <v>21012.36</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V79">
            <v>21012.36</v>
          </cell>
          <cell r="DW79">
            <v>0</v>
          </cell>
          <cell r="DY79">
            <v>0</v>
          </cell>
          <cell r="DZ79">
            <v>21012.36</v>
          </cell>
          <cell r="EA79">
            <v>0</v>
          </cell>
          <cell r="EB79">
            <v>0</v>
          </cell>
          <cell r="EC79">
            <v>0</v>
          </cell>
          <cell r="ED79">
            <v>0</v>
          </cell>
          <cell r="EE79">
            <v>0</v>
          </cell>
          <cell r="EF79">
            <v>0</v>
          </cell>
          <cell r="EG79">
            <v>0</v>
          </cell>
          <cell r="EH79">
            <v>0</v>
          </cell>
          <cell r="EI79">
            <v>0</v>
          </cell>
          <cell r="EJ79">
            <v>0</v>
          </cell>
          <cell r="EL79">
            <v>21012.36</v>
          </cell>
          <cell r="EM79">
            <v>0</v>
          </cell>
        </row>
        <row r="80">
          <cell r="A80" t="str">
            <v>81001</v>
          </cell>
          <cell r="B80">
            <v>473.78</v>
          </cell>
          <cell r="C80">
            <v>1390.56</v>
          </cell>
          <cell r="E80">
            <v>31178.22</v>
          </cell>
          <cell r="F80">
            <v>-14399.16</v>
          </cell>
          <cell r="H80" t="str">
            <v>Luton (Dallow Road)</v>
          </cell>
          <cell r="I80" t="str">
            <v>81001</v>
          </cell>
          <cell r="J80" t="str">
            <v>C</v>
          </cell>
          <cell r="K80" t="str">
            <v>North</v>
          </cell>
          <cell r="Q80">
            <v>20507.740000000002</v>
          </cell>
          <cell r="R80">
            <v>0</v>
          </cell>
          <cell r="S80">
            <v>0</v>
          </cell>
          <cell r="T80">
            <v>11108</v>
          </cell>
          <cell r="V80">
            <v>32599.56</v>
          </cell>
          <cell r="W80">
            <v>-12091.82</v>
          </cell>
          <cell r="X80">
            <v>41570.959999999999</v>
          </cell>
          <cell r="Y80">
            <v>-21063.219999999998</v>
          </cell>
          <cell r="AA80">
            <v>1864.34</v>
          </cell>
          <cell r="AB80">
            <v>16779.060000000001</v>
          </cell>
          <cell r="AC80">
            <v>20507.740000000002</v>
          </cell>
          <cell r="AD80">
            <v>31615.74</v>
          </cell>
          <cell r="AE80">
            <v>20507.740000000002</v>
          </cell>
          <cell r="AG80">
            <v>0</v>
          </cell>
          <cell r="AH80">
            <v>0</v>
          </cell>
          <cell r="AI80">
            <v>0</v>
          </cell>
          <cell r="AJ80">
            <v>0</v>
          </cell>
          <cell r="AK80">
            <v>1000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X80">
            <v>1000</v>
          </cell>
          <cell r="BY80">
            <v>0</v>
          </cell>
          <cell r="CA80">
            <v>1000</v>
          </cell>
          <cell r="CC80">
            <v>0</v>
          </cell>
          <cell r="CE80">
            <v>0</v>
          </cell>
          <cell r="CF80">
            <v>0</v>
          </cell>
          <cell r="CG80">
            <v>0</v>
          </cell>
          <cell r="CH80">
            <v>0</v>
          </cell>
          <cell r="CI80">
            <v>20507.740000000002</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V80">
            <v>20507.740000000002</v>
          </cell>
          <cell r="DW80">
            <v>0</v>
          </cell>
          <cell r="DY80">
            <v>0</v>
          </cell>
          <cell r="DZ80">
            <v>20507.740000000002</v>
          </cell>
          <cell r="EA80">
            <v>0</v>
          </cell>
          <cell r="EB80">
            <v>0</v>
          </cell>
          <cell r="EC80">
            <v>0</v>
          </cell>
          <cell r="ED80">
            <v>0</v>
          </cell>
          <cell r="EE80">
            <v>0</v>
          </cell>
          <cell r="EF80">
            <v>0</v>
          </cell>
          <cell r="EG80">
            <v>0</v>
          </cell>
          <cell r="EH80">
            <v>0</v>
          </cell>
          <cell r="EI80">
            <v>0</v>
          </cell>
          <cell r="EJ80">
            <v>0</v>
          </cell>
          <cell r="EL80">
            <v>20507.740000000002</v>
          </cell>
          <cell r="EM80">
            <v>0</v>
          </cell>
        </row>
        <row r="81">
          <cell r="A81" t="str">
            <v>M308646</v>
          </cell>
          <cell r="B81">
            <v>327.04000000000002</v>
          </cell>
          <cell r="C81">
            <v>1508.8600000000001</v>
          </cell>
          <cell r="E81">
            <v>21145.97</v>
          </cell>
          <cell r="F81">
            <v>-4622.8700000000026</v>
          </cell>
          <cell r="H81" t="str">
            <v>Gorleston (Training Centre)</v>
          </cell>
          <cell r="I81" t="str">
            <v>81099</v>
          </cell>
          <cell r="J81" t="str">
            <v/>
          </cell>
          <cell r="K81" t="str">
            <v>North</v>
          </cell>
          <cell r="Q81">
            <v>20194.900000000001</v>
          </cell>
          <cell r="R81">
            <v>0</v>
          </cell>
          <cell r="S81">
            <v>0</v>
          </cell>
          <cell r="T81">
            <v>94665.34</v>
          </cell>
          <cell r="V81">
            <v>22127.09</v>
          </cell>
          <cell r="W81">
            <v>-1932.1899999999987</v>
          </cell>
          <cell r="X81">
            <v>28194.626666666667</v>
          </cell>
          <cell r="Y81">
            <v>-7999.7266666666656</v>
          </cell>
          <cell r="AA81">
            <v>1835.9</v>
          </cell>
          <cell r="AB81">
            <v>16523.099999999999</v>
          </cell>
          <cell r="AC81">
            <v>20194.900000000001</v>
          </cell>
          <cell r="AD81">
            <v>114860.24</v>
          </cell>
          <cell r="AE81">
            <v>20194.900000000001</v>
          </cell>
          <cell r="AG81">
            <v>0</v>
          </cell>
          <cell r="AH81">
            <v>0</v>
          </cell>
          <cell r="AI81">
            <v>0</v>
          </cell>
          <cell r="AJ81">
            <v>0</v>
          </cell>
          <cell r="AK81">
            <v>7000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X81">
            <v>7000</v>
          </cell>
          <cell r="BY81">
            <v>0</v>
          </cell>
          <cell r="CA81">
            <v>7000</v>
          </cell>
          <cell r="CC81">
            <v>0</v>
          </cell>
          <cell r="CE81">
            <v>0</v>
          </cell>
          <cell r="CF81">
            <v>0</v>
          </cell>
          <cell r="CG81">
            <v>0</v>
          </cell>
          <cell r="CH81">
            <v>0</v>
          </cell>
          <cell r="CI81">
            <v>20194.900000000001</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V81">
            <v>20194.900000000001</v>
          </cell>
          <cell r="DW81">
            <v>0</v>
          </cell>
          <cell r="DY81">
            <v>0</v>
          </cell>
          <cell r="DZ81">
            <v>20194.900000000001</v>
          </cell>
          <cell r="EA81">
            <v>0</v>
          </cell>
          <cell r="EB81">
            <v>0</v>
          </cell>
          <cell r="EC81">
            <v>0</v>
          </cell>
          <cell r="ED81">
            <v>0</v>
          </cell>
          <cell r="EE81">
            <v>0</v>
          </cell>
          <cell r="EF81">
            <v>0</v>
          </cell>
          <cell r="EG81">
            <v>0</v>
          </cell>
          <cell r="EH81">
            <v>0</v>
          </cell>
          <cell r="EI81">
            <v>0</v>
          </cell>
          <cell r="EJ81">
            <v>0</v>
          </cell>
          <cell r="EL81">
            <v>20194.900000000001</v>
          </cell>
          <cell r="EM81">
            <v>0</v>
          </cell>
        </row>
        <row r="82">
          <cell r="A82" t="str">
            <v>M308695</v>
          </cell>
          <cell r="B82">
            <v>0</v>
          </cell>
          <cell r="C82">
            <v>1693.21</v>
          </cell>
          <cell r="E82">
            <v>-599.17999999999995</v>
          </cell>
          <cell r="F82">
            <v>15838.07</v>
          </cell>
          <cell r="H82" t="str">
            <v>Hattersley (Stockport Road)</v>
          </cell>
          <cell r="I82" t="str">
            <v>M308695</v>
          </cell>
          <cell r="J82" t="str">
            <v>Closure</v>
          </cell>
          <cell r="K82" t="str">
            <v>North</v>
          </cell>
          <cell r="L82" t="str">
            <v>Dec 04</v>
          </cell>
          <cell r="M82" t="str">
            <v>Dec 04</v>
          </cell>
          <cell r="N82" t="str">
            <v>Dec 04</v>
          </cell>
          <cell r="O82" t="str">
            <v>Feb 06</v>
          </cell>
          <cell r="Q82">
            <v>0</v>
          </cell>
          <cell r="R82">
            <v>0</v>
          </cell>
          <cell r="S82">
            <v>18625.310000000001</v>
          </cell>
          <cell r="T82">
            <v>15342.13</v>
          </cell>
          <cell r="V82">
            <v>-599.17999999999995</v>
          </cell>
          <cell r="W82">
            <v>599.17999999999995</v>
          </cell>
          <cell r="X82">
            <v>-798.90666666666664</v>
          </cell>
          <cell r="Y82">
            <v>798.90666666666664</v>
          </cell>
          <cell r="AA82">
            <v>1693.21</v>
          </cell>
          <cell r="AB82">
            <v>15238.89</v>
          </cell>
          <cell r="AC82">
            <v>18625.310000000001</v>
          </cell>
          <cell r="AD82">
            <v>15342.13</v>
          </cell>
          <cell r="AE82">
            <v>0</v>
          </cell>
          <cell r="AG82">
            <v>0</v>
          </cell>
          <cell r="AH82">
            <v>0</v>
          </cell>
          <cell r="AI82">
            <v>0</v>
          </cell>
          <cell r="AJ82">
            <v>0</v>
          </cell>
          <cell r="AK82">
            <v>0</v>
          </cell>
          <cell r="AL82">
            <v>0</v>
          </cell>
          <cell r="AM82">
            <v>1000</v>
          </cell>
          <cell r="AN82">
            <v>0</v>
          </cell>
          <cell r="AO82">
            <v>3000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X82">
            <v>4000</v>
          </cell>
          <cell r="BY82">
            <v>0</v>
          </cell>
          <cell r="CA82">
            <v>4000</v>
          </cell>
          <cell r="CC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V82">
            <v>0</v>
          </cell>
          <cell r="DW82">
            <v>0</v>
          </cell>
          <cell r="DY82">
            <v>0</v>
          </cell>
          <cell r="DZ82">
            <v>0</v>
          </cell>
          <cell r="EA82">
            <v>0</v>
          </cell>
          <cell r="EB82">
            <v>0</v>
          </cell>
          <cell r="EC82">
            <v>0</v>
          </cell>
          <cell r="ED82">
            <v>0</v>
          </cell>
          <cell r="EE82">
            <v>0</v>
          </cell>
          <cell r="EF82">
            <v>0</v>
          </cell>
          <cell r="EG82">
            <v>0</v>
          </cell>
          <cell r="EH82">
            <v>0</v>
          </cell>
          <cell r="EI82">
            <v>0</v>
          </cell>
          <cell r="EJ82">
            <v>0</v>
          </cell>
          <cell r="EL82">
            <v>0</v>
          </cell>
          <cell r="EM82">
            <v>0</v>
          </cell>
        </row>
        <row r="83">
          <cell r="A83" t="str">
            <v>M308616</v>
          </cell>
          <cell r="B83">
            <v>0</v>
          </cell>
          <cell r="C83">
            <v>1462.07</v>
          </cell>
          <cell r="E83">
            <v>-1062</v>
          </cell>
          <cell r="F83">
            <v>14220.63</v>
          </cell>
          <cell r="H83" t="str">
            <v>Newcastle (Howdon Lane)</v>
          </cell>
          <cell r="I83" t="str">
            <v>M308616</v>
          </cell>
          <cell r="J83" t="str">
            <v>Closure</v>
          </cell>
          <cell r="K83" t="str">
            <v>North</v>
          </cell>
          <cell r="L83" t="str">
            <v>2004/05</v>
          </cell>
          <cell r="M83" t="str">
            <v>2004/05</v>
          </cell>
          <cell r="N83" t="str">
            <v>2004/05</v>
          </cell>
          <cell r="O83" t="str">
            <v>2004/05</v>
          </cell>
          <cell r="Q83">
            <v>0</v>
          </cell>
          <cell r="R83">
            <v>0</v>
          </cell>
          <cell r="S83">
            <v>17544.84</v>
          </cell>
          <cell r="T83">
            <v>-1736.76</v>
          </cell>
          <cell r="V83">
            <v>-1062</v>
          </cell>
          <cell r="W83">
            <v>1062</v>
          </cell>
          <cell r="X83">
            <v>-1416</v>
          </cell>
          <cell r="Y83">
            <v>1416</v>
          </cell>
          <cell r="AA83">
            <v>1462.07</v>
          </cell>
          <cell r="AB83">
            <v>13158.63</v>
          </cell>
          <cell r="AC83">
            <v>17544.84</v>
          </cell>
          <cell r="AD83">
            <v>-1736.76</v>
          </cell>
          <cell r="AE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1000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X83">
            <v>1000</v>
          </cell>
          <cell r="BY83">
            <v>0</v>
          </cell>
          <cell r="CA83">
            <v>1000</v>
          </cell>
          <cell r="CC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V83">
            <v>0</v>
          </cell>
          <cell r="DW83">
            <v>0</v>
          </cell>
          <cell r="DY83">
            <v>0</v>
          </cell>
          <cell r="DZ83">
            <v>0</v>
          </cell>
          <cell r="EA83">
            <v>0</v>
          </cell>
          <cell r="EB83">
            <v>0</v>
          </cell>
          <cell r="EC83">
            <v>0</v>
          </cell>
          <cell r="ED83">
            <v>0</v>
          </cell>
          <cell r="EE83">
            <v>0</v>
          </cell>
          <cell r="EF83">
            <v>0</v>
          </cell>
          <cell r="EG83">
            <v>0</v>
          </cell>
          <cell r="EH83">
            <v>0</v>
          </cell>
          <cell r="EI83">
            <v>0</v>
          </cell>
          <cell r="EJ83">
            <v>0</v>
          </cell>
          <cell r="EL83">
            <v>0</v>
          </cell>
          <cell r="EM83">
            <v>0</v>
          </cell>
        </row>
        <row r="84">
          <cell r="A84" t="str">
            <v>81114</v>
          </cell>
          <cell r="B84">
            <v>1407.77</v>
          </cell>
          <cell r="C84">
            <v>185.72000000000003</v>
          </cell>
          <cell r="E84">
            <v>6706.67</v>
          </cell>
          <cell r="F84">
            <v>7634.74</v>
          </cell>
          <cell r="H84" t="str">
            <v>Doncaster (Church Way)</v>
          </cell>
          <cell r="I84" t="str">
            <v>81114</v>
          </cell>
          <cell r="J84" t="str">
            <v>Closure</v>
          </cell>
          <cell r="K84" t="str">
            <v>North</v>
          </cell>
          <cell r="L84" t="str">
            <v>Jan 05</v>
          </cell>
          <cell r="M84" t="str">
            <v>Jan 05</v>
          </cell>
          <cell r="N84" t="str">
            <v>Jan 05</v>
          </cell>
          <cell r="O84" t="str">
            <v>Feb 06</v>
          </cell>
          <cell r="Q84">
            <v>0</v>
          </cell>
          <cell r="R84">
            <v>0</v>
          </cell>
          <cell r="S84">
            <v>17528.39</v>
          </cell>
          <cell r="T84">
            <v>14272.3</v>
          </cell>
          <cell r="V84">
            <v>10929.98</v>
          </cell>
          <cell r="W84">
            <v>-10929.98</v>
          </cell>
          <cell r="X84">
            <v>8942.2266666666674</v>
          </cell>
          <cell r="Y84">
            <v>-8942.2266666666674</v>
          </cell>
          <cell r="AA84">
            <v>1593.49</v>
          </cell>
          <cell r="AB84">
            <v>14341.41</v>
          </cell>
          <cell r="AC84">
            <v>17528.39</v>
          </cell>
          <cell r="AD84">
            <v>14272.3</v>
          </cell>
          <cell r="AE84">
            <v>0</v>
          </cell>
          <cell r="AG84">
            <v>0</v>
          </cell>
          <cell r="AH84">
            <v>0</v>
          </cell>
          <cell r="AI84">
            <v>0</v>
          </cell>
          <cell r="AJ84">
            <v>0</v>
          </cell>
          <cell r="AK84">
            <v>3000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3000</v>
          </cell>
          <cell r="BY84">
            <v>0</v>
          </cell>
          <cell r="CA84">
            <v>3000</v>
          </cell>
          <cell r="CC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V84">
            <v>0</v>
          </cell>
          <cell r="DW84">
            <v>0</v>
          </cell>
          <cell r="DY84">
            <v>0</v>
          </cell>
          <cell r="DZ84">
            <v>0</v>
          </cell>
          <cell r="EA84">
            <v>0</v>
          </cell>
          <cell r="EB84">
            <v>0</v>
          </cell>
          <cell r="EC84">
            <v>0</v>
          </cell>
          <cell r="ED84">
            <v>0</v>
          </cell>
          <cell r="EE84">
            <v>0</v>
          </cell>
          <cell r="EF84">
            <v>0</v>
          </cell>
          <cell r="EG84">
            <v>0</v>
          </cell>
          <cell r="EH84">
            <v>0</v>
          </cell>
          <cell r="EI84">
            <v>0</v>
          </cell>
          <cell r="EJ84">
            <v>0</v>
          </cell>
          <cell r="EL84">
            <v>0</v>
          </cell>
          <cell r="EM84">
            <v>0</v>
          </cell>
        </row>
        <row r="85">
          <cell r="A85" t="str">
            <v>81055</v>
          </cell>
          <cell r="B85">
            <v>4206.99</v>
          </cell>
          <cell r="C85">
            <v>-2844.2799999999997</v>
          </cell>
          <cell r="E85">
            <v>13034.95</v>
          </cell>
          <cell r="F85">
            <v>-770.56000000000131</v>
          </cell>
          <cell r="H85" t="str">
            <v>Bishop Stortford (Southmill Road)</v>
          </cell>
          <cell r="I85" t="str">
            <v>81055</v>
          </cell>
          <cell r="J85" t="str">
            <v>B</v>
          </cell>
          <cell r="K85" t="str">
            <v>North</v>
          </cell>
          <cell r="Q85">
            <v>26352.52</v>
          </cell>
          <cell r="R85">
            <v>-10000</v>
          </cell>
          <cell r="S85">
            <v>-10000</v>
          </cell>
          <cell r="T85">
            <v>-16216.970000000001</v>
          </cell>
          <cell r="V85">
            <v>25655.919999999998</v>
          </cell>
          <cell r="W85">
            <v>696.60000000000218</v>
          </cell>
          <cell r="X85">
            <v>17379.933333333334</v>
          </cell>
          <cell r="Y85">
            <v>8972.5866666666661</v>
          </cell>
          <cell r="AA85">
            <v>1362.71</v>
          </cell>
          <cell r="AB85">
            <v>12264.39</v>
          </cell>
          <cell r="AC85">
            <v>16352.52</v>
          </cell>
          <cell r="AD85">
            <v>10135.549999999999</v>
          </cell>
          <cell r="AE85">
            <v>16352.52</v>
          </cell>
          <cell r="AG85">
            <v>0</v>
          </cell>
          <cell r="AH85">
            <v>0</v>
          </cell>
          <cell r="AI85">
            <v>0</v>
          </cell>
          <cell r="AJ85">
            <v>0</v>
          </cell>
          <cell r="AK85">
            <v>9000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9000</v>
          </cell>
          <cell r="BY85">
            <v>0</v>
          </cell>
          <cell r="CA85">
            <v>9000</v>
          </cell>
          <cell r="CC85">
            <v>0</v>
          </cell>
          <cell r="CE85">
            <v>0</v>
          </cell>
          <cell r="CF85">
            <v>0</v>
          </cell>
          <cell r="CG85">
            <v>0</v>
          </cell>
          <cell r="CH85">
            <v>0</v>
          </cell>
          <cell r="CI85">
            <v>26352.52</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V85">
            <v>26352.52</v>
          </cell>
          <cell r="DW85">
            <v>0</v>
          </cell>
          <cell r="DY85">
            <v>0</v>
          </cell>
          <cell r="DZ85">
            <v>26352.52</v>
          </cell>
          <cell r="EA85">
            <v>0</v>
          </cell>
          <cell r="EB85">
            <v>0</v>
          </cell>
          <cell r="EC85">
            <v>0</v>
          </cell>
          <cell r="ED85">
            <v>0</v>
          </cell>
          <cell r="EE85">
            <v>0</v>
          </cell>
          <cell r="EF85">
            <v>0</v>
          </cell>
          <cell r="EG85">
            <v>0</v>
          </cell>
          <cell r="EH85">
            <v>0</v>
          </cell>
          <cell r="EI85">
            <v>0</v>
          </cell>
          <cell r="EJ85">
            <v>0</v>
          </cell>
          <cell r="EL85">
            <v>26352.52</v>
          </cell>
          <cell r="EM85">
            <v>0</v>
          </cell>
        </row>
        <row r="86">
          <cell r="A86" t="str">
            <v>M308615</v>
          </cell>
          <cell r="B86">
            <v>30.54</v>
          </cell>
          <cell r="C86">
            <v>1268.45</v>
          </cell>
          <cell r="E86">
            <v>318.27</v>
          </cell>
          <cell r="F86">
            <v>11372.64</v>
          </cell>
          <cell r="H86" t="str">
            <v>Middlesborough (Queensway Industrial Estate)</v>
          </cell>
          <cell r="I86" t="str">
            <v>M308615</v>
          </cell>
          <cell r="J86" t="str">
            <v/>
          </cell>
          <cell r="K86" t="str">
            <v>North</v>
          </cell>
          <cell r="Q86">
            <v>15587.88</v>
          </cell>
          <cell r="R86">
            <v>0</v>
          </cell>
          <cell r="S86">
            <v>0</v>
          </cell>
          <cell r="T86">
            <v>-15592.73</v>
          </cell>
          <cell r="V86">
            <v>409.89</v>
          </cell>
          <cell r="W86">
            <v>15177.99</v>
          </cell>
          <cell r="X86">
            <v>424.35999999999996</v>
          </cell>
          <cell r="Y86">
            <v>15163.519999999999</v>
          </cell>
          <cell r="AA86">
            <v>1298.99</v>
          </cell>
          <cell r="AB86">
            <v>11690.91</v>
          </cell>
          <cell r="AC86">
            <v>15587.88</v>
          </cell>
          <cell r="AD86">
            <v>-4.8499999999999659</v>
          </cell>
          <cell r="AE86">
            <v>15587.88</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1000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1000</v>
          </cell>
          <cell r="BY86">
            <v>0</v>
          </cell>
          <cell r="CA86">
            <v>1000</v>
          </cell>
          <cell r="CC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15587.88</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V86">
            <v>15587.88</v>
          </cell>
          <cell r="DW86">
            <v>0</v>
          </cell>
          <cell r="DY86">
            <v>0</v>
          </cell>
          <cell r="DZ86">
            <v>0</v>
          </cell>
          <cell r="EA86">
            <v>0</v>
          </cell>
          <cell r="EB86">
            <v>0</v>
          </cell>
          <cell r="EC86">
            <v>0</v>
          </cell>
          <cell r="ED86">
            <v>15587.88</v>
          </cell>
          <cell r="EE86">
            <v>0</v>
          </cell>
          <cell r="EF86">
            <v>0</v>
          </cell>
          <cell r="EG86">
            <v>0</v>
          </cell>
          <cell r="EH86">
            <v>0</v>
          </cell>
          <cell r="EI86">
            <v>0</v>
          </cell>
          <cell r="EJ86">
            <v>0</v>
          </cell>
          <cell r="EL86">
            <v>15587.88</v>
          </cell>
          <cell r="EM86">
            <v>0</v>
          </cell>
        </row>
        <row r="87">
          <cell r="A87" t="str">
            <v>81116</v>
          </cell>
          <cell r="B87">
            <v>-348.95</v>
          </cell>
          <cell r="C87">
            <v>1717.49</v>
          </cell>
          <cell r="E87">
            <v>8951.5300000000007</v>
          </cell>
          <cell r="F87">
            <v>3365.33</v>
          </cell>
          <cell r="H87" t="str">
            <v>Wath on Dearne (Station Road)</v>
          </cell>
          <cell r="I87" t="str">
            <v>81116</v>
          </cell>
          <cell r="J87" t="str">
            <v>C</v>
          </cell>
          <cell r="K87" t="str">
            <v>North</v>
          </cell>
          <cell r="Q87">
            <v>15053.94</v>
          </cell>
          <cell r="R87">
            <v>0</v>
          </cell>
          <cell r="S87">
            <v>0</v>
          </cell>
          <cell r="T87">
            <v>-6385.8000000000011</v>
          </cell>
          <cell r="V87">
            <v>7904.68</v>
          </cell>
          <cell r="W87">
            <v>7149.26</v>
          </cell>
          <cell r="X87">
            <v>11935.373333333335</v>
          </cell>
          <cell r="Y87">
            <v>3118.5666666666657</v>
          </cell>
          <cell r="AA87">
            <v>1368.54</v>
          </cell>
          <cell r="AB87">
            <v>12316.86</v>
          </cell>
          <cell r="AC87">
            <v>15053.94</v>
          </cell>
          <cell r="AD87">
            <v>8668.14</v>
          </cell>
          <cell r="AE87">
            <v>15053.94</v>
          </cell>
          <cell r="AG87">
            <v>0</v>
          </cell>
          <cell r="AH87">
            <v>0</v>
          </cell>
          <cell r="AI87">
            <v>0</v>
          </cell>
          <cell r="AJ87">
            <v>0</v>
          </cell>
          <cell r="AK87">
            <v>8000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X87">
            <v>8000</v>
          </cell>
          <cell r="BY87">
            <v>0</v>
          </cell>
          <cell r="CA87">
            <v>8000</v>
          </cell>
          <cell r="CC87">
            <v>0</v>
          </cell>
          <cell r="CE87">
            <v>0</v>
          </cell>
          <cell r="CF87">
            <v>0</v>
          </cell>
          <cell r="CG87">
            <v>0</v>
          </cell>
          <cell r="CH87">
            <v>0</v>
          </cell>
          <cell r="CI87">
            <v>15053.94</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V87">
            <v>15053.94</v>
          </cell>
          <cell r="DW87">
            <v>0</v>
          </cell>
          <cell r="DY87">
            <v>0</v>
          </cell>
          <cell r="DZ87">
            <v>15053.94</v>
          </cell>
          <cell r="EA87">
            <v>0</v>
          </cell>
          <cell r="EB87">
            <v>0</v>
          </cell>
          <cell r="EC87">
            <v>0</v>
          </cell>
          <cell r="ED87">
            <v>0</v>
          </cell>
          <cell r="EE87">
            <v>0</v>
          </cell>
          <cell r="EF87">
            <v>0</v>
          </cell>
          <cell r="EG87">
            <v>0</v>
          </cell>
          <cell r="EH87">
            <v>0</v>
          </cell>
          <cell r="EI87">
            <v>0</v>
          </cell>
          <cell r="EJ87">
            <v>0</v>
          </cell>
          <cell r="EL87">
            <v>15053.94</v>
          </cell>
          <cell r="EM87">
            <v>0</v>
          </cell>
        </row>
        <row r="88">
          <cell r="A88" t="str">
            <v>81029</v>
          </cell>
          <cell r="B88">
            <v>3832.43</v>
          </cell>
          <cell r="C88">
            <v>-2611.7199999999998</v>
          </cell>
          <cell r="E88">
            <v>20911.580000000002</v>
          </cell>
          <cell r="F88">
            <v>-9925.1900000000023</v>
          </cell>
          <cell r="H88" t="str">
            <v>Colchester (The Hythe)</v>
          </cell>
          <cell r="I88" t="str">
            <v>81029</v>
          </cell>
          <cell r="J88" t="str">
            <v>B</v>
          </cell>
          <cell r="K88" t="str">
            <v>North</v>
          </cell>
          <cell r="Q88">
            <v>19648.52</v>
          </cell>
          <cell r="R88">
            <v>-5000</v>
          </cell>
          <cell r="S88">
            <v>-5000</v>
          </cell>
          <cell r="T88">
            <v>-4379.5200000000004</v>
          </cell>
          <cell r="V88">
            <v>32408.870000000003</v>
          </cell>
          <cell r="W88">
            <v>-12760.350000000002</v>
          </cell>
          <cell r="X88">
            <v>27882.10666666667</v>
          </cell>
          <cell r="Y88">
            <v>-8233.5866666666698</v>
          </cell>
          <cell r="AA88">
            <v>1220.71</v>
          </cell>
          <cell r="AB88">
            <v>10986.39</v>
          </cell>
          <cell r="AC88">
            <v>14648.52</v>
          </cell>
          <cell r="AD88">
            <v>15269</v>
          </cell>
          <cell r="AE88">
            <v>14648.52</v>
          </cell>
          <cell r="AG88">
            <v>0</v>
          </cell>
          <cell r="AH88">
            <v>0</v>
          </cell>
          <cell r="AI88">
            <v>0</v>
          </cell>
          <cell r="AJ88">
            <v>0</v>
          </cell>
          <cell r="AK88">
            <v>5000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X88">
            <v>5000</v>
          </cell>
          <cell r="BY88">
            <v>0</v>
          </cell>
          <cell r="CA88">
            <v>5000</v>
          </cell>
          <cell r="CC88">
            <v>0</v>
          </cell>
          <cell r="CE88">
            <v>0</v>
          </cell>
          <cell r="CF88">
            <v>0</v>
          </cell>
          <cell r="CG88">
            <v>0</v>
          </cell>
          <cell r="CH88">
            <v>0</v>
          </cell>
          <cell r="CI88">
            <v>19648.52</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V88">
            <v>19648.52</v>
          </cell>
          <cell r="DW88">
            <v>0</v>
          </cell>
          <cell r="DY88">
            <v>0</v>
          </cell>
          <cell r="DZ88">
            <v>19648.52</v>
          </cell>
          <cell r="EA88">
            <v>0</v>
          </cell>
          <cell r="EB88">
            <v>0</v>
          </cell>
          <cell r="EC88">
            <v>0</v>
          </cell>
          <cell r="ED88">
            <v>0</v>
          </cell>
          <cell r="EE88">
            <v>0</v>
          </cell>
          <cell r="EF88">
            <v>0</v>
          </cell>
          <cell r="EG88">
            <v>0</v>
          </cell>
          <cell r="EH88">
            <v>0</v>
          </cell>
          <cell r="EI88">
            <v>0</v>
          </cell>
          <cell r="EJ88">
            <v>0</v>
          </cell>
          <cell r="EL88">
            <v>19648.52</v>
          </cell>
          <cell r="EM88">
            <v>0</v>
          </cell>
        </row>
        <row r="89">
          <cell r="A89" t="str">
            <v>81083</v>
          </cell>
          <cell r="B89">
            <v>1099.54</v>
          </cell>
          <cell r="C89">
            <v>156.67000000000007</v>
          </cell>
          <cell r="E89">
            <v>8550.9500000000007</v>
          </cell>
          <cell r="F89">
            <v>2754.9399999999987</v>
          </cell>
          <cell r="H89" t="str">
            <v>Spalding (Albion Street)</v>
          </cell>
          <cell r="I89" t="str">
            <v>81083</v>
          </cell>
          <cell r="J89" t="str">
            <v>C</v>
          </cell>
          <cell r="K89" t="str">
            <v>North</v>
          </cell>
          <cell r="Q89">
            <v>13818.31</v>
          </cell>
          <cell r="R89">
            <v>0</v>
          </cell>
          <cell r="S89">
            <v>0</v>
          </cell>
          <cell r="T89">
            <v>-3048.3099999999995</v>
          </cell>
          <cell r="V89">
            <v>11849.57</v>
          </cell>
          <cell r="W89">
            <v>1968.7399999999998</v>
          </cell>
          <cell r="X89">
            <v>11401.266666666668</v>
          </cell>
          <cell r="Y89">
            <v>2417.0433333333312</v>
          </cell>
          <cell r="AA89">
            <v>1256.21</v>
          </cell>
          <cell r="AB89">
            <v>11305.89</v>
          </cell>
          <cell r="AC89">
            <v>13818.31</v>
          </cell>
          <cell r="AD89">
            <v>10770</v>
          </cell>
          <cell r="AE89">
            <v>13818.31</v>
          </cell>
          <cell r="AG89">
            <v>0</v>
          </cell>
          <cell r="AH89">
            <v>0</v>
          </cell>
          <cell r="AI89">
            <v>0</v>
          </cell>
          <cell r="AJ89">
            <v>0</v>
          </cell>
          <cell r="AK89">
            <v>12000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12000</v>
          </cell>
          <cell r="BY89">
            <v>0</v>
          </cell>
          <cell r="CA89">
            <v>12000</v>
          </cell>
          <cell r="CC89">
            <v>0</v>
          </cell>
          <cell r="CE89">
            <v>0</v>
          </cell>
          <cell r="CF89">
            <v>0</v>
          </cell>
          <cell r="CG89">
            <v>0</v>
          </cell>
          <cell r="CH89">
            <v>0</v>
          </cell>
          <cell r="CI89">
            <v>13818.31</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V89">
            <v>13818.31</v>
          </cell>
          <cell r="DW89">
            <v>0</v>
          </cell>
          <cell r="DY89">
            <v>0</v>
          </cell>
          <cell r="DZ89">
            <v>13818.31</v>
          </cell>
          <cell r="EA89">
            <v>0</v>
          </cell>
          <cell r="EB89">
            <v>0</v>
          </cell>
          <cell r="EC89">
            <v>0</v>
          </cell>
          <cell r="ED89">
            <v>0</v>
          </cell>
          <cell r="EE89">
            <v>0</v>
          </cell>
          <cell r="EF89">
            <v>0</v>
          </cell>
          <cell r="EG89">
            <v>0</v>
          </cell>
          <cell r="EH89">
            <v>0</v>
          </cell>
          <cell r="EI89">
            <v>0</v>
          </cell>
          <cell r="EJ89">
            <v>0</v>
          </cell>
          <cell r="EL89">
            <v>13818.31</v>
          </cell>
          <cell r="EM89">
            <v>0</v>
          </cell>
        </row>
        <row r="90">
          <cell r="A90" t="str">
            <v>81012</v>
          </cell>
          <cell r="B90">
            <v>-156.68</v>
          </cell>
          <cell r="C90">
            <v>1299.75</v>
          </cell>
          <cell r="E90">
            <v>10660.35</v>
          </cell>
          <cell r="F90">
            <v>-372.72000000000116</v>
          </cell>
          <cell r="H90" t="str">
            <v>Ellesmere Port (Cromwell Road)</v>
          </cell>
          <cell r="I90" t="str">
            <v>81012</v>
          </cell>
          <cell r="J90" t="str">
            <v>B</v>
          </cell>
          <cell r="K90" t="str">
            <v>North</v>
          </cell>
          <cell r="Q90">
            <v>4010</v>
          </cell>
          <cell r="R90">
            <v>0</v>
          </cell>
          <cell r="S90">
            <v>9706.84</v>
          </cell>
          <cell r="T90">
            <v>2969.8500000000004</v>
          </cell>
          <cell r="V90">
            <v>10190.31</v>
          </cell>
          <cell r="W90">
            <v>-6180.3099999999995</v>
          </cell>
          <cell r="X90">
            <v>14213.800000000001</v>
          </cell>
          <cell r="Y90">
            <v>-10203.800000000001</v>
          </cell>
          <cell r="AA90">
            <v>1143.07</v>
          </cell>
          <cell r="AB90">
            <v>10287.629999999999</v>
          </cell>
          <cell r="AC90">
            <v>13716.84</v>
          </cell>
          <cell r="AD90">
            <v>6979.85</v>
          </cell>
          <cell r="AE90">
            <v>4010</v>
          </cell>
          <cell r="AG90">
            <v>0</v>
          </cell>
          <cell r="AH90">
            <v>0</v>
          </cell>
          <cell r="AI90">
            <v>0</v>
          </cell>
          <cell r="AJ90">
            <v>0</v>
          </cell>
          <cell r="AK90">
            <v>0</v>
          </cell>
          <cell r="AL90">
            <v>0</v>
          </cell>
          <cell r="AM90">
            <v>2000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X90">
            <v>2000</v>
          </cell>
          <cell r="BY90">
            <v>0</v>
          </cell>
          <cell r="CA90">
            <v>2000</v>
          </cell>
          <cell r="CC90">
            <v>0</v>
          </cell>
          <cell r="CE90">
            <v>0</v>
          </cell>
          <cell r="CF90">
            <v>0</v>
          </cell>
          <cell r="CG90">
            <v>0</v>
          </cell>
          <cell r="CH90">
            <v>0</v>
          </cell>
          <cell r="CI90">
            <v>0</v>
          </cell>
          <cell r="CJ90">
            <v>0</v>
          </cell>
          <cell r="CK90">
            <v>4010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V90">
            <v>4010</v>
          </cell>
          <cell r="DW90">
            <v>0</v>
          </cell>
          <cell r="DY90">
            <v>0</v>
          </cell>
          <cell r="DZ90">
            <v>4010</v>
          </cell>
          <cell r="EA90">
            <v>0</v>
          </cell>
          <cell r="EB90">
            <v>0</v>
          </cell>
          <cell r="EC90">
            <v>0</v>
          </cell>
          <cell r="ED90">
            <v>0</v>
          </cell>
          <cell r="EE90">
            <v>0</v>
          </cell>
          <cell r="EF90">
            <v>0</v>
          </cell>
          <cell r="EG90">
            <v>0</v>
          </cell>
          <cell r="EH90">
            <v>0</v>
          </cell>
          <cell r="EI90">
            <v>0</v>
          </cell>
          <cell r="EJ90">
            <v>0</v>
          </cell>
          <cell r="EL90">
            <v>4010</v>
          </cell>
          <cell r="EM90">
            <v>0</v>
          </cell>
        </row>
        <row r="91">
          <cell r="A91" t="str">
            <v>81082</v>
          </cell>
          <cell r="B91">
            <v>200.4</v>
          </cell>
          <cell r="C91">
            <v>1014.4399999999999</v>
          </cell>
          <cell r="E91">
            <v>12130.16</v>
          </cell>
          <cell r="F91">
            <v>-1196.6000000000004</v>
          </cell>
          <cell r="H91" t="str">
            <v>Skegness (Alexandra Road)</v>
          </cell>
          <cell r="I91" t="str">
            <v>81082</v>
          </cell>
          <cell r="J91" t="str">
            <v>C</v>
          </cell>
          <cell r="K91" t="str">
            <v>North</v>
          </cell>
          <cell r="Q91">
            <v>13363.24</v>
          </cell>
          <cell r="R91">
            <v>0</v>
          </cell>
          <cell r="S91">
            <v>0</v>
          </cell>
          <cell r="T91">
            <v>-88.510000000000218</v>
          </cell>
          <cell r="V91">
            <v>12731.36</v>
          </cell>
          <cell r="W91">
            <v>631.8799999999992</v>
          </cell>
          <cell r="X91">
            <v>16173.546666666665</v>
          </cell>
          <cell r="Y91">
            <v>-2810.3066666666655</v>
          </cell>
          <cell r="AA91">
            <v>1214.8399999999999</v>
          </cell>
          <cell r="AB91">
            <v>10933.56</v>
          </cell>
          <cell r="AC91">
            <v>13363.24</v>
          </cell>
          <cell r="AD91">
            <v>13274.73</v>
          </cell>
          <cell r="AE91">
            <v>13363.24</v>
          </cell>
          <cell r="AG91">
            <v>0</v>
          </cell>
          <cell r="AH91">
            <v>0</v>
          </cell>
          <cell r="AI91">
            <v>0</v>
          </cell>
          <cell r="AJ91">
            <v>0</v>
          </cell>
          <cell r="AK91">
            <v>12000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X91">
            <v>12000</v>
          </cell>
          <cell r="BY91">
            <v>0</v>
          </cell>
          <cell r="CA91">
            <v>12000</v>
          </cell>
          <cell r="CC91">
            <v>0</v>
          </cell>
          <cell r="CE91">
            <v>0</v>
          </cell>
          <cell r="CF91">
            <v>0</v>
          </cell>
          <cell r="CG91">
            <v>0</v>
          </cell>
          <cell r="CH91">
            <v>0</v>
          </cell>
          <cell r="CI91">
            <v>13363.24</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V91">
            <v>13363.24</v>
          </cell>
          <cell r="DW91">
            <v>0</v>
          </cell>
          <cell r="DY91">
            <v>0</v>
          </cell>
          <cell r="DZ91">
            <v>13363.24</v>
          </cell>
          <cell r="EA91">
            <v>0</v>
          </cell>
          <cell r="EB91">
            <v>0</v>
          </cell>
          <cell r="EC91">
            <v>0</v>
          </cell>
          <cell r="ED91">
            <v>0</v>
          </cell>
          <cell r="EE91">
            <v>0</v>
          </cell>
          <cell r="EF91">
            <v>0</v>
          </cell>
          <cell r="EG91">
            <v>0</v>
          </cell>
          <cell r="EH91">
            <v>0</v>
          </cell>
          <cell r="EI91">
            <v>0</v>
          </cell>
          <cell r="EJ91">
            <v>0</v>
          </cell>
          <cell r="EL91">
            <v>13363.24</v>
          </cell>
          <cell r="EM91">
            <v>0</v>
          </cell>
        </row>
        <row r="92">
          <cell r="A92" t="str">
            <v>81076</v>
          </cell>
          <cell r="B92">
            <v>749.4</v>
          </cell>
          <cell r="C92">
            <v>463.23000000000013</v>
          </cell>
          <cell r="E92">
            <v>10446.91</v>
          </cell>
          <cell r="F92">
            <v>466.76000000000022</v>
          </cell>
          <cell r="H92" t="str">
            <v>Boston (Fydell Street)</v>
          </cell>
          <cell r="I92" t="str">
            <v>81076</v>
          </cell>
          <cell r="J92" t="str">
            <v>C</v>
          </cell>
          <cell r="K92" t="str">
            <v>North</v>
          </cell>
          <cell r="Q92">
            <v>13338.93</v>
          </cell>
          <cell r="R92">
            <v>0</v>
          </cell>
          <cell r="S92">
            <v>0</v>
          </cell>
          <cell r="T92">
            <v>1911.4599999999991</v>
          </cell>
          <cell r="V92">
            <v>12695.11</v>
          </cell>
          <cell r="W92">
            <v>643.81999999999971</v>
          </cell>
          <cell r="X92">
            <v>13929.213333333333</v>
          </cell>
          <cell r="Y92">
            <v>-590.28333333333285</v>
          </cell>
          <cell r="AA92">
            <v>1212.6300000000001</v>
          </cell>
          <cell r="AB92">
            <v>10913.67</v>
          </cell>
          <cell r="AC92">
            <v>13338.93</v>
          </cell>
          <cell r="AD92">
            <v>15250.39</v>
          </cell>
          <cell r="AE92">
            <v>13338.93</v>
          </cell>
          <cell r="AG92">
            <v>0</v>
          </cell>
          <cell r="AH92">
            <v>0</v>
          </cell>
          <cell r="AI92">
            <v>0</v>
          </cell>
          <cell r="AJ92">
            <v>0</v>
          </cell>
          <cell r="AK92">
            <v>1000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X92">
            <v>1000</v>
          </cell>
          <cell r="BY92">
            <v>0</v>
          </cell>
          <cell r="CA92">
            <v>1000</v>
          </cell>
          <cell r="CC92">
            <v>0</v>
          </cell>
          <cell r="CE92">
            <v>0</v>
          </cell>
          <cell r="CF92">
            <v>0</v>
          </cell>
          <cell r="CG92">
            <v>0</v>
          </cell>
          <cell r="CH92">
            <v>0</v>
          </cell>
          <cell r="CI92">
            <v>13338.93</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V92">
            <v>13338.93</v>
          </cell>
          <cell r="DW92">
            <v>0</v>
          </cell>
          <cell r="DY92">
            <v>0</v>
          </cell>
          <cell r="DZ92">
            <v>13338.93</v>
          </cell>
          <cell r="EA92">
            <v>0</v>
          </cell>
          <cell r="EB92">
            <v>0</v>
          </cell>
          <cell r="EC92">
            <v>0</v>
          </cell>
          <cell r="ED92">
            <v>0</v>
          </cell>
          <cell r="EE92">
            <v>0</v>
          </cell>
          <cell r="EF92">
            <v>0</v>
          </cell>
          <cell r="EG92">
            <v>0</v>
          </cell>
          <cell r="EH92">
            <v>0</v>
          </cell>
          <cell r="EI92">
            <v>0</v>
          </cell>
          <cell r="EJ92">
            <v>0</v>
          </cell>
          <cell r="EL92">
            <v>13338.93</v>
          </cell>
          <cell r="EM92">
            <v>0</v>
          </cell>
        </row>
        <row r="93">
          <cell r="A93" t="str">
            <v>81050</v>
          </cell>
          <cell r="B93">
            <v>577.37</v>
          </cell>
          <cell r="C93">
            <v>626.7600000000001</v>
          </cell>
          <cell r="E93">
            <v>13546.92</v>
          </cell>
          <cell r="F93">
            <v>-2709.75</v>
          </cell>
          <cell r="H93" t="str">
            <v>Wigan (Darlington Street)</v>
          </cell>
          <cell r="I93" t="str">
            <v>81050</v>
          </cell>
          <cell r="J93" t="str">
            <v>C</v>
          </cell>
          <cell r="K93" t="str">
            <v>North</v>
          </cell>
          <cell r="Q93">
            <v>22524.48</v>
          </cell>
          <cell r="R93">
            <v>0</v>
          </cell>
          <cell r="S93">
            <v>-9279.0499999999993</v>
          </cell>
          <cell r="T93">
            <v>-9092.26</v>
          </cell>
          <cell r="V93">
            <v>15279.03</v>
          </cell>
          <cell r="W93">
            <v>7245.4499999999989</v>
          </cell>
          <cell r="X93">
            <v>18062.560000000001</v>
          </cell>
          <cell r="Y93">
            <v>4461.9199999999983</v>
          </cell>
          <cell r="AA93">
            <v>1204.1300000000001</v>
          </cell>
          <cell r="AB93">
            <v>10837.17</v>
          </cell>
          <cell r="AC93">
            <v>13245.43</v>
          </cell>
          <cell r="AD93">
            <v>13432.22</v>
          </cell>
          <cell r="AE93">
            <v>22524.48</v>
          </cell>
          <cell r="AG93">
            <v>0</v>
          </cell>
          <cell r="AH93">
            <v>0</v>
          </cell>
          <cell r="AI93">
            <v>0</v>
          </cell>
          <cell r="AJ93">
            <v>0</v>
          </cell>
          <cell r="AK93">
            <v>0</v>
          </cell>
          <cell r="AL93">
            <v>0</v>
          </cell>
          <cell r="AM93">
            <v>3000</v>
          </cell>
          <cell r="AN93">
            <v>0</v>
          </cell>
          <cell r="AO93">
            <v>2000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X93">
            <v>5000</v>
          </cell>
          <cell r="BY93">
            <v>0</v>
          </cell>
          <cell r="CA93">
            <v>5000</v>
          </cell>
          <cell r="CC93">
            <v>0</v>
          </cell>
          <cell r="CE93">
            <v>0</v>
          </cell>
          <cell r="CF93">
            <v>0</v>
          </cell>
          <cell r="CG93">
            <v>0</v>
          </cell>
          <cell r="CH93">
            <v>0</v>
          </cell>
          <cell r="CI93">
            <v>0</v>
          </cell>
          <cell r="CJ93">
            <v>0</v>
          </cell>
          <cell r="CK93">
            <v>13514.688</v>
          </cell>
          <cell r="CL93">
            <v>0</v>
          </cell>
          <cell r="CM93">
            <v>9009.7919999999995</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V93">
            <v>22524.48</v>
          </cell>
          <cell r="DW93">
            <v>0</v>
          </cell>
          <cell r="DY93">
            <v>0</v>
          </cell>
          <cell r="DZ93">
            <v>13514.688</v>
          </cell>
          <cell r="EA93">
            <v>9009.7919999999995</v>
          </cell>
          <cell r="EB93">
            <v>0</v>
          </cell>
          <cell r="EC93">
            <v>0</v>
          </cell>
          <cell r="ED93">
            <v>0</v>
          </cell>
          <cell r="EE93">
            <v>0</v>
          </cell>
          <cell r="EF93">
            <v>0</v>
          </cell>
          <cell r="EG93">
            <v>0</v>
          </cell>
          <cell r="EH93">
            <v>0</v>
          </cell>
          <cell r="EI93">
            <v>0</v>
          </cell>
          <cell r="EJ93">
            <v>0</v>
          </cell>
          <cell r="EL93">
            <v>22524.48</v>
          </cell>
          <cell r="EM93">
            <v>0</v>
          </cell>
        </row>
        <row r="94">
          <cell r="A94" t="str">
            <v>81043</v>
          </cell>
          <cell r="B94">
            <v>61235.17</v>
          </cell>
          <cell r="C94">
            <v>-60058.9</v>
          </cell>
          <cell r="E94">
            <v>84505.25</v>
          </cell>
          <cell r="F94">
            <v>-73918.820000000007</v>
          </cell>
          <cell r="H94" t="str">
            <v>Hollinwood (Mersey Road)</v>
          </cell>
          <cell r="I94" t="str">
            <v>81043</v>
          </cell>
          <cell r="J94" t="str">
            <v>A</v>
          </cell>
          <cell r="K94" t="str">
            <v>North</v>
          </cell>
          <cell r="L94" t="str">
            <v/>
          </cell>
          <cell r="M94" t="str">
            <v/>
          </cell>
          <cell r="N94" t="str">
            <v/>
          </cell>
          <cell r="O94" t="str">
            <v>Feb 06</v>
          </cell>
          <cell r="Q94">
            <v>262938.96999999997</v>
          </cell>
          <cell r="R94">
            <v>0</v>
          </cell>
          <cell r="S94">
            <v>-249999.99999999997</v>
          </cell>
          <cell r="T94">
            <v>-249463.74999999997</v>
          </cell>
          <cell r="V94">
            <v>268210.76</v>
          </cell>
          <cell r="W94">
            <v>-5271.7900000000373</v>
          </cell>
          <cell r="X94">
            <v>112673.66666666667</v>
          </cell>
          <cell r="Y94">
            <v>150265.30333333329</v>
          </cell>
          <cell r="AA94">
            <v>1176.27</v>
          </cell>
          <cell r="AB94">
            <v>10586.43</v>
          </cell>
          <cell r="AC94">
            <v>12938.97</v>
          </cell>
          <cell r="AD94">
            <v>13475.22</v>
          </cell>
          <cell r="AE94">
            <v>262938.96999999997</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1000</v>
          </cell>
          <cell r="BM94">
            <v>0</v>
          </cell>
          <cell r="BN94">
            <v>0</v>
          </cell>
          <cell r="BO94">
            <v>0</v>
          </cell>
          <cell r="BP94">
            <v>0</v>
          </cell>
          <cell r="BQ94">
            <v>0</v>
          </cell>
          <cell r="BR94">
            <v>0</v>
          </cell>
          <cell r="BS94">
            <v>0</v>
          </cell>
          <cell r="BT94">
            <v>0</v>
          </cell>
          <cell r="BU94">
            <v>0</v>
          </cell>
          <cell r="BV94">
            <v>0</v>
          </cell>
          <cell r="BX94">
            <v>1000</v>
          </cell>
          <cell r="BY94">
            <v>0</v>
          </cell>
          <cell r="CA94">
            <v>1000</v>
          </cell>
          <cell r="CC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262938.96999999997</v>
          </cell>
          <cell r="DK94">
            <v>0</v>
          </cell>
          <cell r="DL94">
            <v>0</v>
          </cell>
          <cell r="DM94">
            <v>0</v>
          </cell>
          <cell r="DN94">
            <v>0</v>
          </cell>
          <cell r="DO94">
            <v>0</v>
          </cell>
          <cell r="DP94">
            <v>0</v>
          </cell>
          <cell r="DQ94">
            <v>0</v>
          </cell>
          <cell r="DR94">
            <v>0</v>
          </cell>
          <cell r="DS94">
            <v>0</v>
          </cell>
          <cell r="DT94">
            <v>0</v>
          </cell>
          <cell r="DV94">
            <v>262938.96999999997</v>
          </cell>
          <cell r="DW94">
            <v>0</v>
          </cell>
          <cell r="DY94">
            <v>0</v>
          </cell>
          <cell r="DZ94">
            <v>0</v>
          </cell>
          <cell r="EA94">
            <v>0</v>
          </cell>
          <cell r="EB94">
            <v>0</v>
          </cell>
          <cell r="EC94">
            <v>0</v>
          </cell>
          <cell r="ED94">
            <v>0</v>
          </cell>
          <cell r="EE94">
            <v>0</v>
          </cell>
          <cell r="EF94">
            <v>262938.96999999997</v>
          </cell>
          <cell r="EG94">
            <v>0</v>
          </cell>
          <cell r="EH94">
            <v>0</v>
          </cell>
          <cell r="EI94">
            <v>0</v>
          </cell>
          <cell r="EJ94">
            <v>0</v>
          </cell>
          <cell r="EL94">
            <v>262938.96999999997</v>
          </cell>
          <cell r="EM94">
            <v>0</v>
          </cell>
        </row>
        <row r="95">
          <cell r="A95" t="str">
            <v>81098</v>
          </cell>
          <cell r="B95">
            <v>661.32</v>
          </cell>
          <cell r="C95">
            <v>508.89</v>
          </cell>
          <cell r="E95">
            <v>2525.08</v>
          </cell>
          <cell r="F95">
            <v>8006.8099999999995</v>
          </cell>
          <cell r="H95" t="str">
            <v>Gorleston OU (Southtown Road)</v>
          </cell>
          <cell r="I95" t="str">
            <v>81098</v>
          </cell>
          <cell r="J95" t="str">
            <v>C</v>
          </cell>
          <cell r="K95" t="str">
            <v>North</v>
          </cell>
          <cell r="Q95">
            <v>12872.31</v>
          </cell>
          <cell r="R95">
            <v>0</v>
          </cell>
          <cell r="S95">
            <v>0</v>
          </cell>
          <cell r="T95">
            <v>-13115.8</v>
          </cell>
          <cell r="V95">
            <v>4509.04</v>
          </cell>
          <cell r="W95">
            <v>8363.27</v>
          </cell>
          <cell r="X95">
            <v>3366.7733333333331</v>
          </cell>
          <cell r="Y95">
            <v>9505.5366666666669</v>
          </cell>
          <cell r="AA95">
            <v>1170.21</v>
          </cell>
          <cell r="AB95">
            <v>10531.89</v>
          </cell>
          <cell r="AC95">
            <v>12872.31</v>
          </cell>
          <cell r="AD95">
            <v>-243.49</v>
          </cell>
          <cell r="AE95">
            <v>12872.31</v>
          </cell>
          <cell r="AG95">
            <v>0</v>
          </cell>
          <cell r="AH95">
            <v>0</v>
          </cell>
          <cell r="AI95">
            <v>0</v>
          </cell>
          <cell r="AJ95">
            <v>0</v>
          </cell>
          <cell r="AK95">
            <v>7000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X95">
            <v>7000</v>
          </cell>
          <cell r="BY95">
            <v>0</v>
          </cell>
          <cell r="CA95">
            <v>7000</v>
          </cell>
          <cell r="CC95">
            <v>0</v>
          </cell>
          <cell r="CE95">
            <v>0</v>
          </cell>
          <cell r="CF95">
            <v>0</v>
          </cell>
          <cell r="CG95">
            <v>0</v>
          </cell>
          <cell r="CH95">
            <v>0</v>
          </cell>
          <cell r="CI95">
            <v>12872.31</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V95">
            <v>12872.31</v>
          </cell>
          <cell r="DW95">
            <v>0</v>
          </cell>
          <cell r="DY95">
            <v>0</v>
          </cell>
          <cell r="DZ95">
            <v>12872.31</v>
          </cell>
          <cell r="EA95">
            <v>0</v>
          </cell>
          <cell r="EB95">
            <v>0</v>
          </cell>
          <cell r="EC95">
            <v>0</v>
          </cell>
          <cell r="ED95">
            <v>0</v>
          </cell>
          <cell r="EE95">
            <v>0</v>
          </cell>
          <cell r="EF95">
            <v>0</v>
          </cell>
          <cell r="EG95">
            <v>0</v>
          </cell>
          <cell r="EH95">
            <v>0</v>
          </cell>
          <cell r="EI95">
            <v>0</v>
          </cell>
          <cell r="EJ95">
            <v>0</v>
          </cell>
          <cell r="EL95">
            <v>12872.31</v>
          </cell>
          <cell r="EM95">
            <v>0</v>
          </cell>
        </row>
        <row r="96">
          <cell r="A96" t="str">
            <v>81026</v>
          </cell>
          <cell r="B96">
            <v>3128.07</v>
          </cell>
          <cell r="C96">
            <v>-1972.3100000000002</v>
          </cell>
          <cell r="E96">
            <v>19119.669999999998</v>
          </cell>
          <cell r="F96">
            <v>-8717.8299999999981</v>
          </cell>
          <cell r="H96" t="str">
            <v>Chelmsford (Wharf Road)</v>
          </cell>
          <cell r="I96" t="str">
            <v>81026</v>
          </cell>
          <cell r="J96" t="str">
            <v>B</v>
          </cell>
          <cell r="K96" t="str">
            <v>North</v>
          </cell>
          <cell r="L96" t="str">
            <v/>
          </cell>
          <cell r="M96" t="str">
            <v/>
          </cell>
          <cell r="N96" t="str">
            <v/>
          </cell>
          <cell r="O96" t="str">
            <v>Feb 06</v>
          </cell>
          <cell r="Q96">
            <v>21710.6</v>
          </cell>
          <cell r="R96">
            <v>-8997.239999999998</v>
          </cell>
          <cell r="S96">
            <v>-8997.239999999998</v>
          </cell>
          <cell r="T96">
            <v>-4597.25</v>
          </cell>
          <cell r="V96">
            <v>28503.879999999997</v>
          </cell>
          <cell r="W96">
            <v>-6793.2799999999988</v>
          </cell>
          <cell r="X96">
            <v>25492.89333333333</v>
          </cell>
          <cell r="Y96">
            <v>-3782.2933333333312</v>
          </cell>
          <cell r="AA96">
            <v>1155.76</v>
          </cell>
          <cell r="AB96">
            <v>10401.84</v>
          </cell>
          <cell r="AC96">
            <v>12713.36</v>
          </cell>
          <cell r="AD96">
            <v>17113.349999999999</v>
          </cell>
          <cell r="AE96">
            <v>12713.36</v>
          </cell>
          <cell r="AG96">
            <v>0</v>
          </cell>
          <cell r="AH96">
            <v>0</v>
          </cell>
          <cell r="AI96">
            <v>0</v>
          </cell>
          <cell r="AJ96">
            <v>0</v>
          </cell>
          <cell r="AK96">
            <v>5000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X96">
            <v>5000</v>
          </cell>
          <cell r="BY96">
            <v>0</v>
          </cell>
          <cell r="CA96">
            <v>5000</v>
          </cell>
          <cell r="CC96">
            <v>0</v>
          </cell>
          <cell r="CE96">
            <v>0</v>
          </cell>
          <cell r="CF96">
            <v>0</v>
          </cell>
          <cell r="CG96">
            <v>0</v>
          </cell>
          <cell r="CH96">
            <v>0</v>
          </cell>
          <cell r="CI96">
            <v>21710.6</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V96">
            <v>21710.6</v>
          </cell>
          <cell r="DW96">
            <v>0</v>
          </cell>
          <cell r="DY96">
            <v>0</v>
          </cell>
          <cell r="DZ96">
            <v>21710.6</v>
          </cell>
          <cell r="EA96">
            <v>0</v>
          </cell>
          <cell r="EB96">
            <v>0</v>
          </cell>
          <cell r="EC96">
            <v>0</v>
          </cell>
          <cell r="ED96">
            <v>0</v>
          </cell>
          <cell r="EE96">
            <v>0</v>
          </cell>
          <cell r="EF96">
            <v>0</v>
          </cell>
          <cell r="EG96">
            <v>0</v>
          </cell>
          <cell r="EH96">
            <v>0</v>
          </cell>
          <cell r="EI96">
            <v>0</v>
          </cell>
          <cell r="EJ96">
            <v>0</v>
          </cell>
          <cell r="EL96">
            <v>21710.6</v>
          </cell>
          <cell r="EM96">
            <v>0</v>
          </cell>
        </row>
        <row r="97">
          <cell r="A97" t="str">
            <v>81105</v>
          </cell>
          <cell r="B97">
            <v>232.12</v>
          </cell>
          <cell r="C97">
            <v>605.06000000000074</v>
          </cell>
          <cell r="E97">
            <v>3162.14</v>
          </cell>
          <cell r="F97">
            <v>4372.4800000000068</v>
          </cell>
          <cell r="H97" t="str">
            <v>Northampton OU (St Peters Way)</v>
          </cell>
          <cell r="I97" t="str">
            <v>81105</v>
          </cell>
          <cell r="J97" t="str">
            <v>C</v>
          </cell>
          <cell r="K97" t="str">
            <v>North</v>
          </cell>
          <cell r="Q97">
            <v>9208.9800000000087</v>
          </cell>
          <cell r="R97">
            <v>0</v>
          </cell>
          <cell r="S97">
            <v>0</v>
          </cell>
          <cell r="T97">
            <v>-796.09000000000924</v>
          </cell>
          <cell r="V97">
            <v>3858.5</v>
          </cell>
          <cell r="W97">
            <v>5350.4800000000087</v>
          </cell>
          <cell r="X97">
            <v>4216.1866666666665</v>
          </cell>
          <cell r="Y97">
            <v>4992.7933333333422</v>
          </cell>
          <cell r="AA97">
            <v>837.18000000000075</v>
          </cell>
          <cell r="AB97">
            <v>7534.6200000000063</v>
          </cell>
          <cell r="AC97">
            <v>9208.9800000000068</v>
          </cell>
          <cell r="AD97">
            <v>8412.89</v>
          </cell>
          <cell r="AE97">
            <v>9208.9800000000087</v>
          </cell>
          <cell r="AG97">
            <v>0</v>
          </cell>
          <cell r="AH97">
            <v>0</v>
          </cell>
          <cell r="AI97">
            <v>0</v>
          </cell>
          <cell r="AJ97">
            <v>0</v>
          </cell>
          <cell r="AK97">
            <v>2000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X97">
            <v>2000</v>
          </cell>
          <cell r="BY97">
            <v>0</v>
          </cell>
          <cell r="CA97">
            <v>2000</v>
          </cell>
          <cell r="CC97">
            <v>0</v>
          </cell>
          <cell r="CE97">
            <v>0</v>
          </cell>
          <cell r="CF97">
            <v>0</v>
          </cell>
          <cell r="CG97">
            <v>0</v>
          </cell>
          <cell r="CH97">
            <v>0</v>
          </cell>
          <cell r="CI97">
            <v>9208.9800000000087</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V97">
            <v>9208.9800000000087</v>
          </cell>
          <cell r="DW97">
            <v>0</v>
          </cell>
          <cell r="DY97">
            <v>0</v>
          </cell>
          <cell r="DZ97">
            <v>9208.9800000000087</v>
          </cell>
          <cell r="EA97">
            <v>0</v>
          </cell>
          <cell r="EB97">
            <v>0</v>
          </cell>
          <cell r="EC97">
            <v>0</v>
          </cell>
          <cell r="ED97">
            <v>0</v>
          </cell>
          <cell r="EE97">
            <v>0</v>
          </cell>
          <cell r="EF97">
            <v>0</v>
          </cell>
          <cell r="EG97">
            <v>0</v>
          </cell>
          <cell r="EH97">
            <v>0</v>
          </cell>
          <cell r="EI97">
            <v>0</v>
          </cell>
          <cell r="EJ97">
            <v>0</v>
          </cell>
          <cell r="EL97">
            <v>9208.9800000000087</v>
          </cell>
          <cell r="EM97">
            <v>0</v>
          </cell>
        </row>
        <row r="98">
          <cell r="B98">
            <v>42144.92</v>
          </cell>
          <cell r="C98">
            <v>-36822.86</v>
          </cell>
          <cell r="E98">
            <v>-136801.32999999999</v>
          </cell>
          <cell r="F98">
            <v>186237.38999999998</v>
          </cell>
          <cell r="H98" t="str">
            <v>Forecast under £10k</v>
          </cell>
          <cell r="Q98">
            <v>71675.259999999995</v>
          </cell>
          <cell r="R98">
            <v>0</v>
          </cell>
          <cell r="S98">
            <v>-9399.2599999999948</v>
          </cell>
          <cell r="T98">
            <v>1895662.1199999999</v>
          </cell>
          <cell r="V98">
            <v>-10366.569999999987</v>
          </cell>
          <cell r="W98">
            <v>82041.829999999973</v>
          </cell>
          <cell r="X98">
            <v>-182401.77333333335</v>
          </cell>
          <cell r="Y98">
            <v>254077.03333333333</v>
          </cell>
          <cell r="AA98">
            <v>5322.0599999999986</v>
          </cell>
          <cell r="AB98">
            <v>49436.06</v>
          </cell>
          <cell r="AC98">
            <v>62276</v>
          </cell>
          <cell r="AD98">
            <v>1967337.3799999997</v>
          </cell>
          <cell r="AE98">
            <v>71675.259999999995</v>
          </cell>
          <cell r="AG98">
            <v>112000</v>
          </cell>
          <cell r="AH98">
            <v>9000</v>
          </cell>
          <cell r="AI98">
            <v>0</v>
          </cell>
          <cell r="AJ98">
            <v>0</v>
          </cell>
          <cell r="AK98">
            <v>624000</v>
          </cell>
          <cell r="AL98">
            <v>11000</v>
          </cell>
          <cell r="AM98">
            <v>30000</v>
          </cell>
          <cell r="AN98">
            <v>2000</v>
          </cell>
          <cell r="AO98">
            <v>2000</v>
          </cell>
          <cell r="AP98">
            <v>5000</v>
          </cell>
          <cell r="AQ98">
            <v>0</v>
          </cell>
          <cell r="AR98">
            <v>0</v>
          </cell>
          <cell r="AS98">
            <v>3000</v>
          </cell>
          <cell r="AT98">
            <v>0</v>
          </cell>
          <cell r="AU98">
            <v>0</v>
          </cell>
          <cell r="AV98">
            <v>2000</v>
          </cell>
          <cell r="AW98">
            <v>0</v>
          </cell>
          <cell r="AX98">
            <v>5000</v>
          </cell>
          <cell r="AY98">
            <v>0</v>
          </cell>
          <cell r="AZ98">
            <v>4000</v>
          </cell>
          <cell r="BA98">
            <v>0</v>
          </cell>
          <cell r="BB98">
            <v>0</v>
          </cell>
          <cell r="BC98">
            <v>18000</v>
          </cell>
          <cell r="BD98">
            <v>33000</v>
          </cell>
          <cell r="BE98">
            <v>0</v>
          </cell>
          <cell r="BF98">
            <v>0</v>
          </cell>
          <cell r="BG98">
            <v>0</v>
          </cell>
          <cell r="BH98">
            <v>0</v>
          </cell>
          <cell r="BI98">
            <v>0</v>
          </cell>
          <cell r="BJ98">
            <v>0</v>
          </cell>
          <cell r="BK98">
            <v>1000</v>
          </cell>
          <cell r="BL98">
            <v>86000</v>
          </cell>
          <cell r="BM98">
            <v>0</v>
          </cell>
          <cell r="BN98">
            <v>0</v>
          </cell>
          <cell r="BO98">
            <v>0</v>
          </cell>
          <cell r="BP98">
            <v>0</v>
          </cell>
          <cell r="BQ98">
            <v>0</v>
          </cell>
          <cell r="BR98">
            <v>0</v>
          </cell>
          <cell r="BS98">
            <v>0</v>
          </cell>
          <cell r="BT98">
            <v>0</v>
          </cell>
          <cell r="BU98">
            <v>0</v>
          </cell>
          <cell r="BV98">
            <v>1000</v>
          </cell>
          <cell r="BW98">
            <v>0</v>
          </cell>
          <cell r="BX98">
            <v>948000</v>
          </cell>
          <cell r="BY98">
            <v>0</v>
          </cell>
          <cell r="BZ98">
            <v>0</v>
          </cell>
          <cell r="CA98">
            <v>948000</v>
          </cell>
          <cell r="CB98">
            <v>0</v>
          </cell>
          <cell r="CC98">
            <v>0</v>
          </cell>
          <cell r="CE98">
            <v>0</v>
          </cell>
          <cell r="CF98">
            <v>0</v>
          </cell>
          <cell r="CG98">
            <v>0</v>
          </cell>
          <cell r="CH98">
            <v>0</v>
          </cell>
          <cell r="CI98">
            <v>52679.569560000004</v>
          </cell>
          <cell r="CJ98">
            <v>4.3999999992956872E-4</v>
          </cell>
          <cell r="CK98">
            <v>48050.05</v>
          </cell>
          <cell r="CL98">
            <v>-35569</v>
          </cell>
          <cell r="CM98">
            <v>0</v>
          </cell>
          <cell r="CN98">
            <v>0</v>
          </cell>
          <cell r="CO98">
            <v>0</v>
          </cell>
          <cell r="CP98">
            <v>0</v>
          </cell>
          <cell r="CQ98">
            <v>0</v>
          </cell>
          <cell r="CR98">
            <v>0</v>
          </cell>
          <cell r="CS98">
            <v>0</v>
          </cell>
          <cell r="CT98">
            <v>0</v>
          </cell>
          <cell r="CU98">
            <v>0</v>
          </cell>
          <cell r="CV98">
            <v>422.76</v>
          </cell>
          <cell r="CW98">
            <v>0</v>
          </cell>
          <cell r="CX98">
            <v>0</v>
          </cell>
          <cell r="CY98">
            <v>0</v>
          </cell>
          <cell r="CZ98">
            <v>0</v>
          </cell>
          <cell r="DA98">
            <v>0</v>
          </cell>
          <cell r="DB98">
            <v>0</v>
          </cell>
          <cell r="DC98">
            <v>0</v>
          </cell>
          <cell r="DD98">
            <v>0</v>
          </cell>
          <cell r="DE98">
            <v>0</v>
          </cell>
          <cell r="DF98">
            <v>0</v>
          </cell>
          <cell r="DG98">
            <v>0</v>
          </cell>
          <cell r="DH98">
            <v>0</v>
          </cell>
          <cell r="DI98">
            <v>0</v>
          </cell>
          <cell r="DJ98">
            <v>3683.24</v>
          </cell>
          <cell r="DK98">
            <v>0</v>
          </cell>
          <cell r="DL98">
            <v>0</v>
          </cell>
          <cell r="DM98">
            <v>0</v>
          </cell>
          <cell r="DN98">
            <v>0</v>
          </cell>
          <cell r="DO98">
            <v>0</v>
          </cell>
          <cell r="DP98">
            <v>0</v>
          </cell>
          <cell r="DQ98">
            <v>0</v>
          </cell>
          <cell r="DR98">
            <v>0</v>
          </cell>
          <cell r="DS98">
            <v>0</v>
          </cell>
          <cell r="DT98">
            <v>2408.64</v>
          </cell>
          <cell r="DV98">
            <v>71675.259999999995</v>
          </cell>
          <cell r="DW98">
            <v>0</v>
          </cell>
          <cell r="DY98">
            <v>0</v>
          </cell>
          <cell r="DZ98">
            <v>65160.62000000001</v>
          </cell>
          <cell r="EA98">
            <v>0</v>
          </cell>
          <cell r="EB98">
            <v>0</v>
          </cell>
          <cell r="EC98">
            <v>0</v>
          </cell>
          <cell r="ED98">
            <v>422.76</v>
          </cell>
          <cell r="EE98">
            <v>0</v>
          </cell>
          <cell r="EF98">
            <v>3683.24</v>
          </cell>
          <cell r="EG98">
            <v>0</v>
          </cell>
          <cell r="EH98">
            <v>0</v>
          </cell>
          <cell r="EI98">
            <v>0</v>
          </cell>
          <cell r="EJ98">
            <v>2408.64</v>
          </cell>
          <cell r="EL98">
            <v>71675.259999999995</v>
          </cell>
          <cell r="EM98">
            <v>0</v>
          </cell>
        </row>
        <row r="99">
          <cell r="B99">
            <v>7470.51</v>
          </cell>
          <cell r="C99">
            <v>-7470.51</v>
          </cell>
          <cell r="E99">
            <v>475678.78999999992</v>
          </cell>
          <cell r="F99">
            <v>-475678.7699999999</v>
          </cell>
          <cell r="H99" t="str">
            <v>iDN</v>
          </cell>
          <cell r="Q99">
            <v>32000.019999999997</v>
          </cell>
          <cell r="R99">
            <v>0</v>
          </cell>
          <cell r="S99">
            <v>-32000</v>
          </cell>
          <cell r="T99">
            <v>3587679.7999999989</v>
          </cell>
          <cell r="V99">
            <v>498090.31999999995</v>
          </cell>
          <cell r="W99">
            <v>-466090.29999999976</v>
          </cell>
          <cell r="X99">
            <v>634238.3866666666</v>
          </cell>
          <cell r="Y99">
            <v>-602238.36666666681</v>
          </cell>
          <cell r="AA99">
            <v>0</v>
          </cell>
          <cell r="AB99">
            <v>1.999999999566171E-2</v>
          </cell>
          <cell r="AC99">
            <v>1.999999999566171E-2</v>
          </cell>
          <cell r="AD99">
            <v>3619679.8199999994</v>
          </cell>
          <cell r="AE99">
            <v>32000.019999999997</v>
          </cell>
          <cell r="AG99">
            <v>268000</v>
          </cell>
          <cell r="AH99">
            <v>612000</v>
          </cell>
          <cell r="AI99">
            <v>0</v>
          </cell>
          <cell r="AJ99">
            <v>0</v>
          </cell>
          <cell r="AK99">
            <v>0</v>
          </cell>
          <cell r="AL99">
            <v>0</v>
          </cell>
          <cell r="AM99">
            <v>0</v>
          </cell>
          <cell r="AN99">
            <v>0</v>
          </cell>
          <cell r="AO99">
            <v>19000</v>
          </cell>
          <cell r="AP99">
            <v>5000</v>
          </cell>
          <cell r="AQ99">
            <v>6000</v>
          </cell>
          <cell r="AR99">
            <v>1000</v>
          </cell>
          <cell r="AS99">
            <v>0</v>
          </cell>
          <cell r="AT99">
            <v>0</v>
          </cell>
          <cell r="AU99">
            <v>0</v>
          </cell>
          <cell r="AV99">
            <v>0</v>
          </cell>
          <cell r="AW99">
            <v>4000</v>
          </cell>
          <cell r="AX99">
            <v>1000</v>
          </cell>
          <cell r="AY99">
            <v>0</v>
          </cell>
          <cell r="AZ99">
            <v>1000</v>
          </cell>
          <cell r="BA99">
            <v>0</v>
          </cell>
          <cell r="BB99">
            <v>0</v>
          </cell>
          <cell r="BC99">
            <v>1000</v>
          </cell>
          <cell r="BD99">
            <v>4000</v>
          </cell>
          <cell r="BE99">
            <v>0</v>
          </cell>
          <cell r="BF99">
            <v>0</v>
          </cell>
          <cell r="BG99">
            <v>0</v>
          </cell>
          <cell r="BH99">
            <v>1000</v>
          </cell>
          <cell r="BI99">
            <v>0</v>
          </cell>
          <cell r="BJ99">
            <v>2000</v>
          </cell>
          <cell r="BK99">
            <v>0</v>
          </cell>
          <cell r="BL99">
            <v>1000</v>
          </cell>
          <cell r="BM99">
            <v>2000</v>
          </cell>
          <cell r="BN99">
            <v>0</v>
          </cell>
          <cell r="BO99">
            <v>0</v>
          </cell>
          <cell r="BP99">
            <v>0</v>
          </cell>
          <cell r="BQ99">
            <v>0</v>
          </cell>
          <cell r="BR99">
            <v>0</v>
          </cell>
          <cell r="BS99">
            <v>0</v>
          </cell>
          <cell r="BT99">
            <v>0</v>
          </cell>
          <cell r="BU99">
            <v>0</v>
          </cell>
          <cell r="BV99">
            <v>0</v>
          </cell>
          <cell r="BW99">
            <v>0</v>
          </cell>
          <cell r="BX99">
            <v>928000</v>
          </cell>
          <cell r="BY99">
            <v>0</v>
          </cell>
          <cell r="BZ99">
            <v>0</v>
          </cell>
          <cell r="CA99">
            <v>928000</v>
          </cell>
          <cell r="CB99">
            <v>0</v>
          </cell>
          <cell r="CC99">
            <v>0</v>
          </cell>
          <cell r="CE99">
            <v>2.3571428567038311E-2</v>
          </cell>
          <cell r="CF99">
            <v>31999.991999999998</v>
          </cell>
          <cell r="CG99">
            <v>0</v>
          </cell>
          <cell r="CH99">
            <v>0</v>
          </cell>
          <cell r="CI99">
            <v>0</v>
          </cell>
          <cell r="CJ99">
            <v>0</v>
          </cell>
          <cell r="CK99">
            <v>0</v>
          </cell>
          <cell r="CL99">
            <v>0</v>
          </cell>
          <cell r="CM99">
            <v>3.1092437005275598E-4</v>
          </cell>
          <cell r="CN99">
            <v>4.2016806700677774E-4</v>
          </cell>
          <cell r="CO99">
            <v>0</v>
          </cell>
          <cell r="CP99">
            <v>8.4033613401355547E-5</v>
          </cell>
          <cell r="CQ99">
            <v>0</v>
          </cell>
          <cell r="CR99">
            <v>0</v>
          </cell>
          <cell r="CS99">
            <v>0</v>
          </cell>
          <cell r="CT99">
            <v>0</v>
          </cell>
          <cell r="CU99">
            <v>2.8571428577249336E-3</v>
          </cell>
          <cell r="CV99">
            <v>8.4033613401355547E-5</v>
          </cell>
          <cell r="CW99">
            <v>0</v>
          </cell>
          <cell r="CX99">
            <v>8.4033613401355547E-5</v>
          </cell>
          <cell r="CY99">
            <v>0</v>
          </cell>
          <cell r="CZ99">
            <v>0</v>
          </cell>
          <cell r="DA99">
            <v>8.4033613401355547E-5</v>
          </cell>
          <cell r="DB99">
            <v>3.3613445360542219E-4</v>
          </cell>
          <cell r="DC99">
            <v>0</v>
          </cell>
          <cell r="DD99">
            <v>0</v>
          </cell>
          <cell r="DE99">
            <v>0</v>
          </cell>
          <cell r="DF99">
            <v>0</v>
          </cell>
          <cell r="DG99">
            <v>0</v>
          </cell>
          <cell r="DH99">
            <v>0</v>
          </cell>
          <cell r="DI99">
            <v>0</v>
          </cell>
          <cell r="DJ99">
            <v>0</v>
          </cell>
          <cell r="DK99">
            <v>1.6806722680271109E-4</v>
          </cell>
          <cell r="DL99">
            <v>0</v>
          </cell>
          <cell r="DM99">
            <v>0</v>
          </cell>
          <cell r="DN99">
            <v>0</v>
          </cell>
          <cell r="DO99">
            <v>0</v>
          </cell>
          <cell r="DP99">
            <v>0</v>
          </cell>
          <cell r="DQ99">
            <v>0</v>
          </cell>
          <cell r="DR99">
            <v>0</v>
          </cell>
          <cell r="DS99">
            <v>0</v>
          </cell>
          <cell r="DT99">
            <v>0</v>
          </cell>
          <cell r="DV99">
            <v>32000.019999999997</v>
          </cell>
          <cell r="DW99">
            <v>0</v>
          </cell>
          <cell r="DY99">
            <v>32000.015571428565</v>
          </cell>
          <cell r="DZ99">
            <v>0</v>
          </cell>
          <cell r="EA99">
            <v>8.1512605046088916E-4</v>
          </cell>
          <cell r="EB99">
            <v>2.8571428577249336E-3</v>
          </cell>
          <cell r="EC99">
            <v>3.3613445360542219E-4</v>
          </cell>
          <cell r="ED99">
            <v>2.5210084020406664E-4</v>
          </cell>
          <cell r="EE99">
            <v>0</v>
          </cell>
          <cell r="EF99">
            <v>1.6806722680271109E-4</v>
          </cell>
          <cell r="EG99">
            <v>0</v>
          </cell>
          <cell r="EH99">
            <v>0</v>
          </cell>
          <cell r="EI99">
            <v>0</v>
          </cell>
          <cell r="EJ99">
            <v>0</v>
          </cell>
          <cell r="EL99">
            <v>32000.019999999997</v>
          </cell>
          <cell r="EM99">
            <v>0</v>
          </cell>
        </row>
        <row r="101">
          <cell r="B101">
            <v>983144.08000000019</v>
          </cell>
          <cell r="C101">
            <v>27992.946666666634</v>
          </cell>
          <cell r="E101">
            <v>8183442.3599999975</v>
          </cell>
          <cell r="F101">
            <v>918328.41999999864</v>
          </cell>
          <cell r="H101" t="str">
            <v>North</v>
          </cell>
          <cell r="Q101">
            <v>10492645.890000002</v>
          </cell>
          <cell r="R101">
            <v>-414280.44318181835</v>
          </cell>
          <cell r="S101">
            <v>1192934.1200000003</v>
          </cell>
          <cell r="T101">
            <v>4678935.049999998</v>
          </cell>
          <cell r="V101">
            <v>11132874.6</v>
          </cell>
          <cell r="W101">
            <v>-640228.71</v>
          </cell>
          <cell r="X101">
            <v>10911256.48</v>
          </cell>
          <cell r="Y101">
            <v>-418610.5900000002</v>
          </cell>
          <cell r="AA101">
            <v>1011137.0266666663</v>
          </cell>
          <cell r="AB101">
            <v>9101770.7800000068</v>
          </cell>
          <cell r="AC101">
            <v>11685580.010000002</v>
          </cell>
          <cell r="AD101">
            <v>15171580.940000009</v>
          </cell>
          <cell r="AE101">
            <v>10078365.446818184</v>
          </cell>
          <cell r="AG101">
            <v>380000</v>
          </cell>
          <cell r="AH101">
            <v>621000</v>
          </cell>
          <cell r="AI101">
            <v>0</v>
          </cell>
          <cell r="AJ101">
            <v>0</v>
          </cell>
          <cell r="AK101">
            <v>1309000</v>
          </cell>
          <cell r="AL101">
            <v>11000</v>
          </cell>
          <cell r="AM101">
            <v>418000</v>
          </cell>
          <cell r="AN101">
            <v>2000</v>
          </cell>
          <cell r="AO101">
            <v>320000</v>
          </cell>
          <cell r="AP101">
            <v>10000</v>
          </cell>
          <cell r="AQ101">
            <v>6000</v>
          </cell>
          <cell r="AR101">
            <v>6000</v>
          </cell>
          <cell r="AS101">
            <v>32000</v>
          </cell>
          <cell r="AT101">
            <v>54000</v>
          </cell>
          <cell r="AU101">
            <v>0</v>
          </cell>
          <cell r="AV101">
            <v>4000</v>
          </cell>
          <cell r="AW101">
            <v>4000</v>
          </cell>
          <cell r="AX101">
            <v>267000</v>
          </cell>
          <cell r="AY101">
            <v>4000</v>
          </cell>
          <cell r="AZ101">
            <v>11000</v>
          </cell>
          <cell r="BA101">
            <v>0</v>
          </cell>
          <cell r="BB101">
            <v>4000</v>
          </cell>
          <cell r="BC101">
            <v>22000</v>
          </cell>
          <cell r="BD101">
            <v>147000</v>
          </cell>
          <cell r="BE101">
            <v>0</v>
          </cell>
          <cell r="BF101">
            <v>0</v>
          </cell>
          <cell r="BG101">
            <v>0</v>
          </cell>
          <cell r="BH101">
            <v>1000</v>
          </cell>
          <cell r="BI101">
            <v>0</v>
          </cell>
          <cell r="BJ101">
            <v>2000</v>
          </cell>
          <cell r="BK101">
            <v>1000</v>
          </cell>
          <cell r="BL101">
            <v>148000</v>
          </cell>
          <cell r="BM101">
            <v>2000</v>
          </cell>
          <cell r="BN101">
            <v>406789.00000000006</v>
          </cell>
          <cell r="BO101">
            <v>100000</v>
          </cell>
          <cell r="BP101">
            <v>0</v>
          </cell>
          <cell r="BQ101">
            <v>0</v>
          </cell>
          <cell r="BR101">
            <v>0</v>
          </cell>
          <cell r="BS101">
            <v>0</v>
          </cell>
          <cell r="BT101">
            <v>284211</v>
          </cell>
          <cell r="BU101">
            <v>0</v>
          </cell>
          <cell r="BV101">
            <v>1000</v>
          </cell>
          <cell r="BW101">
            <v>0</v>
          </cell>
          <cell r="BX101">
            <v>3787000</v>
          </cell>
          <cell r="BY101">
            <v>791000</v>
          </cell>
          <cell r="BZ101">
            <v>0</v>
          </cell>
          <cell r="CA101">
            <v>4578000</v>
          </cell>
          <cell r="CB101">
            <v>0</v>
          </cell>
          <cell r="CC101">
            <v>0</v>
          </cell>
          <cell r="CE101">
            <v>2.3571428567038311E-2</v>
          </cell>
          <cell r="CF101">
            <v>31999.991999999998</v>
          </cell>
          <cell r="CG101">
            <v>0</v>
          </cell>
          <cell r="CH101">
            <v>0</v>
          </cell>
          <cell r="CI101">
            <v>1470981.1810092756</v>
          </cell>
          <cell r="CJ101">
            <v>4.3999999992956872E-4</v>
          </cell>
          <cell r="CK101">
            <v>1022327.0911493505</v>
          </cell>
          <cell r="CL101">
            <v>-35569</v>
          </cell>
          <cell r="CM101">
            <v>1044414.4092151622</v>
          </cell>
          <cell r="CN101">
            <v>4.2016806700677774E-4</v>
          </cell>
          <cell r="CO101">
            <v>0</v>
          </cell>
          <cell r="CP101">
            <v>28635.317733734213</v>
          </cell>
          <cell r="CQ101">
            <v>171148.71664670657</v>
          </cell>
          <cell r="CR101">
            <v>648914.5</v>
          </cell>
          <cell r="CS101">
            <v>0</v>
          </cell>
          <cell r="CT101">
            <v>7268.0651497005992</v>
          </cell>
          <cell r="CU101">
            <v>2.8571428577249336E-3</v>
          </cell>
          <cell r="CV101">
            <v>1123438.6178645596</v>
          </cell>
          <cell r="CW101">
            <v>14536.130299401198</v>
          </cell>
          <cell r="CX101">
            <v>21804.195533135407</v>
          </cell>
          <cell r="CY101">
            <v>0</v>
          </cell>
          <cell r="CZ101">
            <v>14536.130299401198</v>
          </cell>
          <cell r="DA101">
            <v>308561.72008403362</v>
          </cell>
          <cell r="DB101">
            <v>376363.50513523188</v>
          </cell>
          <cell r="DC101">
            <v>0</v>
          </cell>
          <cell r="DD101">
            <v>0</v>
          </cell>
          <cell r="DE101">
            <v>0</v>
          </cell>
          <cell r="DF101">
            <v>0</v>
          </cell>
          <cell r="DG101">
            <v>0</v>
          </cell>
          <cell r="DH101">
            <v>0</v>
          </cell>
          <cell r="DI101">
            <v>0</v>
          </cell>
          <cell r="DJ101">
            <v>634736.49042350077</v>
          </cell>
          <cell r="DK101">
            <v>1.6806722680271109E-4</v>
          </cell>
          <cell r="DL101">
            <v>1635033.2564160002</v>
          </cell>
          <cell r="DM101">
            <v>1175115.3600000001</v>
          </cell>
          <cell r="DN101">
            <v>0</v>
          </cell>
          <cell r="DO101">
            <v>0</v>
          </cell>
          <cell r="DP101">
            <v>0</v>
          </cell>
          <cell r="DQ101">
            <v>0</v>
          </cell>
          <cell r="DR101">
            <v>795991.54358400009</v>
          </cell>
          <cell r="DS101">
            <v>0</v>
          </cell>
          <cell r="DT101">
            <v>2408.64</v>
          </cell>
          <cell r="DV101">
            <v>10492645.890000004</v>
          </cell>
          <cell r="DW101">
            <v>0</v>
          </cell>
          <cell r="DY101">
            <v>32000.015571428565</v>
          </cell>
          <cell r="DZ101">
            <v>2457739.2725986266</v>
          </cell>
          <cell r="EA101">
            <v>1073049.7273690645</v>
          </cell>
          <cell r="EB101">
            <v>827331.28465355001</v>
          </cell>
          <cell r="EC101">
            <v>376363.50513523188</v>
          </cell>
          <cell r="ED101">
            <v>1482876.794080531</v>
          </cell>
          <cell r="EE101">
            <v>0</v>
          </cell>
          <cell r="EF101">
            <v>634736.49059156794</v>
          </cell>
          <cell r="EG101">
            <v>2810148.6164160003</v>
          </cell>
          <cell r="EH101">
            <v>0</v>
          </cell>
          <cell r="EI101">
            <v>795991.54358400009</v>
          </cell>
          <cell r="EJ101">
            <v>2408.64</v>
          </cell>
          <cell r="EL101">
            <v>10492645.890000002</v>
          </cell>
          <cell r="EM101">
            <v>0</v>
          </cell>
        </row>
        <row r="102">
          <cell r="B102">
            <v>0</v>
          </cell>
          <cell r="C102">
            <v>-1.3824319466948509E-10</v>
          </cell>
          <cell r="E102">
            <v>0</v>
          </cell>
          <cell r="F102">
            <v>0</v>
          </cell>
          <cell r="Q102">
            <v>0</v>
          </cell>
          <cell r="R102">
            <v>-1.862645149230957E-9</v>
          </cell>
          <cell r="S102">
            <v>0</v>
          </cell>
          <cell r="T102">
            <v>0</v>
          </cell>
          <cell r="V102">
            <v>0</v>
          </cell>
          <cell r="W102">
            <v>2.7939677238464355E-9</v>
          </cell>
          <cell r="X102">
            <v>0</v>
          </cell>
          <cell r="Y102">
            <v>1.5133991837501526E-9</v>
          </cell>
          <cell r="AA102">
            <v>0</v>
          </cell>
          <cell r="AB102">
            <v>0</v>
          </cell>
          <cell r="AC102">
            <v>0</v>
          </cell>
          <cell r="AD102">
            <v>0</v>
          </cell>
          <cell r="AE102">
            <v>0</v>
          </cell>
        </row>
        <row r="104">
          <cell r="H104" t="str">
            <v>North - Forecast under £10k</v>
          </cell>
        </row>
        <row r="105">
          <cell r="A105" t="str">
            <v>81125</v>
          </cell>
          <cell r="B105">
            <v>0</v>
          </cell>
          <cell r="C105">
            <v>753.18</v>
          </cell>
          <cell r="E105">
            <v>100</v>
          </cell>
          <cell r="F105">
            <v>6678.62</v>
          </cell>
          <cell r="H105" t="str">
            <v>Ipswich (Cliff Road)</v>
          </cell>
          <cell r="I105" t="str">
            <v>81125</v>
          </cell>
          <cell r="J105" t="str">
            <v>Closure</v>
          </cell>
          <cell r="K105" t="str">
            <v>North</v>
          </cell>
          <cell r="L105" t="str">
            <v>Jan 05</v>
          </cell>
          <cell r="M105" t="str">
            <v>Jan 05</v>
          </cell>
          <cell r="N105" t="str">
            <v>Jan 05</v>
          </cell>
          <cell r="O105" t="str">
            <v>Feb 06</v>
          </cell>
          <cell r="Q105">
            <v>0</v>
          </cell>
          <cell r="R105">
            <v>0</v>
          </cell>
          <cell r="S105">
            <v>8284.98</v>
          </cell>
          <cell r="T105">
            <v>6889.76</v>
          </cell>
          <cell r="V105">
            <v>100</v>
          </cell>
          <cell r="W105">
            <v>-100</v>
          </cell>
          <cell r="X105">
            <v>133.33333333333334</v>
          </cell>
          <cell r="Y105">
            <v>-133.33333333333334</v>
          </cell>
          <cell r="AA105">
            <v>753.18</v>
          </cell>
          <cell r="AB105">
            <v>6778.62</v>
          </cell>
          <cell r="AC105">
            <v>8284.98</v>
          </cell>
          <cell r="AD105">
            <v>6889.76</v>
          </cell>
          <cell r="AE105">
            <v>0</v>
          </cell>
          <cell r="AG105">
            <v>0</v>
          </cell>
          <cell r="AH105">
            <v>0</v>
          </cell>
          <cell r="AI105">
            <v>0</v>
          </cell>
          <cell r="AJ105">
            <v>0</v>
          </cell>
          <cell r="AK105">
            <v>30000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X105">
            <v>30000</v>
          </cell>
          <cell r="BY105">
            <v>0</v>
          </cell>
          <cell r="CA105">
            <v>30000</v>
          </cell>
          <cell r="CC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V105">
            <v>0</v>
          </cell>
          <cell r="DW105">
            <v>0</v>
          </cell>
          <cell r="DY105">
            <v>0</v>
          </cell>
          <cell r="DZ105">
            <v>0</v>
          </cell>
          <cell r="EA105">
            <v>0</v>
          </cell>
          <cell r="EB105">
            <v>0</v>
          </cell>
          <cell r="EC105">
            <v>0</v>
          </cell>
          <cell r="ED105">
            <v>0</v>
          </cell>
          <cell r="EE105">
            <v>0</v>
          </cell>
          <cell r="EF105">
            <v>0</v>
          </cell>
          <cell r="EG105">
            <v>0</v>
          </cell>
          <cell r="EH105">
            <v>0</v>
          </cell>
          <cell r="EI105">
            <v>0</v>
          </cell>
          <cell r="EJ105">
            <v>0</v>
          </cell>
          <cell r="EL105">
            <v>0</v>
          </cell>
          <cell r="EM105">
            <v>0</v>
          </cell>
        </row>
        <row r="106">
          <cell r="A106" t="str">
            <v>81028</v>
          </cell>
          <cell r="B106">
            <v>1687.76</v>
          </cell>
          <cell r="C106">
            <v>-987.37</v>
          </cell>
          <cell r="E106">
            <v>5189.84</v>
          </cell>
          <cell r="F106">
            <v>1113.67</v>
          </cell>
          <cell r="H106" t="str">
            <v>Clacton (Old Road)</v>
          </cell>
          <cell r="I106" t="str">
            <v>81028</v>
          </cell>
          <cell r="J106" t="str">
            <v>C</v>
          </cell>
          <cell r="K106" t="str">
            <v>North</v>
          </cell>
          <cell r="Q106">
            <v>7704.29</v>
          </cell>
          <cell r="R106">
            <v>0</v>
          </cell>
          <cell r="S106">
            <v>0</v>
          </cell>
          <cell r="T106">
            <v>-1878.3000000000002</v>
          </cell>
          <cell r="V106">
            <v>10253.119999999999</v>
          </cell>
          <cell r="W106">
            <v>-2548.829999999999</v>
          </cell>
          <cell r="X106">
            <v>6919.7866666666669</v>
          </cell>
          <cell r="Y106">
            <v>784.5033333333331</v>
          </cell>
          <cell r="AA106">
            <v>700.39</v>
          </cell>
          <cell r="AB106">
            <v>6303.51</v>
          </cell>
          <cell r="AC106">
            <v>7704.29</v>
          </cell>
          <cell r="AD106">
            <v>5825.99</v>
          </cell>
          <cell r="AE106">
            <v>7704.29</v>
          </cell>
          <cell r="AG106">
            <v>0</v>
          </cell>
          <cell r="AH106">
            <v>0</v>
          </cell>
          <cell r="AI106">
            <v>0</v>
          </cell>
          <cell r="AJ106">
            <v>0</v>
          </cell>
          <cell r="AK106">
            <v>1000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X106">
            <v>1000</v>
          </cell>
          <cell r="BY106">
            <v>0</v>
          </cell>
          <cell r="CA106">
            <v>1000</v>
          </cell>
          <cell r="CC106">
            <v>0</v>
          </cell>
          <cell r="CE106">
            <v>0</v>
          </cell>
          <cell r="CF106">
            <v>0</v>
          </cell>
          <cell r="CG106">
            <v>0</v>
          </cell>
          <cell r="CH106">
            <v>0</v>
          </cell>
          <cell r="CI106">
            <v>7704.29</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V106">
            <v>7704.29</v>
          </cell>
          <cell r="DW106">
            <v>0</v>
          </cell>
          <cell r="DY106">
            <v>0</v>
          </cell>
          <cell r="DZ106">
            <v>7704.29</v>
          </cell>
          <cell r="EA106">
            <v>0</v>
          </cell>
          <cell r="EB106">
            <v>0</v>
          </cell>
          <cell r="EC106">
            <v>0</v>
          </cell>
          <cell r="ED106">
            <v>0</v>
          </cell>
          <cell r="EE106">
            <v>0</v>
          </cell>
          <cell r="EF106">
            <v>0</v>
          </cell>
          <cell r="EG106">
            <v>0</v>
          </cell>
          <cell r="EH106">
            <v>0</v>
          </cell>
          <cell r="EI106">
            <v>0</v>
          </cell>
          <cell r="EJ106">
            <v>0</v>
          </cell>
          <cell r="EL106">
            <v>7704.29</v>
          </cell>
          <cell r="EM106">
            <v>0</v>
          </cell>
        </row>
        <row r="107">
          <cell r="A107" t="str">
            <v>81110</v>
          </cell>
          <cell r="B107">
            <v>1155.46</v>
          </cell>
          <cell r="C107">
            <v>-732.56000000000006</v>
          </cell>
          <cell r="E107">
            <v>6460.78</v>
          </cell>
          <cell r="F107">
            <v>-2654.68</v>
          </cell>
          <cell r="H107" t="str">
            <v>Nottingham (Triumph Road)</v>
          </cell>
          <cell r="I107" t="str">
            <v>81110</v>
          </cell>
          <cell r="J107" t="str">
            <v>A</v>
          </cell>
          <cell r="K107" t="str">
            <v>North</v>
          </cell>
          <cell r="Q107">
            <v>5074.8</v>
          </cell>
          <cell r="R107">
            <v>0</v>
          </cell>
          <cell r="S107">
            <v>0</v>
          </cell>
          <cell r="T107">
            <v>-804.97000000000025</v>
          </cell>
          <cell r="V107">
            <v>9927.16</v>
          </cell>
          <cell r="W107">
            <v>-4852.3599999999997</v>
          </cell>
          <cell r="X107">
            <v>8614.373333333333</v>
          </cell>
          <cell r="Y107">
            <v>-3539.5733333333328</v>
          </cell>
          <cell r="AA107">
            <v>422.9</v>
          </cell>
          <cell r="AB107">
            <v>3806.1</v>
          </cell>
          <cell r="AC107">
            <v>5074.8</v>
          </cell>
          <cell r="AD107">
            <v>4269.83</v>
          </cell>
          <cell r="AE107">
            <v>5074.8</v>
          </cell>
          <cell r="AG107">
            <v>0</v>
          </cell>
          <cell r="AH107">
            <v>0</v>
          </cell>
          <cell r="AI107">
            <v>0</v>
          </cell>
          <cell r="AJ107">
            <v>0</v>
          </cell>
          <cell r="AK107">
            <v>2000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X107">
            <v>2000</v>
          </cell>
          <cell r="BY107">
            <v>0</v>
          </cell>
          <cell r="CA107">
            <v>2000</v>
          </cell>
          <cell r="CC107">
            <v>0</v>
          </cell>
          <cell r="CE107">
            <v>0</v>
          </cell>
          <cell r="CF107">
            <v>0</v>
          </cell>
          <cell r="CG107">
            <v>0</v>
          </cell>
          <cell r="CH107">
            <v>0</v>
          </cell>
          <cell r="CI107">
            <v>5074.8</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V107">
            <v>5074.8</v>
          </cell>
          <cell r="DW107">
            <v>0</v>
          </cell>
          <cell r="DY107">
            <v>0</v>
          </cell>
          <cell r="DZ107">
            <v>5074.8</v>
          </cell>
          <cell r="EA107">
            <v>0</v>
          </cell>
          <cell r="EB107">
            <v>0</v>
          </cell>
          <cell r="EC107">
            <v>0</v>
          </cell>
          <cell r="ED107">
            <v>0</v>
          </cell>
          <cell r="EE107">
            <v>0</v>
          </cell>
          <cell r="EF107">
            <v>0</v>
          </cell>
          <cell r="EG107">
            <v>0</v>
          </cell>
          <cell r="EH107">
            <v>0</v>
          </cell>
          <cell r="EI107">
            <v>0</v>
          </cell>
          <cell r="EJ107">
            <v>0</v>
          </cell>
          <cell r="EL107">
            <v>5074.8</v>
          </cell>
          <cell r="EM107">
            <v>0</v>
          </cell>
        </row>
        <row r="108">
          <cell r="A108" t="str">
            <v>81159</v>
          </cell>
          <cell r="B108">
            <v>693.81</v>
          </cell>
          <cell r="C108">
            <v>-330.09999999999997</v>
          </cell>
          <cell r="E108">
            <v>2524.27</v>
          </cell>
          <cell r="F108">
            <v>749.11999999999989</v>
          </cell>
          <cell r="H108" t="str">
            <v>Warrington OU (Winwick Road)</v>
          </cell>
          <cell r="I108" t="str">
            <v>81159</v>
          </cell>
          <cell r="J108" t="str">
            <v>B</v>
          </cell>
          <cell r="K108" t="str">
            <v>North</v>
          </cell>
          <cell r="Q108">
            <v>3915.8</v>
          </cell>
          <cell r="R108">
            <v>0</v>
          </cell>
          <cell r="S108">
            <v>448.72000000000025</v>
          </cell>
          <cell r="T108">
            <v>-4275.8900000000003</v>
          </cell>
          <cell r="V108">
            <v>4605.7</v>
          </cell>
          <cell r="W108">
            <v>-689.89999999999964</v>
          </cell>
          <cell r="X108">
            <v>3365.6933333333332</v>
          </cell>
          <cell r="Y108">
            <v>550.10666666666702</v>
          </cell>
          <cell r="AA108">
            <v>363.71</v>
          </cell>
          <cell r="AB108">
            <v>3273.39</v>
          </cell>
          <cell r="AC108">
            <v>4364.5200000000004</v>
          </cell>
          <cell r="AD108">
            <v>-360.09</v>
          </cell>
          <cell r="AE108">
            <v>3915.8</v>
          </cell>
          <cell r="AG108">
            <v>0</v>
          </cell>
          <cell r="AH108">
            <v>0</v>
          </cell>
          <cell r="AI108">
            <v>0</v>
          </cell>
          <cell r="AJ108">
            <v>0</v>
          </cell>
          <cell r="AK108">
            <v>0</v>
          </cell>
          <cell r="AL108">
            <v>0</v>
          </cell>
          <cell r="AM108">
            <v>2000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X108">
            <v>2000</v>
          </cell>
          <cell r="BY108">
            <v>0</v>
          </cell>
          <cell r="CA108">
            <v>2000</v>
          </cell>
          <cell r="CC108">
            <v>0</v>
          </cell>
          <cell r="CE108">
            <v>0</v>
          </cell>
          <cell r="CF108">
            <v>0</v>
          </cell>
          <cell r="CG108">
            <v>0</v>
          </cell>
          <cell r="CH108">
            <v>0</v>
          </cell>
          <cell r="CI108">
            <v>0</v>
          </cell>
          <cell r="CJ108">
            <v>0</v>
          </cell>
          <cell r="CK108">
            <v>3915.8</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V108">
            <v>3915.8</v>
          </cell>
          <cell r="DW108">
            <v>0</v>
          </cell>
          <cell r="DY108">
            <v>0</v>
          </cell>
          <cell r="DZ108">
            <v>3915.8</v>
          </cell>
          <cell r="EA108">
            <v>0</v>
          </cell>
          <cell r="EB108">
            <v>0</v>
          </cell>
          <cell r="EC108">
            <v>0</v>
          </cell>
          <cell r="ED108">
            <v>0</v>
          </cell>
          <cell r="EE108">
            <v>0</v>
          </cell>
          <cell r="EF108">
            <v>0</v>
          </cell>
          <cell r="EG108">
            <v>0</v>
          </cell>
          <cell r="EH108">
            <v>0</v>
          </cell>
          <cell r="EI108">
            <v>0</v>
          </cell>
          <cell r="EJ108">
            <v>0</v>
          </cell>
          <cell r="EL108">
            <v>3915.8</v>
          </cell>
          <cell r="EM108">
            <v>0</v>
          </cell>
        </row>
        <row r="109">
          <cell r="A109" t="str">
            <v>81042</v>
          </cell>
          <cell r="B109">
            <v>443.32</v>
          </cell>
          <cell r="C109">
            <v>-108.48000000000002</v>
          </cell>
          <cell r="E109">
            <v>5892.84</v>
          </cell>
          <cell r="F109">
            <v>-2879.28</v>
          </cell>
          <cell r="H109" t="str">
            <v>Oldham (Higginshaw Lane)</v>
          </cell>
          <cell r="I109" t="str">
            <v>81042</v>
          </cell>
          <cell r="J109" t="str">
            <v/>
          </cell>
          <cell r="K109" t="str">
            <v>North</v>
          </cell>
          <cell r="Q109">
            <v>3683.24</v>
          </cell>
          <cell r="R109">
            <v>0</v>
          </cell>
          <cell r="S109">
            <v>0</v>
          </cell>
          <cell r="T109">
            <v>6578.83</v>
          </cell>
          <cell r="V109">
            <v>7222.8</v>
          </cell>
          <cell r="W109">
            <v>-3539.5600000000004</v>
          </cell>
          <cell r="X109">
            <v>7857.12</v>
          </cell>
          <cell r="Y109">
            <v>-4173.88</v>
          </cell>
          <cell r="AA109">
            <v>334.84</v>
          </cell>
          <cell r="AB109">
            <v>3013.56</v>
          </cell>
          <cell r="AC109">
            <v>3683.24</v>
          </cell>
          <cell r="AD109">
            <v>10262.07</v>
          </cell>
          <cell r="AE109">
            <v>3683.24</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1000</v>
          </cell>
          <cell r="BM109">
            <v>0</v>
          </cell>
          <cell r="BN109">
            <v>0</v>
          </cell>
          <cell r="BO109">
            <v>0</v>
          </cell>
          <cell r="BP109">
            <v>0</v>
          </cell>
          <cell r="BQ109">
            <v>0</v>
          </cell>
          <cell r="BR109">
            <v>0</v>
          </cell>
          <cell r="BS109">
            <v>0</v>
          </cell>
          <cell r="BT109">
            <v>0</v>
          </cell>
          <cell r="BU109">
            <v>0</v>
          </cell>
          <cell r="BV109">
            <v>0</v>
          </cell>
          <cell r="BX109">
            <v>1000</v>
          </cell>
          <cell r="BY109">
            <v>0</v>
          </cell>
          <cell r="CA109">
            <v>1000</v>
          </cell>
          <cell r="CC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3683.24</v>
          </cell>
          <cell r="DK109">
            <v>0</v>
          </cell>
          <cell r="DL109">
            <v>0</v>
          </cell>
          <cell r="DM109">
            <v>0</v>
          </cell>
          <cell r="DN109">
            <v>0</v>
          </cell>
          <cell r="DO109">
            <v>0</v>
          </cell>
          <cell r="DP109">
            <v>0</v>
          </cell>
          <cell r="DQ109">
            <v>0</v>
          </cell>
          <cell r="DR109">
            <v>0</v>
          </cell>
          <cell r="DS109">
            <v>0</v>
          </cell>
          <cell r="DT109">
            <v>0</v>
          </cell>
          <cell r="DV109">
            <v>3683.24</v>
          </cell>
          <cell r="DW109">
            <v>0</v>
          </cell>
          <cell r="DY109">
            <v>0</v>
          </cell>
          <cell r="DZ109">
            <v>0</v>
          </cell>
          <cell r="EA109">
            <v>0</v>
          </cell>
          <cell r="EB109">
            <v>0</v>
          </cell>
          <cell r="EC109">
            <v>0</v>
          </cell>
          <cell r="ED109">
            <v>0</v>
          </cell>
          <cell r="EE109">
            <v>0</v>
          </cell>
          <cell r="EF109">
            <v>3683.24</v>
          </cell>
          <cell r="EG109">
            <v>0</v>
          </cell>
          <cell r="EH109">
            <v>0</v>
          </cell>
          <cell r="EI109">
            <v>0</v>
          </cell>
          <cell r="EJ109">
            <v>0</v>
          </cell>
          <cell r="EL109">
            <v>3683.24</v>
          </cell>
          <cell r="EM109">
            <v>0</v>
          </cell>
        </row>
        <row r="110">
          <cell r="A110" t="str">
            <v>81047</v>
          </cell>
          <cell r="B110">
            <v>968.19</v>
          </cell>
          <cell r="C110">
            <v>-968.19</v>
          </cell>
          <cell r="E110">
            <v>2149.73</v>
          </cell>
          <cell r="F110">
            <v>-2149.73</v>
          </cell>
          <cell r="H110" t="str">
            <v>Stockport (Mersey Street)</v>
          </cell>
          <cell r="I110" t="str">
            <v>81047</v>
          </cell>
          <cell r="J110" t="str">
            <v>C</v>
          </cell>
          <cell r="K110" t="str">
            <v>North</v>
          </cell>
          <cell r="Q110">
            <v>0</v>
          </cell>
          <cell r="R110">
            <v>0</v>
          </cell>
          <cell r="S110">
            <v>0</v>
          </cell>
          <cell r="T110">
            <v>0</v>
          </cell>
          <cell r="V110">
            <v>5054.3</v>
          </cell>
          <cell r="W110">
            <v>-5054.3</v>
          </cell>
          <cell r="X110">
            <v>2866.3066666666668</v>
          </cell>
          <cell r="Y110">
            <v>-2866.3066666666668</v>
          </cell>
          <cell r="AA110">
            <v>0</v>
          </cell>
          <cell r="AB110">
            <v>0</v>
          </cell>
          <cell r="AC110">
            <v>0</v>
          </cell>
          <cell r="AD110">
            <v>0</v>
          </cell>
          <cell r="AE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1000</v>
          </cell>
          <cell r="BM110">
            <v>0</v>
          </cell>
          <cell r="BN110">
            <v>0</v>
          </cell>
          <cell r="BO110">
            <v>0</v>
          </cell>
          <cell r="BP110">
            <v>0</v>
          </cell>
          <cell r="BQ110">
            <v>0</v>
          </cell>
          <cell r="BR110">
            <v>0</v>
          </cell>
          <cell r="BS110">
            <v>0</v>
          </cell>
          <cell r="BT110">
            <v>0</v>
          </cell>
          <cell r="BU110">
            <v>0</v>
          </cell>
          <cell r="BV110">
            <v>0</v>
          </cell>
          <cell r="BX110">
            <v>1000</v>
          </cell>
          <cell r="BY110">
            <v>0</v>
          </cell>
          <cell r="CA110">
            <v>1000</v>
          </cell>
          <cell r="CC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V110">
            <v>0</v>
          </cell>
          <cell r="DW110">
            <v>0</v>
          </cell>
          <cell r="DY110">
            <v>0</v>
          </cell>
          <cell r="DZ110">
            <v>0</v>
          </cell>
          <cell r="EA110">
            <v>0</v>
          </cell>
          <cell r="EB110">
            <v>0</v>
          </cell>
          <cell r="EC110">
            <v>0</v>
          </cell>
          <cell r="ED110">
            <v>0</v>
          </cell>
          <cell r="EE110">
            <v>0</v>
          </cell>
          <cell r="EF110">
            <v>0</v>
          </cell>
          <cell r="EG110">
            <v>0</v>
          </cell>
          <cell r="EH110">
            <v>0</v>
          </cell>
          <cell r="EI110">
            <v>0</v>
          </cell>
          <cell r="EJ110">
            <v>0</v>
          </cell>
          <cell r="EL110">
            <v>0</v>
          </cell>
          <cell r="EM110">
            <v>0</v>
          </cell>
        </row>
        <row r="111">
          <cell r="A111" t="str">
            <v>81019</v>
          </cell>
          <cell r="B111">
            <v>297.49</v>
          </cell>
          <cell r="C111">
            <v>7.6800000000000068</v>
          </cell>
          <cell r="E111">
            <v>838.79</v>
          </cell>
          <cell r="F111">
            <v>1907.7400000000002</v>
          </cell>
          <cell r="H111" t="str">
            <v>Kendal (Parkside Road)</v>
          </cell>
          <cell r="I111" t="str">
            <v>81019</v>
          </cell>
          <cell r="J111" t="str">
            <v>B</v>
          </cell>
          <cell r="K111" t="str">
            <v>North</v>
          </cell>
          <cell r="Q111">
            <v>4701.08</v>
          </cell>
          <cell r="R111">
            <v>0</v>
          </cell>
          <cell r="S111">
            <v>-1039.04</v>
          </cell>
          <cell r="T111">
            <v>-3841.63</v>
          </cell>
          <cell r="V111">
            <v>1731.26</v>
          </cell>
          <cell r="W111">
            <v>2969.8199999999997</v>
          </cell>
          <cell r="X111">
            <v>1118.3866666666665</v>
          </cell>
          <cell r="Y111">
            <v>3582.6933333333336</v>
          </cell>
          <cell r="AA111">
            <v>305.17</v>
          </cell>
          <cell r="AB111">
            <v>2746.53</v>
          </cell>
          <cell r="AC111">
            <v>3662.04</v>
          </cell>
          <cell r="AD111">
            <v>859.45</v>
          </cell>
          <cell r="AE111">
            <v>4701.08</v>
          </cell>
          <cell r="AG111">
            <v>0</v>
          </cell>
          <cell r="AH111">
            <v>0</v>
          </cell>
          <cell r="AI111">
            <v>0</v>
          </cell>
          <cell r="AJ111">
            <v>0</v>
          </cell>
          <cell r="AK111">
            <v>0</v>
          </cell>
          <cell r="AL111">
            <v>0</v>
          </cell>
          <cell r="AM111">
            <v>1000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X111">
            <v>1000</v>
          </cell>
          <cell r="BY111">
            <v>0</v>
          </cell>
          <cell r="CA111">
            <v>1000</v>
          </cell>
          <cell r="CC111">
            <v>0</v>
          </cell>
          <cell r="CE111">
            <v>0</v>
          </cell>
          <cell r="CF111">
            <v>0</v>
          </cell>
          <cell r="CG111">
            <v>0</v>
          </cell>
          <cell r="CH111">
            <v>0</v>
          </cell>
          <cell r="CI111">
            <v>0</v>
          </cell>
          <cell r="CJ111">
            <v>0</v>
          </cell>
          <cell r="CK111">
            <v>4701.08</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V111">
            <v>4701.08</v>
          </cell>
          <cell r="DW111">
            <v>0</v>
          </cell>
          <cell r="DY111">
            <v>0</v>
          </cell>
          <cell r="DZ111">
            <v>4701.08</v>
          </cell>
          <cell r="EA111">
            <v>0</v>
          </cell>
          <cell r="EB111">
            <v>0</v>
          </cell>
          <cell r="EC111">
            <v>0</v>
          </cell>
          <cell r="ED111">
            <v>0</v>
          </cell>
          <cell r="EE111">
            <v>0</v>
          </cell>
          <cell r="EF111">
            <v>0</v>
          </cell>
          <cell r="EG111">
            <v>0</v>
          </cell>
          <cell r="EH111">
            <v>0</v>
          </cell>
          <cell r="EI111">
            <v>0</v>
          </cell>
          <cell r="EJ111">
            <v>0</v>
          </cell>
          <cell r="EL111">
            <v>4701.08</v>
          </cell>
          <cell r="EM111">
            <v>0</v>
          </cell>
        </row>
        <row r="112">
          <cell r="A112" t="str">
            <v>M178914</v>
          </cell>
          <cell r="B112">
            <v>0</v>
          </cell>
          <cell r="C112">
            <v>279.66000000000003</v>
          </cell>
          <cell r="E112">
            <v>0</v>
          </cell>
          <cell r="F112">
            <v>2516.94</v>
          </cell>
          <cell r="H112" t="str">
            <v>Moat Lane Carnforth</v>
          </cell>
          <cell r="I112" t="str">
            <v>M178914</v>
          </cell>
          <cell r="J112" t="str">
            <v>T&amp;C</v>
          </cell>
          <cell r="K112" t="str">
            <v>North</v>
          </cell>
          <cell r="Q112">
            <v>3076.26</v>
          </cell>
          <cell r="R112">
            <v>0</v>
          </cell>
          <cell r="S112">
            <v>0</v>
          </cell>
          <cell r="T112">
            <v>-349.49000000000024</v>
          </cell>
          <cell r="V112">
            <v>0</v>
          </cell>
          <cell r="W112">
            <v>3076.26</v>
          </cell>
          <cell r="X112">
            <v>0</v>
          </cell>
          <cell r="Y112">
            <v>3076.26</v>
          </cell>
          <cell r="AA112">
            <v>279.66000000000003</v>
          </cell>
          <cell r="AB112">
            <v>2516.94</v>
          </cell>
          <cell r="AC112">
            <v>3076.26</v>
          </cell>
          <cell r="AD112">
            <v>2726.77</v>
          </cell>
          <cell r="AE112">
            <v>3076.26</v>
          </cell>
          <cell r="AG112">
            <v>0</v>
          </cell>
          <cell r="AH112">
            <v>0</v>
          </cell>
          <cell r="AI112">
            <v>0</v>
          </cell>
          <cell r="AJ112">
            <v>0</v>
          </cell>
          <cell r="AK112">
            <v>0</v>
          </cell>
          <cell r="AL112">
            <v>0</v>
          </cell>
          <cell r="AM112">
            <v>2000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X112">
            <v>2000</v>
          </cell>
          <cell r="BY112">
            <v>0</v>
          </cell>
          <cell r="CA112">
            <v>2000</v>
          </cell>
          <cell r="CC112">
            <v>0</v>
          </cell>
          <cell r="CE112">
            <v>0</v>
          </cell>
          <cell r="CF112">
            <v>0</v>
          </cell>
          <cell r="CG112">
            <v>0</v>
          </cell>
          <cell r="CH112">
            <v>0</v>
          </cell>
          <cell r="CI112">
            <v>0</v>
          </cell>
          <cell r="CJ112">
            <v>0</v>
          </cell>
          <cell r="CK112">
            <v>3076.26</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V112">
            <v>3076.26</v>
          </cell>
          <cell r="DW112">
            <v>0</v>
          </cell>
          <cell r="DY112">
            <v>0</v>
          </cell>
          <cell r="DZ112">
            <v>3076.26</v>
          </cell>
          <cell r="EA112">
            <v>0</v>
          </cell>
          <cell r="EB112">
            <v>0</v>
          </cell>
          <cell r="EC112">
            <v>0</v>
          </cell>
          <cell r="ED112">
            <v>0</v>
          </cell>
          <cell r="EE112">
            <v>0</v>
          </cell>
          <cell r="EF112">
            <v>0</v>
          </cell>
          <cell r="EG112">
            <v>0</v>
          </cell>
          <cell r="EH112">
            <v>0</v>
          </cell>
          <cell r="EI112">
            <v>0</v>
          </cell>
          <cell r="EJ112">
            <v>0</v>
          </cell>
          <cell r="EL112">
            <v>3076.26</v>
          </cell>
          <cell r="EM112">
            <v>0</v>
          </cell>
        </row>
        <row r="113">
          <cell r="A113" t="str">
            <v>81016</v>
          </cell>
          <cell r="B113">
            <v>-676.08</v>
          </cell>
          <cell r="C113">
            <v>908.22</v>
          </cell>
          <cell r="E113">
            <v>1956.62</v>
          </cell>
          <cell r="F113">
            <v>132.64000000000033</v>
          </cell>
          <cell r="H113" t="str">
            <v>Widnes (Ditton Road)</v>
          </cell>
          <cell r="I113" t="str">
            <v>81016</v>
          </cell>
          <cell r="J113" t="str">
            <v>C</v>
          </cell>
          <cell r="K113" t="str">
            <v>North</v>
          </cell>
          <cell r="Q113">
            <v>4569.12</v>
          </cell>
          <cell r="R113">
            <v>0</v>
          </cell>
          <cell r="S113">
            <v>-2015.58</v>
          </cell>
          <cell r="T113">
            <v>-1468.7599999999998</v>
          </cell>
          <cell r="V113">
            <v>-71.620000000000346</v>
          </cell>
          <cell r="W113">
            <v>4640.74</v>
          </cell>
          <cell r="X113">
            <v>2608.8266666666664</v>
          </cell>
          <cell r="Y113">
            <v>1960.2933333333335</v>
          </cell>
          <cell r="AA113">
            <v>232.14</v>
          </cell>
          <cell r="AB113">
            <v>2089.2600000000002</v>
          </cell>
          <cell r="AC113">
            <v>2553.54</v>
          </cell>
          <cell r="AD113">
            <v>3100.36</v>
          </cell>
          <cell r="AE113">
            <v>4569.12</v>
          </cell>
          <cell r="AG113">
            <v>0</v>
          </cell>
          <cell r="AH113">
            <v>0</v>
          </cell>
          <cell r="AI113">
            <v>0</v>
          </cell>
          <cell r="AJ113">
            <v>0</v>
          </cell>
          <cell r="AK113">
            <v>0</v>
          </cell>
          <cell r="AL113">
            <v>0</v>
          </cell>
          <cell r="AM113">
            <v>2000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2000</v>
          </cell>
          <cell r="BY113">
            <v>0</v>
          </cell>
          <cell r="CA113">
            <v>2000</v>
          </cell>
          <cell r="CC113">
            <v>0</v>
          </cell>
          <cell r="CE113">
            <v>0</v>
          </cell>
          <cell r="CF113">
            <v>0</v>
          </cell>
          <cell r="CG113">
            <v>0</v>
          </cell>
          <cell r="CH113">
            <v>0</v>
          </cell>
          <cell r="CI113">
            <v>0</v>
          </cell>
          <cell r="CJ113">
            <v>0</v>
          </cell>
          <cell r="CK113">
            <v>4569.12</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V113">
            <v>4569.12</v>
          </cell>
          <cell r="DW113">
            <v>0</v>
          </cell>
          <cell r="DY113">
            <v>0</v>
          </cell>
          <cell r="DZ113">
            <v>4569.12</v>
          </cell>
          <cell r="EA113">
            <v>0</v>
          </cell>
          <cell r="EB113">
            <v>0</v>
          </cell>
          <cell r="EC113">
            <v>0</v>
          </cell>
          <cell r="ED113">
            <v>0</v>
          </cell>
          <cell r="EE113">
            <v>0</v>
          </cell>
          <cell r="EF113">
            <v>0</v>
          </cell>
          <cell r="EG113">
            <v>0</v>
          </cell>
          <cell r="EH113">
            <v>0</v>
          </cell>
          <cell r="EI113">
            <v>0</v>
          </cell>
          <cell r="EJ113">
            <v>0</v>
          </cell>
          <cell r="EL113">
            <v>4569.12</v>
          </cell>
          <cell r="EM113">
            <v>0</v>
          </cell>
        </row>
        <row r="114">
          <cell r="A114" t="str">
            <v>81041</v>
          </cell>
          <cell r="B114">
            <v>1079.56</v>
          </cell>
          <cell r="C114">
            <v>-874.55</v>
          </cell>
          <cell r="E114">
            <v>4756.0600000000004</v>
          </cell>
          <cell r="F114">
            <v>-2910.9700000000003</v>
          </cell>
          <cell r="H114" t="str">
            <v>Denton (Oldham Street)</v>
          </cell>
          <cell r="I114" t="str">
            <v>81041</v>
          </cell>
          <cell r="J114" t="str">
            <v>B</v>
          </cell>
          <cell r="K114" t="str">
            <v>North</v>
          </cell>
          <cell r="Q114">
            <v>4738.6400000000003</v>
          </cell>
          <cell r="R114">
            <v>0</v>
          </cell>
          <cell r="S114">
            <v>-2278.5200000000004</v>
          </cell>
          <cell r="T114">
            <v>-2052.4300000000003</v>
          </cell>
          <cell r="V114">
            <v>7994.74</v>
          </cell>
          <cell r="W114">
            <v>-3256.0999999999995</v>
          </cell>
          <cell r="X114">
            <v>6341.4133333333339</v>
          </cell>
          <cell r="Y114">
            <v>-1602.7733333333335</v>
          </cell>
          <cell r="AA114">
            <v>205.01</v>
          </cell>
          <cell r="AB114">
            <v>1845.09</v>
          </cell>
          <cell r="AC114">
            <v>2460.12</v>
          </cell>
          <cell r="AD114">
            <v>2686.21</v>
          </cell>
          <cell r="AE114">
            <v>4738.6400000000003</v>
          </cell>
          <cell r="AG114">
            <v>0</v>
          </cell>
          <cell r="AH114">
            <v>0</v>
          </cell>
          <cell r="AI114">
            <v>0</v>
          </cell>
          <cell r="AJ114">
            <v>0</v>
          </cell>
          <cell r="AK114">
            <v>0</v>
          </cell>
          <cell r="AL114">
            <v>0</v>
          </cell>
          <cell r="AM114">
            <v>2000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2000</v>
          </cell>
          <cell r="BY114">
            <v>0</v>
          </cell>
          <cell r="CA114">
            <v>2000</v>
          </cell>
          <cell r="CC114">
            <v>0</v>
          </cell>
          <cell r="CE114">
            <v>0</v>
          </cell>
          <cell r="CF114">
            <v>0</v>
          </cell>
          <cell r="CG114">
            <v>0</v>
          </cell>
          <cell r="CH114">
            <v>0</v>
          </cell>
          <cell r="CI114">
            <v>0</v>
          </cell>
          <cell r="CJ114">
            <v>0</v>
          </cell>
          <cell r="CK114">
            <v>4738.6400000000003</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V114">
            <v>4738.6400000000003</v>
          </cell>
          <cell r="DW114">
            <v>0</v>
          </cell>
          <cell r="DY114">
            <v>0</v>
          </cell>
          <cell r="DZ114">
            <v>4738.6400000000003</v>
          </cell>
          <cell r="EA114">
            <v>0</v>
          </cell>
          <cell r="EB114">
            <v>0</v>
          </cell>
          <cell r="EC114">
            <v>0</v>
          </cell>
          <cell r="ED114">
            <v>0</v>
          </cell>
          <cell r="EE114">
            <v>0</v>
          </cell>
          <cell r="EF114">
            <v>0</v>
          </cell>
          <cell r="EG114">
            <v>0</v>
          </cell>
          <cell r="EH114">
            <v>0</v>
          </cell>
          <cell r="EI114">
            <v>0</v>
          </cell>
          <cell r="EJ114">
            <v>0</v>
          </cell>
          <cell r="EL114">
            <v>4738.6400000000003</v>
          </cell>
          <cell r="EM114">
            <v>0</v>
          </cell>
        </row>
        <row r="115">
          <cell r="A115" t="str">
            <v>82003</v>
          </cell>
          <cell r="B115">
            <v>815.85</v>
          </cell>
          <cell r="C115">
            <v>-615.13</v>
          </cell>
          <cell r="E115">
            <v>3020.83</v>
          </cell>
          <cell r="F115">
            <v>-1214.3499999999999</v>
          </cell>
          <cell r="H115" t="str">
            <v>North Staff Costs (Transco)</v>
          </cell>
          <cell r="I115" t="str">
            <v>82003</v>
          </cell>
          <cell r="J115" t="str">
            <v>Staff</v>
          </cell>
          <cell r="K115" t="str">
            <v>North</v>
          </cell>
          <cell r="Q115">
            <v>2408.64</v>
          </cell>
          <cell r="R115">
            <v>0</v>
          </cell>
          <cell r="S115">
            <v>0</v>
          </cell>
          <cell r="T115">
            <v>-9808.64</v>
          </cell>
          <cell r="V115">
            <v>5468.38</v>
          </cell>
          <cell r="W115">
            <v>-3059.7400000000002</v>
          </cell>
          <cell r="X115">
            <v>4027.7733333333331</v>
          </cell>
          <cell r="Y115">
            <v>-1619.1333333333332</v>
          </cell>
          <cell r="AA115">
            <v>200.72</v>
          </cell>
          <cell r="AB115">
            <v>1806.48</v>
          </cell>
          <cell r="AC115">
            <v>2408.64</v>
          </cell>
          <cell r="AD115">
            <v>-7400</v>
          </cell>
          <cell r="AE115">
            <v>2408.64</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1000</v>
          </cell>
          <cell r="BX115">
            <v>1000</v>
          </cell>
          <cell r="BY115">
            <v>0</v>
          </cell>
          <cell r="CA115">
            <v>1000</v>
          </cell>
          <cell r="CC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2408.64</v>
          </cell>
          <cell r="DV115">
            <v>2408.64</v>
          </cell>
          <cell r="DW115">
            <v>0</v>
          </cell>
          <cell r="DY115">
            <v>0</v>
          </cell>
          <cell r="DZ115">
            <v>0</v>
          </cell>
          <cell r="EA115">
            <v>0</v>
          </cell>
          <cell r="EB115">
            <v>0</v>
          </cell>
          <cell r="EC115">
            <v>0</v>
          </cell>
          <cell r="ED115">
            <v>0</v>
          </cell>
          <cell r="EE115">
            <v>0</v>
          </cell>
          <cell r="EF115">
            <v>0</v>
          </cell>
          <cell r="EG115">
            <v>0</v>
          </cell>
          <cell r="EH115">
            <v>0</v>
          </cell>
          <cell r="EI115">
            <v>0</v>
          </cell>
          <cell r="EJ115">
            <v>2408.64</v>
          </cell>
          <cell r="EL115">
            <v>2408.64</v>
          </cell>
          <cell r="EM115">
            <v>0</v>
          </cell>
        </row>
        <row r="116">
          <cell r="A116" t="str">
            <v>81046</v>
          </cell>
          <cell r="B116">
            <v>503.3</v>
          </cell>
          <cell r="C116">
            <v>-311.39999999999998</v>
          </cell>
          <cell r="E116">
            <v>3519.44</v>
          </cell>
          <cell r="F116">
            <v>-1792.3400000000001</v>
          </cell>
          <cell r="H116" t="str">
            <v>Salford (Liverpool Street)</v>
          </cell>
          <cell r="I116" t="str">
            <v>81046</v>
          </cell>
          <cell r="J116" t="str">
            <v>C</v>
          </cell>
          <cell r="K116" t="str">
            <v>North</v>
          </cell>
          <cell r="Q116">
            <v>6074.36</v>
          </cell>
          <cell r="R116">
            <v>0</v>
          </cell>
          <cell r="S116">
            <v>-3771.5599999999995</v>
          </cell>
          <cell r="T116">
            <v>-3638.7299999999996</v>
          </cell>
          <cell r="V116">
            <v>5029.34</v>
          </cell>
          <cell r="W116">
            <v>1045.0199999999995</v>
          </cell>
          <cell r="X116">
            <v>4692.5866666666661</v>
          </cell>
          <cell r="Y116">
            <v>1381.7733333333335</v>
          </cell>
          <cell r="AA116">
            <v>191.9</v>
          </cell>
          <cell r="AB116">
            <v>1727.1</v>
          </cell>
          <cell r="AC116">
            <v>2302.8000000000002</v>
          </cell>
          <cell r="AD116">
            <v>2435.63</v>
          </cell>
          <cell r="AE116">
            <v>6074.36</v>
          </cell>
          <cell r="AG116">
            <v>0</v>
          </cell>
          <cell r="AH116">
            <v>0</v>
          </cell>
          <cell r="AI116">
            <v>0</v>
          </cell>
          <cell r="AJ116">
            <v>0</v>
          </cell>
          <cell r="AK116">
            <v>0</v>
          </cell>
          <cell r="AL116">
            <v>0</v>
          </cell>
          <cell r="AM116">
            <v>2000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X116">
            <v>2000</v>
          </cell>
          <cell r="BY116">
            <v>0</v>
          </cell>
          <cell r="CA116">
            <v>2000</v>
          </cell>
          <cell r="CC116">
            <v>0</v>
          </cell>
          <cell r="CE116">
            <v>0</v>
          </cell>
          <cell r="CF116">
            <v>0</v>
          </cell>
          <cell r="CG116">
            <v>0</v>
          </cell>
          <cell r="CH116">
            <v>0</v>
          </cell>
          <cell r="CI116">
            <v>0</v>
          </cell>
          <cell r="CJ116">
            <v>0</v>
          </cell>
          <cell r="CK116">
            <v>6074.36</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V116">
            <v>6074.36</v>
          </cell>
          <cell r="DW116">
            <v>0</v>
          </cell>
          <cell r="DY116">
            <v>0</v>
          </cell>
          <cell r="DZ116">
            <v>6074.36</v>
          </cell>
          <cell r="EA116">
            <v>0</v>
          </cell>
          <cell r="EB116">
            <v>0</v>
          </cell>
          <cell r="EC116">
            <v>0</v>
          </cell>
          <cell r="ED116">
            <v>0</v>
          </cell>
          <cell r="EE116">
            <v>0</v>
          </cell>
          <cell r="EF116">
            <v>0</v>
          </cell>
          <cell r="EG116">
            <v>0</v>
          </cell>
          <cell r="EH116">
            <v>0</v>
          </cell>
          <cell r="EI116">
            <v>0</v>
          </cell>
          <cell r="EJ116">
            <v>0</v>
          </cell>
          <cell r="EL116">
            <v>6074.36</v>
          </cell>
          <cell r="EM116">
            <v>0</v>
          </cell>
        </row>
        <row r="117">
          <cell r="A117" t="str">
            <v>81081</v>
          </cell>
          <cell r="B117">
            <v>305.99</v>
          </cell>
          <cell r="C117">
            <v>-96.830000000000013</v>
          </cell>
          <cell r="E117">
            <v>3991.52</v>
          </cell>
          <cell r="F117">
            <v>-2109.08</v>
          </cell>
          <cell r="H117" t="str">
            <v>Scunthorpe (Dawes Lane)</v>
          </cell>
          <cell r="I117" t="str">
            <v>81081</v>
          </cell>
          <cell r="J117" t="str">
            <v>C</v>
          </cell>
          <cell r="K117" t="str">
            <v>North</v>
          </cell>
          <cell r="Q117">
            <v>2300.7600000000002</v>
          </cell>
          <cell r="R117">
            <v>0</v>
          </cell>
          <cell r="S117">
            <v>0</v>
          </cell>
          <cell r="T117">
            <v>1129.8799999999997</v>
          </cell>
          <cell r="V117">
            <v>4909.49</v>
          </cell>
          <cell r="W117">
            <v>-2608.7299999999996</v>
          </cell>
          <cell r="X117">
            <v>5322.0266666666666</v>
          </cell>
          <cell r="Y117">
            <v>-3021.2666666666664</v>
          </cell>
          <cell r="AA117">
            <v>209.16</v>
          </cell>
          <cell r="AB117">
            <v>1882.44</v>
          </cell>
          <cell r="AC117">
            <v>2300.7600000000002</v>
          </cell>
          <cell r="AD117">
            <v>3430.64</v>
          </cell>
          <cell r="AE117">
            <v>2300.7600000000002</v>
          </cell>
          <cell r="AG117">
            <v>0</v>
          </cell>
          <cell r="AH117">
            <v>0</v>
          </cell>
          <cell r="AI117">
            <v>0</v>
          </cell>
          <cell r="AJ117">
            <v>0</v>
          </cell>
          <cell r="AK117">
            <v>2000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X117">
            <v>2000</v>
          </cell>
          <cell r="BY117">
            <v>0</v>
          </cell>
          <cell r="CA117">
            <v>2000</v>
          </cell>
          <cell r="CC117">
            <v>0</v>
          </cell>
          <cell r="CE117">
            <v>0</v>
          </cell>
          <cell r="CF117">
            <v>0</v>
          </cell>
          <cell r="CG117">
            <v>0</v>
          </cell>
          <cell r="CH117">
            <v>0</v>
          </cell>
          <cell r="CI117">
            <v>2300.7600000000002</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V117">
            <v>2300.7600000000002</v>
          </cell>
          <cell r="DW117">
            <v>0</v>
          </cell>
          <cell r="DY117">
            <v>0</v>
          </cell>
          <cell r="DZ117">
            <v>2300.7600000000002</v>
          </cell>
          <cell r="EA117">
            <v>0</v>
          </cell>
          <cell r="EB117">
            <v>0</v>
          </cell>
          <cell r="EC117">
            <v>0</v>
          </cell>
          <cell r="ED117">
            <v>0</v>
          </cell>
          <cell r="EE117">
            <v>0</v>
          </cell>
          <cell r="EF117">
            <v>0</v>
          </cell>
          <cell r="EG117">
            <v>0</v>
          </cell>
          <cell r="EH117">
            <v>0</v>
          </cell>
          <cell r="EI117">
            <v>0</v>
          </cell>
          <cell r="EJ117">
            <v>0</v>
          </cell>
          <cell r="EL117">
            <v>2300.7600000000002</v>
          </cell>
          <cell r="EM117">
            <v>0</v>
          </cell>
        </row>
        <row r="118">
          <cell r="A118" t="str">
            <v>81062</v>
          </cell>
          <cell r="B118">
            <v>106.56</v>
          </cell>
          <cell r="C118">
            <v>81.710000000000008</v>
          </cell>
          <cell r="E118">
            <v>3027.01</v>
          </cell>
          <cell r="F118">
            <v>-1332.5800000000002</v>
          </cell>
          <cell r="H118" t="str">
            <v>Burnley (Oswald Street)</v>
          </cell>
          <cell r="I118" t="str">
            <v>81062</v>
          </cell>
          <cell r="J118" t="str">
            <v>B</v>
          </cell>
          <cell r="K118" t="str">
            <v>North</v>
          </cell>
          <cell r="Q118">
            <v>5046.76</v>
          </cell>
          <cell r="R118">
            <v>0</v>
          </cell>
          <cell r="S118">
            <v>-2787.5200000000004</v>
          </cell>
          <cell r="T118">
            <v>-2431.5400000000004</v>
          </cell>
          <cell r="V118">
            <v>3346.69</v>
          </cell>
          <cell r="W118">
            <v>1700.0700000000002</v>
          </cell>
          <cell r="X118">
            <v>4036.0133333333338</v>
          </cell>
          <cell r="Y118">
            <v>1010.7466666666664</v>
          </cell>
          <cell r="AA118">
            <v>188.27</v>
          </cell>
          <cell r="AB118">
            <v>1694.43</v>
          </cell>
          <cell r="AC118">
            <v>2259.2399999999998</v>
          </cell>
          <cell r="AD118">
            <v>2615.2199999999998</v>
          </cell>
          <cell r="AE118">
            <v>5046.76</v>
          </cell>
          <cell r="AG118">
            <v>0</v>
          </cell>
          <cell r="AH118">
            <v>0</v>
          </cell>
          <cell r="AI118">
            <v>0</v>
          </cell>
          <cell r="AJ118">
            <v>0</v>
          </cell>
          <cell r="AK118">
            <v>0</v>
          </cell>
          <cell r="AL118">
            <v>0</v>
          </cell>
          <cell r="AM118">
            <v>2000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X118">
            <v>2000</v>
          </cell>
          <cell r="BY118">
            <v>0</v>
          </cell>
          <cell r="CA118">
            <v>2000</v>
          </cell>
          <cell r="CC118">
            <v>0</v>
          </cell>
          <cell r="CE118">
            <v>0</v>
          </cell>
          <cell r="CF118">
            <v>0</v>
          </cell>
          <cell r="CG118">
            <v>0</v>
          </cell>
          <cell r="CH118">
            <v>0</v>
          </cell>
          <cell r="CI118">
            <v>0</v>
          </cell>
          <cell r="CJ118">
            <v>0</v>
          </cell>
          <cell r="CK118">
            <v>5046.76</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V118">
            <v>5046.76</v>
          </cell>
          <cell r="DW118">
            <v>0</v>
          </cell>
          <cell r="DY118">
            <v>0</v>
          </cell>
          <cell r="DZ118">
            <v>5046.76</v>
          </cell>
          <cell r="EA118">
            <v>0</v>
          </cell>
          <cell r="EB118">
            <v>0</v>
          </cell>
          <cell r="EC118">
            <v>0</v>
          </cell>
          <cell r="ED118">
            <v>0</v>
          </cell>
          <cell r="EE118">
            <v>0</v>
          </cell>
          <cell r="EF118">
            <v>0</v>
          </cell>
          <cell r="EG118">
            <v>0</v>
          </cell>
          <cell r="EH118">
            <v>0</v>
          </cell>
          <cell r="EI118">
            <v>0</v>
          </cell>
          <cell r="EJ118">
            <v>0</v>
          </cell>
          <cell r="EL118">
            <v>5046.76</v>
          </cell>
          <cell r="EM118">
            <v>0</v>
          </cell>
        </row>
        <row r="119">
          <cell r="A119" t="str">
            <v>81020</v>
          </cell>
          <cell r="B119">
            <v>26.27</v>
          </cell>
          <cell r="C119">
            <v>156.66999999999999</v>
          </cell>
          <cell r="E119">
            <v>655.44</v>
          </cell>
          <cell r="F119">
            <v>991.02</v>
          </cell>
          <cell r="H119" t="str">
            <v>Millom  (Lonsdale Terrace)</v>
          </cell>
          <cell r="I119" t="str">
            <v>81020</v>
          </cell>
          <cell r="J119" t="str">
            <v>C</v>
          </cell>
          <cell r="K119" t="str">
            <v>North</v>
          </cell>
          <cell r="Q119">
            <v>2012.34</v>
          </cell>
          <cell r="R119">
            <v>0</v>
          </cell>
          <cell r="S119">
            <v>0</v>
          </cell>
          <cell r="T119">
            <v>563.01</v>
          </cell>
          <cell r="V119">
            <v>734.25</v>
          </cell>
          <cell r="W119">
            <v>1278.0899999999999</v>
          </cell>
          <cell r="X119">
            <v>873.92000000000007</v>
          </cell>
          <cell r="Y119">
            <v>1138.4199999999998</v>
          </cell>
          <cell r="AA119">
            <v>182.94</v>
          </cell>
          <cell r="AB119">
            <v>1646.46</v>
          </cell>
          <cell r="AC119">
            <v>2012.34</v>
          </cell>
          <cell r="AD119">
            <v>2575.35</v>
          </cell>
          <cell r="AE119">
            <v>2012.34</v>
          </cell>
          <cell r="AG119">
            <v>0</v>
          </cell>
          <cell r="AH119">
            <v>0</v>
          </cell>
          <cell r="AI119">
            <v>0</v>
          </cell>
          <cell r="AJ119">
            <v>0</v>
          </cell>
          <cell r="AK119">
            <v>0</v>
          </cell>
          <cell r="AL119">
            <v>0</v>
          </cell>
          <cell r="AM119">
            <v>1000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X119">
            <v>1000</v>
          </cell>
          <cell r="BY119">
            <v>0</v>
          </cell>
          <cell r="CA119">
            <v>1000</v>
          </cell>
          <cell r="CC119">
            <v>0</v>
          </cell>
          <cell r="CE119">
            <v>0</v>
          </cell>
          <cell r="CF119">
            <v>0</v>
          </cell>
          <cell r="CG119">
            <v>0</v>
          </cell>
          <cell r="CH119">
            <v>0</v>
          </cell>
          <cell r="CI119">
            <v>0</v>
          </cell>
          <cell r="CJ119">
            <v>0</v>
          </cell>
          <cell r="CK119">
            <v>2012.34</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V119">
            <v>2012.34</v>
          </cell>
          <cell r="DW119">
            <v>0</v>
          </cell>
          <cell r="DY119">
            <v>0</v>
          </cell>
          <cell r="DZ119">
            <v>2012.34</v>
          </cell>
          <cell r="EA119">
            <v>0</v>
          </cell>
          <cell r="EB119">
            <v>0</v>
          </cell>
          <cell r="EC119">
            <v>0</v>
          </cell>
          <cell r="ED119">
            <v>0</v>
          </cell>
          <cell r="EE119">
            <v>0</v>
          </cell>
          <cell r="EF119">
            <v>0</v>
          </cell>
          <cell r="EG119">
            <v>0</v>
          </cell>
          <cell r="EH119">
            <v>0</v>
          </cell>
          <cell r="EI119">
            <v>0</v>
          </cell>
          <cell r="EJ119">
            <v>0</v>
          </cell>
          <cell r="EL119">
            <v>2012.34</v>
          </cell>
          <cell r="EM119">
            <v>0</v>
          </cell>
        </row>
        <row r="120">
          <cell r="A120" t="str">
            <v>NEW003</v>
          </cell>
          <cell r="B120">
            <v>-567.80999999999995</v>
          </cell>
          <cell r="C120">
            <v>728.43</v>
          </cell>
          <cell r="E120">
            <v>378.85</v>
          </cell>
          <cell r="F120">
            <v>1066.73</v>
          </cell>
          <cell r="H120" t="str">
            <v>Stockport (Great Portwood Street)</v>
          </cell>
          <cell r="I120" t="str">
            <v>NEW003</v>
          </cell>
          <cell r="J120" t="str">
            <v>C</v>
          </cell>
          <cell r="K120" t="str">
            <v>North</v>
          </cell>
          <cell r="Q120">
            <v>5314.16</v>
          </cell>
          <cell r="R120">
            <v>0</v>
          </cell>
          <cell r="S120">
            <v>-3386.72</v>
          </cell>
          <cell r="T120">
            <v>-3309.16</v>
          </cell>
          <cell r="V120">
            <v>-1324.58</v>
          </cell>
          <cell r="W120">
            <v>6638.74</v>
          </cell>
          <cell r="X120">
            <v>505.13333333333344</v>
          </cell>
          <cell r="Y120">
            <v>4809.0266666666666</v>
          </cell>
          <cell r="AA120">
            <v>160.62</v>
          </cell>
          <cell r="AB120">
            <v>1445.58</v>
          </cell>
          <cell r="AC120">
            <v>1927.44</v>
          </cell>
          <cell r="AD120">
            <v>2005</v>
          </cell>
          <cell r="AE120">
            <v>5314.16</v>
          </cell>
          <cell r="AG120">
            <v>0</v>
          </cell>
          <cell r="AH120">
            <v>0</v>
          </cell>
          <cell r="AI120">
            <v>0</v>
          </cell>
          <cell r="AJ120">
            <v>0</v>
          </cell>
          <cell r="AK120">
            <v>0</v>
          </cell>
          <cell r="AL120">
            <v>0</v>
          </cell>
          <cell r="AM120">
            <v>1000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X120">
            <v>1000</v>
          </cell>
          <cell r="BY120">
            <v>0</v>
          </cell>
          <cell r="CA120">
            <v>1000</v>
          </cell>
          <cell r="CC120">
            <v>0</v>
          </cell>
          <cell r="CE120">
            <v>0</v>
          </cell>
          <cell r="CF120">
            <v>0</v>
          </cell>
          <cell r="CG120">
            <v>0</v>
          </cell>
          <cell r="CH120">
            <v>0</v>
          </cell>
          <cell r="CI120">
            <v>0</v>
          </cell>
          <cell r="CJ120">
            <v>0</v>
          </cell>
          <cell r="CK120">
            <v>5314.16</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V120">
            <v>5314.16</v>
          </cell>
          <cell r="DW120">
            <v>0</v>
          </cell>
          <cell r="DY120">
            <v>0</v>
          </cell>
          <cell r="DZ120">
            <v>5314.16</v>
          </cell>
          <cell r="EA120">
            <v>0</v>
          </cell>
          <cell r="EB120">
            <v>0</v>
          </cell>
          <cell r="EC120">
            <v>0</v>
          </cell>
          <cell r="ED120">
            <v>0</v>
          </cell>
          <cell r="EE120">
            <v>0</v>
          </cell>
          <cell r="EF120">
            <v>0</v>
          </cell>
          <cell r="EG120">
            <v>0</v>
          </cell>
          <cell r="EH120">
            <v>0</v>
          </cell>
          <cell r="EI120">
            <v>0</v>
          </cell>
          <cell r="EJ120">
            <v>0</v>
          </cell>
          <cell r="EL120">
            <v>5314.16</v>
          </cell>
          <cell r="EM120">
            <v>0</v>
          </cell>
        </row>
        <row r="121">
          <cell r="A121" t="str">
            <v>81071</v>
          </cell>
          <cell r="B121">
            <v>0</v>
          </cell>
          <cell r="C121">
            <v>163.61000000000001</v>
          </cell>
          <cell r="E121">
            <v>-82.4</v>
          </cell>
          <cell r="F121">
            <v>1554.89</v>
          </cell>
          <cell r="H121" t="str">
            <v>Ribbleton (Geoffrey Street)</v>
          </cell>
          <cell r="I121" t="str">
            <v>81071</v>
          </cell>
          <cell r="J121" t="str">
            <v>Closure</v>
          </cell>
          <cell r="K121" t="str">
            <v>North</v>
          </cell>
          <cell r="L121" t="str">
            <v>Nov 04</v>
          </cell>
          <cell r="M121" t="str">
            <v>Nov 04</v>
          </cell>
          <cell r="N121" t="str">
            <v>Nov 04</v>
          </cell>
          <cell r="O121" t="str">
            <v>Feb 06</v>
          </cell>
          <cell r="Q121">
            <v>-999.71</v>
          </cell>
          <cell r="R121">
            <v>0</v>
          </cell>
          <cell r="S121">
            <v>2799.42</v>
          </cell>
          <cell r="T121">
            <v>4921.46</v>
          </cell>
          <cell r="V121">
            <v>-82.4</v>
          </cell>
          <cell r="W121">
            <v>-917.31000000000006</v>
          </cell>
          <cell r="X121">
            <v>-109.86666666666667</v>
          </cell>
          <cell r="Y121">
            <v>-889.84333333333336</v>
          </cell>
          <cell r="AA121">
            <v>163.61000000000001</v>
          </cell>
          <cell r="AB121">
            <v>1472.49</v>
          </cell>
          <cell r="AC121">
            <v>1799.71</v>
          </cell>
          <cell r="AD121">
            <v>3921.75</v>
          </cell>
          <cell r="AE121">
            <v>-999.71</v>
          </cell>
          <cell r="AG121">
            <v>0</v>
          </cell>
          <cell r="AH121">
            <v>0</v>
          </cell>
          <cell r="AI121">
            <v>0</v>
          </cell>
          <cell r="AJ121">
            <v>0</v>
          </cell>
          <cell r="AK121">
            <v>0</v>
          </cell>
          <cell r="AL121">
            <v>0</v>
          </cell>
          <cell r="AM121">
            <v>2000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X121">
            <v>2000</v>
          </cell>
          <cell r="BY121">
            <v>0</v>
          </cell>
          <cell r="CA121">
            <v>2000</v>
          </cell>
          <cell r="CC121">
            <v>0</v>
          </cell>
          <cell r="CE121">
            <v>0</v>
          </cell>
          <cell r="CF121">
            <v>0</v>
          </cell>
          <cell r="CG121">
            <v>0</v>
          </cell>
          <cell r="CH121">
            <v>0</v>
          </cell>
          <cell r="CI121">
            <v>0</v>
          </cell>
          <cell r="CJ121">
            <v>0</v>
          </cell>
          <cell r="CK121">
            <v>-999.71</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V121">
            <v>-999.71</v>
          </cell>
          <cell r="DW121">
            <v>0</v>
          </cell>
          <cell r="DY121">
            <v>0</v>
          </cell>
          <cell r="DZ121">
            <v>-999.71</v>
          </cell>
          <cell r="EA121">
            <v>0</v>
          </cell>
          <cell r="EB121">
            <v>0</v>
          </cell>
          <cell r="EC121">
            <v>0</v>
          </cell>
          <cell r="ED121">
            <v>0</v>
          </cell>
          <cell r="EE121">
            <v>0</v>
          </cell>
          <cell r="EF121">
            <v>0</v>
          </cell>
          <cell r="EG121">
            <v>0</v>
          </cell>
          <cell r="EH121">
            <v>0</v>
          </cell>
          <cell r="EI121">
            <v>0</v>
          </cell>
          <cell r="EJ121">
            <v>0</v>
          </cell>
          <cell r="EL121">
            <v>-999.71</v>
          </cell>
          <cell r="EM121">
            <v>0</v>
          </cell>
        </row>
        <row r="122">
          <cell r="A122" t="str">
            <v>81013</v>
          </cell>
          <cell r="B122">
            <v>-124.65</v>
          </cell>
          <cell r="C122">
            <v>267.51</v>
          </cell>
          <cell r="E122">
            <v>700.71</v>
          </cell>
          <cell r="F122">
            <v>585.03</v>
          </cell>
          <cell r="H122" t="str">
            <v>Macclesfield (Black Lane)</v>
          </cell>
          <cell r="I122" t="str">
            <v>81013</v>
          </cell>
          <cell r="J122" t="str">
            <v>C</v>
          </cell>
          <cell r="K122" t="str">
            <v>North</v>
          </cell>
          <cell r="Q122">
            <v>2831.88</v>
          </cell>
          <cell r="R122">
            <v>0</v>
          </cell>
          <cell r="S122">
            <v>-1260.42</v>
          </cell>
          <cell r="T122">
            <v>-1590.2700000000002</v>
          </cell>
          <cell r="V122">
            <v>326.76</v>
          </cell>
          <cell r="W122">
            <v>2505.12</v>
          </cell>
          <cell r="X122">
            <v>934.28000000000009</v>
          </cell>
          <cell r="Y122">
            <v>1897.6</v>
          </cell>
          <cell r="AA122">
            <v>142.86000000000001</v>
          </cell>
          <cell r="AB122">
            <v>1285.74</v>
          </cell>
          <cell r="AC122">
            <v>1571.46</v>
          </cell>
          <cell r="AD122">
            <v>1241.6099999999999</v>
          </cell>
          <cell r="AE122">
            <v>2831.88</v>
          </cell>
          <cell r="AG122">
            <v>0</v>
          </cell>
          <cell r="AH122">
            <v>0</v>
          </cell>
          <cell r="AI122">
            <v>0</v>
          </cell>
          <cell r="AJ122">
            <v>0</v>
          </cell>
          <cell r="AK122">
            <v>0</v>
          </cell>
          <cell r="AL122">
            <v>0</v>
          </cell>
          <cell r="AM122">
            <v>2000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X122">
            <v>2000</v>
          </cell>
          <cell r="BY122">
            <v>0</v>
          </cell>
          <cell r="CA122">
            <v>2000</v>
          </cell>
          <cell r="CC122">
            <v>0</v>
          </cell>
          <cell r="CE122">
            <v>0</v>
          </cell>
          <cell r="CF122">
            <v>0</v>
          </cell>
          <cell r="CG122">
            <v>0</v>
          </cell>
          <cell r="CH122">
            <v>0</v>
          </cell>
          <cell r="CI122">
            <v>0</v>
          </cell>
          <cell r="CJ122">
            <v>0</v>
          </cell>
          <cell r="CK122">
            <v>2831.88</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V122">
            <v>2831.88</v>
          </cell>
          <cell r="DW122">
            <v>0</v>
          </cell>
          <cell r="DY122">
            <v>0</v>
          </cell>
          <cell r="DZ122">
            <v>2831.88</v>
          </cell>
          <cell r="EA122">
            <v>0</v>
          </cell>
          <cell r="EB122">
            <v>0</v>
          </cell>
          <cell r="EC122">
            <v>0</v>
          </cell>
          <cell r="ED122">
            <v>0</v>
          </cell>
          <cell r="EE122">
            <v>0</v>
          </cell>
          <cell r="EF122">
            <v>0</v>
          </cell>
          <cell r="EG122">
            <v>0</v>
          </cell>
          <cell r="EH122">
            <v>0</v>
          </cell>
          <cell r="EI122">
            <v>0</v>
          </cell>
          <cell r="EJ122">
            <v>0</v>
          </cell>
          <cell r="EL122">
            <v>2831.88</v>
          </cell>
          <cell r="EM122">
            <v>0</v>
          </cell>
        </row>
        <row r="123">
          <cell r="A123" t="str">
            <v>81161</v>
          </cell>
          <cell r="B123">
            <v>0</v>
          </cell>
          <cell r="C123">
            <v>0</v>
          </cell>
          <cell r="E123">
            <v>43219.94</v>
          </cell>
          <cell r="F123">
            <v>-41682.43</v>
          </cell>
          <cell r="H123" t="str">
            <v>Peterborough OU (Vicarage Farm Road)</v>
          </cell>
          <cell r="I123" t="str">
            <v>81161</v>
          </cell>
          <cell r="J123" t="str">
            <v>A</v>
          </cell>
          <cell r="K123" t="str">
            <v>North</v>
          </cell>
          <cell r="Q123">
            <v>1537.51</v>
          </cell>
          <cell r="R123">
            <v>0</v>
          </cell>
          <cell r="S123">
            <v>0</v>
          </cell>
          <cell r="T123">
            <v>167962.8</v>
          </cell>
          <cell r="V123">
            <v>43219.94</v>
          </cell>
          <cell r="W123">
            <v>-41682.43</v>
          </cell>
          <cell r="X123">
            <v>57626.58666666667</v>
          </cell>
          <cell r="Y123">
            <v>-56089.076666666668</v>
          </cell>
          <cell r="AA123">
            <v>0</v>
          </cell>
          <cell r="AB123">
            <v>1537.51</v>
          </cell>
          <cell r="AC123">
            <v>1537.51</v>
          </cell>
          <cell r="AD123">
            <v>169500.31</v>
          </cell>
          <cell r="AE123">
            <v>1537.51</v>
          </cell>
          <cell r="AG123">
            <v>0</v>
          </cell>
          <cell r="AH123">
            <v>0</v>
          </cell>
          <cell r="AI123">
            <v>0</v>
          </cell>
          <cell r="AJ123">
            <v>0</v>
          </cell>
          <cell r="AK123">
            <v>200000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X123">
            <v>200000</v>
          </cell>
          <cell r="BY123">
            <v>0</v>
          </cell>
          <cell r="CA123">
            <v>200000</v>
          </cell>
          <cell r="CC123">
            <v>0</v>
          </cell>
          <cell r="CE123">
            <v>0</v>
          </cell>
          <cell r="CF123">
            <v>0</v>
          </cell>
          <cell r="CG123">
            <v>0</v>
          </cell>
          <cell r="CH123">
            <v>0</v>
          </cell>
          <cell r="CI123">
            <v>1537.51</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V123">
            <v>1537.51</v>
          </cell>
          <cell r="DW123">
            <v>0</v>
          </cell>
          <cell r="DY123">
            <v>0</v>
          </cell>
          <cell r="DZ123">
            <v>1537.51</v>
          </cell>
          <cell r="EA123">
            <v>0</v>
          </cell>
          <cell r="EB123">
            <v>0</v>
          </cell>
          <cell r="EC123">
            <v>0</v>
          </cell>
          <cell r="ED123">
            <v>0</v>
          </cell>
          <cell r="EE123">
            <v>0</v>
          </cell>
          <cell r="EF123">
            <v>0</v>
          </cell>
          <cell r="EG123">
            <v>0</v>
          </cell>
          <cell r="EH123">
            <v>0</v>
          </cell>
          <cell r="EI123">
            <v>0</v>
          </cell>
          <cell r="EJ123">
            <v>0</v>
          </cell>
          <cell r="EL123">
            <v>1537.51</v>
          </cell>
          <cell r="EM123">
            <v>0</v>
          </cell>
        </row>
        <row r="124">
          <cell r="A124" t="str">
            <v>81061</v>
          </cell>
          <cell r="B124">
            <v>-75.16</v>
          </cell>
          <cell r="C124">
            <v>202.62</v>
          </cell>
          <cell r="E124">
            <v>2008.9</v>
          </cell>
          <cell r="F124">
            <v>-861.76</v>
          </cell>
          <cell r="H124" t="str">
            <v>Blackburn (Gorse St)</v>
          </cell>
          <cell r="I124" t="str">
            <v>81061</v>
          </cell>
          <cell r="J124" t="str">
            <v>C</v>
          </cell>
          <cell r="K124" t="str">
            <v>North</v>
          </cell>
          <cell r="Q124">
            <v>3511.04</v>
          </cell>
          <cell r="R124">
            <v>0</v>
          </cell>
          <cell r="S124">
            <v>-2108.98</v>
          </cell>
          <cell r="T124">
            <v>1688.9499999999998</v>
          </cell>
          <cell r="V124">
            <v>1783.42</v>
          </cell>
          <cell r="W124">
            <v>1727.62</v>
          </cell>
          <cell r="X124">
            <v>2678.5333333333338</v>
          </cell>
          <cell r="Y124">
            <v>832.50666666666621</v>
          </cell>
          <cell r="AA124">
            <v>127.46</v>
          </cell>
          <cell r="AB124">
            <v>1147.1400000000001</v>
          </cell>
          <cell r="AC124">
            <v>1402.06</v>
          </cell>
          <cell r="AD124">
            <v>5199.99</v>
          </cell>
          <cell r="AE124">
            <v>3511.04</v>
          </cell>
          <cell r="AG124">
            <v>0</v>
          </cell>
          <cell r="AH124">
            <v>0</v>
          </cell>
          <cell r="AI124">
            <v>0</v>
          </cell>
          <cell r="AJ124">
            <v>0</v>
          </cell>
          <cell r="AK124">
            <v>0</v>
          </cell>
          <cell r="AL124">
            <v>0</v>
          </cell>
          <cell r="AM124">
            <v>2000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X124">
            <v>2000</v>
          </cell>
          <cell r="BY124">
            <v>0</v>
          </cell>
          <cell r="CA124">
            <v>2000</v>
          </cell>
          <cell r="CC124">
            <v>0</v>
          </cell>
          <cell r="CE124">
            <v>0</v>
          </cell>
          <cell r="CF124">
            <v>0</v>
          </cell>
          <cell r="CG124">
            <v>0</v>
          </cell>
          <cell r="CH124">
            <v>0</v>
          </cell>
          <cell r="CI124">
            <v>0</v>
          </cell>
          <cell r="CJ124">
            <v>0</v>
          </cell>
          <cell r="CK124">
            <v>3511.04</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V124">
            <v>3511.04</v>
          </cell>
          <cell r="DW124">
            <v>0</v>
          </cell>
          <cell r="DY124">
            <v>0</v>
          </cell>
          <cell r="DZ124">
            <v>3511.04</v>
          </cell>
          <cell r="EA124">
            <v>0</v>
          </cell>
          <cell r="EB124">
            <v>0</v>
          </cell>
          <cell r="EC124">
            <v>0</v>
          </cell>
          <cell r="ED124">
            <v>0</v>
          </cell>
          <cell r="EE124">
            <v>0</v>
          </cell>
          <cell r="EF124">
            <v>0</v>
          </cell>
          <cell r="EG124">
            <v>0</v>
          </cell>
          <cell r="EH124">
            <v>0</v>
          </cell>
          <cell r="EI124">
            <v>0</v>
          </cell>
          <cell r="EJ124">
            <v>0</v>
          </cell>
          <cell r="EL124">
            <v>3511.04</v>
          </cell>
          <cell r="EM124">
            <v>0</v>
          </cell>
        </row>
        <row r="125">
          <cell r="A125" t="str">
            <v>81070</v>
          </cell>
          <cell r="B125">
            <v>19.93</v>
          </cell>
          <cell r="C125">
            <v>61.26</v>
          </cell>
          <cell r="E125">
            <v>968.01</v>
          </cell>
          <cell r="F125">
            <v>-237.29999999999995</v>
          </cell>
          <cell r="H125" t="str">
            <v>Preston (Lostock Hall)</v>
          </cell>
          <cell r="I125" t="str">
            <v>81070</v>
          </cell>
          <cell r="J125" t="str">
            <v>B</v>
          </cell>
          <cell r="K125" t="str">
            <v>North</v>
          </cell>
          <cell r="Q125">
            <v>3258.32</v>
          </cell>
          <cell r="R125">
            <v>0</v>
          </cell>
          <cell r="S125">
            <v>-2284.04</v>
          </cell>
          <cell r="T125">
            <v>-2206.08</v>
          </cell>
          <cell r="V125">
            <v>1027.8</v>
          </cell>
          <cell r="W125">
            <v>2230.5200000000004</v>
          </cell>
          <cell r="X125">
            <v>1290.6799999999998</v>
          </cell>
          <cell r="Y125">
            <v>1967.6400000000003</v>
          </cell>
          <cell r="AA125">
            <v>81.19</v>
          </cell>
          <cell r="AB125">
            <v>730.71</v>
          </cell>
          <cell r="AC125">
            <v>974.28</v>
          </cell>
          <cell r="AD125">
            <v>1052.24</v>
          </cell>
          <cell r="AE125">
            <v>3258.32</v>
          </cell>
          <cell r="AG125">
            <v>0</v>
          </cell>
          <cell r="AH125">
            <v>0</v>
          </cell>
          <cell r="AI125">
            <v>0</v>
          </cell>
          <cell r="AJ125">
            <v>0</v>
          </cell>
          <cell r="AK125">
            <v>0</v>
          </cell>
          <cell r="AL125">
            <v>0</v>
          </cell>
          <cell r="AM125">
            <v>1000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X125">
            <v>1000</v>
          </cell>
          <cell r="BY125">
            <v>0</v>
          </cell>
          <cell r="CA125">
            <v>1000</v>
          </cell>
          <cell r="CC125">
            <v>0</v>
          </cell>
          <cell r="CE125">
            <v>0</v>
          </cell>
          <cell r="CF125">
            <v>0</v>
          </cell>
          <cell r="CG125">
            <v>0</v>
          </cell>
          <cell r="CH125">
            <v>0</v>
          </cell>
          <cell r="CI125">
            <v>0</v>
          </cell>
          <cell r="CJ125">
            <v>0</v>
          </cell>
          <cell r="CK125">
            <v>3258.32</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V125">
            <v>3258.32</v>
          </cell>
          <cell r="DW125">
            <v>0</v>
          </cell>
          <cell r="DY125">
            <v>0</v>
          </cell>
          <cell r="DZ125">
            <v>3258.32</v>
          </cell>
          <cell r="EA125">
            <v>0</v>
          </cell>
          <cell r="EB125">
            <v>0</v>
          </cell>
          <cell r="EC125">
            <v>0</v>
          </cell>
          <cell r="ED125">
            <v>0</v>
          </cell>
          <cell r="EE125">
            <v>0</v>
          </cell>
          <cell r="EF125">
            <v>0</v>
          </cell>
          <cell r="EG125">
            <v>0</v>
          </cell>
          <cell r="EH125">
            <v>0</v>
          </cell>
          <cell r="EI125">
            <v>0</v>
          </cell>
          <cell r="EJ125">
            <v>0</v>
          </cell>
          <cell r="EL125">
            <v>3258.32</v>
          </cell>
          <cell r="EM125">
            <v>0</v>
          </cell>
        </row>
        <row r="126">
          <cell r="A126" t="str">
            <v>81155</v>
          </cell>
          <cell r="B126">
            <v>0</v>
          </cell>
          <cell r="C126">
            <v>41.1</v>
          </cell>
          <cell r="E126">
            <v>287.7</v>
          </cell>
          <cell r="F126">
            <v>82.199999999999989</v>
          </cell>
          <cell r="H126" t="str">
            <v>Bedford (Havelock Street)</v>
          </cell>
          <cell r="I126" t="str">
            <v>81155</v>
          </cell>
          <cell r="J126" t="str">
            <v>C</v>
          </cell>
          <cell r="K126" t="str">
            <v>North</v>
          </cell>
          <cell r="Q126">
            <v>493.2</v>
          </cell>
          <cell r="R126">
            <v>0</v>
          </cell>
          <cell r="S126">
            <v>0</v>
          </cell>
          <cell r="T126">
            <v>12.759999999999991</v>
          </cell>
          <cell r="V126">
            <v>287.7</v>
          </cell>
          <cell r="W126">
            <v>205.5</v>
          </cell>
          <cell r="X126">
            <v>383.59999999999997</v>
          </cell>
          <cell r="Y126">
            <v>109.60000000000002</v>
          </cell>
          <cell r="AA126">
            <v>41.1</v>
          </cell>
          <cell r="AB126">
            <v>369.9</v>
          </cell>
          <cell r="AC126">
            <v>493.2</v>
          </cell>
          <cell r="AD126">
            <v>505.96</v>
          </cell>
          <cell r="AE126">
            <v>493.2</v>
          </cell>
          <cell r="AG126">
            <v>0</v>
          </cell>
          <cell r="AH126">
            <v>0</v>
          </cell>
          <cell r="AI126">
            <v>0</v>
          </cell>
          <cell r="AJ126">
            <v>0</v>
          </cell>
          <cell r="AK126">
            <v>1000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X126">
            <v>1000</v>
          </cell>
          <cell r="BY126">
            <v>0</v>
          </cell>
          <cell r="CA126">
            <v>1000</v>
          </cell>
          <cell r="CC126">
            <v>0</v>
          </cell>
          <cell r="CE126">
            <v>0</v>
          </cell>
          <cell r="CF126">
            <v>0</v>
          </cell>
          <cell r="CG126">
            <v>0</v>
          </cell>
          <cell r="CH126">
            <v>0</v>
          </cell>
          <cell r="CI126">
            <v>493.2</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V126">
            <v>493.2</v>
          </cell>
          <cell r="DW126">
            <v>0</v>
          </cell>
          <cell r="DY126">
            <v>0</v>
          </cell>
          <cell r="DZ126">
            <v>493.2</v>
          </cell>
          <cell r="EA126">
            <v>0</v>
          </cell>
          <cell r="EB126">
            <v>0</v>
          </cell>
          <cell r="EC126">
            <v>0</v>
          </cell>
          <cell r="ED126">
            <v>0</v>
          </cell>
          <cell r="EE126">
            <v>0</v>
          </cell>
          <cell r="EF126">
            <v>0</v>
          </cell>
          <cell r="EG126">
            <v>0</v>
          </cell>
          <cell r="EH126">
            <v>0</v>
          </cell>
          <cell r="EI126">
            <v>0</v>
          </cell>
          <cell r="EJ126">
            <v>0</v>
          </cell>
          <cell r="EL126">
            <v>493.2</v>
          </cell>
          <cell r="EM126">
            <v>0</v>
          </cell>
        </row>
        <row r="127">
          <cell r="A127" t="str">
            <v>M308685</v>
          </cell>
          <cell r="B127">
            <v>0</v>
          </cell>
          <cell r="C127">
            <v>35.229999999999997</v>
          </cell>
          <cell r="E127">
            <v>-239.42</v>
          </cell>
          <cell r="F127">
            <v>556.49</v>
          </cell>
          <cell r="H127" t="str">
            <v>Holywell Hill St Albans</v>
          </cell>
          <cell r="I127" t="str">
            <v>M308685</v>
          </cell>
          <cell r="J127" t="str">
            <v>Closed</v>
          </cell>
          <cell r="K127" t="str">
            <v>North</v>
          </cell>
          <cell r="Q127">
            <v>422.76</v>
          </cell>
          <cell r="R127">
            <v>0</v>
          </cell>
          <cell r="S127">
            <v>0</v>
          </cell>
          <cell r="T127">
            <v>5371.54</v>
          </cell>
          <cell r="V127">
            <v>-239.42</v>
          </cell>
          <cell r="W127">
            <v>662.18</v>
          </cell>
          <cell r="X127">
            <v>-319.22666666666669</v>
          </cell>
          <cell r="Y127">
            <v>741.98666666666668</v>
          </cell>
          <cell r="AA127">
            <v>35.229999999999997</v>
          </cell>
          <cell r="AB127">
            <v>317.07</v>
          </cell>
          <cell r="AC127">
            <v>422.76</v>
          </cell>
          <cell r="AD127">
            <v>5794.3</v>
          </cell>
          <cell r="AE127">
            <v>422.76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5000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5000</v>
          </cell>
          <cell r="BY127">
            <v>0</v>
          </cell>
          <cell r="CA127">
            <v>5000</v>
          </cell>
          <cell r="CC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422.76</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V127">
            <v>422.76</v>
          </cell>
          <cell r="DW127">
            <v>0</v>
          </cell>
          <cell r="DY127">
            <v>0</v>
          </cell>
          <cell r="DZ127">
            <v>0</v>
          </cell>
          <cell r="EA127">
            <v>0</v>
          </cell>
          <cell r="EB127">
            <v>0</v>
          </cell>
          <cell r="EC127">
            <v>0</v>
          </cell>
          <cell r="ED127">
            <v>422.76</v>
          </cell>
          <cell r="EE127">
            <v>0</v>
          </cell>
          <cell r="EF127">
            <v>0</v>
          </cell>
          <cell r="EG127">
            <v>0</v>
          </cell>
          <cell r="EH127">
            <v>0</v>
          </cell>
          <cell r="EI127">
            <v>0</v>
          </cell>
          <cell r="EJ127">
            <v>0</v>
          </cell>
          <cell r="EL127">
            <v>422.76</v>
          </cell>
          <cell r="EM127">
            <v>0</v>
          </cell>
        </row>
        <row r="128">
          <cell r="A128" t="str">
            <v>M308657</v>
          </cell>
          <cell r="B128">
            <v>0</v>
          </cell>
          <cell r="C128">
            <v>0</v>
          </cell>
          <cell r="E128">
            <v>-4579.25</v>
          </cell>
          <cell r="F128">
            <v>4579.2599999999984</v>
          </cell>
          <cell r="H128" t="str">
            <v>Harlow (Roydon Road)</v>
          </cell>
          <cell r="I128" t="str">
            <v>M308657</v>
          </cell>
          <cell r="J128" t="str">
            <v>Closure</v>
          </cell>
          <cell r="K128" t="str">
            <v>North</v>
          </cell>
          <cell r="L128" t="str">
            <v>Oct 04</v>
          </cell>
          <cell r="M128" t="str">
            <v>Oct 04</v>
          </cell>
          <cell r="N128" t="str">
            <v>Oct 04</v>
          </cell>
          <cell r="O128" t="str">
            <v>Oct 04</v>
          </cell>
          <cell r="Q128">
            <v>9.9999999983992893E-3</v>
          </cell>
          <cell r="R128">
            <v>0</v>
          </cell>
          <cell r="S128">
            <v>0</v>
          </cell>
          <cell r="T128">
            <v>385490.12</v>
          </cell>
          <cell r="V128">
            <v>-4579.25</v>
          </cell>
          <cell r="W128">
            <v>4579.2599999999984</v>
          </cell>
          <cell r="X128">
            <v>-6105.666666666667</v>
          </cell>
          <cell r="Y128">
            <v>6105.6766666666654</v>
          </cell>
          <cell r="AA128">
            <v>0</v>
          </cell>
          <cell r="AB128">
            <v>9.9999999983992893E-3</v>
          </cell>
          <cell r="AC128">
            <v>9.9999999983992893E-3</v>
          </cell>
          <cell r="AD128">
            <v>385490.13</v>
          </cell>
          <cell r="AE128">
            <v>9.9999999983992893E-3</v>
          </cell>
          <cell r="AG128">
            <v>0</v>
          </cell>
          <cell r="AH128">
            <v>0</v>
          </cell>
          <cell r="AI128">
            <v>0</v>
          </cell>
          <cell r="AJ128">
            <v>0</v>
          </cell>
          <cell r="AK128">
            <v>239000</v>
          </cell>
          <cell r="AL128">
            <v>11000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250000</v>
          </cell>
          <cell r="BY128">
            <v>0</v>
          </cell>
          <cell r="CA128">
            <v>250000</v>
          </cell>
          <cell r="CC128">
            <v>0</v>
          </cell>
          <cell r="CE128">
            <v>0</v>
          </cell>
          <cell r="CF128">
            <v>0</v>
          </cell>
          <cell r="CG128">
            <v>0</v>
          </cell>
          <cell r="CH128">
            <v>0</v>
          </cell>
          <cell r="CI128">
            <v>9.5599999984697214E-3</v>
          </cell>
          <cell r="CJ128">
            <v>4.3999999992956872E-4</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V128">
            <v>9.9999999983992893E-3</v>
          </cell>
          <cell r="DW128">
            <v>0</v>
          </cell>
          <cell r="DY128">
            <v>0</v>
          </cell>
          <cell r="DZ128">
            <v>9.9999999983992893E-3</v>
          </cell>
          <cell r="EA128">
            <v>0</v>
          </cell>
          <cell r="EB128">
            <v>0</v>
          </cell>
          <cell r="EC128">
            <v>0</v>
          </cell>
          <cell r="ED128">
            <v>0</v>
          </cell>
          <cell r="EE128">
            <v>0</v>
          </cell>
          <cell r="EF128">
            <v>0</v>
          </cell>
          <cell r="EG128">
            <v>0</v>
          </cell>
          <cell r="EH128">
            <v>0</v>
          </cell>
          <cell r="EI128">
            <v>0</v>
          </cell>
          <cell r="EJ128">
            <v>0</v>
          </cell>
          <cell r="EL128">
            <v>9.9999999983992893E-3</v>
          </cell>
          <cell r="EM128">
            <v>0</v>
          </cell>
        </row>
        <row r="129">
          <cell r="A129" t="str">
            <v>M308602</v>
          </cell>
          <cell r="B129">
            <v>0</v>
          </cell>
          <cell r="C129">
            <v>0</v>
          </cell>
          <cell r="E129">
            <v>10833.05</v>
          </cell>
          <cell r="F129">
            <v>-10833.05</v>
          </cell>
          <cell r="H129" t="str">
            <v>Ring Road Seacroft Leeds</v>
          </cell>
          <cell r="I129" t="str">
            <v>M308602</v>
          </cell>
          <cell r="J129" t="str">
            <v/>
          </cell>
          <cell r="K129" t="str">
            <v>North</v>
          </cell>
          <cell r="Q129">
            <v>0</v>
          </cell>
          <cell r="R129">
            <v>0</v>
          </cell>
          <cell r="S129">
            <v>0</v>
          </cell>
          <cell r="T129">
            <v>54915.77</v>
          </cell>
          <cell r="V129">
            <v>10833.05</v>
          </cell>
          <cell r="W129">
            <v>-10833.05</v>
          </cell>
          <cell r="X129">
            <v>14444.066666666666</v>
          </cell>
          <cell r="Y129">
            <v>-14444.066666666666</v>
          </cell>
          <cell r="AA129">
            <v>0</v>
          </cell>
          <cell r="AB129">
            <v>0</v>
          </cell>
          <cell r="AC129">
            <v>0</v>
          </cell>
          <cell r="AD129">
            <v>54915.77</v>
          </cell>
          <cell r="AE129">
            <v>0</v>
          </cell>
          <cell r="AG129">
            <v>0</v>
          </cell>
          <cell r="AH129">
            <v>3000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X129">
            <v>3000</v>
          </cell>
          <cell r="BY129">
            <v>0</v>
          </cell>
          <cell r="CA129">
            <v>3000</v>
          </cell>
          <cell r="CC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V129">
            <v>0</v>
          </cell>
          <cell r="DW129">
            <v>0</v>
          </cell>
          <cell r="DY129">
            <v>0</v>
          </cell>
          <cell r="DZ129">
            <v>0</v>
          </cell>
          <cell r="EA129">
            <v>0</v>
          </cell>
          <cell r="EB129">
            <v>0</v>
          </cell>
          <cell r="EC129">
            <v>0</v>
          </cell>
          <cell r="ED129">
            <v>0</v>
          </cell>
          <cell r="EE129">
            <v>0</v>
          </cell>
          <cell r="EF129">
            <v>0</v>
          </cell>
          <cell r="EG129">
            <v>0</v>
          </cell>
          <cell r="EH129">
            <v>0</v>
          </cell>
          <cell r="EI129">
            <v>0</v>
          </cell>
          <cell r="EJ129">
            <v>0</v>
          </cell>
          <cell r="EL129">
            <v>0</v>
          </cell>
          <cell r="EM129">
            <v>0</v>
          </cell>
        </row>
        <row r="130">
          <cell r="A130" t="str">
            <v>M308618</v>
          </cell>
          <cell r="B130">
            <v>0</v>
          </cell>
          <cell r="C130">
            <v>0</v>
          </cell>
          <cell r="E130">
            <v>75108.210000000006</v>
          </cell>
          <cell r="F130">
            <v>-75108.210000000006</v>
          </cell>
          <cell r="H130" t="str">
            <v>Glasgow (Kilbirnie Street)</v>
          </cell>
          <cell r="I130" t="str">
            <v>M308618</v>
          </cell>
          <cell r="J130" t="str">
            <v/>
          </cell>
          <cell r="K130" t="str">
            <v>North</v>
          </cell>
          <cell r="Q130">
            <v>0</v>
          </cell>
          <cell r="R130">
            <v>0</v>
          </cell>
          <cell r="S130">
            <v>0</v>
          </cell>
          <cell r="T130">
            <v>492625.34</v>
          </cell>
          <cell r="V130">
            <v>75108.210000000006</v>
          </cell>
          <cell r="W130">
            <v>-75108.210000000006</v>
          </cell>
          <cell r="X130">
            <v>100144.28</v>
          </cell>
          <cell r="Y130">
            <v>-100144.28</v>
          </cell>
          <cell r="AA130">
            <v>0</v>
          </cell>
          <cell r="AB130">
            <v>0</v>
          </cell>
          <cell r="AC130">
            <v>0</v>
          </cell>
          <cell r="AD130">
            <v>492625.34</v>
          </cell>
          <cell r="AE130">
            <v>0</v>
          </cell>
          <cell r="AG130">
            <v>111000</v>
          </cell>
          <cell r="AH130">
            <v>0</v>
          </cell>
          <cell r="AI130">
            <v>0</v>
          </cell>
          <cell r="AJ130">
            <v>0</v>
          </cell>
          <cell r="AK130">
            <v>0</v>
          </cell>
          <cell r="AL130">
            <v>0</v>
          </cell>
          <cell r="AM130">
            <v>0</v>
          </cell>
          <cell r="AN130">
            <v>0</v>
          </cell>
          <cell r="AO130">
            <v>2000</v>
          </cell>
          <cell r="AP130">
            <v>5000</v>
          </cell>
          <cell r="AQ130">
            <v>0</v>
          </cell>
          <cell r="AR130">
            <v>0</v>
          </cell>
          <cell r="AS130">
            <v>2000</v>
          </cell>
          <cell r="AT130">
            <v>0</v>
          </cell>
          <cell r="AU130">
            <v>0</v>
          </cell>
          <cell r="AV130">
            <v>0</v>
          </cell>
          <cell r="AW130">
            <v>0</v>
          </cell>
          <cell r="AX130">
            <v>0</v>
          </cell>
          <cell r="AY130">
            <v>0</v>
          </cell>
          <cell r="AZ130">
            <v>3000</v>
          </cell>
          <cell r="BA130">
            <v>0</v>
          </cell>
          <cell r="BB130">
            <v>0</v>
          </cell>
          <cell r="BC130">
            <v>6000</v>
          </cell>
          <cell r="BD130">
            <v>2000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X130">
            <v>131000</v>
          </cell>
          <cell r="BY130">
            <v>0</v>
          </cell>
          <cell r="CA130">
            <v>131000</v>
          </cell>
          <cell r="CC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V130">
            <v>0</v>
          </cell>
          <cell r="DW130">
            <v>0</v>
          </cell>
          <cell r="DY130">
            <v>0</v>
          </cell>
          <cell r="DZ130">
            <v>0</v>
          </cell>
          <cell r="EA130">
            <v>0</v>
          </cell>
          <cell r="EB130">
            <v>0</v>
          </cell>
          <cell r="EC130">
            <v>0</v>
          </cell>
          <cell r="ED130">
            <v>0</v>
          </cell>
          <cell r="EE130">
            <v>0</v>
          </cell>
          <cell r="EF130">
            <v>0</v>
          </cell>
          <cell r="EG130">
            <v>0</v>
          </cell>
          <cell r="EH130">
            <v>0</v>
          </cell>
          <cell r="EI130">
            <v>0</v>
          </cell>
          <cell r="EJ130">
            <v>0</v>
          </cell>
          <cell r="EL130">
            <v>0</v>
          </cell>
          <cell r="EM130">
            <v>0</v>
          </cell>
        </row>
        <row r="131">
          <cell r="A131" t="str">
            <v>M308694</v>
          </cell>
          <cell r="B131">
            <v>0</v>
          </cell>
          <cell r="C131">
            <v>0</v>
          </cell>
          <cell r="E131">
            <v>0</v>
          </cell>
          <cell r="F131">
            <v>0</v>
          </cell>
          <cell r="H131" t="str">
            <v>Weaver Street Winsford</v>
          </cell>
          <cell r="I131" t="str">
            <v>M308694</v>
          </cell>
          <cell r="J131" t="str">
            <v/>
          </cell>
          <cell r="K131" t="str">
            <v>North</v>
          </cell>
          <cell r="Q131">
            <v>0</v>
          </cell>
          <cell r="R131">
            <v>0</v>
          </cell>
          <cell r="S131">
            <v>0</v>
          </cell>
          <cell r="T131">
            <v>70.739999999999995</v>
          </cell>
          <cell r="V131">
            <v>0</v>
          </cell>
          <cell r="W131">
            <v>0</v>
          </cell>
          <cell r="X131">
            <v>0</v>
          </cell>
          <cell r="Y131">
            <v>0</v>
          </cell>
          <cell r="AA131">
            <v>0</v>
          </cell>
          <cell r="AB131">
            <v>0</v>
          </cell>
          <cell r="AC131">
            <v>0</v>
          </cell>
          <cell r="AD131">
            <v>70.739999999999995</v>
          </cell>
          <cell r="AE131">
            <v>0</v>
          </cell>
          <cell r="AG131">
            <v>0</v>
          </cell>
          <cell r="AH131">
            <v>0</v>
          </cell>
          <cell r="AI131">
            <v>0</v>
          </cell>
          <cell r="AJ131">
            <v>0</v>
          </cell>
          <cell r="AK131">
            <v>0</v>
          </cell>
          <cell r="AL131">
            <v>0</v>
          </cell>
          <cell r="AM131">
            <v>1000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1000</v>
          </cell>
          <cell r="BY131">
            <v>0</v>
          </cell>
          <cell r="CA131">
            <v>1000</v>
          </cell>
          <cell r="CC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V131">
            <v>0</v>
          </cell>
          <cell r="DW131">
            <v>0</v>
          </cell>
          <cell r="DY131">
            <v>0</v>
          </cell>
          <cell r="DZ131">
            <v>0</v>
          </cell>
          <cell r="EA131">
            <v>0</v>
          </cell>
          <cell r="EB131">
            <v>0</v>
          </cell>
          <cell r="EC131">
            <v>0</v>
          </cell>
          <cell r="ED131">
            <v>0</v>
          </cell>
          <cell r="EE131">
            <v>0</v>
          </cell>
          <cell r="EF131">
            <v>0</v>
          </cell>
          <cell r="EG131">
            <v>0</v>
          </cell>
          <cell r="EH131">
            <v>0</v>
          </cell>
          <cell r="EI131">
            <v>0</v>
          </cell>
          <cell r="EJ131">
            <v>0</v>
          </cell>
          <cell r="EL131">
            <v>0</v>
          </cell>
          <cell r="EM131">
            <v>0</v>
          </cell>
        </row>
        <row r="132">
          <cell r="A132" t="str">
            <v>M308696</v>
          </cell>
          <cell r="B132">
            <v>0</v>
          </cell>
          <cell r="C132">
            <v>0</v>
          </cell>
          <cell r="E132">
            <v>0</v>
          </cell>
          <cell r="F132">
            <v>0</v>
          </cell>
          <cell r="H132" t="str">
            <v>Sale (Cross Street)</v>
          </cell>
          <cell r="I132" t="str">
            <v>M308696</v>
          </cell>
          <cell r="J132" t="str">
            <v/>
          </cell>
          <cell r="K132" t="str">
            <v>North</v>
          </cell>
          <cell r="Q132">
            <v>0</v>
          </cell>
          <cell r="R132">
            <v>0</v>
          </cell>
          <cell r="S132">
            <v>0</v>
          </cell>
          <cell r="T132">
            <v>-48.480000000000075</v>
          </cell>
          <cell r="V132">
            <v>0</v>
          </cell>
          <cell r="W132">
            <v>0</v>
          </cell>
          <cell r="X132">
            <v>0</v>
          </cell>
          <cell r="Y132">
            <v>0</v>
          </cell>
          <cell r="AA132">
            <v>0</v>
          </cell>
          <cell r="AB132">
            <v>0</v>
          </cell>
          <cell r="AC132">
            <v>0</v>
          </cell>
          <cell r="AD132">
            <v>-48.480000000000075</v>
          </cell>
          <cell r="AE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1000</v>
          </cell>
          <cell r="BD132">
            <v>29000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X132">
            <v>30000</v>
          </cell>
          <cell r="BY132">
            <v>0</v>
          </cell>
          <cell r="CA132">
            <v>30000</v>
          </cell>
          <cell r="CC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V132">
            <v>0</v>
          </cell>
          <cell r="DW132">
            <v>0</v>
          </cell>
          <cell r="DY132">
            <v>0</v>
          </cell>
          <cell r="DZ132">
            <v>0</v>
          </cell>
          <cell r="EA132">
            <v>0</v>
          </cell>
          <cell r="EB132">
            <v>0</v>
          </cell>
          <cell r="EC132">
            <v>0</v>
          </cell>
          <cell r="ED132">
            <v>0</v>
          </cell>
          <cell r="EE132">
            <v>0</v>
          </cell>
          <cell r="EF132">
            <v>0</v>
          </cell>
          <cell r="EG132">
            <v>0</v>
          </cell>
          <cell r="EH132">
            <v>0</v>
          </cell>
          <cell r="EI132">
            <v>0</v>
          </cell>
          <cell r="EJ132">
            <v>0</v>
          </cell>
          <cell r="EL132">
            <v>0</v>
          </cell>
          <cell r="EM132">
            <v>0</v>
          </cell>
        </row>
        <row r="133">
          <cell r="A133" t="str">
            <v>M309210</v>
          </cell>
          <cell r="B133">
            <v>0</v>
          </cell>
          <cell r="C133">
            <v>0</v>
          </cell>
          <cell r="E133">
            <v>189.12</v>
          </cell>
          <cell r="F133">
            <v>-189.12</v>
          </cell>
          <cell r="H133" t="str">
            <v>Skipton Road, New Park</v>
          </cell>
          <cell r="I133" t="str">
            <v>M309210</v>
          </cell>
          <cell r="J133" t="str">
            <v/>
          </cell>
          <cell r="K133" t="str">
            <v>North</v>
          </cell>
          <cell r="Q133">
            <v>0</v>
          </cell>
          <cell r="R133">
            <v>0</v>
          </cell>
          <cell r="S133">
            <v>0</v>
          </cell>
          <cell r="T133">
            <v>1496.19</v>
          </cell>
          <cell r="V133">
            <v>189.12</v>
          </cell>
          <cell r="W133">
            <v>-189.12</v>
          </cell>
          <cell r="X133">
            <v>252.16</v>
          </cell>
          <cell r="Y133">
            <v>-252.16</v>
          </cell>
          <cell r="AA133">
            <v>0</v>
          </cell>
          <cell r="AB133">
            <v>0</v>
          </cell>
          <cell r="AC133">
            <v>0</v>
          </cell>
          <cell r="AD133">
            <v>1496.19</v>
          </cell>
          <cell r="AE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1000</v>
          </cell>
          <cell r="BM133">
            <v>0</v>
          </cell>
          <cell r="BN133">
            <v>0</v>
          </cell>
          <cell r="BO133">
            <v>0</v>
          </cell>
          <cell r="BP133">
            <v>0</v>
          </cell>
          <cell r="BQ133">
            <v>0</v>
          </cell>
          <cell r="BR133">
            <v>0</v>
          </cell>
          <cell r="BS133">
            <v>0</v>
          </cell>
          <cell r="BT133">
            <v>0</v>
          </cell>
          <cell r="BU133">
            <v>0</v>
          </cell>
          <cell r="BV133">
            <v>0</v>
          </cell>
          <cell r="BX133">
            <v>1000</v>
          </cell>
          <cell r="BY133">
            <v>0</v>
          </cell>
          <cell r="CA133">
            <v>1000</v>
          </cell>
          <cell r="CC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V133">
            <v>0</v>
          </cell>
          <cell r="DW133">
            <v>0</v>
          </cell>
          <cell r="DY133">
            <v>0</v>
          </cell>
          <cell r="DZ133">
            <v>0</v>
          </cell>
          <cell r="EA133">
            <v>0</v>
          </cell>
          <cell r="EB133">
            <v>0</v>
          </cell>
          <cell r="EC133">
            <v>0</v>
          </cell>
          <cell r="ED133">
            <v>0</v>
          </cell>
          <cell r="EE133">
            <v>0</v>
          </cell>
          <cell r="EF133">
            <v>0</v>
          </cell>
          <cell r="EG133">
            <v>0</v>
          </cell>
          <cell r="EH133">
            <v>0</v>
          </cell>
          <cell r="EI133">
            <v>0</v>
          </cell>
          <cell r="EJ133">
            <v>0</v>
          </cell>
          <cell r="EL133">
            <v>0</v>
          </cell>
          <cell r="EM133">
            <v>0</v>
          </cell>
        </row>
        <row r="134">
          <cell r="A134" t="str">
            <v>M309371</v>
          </cell>
          <cell r="B134">
            <v>0</v>
          </cell>
          <cell r="C134">
            <v>0</v>
          </cell>
          <cell r="E134">
            <v>0</v>
          </cell>
          <cell r="F134">
            <v>0</v>
          </cell>
          <cell r="H134" t="str">
            <v>Leyland Road Preston</v>
          </cell>
          <cell r="I134" t="str">
            <v>M309371</v>
          </cell>
          <cell r="J134" t="str">
            <v/>
          </cell>
          <cell r="K134" t="str">
            <v>North</v>
          </cell>
          <cell r="Q134">
            <v>0</v>
          </cell>
          <cell r="R134">
            <v>0</v>
          </cell>
          <cell r="S134">
            <v>0</v>
          </cell>
          <cell r="T134">
            <v>0</v>
          </cell>
          <cell r="V134">
            <v>0</v>
          </cell>
          <cell r="W134">
            <v>0</v>
          </cell>
          <cell r="X134">
            <v>0</v>
          </cell>
          <cell r="Y134">
            <v>0</v>
          </cell>
          <cell r="AA134">
            <v>0</v>
          </cell>
          <cell r="AB134">
            <v>0</v>
          </cell>
          <cell r="AC134">
            <v>0</v>
          </cell>
          <cell r="AD134">
            <v>0</v>
          </cell>
          <cell r="AE134">
            <v>0</v>
          </cell>
          <cell r="AG134">
            <v>0</v>
          </cell>
          <cell r="AH134">
            <v>0</v>
          </cell>
          <cell r="AI134">
            <v>0</v>
          </cell>
          <cell r="AJ134">
            <v>0</v>
          </cell>
          <cell r="AK134">
            <v>0</v>
          </cell>
          <cell r="AL134">
            <v>0</v>
          </cell>
          <cell r="AM134">
            <v>2000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X134">
            <v>2000</v>
          </cell>
          <cell r="BY134">
            <v>0</v>
          </cell>
          <cell r="CA134">
            <v>2000</v>
          </cell>
          <cell r="CC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V134">
            <v>0</v>
          </cell>
          <cell r="DW134">
            <v>0</v>
          </cell>
          <cell r="DY134">
            <v>0</v>
          </cell>
          <cell r="DZ134">
            <v>0</v>
          </cell>
          <cell r="EA134">
            <v>0</v>
          </cell>
          <cell r="EB134">
            <v>0</v>
          </cell>
          <cell r="EC134">
            <v>0</v>
          </cell>
          <cell r="ED134">
            <v>0</v>
          </cell>
          <cell r="EE134">
            <v>0</v>
          </cell>
          <cell r="EF134">
            <v>0</v>
          </cell>
          <cell r="EG134">
            <v>0</v>
          </cell>
          <cell r="EH134">
            <v>0</v>
          </cell>
          <cell r="EI134">
            <v>0</v>
          </cell>
          <cell r="EJ134">
            <v>0</v>
          </cell>
          <cell r="EL134">
            <v>0</v>
          </cell>
          <cell r="EM134">
            <v>0</v>
          </cell>
        </row>
        <row r="135">
          <cell r="A135" t="str">
            <v>M310017</v>
          </cell>
          <cell r="B135">
            <v>0</v>
          </cell>
          <cell r="C135">
            <v>0</v>
          </cell>
          <cell r="E135">
            <v>556.98</v>
          </cell>
          <cell r="F135">
            <v>-556.98</v>
          </cell>
          <cell r="H135" t="str">
            <v>HP Compound Skellow Road Doncaster</v>
          </cell>
          <cell r="I135" t="str">
            <v>M310017</v>
          </cell>
          <cell r="J135" t="str">
            <v/>
          </cell>
          <cell r="K135" t="str">
            <v>North</v>
          </cell>
          <cell r="Q135">
            <v>0</v>
          </cell>
          <cell r="R135">
            <v>0</v>
          </cell>
          <cell r="S135">
            <v>0</v>
          </cell>
          <cell r="T135">
            <v>1113.96</v>
          </cell>
          <cell r="V135">
            <v>556.98</v>
          </cell>
          <cell r="W135">
            <v>-556.98</v>
          </cell>
          <cell r="X135">
            <v>742.64</v>
          </cell>
          <cell r="Y135">
            <v>-742.64</v>
          </cell>
          <cell r="AA135">
            <v>0</v>
          </cell>
          <cell r="AB135">
            <v>0</v>
          </cell>
          <cell r="AC135">
            <v>0</v>
          </cell>
          <cell r="AD135">
            <v>1113.96</v>
          </cell>
          <cell r="AE135">
            <v>0</v>
          </cell>
          <cell r="AG135">
            <v>0</v>
          </cell>
          <cell r="AH135">
            <v>1000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X135">
            <v>1000</v>
          </cell>
          <cell r="BY135">
            <v>0</v>
          </cell>
          <cell r="CA135">
            <v>1000</v>
          </cell>
          <cell r="CC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V135">
            <v>0</v>
          </cell>
          <cell r="DW135">
            <v>0</v>
          </cell>
          <cell r="DY135">
            <v>0</v>
          </cell>
          <cell r="DZ135">
            <v>0</v>
          </cell>
          <cell r="EA135">
            <v>0</v>
          </cell>
          <cell r="EB135">
            <v>0</v>
          </cell>
          <cell r="EC135">
            <v>0</v>
          </cell>
          <cell r="ED135">
            <v>0</v>
          </cell>
          <cell r="EE135">
            <v>0</v>
          </cell>
          <cell r="EF135">
            <v>0</v>
          </cell>
          <cell r="EG135">
            <v>0</v>
          </cell>
          <cell r="EH135">
            <v>0</v>
          </cell>
          <cell r="EI135">
            <v>0</v>
          </cell>
          <cell r="EJ135">
            <v>0</v>
          </cell>
          <cell r="EL135">
            <v>0</v>
          </cell>
          <cell r="EM135">
            <v>0</v>
          </cell>
        </row>
        <row r="136">
          <cell r="A136" t="str">
            <v>M310018</v>
          </cell>
          <cell r="B136">
            <v>0</v>
          </cell>
          <cell r="C136">
            <v>0</v>
          </cell>
          <cell r="E136">
            <v>323.66000000000003</v>
          </cell>
          <cell r="F136">
            <v>-323.66000000000003</v>
          </cell>
          <cell r="H136" t="str">
            <v>HP Compound Hesaltine Close</v>
          </cell>
          <cell r="I136" t="str">
            <v>M310018</v>
          </cell>
          <cell r="J136" t="str">
            <v/>
          </cell>
          <cell r="K136" t="str">
            <v>North</v>
          </cell>
          <cell r="Q136">
            <v>0</v>
          </cell>
          <cell r="R136">
            <v>0</v>
          </cell>
          <cell r="S136">
            <v>0</v>
          </cell>
          <cell r="T136">
            <v>647.32000000000005</v>
          </cell>
          <cell r="V136">
            <v>323.66000000000003</v>
          </cell>
          <cell r="W136">
            <v>-323.66000000000003</v>
          </cell>
          <cell r="X136">
            <v>431.54666666666668</v>
          </cell>
          <cell r="Y136">
            <v>-431.54666666666668</v>
          </cell>
          <cell r="AA136">
            <v>0</v>
          </cell>
          <cell r="AB136">
            <v>0</v>
          </cell>
          <cell r="AC136">
            <v>0</v>
          </cell>
          <cell r="AD136">
            <v>647.32000000000005</v>
          </cell>
          <cell r="AE136">
            <v>0</v>
          </cell>
          <cell r="AG136">
            <v>0</v>
          </cell>
          <cell r="AH136">
            <v>1000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X136">
            <v>1000</v>
          </cell>
          <cell r="BY136">
            <v>0</v>
          </cell>
          <cell r="CA136">
            <v>1000</v>
          </cell>
          <cell r="CC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V136">
            <v>0</v>
          </cell>
          <cell r="DW136">
            <v>0</v>
          </cell>
          <cell r="DY136">
            <v>0</v>
          </cell>
          <cell r="DZ136">
            <v>0</v>
          </cell>
          <cell r="EA136">
            <v>0</v>
          </cell>
          <cell r="EB136">
            <v>0</v>
          </cell>
          <cell r="EC136">
            <v>0</v>
          </cell>
          <cell r="ED136">
            <v>0</v>
          </cell>
          <cell r="EE136">
            <v>0</v>
          </cell>
          <cell r="EF136">
            <v>0</v>
          </cell>
          <cell r="EG136">
            <v>0</v>
          </cell>
          <cell r="EH136">
            <v>0</v>
          </cell>
          <cell r="EI136">
            <v>0</v>
          </cell>
          <cell r="EJ136">
            <v>0</v>
          </cell>
          <cell r="EL136">
            <v>0</v>
          </cell>
          <cell r="EM136">
            <v>0</v>
          </cell>
        </row>
        <row r="137">
          <cell r="A137" t="str">
            <v>M310019</v>
          </cell>
          <cell r="B137">
            <v>0</v>
          </cell>
          <cell r="C137">
            <v>0</v>
          </cell>
          <cell r="E137">
            <v>0</v>
          </cell>
          <cell r="F137">
            <v>0</v>
          </cell>
          <cell r="H137" t="str">
            <v>Hendon Sunderland</v>
          </cell>
          <cell r="I137" t="str">
            <v>M310019</v>
          </cell>
          <cell r="J137" t="str">
            <v/>
          </cell>
          <cell r="K137" t="str">
            <v>North</v>
          </cell>
          <cell r="Q137">
            <v>0</v>
          </cell>
          <cell r="R137">
            <v>0</v>
          </cell>
          <cell r="S137">
            <v>0</v>
          </cell>
          <cell r="T137">
            <v>195.7</v>
          </cell>
          <cell r="V137">
            <v>0</v>
          </cell>
          <cell r="W137">
            <v>0</v>
          </cell>
          <cell r="X137">
            <v>0</v>
          </cell>
          <cell r="Y137">
            <v>0</v>
          </cell>
          <cell r="AA137">
            <v>0</v>
          </cell>
          <cell r="AB137">
            <v>0</v>
          </cell>
          <cell r="AC137">
            <v>0</v>
          </cell>
          <cell r="AD137">
            <v>195.7</v>
          </cell>
          <cell r="AE137">
            <v>0</v>
          </cell>
          <cell r="AG137">
            <v>0</v>
          </cell>
          <cell r="AH137">
            <v>1000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X137">
            <v>1000</v>
          </cell>
          <cell r="BY137">
            <v>0</v>
          </cell>
          <cell r="CA137">
            <v>1000</v>
          </cell>
          <cell r="CC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V137">
            <v>0</v>
          </cell>
          <cell r="DW137">
            <v>0</v>
          </cell>
          <cell r="DY137">
            <v>0</v>
          </cell>
          <cell r="DZ137">
            <v>0</v>
          </cell>
          <cell r="EA137">
            <v>0</v>
          </cell>
          <cell r="EB137">
            <v>0</v>
          </cell>
          <cell r="EC137">
            <v>0</v>
          </cell>
          <cell r="ED137">
            <v>0</v>
          </cell>
          <cell r="EE137">
            <v>0</v>
          </cell>
          <cell r="EF137">
            <v>0</v>
          </cell>
          <cell r="EG137">
            <v>0</v>
          </cell>
          <cell r="EH137">
            <v>0</v>
          </cell>
          <cell r="EI137">
            <v>0</v>
          </cell>
          <cell r="EJ137">
            <v>0</v>
          </cell>
          <cell r="EL137">
            <v>0</v>
          </cell>
          <cell r="EM137">
            <v>0</v>
          </cell>
        </row>
        <row r="138">
          <cell r="A138" t="str">
            <v>MA031</v>
          </cell>
          <cell r="B138">
            <v>343.93</v>
          </cell>
          <cell r="C138">
            <v>-343.93</v>
          </cell>
          <cell r="E138">
            <v>716.30999999999915</v>
          </cell>
          <cell r="F138">
            <v>-716.30999999999915</v>
          </cell>
          <cell r="H138" t="str">
            <v>Partington / Warrington</v>
          </cell>
          <cell r="I138" t="str">
            <v>MA031</v>
          </cell>
          <cell r="J138" t="str">
            <v/>
          </cell>
          <cell r="K138" t="str">
            <v>North</v>
          </cell>
          <cell r="Q138">
            <v>0</v>
          </cell>
          <cell r="R138">
            <v>0</v>
          </cell>
          <cell r="S138">
            <v>0</v>
          </cell>
          <cell r="T138">
            <v>18248.27</v>
          </cell>
          <cell r="V138">
            <v>1748.099999999999</v>
          </cell>
          <cell r="W138">
            <v>-1748.099999999999</v>
          </cell>
          <cell r="X138">
            <v>955.0799999999989</v>
          </cell>
          <cell r="Y138">
            <v>-955.0799999999989</v>
          </cell>
          <cell r="AA138">
            <v>0</v>
          </cell>
          <cell r="AB138">
            <v>0</v>
          </cell>
          <cell r="AC138">
            <v>0</v>
          </cell>
          <cell r="AD138">
            <v>18248.27</v>
          </cell>
          <cell r="AE138">
            <v>0</v>
          </cell>
          <cell r="AG138">
            <v>0</v>
          </cell>
          <cell r="AH138">
            <v>0</v>
          </cell>
          <cell r="AI138">
            <v>0</v>
          </cell>
          <cell r="AJ138">
            <v>0</v>
          </cell>
          <cell r="AK138">
            <v>0</v>
          </cell>
          <cell r="AL138">
            <v>0</v>
          </cell>
          <cell r="AM138">
            <v>1000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X138">
            <v>1000</v>
          </cell>
          <cell r="BY138">
            <v>0</v>
          </cell>
          <cell r="CA138">
            <v>1000</v>
          </cell>
          <cell r="CC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V138">
            <v>0</v>
          </cell>
          <cell r="DW138">
            <v>0</v>
          </cell>
          <cell r="DY138">
            <v>0</v>
          </cell>
          <cell r="DZ138">
            <v>0</v>
          </cell>
          <cell r="EA138">
            <v>0</v>
          </cell>
          <cell r="EB138">
            <v>0</v>
          </cell>
          <cell r="EC138">
            <v>0</v>
          </cell>
          <cell r="ED138">
            <v>0</v>
          </cell>
          <cell r="EE138">
            <v>0</v>
          </cell>
          <cell r="EF138">
            <v>0</v>
          </cell>
          <cell r="EG138">
            <v>0</v>
          </cell>
          <cell r="EH138">
            <v>0</v>
          </cell>
          <cell r="EI138">
            <v>0</v>
          </cell>
          <cell r="EJ138">
            <v>0</v>
          </cell>
          <cell r="EL138">
            <v>0</v>
          </cell>
          <cell r="EM138">
            <v>0</v>
          </cell>
        </row>
        <row r="139">
          <cell r="A139" t="str">
            <v>MA292</v>
          </cell>
          <cell r="B139">
            <v>3305.97</v>
          </cell>
          <cell r="C139">
            <v>-3305.97</v>
          </cell>
          <cell r="E139">
            <v>-242067.59</v>
          </cell>
          <cell r="F139">
            <v>242067.59</v>
          </cell>
          <cell r="H139" t="str">
            <v>North of England Estates</v>
          </cell>
          <cell r="I139" t="str">
            <v>MA292</v>
          </cell>
          <cell r="J139" t="str">
            <v/>
          </cell>
          <cell r="K139" t="str">
            <v>North</v>
          </cell>
          <cell r="Q139">
            <v>0</v>
          </cell>
          <cell r="R139">
            <v>0</v>
          </cell>
          <cell r="S139">
            <v>0</v>
          </cell>
          <cell r="T139">
            <v>38144.25</v>
          </cell>
          <cell r="V139">
            <v>-232149.68</v>
          </cell>
          <cell r="W139">
            <v>232149.68</v>
          </cell>
          <cell r="X139">
            <v>-322756.78666666668</v>
          </cell>
          <cell r="Y139">
            <v>322756.78666666668</v>
          </cell>
          <cell r="AA139">
            <v>0</v>
          </cell>
          <cell r="AB139">
            <v>0</v>
          </cell>
          <cell r="AC139">
            <v>0</v>
          </cell>
          <cell r="AD139">
            <v>38144.25</v>
          </cell>
          <cell r="AE139">
            <v>0</v>
          </cell>
          <cell r="AG139">
            <v>0</v>
          </cell>
          <cell r="AH139">
            <v>1000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X139">
            <v>1000</v>
          </cell>
          <cell r="BY139">
            <v>0</v>
          </cell>
          <cell r="CA139">
            <v>1000</v>
          </cell>
          <cell r="CC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V139">
            <v>0</v>
          </cell>
          <cell r="DW139">
            <v>0</v>
          </cell>
          <cell r="DY139">
            <v>0</v>
          </cell>
          <cell r="DZ139">
            <v>0</v>
          </cell>
          <cell r="EA139">
            <v>0</v>
          </cell>
          <cell r="EB139">
            <v>0</v>
          </cell>
          <cell r="EC139">
            <v>0</v>
          </cell>
          <cell r="ED139">
            <v>0</v>
          </cell>
          <cell r="EE139">
            <v>0</v>
          </cell>
          <cell r="EF139">
            <v>0</v>
          </cell>
          <cell r="EG139">
            <v>0</v>
          </cell>
          <cell r="EH139">
            <v>0</v>
          </cell>
          <cell r="EI139">
            <v>0</v>
          </cell>
          <cell r="EJ139">
            <v>0</v>
          </cell>
          <cell r="EL139">
            <v>0</v>
          </cell>
          <cell r="EM139">
            <v>0</v>
          </cell>
        </row>
        <row r="140">
          <cell r="A140" t="str">
            <v>MA293</v>
          </cell>
          <cell r="B140">
            <v>15941.5</v>
          </cell>
          <cell r="C140">
            <v>-15941.5</v>
          </cell>
          <cell r="E140">
            <v>-138890.41</v>
          </cell>
          <cell r="F140">
            <v>138890.41</v>
          </cell>
          <cell r="H140" t="str">
            <v>Scotland Estates</v>
          </cell>
          <cell r="I140" t="str">
            <v>MA293</v>
          </cell>
          <cell r="J140" t="str">
            <v/>
          </cell>
          <cell r="K140" t="str">
            <v>North</v>
          </cell>
          <cell r="Q140">
            <v>0</v>
          </cell>
          <cell r="R140">
            <v>0</v>
          </cell>
          <cell r="S140">
            <v>0</v>
          </cell>
          <cell r="T140">
            <v>149124.13</v>
          </cell>
          <cell r="V140">
            <v>-91065.91</v>
          </cell>
          <cell r="W140">
            <v>91065.91</v>
          </cell>
          <cell r="X140">
            <v>-185187.21333333332</v>
          </cell>
          <cell r="Y140">
            <v>185187.21333333332</v>
          </cell>
          <cell r="AA140">
            <v>0</v>
          </cell>
          <cell r="AB140">
            <v>0</v>
          </cell>
          <cell r="AC140">
            <v>0</v>
          </cell>
          <cell r="AD140">
            <v>149124.13</v>
          </cell>
          <cell r="AE140">
            <v>0</v>
          </cell>
          <cell r="AG140">
            <v>1000</v>
          </cell>
          <cell r="AH140">
            <v>0</v>
          </cell>
          <cell r="AI140">
            <v>0</v>
          </cell>
          <cell r="AJ140">
            <v>0</v>
          </cell>
          <cell r="AK140">
            <v>0</v>
          </cell>
          <cell r="AL140">
            <v>0</v>
          </cell>
          <cell r="AM140">
            <v>0</v>
          </cell>
          <cell r="AN140">
            <v>0</v>
          </cell>
          <cell r="AO140">
            <v>0</v>
          </cell>
          <cell r="AP140">
            <v>0</v>
          </cell>
          <cell r="AQ140">
            <v>0</v>
          </cell>
          <cell r="AR140">
            <v>0</v>
          </cell>
          <cell r="AS140">
            <v>1000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X140">
            <v>2000</v>
          </cell>
          <cell r="BY140">
            <v>0</v>
          </cell>
          <cell r="CA140">
            <v>2000</v>
          </cell>
          <cell r="CC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V140">
            <v>0</v>
          </cell>
          <cell r="DW140">
            <v>0</v>
          </cell>
          <cell r="DY140">
            <v>0</v>
          </cell>
          <cell r="DZ140">
            <v>0</v>
          </cell>
          <cell r="EA140">
            <v>0</v>
          </cell>
          <cell r="EB140">
            <v>0</v>
          </cell>
          <cell r="EC140">
            <v>0</v>
          </cell>
          <cell r="ED140">
            <v>0</v>
          </cell>
          <cell r="EE140">
            <v>0</v>
          </cell>
          <cell r="EF140">
            <v>0</v>
          </cell>
          <cell r="EG140">
            <v>0</v>
          </cell>
          <cell r="EH140">
            <v>0</v>
          </cell>
          <cell r="EI140">
            <v>0</v>
          </cell>
          <cell r="EJ140">
            <v>0</v>
          </cell>
          <cell r="EL140">
            <v>0</v>
          </cell>
          <cell r="EM140">
            <v>0</v>
          </cell>
        </row>
        <row r="141">
          <cell r="A141" t="str">
            <v>81038</v>
          </cell>
          <cell r="B141">
            <v>0</v>
          </cell>
          <cell r="C141">
            <v>0</v>
          </cell>
          <cell r="E141">
            <v>0</v>
          </cell>
          <cell r="F141">
            <v>0</v>
          </cell>
          <cell r="H141" t="str">
            <v>Bolton (Lum Street)</v>
          </cell>
          <cell r="I141" t="str">
            <v>81038</v>
          </cell>
          <cell r="J141" t="str">
            <v>C</v>
          </cell>
          <cell r="K141" t="str">
            <v>North</v>
          </cell>
          <cell r="Q141">
            <v>0</v>
          </cell>
          <cell r="R141">
            <v>0</v>
          </cell>
          <cell r="S141">
            <v>0</v>
          </cell>
          <cell r="T141">
            <v>0</v>
          </cell>
          <cell r="V141">
            <v>0</v>
          </cell>
          <cell r="W141">
            <v>0</v>
          </cell>
          <cell r="X141">
            <v>0</v>
          </cell>
          <cell r="Y141">
            <v>0</v>
          </cell>
          <cell r="AA141">
            <v>0</v>
          </cell>
          <cell r="AB141">
            <v>0</v>
          </cell>
          <cell r="AC141">
            <v>0</v>
          </cell>
          <cell r="AD141">
            <v>0</v>
          </cell>
          <cell r="AE141">
            <v>0</v>
          </cell>
          <cell r="AG141">
            <v>0</v>
          </cell>
          <cell r="AH141">
            <v>0</v>
          </cell>
          <cell r="AI141">
            <v>0</v>
          </cell>
          <cell r="AJ141">
            <v>0</v>
          </cell>
          <cell r="AK141">
            <v>0</v>
          </cell>
          <cell r="AL141">
            <v>0</v>
          </cell>
          <cell r="AM141">
            <v>2000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X141">
            <v>2000</v>
          </cell>
          <cell r="BY141">
            <v>0</v>
          </cell>
          <cell r="CA141">
            <v>2000</v>
          </cell>
          <cell r="CC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V141">
            <v>0</v>
          </cell>
          <cell r="DW141">
            <v>0</v>
          </cell>
          <cell r="DY141">
            <v>0</v>
          </cell>
          <cell r="DZ141">
            <v>0</v>
          </cell>
          <cell r="EA141">
            <v>0</v>
          </cell>
          <cell r="EB141">
            <v>0</v>
          </cell>
          <cell r="EC141">
            <v>0</v>
          </cell>
          <cell r="ED141">
            <v>0</v>
          </cell>
          <cell r="EE141">
            <v>0</v>
          </cell>
          <cell r="EF141">
            <v>0</v>
          </cell>
          <cell r="EG141">
            <v>0</v>
          </cell>
          <cell r="EH141">
            <v>0</v>
          </cell>
          <cell r="EI141">
            <v>0</v>
          </cell>
          <cell r="EJ141">
            <v>0</v>
          </cell>
          <cell r="EL141">
            <v>0</v>
          </cell>
          <cell r="EM141">
            <v>0</v>
          </cell>
        </row>
        <row r="142">
          <cell r="A142" t="str">
            <v>82021</v>
          </cell>
          <cell r="B142">
            <v>0</v>
          </cell>
          <cell r="C142">
            <v>0</v>
          </cell>
          <cell r="E142">
            <v>0</v>
          </cell>
          <cell r="F142">
            <v>0</v>
          </cell>
          <cell r="H142" t="str">
            <v>Eakring (Transco)</v>
          </cell>
          <cell r="I142" t="str">
            <v>82021</v>
          </cell>
          <cell r="J142" t="str">
            <v>C</v>
          </cell>
          <cell r="K142" t="str">
            <v>North</v>
          </cell>
          <cell r="Q142">
            <v>0</v>
          </cell>
          <cell r="R142">
            <v>0</v>
          </cell>
          <cell r="S142">
            <v>0</v>
          </cell>
          <cell r="T142">
            <v>0</v>
          </cell>
          <cell r="V142">
            <v>0</v>
          </cell>
          <cell r="W142">
            <v>0</v>
          </cell>
          <cell r="X142">
            <v>0</v>
          </cell>
          <cell r="Y142">
            <v>0</v>
          </cell>
          <cell r="AA142">
            <v>0</v>
          </cell>
          <cell r="AB142">
            <v>0</v>
          </cell>
          <cell r="AC142">
            <v>0</v>
          </cell>
          <cell r="AD142">
            <v>0</v>
          </cell>
          <cell r="AE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1000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X142">
            <v>1000</v>
          </cell>
          <cell r="BY142">
            <v>0</v>
          </cell>
          <cell r="CA142">
            <v>1000</v>
          </cell>
          <cell r="CC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V142">
            <v>0</v>
          </cell>
          <cell r="DW142">
            <v>0</v>
          </cell>
          <cell r="DY142">
            <v>0</v>
          </cell>
          <cell r="DZ142">
            <v>0</v>
          </cell>
          <cell r="EA142">
            <v>0</v>
          </cell>
          <cell r="EB142">
            <v>0</v>
          </cell>
          <cell r="EC142">
            <v>0</v>
          </cell>
          <cell r="ED142">
            <v>0</v>
          </cell>
          <cell r="EE142">
            <v>0</v>
          </cell>
          <cell r="EF142">
            <v>0</v>
          </cell>
          <cell r="EG142">
            <v>0</v>
          </cell>
          <cell r="EH142">
            <v>0</v>
          </cell>
          <cell r="EI142">
            <v>0</v>
          </cell>
          <cell r="EJ142">
            <v>0</v>
          </cell>
          <cell r="EL142">
            <v>0</v>
          </cell>
          <cell r="EM142">
            <v>0</v>
          </cell>
        </row>
        <row r="143">
          <cell r="A143" t="str">
            <v>M178905</v>
          </cell>
          <cell r="B143">
            <v>0</v>
          </cell>
          <cell r="C143">
            <v>0</v>
          </cell>
          <cell r="E143">
            <v>0</v>
          </cell>
          <cell r="F143">
            <v>0</v>
          </cell>
          <cell r="H143" t="str">
            <v>Heseltine Close Security</v>
          </cell>
          <cell r="I143" t="str">
            <v>M178905</v>
          </cell>
          <cell r="J143" t="str">
            <v>Closed</v>
          </cell>
          <cell r="K143" t="str">
            <v>North</v>
          </cell>
          <cell r="Q143">
            <v>0</v>
          </cell>
          <cell r="R143">
            <v>0</v>
          </cell>
          <cell r="S143">
            <v>0</v>
          </cell>
          <cell r="T143">
            <v>395</v>
          </cell>
          <cell r="V143">
            <v>0</v>
          </cell>
          <cell r="W143">
            <v>0</v>
          </cell>
          <cell r="X143">
            <v>0</v>
          </cell>
          <cell r="Y143">
            <v>0</v>
          </cell>
          <cell r="AA143">
            <v>0</v>
          </cell>
          <cell r="AB143">
            <v>0</v>
          </cell>
          <cell r="AC143">
            <v>0</v>
          </cell>
          <cell r="AD143">
            <v>395</v>
          </cell>
          <cell r="AE143">
            <v>0</v>
          </cell>
          <cell r="AG143">
            <v>0</v>
          </cell>
          <cell r="AH143">
            <v>2000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X143">
            <v>2000</v>
          </cell>
          <cell r="BY143">
            <v>0</v>
          </cell>
          <cell r="CA143">
            <v>2000</v>
          </cell>
          <cell r="CC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V143">
            <v>0</v>
          </cell>
          <cell r="DW143">
            <v>0</v>
          </cell>
          <cell r="DY143">
            <v>0</v>
          </cell>
          <cell r="DZ143">
            <v>0</v>
          </cell>
          <cell r="EA143">
            <v>0</v>
          </cell>
          <cell r="EB143">
            <v>0</v>
          </cell>
          <cell r="EC143">
            <v>0</v>
          </cell>
          <cell r="ED143">
            <v>0</v>
          </cell>
          <cell r="EE143">
            <v>0</v>
          </cell>
          <cell r="EF143">
            <v>0</v>
          </cell>
          <cell r="EG143">
            <v>0</v>
          </cell>
          <cell r="EH143">
            <v>0</v>
          </cell>
          <cell r="EI143">
            <v>0</v>
          </cell>
          <cell r="EJ143">
            <v>0</v>
          </cell>
          <cell r="EL143">
            <v>0</v>
          </cell>
          <cell r="EM143">
            <v>0</v>
          </cell>
        </row>
        <row r="144">
          <cell r="A144" t="str">
            <v>81124</v>
          </cell>
          <cell r="B144">
            <v>200</v>
          </cell>
          <cell r="C144">
            <v>-200</v>
          </cell>
          <cell r="E144">
            <v>1164</v>
          </cell>
          <cell r="F144">
            <v>-1164</v>
          </cell>
          <cell r="H144" t="str">
            <v>Ipswich (Dales Road)</v>
          </cell>
          <cell r="I144" t="str">
            <v>81124</v>
          </cell>
          <cell r="J144" t="str">
            <v>Closed</v>
          </cell>
          <cell r="K144" t="str">
            <v>North</v>
          </cell>
          <cell r="Q144">
            <v>0</v>
          </cell>
          <cell r="R144">
            <v>0</v>
          </cell>
          <cell r="S144">
            <v>0</v>
          </cell>
          <cell r="T144">
            <v>70</v>
          </cell>
          <cell r="V144">
            <v>1764</v>
          </cell>
          <cell r="W144">
            <v>-1764</v>
          </cell>
          <cell r="X144">
            <v>1552</v>
          </cell>
          <cell r="Y144">
            <v>-1552</v>
          </cell>
          <cell r="AA144">
            <v>0</v>
          </cell>
          <cell r="AB144">
            <v>0</v>
          </cell>
          <cell r="AC144">
            <v>0</v>
          </cell>
          <cell r="AD144">
            <v>70</v>
          </cell>
          <cell r="AE144">
            <v>0</v>
          </cell>
          <cell r="AG144">
            <v>0</v>
          </cell>
          <cell r="AH144">
            <v>0</v>
          </cell>
          <cell r="AI144">
            <v>0</v>
          </cell>
          <cell r="AJ144">
            <v>0</v>
          </cell>
          <cell r="AK144">
            <v>2000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2000</v>
          </cell>
          <cell r="BY144">
            <v>0</v>
          </cell>
          <cell r="CA144">
            <v>2000</v>
          </cell>
          <cell r="CC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V144">
            <v>0</v>
          </cell>
          <cell r="DW144">
            <v>0</v>
          </cell>
          <cell r="DY144">
            <v>0</v>
          </cell>
          <cell r="DZ144">
            <v>0</v>
          </cell>
          <cell r="EA144">
            <v>0</v>
          </cell>
          <cell r="EB144">
            <v>0</v>
          </cell>
          <cell r="EC144">
            <v>0</v>
          </cell>
          <cell r="ED144">
            <v>0</v>
          </cell>
          <cell r="EE144">
            <v>0</v>
          </cell>
          <cell r="EF144">
            <v>0</v>
          </cell>
          <cell r="EG144">
            <v>0</v>
          </cell>
          <cell r="EH144">
            <v>0</v>
          </cell>
          <cell r="EI144">
            <v>0</v>
          </cell>
          <cell r="EJ144">
            <v>0</v>
          </cell>
          <cell r="EL144">
            <v>0</v>
          </cell>
          <cell r="EM144">
            <v>0</v>
          </cell>
        </row>
        <row r="145">
          <cell r="A145" t="str">
            <v>81064</v>
          </cell>
          <cell r="B145">
            <v>133.69</v>
          </cell>
          <cell r="C145">
            <v>-133.69</v>
          </cell>
          <cell r="E145">
            <v>402.16</v>
          </cell>
          <cell r="F145">
            <v>-402.16</v>
          </cell>
          <cell r="H145" t="str">
            <v>Lancaster (St Georges Quay)</v>
          </cell>
          <cell r="I145" t="str">
            <v>81064</v>
          </cell>
          <cell r="J145" t="str">
            <v>Closure</v>
          </cell>
          <cell r="K145" t="str">
            <v>North</v>
          </cell>
          <cell r="L145" t="str">
            <v/>
          </cell>
          <cell r="M145" t="str">
            <v>Nov 05</v>
          </cell>
          <cell r="N145" t="str">
            <v>Nov 05</v>
          </cell>
          <cell r="O145" t="str">
            <v>Feb 06</v>
          </cell>
          <cell r="Q145">
            <v>0</v>
          </cell>
          <cell r="R145">
            <v>0</v>
          </cell>
          <cell r="S145">
            <v>0</v>
          </cell>
          <cell r="T145">
            <v>41.58</v>
          </cell>
          <cell r="V145">
            <v>803.23</v>
          </cell>
          <cell r="W145">
            <v>-803.23</v>
          </cell>
          <cell r="X145">
            <v>536.21333333333337</v>
          </cell>
          <cell r="Y145">
            <v>-536.21333333333337</v>
          </cell>
          <cell r="AA145">
            <v>0</v>
          </cell>
          <cell r="AB145">
            <v>0</v>
          </cell>
          <cell r="AC145">
            <v>0</v>
          </cell>
          <cell r="AD145">
            <v>41.58</v>
          </cell>
          <cell r="AE145">
            <v>0</v>
          </cell>
          <cell r="AG145">
            <v>0</v>
          </cell>
          <cell r="AH145">
            <v>0</v>
          </cell>
          <cell r="AI145">
            <v>0</v>
          </cell>
          <cell r="AJ145">
            <v>0</v>
          </cell>
          <cell r="AK145">
            <v>0</v>
          </cell>
          <cell r="AL145">
            <v>0</v>
          </cell>
          <cell r="AM145">
            <v>2000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X145">
            <v>2000</v>
          </cell>
          <cell r="BY145">
            <v>0</v>
          </cell>
          <cell r="CA145">
            <v>2000</v>
          </cell>
          <cell r="CC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V145">
            <v>0</v>
          </cell>
          <cell r="DW145">
            <v>0</v>
          </cell>
          <cell r="DY145">
            <v>0</v>
          </cell>
          <cell r="DZ145">
            <v>0</v>
          </cell>
          <cell r="EA145">
            <v>0</v>
          </cell>
          <cell r="EB145">
            <v>0</v>
          </cell>
          <cell r="EC145">
            <v>0</v>
          </cell>
          <cell r="ED145">
            <v>0</v>
          </cell>
          <cell r="EE145">
            <v>0</v>
          </cell>
          <cell r="EF145">
            <v>0</v>
          </cell>
          <cell r="EG145">
            <v>0</v>
          </cell>
          <cell r="EH145">
            <v>0</v>
          </cell>
          <cell r="EI145">
            <v>0</v>
          </cell>
          <cell r="EJ145">
            <v>0</v>
          </cell>
          <cell r="EL145">
            <v>0</v>
          </cell>
          <cell r="EM145">
            <v>0</v>
          </cell>
        </row>
        <row r="146">
          <cell r="A146" t="str">
            <v>M308593</v>
          </cell>
          <cell r="B146">
            <v>0</v>
          </cell>
          <cell r="C146">
            <v>0</v>
          </cell>
          <cell r="E146">
            <v>249.46</v>
          </cell>
          <cell r="F146">
            <v>-249.46</v>
          </cell>
          <cell r="H146" t="str">
            <v>Cramlington (Crow Hall Road)</v>
          </cell>
          <cell r="I146" t="str">
            <v>M308593</v>
          </cell>
          <cell r="J146" t="str">
            <v>Closure</v>
          </cell>
          <cell r="K146" t="str">
            <v>North</v>
          </cell>
          <cell r="L146" t="str">
            <v>Sep 03</v>
          </cell>
          <cell r="M146" t="str">
            <v>Sep 03</v>
          </cell>
          <cell r="N146" t="str">
            <v>Sep 03</v>
          </cell>
          <cell r="O146" t="str">
            <v>Sep 03</v>
          </cell>
          <cell r="Q146">
            <v>0</v>
          </cell>
          <cell r="R146">
            <v>0</v>
          </cell>
          <cell r="S146">
            <v>0</v>
          </cell>
          <cell r="T146">
            <v>71669.539999999994</v>
          </cell>
          <cell r="V146">
            <v>249.46</v>
          </cell>
          <cell r="W146">
            <v>-249.46</v>
          </cell>
          <cell r="X146">
            <v>332.61333333333334</v>
          </cell>
          <cell r="Y146">
            <v>-332.61333333333334</v>
          </cell>
          <cell r="AA146">
            <v>0</v>
          </cell>
          <cell r="AB146">
            <v>0</v>
          </cell>
          <cell r="AC146">
            <v>0</v>
          </cell>
          <cell r="AD146">
            <v>71669.539999999994</v>
          </cell>
          <cell r="AE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83000</v>
          </cell>
          <cell r="BM146">
            <v>0</v>
          </cell>
          <cell r="BN146">
            <v>0</v>
          </cell>
          <cell r="BO146">
            <v>0</v>
          </cell>
          <cell r="BP146">
            <v>0</v>
          </cell>
          <cell r="BQ146">
            <v>0</v>
          </cell>
          <cell r="BR146">
            <v>0</v>
          </cell>
          <cell r="BS146">
            <v>0</v>
          </cell>
          <cell r="BT146">
            <v>0</v>
          </cell>
          <cell r="BU146">
            <v>0</v>
          </cell>
          <cell r="BV146">
            <v>0</v>
          </cell>
          <cell r="BX146">
            <v>83000</v>
          </cell>
          <cell r="BY146">
            <v>0</v>
          </cell>
          <cell r="CA146">
            <v>83000</v>
          </cell>
          <cell r="CC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V146">
            <v>0</v>
          </cell>
          <cell r="DW146">
            <v>0</v>
          </cell>
          <cell r="DY146">
            <v>0</v>
          </cell>
          <cell r="DZ146">
            <v>0</v>
          </cell>
          <cell r="EA146">
            <v>0</v>
          </cell>
          <cell r="EB146">
            <v>0</v>
          </cell>
          <cell r="EC146">
            <v>0</v>
          </cell>
          <cell r="ED146">
            <v>0</v>
          </cell>
          <cell r="EE146">
            <v>0</v>
          </cell>
          <cell r="EF146">
            <v>0</v>
          </cell>
          <cell r="EG146">
            <v>0</v>
          </cell>
          <cell r="EH146">
            <v>0</v>
          </cell>
          <cell r="EI146">
            <v>0</v>
          </cell>
          <cell r="EJ146">
            <v>0</v>
          </cell>
          <cell r="EL146">
            <v>0</v>
          </cell>
          <cell r="EM146">
            <v>0</v>
          </cell>
        </row>
        <row r="147">
          <cell r="A147" t="str">
            <v>M308684</v>
          </cell>
          <cell r="B147">
            <v>0</v>
          </cell>
          <cell r="C147">
            <v>0</v>
          </cell>
          <cell r="E147">
            <v>51.389999999999894</v>
          </cell>
          <cell r="F147">
            <v>-51.389999999999894</v>
          </cell>
          <cell r="H147" t="str">
            <v>Killingholme (Clough Lane)</v>
          </cell>
          <cell r="I147" t="str">
            <v>M308684</v>
          </cell>
          <cell r="J147" t="str">
            <v>Closure</v>
          </cell>
          <cell r="K147" t="str">
            <v>North</v>
          </cell>
          <cell r="L147" t="str">
            <v>Dec 04</v>
          </cell>
          <cell r="M147" t="str">
            <v>Dec 04</v>
          </cell>
          <cell r="N147" t="str">
            <v>Dec 04</v>
          </cell>
          <cell r="O147" t="str">
            <v>Nov 04</v>
          </cell>
          <cell r="Q147">
            <v>0</v>
          </cell>
          <cell r="R147">
            <v>0</v>
          </cell>
          <cell r="S147">
            <v>0</v>
          </cell>
          <cell r="T147">
            <v>117127.88</v>
          </cell>
          <cell r="V147">
            <v>51.389999999999894</v>
          </cell>
          <cell r="W147">
            <v>-51.389999999999894</v>
          </cell>
          <cell r="X147">
            <v>68.519999999999854</v>
          </cell>
          <cell r="Y147">
            <v>-68.519999999999854</v>
          </cell>
          <cell r="AA147">
            <v>0</v>
          </cell>
          <cell r="AB147">
            <v>0</v>
          </cell>
          <cell r="AC147">
            <v>0</v>
          </cell>
          <cell r="AD147">
            <v>117127.88</v>
          </cell>
          <cell r="AE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10000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X147">
            <v>10000</v>
          </cell>
          <cell r="BY147">
            <v>0</v>
          </cell>
          <cell r="CA147">
            <v>10000</v>
          </cell>
          <cell r="CC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V147">
            <v>0</v>
          </cell>
          <cell r="DW147">
            <v>0</v>
          </cell>
          <cell r="DY147">
            <v>0</v>
          </cell>
          <cell r="DZ147">
            <v>0</v>
          </cell>
          <cell r="EA147">
            <v>0</v>
          </cell>
          <cell r="EB147">
            <v>0</v>
          </cell>
          <cell r="EC147">
            <v>0</v>
          </cell>
          <cell r="ED147">
            <v>0</v>
          </cell>
          <cell r="EE147">
            <v>0</v>
          </cell>
          <cell r="EF147">
            <v>0</v>
          </cell>
          <cell r="EG147">
            <v>0</v>
          </cell>
          <cell r="EH147">
            <v>0</v>
          </cell>
          <cell r="EI147">
            <v>0</v>
          </cell>
          <cell r="EJ147">
            <v>0</v>
          </cell>
          <cell r="EL147">
            <v>0</v>
          </cell>
          <cell r="EM147">
            <v>0</v>
          </cell>
        </row>
        <row r="148">
          <cell r="A148" t="str">
            <v>M308635</v>
          </cell>
          <cell r="B148">
            <v>0</v>
          </cell>
          <cell r="C148">
            <v>0</v>
          </cell>
          <cell r="E148">
            <v>3901.67</v>
          </cell>
          <cell r="F148">
            <v>-3901.67</v>
          </cell>
          <cell r="H148" t="str">
            <v>Leicester (Robinson House)</v>
          </cell>
          <cell r="I148" t="str">
            <v>M308635</v>
          </cell>
          <cell r="J148" t="str">
            <v>Closure</v>
          </cell>
          <cell r="K148" t="str">
            <v>North</v>
          </cell>
          <cell r="L148" t="str">
            <v>Jan 05</v>
          </cell>
          <cell r="M148" t="str">
            <v>Jan 05</v>
          </cell>
          <cell r="N148" t="str">
            <v>Jan 05</v>
          </cell>
          <cell r="O148" t="str">
            <v>Sep 04</v>
          </cell>
          <cell r="Q148">
            <v>0</v>
          </cell>
          <cell r="R148">
            <v>0</v>
          </cell>
          <cell r="S148">
            <v>0</v>
          </cell>
          <cell r="T148">
            <v>377919.21</v>
          </cell>
          <cell r="V148">
            <v>3901.67</v>
          </cell>
          <cell r="W148">
            <v>-3901.67</v>
          </cell>
          <cell r="X148">
            <v>5202.2266666666665</v>
          </cell>
          <cell r="Y148">
            <v>-5202.2266666666665</v>
          </cell>
          <cell r="AA148">
            <v>0</v>
          </cell>
          <cell r="AB148">
            <v>0</v>
          </cell>
          <cell r="AC148">
            <v>0</v>
          </cell>
          <cell r="AD148">
            <v>377919.21</v>
          </cell>
          <cell r="AE148">
            <v>0</v>
          </cell>
          <cell r="AG148">
            <v>0</v>
          </cell>
          <cell r="AH148">
            <v>0</v>
          </cell>
          <cell r="AI148">
            <v>0</v>
          </cell>
          <cell r="AJ148">
            <v>0</v>
          </cell>
          <cell r="AK148">
            <v>125000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X148">
            <v>125000</v>
          </cell>
          <cell r="BY148">
            <v>0</v>
          </cell>
          <cell r="CA148">
            <v>125000</v>
          </cell>
          <cell r="CC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V148">
            <v>0</v>
          </cell>
          <cell r="DW148">
            <v>0</v>
          </cell>
          <cell r="DY148">
            <v>0</v>
          </cell>
          <cell r="DZ148">
            <v>0</v>
          </cell>
          <cell r="EA148">
            <v>0</v>
          </cell>
          <cell r="EB148">
            <v>0</v>
          </cell>
          <cell r="EC148">
            <v>0</v>
          </cell>
          <cell r="ED148">
            <v>0</v>
          </cell>
          <cell r="EE148">
            <v>0</v>
          </cell>
          <cell r="EF148">
            <v>0</v>
          </cell>
          <cell r="EG148">
            <v>0</v>
          </cell>
          <cell r="EH148">
            <v>0</v>
          </cell>
          <cell r="EI148">
            <v>0</v>
          </cell>
          <cell r="EJ148">
            <v>0</v>
          </cell>
          <cell r="EL148">
            <v>0</v>
          </cell>
          <cell r="EM148">
            <v>0</v>
          </cell>
        </row>
        <row r="149">
          <cell r="A149" t="str">
            <v>81057</v>
          </cell>
          <cell r="B149">
            <v>-6.460000000000008</v>
          </cell>
          <cell r="C149">
            <v>6.460000000000008</v>
          </cell>
          <cell r="E149">
            <v>425.71</v>
          </cell>
          <cell r="F149">
            <v>-425.71</v>
          </cell>
          <cell r="H149" t="str">
            <v>Hertford (Marshgate Drive)</v>
          </cell>
          <cell r="I149" t="str">
            <v>81057</v>
          </cell>
          <cell r="J149" t="str">
            <v>Net Serv Lab</v>
          </cell>
          <cell r="K149" t="str">
            <v>North</v>
          </cell>
          <cell r="Q149">
            <v>35569</v>
          </cell>
          <cell r="R149">
            <v>-35569</v>
          </cell>
          <cell r="S149">
            <v>-35569</v>
          </cell>
          <cell r="T149">
            <v>-35243.370000000003</v>
          </cell>
          <cell r="V149">
            <v>406.32999999999993</v>
          </cell>
          <cell r="W149">
            <v>35162.67</v>
          </cell>
          <cell r="X149">
            <v>567.61333333333323</v>
          </cell>
          <cell r="Y149">
            <v>35001.386666666665</v>
          </cell>
          <cell r="AA149">
            <v>0</v>
          </cell>
          <cell r="AB149">
            <v>0</v>
          </cell>
          <cell r="AC149">
            <v>0</v>
          </cell>
          <cell r="AD149">
            <v>325.63</v>
          </cell>
          <cell r="AE149">
            <v>0</v>
          </cell>
          <cell r="AG149">
            <v>0</v>
          </cell>
          <cell r="AH149">
            <v>0</v>
          </cell>
          <cell r="AI149">
            <v>0</v>
          </cell>
          <cell r="AJ149">
            <v>0</v>
          </cell>
          <cell r="AK149">
            <v>1000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X149">
            <v>1000</v>
          </cell>
          <cell r="BY149">
            <v>0</v>
          </cell>
          <cell r="CA149">
            <v>1000</v>
          </cell>
          <cell r="CC149">
            <v>0</v>
          </cell>
          <cell r="CE149">
            <v>0</v>
          </cell>
          <cell r="CF149">
            <v>0</v>
          </cell>
          <cell r="CG149">
            <v>0</v>
          </cell>
          <cell r="CH149">
            <v>0</v>
          </cell>
          <cell r="CI149">
            <v>35569</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V149">
            <v>35569</v>
          </cell>
          <cell r="DW149">
            <v>0</v>
          </cell>
          <cell r="DY149">
            <v>0</v>
          </cell>
          <cell r="DZ149">
            <v>35569</v>
          </cell>
          <cell r="EA149">
            <v>0</v>
          </cell>
          <cell r="EB149">
            <v>0</v>
          </cell>
          <cell r="EC149">
            <v>0</v>
          </cell>
          <cell r="ED149">
            <v>0</v>
          </cell>
          <cell r="EE149">
            <v>0</v>
          </cell>
          <cell r="EF149">
            <v>0</v>
          </cell>
          <cell r="EG149">
            <v>0</v>
          </cell>
          <cell r="EH149">
            <v>0</v>
          </cell>
          <cell r="EI149">
            <v>0</v>
          </cell>
          <cell r="EJ149">
            <v>0</v>
          </cell>
          <cell r="EL149">
            <v>35569</v>
          </cell>
          <cell r="EM149">
            <v>0</v>
          </cell>
        </row>
        <row r="150">
          <cell r="A150" t="str">
            <v>81120</v>
          </cell>
          <cell r="B150">
            <v>0</v>
          </cell>
          <cell r="C150">
            <v>0</v>
          </cell>
          <cell r="E150">
            <v>2145.4</v>
          </cell>
          <cell r="F150">
            <v>-2145.4</v>
          </cell>
          <cell r="H150" t="str">
            <v>Glasgow (Helen Street)</v>
          </cell>
          <cell r="I150" t="str">
            <v>81120</v>
          </cell>
          <cell r="J150" t="str">
            <v>P&amp;L</v>
          </cell>
          <cell r="K150" t="str">
            <v>North</v>
          </cell>
          <cell r="Q150">
            <v>0</v>
          </cell>
          <cell r="R150">
            <v>0</v>
          </cell>
          <cell r="S150">
            <v>0</v>
          </cell>
          <cell r="T150">
            <v>10479.01</v>
          </cell>
          <cell r="V150">
            <v>2145.4</v>
          </cell>
          <cell r="W150">
            <v>-2145.4</v>
          </cell>
          <cell r="X150">
            <v>2860.5333333333338</v>
          </cell>
          <cell r="Y150">
            <v>-2860.5333333333338</v>
          </cell>
          <cell r="AA150">
            <v>0</v>
          </cell>
          <cell r="AB150">
            <v>0</v>
          </cell>
          <cell r="AC150">
            <v>0</v>
          </cell>
          <cell r="AD150">
            <v>10479.01</v>
          </cell>
          <cell r="AE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1000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X150">
            <v>1000</v>
          </cell>
          <cell r="BY150">
            <v>0</v>
          </cell>
          <cell r="CA150">
            <v>1000</v>
          </cell>
          <cell r="CC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V150">
            <v>0</v>
          </cell>
          <cell r="DW150">
            <v>0</v>
          </cell>
          <cell r="DY150">
            <v>0</v>
          </cell>
          <cell r="DZ150">
            <v>0</v>
          </cell>
          <cell r="EA150">
            <v>0</v>
          </cell>
          <cell r="EB150">
            <v>0</v>
          </cell>
          <cell r="EC150">
            <v>0</v>
          </cell>
          <cell r="ED150">
            <v>0</v>
          </cell>
          <cell r="EE150">
            <v>0</v>
          </cell>
          <cell r="EF150">
            <v>0</v>
          </cell>
          <cell r="EG150">
            <v>0</v>
          </cell>
          <cell r="EH150">
            <v>0</v>
          </cell>
          <cell r="EI150">
            <v>0</v>
          </cell>
          <cell r="EJ150">
            <v>0</v>
          </cell>
          <cell r="EL150">
            <v>0</v>
          </cell>
          <cell r="EM150">
            <v>0</v>
          </cell>
        </row>
        <row r="151">
          <cell r="A151" t="str">
            <v>81090</v>
          </cell>
          <cell r="B151">
            <v>50.07</v>
          </cell>
          <cell r="C151">
            <v>-50.07</v>
          </cell>
          <cell r="E151">
            <v>210.4</v>
          </cell>
          <cell r="F151">
            <v>-210.4</v>
          </cell>
          <cell r="H151" t="str">
            <v>Edinburgh (Logie Green Road)</v>
          </cell>
          <cell r="I151" t="str">
            <v>81090</v>
          </cell>
          <cell r="J151" t="str">
            <v>Shared</v>
          </cell>
          <cell r="K151" t="str">
            <v>North</v>
          </cell>
          <cell r="Q151">
            <v>0</v>
          </cell>
          <cell r="R151">
            <v>0</v>
          </cell>
          <cell r="S151">
            <v>0</v>
          </cell>
          <cell r="T151">
            <v>312.54000000000002</v>
          </cell>
          <cell r="V151">
            <v>360.61</v>
          </cell>
          <cell r="W151">
            <v>-360.61</v>
          </cell>
          <cell r="X151">
            <v>280.53333333333336</v>
          </cell>
          <cell r="Y151">
            <v>-280.53333333333336</v>
          </cell>
          <cell r="AA151">
            <v>0</v>
          </cell>
          <cell r="AB151">
            <v>0</v>
          </cell>
          <cell r="AC151">
            <v>0</v>
          </cell>
          <cell r="AD151">
            <v>312.54000000000002</v>
          </cell>
          <cell r="AE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1000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X151">
            <v>1000</v>
          </cell>
          <cell r="BY151">
            <v>0</v>
          </cell>
          <cell r="CA151">
            <v>1000</v>
          </cell>
          <cell r="CC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V151">
            <v>0</v>
          </cell>
          <cell r="DW151">
            <v>0</v>
          </cell>
          <cell r="DY151">
            <v>0</v>
          </cell>
          <cell r="DZ151">
            <v>0</v>
          </cell>
          <cell r="EA151">
            <v>0</v>
          </cell>
          <cell r="EB151">
            <v>0</v>
          </cell>
          <cell r="EC151">
            <v>0</v>
          </cell>
          <cell r="ED151">
            <v>0</v>
          </cell>
          <cell r="EE151">
            <v>0</v>
          </cell>
          <cell r="EF151">
            <v>0</v>
          </cell>
          <cell r="EG151">
            <v>0</v>
          </cell>
          <cell r="EH151">
            <v>0</v>
          </cell>
          <cell r="EI151">
            <v>0</v>
          </cell>
          <cell r="EJ151">
            <v>0</v>
          </cell>
          <cell r="EL151">
            <v>0</v>
          </cell>
          <cell r="EM151">
            <v>0</v>
          </cell>
        </row>
        <row r="152">
          <cell r="A152" t="str">
            <v>81129</v>
          </cell>
          <cell r="B152">
            <v>342.71</v>
          </cell>
          <cell r="C152">
            <v>-342.71</v>
          </cell>
          <cell r="E152">
            <v>660.43</v>
          </cell>
          <cell r="F152">
            <v>-660.43</v>
          </cell>
          <cell r="H152" t="str">
            <v>Newcastle (Benfield House)</v>
          </cell>
          <cell r="I152" t="str">
            <v>81129</v>
          </cell>
          <cell r="J152" t="str">
            <v>Shared</v>
          </cell>
          <cell r="K152" t="str">
            <v>North</v>
          </cell>
          <cell r="Q152">
            <v>0</v>
          </cell>
          <cell r="R152">
            <v>0</v>
          </cell>
          <cell r="S152">
            <v>0</v>
          </cell>
          <cell r="T152">
            <v>940.38</v>
          </cell>
          <cell r="V152">
            <v>1688.56</v>
          </cell>
          <cell r="W152">
            <v>-1688.56</v>
          </cell>
          <cell r="X152">
            <v>880.57333333333327</v>
          </cell>
          <cell r="Y152">
            <v>-880.57333333333327</v>
          </cell>
          <cell r="AA152">
            <v>0</v>
          </cell>
          <cell r="AB152">
            <v>0</v>
          </cell>
          <cell r="AC152">
            <v>0</v>
          </cell>
          <cell r="AD152">
            <v>940.38</v>
          </cell>
          <cell r="AE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1000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X152">
            <v>1000</v>
          </cell>
          <cell r="BY152">
            <v>0</v>
          </cell>
          <cell r="CA152">
            <v>1000</v>
          </cell>
          <cell r="CC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V152">
            <v>0</v>
          </cell>
          <cell r="DW152">
            <v>0</v>
          </cell>
          <cell r="DY152">
            <v>0</v>
          </cell>
          <cell r="DZ152">
            <v>0</v>
          </cell>
          <cell r="EA152">
            <v>0</v>
          </cell>
          <cell r="EB152">
            <v>0</v>
          </cell>
          <cell r="EC152">
            <v>0</v>
          </cell>
          <cell r="ED152">
            <v>0</v>
          </cell>
          <cell r="EE152">
            <v>0</v>
          </cell>
          <cell r="EF152">
            <v>0</v>
          </cell>
          <cell r="EG152">
            <v>0</v>
          </cell>
          <cell r="EH152">
            <v>0</v>
          </cell>
          <cell r="EI152">
            <v>0</v>
          </cell>
          <cell r="EJ152">
            <v>0</v>
          </cell>
          <cell r="EL152">
            <v>0</v>
          </cell>
          <cell r="EM152">
            <v>0</v>
          </cell>
        </row>
        <row r="153">
          <cell r="A153" t="str">
            <v>81089</v>
          </cell>
          <cell r="B153">
            <v>2544.06</v>
          </cell>
          <cell r="C153">
            <v>-2544.06</v>
          </cell>
          <cell r="E153">
            <v>27917.88</v>
          </cell>
          <cell r="F153">
            <v>-27917.88</v>
          </cell>
          <cell r="H153" t="str">
            <v>Dalkeith (Dalhousie Road)</v>
          </cell>
          <cell r="I153" t="str">
            <v>81089</v>
          </cell>
          <cell r="J153" t="str">
            <v>Transmission</v>
          </cell>
          <cell r="K153" t="str">
            <v>North</v>
          </cell>
          <cell r="Q153">
            <v>0</v>
          </cell>
          <cell r="R153">
            <v>0</v>
          </cell>
          <cell r="S153">
            <v>0</v>
          </cell>
          <cell r="T153">
            <v>16894.939999999999</v>
          </cell>
          <cell r="V153">
            <v>35550.06</v>
          </cell>
          <cell r="W153">
            <v>-35550.06</v>
          </cell>
          <cell r="X153">
            <v>37223.839999999997</v>
          </cell>
          <cell r="Y153">
            <v>-37223.839999999997</v>
          </cell>
          <cell r="AA153">
            <v>0</v>
          </cell>
          <cell r="AB153">
            <v>0</v>
          </cell>
          <cell r="AC153">
            <v>0</v>
          </cell>
          <cell r="AD153">
            <v>16894.939999999999</v>
          </cell>
          <cell r="AE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2000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X153">
            <v>2000</v>
          </cell>
          <cell r="BY153">
            <v>0</v>
          </cell>
          <cell r="CA153">
            <v>2000</v>
          </cell>
          <cell r="CC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V153">
            <v>0</v>
          </cell>
          <cell r="DW153">
            <v>0</v>
          </cell>
          <cell r="DY153">
            <v>0</v>
          </cell>
          <cell r="DZ153">
            <v>0</v>
          </cell>
          <cell r="EA153">
            <v>0</v>
          </cell>
          <cell r="EB153">
            <v>0</v>
          </cell>
          <cell r="EC153">
            <v>0</v>
          </cell>
          <cell r="ED153">
            <v>0</v>
          </cell>
          <cell r="EE153">
            <v>0</v>
          </cell>
          <cell r="EF153">
            <v>0</v>
          </cell>
          <cell r="EG153">
            <v>0</v>
          </cell>
          <cell r="EH153">
            <v>0</v>
          </cell>
          <cell r="EI153">
            <v>0</v>
          </cell>
          <cell r="EJ153">
            <v>0</v>
          </cell>
          <cell r="EL153">
            <v>0</v>
          </cell>
          <cell r="EM153">
            <v>0</v>
          </cell>
        </row>
        <row r="154">
          <cell r="A154" t="str">
            <v>81049</v>
          </cell>
          <cell r="B154">
            <v>6684.74</v>
          </cell>
          <cell r="C154">
            <v>-6684.74</v>
          </cell>
          <cell r="E154">
            <v>19633.650000000001</v>
          </cell>
          <cell r="F154">
            <v>-19633.650000000001</v>
          </cell>
          <cell r="H154" t="str">
            <v>Stretford Garage (Thomas Street)</v>
          </cell>
          <cell r="I154" t="str">
            <v>81049</v>
          </cell>
          <cell r="J154" t="str">
            <v/>
          </cell>
          <cell r="K154" t="str">
            <v>North</v>
          </cell>
          <cell r="Q154">
            <v>0</v>
          </cell>
          <cell r="R154">
            <v>0</v>
          </cell>
          <cell r="S154">
            <v>0</v>
          </cell>
          <cell r="T154">
            <v>0</v>
          </cell>
          <cell r="V154">
            <v>39687.870000000003</v>
          </cell>
          <cell r="W154">
            <v>-39687.870000000003</v>
          </cell>
          <cell r="X154">
            <v>26178.2</v>
          </cell>
          <cell r="Y154">
            <v>-26178.2</v>
          </cell>
          <cell r="AA154">
            <v>0</v>
          </cell>
          <cell r="AB154">
            <v>0</v>
          </cell>
          <cell r="AC154">
            <v>0</v>
          </cell>
          <cell r="AD154">
            <v>0</v>
          </cell>
          <cell r="AE154">
            <v>0</v>
          </cell>
          <cell r="AG154">
            <v>0</v>
          </cell>
          <cell r="AH154">
            <v>0</v>
          </cell>
          <cell r="AI154">
            <v>0</v>
          </cell>
          <cell r="AJ154">
            <v>0</v>
          </cell>
          <cell r="AK154">
            <v>7000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X154">
            <v>7000</v>
          </cell>
          <cell r="BY154">
            <v>0</v>
          </cell>
          <cell r="CA154">
            <v>7000</v>
          </cell>
          <cell r="CC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V154">
            <v>0</v>
          </cell>
          <cell r="DW154">
            <v>0</v>
          </cell>
          <cell r="DY154">
            <v>0</v>
          </cell>
          <cell r="DZ154">
            <v>0</v>
          </cell>
          <cell r="EA154">
            <v>0</v>
          </cell>
          <cell r="EB154">
            <v>0</v>
          </cell>
          <cell r="EC154">
            <v>0</v>
          </cell>
          <cell r="ED154">
            <v>0</v>
          </cell>
          <cell r="EE154">
            <v>0</v>
          </cell>
          <cell r="EF154">
            <v>0</v>
          </cell>
          <cell r="EG154">
            <v>0</v>
          </cell>
          <cell r="EH154">
            <v>0</v>
          </cell>
          <cell r="EI154">
            <v>0</v>
          </cell>
          <cell r="EJ154">
            <v>0</v>
          </cell>
          <cell r="EL154">
            <v>0</v>
          </cell>
          <cell r="EM154">
            <v>0</v>
          </cell>
        </row>
        <row r="155">
          <cell r="A155" t="str">
            <v>81067</v>
          </cell>
          <cell r="B155">
            <v>622.89</v>
          </cell>
          <cell r="C155">
            <v>-622.89</v>
          </cell>
          <cell r="E155">
            <v>1868.67</v>
          </cell>
          <cell r="F155">
            <v>-1868.67</v>
          </cell>
          <cell r="H155" t="str">
            <v>Morecambe OU (Whitelund)</v>
          </cell>
          <cell r="I155" t="str">
            <v>81067</v>
          </cell>
          <cell r="J155" t="str">
            <v>C</v>
          </cell>
          <cell r="K155" t="str">
            <v>North</v>
          </cell>
          <cell r="Q155">
            <v>0</v>
          </cell>
          <cell r="R155">
            <v>0</v>
          </cell>
          <cell r="S155">
            <v>0</v>
          </cell>
          <cell r="T155">
            <v>0</v>
          </cell>
          <cell r="V155">
            <v>3737.34</v>
          </cell>
          <cell r="W155">
            <v>-3737.34</v>
          </cell>
          <cell r="X155">
            <v>2491.56</v>
          </cell>
          <cell r="Y155">
            <v>-2491.56</v>
          </cell>
          <cell r="AA155">
            <v>0</v>
          </cell>
          <cell r="AB155">
            <v>0</v>
          </cell>
          <cell r="AC155">
            <v>0</v>
          </cell>
          <cell r="AD155">
            <v>0</v>
          </cell>
          <cell r="AE155">
            <v>0</v>
          </cell>
          <cell r="AG155">
            <v>0</v>
          </cell>
          <cell r="AH155">
            <v>0</v>
          </cell>
          <cell r="AI155">
            <v>0</v>
          </cell>
          <cell r="AJ155">
            <v>0</v>
          </cell>
          <cell r="AK155">
            <v>7000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7000</v>
          </cell>
          <cell r="BY155">
            <v>0</v>
          </cell>
          <cell r="CA155">
            <v>7000</v>
          </cell>
          <cell r="CC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V155">
            <v>0</v>
          </cell>
          <cell r="DW155">
            <v>0</v>
          </cell>
          <cell r="DY155">
            <v>0</v>
          </cell>
          <cell r="DZ155">
            <v>0</v>
          </cell>
          <cell r="EA155">
            <v>0</v>
          </cell>
          <cell r="EB155">
            <v>0</v>
          </cell>
          <cell r="EC155">
            <v>0</v>
          </cell>
          <cell r="ED155">
            <v>0</v>
          </cell>
          <cell r="EE155">
            <v>0</v>
          </cell>
          <cell r="EF155">
            <v>0</v>
          </cell>
          <cell r="EG155">
            <v>0</v>
          </cell>
          <cell r="EH155">
            <v>0</v>
          </cell>
          <cell r="EI155">
            <v>0</v>
          </cell>
          <cell r="EJ155">
            <v>0</v>
          </cell>
          <cell r="EL155">
            <v>0</v>
          </cell>
          <cell r="EM155">
            <v>0</v>
          </cell>
        </row>
        <row r="156">
          <cell r="A156" t="str">
            <v>81095</v>
          </cell>
          <cell r="B156">
            <v>8404.9599999999991</v>
          </cell>
          <cell r="C156">
            <v>-8404.9599999999991</v>
          </cell>
          <cell r="E156">
            <v>36356.5</v>
          </cell>
          <cell r="F156">
            <v>-36356.5</v>
          </cell>
          <cell r="H156" t="str">
            <v>St Helens OU (Pocket Nook)</v>
          </cell>
          <cell r="I156" t="str">
            <v>81095</v>
          </cell>
          <cell r="J156" t="str">
            <v>Closure</v>
          </cell>
          <cell r="K156" t="str">
            <v>North</v>
          </cell>
          <cell r="Q156">
            <v>0</v>
          </cell>
          <cell r="R156">
            <v>0</v>
          </cell>
          <cell r="S156">
            <v>0</v>
          </cell>
          <cell r="T156">
            <v>0</v>
          </cell>
          <cell r="V156">
            <v>61571.38</v>
          </cell>
          <cell r="W156">
            <v>-61571.38</v>
          </cell>
          <cell r="X156">
            <v>48475.333333333336</v>
          </cell>
          <cell r="Y156">
            <v>-48475.333333333336</v>
          </cell>
          <cell r="AA156">
            <v>0</v>
          </cell>
          <cell r="AB156">
            <v>0</v>
          </cell>
          <cell r="AC156">
            <v>0</v>
          </cell>
          <cell r="AD156">
            <v>0</v>
          </cell>
          <cell r="AE156">
            <v>0</v>
          </cell>
          <cell r="AG156">
            <v>0</v>
          </cell>
          <cell r="AH156">
            <v>0</v>
          </cell>
          <cell r="AI156">
            <v>0</v>
          </cell>
          <cell r="AJ156">
            <v>0</v>
          </cell>
          <cell r="AK156">
            <v>7000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X156">
            <v>7000</v>
          </cell>
          <cell r="BY156">
            <v>0</v>
          </cell>
          <cell r="CA156">
            <v>7000</v>
          </cell>
          <cell r="CC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V156">
            <v>0</v>
          </cell>
          <cell r="DW156">
            <v>0</v>
          </cell>
          <cell r="DY156">
            <v>0</v>
          </cell>
          <cell r="DZ156">
            <v>0</v>
          </cell>
          <cell r="EA156">
            <v>0</v>
          </cell>
          <cell r="EB156">
            <v>0</v>
          </cell>
          <cell r="EC156">
            <v>0</v>
          </cell>
          <cell r="ED156">
            <v>0</v>
          </cell>
          <cell r="EE156">
            <v>0</v>
          </cell>
          <cell r="EF156">
            <v>0</v>
          </cell>
          <cell r="EG156">
            <v>0</v>
          </cell>
          <cell r="EH156">
            <v>0</v>
          </cell>
          <cell r="EI156">
            <v>0</v>
          </cell>
          <cell r="EJ156">
            <v>0</v>
          </cell>
          <cell r="EL156">
            <v>0</v>
          </cell>
          <cell r="EM156">
            <v>0</v>
          </cell>
        </row>
        <row r="157">
          <cell r="A157" t="str">
            <v>81162</v>
          </cell>
          <cell r="B157">
            <v>714.48</v>
          </cell>
          <cell r="C157">
            <v>-714.48</v>
          </cell>
          <cell r="E157">
            <v>8872.56</v>
          </cell>
          <cell r="F157">
            <v>-8872.56</v>
          </cell>
          <cell r="H157" t="str">
            <v>LNG Glenmavis</v>
          </cell>
          <cell r="I157" t="str">
            <v>81162</v>
          </cell>
          <cell r="J157" t="str">
            <v/>
          </cell>
          <cell r="K157" t="str">
            <v>North</v>
          </cell>
          <cell r="Q157">
            <v>0</v>
          </cell>
          <cell r="R157">
            <v>0</v>
          </cell>
          <cell r="S157">
            <v>0</v>
          </cell>
          <cell r="T157">
            <v>0</v>
          </cell>
          <cell r="V157">
            <v>11016</v>
          </cell>
          <cell r="W157">
            <v>-11016</v>
          </cell>
          <cell r="X157">
            <v>11830.08</v>
          </cell>
          <cell r="Y157">
            <v>-11830.08</v>
          </cell>
          <cell r="AA157">
            <v>0</v>
          </cell>
          <cell r="AB157">
            <v>0</v>
          </cell>
          <cell r="AC157">
            <v>0</v>
          </cell>
          <cell r="AD157">
            <v>0</v>
          </cell>
          <cell r="AE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1000</v>
          </cell>
          <cell r="BL157">
            <v>0</v>
          </cell>
          <cell r="BM157">
            <v>0</v>
          </cell>
          <cell r="BN157">
            <v>0</v>
          </cell>
          <cell r="BO157">
            <v>0</v>
          </cell>
          <cell r="BP157">
            <v>0</v>
          </cell>
          <cell r="BQ157">
            <v>0</v>
          </cell>
          <cell r="BR157">
            <v>0</v>
          </cell>
          <cell r="BS157">
            <v>0</v>
          </cell>
          <cell r="BT157">
            <v>0</v>
          </cell>
          <cell r="BU157">
            <v>0</v>
          </cell>
          <cell r="BV157">
            <v>0</v>
          </cell>
          <cell r="BX157">
            <v>1000</v>
          </cell>
          <cell r="BY157">
            <v>0</v>
          </cell>
          <cell r="CA157">
            <v>1000</v>
          </cell>
          <cell r="CC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V157">
            <v>0</v>
          </cell>
          <cell r="DW157">
            <v>0</v>
          </cell>
          <cell r="DY157">
            <v>0</v>
          </cell>
          <cell r="DZ157">
            <v>0</v>
          </cell>
          <cell r="EA157">
            <v>0</v>
          </cell>
          <cell r="EB157">
            <v>0</v>
          </cell>
          <cell r="EC157">
            <v>0</v>
          </cell>
          <cell r="ED157">
            <v>0</v>
          </cell>
          <cell r="EE157">
            <v>0</v>
          </cell>
          <cell r="EF157">
            <v>0</v>
          </cell>
          <cell r="EG157">
            <v>0</v>
          </cell>
          <cell r="EH157">
            <v>0</v>
          </cell>
          <cell r="EI157">
            <v>0</v>
          </cell>
          <cell r="EJ157">
            <v>0</v>
          </cell>
          <cell r="EL157">
            <v>0</v>
          </cell>
          <cell r="EM157">
            <v>0</v>
          </cell>
        </row>
        <row r="158">
          <cell r="A158" t="str">
            <v>NEW005</v>
          </cell>
          <cell r="B158">
            <v>-2964.08</v>
          </cell>
          <cell r="C158">
            <v>2964.08</v>
          </cell>
          <cell r="E158">
            <v>-26676.75</v>
          </cell>
          <cell r="F158">
            <v>26676.75</v>
          </cell>
          <cell r="H158" t="str">
            <v>Hertford Alliance</v>
          </cell>
          <cell r="I158" t="str">
            <v>82030</v>
          </cell>
          <cell r="J158" t="str">
            <v>C</v>
          </cell>
          <cell r="K158" t="str">
            <v>North</v>
          </cell>
          <cell r="Q158">
            <v>-35569</v>
          </cell>
          <cell r="R158">
            <v>35569</v>
          </cell>
          <cell r="S158">
            <v>35569</v>
          </cell>
          <cell r="T158">
            <v>35569</v>
          </cell>
          <cell r="V158">
            <v>-35568.99</v>
          </cell>
          <cell r="W158">
            <v>-1.0000000002037268E-2</v>
          </cell>
          <cell r="X158">
            <v>-35569</v>
          </cell>
          <cell r="Y158">
            <v>0</v>
          </cell>
          <cell r="AA158">
            <v>0</v>
          </cell>
          <cell r="AB158">
            <v>0</v>
          </cell>
          <cell r="AC158">
            <v>0</v>
          </cell>
          <cell r="AD158">
            <v>0</v>
          </cell>
          <cell r="AE158">
            <v>0</v>
          </cell>
          <cell r="AG158">
            <v>0</v>
          </cell>
          <cell r="AH158">
            <v>0</v>
          </cell>
          <cell r="AI158">
            <v>0</v>
          </cell>
          <cell r="AJ158">
            <v>0</v>
          </cell>
          <cell r="AK158">
            <v>0</v>
          </cell>
          <cell r="AL158">
            <v>0</v>
          </cell>
          <cell r="AM158">
            <v>0</v>
          </cell>
          <cell r="AN158">
            <v>1000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X158">
            <v>1000</v>
          </cell>
          <cell r="BY158">
            <v>0</v>
          </cell>
          <cell r="CA158">
            <v>1000</v>
          </cell>
          <cell r="CC158">
            <v>0</v>
          </cell>
          <cell r="CE158">
            <v>0</v>
          </cell>
          <cell r="CF158">
            <v>0</v>
          </cell>
          <cell r="CG158">
            <v>0</v>
          </cell>
          <cell r="CH158">
            <v>0</v>
          </cell>
          <cell r="CI158">
            <v>0</v>
          </cell>
          <cell r="CJ158">
            <v>0</v>
          </cell>
          <cell r="CK158">
            <v>0</v>
          </cell>
          <cell r="CL158">
            <v>-35569</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V158">
            <v>-35569</v>
          </cell>
          <cell r="DW158">
            <v>0</v>
          </cell>
          <cell r="DY158">
            <v>0</v>
          </cell>
          <cell r="DZ158">
            <v>-35569</v>
          </cell>
          <cell r="EA158">
            <v>0</v>
          </cell>
          <cell r="EB158">
            <v>0</v>
          </cell>
          <cell r="EC158">
            <v>0</v>
          </cell>
          <cell r="ED158">
            <v>0</v>
          </cell>
          <cell r="EE158">
            <v>0</v>
          </cell>
          <cell r="EF158">
            <v>0</v>
          </cell>
          <cell r="EG158">
            <v>0</v>
          </cell>
          <cell r="EH158">
            <v>0</v>
          </cell>
          <cell r="EI158">
            <v>0</v>
          </cell>
          <cell r="EJ158">
            <v>0</v>
          </cell>
          <cell r="EL158">
            <v>-35569</v>
          </cell>
          <cell r="EM158">
            <v>0</v>
          </cell>
        </row>
        <row r="159">
          <cell r="A159" t="str">
            <v>NEW006</v>
          </cell>
          <cell r="B159">
            <v>-833.33</v>
          </cell>
          <cell r="C159">
            <v>833.33</v>
          </cell>
          <cell r="E159">
            <v>-7500</v>
          </cell>
          <cell r="F159">
            <v>7500</v>
          </cell>
          <cell r="H159" t="str">
            <v>Hemel Alliance</v>
          </cell>
          <cell r="I159" t="str">
            <v>82031</v>
          </cell>
          <cell r="J159" t="str">
            <v>C</v>
          </cell>
          <cell r="K159" t="str">
            <v>North</v>
          </cell>
          <cell r="Q159">
            <v>0</v>
          </cell>
          <cell r="R159">
            <v>0</v>
          </cell>
          <cell r="S159">
            <v>0</v>
          </cell>
          <cell r="T159">
            <v>0</v>
          </cell>
          <cell r="V159">
            <v>-9999.99</v>
          </cell>
          <cell r="W159">
            <v>9999.99</v>
          </cell>
          <cell r="X159">
            <v>-10000</v>
          </cell>
          <cell r="Y159">
            <v>10000</v>
          </cell>
          <cell r="AA159">
            <v>0</v>
          </cell>
          <cell r="AB159">
            <v>0</v>
          </cell>
          <cell r="AC159">
            <v>0</v>
          </cell>
          <cell r="AD159">
            <v>0</v>
          </cell>
          <cell r="AE159">
            <v>0</v>
          </cell>
          <cell r="AG159">
            <v>0</v>
          </cell>
          <cell r="AH159">
            <v>0</v>
          </cell>
          <cell r="AI159">
            <v>0</v>
          </cell>
          <cell r="AJ159">
            <v>0</v>
          </cell>
          <cell r="AK159">
            <v>0</v>
          </cell>
          <cell r="AL159">
            <v>0</v>
          </cell>
          <cell r="AM159">
            <v>0</v>
          </cell>
          <cell r="AN159">
            <v>1000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1000</v>
          </cell>
          <cell r="BY159">
            <v>0</v>
          </cell>
          <cell r="CA159">
            <v>1000</v>
          </cell>
          <cell r="CC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V159">
            <v>0</v>
          </cell>
          <cell r="DW159">
            <v>0</v>
          </cell>
          <cell r="DY159">
            <v>0</v>
          </cell>
          <cell r="DZ159">
            <v>0</v>
          </cell>
          <cell r="EA159">
            <v>0</v>
          </cell>
          <cell r="EB159">
            <v>0</v>
          </cell>
          <cell r="EC159">
            <v>0</v>
          </cell>
          <cell r="ED159">
            <v>0</v>
          </cell>
          <cell r="EE159">
            <v>0</v>
          </cell>
          <cell r="EF159">
            <v>0</v>
          </cell>
          <cell r="EG159">
            <v>0</v>
          </cell>
          <cell r="EH159">
            <v>0</v>
          </cell>
          <cell r="EI159">
            <v>0</v>
          </cell>
          <cell r="EJ159">
            <v>0</v>
          </cell>
          <cell r="EL159">
            <v>0</v>
          </cell>
          <cell r="EM159">
            <v>0</v>
          </cell>
        </row>
        <row r="161">
          <cell r="B161">
            <v>42144.92</v>
          </cell>
          <cell r="C161">
            <v>-36822.86</v>
          </cell>
          <cell r="E161">
            <v>-136801.32999999999</v>
          </cell>
          <cell r="F161">
            <v>186237.38999999998</v>
          </cell>
          <cell r="H161" t="str">
            <v>North - Forecast under £10k</v>
          </cell>
          <cell r="Q161">
            <v>71675.259999999995</v>
          </cell>
          <cell r="R161">
            <v>0</v>
          </cell>
          <cell r="S161">
            <v>-9399.2599999999948</v>
          </cell>
          <cell r="T161">
            <v>1895662.1199999999</v>
          </cell>
          <cell r="V161">
            <v>-10366.569999999987</v>
          </cell>
          <cell r="W161">
            <v>82041.829999999973</v>
          </cell>
          <cell r="X161">
            <v>-182401.77333333335</v>
          </cell>
          <cell r="Y161">
            <v>254077.03333333333</v>
          </cell>
          <cell r="AA161">
            <v>5322.0599999999986</v>
          </cell>
          <cell r="AB161">
            <v>49436.06</v>
          </cell>
          <cell r="AC161">
            <v>62276</v>
          </cell>
          <cell r="AD161">
            <v>1967337.3799999997</v>
          </cell>
          <cell r="AE161">
            <v>71675.259999999995</v>
          </cell>
          <cell r="AG161">
            <v>112000</v>
          </cell>
          <cell r="AH161">
            <v>9000</v>
          </cell>
          <cell r="AI161">
            <v>0</v>
          </cell>
          <cell r="AJ161">
            <v>0</v>
          </cell>
          <cell r="AK161">
            <v>624000</v>
          </cell>
          <cell r="AL161">
            <v>11000</v>
          </cell>
          <cell r="AM161">
            <v>30000</v>
          </cell>
          <cell r="AN161">
            <v>2000</v>
          </cell>
          <cell r="AO161">
            <v>2000</v>
          </cell>
          <cell r="AP161">
            <v>5000</v>
          </cell>
          <cell r="AQ161">
            <v>0</v>
          </cell>
          <cell r="AR161">
            <v>0</v>
          </cell>
          <cell r="AS161">
            <v>3000</v>
          </cell>
          <cell r="AT161">
            <v>0</v>
          </cell>
          <cell r="AU161">
            <v>0</v>
          </cell>
          <cell r="AV161">
            <v>2000</v>
          </cell>
          <cell r="AW161">
            <v>0</v>
          </cell>
          <cell r="AX161">
            <v>5000</v>
          </cell>
          <cell r="AY161">
            <v>0</v>
          </cell>
          <cell r="AZ161">
            <v>4000</v>
          </cell>
          <cell r="BA161">
            <v>0</v>
          </cell>
          <cell r="BB161">
            <v>0</v>
          </cell>
          <cell r="BC161">
            <v>18000</v>
          </cell>
          <cell r="BD161">
            <v>33000</v>
          </cell>
          <cell r="BE161">
            <v>0</v>
          </cell>
          <cell r="BF161">
            <v>0</v>
          </cell>
          <cell r="BG161">
            <v>0</v>
          </cell>
          <cell r="BH161">
            <v>0</v>
          </cell>
          <cell r="BI161">
            <v>0</v>
          </cell>
          <cell r="BJ161">
            <v>0</v>
          </cell>
          <cell r="BK161">
            <v>1000</v>
          </cell>
          <cell r="BL161">
            <v>86000</v>
          </cell>
          <cell r="BM161">
            <v>0</v>
          </cell>
          <cell r="BN161">
            <v>0</v>
          </cell>
          <cell r="BO161">
            <v>0</v>
          </cell>
          <cell r="BP161">
            <v>0</v>
          </cell>
          <cell r="BQ161">
            <v>0</v>
          </cell>
          <cell r="BR161">
            <v>0</v>
          </cell>
          <cell r="BS161">
            <v>0</v>
          </cell>
          <cell r="BT161">
            <v>0</v>
          </cell>
          <cell r="BU161">
            <v>0</v>
          </cell>
          <cell r="BV161">
            <v>1000</v>
          </cell>
          <cell r="BW161">
            <v>0</v>
          </cell>
          <cell r="BX161">
            <v>948000</v>
          </cell>
          <cell r="BY161">
            <v>0</v>
          </cell>
          <cell r="BZ161">
            <v>0</v>
          </cell>
          <cell r="CA161">
            <v>948000</v>
          </cell>
          <cell r="CB161">
            <v>0</v>
          </cell>
          <cell r="CC161">
            <v>0</v>
          </cell>
          <cell r="CE161">
            <v>0</v>
          </cell>
          <cell r="CF161">
            <v>0</v>
          </cell>
          <cell r="CG161">
            <v>0</v>
          </cell>
          <cell r="CH161">
            <v>0</v>
          </cell>
          <cell r="CI161">
            <v>52679.569560000004</v>
          </cell>
          <cell r="CJ161">
            <v>4.3999999992956872E-4</v>
          </cell>
          <cell r="CK161">
            <v>48050.05</v>
          </cell>
          <cell r="CL161">
            <v>-35569</v>
          </cell>
          <cell r="CM161">
            <v>0</v>
          </cell>
          <cell r="CN161">
            <v>0</v>
          </cell>
          <cell r="CO161">
            <v>0</v>
          </cell>
          <cell r="CP161">
            <v>0</v>
          </cell>
          <cell r="CQ161">
            <v>0</v>
          </cell>
          <cell r="CR161">
            <v>0</v>
          </cell>
          <cell r="CS161">
            <v>0</v>
          </cell>
          <cell r="CT161">
            <v>0</v>
          </cell>
          <cell r="CU161">
            <v>0</v>
          </cell>
          <cell r="CV161">
            <v>422.76</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3683.24</v>
          </cell>
          <cell r="DK161">
            <v>0</v>
          </cell>
          <cell r="DL161">
            <v>0</v>
          </cell>
          <cell r="DM161">
            <v>0</v>
          </cell>
          <cell r="DN161">
            <v>0</v>
          </cell>
          <cell r="DO161">
            <v>0</v>
          </cell>
          <cell r="DP161">
            <v>0</v>
          </cell>
          <cell r="DQ161">
            <v>0</v>
          </cell>
          <cell r="DR161">
            <v>0</v>
          </cell>
          <cell r="DS161">
            <v>0</v>
          </cell>
          <cell r="DT161">
            <v>2408.64</v>
          </cell>
          <cell r="DV161">
            <v>71675.259999999995</v>
          </cell>
          <cell r="DW161">
            <v>0</v>
          </cell>
          <cell r="DY161">
            <v>0</v>
          </cell>
          <cell r="DZ161">
            <v>65160.62000000001</v>
          </cell>
          <cell r="EA161">
            <v>0</v>
          </cell>
          <cell r="EB161">
            <v>0</v>
          </cell>
          <cell r="EC161">
            <v>0</v>
          </cell>
          <cell r="ED161">
            <v>422.76</v>
          </cell>
          <cell r="EE161">
            <v>0</v>
          </cell>
          <cell r="EF161">
            <v>3683.24</v>
          </cell>
          <cell r="EG161">
            <v>0</v>
          </cell>
          <cell r="EH161">
            <v>0</v>
          </cell>
          <cell r="EI161">
            <v>0</v>
          </cell>
          <cell r="EJ161">
            <v>2408.64</v>
          </cell>
          <cell r="EL161">
            <v>71675.259999999995</v>
          </cell>
          <cell r="EM161">
            <v>0</v>
          </cell>
        </row>
        <row r="163">
          <cell r="H163" t="str">
            <v>North iDN</v>
          </cell>
        </row>
        <row r="164">
          <cell r="A164" t="str">
            <v>M178923</v>
          </cell>
          <cell r="B164">
            <v>0</v>
          </cell>
          <cell r="C164">
            <v>0</v>
          </cell>
          <cell r="E164">
            <v>974.61</v>
          </cell>
          <cell r="F164">
            <v>-974.61</v>
          </cell>
          <cell r="H164" t="str">
            <v>Aberdeen</v>
          </cell>
          <cell r="I164" t="str">
            <v>M178923</v>
          </cell>
          <cell r="J164" t="str">
            <v>iDN</v>
          </cell>
          <cell r="K164" t="str">
            <v>North</v>
          </cell>
          <cell r="Q164">
            <v>0</v>
          </cell>
          <cell r="R164">
            <v>0</v>
          </cell>
          <cell r="S164">
            <v>0</v>
          </cell>
          <cell r="T164">
            <v>6086.61</v>
          </cell>
          <cell r="V164">
            <v>974.61</v>
          </cell>
          <cell r="W164">
            <v>-974.61</v>
          </cell>
          <cell r="X164">
            <v>1299.48</v>
          </cell>
          <cell r="Y164">
            <v>-1299.48</v>
          </cell>
          <cell r="AA164">
            <v>0</v>
          </cell>
          <cell r="AB164">
            <v>0</v>
          </cell>
          <cell r="AC164">
            <v>0</v>
          </cell>
          <cell r="AD164">
            <v>6086.61</v>
          </cell>
          <cell r="AE164">
            <v>0</v>
          </cell>
          <cell r="AG164">
            <v>2000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X164">
            <v>2000</v>
          </cell>
          <cell r="BY164">
            <v>0</v>
          </cell>
          <cell r="CA164">
            <v>2000</v>
          </cell>
          <cell r="CC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V164">
            <v>0</v>
          </cell>
          <cell r="DW164">
            <v>0</v>
          </cell>
          <cell r="DY164">
            <v>0</v>
          </cell>
          <cell r="DZ164">
            <v>0</v>
          </cell>
          <cell r="EA164">
            <v>0</v>
          </cell>
          <cell r="EB164">
            <v>0</v>
          </cell>
          <cell r="EC164">
            <v>0</v>
          </cell>
          <cell r="ED164">
            <v>0</v>
          </cell>
          <cell r="EE164">
            <v>0</v>
          </cell>
          <cell r="EF164">
            <v>0</v>
          </cell>
          <cell r="EG164">
            <v>0</v>
          </cell>
          <cell r="EH164">
            <v>0</v>
          </cell>
          <cell r="EI164">
            <v>0</v>
          </cell>
          <cell r="EJ164">
            <v>0</v>
          </cell>
          <cell r="EL164">
            <v>0</v>
          </cell>
          <cell r="EM164">
            <v>0</v>
          </cell>
        </row>
        <row r="165">
          <cell r="A165" t="str">
            <v>M308610</v>
          </cell>
          <cell r="B165">
            <v>0</v>
          </cell>
          <cell r="C165">
            <v>0</v>
          </cell>
          <cell r="E165">
            <v>0</v>
          </cell>
          <cell r="F165">
            <v>0</v>
          </cell>
          <cell r="H165" t="str">
            <v>Alnwick (South Road)</v>
          </cell>
          <cell r="I165" t="str">
            <v>M308610</v>
          </cell>
          <cell r="J165" t="str">
            <v>iDN</v>
          </cell>
          <cell r="K165" t="str">
            <v>North</v>
          </cell>
          <cell r="Q165">
            <v>0</v>
          </cell>
          <cell r="R165">
            <v>0</v>
          </cell>
          <cell r="S165">
            <v>0</v>
          </cell>
          <cell r="T165">
            <v>269.72000000000003</v>
          </cell>
          <cell r="V165">
            <v>0</v>
          </cell>
          <cell r="W165">
            <v>0</v>
          </cell>
          <cell r="X165">
            <v>0</v>
          </cell>
          <cell r="Y165">
            <v>0</v>
          </cell>
          <cell r="AA165">
            <v>0</v>
          </cell>
          <cell r="AB165">
            <v>0</v>
          </cell>
          <cell r="AC165">
            <v>0</v>
          </cell>
          <cell r="AD165">
            <v>269.72000000000003</v>
          </cell>
          <cell r="AE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1000</v>
          </cell>
          <cell r="BM165">
            <v>0</v>
          </cell>
          <cell r="BN165">
            <v>0</v>
          </cell>
          <cell r="BO165">
            <v>0</v>
          </cell>
          <cell r="BP165">
            <v>0</v>
          </cell>
          <cell r="BQ165">
            <v>0</v>
          </cell>
          <cell r="BR165">
            <v>0</v>
          </cell>
          <cell r="BS165">
            <v>0</v>
          </cell>
          <cell r="BT165">
            <v>0</v>
          </cell>
          <cell r="BU165">
            <v>0</v>
          </cell>
          <cell r="BV165">
            <v>0</v>
          </cell>
          <cell r="BX165">
            <v>1000</v>
          </cell>
          <cell r="BY165">
            <v>0</v>
          </cell>
          <cell r="CA165">
            <v>1000</v>
          </cell>
          <cell r="CC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V165">
            <v>0</v>
          </cell>
          <cell r="DW165">
            <v>0</v>
          </cell>
          <cell r="DY165">
            <v>0</v>
          </cell>
          <cell r="DZ165">
            <v>0</v>
          </cell>
          <cell r="EA165">
            <v>0</v>
          </cell>
          <cell r="EB165">
            <v>0</v>
          </cell>
          <cell r="EC165">
            <v>0</v>
          </cell>
          <cell r="ED165">
            <v>0</v>
          </cell>
          <cell r="EE165">
            <v>0</v>
          </cell>
          <cell r="EF165">
            <v>0</v>
          </cell>
          <cell r="EG165">
            <v>0</v>
          </cell>
          <cell r="EH165">
            <v>0</v>
          </cell>
          <cell r="EI165">
            <v>0</v>
          </cell>
          <cell r="EJ165">
            <v>0</v>
          </cell>
          <cell r="EL165">
            <v>0</v>
          </cell>
          <cell r="EM165">
            <v>0</v>
          </cell>
        </row>
        <row r="166">
          <cell r="A166" t="str">
            <v>M308636</v>
          </cell>
          <cell r="B166">
            <v>1389.62</v>
          </cell>
          <cell r="C166">
            <v>-1389.62</v>
          </cell>
          <cell r="E166">
            <v>25271.67</v>
          </cell>
          <cell r="F166">
            <v>-25271.67</v>
          </cell>
          <cell r="H166" t="str">
            <v>Bathgate (Inchmuir Road)</v>
          </cell>
          <cell r="I166" t="str">
            <v>M308636</v>
          </cell>
          <cell r="J166" t="str">
            <v>iDN</v>
          </cell>
          <cell r="K166" t="str">
            <v>North</v>
          </cell>
          <cell r="Q166">
            <v>0</v>
          </cell>
          <cell r="R166">
            <v>0</v>
          </cell>
          <cell r="S166">
            <v>0</v>
          </cell>
          <cell r="T166">
            <v>69827.289999999994</v>
          </cell>
          <cell r="V166">
            <v>29440.53</v>
          </cell>
          <cell r="W166">
            <v>-29440.53</v>
          </cell>
          <cell r="X166">
            <v>33695.56</v>
          </cell>
          <cell r="Y166">
            <v>-33695.56</v>
          </cell>
          <cell r="AA166">
            <v>0</v>
          </cell>
          <cell r="AB166">
            <v>0</v>
          </cell>
          <cell r="AC166">
            <v>0</v>
          </cell>
          <cell r="AD166">
            <v>69827.289999999994</v>
          </cell>
          <cell r="AE166">
            <v>0</v>
          </cell>
          <cell r="AG166">
            <v>30000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X166">
            <v>30000</v>
          </cell>
          <cell r="BY166">
            <v>0</v>
          </cell>
          <cell r="CA166">
            <v>30000</v>
          </cell>
          <cell r="CC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V166">
            <v>0</v>
          </cell>
          <cell r="DW166">
            <v>0</v>
          </cell>
          <cell r="DY166">
            <v>0</v>
          </cell>
          <cell r="DZ166">
            <v>0</v>
          </cell>
          <cell r="EA166">
            <v>0</v>
          </cell>
          <cell r="EB166">
            <v>0</v>
          </cell>
          <cell r="EC166">
            <v>0</v>
          </cell>
          <cell r="ED166">
            <v>0</v>
          </cell>
          <cell r="EE166">
            <v>0</v>
          </cell>
          <cell r="EF166">
            <v>0</v>
          </cell>
          <cell r="EG166">
            <v>0</v>
          </cell>
          <cell r="EH166">
            <v>0</v>
          </cell>
          <cell r="EI166">
            <v>0</v>
          </cell>
          <cell r="EJ166">
            <v>0</v>
          </cell>
          <cell r="EL166">
            <v>0</v>
          </cell>
          <cell r="EM166">
            <v>0</v>
          </cell>
        </row>
        <row r="167">
          <cell r="A167" t="str">
            <v>M308611</v>
          </cell>
          <cell r="B167">
            <v>-7.67</v>
          </cell>
          <cell r="C167">
            <v>7.67</v>
          </cell>
          <cell r="E167">
            <v>2552.5700000000002</v>
          </cell>
          <cell r="F167">
            <v>-2552.5700000000002</v>
          </cell>
          <cell r="H167" t="str">
            <v>Bishop Auckland (Tindale Crescent)</v>
          </cell>
          <cell r="I167" t="str">
            <v>M308611</v>
          </cell>
          <cell r="J167" t="str">
            <v>iDN</v>
          </cell>
          <cell r="K167" t="str">
            <v>North</v>
          </cell>
          <cell r="Q167">
            <v>0</v>
          </cell>
          <cell r="R167">
            <v>0</v>
          </cell>
          <cell r="S167">
            <v>0</v>
          </cell>
          <cell r="T167">
            <v>12860.76</v>
          </cell>
          <cell r="V167">
            <v>2529.56</v>
          </cell>
          <cell r="W167">
            <v>-2529.56</v>
          </cell>
          <cell r="X167">
            <v>3403.4266666666672</v>
          </cell>
          <cell r="Y167">
            <v>-3403.4266666666672</v>
          </cell>
          <cell r="AA167">
            <v>0</v>
          </cell>
          <cell r="AB167">
            <v>0</v>
          </cell>
          <cell r="AC167">
            <v>0</v>
          </cell>
          <cell r="AD167">
            <v>12860.76</v>
          </cell>
          <cell r="AE167">
            <v>0</v>
          </cell>
          <cell r="AG167">
            <v>0</v>
          </cell>
          <cell r="AH167">
            <v>6000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X167">
            <v>6000</v>
          </cell>
          <cell r="BY167">
            <v>0</v>
          </cell>
          <cell r="CA167">
            <v>6000</v>
          </cell>
          <cell r="CC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V167">
            <v>0</v>
          </cell>
          <cell r="DW167">
            <v>0</v>
          </cell>
          <cell r="DY167">
            <v>0</v>
          </cell>
          <cell r="DZ167">
            <v>0</v>
          </cell>
          <cell r="EA167">
            <v>0</v>
          </cell>
          <cell r="EB167">
            <v>0</v>
          </cell>
          <cell r="EC167">
            <v>0</v>
          </cell>
          <cell r="ED167">
            <v>0</v>
          </cell>
          <cell r="EE167">
            <v>0</v>
          </cell>
          <cell r="EF167">
            <v>0</v>
          </cell>
          <cell r="EG167">
            <v>0</v>
          </cell>
          <cell r="EH167">
            <v>0</v>
          </cell>
          <cell r="EI167">
            <v>0</v>
          </cell>
          <cell r="EJ167">
            <v>0</v>
          </cell>
          <cell r="EL167">
            <v>0</v>
          </cell>
          <cell r="EM167">
            <v>0</v>
          </cell>
        </row>
        <row r="168">
          <cell r="A168" t="str">
            <v>M308612</v>
          </cell>
          <cell r="B168">
            <v>0</v>
          </cell>
          <cell r="C168">
            <v>0</v>
          </cell>
          <cell r="E168">
            <v>0</v>
          </cell>
          <cell r="F168">
            <v>0</v>
          </cell>
          <cell r="H168" t="str">
            <v>Blaydon (Derwenthaugh Road)</v>
          </cell>
          <cell r="I168" t="str">
            <v>M308612</v>
          </cell>
          <cell r="J168" t="str">
            <v>iDN</v>
          </cell>
          <cell r="K168" t="str">
            <v>North</v>
          </cell>
          <cell r="Q168">
            <v>0</v>
          </cell>
          <cell r="R168">
            <v>0</v>
          </cell>
          <cell r="S168">
            <v>0</v>
          </cell>
          <cell r="T168">
            <v>71.14</v>
          </cell>
          <cell r="V168">
            <v>0</v>
          </cell>
          <cell r="W168">
            <v>0</v>
          </cell>
          <cell r="X168">
            <v>0</v>
          </cell>
          <cell r="Y168">
            <v>0</v>
          </cell>
          <cell r="AA168">
            <v>0</v>
          </cell>
          <cell r="AB168">
            <v>0</v>
          </cell>
          <cell r="AC168">
            <v>0</v>
          </cell>
          <cell r="AD168">
            <v>71.14</v>
          </cell>
          <cell r="AE168">
            <v>0</v>
          </cell>
          <cell r="AG168">
            <v>0</v>
          </cell>
          <cell r="AH168">
            <v>8000</v>
          </cell>
          <cell r="AI168">
            <v>0</v>
          </cell>
          <cell r="AJ168">
            <v>0</v>
          </cell>
          <cell r="AK168">
            <v>0</v>
          </cell>
          <cell r="AL168">
            <v>0</v>
          </cell>
          <cell r="AM168">
            <v>0</v>
          </cell>
          <cell r="AN168">
            <v>0</v>
          </cell>
          <cell r="AO168">
            <v>2000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1000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X168">
            <v>11000</v>
          </cell>
          <cell r="BY168">
            <v>0</v>
          </cell>
          <cell r="CA168">
            <v>11000</v>
          </cell>
          <cell r="CC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V168">
            <v>0</v>
          </cell>
          <cell r="DW168">
            <v>0</v>
          </cell>
          <cell r="DY168">
            <v>0</v>
          </cell>
          <cell r="DZ168">
            <v>0</v>
          </cell>
          <cell r="EA168">
            <v>0</v>
          </cell>
          <cell r="EB168">
            <v>0</v>
          </cell>
          <cell r="EC168">
            <v>0</v>
          </cell>
          <cell r="ED168">
            <v>0</v>
          </cell>
          <cell r="EE168">
            <v>0</v>
          </cell>
          <cell r="EF168">
            <v>0</v>
          </cell>
          <cell r="EG168">
            <v>0</v>
          </cell>
          <cell r="EH168">
            <v>0</v>
          </cell>
          <cell r="EI168">
            <v>0</v>
          </cell>
          <cell r="EJ168">
            <v>0</v>
          </cell>
          <cell r="EL168">
            <v>0</v>
          </cell>
          <cell r="EM168">
            <v>0</v>
          </cell>
        </row>
        <row r="169">
          <cell r="A169" t="str">
            <v>M308596</v>
          </cell>
          <cell r="B169">
            <v>0</v>
          </cell>
          <cell r="C169">
            <v>0</v>
          </cell>
          <cell r="E169">
            <v>10415.91</v>
          </cell>
          <cell r="F169">
            <v>-10415.91</v>
          </cell>
          <cell r="H169" t="str">
            <v>Bradford (Thornton Road)</v>
          </cell>
          <cell r="I169" t="str">
            <v>M308596</v>
          </cell>
          <cell r="J169" t="str">
            <v>iDN</v>
          </cell>
          <cell r="K169" t="str">
            <v>North</v>
          </cell>
          <cell r="Q169">
            <v>0</v>
          </cell>
          <cell r="R169">
            <v>0</v>
          </cell>
          <cell r="S169">
            <v>0</v>
          </cell>
          <cell r="T169">
            <v>50586.06</v>
          </cell>
          <cell r="V169">
            <v>10415.91</v>
          </cell>
          <cell r="W169">
            <v>-10415.91</v>
          </cell>
          <cell r="X169">
            <v>13887.88</v>
          </cell>
          <cell r="Y169">
            <v>-13887.88</v>
          </cell>
          <cell r="AA169">
            <v>0</v>
          </cell>
          <cell r="AB169">
            <v>0</v>
          </cell>
          <cell r="AC169">
            <v>0</v>
          </cell>
          <cell r="AD169">
            <v>50586.06</v>
          </cell>
          <cell r="AE169">
            <v>0</v>
          </cell>
          <cell r="AG169">
            <v>0</v>
          </cell>
          <cell r="AH169">
            <v>9000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9000</v>
          </cell>
          <cell r="BY169">
            <v>0</v>
          </cell>
          <cell r="CA169">
            <v>9000</v>
          </cell>
          <cell r="CC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V169">
            <v>0</v>
          </cell>
          <cell r="DW169">
            <v>0</v>
          </cell>
          <cell r="DY169">
            <v>0</v>
          </cell>
          <cell r="DZ169">
            <v>0</v>
          </cell>
          <cell r="EA169">
            <v>0</v>
          </cell>
          <cell r="EB169">
            <v>0</v>
          </cell>
          <cell r="EC169">
            <v>0</v>
          </cell>
          <cell r="ED169">
            <v>0</v>
          </cell>
          <cell r="EE169">
            <v>0</v>
          </cell>
          <cell r="EF169">
            <v>0</v>
          </cell>
          <cell r="EG169">
            <v>0</v>
          </cell>
          <cell r="EH169">
            <v>0</v>
          </cell>
          <cell r="EI169">
            <v>0</v>
          </cell>
          <cell r="EJ169">
            <v>0</v>
          </cell>
          <cell r="EL169">
            <v>0</v>
          </cell>
          <cell r="EM169">
            <v>0</v>
          </cell>
        </row>
        <row r="170">
          <cell r="A170" t="str">
            <v>M178932</v>
          </cell>
          <cell r="B170">
            <v>0</v>
          </cell>
          <cell r="C170">
            <v>0</v>
          </cell>
          <cell r="E170">
            <v>402.69</v>
          </cell>
          <cell r="F170">
            <v>-402.69</v>
          </cell>
          <cell r="H170" t="str">
            <v>Campbeltown</v>
          </cell>
          <cell r="I170" t="str">
            <v>M178932</v>
          </cell>
          <cell r="J170" t="str">
            <v>iDN</v>
          </cell>
          <cell r="K170" t="str">
            <v>North</v>
          </cell>
          <cell r="Q170">
            <v>0</v>
          </cell>
          <cell r="R170">
            <v>0</v>
          </cell>
          <cell r="S170">
            <v>0</v>
          </cell>
          <cell r="T170">
            <v>2827.11</v>
          </cell>
          <cell r="V170">
            <v>402.69</v>
          </cell>
          <cell r="W170">
            <v>-402.69</v>
          </cell>
          <cell r="X170">
            <v>536.91999999999996</v>
          </cell>
          <cell r="Y170">
            <v>-536.91999999999996</v>
          </cell>
          <cell r="AA170">
            <v>0</v>
          </cell>
          <cell r="AB170">
            <v>0</v>
          </cell>
          <cell r="AC170">
            <v>0</v>
          </cell>
          <cell r="AD170">
            <v>2827.11</v>
          </cell>
          <cell r="AE170">
            <v>0</v>
          </cell>
          <cell r="AG170">
            <v>2000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2000</v>
          </cell>
          <cell r="BY170">
            <v>0</v>
          </cell>
          <cell r="CA170">
            <v>2000</v>
          </cell>
          <cell r="CC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V170">
            <v>0</v>
          </cell>
          <cell r="DW170">
            <v>0</v>
          </cell>
          <cell r="DY170">
            <v>0</v>
          </cell>
          <cell r="DZ170">
            <v>0</v>
          </cell>
          <cell r="EA170">
            <v>0</v>
          </cell>
          <cell r="EB170">
            <v>0</v>
          </cell>
          <cell r="EC170">
            <v>0</v>
          </cell>
          <cell r="ED170">
            <v>0</v>
          </cell>
          <cell r="EE170">
            <v>0</v>
          </cell>
          <cell r="EF170">
            <v>0</v>
          </cell>
          <cell r="EG170">
            <v>0</v>
          </cell>
          <cell r="EH170">
            <v>0</v>
          </cell>
          <cell r="EI170">
            <v>0</v>
          </cell>
          <cell r="EJ170">
            <v>0</v>
          </cell>
          <cell r="EL170">
            <v>0</v>
          </cell>
          <cell r="EM170">
            <v>0</v>
          </cell>
        </row>
        <row r="171">
          <cell r="A171" t="str">
            <v>M308597</v>
          </cell>
          <cell r="B171">
            <v>318.45999999999998</v>
          </cell>
          <cell r="C171">
            <v>-318.45999999999998</v>
          </cell>
          <cell r="E171">
            <v>5519.32</v>
          </cell>
          <cell r="F171">
            <v>-5519.32</v>
          </cell>
          <cell r="H171" t="str">
            <v>Carlisle (Rome Street)</v>
          </cell>
          <cell r="I171" t="str">
            <v>M308597</v>
          </cell>
          <cell r="J171" t="str">
            <v>iDN</v>
          </cell>
          <cell r="K171" t="str">
            <v>North</v>
          </cell>
          <cell r="Q171">
            <v>0</v>
          </cell>
          <cell r="R171">
            <v>0</v>
          </cell>
          <cell r="S171">
            <v>0</v>
          </cell>
          <cell r="T171">
            <v>31456.65</v>
          </cell>
          <cell r="V171">
            <v>6474.7</v>
          </cell>
          <cell r="W171">
            <v>-6474.7</v>
          </cell>
          <cell r="X171">
            <v>7359.0933333333332</v>
          </cell>
          <cell r="Y171">
            <v>-7359.0933333333332</v>
          </cell>
          <cell r="AA171">
            <v>0</v>
          </cell>
          <cell r="AB171">
            <v>0</v>
          </cell>
          <cell r="AC171">
            <v>0</v>
          </cell>
          <cell r="AD171">
            <v>31456.65</v>
          </cell>
          <cell r="AE171">
            <v>0</v>
          </cell>
          <cell r="AG171">
            <v>0</v>
          </cell>
          <cell r="AH171">
            <v>1000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X171">
            <v>1000</v>
          </cell>
          <cell r="BY171">
            <v>0</v>
          </cell>
          <cell r="CA171">
            <v>1000</v>
          </cell>
          <cell r="CC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V171">
            <v>0</v>
          </cell>
          <cell r="DW171">
            <v>0</v>
          </cell>
          <cell r="DY171">
            <v>0</v>
          </cell>
          <cell r="DZ171">
            <v>0</v>
          </cell>
          <cell r="EA171">
            <v>0</v>
          </cell>
          <cell r="EB171">
            <v>0</v>
          </cell>
          <cell r="EC171">
            <v>0</v>
          </cell>
          <cell r="ED171">
            <v>0</v>
          </cell>
          <cell r="EE171">
            <v>0</v>
          </cell>
          <cell r="EF171">
            <v>0</v>
          </cell>
          <cell r="EG171">
            <v>0</v>
          </cell>
          <cell r="EH171">
            <v>0</v>
          </cell>
          <cell r="EI171">
            <v>0</v>
          </cell>
          <cell r="EJ171">
            <v>0</v>
          </cell>
          <cell r="EL171">
            <v>0</v>
          </cell>
          <cell r="EM171">
            <v>0</v>
          </cell>
        </row>
        <row r="172">
          <cell r="A172" t="str">
            <v>M308620</v>
          </cell>
          <cell r="B172">
            <v>0</v>
          </cell>
          <cell r="C172">
            <v>0</v>
          </cell>
          <cell r="E172">
            <v>25716.57</v>
          </cell>
          <cell r="F172">
            <v>-25716.57</v>
          </cell>
          <cell r="H172" t="str">
            <v>Coatbridge (Burnbank Street)</v>
          </cell>
          <cell r="I172" t="str">
            <v>M308620</v>
          </cell>
          <cell r="J172" t="str">
            <v>iDN</v>
          </cell>
          <cell r="K172" t="str">
            <v>North</v>
          </cell>
          <cell r="Q172">
            <v>0</v>
          </cell>
          <cell r="R172">
            <v>0</v>
          </cell>
          <cell r="S172">
            <v>0</v>
          </cell>
          <cell r="T172">
            <v>87907.98</v>
          </cell>
          <cell r="V172">
            <v>25716.57</v>
          </cell>
          <cell r="W172">
            <v>-25716.57</v>
          </cell>
          <cell r="X172">
            <v>34288.759999999995</v>
          </cell>
          <cell r="Y172">
            <v>-34288.759999999995</v>
          </cell>
          <cell r="AA172">
            <v>0</v>
          </cell>
          <cell r="AB172">
            <v>0</v>
          </cell>
          <cell r="AC172">
            <v>0</v>
          </cell>
          <cell r="AD172">
            <v>87907.98</v>
          </cell>
          <cell r="AE172">
            <v>0</v>
          </cell>
          <cell r="AG172">
            <v>12000</v>
          </cell>
          <cell r="AH172">
            <v>0</v>
          </cell>
          <cell r="AI172">
            <v>0</v>
          </cell>
          <cell r="AJ172">
            <v>0</v>
          </cell>
          <cell r="AK172">
            <v>0</v>
          </cell>
          <cell r="AL172">
            <v>0</v>
          </cell>
          <cell r="AM172">
            <v>0</v>
          </cell>
          <cell r="AN172">
            <v>0</v>
          </cell>
          <cell r="AO172">
            <v>4000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X172">
            <v>16000</v>
          </cell>
          <cell r="BY172">
            <v>0</v>
          </cell>
          <cell r="CA172">
            <v>16000</v>
          </cell>
          <cell r="CC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V172">
            <v>0</v>
          </cell>
          <cell r="DW172">
            <v>0</v>
          </cell>
          <cell r="DY172">
            <v>0</v>
          </cell>
          <cell r="DZ172">
            <v>0</v>
          </cell>
          <cell r="EA172">
            <v>0</v>
          </cell>
          <cell r="EB172">
            <v>0</v>
          </cell>
          <cell r="EC172">
            <v>0</v>
          </cell>
          <cell r="ED172">
            <v>0</v>
          </cell>
          <cell r="EE172">
            <v>0</v>
          </cell>
          <cell r="EF172">
            <v>0</v>
          </cell>
          <cell r="EG172">
            <v>0</v>
          </cell>
          <cell r="EH172">
            <v>0</v>
          </cell>
          <cell r="EI172">
            <v>0</v>
          </cell>
          <cell r="EJ172">
            <v>0</v>
          </cell>
          <cell r="EL172">
            <v>0</v>
          </cell>
          <cell r="EM172">
            <v>0</v>
          </cell>
        </row>
        <row r="173">
          <cell r="A173" t="str">
            <v>M308598</v>
          </cell>
          <cell r="B173">
            <v>0</v>
          </cell>
          <cell r="C173">
            <v>0</v>
          </cell>
          <cell r="E173">
            <v>-1062</v>
          </cell>
          <cell r="F173">
            <v>1062</v>
          </cell>
          <cell r="H173" t="str">
            <v>Consett (Leadgate)</v>
          </cell>
          <cell r="I173" t="str">
            <v>M308598</v>
          </cell>
          <cell r="J173" t="str">
            <v>iDN</v>
          </cell>
          <cell r="K173" t="str">
            <v>North</v>
          </cell>
          <cell r="Q173">
            <v>0</v>
          </cell>
          <cell r="R173">
            <v>0</v>
          </cell>
          <cell r="S173">
            <v>0</v>
          </cell>
          <cell r="T173">
            <v>-2463.15</v>
          </cell>
          <cell r="V173">
            <v>-1062</v>
          </cell>
          <cell r="W173">
            <v>1062</v>
          </cell>
          <cell r="X173">
            <v>-1416</v>
          </cell>
          <cell r="Y173">
            <v>1416</v>
          </cell>
          <cell r="AA173">
            <v>0</v>
          </cell>
          <cell r="AB173">
            <v>0</v>
          </cell>
          <cell r="AC173">
            <v>0</v>
          </cell>
          <cell r="AD173">
            <v>-2463.15</v>
          </cell>
          <cell r="AE173">
            <v>0</v>
          </cell>
          <cell r="AG173">
            <v>0</v>
          </cell>
          <cell r="AH173">
            <v>4000</v>
          </cell>
          <cell r="AI173">
            <v>0</v>
          </cell>
          <cell r="AJ173">
            <v>0</v>
          </cell>
          <cell r="AK173">
            <v>0</v>
          </cell>
          <cell r="AL173">
            <v>0</v>
          </cell>
          <cell r="AM173">
            <v>0</v>
          </cell>
          <cell r="AN173">
            <v>0</v>
          </cell>
          <cell r="AO173">
            <v>1000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X173">
            <v>5000</v>
          </cell>
          <cell r="BY173">
            <v>0</v>
          </cell>
          <cell r="CA173">
            <v>5000</v>
          </cell>
          <cell r="CC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V173">
            <v>0</v>
          </cell>
          <cell r="DW173">
            <v>0</v>
          </cell>
          <cell r="DY173">
            <v>0</v>
          </cell>
          <cell r="DZ173">
            <v>0</v>
          </cell>
          <cell r="EA173">
            <v>0</v>
          </cell>
          <cell r="EB173">
            <v>0</v>
          </cell>
          <cell r="EC173">
            <v>0</v>
          </cell>
          <cell r="ED173">
            <v>0</v>
          </cell>
          <cell r="EE173">
            <v>0</v>
          </cell>
          <cell r="EF173">
            <v>0</v>
          </cell>
          <cell r="EG173">
            <v>0</v>
          </cell>
          <cell r="EH173">
            <v>0</v>
          </cell>
          <cell r="EI173">
            <v>0</v>
          </cell>
          <cell r="EJ173">
            <v>0</v>
          </cell>
          <cell r="EL173">
            <v>0</v>
          </cell>
          <cell r="EM173">
            <v>0</v>
          </cell>
        </row>
        <row r="174">
          <cell r="A174" t="str">
            <v>M308622</v>
          </cell>
          <cell r="B174">
            <v>0</v>
          </cell>
          <cell r="C174">
            <v>0</v>
          </cell>
          <cell r="E174">
            <v>0</v>
          </cell>
          <cell r="F174">
            <v>0</v>
          </cell>
          <cell r="H174" t="str">
            <v>Cowdenbeath (Elgin Road)</v>
          </cell>
          <cell r="I174" t="str">
            <v>M308622</v>
          </cell>
          <cell r="J174" t="str">
            <v>iDN</v>
          </cell>
          <cell r="K174" t="str">
            <v>North</v>
          </cell>
          <cell r="Q174">
            <v>0</v>
          </cell>
          <cell r="R174">
            <v>0</v>
          </cell>
          <cell r="S174">
            <v>0</v>
          </cell>
          <cell r="T174">
            <v>0</v>
          </cell>
          <cell r="V174">
            <v>0</v>
          </cell>
          <cell r="W174">
            <v>0</v>
          </cell>
          <cell r="X174">
            <v>0</v>
          </cell>
          <cell r="Y174">
            <v>0</v>
          </cell>
          <cell r="AA174">
            <v>0</v>
          </cell>
          <cell r="AB174">
            <v>0</v>
          </cell>
          <cell r="AC174">
            <v>0</v>
          </cell>
          <cell r="AD174">
            <v>0</v>
          </cell>
          <cell r="AE174">
            <v>0</v>
          </cell>
          <cell r="AG174">
            <v>1000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X174">
            <v>1000</v>
          </cell>
          <cell r="BY174">
            <v>0</v>
          </cell>
          <cell r="CA174">
            <v>1000</v>
          </cell>
          <cell r="CC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V174">
            <v>0</v>
          </cell>
          <cell r="DW174">
            <v>0</v>
          </cell>
          <cell r="DY174">
            <v>0</v>
          </cell>
          <cell r="DZ174">
            <v>0</v>
          </cell>
          <cell r="EA174">
            <v>0</v>
          </cell>
          <cell r="EB174">
            <v>0</v>
          </cell>
          <cell r="EC174">
            <v>0</v>
          </cell>
          <cell r="ED174">
            <v>0</v>
          </cell>
          <cell r="EE174">
            <v>0</v>
          </cell>
          <cell r="EF174">
            <v>0</v>
          </cell>
          <cell r="EG174">
            <v>0</v>
          </cell>
          <cell r="EH174">
            <v>0</v>
          </cell>
          <cell r="EI174">
            <v>0</v>
          </cell>
          <cell r="EJ174">
            <v>0</v>
          </cell>
          <cell r="EL174">
            <v>0</v>
          </cell>
          <cell r="EM174">
            <v>0</v>
          </cell>
        </row>
        <row r="175">
          <cell r="A175" t="str">
            <v>M308621</v>
          </cell>
          <cell r="B175">
            <v>-9.56</v>
          </cell>
          <cell r="C175">
            <v>9.56</v>
          </cell>
          <cell r="E175">
            <v>1938.23</v>
          </cell>
          <cell r="F175">
            <v>-1938.23</v>
          </cell>
          <cell r="H175" t="str">
            <v>Dumfries (Heathhall)</v>
          </cell>
          <cell r="I175" t="str">
            <v>M308621</v>
          </cell>
          <cell r="J175" t="str">
            <v>iDN</v>
          </cell>
          <cell r="K175" t="str">
            <v>North</v>
          </cell>
          <cell r="Q175">
            <v>0</v>
          </cell>
          <cell r="R175">
            <v>0</v>
          </cell>
          <cell r="S175">
            <v>0</v>
          </cell>
          <cell r="T175">
            <v>7698.68</v>
          </cell>
          <cell r="V175">
            <v>1909.55</v>
          </cell>
          <cell r="W175">
            <v>-1909.55</v>
          </cell>
          <cell r="X175">
            <v>2584.3066666666668</v>
          </cell>
          <cell r="Y175">
            <v>-2584.3066666666668</v>
          </cell>
          <cell r="AA175">
            <v>0</v>
          </cell>
          <cell r="AB175">
            <v>0</v>
          </cell>
          <cell r="AC175">
            <v>0</v>
          </cell>
          <cell r="AD175">
            <v>7698.68</v>
          </cell>
          <cell r="AE175">
            <v>0</v>
          </cell>
          <cell r="AG175">
            <v>3000</v>
          </cell>
          <cell r="AH175">
            <v>0</v>
          </cell>
          <cell r="AI175">
            <v>0</v>
          </cell>
          <cell r="AJ175">
            <v>0</v>
          </cell>
          <cell r="AK175">
            <v>0</v>
          </cell>
          <cell r="AL175">
            <v>0</v>
          </cell>
          <cell r="AM175">
            <v>0</v>
          </cell>
          <cell r="AN175">
            <v>0</v>
          </cell>
          <cell r="AO175">
            <v>1000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X175">
            <v>4000</v>
          </cell>
          <cell r="BY175">
            <v>0</v>
          </cell>
          <cell r="CA175">
            <v>4000</v>
          </cell>
          <cell r="CC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V175">
            <v>0</v>
          </cell>
          <cell r="DW175">
            <v>0</v>
          </cell>
          <cell r="DY175">
            <v>0</v>
          </cell>
          <cell r="DZ175">
            <v>0</v>
          </cell>
          <cell r="EA175">
            <v>0</v>
          </cell>
          <cell r="EB175">
            <v>0</v>
          </cell>
          <cell r="EC175">
            <v>0</v>
          </cell>
          <cell r="ED175">
            <v>0</v>
          </cell>
          <cell r="EE175">
            <v>0</v>
          </cell>
          <cell r="EF175">
            <v>0</v>
          </cell>
          <cell r="EG175">
            <v>0</v>
          </cell>
          <cell r="EH175">
            <v>0</v>
          </cell>
          <cell r="EI175">
            <v>0</v>
          </cell>
          <cell r="EJ175">
            <v>0</v>
          </cell>
          <cell r="EL175">
            <v>0</v>
          </cell>
          <cell r="EM175">
            <v>0</v>
          </cell>
        </row>
        <row r="176">
          <cell r="A176" t="str">
            <v>M308634</v>
          </cell>
          <cell r="B176">
            <v>0</v>
          </cell>
          <cell r="C176">
            <v>0</v>
          </cell>
          <cell r="E176">
            <v>50337.59</v>
          </cell>
          <cell r="F176">
            <v>-50337.59</v>
          </cell>
          <cell r="H176" t="str">
            <v>Dundee (Claverhouse Ind Park)</v>
          </cell>
          <cell r="I176" t="str">
            <v>M308634</v>
          </cell>
          <cell r="J176" t="str">
            <v>iDN</v>
          </cell>
          <cell r="K176" t="str">
            <v>North</v>
          </cell>
          <cell r="Q176">
            <v>0</v>
          </cell>
          <cell r="R176">
            <v>0</v>
          </cell>
          <cell r="S176">
            <v>0</v>
          </cell>
          <cell r="T176">
            <v>332650.78000000003</v>
          </cell>
          <cell r="V176">
            <v>50337.59</v>
          </cell>
          <cell r="W176">
            <v>-50337.59</v>
          </cell>
          <cell r="X176">
            <v>67116.786666666667</v>
          </cell>
          <cell r="Y176">
            <v>-67116.786666666667</v>
          </cell>
          <cell r="AA176">
            <v>0</v>
          </cell>
          <cell r="AB176">
            <v>0</v>
          </cell>
          <cell r="AC176">
            <v>0</v>
          </cell>
          <cell r="AD176">
            <v>332650.78000000003</v>
          </cell>
          <cell r="AE176">
            <v>0</v>
          </cell>
          <cell r="AG176">
            <v>59000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X176">
            <v>59000</v>
          </cell>
          <cell r="BY176">
            <v>0</v>
          </cell>
          <cell r="CA176">
            <v>59000</v>
          </cell>
          <cell r="CC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V176">
            <v>0</v>
          </cell>
          <cell r="DW176">
            <v>0</v>
          </cell>
          <cell r="DY176">
            <v>0</v>
          </cell>
          <cell r="DZ176">
            <v>0</v>
          </cell>
          <cell r="EA176">
            <v>0</v>
          </cell>
          <cell r="EB176">
            <v>0</v>
          </cell>
          <cell r="EC176">
            <v>0</v>
          </cell>
          <cell r="ED176">
            <v>0</v>
          </cell>
          <cell r="EE176">
            <v>0</v>
          </cell>
          <cell r="EF176">
            <v>0</v>
          </cell>
          <cell r="EG176">
            <v>0</v>
          </cell>
          <cell r="EH176">
            <v>0</v>
          </cell>
          <cell r="EI176">
            <v>0</v>
          </cell>
          <cell r="EJ176">
            <v>0</v>
          </cell>
          <cell r="EL176">
            <v>0</v>
          </cell>
          <cell r="EM176">
            <v>0</v>
          </cell>
        </row>
        <row r="177">
          <cell r="A177" t="str">
            <v>M178924</v>
          </cell>
          <cell r="B177">
            <v>0</v>
          </cell>
          <cell r="C177">
            <v>0</v>
          </cell>
          <cell r="E177">
            <v>673.43</v>
          </cell>
          <cell r="F177">
            <v>-673.43</v>
          </cell>
          <cell r="H177" t="str">
            <v>Dunfermline</v>
          </cell>
          <cell r="I177" t="str">
            <v>M178924</v>
          </cell>
          <cell r="J177" t="str">
            <v>iDN</v>
          </cell>
          <cell r="K177" t="str">
            <v>North</v>
          </cell>
          <cell r="Q177">
            <v>0</v>
          </cell>
          <cell r="R177">
            <v>0</v>
          </cell>
          <cell r="S177">
            <v>0</v>
          </cell>
          <cell r="T177">
            <v>4335.22</v>
          </cell>
          <cell r="V177">
            <v>673.43</v>
          </cell>
          <cell r="W177">
            <v>-673.43</v>
          </cell>
          <cell r="X177">
            <v>897.90666666666664</v>
          </cell>
          <cell r="Y177">
            <v>-897.90666666666664</v>
          </cell>
          <cell r="AA177">
            <v>0</v>
          </cell>
          <cell r="AB177">
            <v>0</v>
          </cell>
          <cell r="AC177">
            <v>0</v>
          </cell>
          <cell r="AD177">
            <v>4335.22</v>
          </cell>
          <cell r="AE177">
            <v>0</v>
          </cell>
          <cell r="AG177">
            <v>2000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X177">
            <v>2000</v>
          </cell>
          <cell r="BY177">
            <v>0</v>
          </cell>
          <cell r="CA177">
            <v>2000</v>
          </cell>
          <cell r="CC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V177">
            <v>0</v>
          </cell>
          <cell r="DW177">
            <v>0</v>
          </cell>
          <cell r="DY177">
            <v>0</v>
          </cell>
          <cell r="DZ177">
            <v>0</v>
          </cell>
          <cell r="EA177">
            <v>0</v>
          </cell>
          <cell r="EB177">
            <v>0</v>
          </cell>
          <cell r="EC177">
            <v>0</v>
          </cell>
          <cell r="ED177">
            <v>0</v>
          </cell>
          <cell r="EE177">
            <v>0</v>
          </cell>
          <cell r="EF177">
            <v>0</v>
          </cell>
          <cell r="EG177">
            <v>0</v>
          </cell>
          <cell r="EH177">
            <v>0</v>
          </cell>
          <cell r="EI177">
            <v>0</v>
          </cell>
          <cell r="EJ177">
            <v>0</v>
          </cell>
          <cell r="EL177">
            <v>0</v>
          </cell>
          <cell r="EM177">
            <v>0</v>
          </cell>
        </row>
        <row r="178">
          <cell r="A178" t="str">
            <v>M308639</v>
          </cell>
          <cell r="B178">
            <v>0</v>
          </cell>
          <cell r="C178">
            <v>0</v>
          </cell>
          <cell r="E178">
            <v>1850.95</v>
          </cell>
          <cell r="F178">
            <v>-1850.95</v>
          </cell>
          <cell r="H178" t="str">
            <v>Dunoon (Vicroria Strees / Argyle Street)</v>
          </cell>
          <cell r="I178" t="str">
            <v>M308639</v>
          </cell>
          <cell r="J178" t="str">
            <v>iDN</v>
          </cell>
          <cell r="K178" t="str">
            <v>North</v>
          </cell>
          <cell r="Q178">
            <v>0</v>
          </cell>
          <cell r="R178">
            <v>0</v>
          </cell>
          <cell r="S178">
            <v>0</v>
          </cell>
          <cell r="T178">
            <v>36188.58</v>
          </cell>
          <cell r="V178">
            <v>1850.95</v>
          </cell>
          <cell r="W178">
            <v>-1850.95</v>
          </cell>
          <cell r="X178">
            <v>2467.9333333333334</v>
          </cell>
          <cell r="Y178">
            <v>-2467.9333333333334</v>
          </cell>
          <cell r="AA178">
            <v>0</v>
          </cell>
          <cell r="AB178">
            <v>0</v>
          </cell>
          <cell r="AC178">
            <v>0</v>
          </cell>
          <cell r="AD178">
            <v>36188.58</v>
          </cell>
          <cell r="AE178">
            <v>0</v>
          </cell>
          <cell r="AG178">
            <v>1000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X178">
            <v>1000</v>
          </cell>
          <cell r="BY178">
            <v>0</v>
          </cell>
          <cell r="CA178">
            <v>1000</v>
          </cell>
          <cell r="CC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V178">
            <v>0</v>
          </cell>
          <cell r="DW178">
            <v>0</v>
          </cell>
          <cell r="DY178">
            <v>0</v>
          </cell>
          <cell r="DZ178">
            <v>0</v>
          </cell>
          <cell r="EA178">
            <v>0</v>
          </cell>
          <cell r="EB178">
            <v>0</v>
          </cell>
          <cell r="EC178">
            <v>0</v>
          </cell>
          <cell r="ED178">
            <v>0</v>
          </cell>
          <cell r="EE178">
            <v>0</v>
          </cell>
          <cell r="EF178">
            <v>0</v>
          </cell>
          <cell r="EG178">
            <v>0</v>
          </cell>
          <cell r="EH178">
            <v>0</v>
          </cell>
          <cell r="EI178">
            <v>0</v>
          </cell>
          <cell r="EJ178">
            <v>0</v>
          </cell>
          <cell r="EL178">
            <v>0</v>
          </cell>
          <cell r="EM178">
            <v>0</v>
          </cell>
        </row>
        <row r="179">
          <cell r="A179" t="str">
            <v>M308626</v>
          </cell>
          <cell r="B179">
            <v>20.32</v>
          </cell>
          <cell r="C179">
            <v>-20.32</v>
          </cell>
          <cell r="E179">
            <v>10062.540000000001</v>
          </cell>
          <cell r="F179">
            <v>-10062.550000000003</v>
          </cell>
          <cell r="H179" t="str">
            <v>Edinburgh (Bankhead Drive)</v>
          </cell>
          <cell r="I179" t="str">
            <v>M308626</v>
          </cell>
          <cell r="J179" t="str">
            <v>iDN</v>
          </cell>
          <cell r="K179" t="str">
            <v>North</v>
          </cell>
          <cell r="Q179">
            <v>-1.0000000001127773E-2</v>
          </cell>
          <cell r="R179">
            <v>0</v>
          </cell>
          <cell r="S179">
            <v>0</v>
          </cell>
          <cell r="T179">
            <v>53270.68</v>
          </cell>
          <cell r="V179">
            <v>10123.5</v>
          </cell>
          <cell r="W179">
            <v>-10123.510000000002</v>
          </cell>
          <cell r="X179">
            <v>13416.720000000001</v>
          </cell>
          <cell r="Y179">
            <v>-13416.730000000003</v>
          </cell>
          <cell r="AA179">
            <v>0</v>
          </cell>
          <cell r="AB179">
            <v>-1.0000000001127773E-2</v>
          </cell>
          <cell r="AC179">
            <v>-1.0000000001127773E-2</v>
          </cell>
          <cell r="AD179">
            <v>53270.67</v>
          </cell>
          <cell r="AE179">
            <v>-1.0000000001127773E-2</v>
          </cell>
          <cell r="AG179">
            <v>16000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X179">
            <v>16000</v>
          </cell>
          <cell r="BY179">
            <v>0</v>
          </cell>
          <cell r="CA179">
            <v>16000</v>
          </cell>
          <cell r="CC179">
            <v>0</v>
          </cell>
          <cell r="CE179">
            <v>-1.0000000001127773E-2</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V179">
            <v>-1.0000000001127773E-2</v>
          </cell>
          <cell r="DW179">
            <v>0</v>
          </cell>
          <cell r="DY179">
            <v>-1.0000000001127773E-2</v>
          </cell>
          <cell r="DZ179">
            <v>0</v>
          </cell>
          <cell r="EA179">
            <v>0</v>
          </cell>
          <cell r="EB179">
            <v>0</v>
          </cell>
          <cell r="EC179">
            <v>0</v>
          </cell>
          <cell r="ED179">
            <v>0</v>
          </cell>
          <cell r="EE179">
            <v>0</v>
          </cell>
          <cell r="EF179">
            <v>0</v>
          </cell>
          <cell r="EG179">
            <v>0</v>
          </cell>
          <cell r="EH179">
            <v>0</v>
          </cell>
          <cell r="EI179">
            <v>0</v>
          </cell>
          <cell r="EJ179">
            <v>0</v>
          </cell>
          <cell r="EL179">
            <v>-1.0000000001127773E-2</v>
          </cell>
          <cell r="EM179">
            <v>0</v>
          </cell>
        </row>
        <row r="180">
          <cell r="A180" t="str">
            <v>M308617</v>
          </cell>
          <cell r="B180">
            <v>0</v>
          </cell>
          <cell r="C180">
            <v>0</v>
          </cell>
          <cell r="E180">
            <v>67248.800000000003</v>
          </cell>
          <cell r="F180">
            <v>-67248.790000000008</v>
          </cell>
          <cell r="H180" t="str">
            <v>Edinburgh (Inchcolme House)</v>
          </cell>
          <cell r="I180" t="str">
            <v>M308617</v>
          </cell>
          <cell r="J180" t="str">
            <v>iDN</v>
          </cell>
          <cell r="K180" t="str">
            <v>North</v>
          </cell>
          <cell r="Q180">
            <v>9.9999999947613105E-3</v>
          </cell>
          <cell r="R180">
            <v>0</v>
          </cell>
          <cell r="S180">
            <v>0</v>
          </cell>
          <cell r="T180">
            <v>504506.57</v>
          </cell>
          <cell r="V180">
            <v>67248.800000000003</v>
          </cell>
          <cell r="W180">
            <v>-67248.790000000008</v>
          </cell>
          <cell r="X180">
            <v>89665.06666666668</v>
          </cell>
          <cell r="Y180">
            <v>-89665.056666666685</v>
          </cell>
          <cell r="AA180">
            <v>0</v>
          </cell>
          <cell r="AB180">
            <v>9.9999999947613105E-3</v>
          </cell>
          <cell r="AC180">
            <v>9.9999999947613105E-3</v>
          </cell>
          <cell r="AD180">
            <v>504506.58</v>
          </cell>
          <cell r="AE180">
            <v>9.9999999947613105E-3</v>
          </cell>
          <cell r="AG180">
            <v>102000</v>
          </cell>
          <cell r="AH180">
            <v>0</v>
          </cell>
          <cell r="AI180">
            <v>0</v>
          </cell>
          <cell r="AJ180">
            <v>0</v>
          </cell>
          <cell r="AK180">
            <v>0</v>
          </cell>
          <cell r="AL180">
            <v>0</v>
          </cell>
          <cell r="AM180">
            <v>0</v>
          </cell>
          <cell r="AN180">
            <v>0</v>
          </cell>
          <cell r="AO180">
            <v>2000</v>
          </cell>
          <cell r="AP180">
            <v>5000</v>
          </cell>
          <cell r="AQ180">
            <v>0</v>
          </cell>
          <cell r="AR180">
            <v>1000</v>
          </cell>
          <cell r="AS180">
            <v>0</v>
          </cell>
          <cell r="AT180">
            <v>0</v>
          </cell>
          <cell r="AU180">
            <v>0</v>
          </cell>
          <cell r="AV180">
            <v>0</v>
          </cell>
          <cell r="AW180">
            <v>0</v>
          </cell>
          <cell r="AX180">
            <v>1000</v>
          </cell>
          <cell r="AY180">
            <v>0</v>
          </cell>
          <cell r="AZ180">
            <v>1000</v>
          </cell>
          <cell r="BA180">
            <v>0</v>
          </cell>
          <cell r="BB180">
            <v>0</v>
          </cell>
          <cell r="BC180">
            <v>1000</v>
          </cell>
          <cell r="BD180">
            <v>4000</v>
          </cell>
          <cell r="BE180">
            <v>0</v>
          </cell>
          <cell r="BF180">
            <v>0</v>
          </cell>
          <cell r="BG180">
            <v>0</v>
          </cell>
          <cell r="BH180">
            <v>0</v>
          </cell>
          <cell r="BI180">
            <v>0</v>
          </cell>
          <cell r="BJ180">
            <v>0</v>
          </cell>
          <cell r="BK180">
            <v>0</v>
          </cell>
          <cell r="BL180">
            <v>0</v>
          </cell>
          <cell r="BM180">
            <v>2000</v>
          </cell>
          <cell r="BN180">
            <v>0</v>
          </cell>
          <cell r="BO180">
            <v>0</v>
          </cell>
          <cell r="BP180">
            <v>0</v>
          </cell>
          <cell r="BQ180">
            <v>0</v>
          </cell>
          <cell r="BR180">
            <v>0</v>
          </cell>
          <cell r="BS180">
            <v>0</v>
          </cell>
          <cell r="BT180">
            <v>0</v>
          </cell>
          <cell r="BU180">
            <v>0</v>
          </cell>
          <cell r="BV180">
            <v>0</v>
          </cell>
          <cell r="BX180">
            <v>119000</v>
          </cell>
          <cell r="BY180">
            <v>0</v>
          </cell>
          <cell r="CA180">
            <v>119000</v>
          </cell>
          <cell r="CC180">
            <v>0</v>
          </cell>
          <cell r="CE180">
            <v>8.5714285669382662E-3</v>
          </cell>
          <cell r="CF180">
            <v>0</v>
          </cell>
          <cell r="CG180">
            <v>0</v>
          </cell>
          <cell r="CH180">
            <v>0</v>
          </cell>
          <cell r="CI180">
            <v>0</v>
          </cell>
          <cell r="CJ180">
            <v>0</v>
          </cell>
          <cell r="CK180">
            <v>0</v>
          </cell>
          <cell r="CL180">
            <v>0</v>
          </cell>
          <cell r="CM180">
            <v>1.6806722680271109E-4</v>
          </cell>
          <cell r="CN180">
            <v>4.2016806700677774E-4</v>
          </cell>
          <cell r="CO180">
            <v>0</v>
          </cell>
          <cell r="CP180">
            <v>8.4033613401355547E-5</v>
          </cell>
          <cell r="CQ180">
            <v>0</v>
          </cell>
          <cell r="CR180">
            <v>0</v>
          </cell>
          <cell r="CS180">
            <v>0</v>
          </cell>
          <cell r="CT180">
            <v>0</v>
          </cell>
          <cell r="CU180">
            <v>0</v>
          </cell>
          <cell r="CV180">
            <v>8.4033613401355547E-5</v>
          </cell>
          <cell r="CW180">
            <v>0</v>
          </cell>
          <cell r="CX180">
            <v>8.4033613401355547E-5</v>
          </cell>
          <cell r="CY180">
            <v>0</v>
          </cell>
          <cell r="CZ180">
            <v>0</v>
          </cell>
          <cell r="DA180">
            <v>8.4033613401355547E-5</v>
          </cell>
          <cell r="DB180">
            <v>3.3613445360542219E-4</v>
          </cell>
          <cell r="DC180">
            <v>0</v>
          </cell>
          <cell r="DD180">
            <v>0</v>
          </cell>
          <cell r="DE180">
            <v>0</v>
          </cell>
          <cell r="DF180">
            <v>0</v>
          </cell>
          <cell r="DG180">
            <v>0</v>
          </cell>
          <cell r="DH180">
            <v>0</v>
          </cell>
          <cell r="DI180">
            <v>0</v>
          </cell>
          <cell r="DJ180">
            <v>0</v>
          </cell>
          <cell r="DK180">
            <v>1.6806722680271109E-4</v>
          </cell>
          <cell r="DL180">
            <v>0</v>
          </cell>
          <cell r="DM180">
            <v>0</v>
          </cell>
          <cell r="DN180">
            <v>0</v>
          </cell>
          <cell r="DO180">
            <v>0</v>
          </cell>
          <cell r="DP180">
            <v>0</v>
          </cell>
          <cell r="DQ180">
            <v>0</v>
          </cell>
          <cell r="DR180">
            <v>0</v>
          </cell>
          <cell r="DS180">
            <v>0</v>
          </cell>
          <cell r="DT180">
            <v>0</v>
          </cell>
          <cell r="DV180">
            <v>9.999999994761307E-3</v>
          </cell>
          <cell r="DW180">
            <v>0</v>
          </cell>
          <cell r="DY180">
            <v>8.5714285669382662E-3</v>
          </cell>
          <cell r="DZ180">
            <v>0</v>
          </cell>
          <cell r="EA180">
            <v>6.7226890721084438E-4</v>
          </cell>
          <cell r="EB180">
            <v>0</v>
          </cell>
          <cell r="EC180">
            <v>3.3613445360542219E-4</v>
          </cell>
          <cell r="ED180">
            <v>2.5210084020406664E-4</v>
          </cell>
          <cell r="EE180">
            <v>0</v>
          </cell>
          <cell r="EF180">
            <v>1.6806722680271109E-4</v>
          </cell>
          <cell r="EG180">
            <v>0</v>
          </cell>
          <cell r="EH180">
            <v>0</v>
          </cell>
          <cell r="EI180">
            <v>0</v>
          </cell>
          <cell r="EJ180">
            <v>0</v>
          </cell>
          <cell r="EL180">
            <v>9.9999999947613105E-3</v>
          </cell>
          <cell r="EM180">
            <v>0</v>
          </cell>
        </row>
        <row r="181">
          <cell r="A181" t="str">
            <v>M179140</v>
          </cell>
          <cell r="B181">
            <v>0</v>
          </cell>
          <cell r="C181">
            <v>0</v>
          </cell>
          <cell r="E181">
            <v>6.8300000000000409</v>
          </cell>
          <cell r="F181">
            <v>-6.8300000000000409</v>
          </cell>
          <cell r="H181" t="str">
            <v>Edinburgh (West Granton Road)</v>
          </cell>
          <cell r="I181" t="str">
            <v>M179140</v>
          </cell>
          <cell r="J181" t="str">
            <v>iDN</v>
          </cell>
          <cell r="K181" t="str">
            <v>North</v>
          </cell>
          <cell r="Q181">
            <v>0</v>
          </cell>
          <cell r="R181">
            <v>0</v>
          </cell>
          <cell r="S181">
            <v>0</v>
          </cell>
          <cell r="T181">
            <v>4542.21</v>
          </cell>
          <cell r="V181">
            <v>6.8300000000000409</v>
          </cell>
          <cell r="W181">
            <v>-6.8300000000000409</v>
          </cell>
          <cell r="X181">
            <v>9.1066666666667206</v>
          </cell>
          <cell r="Y181">
            <v>-9.1066666666667206</v>
          </cell>
          <cell r="AA181">
            <v>0</v>
          </cell>
          <cell r="AB181">
            <v>0</v>
          </cell>
          <cell r="AC181">
            <v>0</v>
          </cell>
          <cell r="AD181">
            <v>4542.21</v>
          </cell>
          <cell r="AE181">
            <v>0</v>
          </cell>
          <cell r="AG181">
            <v>1000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X181">
            <v>1000</v>
          </cell>
          <cell r="BY181">
            <v>0</v>
          </cell>
          <cell r="CA181">
            <v>1000</v>
          </cell>
          <cell r="CC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V181">
            <v>0</v>
          </cell>
          <cell r="DW181">
            <v>0</v>
          </cell>
          <cell r="DY181">
            <v>0</v>
          </cell>
          <cell r="DZ181">
            <v>0</v>
          </cell>
          <cell r="EA181">
            <v>0</v>
          </cell>
          <cell r="EB181">
            <v>0</v>
          </cell>
          <cell r="EC181">
            <v>0</v>
          </cell>
          <cell r="ED181">
            <v>0</v>
          </cell>
          <cell r="EE181">
            <v>0</v>
          </cell>
          <cell r="EF181">
            <v>0</v>
          </cell>
          <cell r="EG181">
            <v>0</v>
          </cell>
          <cell r="EH181">
            <v>0</v>
          </cell>
          <cell r="EI181">
            <v>0</v>
          </cell>
          <cell r="EJ181">
            <v>0</v>
          </cell>
          <cell r="EL181">
            <v>0</v>
          </cell>
          <cell r="EM181">
            <v>0</v>
          </cell>
        </row>
        <row r="182">
          <cell r="A182" t="str">
            <v>M308630</v>
          </cell>
          <cell r="B182">
            <v>2.74</v>
          </cell>
          <cell r="C182">
            <v>-2.74</v>
          </cell>
          <cell r="E182">
            <v>8809.82</v>
          </cell>
          <cell r="F182">
            <v>-8809.82</v>
          </cell>
          <cell r="H182" t="str">
            <v>Elgin (Ashgrove Road)</v>
          </cell>
          <cell r="I182" t="str">
            <v>M308630</v>
          </cell>
          <cell r="J182" t="str">
            <v>iDN</v>
          </cell>
          <cell r="K182" t="str">
            <v>North</v>
          </cell>
          <cell r="Q182">
            <v>0</v>
          </cell>
          <cell r="R182">
            <v>0</v>
          </cell>
          <cell r="S182">
            <v>0</v>
          </cell>
          <cell r="T182">
            <v>22907.15</v>
          </cell>
          <cell r="V182">
            <v>8818.0399999999991</v>
          </cell>
          <cell r="W182">
            <v>-8818.0399999999991</v>
          </cell>
          <cell r="X182">
            <v>11746.426666666666</v>
          </cell>
          <cell r="Y182">
            <v>-11746.426666666666</v>
          </cell>
          <cell r="AA182">
            <v>0</v>
          </cell>
          <cell r="AB182">
            <v>0</v>
          </cell>
          <cell r="AC182">
            <v>0</v>
          </cell>
          <cell r="AD182">
            <v>22907.15</v>
          </cell>
          <cell r="AE182">
            <v>0</v>
          </cell>
          <cell r="AG182">
            <v>3000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X182">
            <v>3000</v>
          </cell>
          <cell r="BY182">
            <v>0</v>
          </cell>
          <cell r="CA182">
            <v>3000</v>
          </cell>
          <cell r="CC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V182">
            <v>0</v>
          </cell>
          <cell r="DW182">
            <v>0</v>
          </cell>
          <cell r="DY182">
            <v>0</v>
          </cell>
          <cell r="DZ182">
            <v>0</v>
          </cell>
          <cell r="EA182">
            <v>0</v>
          </cell>
          <cell r="EB182">
            <v>0</v>
          </cell>
          <cell r="EC182">
            <v>0</v>
          </cell>
          <cell r="ED182">
            <v>0</v>
          </cell>
          <cell r="EE182">
            <v>0</v>
          </cell>
          <cell r="EF182">
            <v>0</v>
          </cell>
          <cell r="EG182">
            <v>0</v>
          </cell>
          <cell r="EH182">
            <v>0</v>
          </cell>
          <cell r="EI182">
            <v>0</v>
          </cell>
          <cell r="EJ182">
            <v>0</v>
          </cell>
          <cell r="EL182">
            <v>0</v>
          </cell>
          <cell r="EM182">
            <v>0</v>
          </cell>
        </row>
        <row r="183">
          <cell r="A183" t="str">
            <v>81158</v>
          </cell>
          <cell r="B183">
            <v>2728.23</v>
          </cell>
          <cell r="C183">
            <v>-2728.23</v>
          </cell>
          <cell r="E183">
            <v>23952.15</v>
          </cell>
          <cell r="F183">
            <v>-23952.160000000003</v>
          </cell>
          <cell r="H183" t="str">
            <v>Featherstone (Green Lane Industrial Park)</v>
          </cell>
          <cell r="I183" t="str">
            <v>81158</v>
          </cell>
          <cell r="J183" t="str">
            <v>iDN</v>
          </cell>
          <cell r="K183" t="str">
            <v>North</v>
          </cell>
          <cell r="Q183">
            <v>31999.99</v>
          </cell>
          <cell r="R183">
            <v>0</v>
          </cell>
          <cell r="S183">
            <v>-32000</v>
          </cell>
          <cell r="T183">
            <v>-3993.8700000000026</v>
          </cell>
          <cell r="V183">
            <v>32136.840000000004</v>
          </cell>
          <cell r="W183">
            <v>-136.85000000000218</v>
          </cell>
          <cell r="X183">
            <v>31936.200000000004</v>
          </cell>
          <cell r="Y183">
            <v>63.789999999997235</v>
          </cell>
          <cell r="AA183">
            <v>0</v>
          </cell>
          <cell r="AB183">
            <v>-1.0000000000218279E-2</v>
          </cell>
          <cell r="AC183">
            <v>-1.0000000000218279E-2</v>
          </cell>
          <cell r="AD183">
            <v>28006.12</v>
          </cell>
          <cell r="AE183">
            <v>31999.99</v>
          </cell>
          <cell r="AG183">
            <v>0</v>
          </cell>
          <cell r="AH183">
            <v>2000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2000</v>
          </cell>
          <cell r="BY183">
            <v>0</v>
          </cell>
          <cell r="CA183">
            <v>2000</v>
          </cell>
          <cell r="CC183">
            <v>0</v>
          </cell>
          <cell r="CE183">
            <v>0</v>
          </cell>
          <cell r="CF183">
            <v>31999.99</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V183">
            <v>31999.99</v>
          </cell>
          <cell r="DW183">
            <v>0</v>
          </cell>
          <cell r="DY183">
            <v>31999.99</v>
          </cell>
          <cell r="DZ183">
            <v>0</v>
          </cell>
          <cell r="EA183">
            <v>0</v>
          </cell>
          <cell r="EB183">
            <v>0</v>
          </cell>
          <cell r="EC183">
            <v>0</v>
          </cell>
          <cell r="ED183">
            <v>0</v>
          </cell>
          <cell r="EE183">
            <v>0</v>
          </cell>
          <cell r="EF183">
            <v>0</v>
          </cell>
          <cell r="EG183">
            <v>0</v>
          </cell>
          <cell r="EH183">
            <v>0</v>
          </cell>
          <cell r="EI183">
            <v>0</v>
          </cell>
          <cell r="EJ183">
            <v>0</v>
          </cell>
          <cell r="EL183">
            <v>31999.99</v>
          </cell>
          <cell r="EM183">
            <v>0</v>
          </cell>
        </row>
        <row r="184">
          <cell r="A184" t="str">
            <v>M178925</v>
          </cell>
          <cell r="B184">
            <v>0</v>
          </cell>
          <cell r="C184">
            <v>0</v>
          </cell>
          <cell r="E184">
            <v>1535.71</v>
          </cell>
          <cell r="F184">
            <v>-1535.71</v>
          </cell>
          <cell r="H184" t="str">
            <v>Galashiels</v>
          </cell>
          <cell r="I184" t="str">
            <v>M178925</v>
          </cell>
          <cell r="J184" t="str">
            <v>iDN</v>
          </cell>
          <cell r="K184" t="str">
            <v>North</v>
          </cell>
          <cell r="Q184">
            <v>0</v>
          </cell>
          <cell r="R184">
            <v>0</v>
          </cell>
          <cell r="S184">
            <v>0</v>
          </cell>
          <cell r="T184">
            <v>6544.35</v>
          </cell>
          <cell r="V184">
            <v>1535.71</v>
          </cell>
          <cell r="W184">
            <v>-1535.71</v>
          </cell>
          <cell r="X184">
            <v>2047.6133333333335</v>
          </cell>
          <cell r="Y184">
            <v>-2047.6133333333335</v>
          </cell>
          <cell r="AA184">
            <v>0</v>
          </cell>
          <cell r="AB184">
            <v>0</v>
          </cell>
          <cell r="AC184">
            <v>0</v>
          </cell>
          <cell r="AD184">
            <v>6544.35</v>
          </cell>
          <cell r="AE184">
            <v>0</v>
          </cell>
          <cell r="AG184">
            <v>2000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2000</v>
          </cell>
          <cell r="BY184">
            <v>0</v>
          </cell>
          <cell r="CA184">
            <v>2000</v>
          </cell>
          <cell r="CC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V184">
            <v>0</v>
          </cell>
          <cell r="DW184">
            <v>0</v>
          </cell>
          <cell r="DY184">
            <v>0</v>
          </cell>
          <cell r="DZ184">
            <v>0</v>
          </cell>
          <cell r="EA184">
            <v>0</v>
          </cell>
          <cell r="EB184">
            <v>0</v>
          </cell>
          <cell r="EC184">
            <v>0</v>
          </cell>
          <cell r="ED184">
            <v>0</v>
          </cell>
          <cell r="EE184">
            <v>0</v>
          </cell>
          <cell r="EF184">
            <v>0</v>
          </cell>
          <cell r="EG184">
            <v>0</v>
          </cell>
          <cell r="EH184">
            <v>0</v>
          </cell>
          <cell r="EI184">
            <v>0</v>
          </cell>
          <cell r="EJ184">
            <v>0</v>
          </cell>
          <cell r="EL184">
            <v>0</v>
          </cell>
          <cell r="EM184">
            <v>0</v>
          </cell>
        </row>
        <row r="185">
          <cell r="A185" t="str">
            <v>M308637</v>
          </cell>
          <cell r="B185">
            <v>-375.86</v>
          </cell>
          <cell r="C185">
            <v>375.86</v>
          </cell>
          <cell r="E185">
            <v>55782.03</v>
          </cell>
          <cell r="F185">
            <v>-55782.02</v>
          </cell>
          <cell r="H185" t="str">
            <v>Glasgow (Blochairn Road Provan)</v>
          </cell>
          <cell r="I185" t="str">
            <v>M308637</v>
          </cell>
          <cell r="J185" t="str">
            <v>iDN</v>
          </cell>
          <cell r="K185" t="str">
            <v>North</v>
          </cell>
          <cell r="Q185">
            <v>1.0000000002037268E-2</v>
          </cell>
          <cell r="R185">
            <v>0</v>
          </cell>
          <cell r="S185">
            <v>0</v>
          </cell>
          <cell r="T185">
            <v>212992.65</v>
          </cell>
          <cell r="V185">
            <v>54654.45</v>
          </cell>
          <cell r="W185">
            <v>-54654.439999999995</v>
          </cell>
          <cell r="X185">
            <v>74376.039999999994</v>
          </cell>
          <cell r="Y185">
            <v>-74376.03</v>
          </cell>
          <cell r="AA185">
            <v>0</v>
          </cell>
          <cell r="AB185">
            <v>1.0000000002037268E-2</v>
          </cell>
          <cell r="AC185">
            <v>1.0000000002037268E-2</v>
          </cell>
          <cell r="AD185">
            <v>212992.66</v>
          </cell>
          <cell r="AE185">
            <v>1.0000000002037268E-2</v>
          </cell>
          <cell r="AG185">
            <v>7000</v>
          </cell>
          <cell r="AH185">
            <v>0</v>
          </cell>
          <cell r="AI185">
            <v>0</v>
          </cell>
          <cell r="AJ185">
            <v>0</v>
          </cell>
          <cell r="AK185">
            <v>0</v>
          </cell>
          <cell r="AL185">
            <v>0</v>
          </cell>
          <cell r="AM185">
            <v>0</v>
          </cell>
          <cell r="AN185">
            <v>0</v>
          </cell>
          <cell r="AO185">
            <v>3000</v>
          </cell>
          <cell r="AP185">
            <v>0</v>
          </cell>
          <cell r="AQ185">
            <v>0</v>
          </cell>
          <cell r="AR185">
            <v>0</v>
          </cell>
          <cell r="AS185">
            <v>0</v>
          </cell>
          <cell r="AT185">
            <v>0</v>
          </cell>
          <cell r="AU185">
            <v>0</v>
          </cell>
          <cell r="AV185">
            <v>0</v>
          </cell>
          <cell r="AW185">
            <v>4000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X185">
            <v>14000</v>
          </cell>
          <cell r="BY185">
            <v>0</v>
          </cell>
          <cell r="CA185">
            <v>14000</v>
          </cell>
          <cell r="CC185">
            <v>0</v>
          </cell>
          <cell r="CE185">
            <v>5.0000000010186341E-3</v>
          </cell>
          <cell r="CF185">
            <v>0</v>
          </cell>
          <cell r="CG185">
            <v>0</v>
          </cell>
          <cell r="CH185">
            <v>0</v>
          </cell>
          <cell r="CI185">
            <v>0</v>
          </cell>
          <cell r="CJ185">
            <v>0</v>
          </cell>
          <cell r="CK185">
            <v>0</v>
          </cell>
          <cell r="CL185">
            <v>0</v>
          </cell>
          <cell r="CM185">
            <v>2.1428571432937004E-3</v>
          </cell>
          <cell r="CN185">
            <v>0</v>
          </cell>
          <cell r="CO185">
            <v>0</v>
          </cell>
          <cell r="CP185">
            <v>0</v>
          </cell>
          <cell r="CQ185">
            <v>0</v>
          </cell>
          <cell r="CR185">
            <v>0</v>
          </cell>
          <cell r="CS185">
            <v>0</v>
          </cell>
          <cell r="CT185">
            <v>0</v>
          </cell>
          <cell r="CU185">
            <v>2.8571428577249336E-3</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V185">
            <v>1.0000000002037268E-2</v>
          </cell>
          <cell r="DW185">
            <v>0</v>
          </cell>
          <cell r="DY185">
            <v>5.0000000010186341E-3</v>
          </cell>
          <cell r="DZ185">
            <v>0</v>
          </cell>
          <cell r="EA185">
            <v>2.1428571432937004E-3</v>
          </cell>
          <cell r="EB185">
            <v>2.8571428577249336E-3</v>
          </cell>
          <cell r="EC185">
            <v>0</v>
          </cell>
          <cell r="ED185">
            <v>0</v>
          </cell>
          <cell r="EE185">
            <v>0</v>
          </cell>
          <cell r="EF185">
            <v>0</v>
          </cell>
          <cell r="EG185">
            <v>0</v>
          </cell>
          <cell r="EH185">
            <v>0</v>
          </cell>
          <cell r="EI185">
            <v>0</v>
          </cell>
          <cell r="EJ185">
            <v>0</v>
          </cell>
          <cell r="EL185">
            <v>1.0000000002037268E-2</v>
          </cell>
          <cell r="EM185">
            <v>0</v>
          </cell>
        </row>
        <row r="186">
          <cell r="A186" t="str">
            <v>M178930</v>
          </cell>
          <cell r="B186">
            <v>0</v>
          </cell>
          <cell r="C186">
            <v>0</v>
          </cell>
          <cell r="E186">
            <v>447.65</v>
          </cell>
          <cell r="F186">
            <v>-447.65</v>
          </cell>
          <cell r="H186" t="str">
            <v>Greenock</v>
          </cell>
          <cell r="I186" t="str">
            <v>M178930</v>
          </cell>
          <cell r="J186" t="str">
            <v>iDN</v>
          </cell>
          <cell r="K186" t="str">
            <v>North</v>
          </cell>
          <cell r="Q186">
            <v>0</v>
          </cell>
          <cell r="R186">
            <v>0</v>
          </cell>
          <cell r="S186">
            <v>0</v>
          </cell>
          <cell r="T186">
            <v>2562.64</v>
          </cell>
          <cell r="V186">
            <v>447.65</v>
          </cell>
          <cell r="W186">
            <v>-447.65</v>
          </cell>
          <cell r="X186">
            <v>596.86666666666656</v>
          </cell>
          <cell r="Y186">
            <v>-596.86666666666656</v>
          </cell>
          <cell r="AA186">
            <v>0</v>
          </cell>
          <cell r="AB186">
            <v>0</v>
          </cell>
          <cell r="AC186">
            <v>0</v>
          </cell>
          <cell r="AD186">
            <v>2562.64</v>
          </cell>
          <cell r="AE186">
            <v>0</v>
          </cell>
          <cell r="AG186">
            <v>2000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X186">
            <v>2000</v>
          </cell>
          <cell r="BY186">
            <v>0</v>
          </cell>
          <cell r="CA186">
            <v>2000</v>
          </cell>
          <cell r="CC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V186">
            <v>0</v>
          </cell>
          <cell r="DW186">
            <v>0</v>
          </cell>
          <cell r="DY186">
            <v>0</v>
          </cell>
          <cell r="DZ186">
            <v>0</v>
          </cell>
          <cell r="EA186">
            <v>0</v>
          </cell>
          <cell r="EB186">
            <v>0</v>
          </cell>
          <cell r="EC186">
            <v>0</v>
          </cell>
          <cell r="ED186">
            <v>0</v>
          </cell>
          <cell r="EE186">
            <v>0</v>
          </cell>
          <cell r="EF186">
            <v>0</v>
          </cell>
          <cell r="EG186">
            <v>0</v>
          </cell>
          <cell r="EH186">
            <v>0</v>
          </cell>
          <cell r="EI186">
            <v>0</v>
          </cell>
          <cell r="EJ186">
            <v>0</v>
          </cell>
          <cell r="EL186">
            <v>0</v>
          </cell>
          <cell r="EM186">
            <v>0</v>
          </cell>
        </row>
        <row r="187">
          <cell r="A187" t="str">
            <v>M308599</v>
          </cell>
          <cell r="B187">
            <v>0</v>
          </cell>
          <cell r="C187">
            <v>0</v>
          </cell>
          <cell r="E187">
            <v>9392.68</v>
          </cell>
          <cell r="F187">
            <v>-9392.68</v>
          </cell>
          <cell r="H187" t="str">
            <v>Heckmondwike (Wakefield Road)</v>
          </cell>
          <cell r="I187" t="str">
            <v>M308599</v>
          </cell>
          <cell r="J187" t="str">
            <v>iDN</v>
          </cell>
          <cell r="K187" t="str">
            <v>North</v>
          </cell>
          <cell r="Q187">
            <v>0</v>
          </cell>
          <cell r="R187">
            <v>0</v>
          </cell>
          <cell r="S187">
            <v>0</v>
          </cell>
          <cell r="T187">
            <v>64606.9</v>
          </cell>
          <cell r="V187">
            <v>9392.68</v>
          </cell>
          <cell r="W187">
            <v>-9392.68</v>
          </cell>
          <cell r="X187">
            <v>12523.573333333334</v>
          </cell>
          <cell r="Y187">
            <v>-12523.573333333334</v>
          </cell>
          <cell r="AA187">
            <v>0</v>
          </cell>
          <cell r="AB187">
            <v>0</v>
          </cell>
          <cell r="AC187">
            <v>0</v>
          </cell>
          <cell r="AD187">
            <v>64606.9</v>
          </cell>
          <cell r="AE187">
            <v>0</v>
          </cell>
          <cell r="AG187">
            <v>0</v>
          </cell>
          <cell r="AH187">
            <v>8000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8000</v>
          </cell>
          <cell r="BY187">
            <v>0</v>
          </cell>
          <cell r="CA187">
            <v>8000</v>
          </cell>
          <cell r="CC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V187">
            <v>0</v>
          </cell>
          <cell r="DW187">
            <v>0</v>
          </cell>
          <cell r="DY187">
            <v>0</v>
          </cell>
          <cell r="DZ187">
            <v>0</v>
          </cell>
          <cell r="EA187">
            <v>0</v>
          </cell>
          <cell r="EB187">
            <v>0</v>
          </cell>
          <cell r="EC187">
            <v>0</v>
          </cell>
          <cell r="ED187">
            <v>0</v>
          </cell>
          <cell r="EE187">
            <v>0</v>
          </cell>
          <cell r="EF187">
            <v>0</v>
          </cell>
          <cell r="EG187">
            <v>0</v>
          </cell>
          <cell r="EH187">
            <v>0</v>
          </cell>
          <cell r="EI187">
            <v>0</v>
          </cell>
          <cell r="EJ187">
            <v>0</v>
          </cell>
          <cell r="EL187">
            <v>0</v>
          </cell>
          <cell r="EM187">
            <v>0</v>
          </cell>
        </row>
        <row r="188">
          <cell r="A188" t="str">
            <v>M308595</v>
          </cell>
          <cell r="B188">
            <v>0</v>
          </cell>
          <cell r="C188">
            <v>0</v>
          </cell>
          <cell r="E188">
            <v>0</v>
          </cell>
          <cell r="F188">
            <v>0</v>
          </cell>
          <cell r="H188" t="str">
            <v>Hexham (Burn Lane)</v>
          </cell>
          <cell r="I188" t="str">
            <v>M308595</v>
          </cell>
          <cell r="J188" t="str">
            <v>iDN</v>
          </cell>
          <cell r="K188" t="str">
            <v>North</v>
          </cell>
          <cell r="Q188">
            <v>0</v>
          </cell>
          <cell r="R188">
            <v>0</v>
          </cell>
          <cell r="S188">
            <v>0</v>
          </cell>
          <cell r="T188">
            <v>-178.31</v>
          </cell>
          <cell r="V188">
            <v>0</v>
          </cell>
          <cell r="W188">
            <v>0</v>
          </cell>
          <cell r="X188">
            <v>0</v>
          </cell>
          <cell r="Y188">
            <v>0</v>
          </cell>
          <cell r="AA188">
            <v>0</v>
          </cell>
          <cell r="AB188">
            <v>0</v>
          </cell>
          <cell r="AC188">
            <v>0</v>
          </cell>
          <cell r="AD188">
            <v>-178.31</v>
          </cell>
          <cell r="AE188">
            <v>0</v>
          </cell>
          <cell r="AG188">
            <v>0</v>
          </cell>
          <cell r="AH188">
            <v>1000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X188">
            <v>1000</v>
          </cell>
          <cell r="BY188">
            <v>0</v>
          </cell>
          <cell r="CA188">
            <v>1000</v>
          </cell>
          <cell r="CC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V188">
            <v>0</v>
          </cell>
          <cell r="DW188">
            <v>0</v>
          </cell>
          <cell r="DY188">
            <v>0</v>
          </cell>
          <cell r="DZ188">
            <v>0</v>
          </cell>
          <cell r="EA188">
            <v>0</v>
          </cell>
          <cell r="EB188">
            <v>0</v>
          </cell>
          <cell r="EC188">
            <v>0</v>
          </cell>
          <cell r="ED188">
            <v>0</v>
          </cell>
          <cell r="EE188">
            <v>0</v>
          </cell>
          <cell r="EF188">
            <v>0</v>
          </cell>
          <cell r="EG188">
            <v>0</v>
          </cell>
          <cell r="EH188">
            <v>0</v>
          </cell>
          <cell r="EI188">
            <v>0</v>
          </cell>
          <cell r="EJ188">
            <v>0</v>
          </cell>
          <cell r="EL188">
            <v>0</v>
          </cell>
          <cell r="EM188">
            <v>0</v>
          </cell>
        </row>
        <row r="189">
          <cell r="A189" t="str">
            <v>M308600</v>
          </cell>
          <cell r="B189">
            <v>500.74</v>
          </cell>
          <cell r="C189">
            <v>-500.74</v>
          </cell>
          <cell r="E189">
            <v>24852.45</v>
          </cell>
          <cell r="F189">
            <v>-24852.45</v>
          </cell>
          <cell r="H189" t="str">
            <v>Hull (Clough Road)</v>
          </cell>
          <cell r="I189" t="str">
            <v>M308600</v>
          </cell>
          <cell r="J189" t="str">
            <v>iDN</v>
          </cell>
          <cell r="K189" t="str">
            <v>North</v>
          </cell>
          <cell r="Q189">
            <v>0</v>
          </cell>
          <cell r="R189">
            <v>0</v>
          </cell>
          <cell r="S189">
            <v>0</v>
          </cell>
          <cell r="T189">
            <v>60772.59</v>
          </cell>
          <cell r="V189">
            <v>26354.670000000002</v>
          </cell>
          <cell r="W189">
            <v>-26354.670000000002</v>
          </cell>
          <cell r="X189">
            <v>33136.600000000006</v>
          </cell>
          <cell r="Y189">
            <v>-33136.600000000006</v>
          </cell>
          <cell r="AA189">
            <v>0</v>
          </cell>
          <cell r="AB189">
            <v>0</v>
          </cell>
          <cell r="AC189">
            <v>0</v>
          </cell>
          <cell r="AD189">
            <v>60772.59</v>
          </cell>
          <cell r="AE189">
            <v>0</v>
          </cell>
          <cell r="AG189">
            <v>0</v>
          </cell>
          <cell r="AH189">
            <v>11000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X189">
            <v>11000</v>
          </cell>
          <cell r="BY189">
            <v>0</v>
          </cell>
          <cell r="CA189">
            <v>11000</v>
          </cell>
          <cell r="CC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V189">
            <v>0</v>
          </cell>
          <cell r="DW189">
            <v>0</v>
          </cell>
          <cell r="DY189">
            <v>0</v>
          </cell>
          <cell r="DZ189">
            <v>0</v>
          </cell>
          <cell r="EA189">
            <v>0</v>
          </cell>
          <cell r="EB189">
            <v>0</v>
          </cell>
          <cell r="EC189">
            <v>0</v>
          </cell>
          <cell r="ED189">
            <v>0</v>
          </cell>
          <cell r="EE189">
            <v>0</v>
          </cell>
          <cell r="EF189">
            <v>0</v>
          </cell>
          <cell r="EG189">
            <v>0</v>
          </cell>
          <cell r="EH189">
            <v>0</v>
          </cell>
          <cell r="EI189">
            <v>0</v>
          </cell>
          <cell r="EJ189">
            <v>0</v>
          </cell>
          <cell r="EL189">
            <v>0</v>
          </cell>
          <cell r="EM189">
            <v>0</v>
          </cell>
        </row>
        <row r="190">
          <cell r="A190" t="str">
            <v>M308625</v>
          </cell>
          <cell r="B190">
            <v>0</v>
          </cell>
          <cell r="C190">
            <v>0</v>
          </cell>
          <cell r="E190">
            <v>0</v>
          </cell>
          <cell r="F190">
            <v>9.9999999999909051E-3</v>
          </cell>
          <cell r="H190" t="str">
            <v>Huntly (Queen Street)</v>
          </cell>
          <cell r="I190" t="str">
            <v>M308625</v>
          </cell>
          <cell r="J190" t="str">
            <v>iDN</v>
          </cell>
          <cell r="K190" t="str">
            <v>North</v>
          </cell>
          <cell r="Q190">
            <v>9.9999999999909051E-3</v>
          </cell>
          <cell r="R190">
            <v>0</v>
          </cell>
          <cell r="S190">
            <v>0</v>
          </cell>
          <cell r="T190">
            <v>332.43</v>
          </cell>
          <cell r="V190">
            <v>0</v>
          </cell>
          <cell r="W190">
            <v>9.9999999999909051E-3</v>
          </cell>
          <cell r="X190">
            <v>0</v>
          </cell>
          <cell r="Y190">
            <v>9.9999999999909051E-3</v>
          </cell>
          <cell r="AA190">
            <v>0</v>
          </cell>
          <cell r="AB190">
            <v>9.9999999999909051E-3</v>
          </cell>
          <cell r="AC190">
            <v>9.9999999999909051E-3</v>
          </cell>
          <cell r="AD190">
            <v>332.44</v>
          </cell>
          <cell r="AE190">
            <v>9.9999999999909051E-3</v>
          </cell>
          <cell r="AG190">
            <v>1000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X190">
            <v>1000</v>
          </cell>
          <cell r="BY190">
            <v>0</v>
          </cell>
          <cell r="CA190">
            <v>1000</v>
          </cell>
          <cell r="CC190">
            <v>0</v>
          </cell>
          <cell r="CE190">
            <v>9.9999999999909051E-3</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V190">
            <v>9.9999999999909051E-3</v>
          </cell>
          <cell r="DW190">
            <v>0</v>
          </cell>
          <cell r="DY190">
            <v>9.9999999999909051E-3</v>
          </cell>
          <cell r="DZ190">
            <v>0</v>
          </cell>
          <cell r="EA190">
            <v>0</v>
          </cell>
          <cell r="EB190">
            <v>0</v>
          </cell>
          <cell r="EC190">
            <v>0</v>
          </cell>
          <cell r="ED190">
            <v>0</v>
          </cell>
          <cell r="EE190">
            <v>0</v>
          </cell>
          <cell r="EF190">
            <v>0</v>
          </cell>
          <cell r="EG190">
            <v>0</v>
          </cell>
          <cell r="EH190">
            <v>0</v>
          </cell>
          <cell r="EI190">
            <v>0</v>
          </cell>
          <cell r="EJ190">
            <v>0</v>
          </cell>
          <cell r="EL190">
            <v>9.9999999999909051E-3</v>
          </cell>
          <cell r="EM190">
            <v>0</v>
          </cell>
        </row>
        <row r="191">
          <cell r="A191" t="str">
            <v>M308628</v>
          </cell>
          <cell r="B191">
            <v>0</v>
          </cell>
          <cell r="C191">
            <v>0</v>
          </cell>
          <cell r="E191">
            <v>4508.3500000000004</v>
          </cell>
          <cell r="F191">
            <v>-4508.3500000000004</v>
          </cell>
          <cell r="H191" t="str">
            <v>Inverness (Longman Road)</v>
          </cell>
          <cell r="I191" t="str">
            <v>M308628</v>
          </cell>
          <cell r="J191" t="str">
            <v>iDN</v>
          </cell>
          <cell r="K191" t="str">
            <v>North</v>
          </cell>
          <cell r="Q191">
            <v>0</v>
          </cell>
          <cell r="R191">
            <v>0</v>
          </cell>
          <cell r="S191">
            <v>0</v>
          </cell>
          <cell r="T191">
            <v>20850.740000000002</v>
          </cell>
          <cell r="V191">
            <v>4508.3500000000004</v>
          </cell>
          <cell r="W191">
            <v>-4508.3500000000004</v>
          </cell>
          <cell r="X191">
            <v>6011.1333333333341</v>
          </cell>
          <cell r="Y191">
            <v>-6011.1333333333341</v>
          </cell>
          <cell r="AA191">
            <v>0</v>
          </cell>
          <cell r="AB191">
            <v>0</v>
          </cell>
          <cell r="AC191">
            <v>0</v>
          </cell>
          <cell r="AD191">
            <v>20850.740000000002</v>
          </cell>
          <cell r="AE191">
            <v>0</v>
          </cell>
          <cell r="AG191">
            <v>3000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X191">
            <v>3000</v>
          </cell>
          <cell r="BY191">
            <v>0</v>
          </cell>
          <cell r="CA191">
            <v>3000</v>
          </cell>
          <cell r="CC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V191">
            <v>0</v>
          </cell>
          <cell r="DW191">
            <v>0</v>
          </cell>
          <cell r="DY191">
            <v>0</v>
          </cell>
          <cell r="DZ191">
            <v>0</v>
          </cell>
          <cell r="EA191">
            <v>0</v>
          </cell>
          <cell r="EB191">
            <v>0</v>
          </cell>
          <cell r="EC191">
            <v>0</v>
          </cell>
          <cell r="ED191">
            <v>0</v>
          </cell>
          <cell r="EE191">
            <v>0</v>
          </cell>
          <cell r="EF191">
            <v>0</v>
          </cell>
          <cell r="EG191">
            <v>0</v>
          </cell>
          <cell r="EH191">
            <v>0</v>
          </cell>
          <cell r="EI191">
            <v>0</v>
          </cell>
          <cell r="EJ191">
            <v>0</v>
          </cell>
          <cell r="EL191">
            <v>0</v>
          </cell>
          <cell r="EM191">
            <v>0</v>
          </cell>
        </row>
        <row r="192">
          <cell r="A192" t="str">
            <v>M178909</v>
          </cell>
          <cell r="B192">
            <v>0</v>
          </cell>
          <cell r="C192">
            <v>0</v>
          </cell>
          <cell r="E192">
            <v>309.72000000000003</v>
          </cell>
          <cell r="F192">
            <v>-309.72000000000003</v>
          </cell>
          <cell r="H192" t="str">
            <v>Jarrow (Curlew Road)</v>
          </cell>
          <cell r="I192" t="str">
            <v>M178909</v>
          </cell>
          <cell r="J192" t="str">
            <v>iDN</v>
          </cell>
          <cell r="K192" t="str">
            <v>North</v>
          </cell>
          <cell r="Q192">
            <v>0</v>
          </cell>
          <cell r="R192">
            <v>0</v>
          </cell>
          <cell r="S192">
            <v>0</v>
          </cell>
          <cell r="T192">
            <v>713.22</v>
          </cell>
          <cell r="V192">
            <v>309.72000000000003</v>
          </cell>
          <cell r="W192">
            <v>-309.72000000000003</v>
          </cell>
          <cell r="X192">
            <v>412.96000000000004</v>
          </cell>
          <cell r="Y192">
            <v>-412.96000000000004</v>
          </cell>
          <cell r="AA192">
            <v>0</v>
          </cell>
          <cell r="AB192">
            <v>0</v>
          </cell>
          <cell r="AC192">
            <v>0</v>
          </cell>
          <cell r="AD192">
            <v>713.22</v>
          </cell>
          <cell r="AE192">
            <v>0</v>
          </cell>
          <cell r="AG192">
            <v>0</v>
          </cell>
          <cell r="AH192">
            <v>2000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X192">
            <v>2000</v>
          </cell>
          <cell r="BY192">
            <v>0</v>
          </cell>
          <cell r="CA192">
            <v>2000</v>
          </cell>
          <cell r="CC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V192">
            <v>0</v>
          </cell>
          <cell r="DW192">
            <v>0</v>
          </cell>
          <cell r="DY192">
            <v>0</v>
          </cell>
          <cell r="DZ192">
            <v>0</v>
          </cell>
          <cell r="EA192">
            <v>0</v>
          </cell>
          <cell r="EB192">
            <v>0</v>
          </cell>
          <cell r="EC192">
            <v>0</v>
          </cell>
          <cell r="ED192">
            <v>0</v>
          </cell>
          <cell r="EE192">
            <v>0</v>
          </cell>
          <cell r="EF192">
            <v>0</v>
          </cell>
          <cell r="EG192">
            <v>0</v>
          </cell>
          <cell r="EH192">
            <v>0</v>
          </cell>
          <cell r="EI192">
            <v>0</v>
          </cell>
          <cell r="EJ192">
            <v>0</v>
          </cell>
          <cell r="EL192">
            <v>0</v>
          </cell>
          <cell r="EM192">
            <v>0</v>
          </cell>
        </row>
        <row r="193">
          <cell r="A193" t="str">
            <v>M308601</v>
          </cell>
          <cell r="B193">
            <v>-83.75</v>
          </cell>
          <cell r="C193">
            <v>83.75</v>
          </cell>
          <cell r="E193">
            <v>26520.639999999999</v>
          </cell>
          <cell r="F193">
            <v>-26520.65</v>
          </cell>
          <cell r="H193" t="str">
            <v>Killingworth (Mylord Crescent)</v>
          </cell>
          <cell r="I193" t="str">
            <v>M308601</v>
          </cell>
          <cell r="J193" t="str">
            <v>iDN</v>
          </cell>
          <cell r="K193" t="str">
            <v>North</v>
          </cell>
          <cell r="Q193">
            <v>-1.0000000000218279E-2</v>
          </cell>
          <cell r="R193">
            <v>0</v>
          </cell>
          <cell r="S193">
            <v>0</v>
          </cell>
          <cell r="T193">
            <v>54323.51</v>
          </cell>
          <cell r="V193">
            <v>26269.39</v>
          </cell>
          <cell r="W193">
            <v>-26269.4</v>
          </cell>
          <cell r="X193">
            <v>35360.853333333333</v>
          </cell>
          <cell r="Y193">
            <v>-35360.863333333335</v>
          </cell>
          <cell r="AA193">
            <v>0</v>
          </cell>
          <cell r="AB193">
            <v>-1.0000000000218279E-2</v>
          </cell>
          <cell r="AC193">
            <v>-1.0000000000218279E-2</v>
          </cell>
          <cell r="AD193">
            <v>54323.5</v>
          </cell>
          <cell r="AE193">
            <v>-1.0000000000218279E-2</v>
          </cell>
          <cell r="AG193">
            <v>0</v>
          </cell>
          <cell r="AH193">
            <v>16000</v>
          </cell>
          <cell r="AI193">
            <v>0</v>
          </cell>
          <cell r="AJ193">
            <v>0</v>
          </cell>
          <cell r="AK193">
            <v>0</v>
          </cell>
          <cell r="AL193">
            <v>0</v>
          </cell>
          <cell r="AM193">
            <v>0</v>
          </cell>
          <cell r="AN193">
            <v>0</v>
          </cell>
          <cell r="AO193">
            <v>4000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X193">
            <v>20000</v>
          </cell>
          <cell r="BY193">
            <v>0</v>
          </cell>
          <cell r="CA193">
            <v>20000</v>
          </cell>
          <cell r="CC193">
            <v>0</v>
          </cell>
          <cell r="CE193">
            <v>0</v>
          </cell>
          <cell r="CF193">
            <v>-8.0000000001746226E-3</v>
          </cell>
          <cell r="CG193">
            <v>0</v>
          </cell>
          <cell r="CH193">
            <v>0</v>
          </cell>
          <cell r="CI193">
            <v>0</v>
          </cell>
          <cell r="CJ193">
            <v>0</v>
          </cell>
          <cell r="CK193">
            <v>0</v>
          </cell>
          <cell r="CL193">
            <v>0</v>
          </cell>
          <cell r="CM193">
            <v>-2.0000000000436557E-3</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V193">
            <v>-1.0000000000218279E-2</v>
          </cell>
          <cell r="DW193">
            <v>0</v>
          </cell>
          <cell r="DY193">
            <v>-8.0000000001746226E-3</v>
          </cell>
          <cell r="DZ193">
            <v>0</v>
          </cell>
          <cell r="EA193">
            <v>-2.0000000000436557E-3</v>
          </cell>
          <cell r="EB193">
            <v>0</v>
          </cell>
          <cell r="EC193">
            <v>0</v>
          </cell>
          <cell r="ED193">
            <v>0</v>
          </cell>
          <cell r="EE193">
            <v>0</v>
          </cell>
          <cell r="EF193">
            <v>0</v>
          </cell>
          <cell r="EG193">
            <v>0</v>
          </cell>
          <cell r="EH193">
            <v>0</v>
          </cell>
          <cell r="EI193">
            <v>0</v>
          </cell>
          <cell r="EJ193">
            <v>0</v>
          </cell>
          <cell r="EL193">
            <v>-1.0000000000218279E-2</v>
          </cell>
          <cell r="EM193">
            <v>0</v>
          </cell>
        </row>
        <row r="194">
          <cell r="A194" t="str">
            <v>M308631</v>
          </cell>
          <cell r="B194">
            <v>92.31</v>
          </cell>
          <cell r="C194">
            <v>-92.31</v>
          </cell>
          <cell r="E194">
            <v>12156.57</v>
          </cell>
          <cell r="F194">
            <v>-12156.57</v>
          </cell>
          <cell r="H194" t="str">
            <v>Kilmarnock (Holmquarry Road)</v>
          </cell>
          <cell r="I194" t="str">
            <v>M308631</v>
          </cell>
          <cell r="J194" t="str">
            <v>iDN</v>
          </cell>
          <cell r="K194" t="str">
            <v>North</v>
          </cell>
          <cell r="Q194">
            <v>0</v>
          </cell>
          <cell r="R194">
            <v>0</v>
          </cell>
          <cell r="S194">
            <v>0</v>
          </cell>
          <cell r="T194">
            <v>63286.7</v>
          </cell>
          <cell r="V194">
            <v>12433.5</v>
          </cell>
          <cell r="W194">
            <v>-12433.5</v>
          </cell>
          <cell r="X194">
            <v>16208.76</v>
          </cell>
          <cell r="Y194">
            <v>-16208.76</v>
          </cell>
          <cell r="AA194">
            <v>0</v>
          </cell>
          <cell r="AB194">
            <v>0</v>
          </cell>
          <cell r="AC194">
            <v>0</v>
          </cell>
          <cell r="AD194">
            <v>63286.7</v>
          </cell>
          <cell r="AE194">
            <v>0</v>
          </cell>
          <cell r="AG194">
            <v>4000</v>
          </cell>
          <cell r="AH194">
            <v>0</v>
          </cell>
          <cell r="AI194">
            <v>0</v>
          </cell>
          <cell r="AJ194">
            <v>0</v>
          </cell>
          <cell r="AK194">
            <v>0</v>
          </cell>
          <cell r="AL194">
            <v>0</v>
          </cell>
          <cell r="AM194">
            <v>0</v>
          </cell>
          <cell r="AN194">
            <v>0</v>
          </cell>
          <cell r="AO194">
            <v>1000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2000</v>
          </cell>
          <cell r="BK194">
            <v>0</v>
          </cell>
          <cell r="BL194">
            <v>0</v>
          </cell>
          <cell r="BM194">
            <v>0</v>
          </cell>
          <cell r="BN194">
            <v>0</v>
          </cell>
          <cell r="BO194">
            <v>0</v>
          </cell>
          <cell r="BP194">
            <v>0</v>
          </cell>
          <cell r="BQ194">
            <v>0</v>
          </cell>
          <cell r="BR194">
            <v>0</v>
          </cell>
          <cell r="BS194">
            <v>0</v>
          </cell>
          <cell r="BT194">
            <v>0</v>
          </cell>
          <cell r="BU194">
            <v>0</v>
          </cell>
          <cell r="BV194">
            <v>0</v>
          </cell>
          <cell r="BX194">
            <v>7000</v>
          </cell>
          <cell r="BY194">
            <v>0</v>
          </cell>
          <cell r="CA194">
            <v>7000</v>
          </cell>
          <cell r="CC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V194">
            <v>0</v>
          </cell>
          <cell r="DW194">
            <v>0</v>
          </cell>
          <cell r="DY194">
            <v>0</v>
          </cell>
          <cell r="DZ194">
            <v>0</v>
          </cell>
          <cell r="EA194">
            <v>0</v>
          </cell>
          <cell r="EB194">
            <v>0</v>
          </cell>
          <cell r="EC194">
            <v>0</v>
          </cell>
          <cell r="ED194">
            <v>0</v>
          </cell>
          <cell r="EE194">
            <v>0</v>
          </cell>
          <cell r="EF194">
            <v>0</v>
          </cell>
          <cell r="EG194">
            <v>0</v>
          </cell>
          <cell r="EH194">
            <v>0</v>
          </cell>
          <cell r="EI194">
            <v>0</v>
          </cell>
          <cell r="EJ194">
            <v>0</v>
          </cell>
          <cell r="EL194">
            <v>0</v>
          </cell>
          <cell r="EM194">
            <v>0</v>
          </cell>
        </row>
        <row r="195">
          <cell r="A195" t="str">
            <v>M308609</v>
          </cell>
          <cell r="B195">
            <v>2747.57</v>
          </cell>
          <cell r="C195">
            <v>-2747.57</v>
          </cell>
          <cell r="E195">
            <v>48862.879999999997</v>
          </cell>
          <cell r="F195">
            <v>-48862.879999999997</v>
          </cell>
          <cell r="H195" t="str">
            <v>Leeds (Kidacre Street)</v>
          </cell>
          <cell r="I195" t="str">
            <v>M308609</v>
          </cell>
          <cell r="J195" t="str">
            <v>iDN</v>
          </cell>
          <cell r="K195" t="str">
            <v>North</v>
          </cell>
          <cell r="Q195">
            <v>0</v>
          </cell>
          <cell r="R195">
            <v>0</v>
          </cell>
          <cell r="S195">
            <v>0</v>
          </cell>
          <cell r="T195">
            <v>247985.11</v>
          </cell>
          <cell r="V195">
            <v>57105.59</v>
          </cell>
          <cell r="W195">
            <v>-57105.59</v>
          </cell>
          <cell r="X195">
            <v>65150.506666666661</v>
          </cell>
          <cell r="Y195">
            <v>-65150.506666666661</v>
          </cell>
          <cell r="AA195">
            <v>0</v>
          </cell>
          <cell r="AB195">
            <v>0</v>
          </cell>
          <cell r="AC195">
            <v>0</v>
          </cell>
          <cell r="AD195">
            <v>247985.11</v>
          </cell>
          <cell r="AE195">
            <v>0</v>
          </cell>
          <cell r="AG195">
            <v>0</v>
          </cell>
          <cell r="AH195">
            <v>50000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X195">
            <v>50000</v>
          </cell>
          <cell r="BY195">
            <v>0</v>
          </cell>
          <cell r="CA195">
            <v>50000</v>
          </cell>
          <cell r="CC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V195">
            <v>0</v>
          </cell>
          <cell r="DW195">
            <v>0</v>
          </cell>
          <cell r="DY195">
            <v>0</v>
          </cell>
          <cell r="DZ195">
            <v>0</v>
          </cell>
          <cell r="EA195">
            <v>0</v>
          </cell>
          <cell r="EB195">
            <v>0</v>
          </cell>
          <cell r="EC195">
            <v>0</v>
          </cell>
          <cell r="ED195">
            <v>0</v>
          </cell>
          <cell r="EE195">
            <v>0</v>
          </cell>
          <cell r="EF195">
            <v>0</v>
          </cell>
          <cell r="EG195">
            <v>0</v>
          </cell>
          <cell r="EH195">
            <v>0</v>
          </cell>
          <cell r="EI195">
            <v>0</v>
          </cell>
          <cell r="EJ195">
            <v>0</v>
          </cell>
          <cell r="EL195">
            <v>0</v>
          </cell>
          <cell r="EM195">
            <v>0</v>
          </cell>
        </row>
        <row r="196">
          <cell r="A196" t="str">
            <v>M308619</v>
          </cell>
          <cell r="B196">
            <v>0</v>
          </cell>
          <cell r="C196">
            <v>0</v>
          </cell>
          <cell r="E196">
            <v>0</v>
          </cell>
          <cell r="F196">
            <v>0</v>
          </cell>
          <cell r="H196" t="str">
            <v>Livingston (Geddes House)</v>
          </cell>
          <cell r="I196" t="str">
            <v>M308619</v>
          </cell>
          <cell r="J196" t="str">
            <v>iDN</v>
          </cell>
          <cell r="K196" t="str">
            <v>North</v>
          </cell>
          <cell r="Q196">
            <v>0</v>
          </cell>
          <cell r="R196">
            <v>0</v>
          </cell>
          <cell r="S196">
            <v>0</v>
          </cell>
          <cell r="T196">
            <v>0</v>
          </cell>
          <cell r="V196">
            <v>0</v>
          </cell>
          <cell r="W196">
            <v>0</v>
          </cell>
          <cell r="X196">
            <v>0</v>
          </cell>
          <cell r="Y196">
            <v>0</v>
          </cell>
          <cell r="AA196">
            <v>0</v>
          </cell>
          <cell r="AB196">
            <v>0</v>
          </cell>
          <cell r="AC196">
            <v>0</v>
          </cell>
          <cell r="AD196">
            <v>0</v>
          </cell>
          <cell r="AE196">
            <v>0</v>
          </cell>
          <cell r="AG196">
            <v>0</v>
          </cell>
          <cell r="AH196">
            <v>0</v>
          </cell>
          <cell r="AI196">
            <v>0</v>
          </cell>
          <cell r="AJ196">
            <v>0</v>
          </cell>
          <cell r="AK196">
            <v>0</v>
          </cell>
          <cell r="AL196">
            <v>0</v>
          </cell>
          <cell r="AM196">
            <v>0</v>
          </cell>
          <cell r="AN196">
            <v>0</v>
          </cell>
          <cell r="AO196">
            <v>0</v>
          </cell>
          <cell r="AP196">
            <v>0</v>
          </cell>
          <cell r="AQ196">
            <v>6000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X196">
            <v>6000</v>
          </cell>
          <cell r="BY196">
            <v>0</v>
          </cell>
          <cell r="CA196">
            <v>6000</v>
          </cell>
          <cell r="CC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V196">
            <v>0</v>
          </cell>
          <cell r="DW196">
            <v>0</v>
          </cell>
          <cell r="DY196">
            <v>0</v>
          </cell>
          <cell r="DZ196">
            <v>0</v>
          </cell>
          <cell r="EA196">
            <v>0</v>
          </cell>
          <cell r="EB196">
            <v>0</v>
          </cell>
          <cell r="EC196">
            <v>0</v>
          </cell>
          <cell r="ED196">
            <v>0</v>
          </cell>
          <cell r="EE196">
            <v>0</v>
          </cell>
          <cell r="EF196">
            <v>0</v>
          </cell>
          <cell r="EG196">
            <v>0</v>
          </cell>
          <cell r="EH196">
            <v>0</v>
          </cell>
          <cell r="EI196">
            <v>0</v>
          </cell>
          <cell r="EJ196">
            <v>0</v>
          </cell>
          <cell r="EL196">
            <v>0</v>
          </cell>
          <cell r="EM196">
            <v>0</v>
          </cell>
        </row>
        <row r="197">
          <cell r="A197" t="str">
            <v>M178907</v>
          </cell>
          <cell r="B197">
            <v>0</v>
          </cell>
          <cell r="C197">
            <v>0</v>
          </cell>
          <cell r="E197">
            <v>22.02</v>
          </cell>
          <cell r="F197">
            <v>-22.02</v>
          </cell>
          <cell r="H197" t="str">
            <v>Low Thornley</v>
          </cell>
          <cell r="I197" t="str">
            <v>M178907</v>
          </cell>
          <cell r="J197" t="str">
            <v>iDN</v>
          </cell>
          <cell r="K197" t="str">
            <v>North</v>
          </cell>
          <cell r="Q197">
            <v>0</v>
          </cell>
          <cell r="R197">
            <v>0</v>
          </cell>
          <cell r="S197">
            <v>0</v>
          </cell>
          <cell r="T197">
            <v>0</v>
          </cell>
          <cell r="V197">
            <v>22.02</v>
          </cell>
          <cell r="W197">
            <v>-22.02</v>
          </cell>
          <cell r="X197">
            <v>29.36</v>
          </cell>
          <cell r="Y197">
            <v>-29.36</v>
          </cell>
          <cell r="AA197">
            <v>0</v>
          </cell>
          <cell r="AB197">
            <v>0</v>
          </cell>
          <cell r="AC197">
            <v>0</v>
          </cell>
          <cell r="AD197">
            <v>0</v>
          </cell>
          <cell r="AE197">
            <v>0</v>
          </cell>
          <cell r="AG197">
            <v>0</v>
          </cell>
          <cell r="AH197">
            <v>2000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2000</v>
          </cell>
          <cell r="BY197">
            <v>0</v>
          </cell>
          <cell r="CA197">
            <v>2000</v>
          </cell>
          <cell r="CC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V197">
            <v>0</v>
          </cell>
          <cell r="DW197">
            <v>0</v>
          </cell>
          <cell r="DY197">
            <v>0</v>
          </cell>
          <cell r="DZ197">
            <v>0</v>
          </cell>
          <cell r="EA197">
            <v>0</v>
          </cell>
          <cell r="EB197">
            <v>0</v>
          </cell>
          <cell r="EC197">
            <v>0</v>
          </cell>
          <cell r="ED197">
            <v>0</v>
          </cell>
          <cell r="EE197">
            <v>0</v>
          </cell>
          <cell r="EF197">
            <v>0</v>
          </cell>
          <cell r="EG197">
            <v>0</v>
          </cell>
          <cell r="EH197">
            <v>0</v>
          </cell>
          <cell r="EI197">
            <v>0</v>
          </cell>
          <cell r="EJ197">
            <v>0</v>
          </cell>
          <cell r="EL197">
            <v>0</v>
          </cell>
          <cell r="EM197">
            <v>0</v>
          </cell>
        </row>
        <row r="198">
          <cell r="A198" t="str">
            <v>M308603</v>
          </cell>
          <cell r="B198">
            <v>106.79</v>
          </cell>
          <cell r="C198">
            <v>-106.79</v>
          </cell>
          <cell r="E198">
            <v>7227.94</v>
          </cell>
          <cell r="F198">
            <v>-7227.9299999999994</v>
          </cell>
          <cell r="H198" t="str">
            <v>Middlesborough (Cannon Street)</v>
          </cell>
          <cell r="I198" t="str">
            <v>M308603</v>
          </cell>
          <cell r="J198" t="str">
            <v>iDN</v>
          </cell>
          <cell r="K198" t="str">
            <v>North</v>
          </cell>
          <cell r="Q198">
            <v>1.0000000000218279E-2</v>
          </cell>
          <cell r="R198">
            <v>0</v>
          </cell>
          <cell r="S198">
            <v>0</v>
          </cell>
          <cell r="T198">
            <v>93772.700000000012</v>
          </cell>
          <cell r="V198">
            <v>7548.3099999999995</v>
          </cell>
          <cell r="W198">
            <v>-7548.2999999999993</v>
          </cell>
          <cell r="X198">
            <v>9637.253333333334</v>
          </cell>
          <cell r="Y198">
            <v>-9637.2433333333338</v>
          </cell>
          <cell r="AA198">
            <v>0</v>
          </cell>
          <cell r="AB198">
            <v>1.0000000000218279E-2</v>
          </cell>
          <cell r="AC198">
            <v>1.0000000000218279E-2</v>
          </cell>
          <cell r="AD198">
            <v>93772.71</v>
          </cell>
          <cell r="AE198">
            <v>1.0000000000218279E-2</v>
          </cell>
          <cell r="AG198">
            <v>0</v>
          </cell>
          <cell r="AH198">
            <v>11000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11000</v>
          </cell>
          <cell r="BY198">
            <v>0</v>
          </cell>
          <cell r="CA198">
            <v>11000</v>
          </cell>
          <cell r="CC198">
            <v>0</v>
          </cell>
          <cell r="CE198">
            <v>0</v>
          </cell>
          <cell r="CF198">
            <v>1.0000000000218279E-2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V198">
            <v>1.0000000000218279E-2</v>
          </cell>
          <cell r="DW198">
            <v>0</v>
          </cell>
          <cell r="DY198">
            <v>1.0000000000218279E-2</v>
          </cell>
          <cell r="DZ198">
            <v>0</v>
          </cell>
          <cell r="EA198">
            <v>0</v>
          </cell>
          <cell r="EB198">
            <v>0</v>
          </cell>
          <cell r="EC198">
            <v>0</v>
          </cell>
          <cell r="ED198">
            <v>0</v>
          </cell>
          <cell r="EE198">
            <v>0</v>
          </cell>
          <cell r="EF198">
            <v>0</v>
          </cell>
          <cell r="EG198">
            <v>0</v>
          </cell>
          <cell r="EH198">
            <v>0</v>
          </cell>
          <cell r="EI198">
            <v>0</v>
          </cell>
          <cell r="EJ198">
            <v>0</v>
          </cell>
          <cell r="EL198">
            <v>1.0000000000218279E-2</v>
          </cell>
          <cell r="EM198">
            <v>0</v>
          </cell>
        </row>
        <row r="199">
          <cell r="A199" t="str">
            <v>M178931</v>
          </cell>
          <cell r="B199">
            <v>0</v>
          </cell>
          <cell r="C199">
            <v>0</v>
          </cell>
          <cell r="E199">
            <v>393.17</v>
          </cell>
          <cell r="F199">
            <v>-393.17</v>
          </cell>
          <cell r="H199" t="str">
            <v>Oban</v>
          </cell>
          <cell r="I199" t="str">
            <v>M178931</v>
          </cell>
          <cell r="J199" t="str">
            <v>iDN</v>
          </cell>
          <cell r="K199" t="str">
            <v>North</v>
          </cell>
          <cell r="Q199">
            <v>0</v>
          </cell>
          <cell r="R199">
            <v>0</v>
          </cell>
          <cell r="S199">
            <v>0</v>
          </cell>
          <cell r="T199">
            <v>3016.51</v>
          </cell>
          <cell r="V199">
            <v>393.17</v>
          </cell>
          <cell r="W199">
            <v>-393.17</v>
          </cell>
          <cell r="X199">
            <v>524.22666666666669</v>
          </cell>
          <cell r="Y199">
            <v>-524.22666666666669</v>
          </cell>
          <cell r="AA199">
            <v>0</v>
          </cell>
          <cell r="AB199">
            <v>0</v>
          </cell>
          <cell r="AC199">
            <v>0</v>
          </cell>
          <cell r="AD199">
            <v>3016.51</v>
          </cell>
          <cell r="AE199">
            <v>0</v>
          </cell>
          <cell r="AG199">
            <v>2000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X199">
            <v>2000</v>
          </cell>
          <cell r="BY199">
            <v>0</v>
          </cell>
          <cell r="CA199">
            <v>2000</v>
          </cell>
          <cell r="CC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V199">
            <v>0</v>
          </cell>
          <cell r="DW199">
            <v>0</v>
          </cell>
          <cell r="DY199">
            <v>0</v>
          </cell>
          <cell r="DZ199">
            <v>0</v>
          </cell>
          <cell r="EA199">
            <v>0</v>
          </cell>
          <cell r="EB199">
            <v>0</v>
          </cell>
          <cell r="EC199">
            <v>0</v>
          </cell>
          <cell r="ED199">
            <v>0</v>
          </cell>
          <cell r="EE199">
            <v>0</v>
          </cell>
          <cell r="EF199">
            <v>0</v>
          </cell>
          <cell r="EG199">
            <v>0</v>
          </cell>
          <cell r="EH199">
            <v>0</v>
          </cell>
          <cell r="EI199">
            <v>0</v>
          </cell>
          <cell r="EJ199">
            <v>0</v>
          </cell>
          <cell r="EL199">
            <v>0</v>
          </cell>
          <cell r="EM199">
            <v>0</v>
          </cell>
        </row>
        <row r="200">
          <cell r="A200" t="str">
            <v>M308623</v>
          </cell>
          <cell r="B200">
            <v>0</v>
          </cell>
          <cell r="C200">
            <v>0</v>
          </cell>
          <cell r="E200">
            <v>1287.33</v>
          </cell>
          <cell r="F200">
            <v>-1287.3199999999997</v>
          </cell>
          <cell r="H200" t="str">
            <v>Perth (Friarton Road)</v>
          </cell>
          <cell r="I200" t="str">
            <v>M308623</v>
          </cell>
          <cell r="J200" t="str">
            <v>iDN</v>
          </cell>
          <cell r="K200" t="str">
            <v>North</v>
          </cell>
          <cell r="Q200">
            <v>1.0000000000218279E-2</v>
          </cell>
          <cell r="R200">
            <v>0</v>
          </cell>
          <cell r="S200">
            <v>0</v>
          </cell>
          <cell r="T200">
            <v>9920.5499999999993</v>
          </cell>
          <cell r="V200">
            <v>1287.33</v>
          </cell>
          <cell r="W200">
            <v>-1287.3199999999997</v>
          </cell>
          <cell r="X200">
            <v>1716.4399999999998</v>
          </cell>
          <cell r="Y200">
            <v>-1716.4299999999996</v>
          </cell>
          <cell r="AA200">
            <v>0</v>
          </cell>
          <cell r="AB200">
            <v>1.0000000000218279E-2</v>
          </cell>
          <cell r="AC200">
            <v>1.0000000000218279E-2</v>
          </cell>
          <cell r="AD200">
            <v>9920.56</v>
          </cell>
          <cell r="AE200">
            <v>1.0000000000218279E-2</v>
          </cell>
          <cell r="AG200">
            <v>1000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X200">
            <v>1000</v>
          </cell>
          <cell r="BY200">
            <v>0</v>
          </cell>
          <cell r="CA200">
            <v>1000</v>
          </cell>
          <cell r="CC200">
            <v>0</v>
          </cell>
          <cell r="CE200">
            <v>1.0000000000218279E-2</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V200">
            <v>1.0000000000218279E-2</v>
          </cell>
          <cell r="DW200">
            <v>0</v>
          </cell>
          <cell r="DY200">
            <v>1.0000000000218279E-2</v>
          </cell>
          <cell r="DZ200">
            <v>0</v>
          </cell>
          <cell r="EA200">
            <v>0</v>
          </cell>
          <cell r="EB200">
            <v>0</v>
          </cell>
          <cell r="EC200">
            <v>0</v>
          </cell>
          <cell r="ED200">
            <v>0</v>
          </cell>
          <cell r="EE200">
            <v>0</v>
          </cell>
          <cell r="EF200">
            <v>0</v>
          </cell>
          <cell r="EG200">
            <v>0</v>
          </cell>
          <cell r="EH200">
            <v>0</v>
          </cell>
          <cell r="EI200">
            <v>0</v>
          </cell>
          <cell r="EJ200">
            <v>0</v>
          </cell>
          <cell r="EL200">
            <v>1.0000000000218279E-2</v>
          </cell>
          <cell r="EM200">
            <v>0</v>
          </cell>
        </row>
        <row r="201">
          <cell r="A201" t="str">
            <v>M308604</v>
          </cell>
          <cell r="B201">
            <v>0</v>
          </cell>
          <cell r="C201">
            <v>0</v>
          </cell>
          <cell r="E201">
            <v>0</v>
          </cell>
          <cell r="F201">
            <v>0</v>
          </cell>
          <cell r="H201" t="str">
            <v>Pontefract (Back Northgate)</v>
          </cell>
          <cell r="I201" t="str">
            <v>M308604</v>
          </cell>
          <cell r="J201" t="str">
            <v>iDN</v>
          </cell>
          <cell r="K201" t="str">
            <v>North</v>
          </cell>
          <cell r="Q201">
            <v>0</v>
          </cell>
          <cell r="R201">
            <v>0</v>
          </cell>
          <cell r="S201">
            <v>0</v>
          </cell>
          <cell r="T201">
            <v>-169.57</v>
          </cell>
          <cell r="V201">
            <v>0</v>
          </cell>
          <cell r="W201">
            <v>0</v>
          </cell>
          <cell r="X201">
            <v>0</v>
          </cell>
          <cell r="Y201">
            <v>0</v>
          </cell>
          <cell r="AA201">
            <v>0</v>
          </cell>
          <cell r="AB201">
            <v>0</v>
          </cell>
          <cell r="AC201">
            <v>0</v>
          </cell>
          <cell r="AD201">
            <v>-169.57</v>
          </cell>
          <cell r="AE201">
            <v>0</v>
          </cell>
          <cell r="AG201">
            <v>0</v>
          </cell>
          <cell r="AH201">
            <v>4000</v>
          </cell>
          <cell r="AI201">
            <v>0</v>
          </cell>
          <cell r="AJ201">
            <v>0</v>
          </cell>
          <cell r="AK201">
            <v>0</v>
          </cell>
          <cell r="AL201">
            <v>0</v>
          </cell>
          <cell r="AM201">
            <v>0</v>
          </cell>
          <cell r="AN201">
            <v>0</v>
          </cell>
          <cell r="AO201">
            <v>1000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5000</v>
          </cell>
          <cell r="BY201">
            <v>0</v>
          </cell>
          <cell r="CA201">
            <v>5000</v>
          </cell>
          <cell r="CC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V201">
            <v>0</v>
          </cell>
          <cell r="DW201">
            <v>0</v>
          </cell>
          <cell r="DY201">
            <v>0</v>
          </cell>
          <cell r="DZ201">
            <v>0</v>
          </cell>
          <cell r="EA201">
            <v>0</v>
          </cell>
          <cell r="EB201">
            <v>0</v>
          </cell>
          <cell r="EC201">
            <v>0</v>
          </cell>
          <cell r="ED201">
            <v>0</v>
          </cell>
          <cell r="EE201">
            <v>0</v>
          </cell>
          <cell r="EF201">
            <v>0</v>
          </cell>
          <cell r="EG201">
            <v>0</v>
          </cell>
          <cell r="EH201">
            <v>0</v>
          </cell>
          <cell r="EI201">
            <v>0</v>
          </cell>
          <cell r="EJ201">
            <v>0</v>
          </cell>
          <cell r="EL201">
            <v>0</v>
          </cell>
          <cell r="EM201">
            <v>0</v>
          </cell>
        </row>
        <row r="202">
          <cell r="A202" t="str">
            <v>M308629</v>
          </cell>
          <cell r="B202">
            <v>0</v>
          </cell>
          <cell r="C202">
            <v>0</v>
          </cell>
          <cell r="E202">
            <v>315.97000000000003</v>
          </cell>
          <cell r="F202">
            <v>-315.97000000000003</v>
          </cell>
          <cell r="H202" t="str">
            <v>Rothesay (Barone Road)</v>
          </cell>
          <cell r="I202" t="str">
            <v>M308629</v>
          </cell>
          <cell r="J202" t="str">
            <v>iDN</v>
          </cell>
          <cell r="K202" t="str">
            <v>North</v>
          </cell>
          <cell r="Q202">
            <v>0</v>
          </cell>
          <cell r="R202">
            <v>0</v>
          </cell>
          <cell r="S202">
            <v>0</v>
          </cell>
          <cell r="T202">
            <v>7116.65</v>
          </cell>
          <cell r="V202">
            <v>315.97000000000003</v>
          </cell>
          <cell r="W202">
            <v>-315.97000000000003</v>
          </cell>
          <cell r="X202">
            <v>421.29333333333335</v>
          </cell>
          <cell r="Y202">
            <v>-421.29333333333335</v>
          </cell>
          <cell r="AA202">
            <v>0</v>
          </cell>
          <cell r="AB202">
            <v>0</v>
          </cell>
          <cell r="AC202">
            <v>0</v>
          </cell>
          <cell r="AD202">
            <v>7116.65</v>
          </cell>
          <cell r="AE202">
            <v>0</v>
          </cell>
          <cell r="AG202">
            <v>1000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X202">
            <v>1000</v>
          </cell>
          <cell r="BY202">
            <v>0</v>
          </cell>
          <cell r="CA202">
            <v>1000</v>
          </cell>
          <cell r="CC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V202">
            <v>0</v>
          </cell>
          <cell r="DW202">
            <v>0</v>
          </cell>
          <cell r="DY202">
            <v>0</v>
          </cell>
          <cell r="DZ202">
            <v>0</v>
          </cell>
          <cell r="EA202">
            <v>0</v>
          </cell>
          <cell r="EB202">
            <v>0</v>
          </cell>
          <cell r="EC202">
            <v>0</v>
          </cell>
          <cell r="ED202">
            <v>0</v>
          </cell>
          <cell r="EE202">
            <v>0</v>
          </cell>
          <cell r="EF202">
            <v>0</v>
          </cell>
          <cell r="EG202">
            <v>0</v>
          </cell>
          <cell r="EH202">
            <v>0</v>
          </cell>
          <cell r="EI202">
            <v>0</v>
          </cell>
          <cell r="EJ202">
            <v>0</v>
          </cell>
          <cell r="EL202">
            <v>0</v>
          </cell>
          <cell r="EM202">
            <v>0</v>
          </cell>
        </row>
        <row r="203">
          <cell r="A203" t="str">
            <v>M308605</v>
          </cell>
          <cell r="B203">
            <v>31.64</v>
          </cell>
          <cell r="C203">
            <v>-31.64</v>
          </cell>
          <cell r="E203">
            <v>-200.2</v>
          </cell>
          <cell r="F203">
            <v>200.2</v>
          </cell>
          <cell r="H203" t="str">
            <v>Scarborough (Queen Margarets Road)</v>
          </cell>
          <cell r="I203" t="str">
            <v>M308605</v>
          </cell>
          <cell r="J203" t="str">
            <v>iDN</v>
          </cell>
          <cell r="K203" t="str">
            <v>North</v>
          </cell>
          <cell r="Q203">
            <v>0</v>
          </cell>
          <cell r="R203">
            <v>0</v>
          </cell>
          <cell r="S203">
            <v>0</v>
          </cell>
          <cell r="T203">
            <v>23545.119999999999</v>
          </cell>
          <cell r="V203">
            <v>-105.27999999999999</v>
          </cell>
          <cell r="W203">
            <v>105.27999999999999</v>
          </cell>
          <cell r="X203">
            <v>-266.93333333333328</v>
          </cell>
          <cell r="Y203">
            <v>266.93333333333328</v>
          </cell>
          <cell r="AA203">
            <v>0</v>
          </cell>
          <cell r="AB203">
            <v>0</v>
          </cell>
          <cell r="AC203">
            <v>0</v>
          </cell>
          <cell r="AD203">
            <v>23545.119999999999</v>
          </cell>
          <cell r="AE203">
            <v>0</v>
          </cell>
          <cell r="AG203">
            <v>0</v>
          </cell>
          <cell r="AH203">
            <v>2000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X203">
            <v>2000</v>
          </cell>
          <cell r="BY203">
            <v>0</v>
          </cell>
          <cell r="CA203">
            <v>2000</v>
          </cell>
          <cell r="CC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V203">
            <v>0</v>
          </cell>
          <cell r="DW203">
            <v>0</v>
          </cell>
          <cell r="DY203">
            <v>0</v>
          </cell>
          <cell r="DZ203">
            <v>0</v>
          </cell>
          <cell r="EA203">
            <v>0</v>
          </cell>
          <cell r="EB203">
            <v>0</v>
          </cell>
          <cell r="EC203">
            <v>0</v>
          </cell>
          <cell r="ED203">
            <v>0</v>
          </cell>
          <cell r="EE203">
            <v>0</v>
          </cell>
          <cell r="EF203">
            <v>0</v>
          </cell>
          <cell r="EG203">
            <v>0</v>
          </cell>
          <cell r="EH203">
            <v>0</v>
          </cell>
          <cell r="EI203">
            <v>0</v>
          </cell>
          <cell r="EJ203">
            <v>0</v>
          </cell>
          <cell r="EL203">
            <v>0</v>
          </cell>
          <cell r="EM203">
            <v>0</v>
          </cell>
        </row>
        <row r="204">
          <cell r="A204" t="str">
            <v>M178904</v>
          </cell>
          <cell r="B204">
            <v>0</v>
          </cell>
          <cell r="C204">
            <v>0</v>
          </cell>
          <cell r="E204">
            <v>-1039.5</v>
          </cell>
          <cell r="F204">
            <v>1039.5</v>
          </cell>
          <cell r="H204" t="str">
            <v>Skellow Road</v>
          </cell>
          <cell r="I204" t="str">
            <v>M178904</v>
          </cell>
          <cell r="J204" t="str">
            <v>iDN</v>
          </cell>
          <cell r="K204" t="str">
            <v>North</v>
          </cell>
          <cell r="Q204">
            <v>0</v>
          </cell>
          <cell r="R204">
            <v>0</v>
          </cell>
          <cell r="S204">
            <v>0</v>
          </cell>
          <cell r="T204">
            <v>295</v>
          </cell>
          <cell r="V204">
            <v>-1039.5</v>
          </cell>
          <cell r="W204">
            <v>1039.5</v>
          </cell>
          <cell r="X204">
            <v>-1386</v>
          </cell>
          <cell r="Y204">
            <v>1386</v>
          </cell>
          <cell r="AA204">
            <v>0</v>
          </cell>
          <cell r="AB204">
            <v>0</v>
          </cell>
          <cell r="AC204">
            <v>0</v>
          </cell>
          <cell r="AD204">
            <v>295</v>
          </cell>
          <cell r="AE204">
            <v>0</v>
          </cell>
          <cell r="AG204">
            <v>0</v>
          </cell>
          <cell r="AH204">
            <v>2000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X204">
            <v>2000</v>
          </cell>
          <cell r="BY204">
            <v>0</v>
          </cell>
          <cell r="CA204">
            <v>2000</v>
          </cell>
          <cell r="CC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V204">
            <v>0</v>
          </cell>
          <cell r="DW204">
            <v>0</v>
          </cell>
          <cell r="DY204">
            <v>0</v>
          </cell>
          <cell r="DZ204">
            <v>0</v>
          </cell>
          <cell r="EA204">
            <v>0</v>
          </cell>
          <cell r="EB204">
            <v>0</v>
          </cell>
          <cell r="EC204">
            <v>0</v>
          </cell>
          <cell r="ED204">
            <v>0</v>
          </cell>
          <cell r="EE204">
            <v>0</v>
          </cell>
          <cell r="EF204">
            <v>0</v>
          </cell>
          <cell r="EG204">
            <v>0</v>
          </cell>
          <cell r="EH204">
            <v>0</v>
          </cell>
          <cell r="EI204">
            <v>0</v>
          </cell>
          <cell r="EJ204">
            <v>0</v>
          </cell>
          <cell r="EL204">
            <v>0</v>
          </cell>
          <cell r="EM204">
            <v>0</v>
          </cell>
        </row>
        <row r="205">
          <cell r="A205" t="str">
            <v>M308614</v>
          </cell>
          <cell r="B205">
            <v>8.93</v>
          </cell>
          <cell r="C205">
            <v>-8.93</v>
          </cell>
          <cell r="E205">
            <v>9007.9699999999993</v>
          </cell>
          <cell r="F205">
            <v>-9007.9599999999991</v>
          </cell>
          <cell r="H205" t="str">
            <v>Spennymoor (Wear Street)</v>
          </cell>
          <cell r="I205" t="str">
            <v>M308614</v>
          </cell>
          <cell r="J205" t="str">
            <v>iDN</v>
          </cell>
          <cell r="K205" t="str">
            <v>North</v>
          </cell>
          <cell r="Q205">
            <v>1.0000000000218279E-2</v>
          </cell>
          <cell r="R205">
            <v>0</v>
          </cell>
          <cell r="S205">
            <v>0</v>
          </cell>
          <cell r="T205">
            <v>35371.519999999997</v>
          </cell>
          <cell r="V205">
            <v>9034.76</v>
          </cell>
          <cell r="W205">
            <v>-9034.75</v>
          </cell>
          <cell r="X205">
            <v>12010.626666666665</v>
          </cell>
          <cell r="Y205">
            <v>-12010.616666666665</v>
          </cell>
          <cell r="AA205">
            <v>0</v>
          </cell>
          <cell r="AB205">
            <v>1.0000000000218279E-2</v>
          </cell>
          <cell r="AC205">
            <v>1.0000000000218279E-2</v>
          </cell>
          <cell r="AD205">
            <v>35371.53</v>
          </cell>
          <cell r="AE205">
            <v>1.0000000000218279E-2</v>
          </cell>
          <cell r="AG205">
            <v>0</v>
          </cell>
          <cell r="AH205">
            <v>12000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X205">
            <v>12000</v>
          </cell>
          <cell r="BY205">
            <v>0</v>
          </cell>
          <cell r="CA205">
            <v>12000</v>
          </cell>
          <cell r="CC205">
            <v>0</v>
          </cell>
          <cell r="CE205">
            <v>0</v>
          </cell>
          <cell r="CF205">
            <v>1.0000000000218279E-2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V205">
            <v>1.0000000000218279E-2</v>
          </cell>
          <cell r="DW205">
            <v>0</v>
          </cell>
          <cell r="DY205">
            <v>1.0000000000218279E-2</v>
          </cell>
          <cell r="DZ205">
            <v>0</v>
          </cell>
          <cell r="EA205">
            <v>0</v>
          </cell>
          <cell r="EB205">
            <v>0</v>
          </cell>
          <cell r="EC205">
            <v>0</v>
          </cell>
          <cell r="ED205">
            <v>0</v>
          </cell>
          <cell r="EE205">
            <v>0</v>
          </cell>
          <cell r="EF205">
            <v>0</v>
          </cell>
          <cell r="EG205">
            <v>0</v>
          </cell>
          <cell r="EH205">
            <v>0</v>
          </cell>
          <cell r="EI205">
            <v>0</v>
          </cell>
          <cell r="EJ205">
            <v>0</v>
          </cell>
          <cell r="EL205">
            <v>1.0000000000218279E-2</v>
          </cell>
          <cell r="EM205">
            <v>0</v>
          </cell>
        </row>
        <row r="206">
          <cell r="A206" t="str">
            <v>M178929</v>
          </cell>
          <cell r="B206">
            <v>0</v>
          </cell>
          <cell r="C206">
            <v>0</v>
          </cell>
          <cell r="E206">
            <v>351.16</v>
          </cell>
          <cell r="F206">
            <v>-351.16</v>
          </cell>
          <cell r="H206" t="str">
            <v>Stornoway</v>
          </cell>
          <cell r="I206" t="str">
            <v>M178929</v>
          </cell>
          <cell r="J206" t="str">
            <v>iDN</v>
          </cell>
          <cell r="K206" t="str">
            <v>North</v>
          </cell>
          <cell r="Q206">
            <v>0</v>
          </cell>
          <cell r="R206">
            <v>0</v>
          </cell>
          <cell r="S206">
            <v>0</v>
          </cell>
          <cell r="T206">
            <v>4784.28</v>
          </cell>
          <cell r="V206">
            <v>351.16</v>
          </cell>
          <cell r="W206">
            <v>-351.16</v>
          </cell>
          <cell r="X206">
            <v>468.21333333333337</v>
          </cell>
          <cell r="Y206">
            <v>-468.21333333333337</v>
          </cell>
          <cell r="AA206">
            <v>0</v>
          </cell>
          <cell r="AB206">
            <v>0</v>
          </cell>
          <cell r="AC206">
            <v>0</v>
          </cell>
          <cell r="AD206">
            <v>4784.28</v>
          </cell>
          <cell r="AE206">
            <v>0</v>
          </cell>
          <cell r="AG206">
            <v>2000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2000</v>
          </cell>
          <cell r="BY206">
            <v>0</v>
          </cell>
          <cell r="CA206">
            <v>2000</v>
          </cell>
          <cell r="CC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V206">
            <v>0</v>
          </cell>
          <cell r="DW206">
            <v>0</v>
          </cell>
          <cell r="DY206">
            <v>0</v>
          </cell>
          <cell r="DZ206">
            <v>0</v>
          </cell>
          <cell r="EA206">
            <v>0</v>
          </cell>
          <cell r="EB206">
            <v>0</v>
          </cell>
          <cell r="EC206">
            <v>0</v>
          </cell>
          <cell r="ED206">
            <v>0</v>
          </cell>
          <cell r="EE206">
            <v>0</v>
          </cell>
          <cell r="EF206">
            <v>0</v>
          </cell>
          <cell r="EG206">
            <v>0</v>
          </cell>
          <cell r="EH206">
            <v>0</v>
          </cell>
          <cell r="EI206">
            <v>0</v>
          </cell>
          <cell r="EJ206">
            <v>0</v>
          </cell>
          <cell r="EL206">
            <v>0</v>
          </cell>
          <cell r="EM206">
            <v>0</v>
          </cell>
        </row>
        <row r="207">
          <cell r="A207" t="str">
            <v>M178928</v>
          </cell>
          <cell r="B207">
            <v>0</v>
          </cell>
          <cell r="C207">
            <v>0</v>
          </cell>
          <cell r="E207">
            <v>0</v>
          </cell>
          <cell r="F207">
            <v>0</v>
          </cell>
          <cell r="H207" t="str">
            <v>Stranraer</v>
          </cell>
          <cell r="I207" t="str">
            <v>M178928</v>
          </cell>
          <cell r="J207" t="str">
            <v>iDN</v>
          </cell>
          <cell r="K207" t="str">
            <v>North</v>
          </cell>
          <cell r="L207">
            <v>0</v>
          </cell>
          <cell r="Q207">
            <v>0</v>
          </cell>
          <cell r="R207">
            <v>0</v>
          </cell>
          <cell r="S207">
            <v>0</v>
          </cell>
          <cell r="T207">
            <v>-77.17</v>
          </cell>
          <cell r="V207">
            <v>0</v>
          </cell>
          <cell r="W207">
            <v>0</v>
          </cell>
          <cell r="X207">
            <v>0</v>
          </cell>
          <cell r="Y207">
            <v>0</v>
          </cell>
          <cell r="AA207">
            <v>0</v>
          </cell>
          <cell r="AB207">
            <v>0</v>
          </cell>
          <cell r="AC207">
            <v>0</v>
          </cell>
          <cell r="AD207">
            <v>-77.17</v>
          </cell>
          <cell r="AE207">
            <v>0</v>
          </cell>
          <cell r="AG207">
            <v>2000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X207">
            <v>2000</v>
          </cell>
          <cell r="BY207">
            <v>0</v>
          </cell>
          <cell r="CA207">
            <v>2000</v>
          </cell>
          <cell r="CC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V207">
            <v>0</v>
          </cell>
          <cell r="DW207">
            <v>0</v>
          </cell>
          <cell r="DY207">
            <v>0</v>
          </cell>
          <cell r="DZ207">
            <v>0</v>
          </cell>
          <cell r="EA207">
            <v>0</v>
          </cell>
          <cell r="EB207">
            <v>0</v>
          </cell>
          <cell r="EC207">
            <v>0</v>
          </cell>
          <cell r="ED207">
            <v>0</v>
          </cell>
          <cell r="EE207">
            <v>0</v>
          </cell>
          <cell r="EF207">
            <v>0</v>
          </cell>
          <cell r="EG207">
            <v>0</v>
          </cell>
          <cell r="EH207">
            <v>0</v>
          </cell>
          <cell r="EI207">
            <v>0</v>
          </cell>
          <cell r="EJ207">
            <v>0</v>
          </cell>
          <cell r="EL207">
            <v>0</v>
          </cell>
          <cell r="EM207">
            <v>0</v>
          </cell>
        </row>
        <row r="208">
          <cell r="A208" t="str">
            <v>M308624</v>
          </cell>
          <cell r="B208">
            <v>0</v>
          </cell>
          <cell r="C208">
            <v>0</v>
          </cell>
          <cell r="E208">
            <v>288.58</v>
          </cell>
          <cell r="F208">
            <v>-288.58</v>
          </cell>
          <cell r="H208" t="str">
            <v>Stratheden (Cupar Road)</v>
          </cell>
          <cell r="I208" t="str">
            <v>M308624</v>
          </cell>
          <cell r="J208" t="str">
            <v>iDN</v>
          </cell>
          <cell r="K208" t="str">
            <v>North</v>
          </cell>
          <cell r="Q208">
            <v>0</v>
          </cell>
          <cell r="R208">
            <v>0</v>
          </cell>
          <cell r="S208">
            <v>0</v>
          </cell>
          <cell r="T208">
            <v>5196.9399999999996</v>
          </cell>
          <cell r="V208">
            <v>288.58</v>
          </cell>
          <cell r="W208">
            <v>-288.58</v>
          </cell>
          <cell r="X208">
            <v>384.77333333333331</v>
          </cell>
          <cell r="Y208">
            <v>-384.77333333333331</v>
          </cell>
          <cell r="AA208">
            <v>0</v>
          </cell>
          <cell r="AB208">
            <v>0</v>
          </cell>
          <cell r="AC208">
            <v>0</v>
          </cell>
          <cell r="AD208">
            <v>5196.9399999999996</v>
          </cell>
          <cell r="AE208">
            <v>0</v>
          </cell>
          <cell r="AG208">
            <v>1000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X208">
            <v>1000</v>
          </cell>
          <cell r="BY208">
            <v>0</v>
          </cell>
          <cell r="CA208">
            <v>1000</v>
          </cell>
          <cell r="CC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V208">
            <v>0</v>
          </cell>
          <cell r="DW208">
            <v>0</v>
          </cell>
          <cell r="DY208">
            <v>0</v>
          </cell>
          <cell r="DZ208">
            <v>0</v>
          </cell>
          <cell r="EA208">
            <v>0</v>
          </cell>
          <cell r="EB208">
            <v>0</v>
          </cell>
          <cell r="EC208">
            <v>0</v>
          </cell>
          <cell r="ED208">
            <v>0</v>
          </cell>
          <cell r="EE208">
            <v>0</v>
          </cell>
          <cell r="EF208">
            <v>0</v>
          </cell>
          <cell r="EG208">
            <v>0</v>
          </cell>
          <cell r="EH208">
            <v>0</v>
          </cell>
          <cell r="EI208">
            <v>0</v>
          </cell>
          <cell r="EJ208">
            <v>0</v>
          </cell>
          <cell r="EL208">
            <v>0</v>
          </cell>
          <cell r="EM208">
            <v>0</v>
          </cell>
        </row>
        <row r="209">
          <cell r="A209" t="str">
            <v>M308594</v>
          </cell>
          <cell r="B209">
            <v>0</v>
          </cell>
          <cell r="C209">
            <v>0</v>
          </cell>
          <cell r="E209">
            <v>71024.259999999995</v>
          </cell>
          <cell r="F209">
            <v>-71024.26999999999</v>
          </cell>
          <cell r="H209" t="str">
            <v>Sunderland (Doxford Park)</v>
          </cell>
          <cell r="I209" t="str">
            <v>M308594</v>
          </cell>
          <cell r="J209" t="str">
            <v>iDN</v>
          </cell>
          <cell r="K209" t="str">
            <v>North</v>
          </cell>
          <cell r="Q209">
            <v>-1.0000000000218279E-2</v>
          </cell>
          <cell r="R209">
            <v>0</v>
          </cell>
          <cell r="S209">
            <v>0</v>
          </cell>
          <cell r="T209">
            <v>339941.52</v>
          </cell>
          <cell r="V209">
            <v>71024.259999999995</v>
          </cell>
          <cell r="W209">
            <v>-71024.26999999999</v>
          </cell>
          <cell r="X209">
            <v>94699.013333333321</v>
          </cell>
          <cell r="Y209">
            <v>-94699.023333333316</v>
          </cell>
          <cell r="AA209">
            <v>0</v>
          </cell>
          <cell r="AB209">
            <v>-1.0000000000218279E-2</v>
          </cell>
          <cell r="AC209">
            <v>-1.0000000000218279E-2</v>
          </cell>
          <cell r="AD209">
            <v>339941.51</v>
          </cell>
          <cell r="AE209">
            <v>-1.0000000000218279E-2</v>
          </cell>
          <cell r="AG209">
            <v>0</v>
          </cell>
          <cell r="AH209">
            <v>100000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X209">
            <v>100000</v>
          </cell>
          <cell r="BY209">
            <v>0</v>
          </cell>
          <cell r="CA209">
            <v>100000</v>
          </cell>
          <cell r="CC209">
            <v>0</v>
          </cell>
          <cell r="CE209">
            <v>0</v>
          </cell>
          <cell r="CF209">
            <v>-1.0000000000218279E-2</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V209">
            <v>-1.0000000000218279E-2</v>
          </cell>
          <cell r="DW209">
            <v>0</v>
          </cell>
          <cell r="DY209">
            <v>-1.0000000000218279E-2</v>
          </cell>
          <cell r="DZ209">
            <v>0</v>
          </cell>
          <cell r="EA209">
            <v>0</v>
          </cell>
          <cell r="EB209">
            <v>0</v>
          </cell>
          <cell r="EC209">
            <v>0</v>
          </cell>
          <cell r="ED209">
            <v>0</v>
          </cell>
          <cell r="EE209">
            <v>0</v>
          </cell>
          <cell r="EF209">
            <v>0</v>
          </cell>
          <cell r="EG209">
            <v>0</v>
          </cell>
          <cell r="EH209">
            <v>0</v>
          </cell>
          <cell r="EI209">
            <v>0</v>
          </cell>
          <cell r="EJ209">
            <v>0</v>
          </cell>
          <cell r="EL209">
            <v>-1.0000000000218279E-2</v>
          </cell>
          <cell r="EM209">
            <v>0</v>
          </cell>
        </row>
        <row r="210">
          <cell r="A210" t="str">
            <v>M178906</v>
          </cell>
          <cell r="B210">
            <v>0</v>
          </cell>
          <cell r="C210">
            <v>0</v>
          </cell>
          <cell r="E210">
            <v>4004.41</v>
          </cell>
          <cell r="F210">
            <v>-4004.41</v>
          </cell>
          <cell r="H210" t="str">
            <v>Sunderland (Hendon Lobby)</v>
          </cell>
          <cell r="I210" t="str">
            <v>M178906</v>
          </cell>
          <cell r="J210" t="str">
            <v>iDN</v>
          </cell>
          <cell r="K210" t="str">
            <v>North</v>
          </cell>
          <cell r="Q210">
            <v>0</v>
          </cell>
          <cell r="R210">
            <v>0</v>
          </cell>
          <cell r="S210">
            <v>0</v>
          </cell>
          <cell r="T210">
            <v>60861.41</v>
          </cell>
          <cell r="V210">
            <v>4004.41</v>
          </cell>
          <cell r="W210">
            <v>-4004.41</v>
          </cell>
          <cell r="X210">
            <v>5339.2133333333331</v>
          </cell>
          <cell r="Y210">
            <v>-5339.2133333333331</v>
          </cell>
          <cell r="AA210">
            <v>0</v>
          </cell>
          <cell r="AB210">
            <v>0</v>
          </cell>
          <cell r="AC210">
            <v>0</v>
          </cell>
          <cell r="AD210">
            <v>60861.41</v>
          </cell>
          <cell r="AE210">
            <v>0</v>
          </cell>
          <cell r="AG210">
            <v>0</v>
          </cell>
          <cell r="AH210">
            <v>13000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X210">
            <v>13000</v>
          </cell>
          <cell r="BY210">
            <v>0</v>
          </cell>
          <cell r="CA210">
            <v>13000</v>
          </cell>
          <cell r="CC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V210">
            <v>0</v>
          </cell>
          <cell r="DW210">
            <v>0</v>
          </cell>
          <cell r="DY210">
            <v>0</v>
          </cell>
          <cell r="DZ210">
            <v>0</v>
          </cell>
          <cell r="EA210">
            <v>0</v>
          </cell>
          <cell r="EB210">
            <v>0</v>
          </cell>
          <cell r="EC210">
            <v>0</v>
          </cell>
          <cell r="ED210">
            <v>0</v>
          </cell>
          <cell r="EE210">
            <v>0</v>
          </cell>
          <cell r="EF210">
            <v>0</v>
          </cell>
          <cell r="EG210">
            <v>0</v>
          </cell>
          <cell r="EH210">
            <v>0</v>
          </cell>
          <cell r="EI210">
            <v>0</v>
          </cell>
          <cell r="EJ210">
            <v>0</v>
          </cell>
          <cell r="EL210">
            <v>0</v>
          </cell>
          <cell r="EM210">
            <v>0</v>
          </cell>
        </row>
        <row r="211">
          <cell r="A211" t="str">
            <v>M178933</v>
          </cell>
          <cell r="B211">
            <v>0</v>
          </cell>
          <cell r="C211">
            <v>0</v>
          </cell>
          <cell r="E211">
            <v>5593.11</v>
          </cell>
          <cell r="F211">
            <v>-5593.11</v>
          </cell>
          <cell r="H211" t="str">
            <v>Temple</v>
          </cell>
          <cell r="I211" t="str">
            <v>M178933</v>
          </cell>
          <cell r="J211" t="str">
            <v>iDN</v>
          </cell>
          <cell r="K211" t="str">
            <v>North</v>
          </cell>
          <cell r="Q211">
            <v>0</v>
          </cell>
          <cell r="R211">
            <v>0</v>
          </cell>
          <cell r="S211">
            <v>0</v>
          </cell>
          <cell r="T211">
            <v>77743.02</v>
          </cell>
          <cell r="V211">
            <v>5593.11</v>
          </cell>
          <cell r="W211">
            <v>-5593.11</v>
          </cell>
          <cell r="X211">
            <v>7457.48</v>
          </cell>
          <cell r="Y211">
            <v>-7457.48</v>
          </cell>
          <cell r="AA211">
            <v>0</v>
          </cell>
          <cell r="AB211">
            <v>0</v>
          </cell>
          <cell r="AC211">
            <v>0</v>
          </cell>
          <cell r="AD211">
            <v>77743.02</v>
          </cell>
          <cell r="AE211">
            <v>0</v>
          </cell>
          <cell r="AG211">
            <v>2000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2000</v>
          </cell>
          <cell r="BY211">
            <v>0</v>
          </cell>
          <cell r="CA211">
            <v>2000</v>
          </cell>
          <cell r="CC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V211">
            <v>0</v>
          </cell>
          <cell r="DW211">
            <v>0</v>
          </cell>
          <cell r="DY211">
            <v>0</v>
          </cell>
          <cell r="DZ211">
            <v>0</v>
          </cell>
          <cell r="EA211">
            <v>0</v>
          </cell>
          <cell r="EB211">
            <v>0</v>
          </cell>
          <cell r="EC211">
            <v>0</v>
          </cell>
          <cell r="ED211">
            <v>0</v>
          </cell>
          <cell r="EE211">
            <v>0</v>
          </cell>
          <cell r="EF211">
            <v>0</v>
          </cell>
          <cell r="EG211">
            <v>0</v>
          </cell>
          <cell r="EH211">
            <v>0</v>
          </cell>
          <cell r="EI211">
            <v>0</v>
          </cell>
          <cell r="EJ211">
            <v>0</v>
          </cell>
          <cell r="EL211">
            <v>0</v>
          </cell>
          <cell r="EM211">
            <v>0</v>
          </cell>
        </row>
        <row r="212">
          <cell r="A212" t="str">
            <v>M178927</v>
          </cell>
          <cell r="B212">
            <v>0</v>
          </cell>
          <cell r="C212">
            <v>0</v>
          </cell>
          <cell r="E212">
            <v>414.74</v>
          </cell>
          <cell r="F212">
            <v>-414.74</v>
          </cell>
          <cell r="H212" t="str">
            <v>Thurso</v>
          </cell>
          <cell r="I212" t="str">
            <v>M178927</v>
          </cell>
          <cell r="J212" t="str">
            <v>iDN</v>
          </cell>
          <cell r="K212" t="str">
            <v>North</v>
          </cell>
          <cell r="Q212">
            <v>0</v>
          </cell>
          <cell r="R212">
            <v>0</v>
          </cell>
          <cell r="S212">
            <v>0</v>
          </cell>
          <cell r="T212">
            <v>2910.15</v>
          </cell>
          <cell r="V212">
            <v>414.74</v>
          </cell>
          <cell r="W212">
            <v>-414.74</v>
          </cell>
          <cell r="X212">
            <v>552.98666666666668</v>
          </cell>
          <cell r="Y212">
            <v>-552.98666666666668</v>
          </cell>
          <cell r="AA212">
            <v>0</v>
          </cell>
          <cell r="AB212">
            <v>0</v>
          </cell>
          <cell r="AC212">
            <v>0</v>
          </cell>
          <cell r="AD212">
            <v>2910.15</v>
          </cell>
          <cell r="AE212">
            <v>0</v>
          </cell>
          <cell r="AG212">
            <v>2000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2000</v>
          </cell>
          <cell r="BY212">
            <v>0</v>
          </cell>
          <cell r="CA212">
            <v>2000</v>
          </cell>
          <cell r="CC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V212">
            <v>0</v>
          </cell>
          <cell r="DW212">
            <v>0</v>
          </cell>
          <cell r="DY212">
            <v>0</v>
          </cell>
          <cell r="DZ212">
            <v>0</v>
          </cell>
          <cell r="EA212">
            <v>0</v>
          </cell>
          <cell r="EB212">
            <v>0</v>
          </cell>
          <cell r="EC212">
            <v>0</v>
          </cell>
          <cell r="ED212">
            <v>0</v>
          </cell>
          <cell r="EE212">
            <v>0</v>
          </cell>
          <cell r="EF212">
            <v>0</v>
          </cell>
          <cell r="EG212">
            <v>0</v>
          </cell>
          <cell r="EH212">
            <v>0</v>
          </cell>
          <cell r="EI212">
            <v>0</v>
          </cell>
          <cell r="EJ212">
            <v>0</v>
          </cell>
          <cell r="EL212">
            <v>0</v>
          </cell>
          <cell r="EM212">
            <v>0</v>
          </cell>
        </row>
        <row r="213">
          <cell r="A213" t="str">
            <v>M178926</v>
          </cell>
          <cell r="B213">
            <v>0</v>
          </cell>
          <cell r="C213">
            <v>0</v>
          </cell>
          <cell r="E213">
            <v>703.26</v>
          </cell>
          <cell r="F213">
            <v>-703.26</v>
          </cell>
          <cell r="H213" t="str">
            <v>Wick</v>
          </cell>
          <cell r="I213" t="str">
            <v>M178926</v>
          </cell>
          <cell r="J213" t="str">
            <v>iDN</v>
          </cell>
          <cell r="K213" t="str">
            <v>North</v>
          </cell>
          <cell r="Q213">
            <v>0</v>
          </cell>
          <cell r="R213">
            <v>0</v>
          </cell>
          <cell r="S213">
            <v>0</v>
          </cell>
          <cell r="T213">
            <v>3183.51</v>
          </cell>
          <cell r="V213">
            <v>703.26</v>
          </cell>
          <cell r="W213">
            <v>-703.26</v>
          </cell>
          <cell r="X213">
            <v>937.67999999999984</v>
          </cell>
          <cell r="Y213">
            <v>-937.67999999999984</v>
          </cell>
          <cell r="AA213">
            <v>0</v>
          </cell>
          <cell r="AB213">
            <v>0</v>
          </cell>
          <cell r="AC213">
            <v>0</v>
          </cell>
          <cell r="AD213">
            <v>3183.51</v>
          </cell>
          <cell r="AE213">
            <v>0</v>
          </cell>
          <cell r="AG213">
            <v>2000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X213">
            <v>2000</v>
          </cell>
          <cell r="BY213">
            <v>0</v>
          </cell>
          <cell r="CA213">
            <v>2000</v>
          </cell>
          <cell r="CC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V213">
            <v>0</v>
          </cell>
          <cell r="DW213">
            <v>0</v>
          </cell>
          <cell r="DY213">
            <v>0</v>
          </cell>
          <cell r="DZ213">
            <v>0</v>
          </cell>
          <cell r="EA213">
            <v>0</v>
          </cell>
          <cell r="EB213">
            <v>0</v>
          </cell>
          <cell r="EC213">
            <v>0</v>
          </cell>
          <cell r="ED213">
            <v>0</v>
          </cell>
          <cell r="EE213">
            <v>0</v>
          </cell>
          <cell r="EF213">
            <v>0</v>
          </cell>
          <cell r="EG213">
            <v>0</v>
          </cell>
          <cell r="EH213">
            <v>0</v>
          </cell>
          <cell r="EI213">
            <v>0</v>
          </cell>
          <cell r="EJ213">
            <v>0</v>
          </cell>
          <cell r="EL213">
            <v>0</v>
          </cell>
          <cell r="EM213">
            <v>0</v>
          </cell>
        </row>
        <row r="214">
          <cell r="A214" t="str">
            <v>M178908</v>
          </cell>
          <cell r="B214">
            <v>0</v>
          </cell>
          <cell r="C214">
            <v>0</v>
          </cell>
          <cell r="E214">
            <v>-929.33</v>
          </cell>
          <cell r="F214">
            <v>929.33</v>
          </cell>
          <cell r="H214" t="str">
            <v>Workington (Clay Flatts)</v>
          </cell>
          <cell r="I214" t="str">
            <v>M178908</v>
          </cell>
          <cell r="J214" t="str">
            <v>iDN</v>
          </cell>
          <cell r="K214" t="str">
            <v>North</v>
          </cell>
          <cell r="Q214">
            <v>0</v>
          </cell>
          <cell r="R214">
            <v>0</v>
          </cell>
          <cell r="S214">
            <v>0</v>
          </cell>
          <cell r="T214">
            <v>1149.8</v>
          </cell>
          <cell r="V214">
            <v>-929.33</v>
          </cell>
          <cell r="W214">
            <v>929.33</v>
          </cell>
          <cell r="X214">
            <v>-1239.1066666666668</v>
          </cell>
          <cell r="Y214">
            <v>1239.1066666666668</v>
          </cell>
          <cell r="AA214">
            <v>0</v>
          </cell>
          <cell r="AB214">
            <v>0</v>
          </cell>
          <cell r="AC214">
            <v>0</v>
          </cell>
          <cell r="AD214">
            <v>1149.8</v>
          </cell>
          <cell r="AE214">
            <v>0</v>
          </cell>
          <cell r="AG214">
            <v>0</v>
          </cell>
          <cell r="AH214">
            <v>2000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X214">
            <v>2000</v>
          </cell>
          <cell r="BY214">
            <v>0</v>
          </cell>
          <cell r="CA214">
            <v>2000</v>
          </cell>
          <cell r="CC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V214">
            <v>0</v>
          </cell>
          <cell r="DW214">
            <v>0</v>
          </cell>
          <cell r="DY214">
            <v>0</v>
          </cell>
          <cell r="DZ214">
            <v>0</v>
          </cell>
          <cell r="EA214">
            <v>0</v>
          </cell>
          <cell r="EB214">
            <v>0</v>
          </cell>
          <cell r="EC214">
            <v>0</v>
          </cell>
          <cell r="ED214">
            <v>0</v>
          </cell>
          <cell r="EE214">
            <v>0</v>
          </cell>
          <cell r="EF214">
            <v>0</v>
          </cell>
          <cell r="EG214">
            <v>0</v>
          </cell>
          <cell r="EH214">
            <v>0</v>
          </cell>
          <cell r="EI214">
            <v>0</v>
          </cell>
          <cell r="EJ214">
            <v>0</v>
          </cell>
          <cell r="EL214">
            <v>0</v>
          </cell>
          <cell r="EM214">
            <v>0</v>
          </cell>
        </row>
        <row r="215">
          <cell r="A215" t="str">
            <v>M308606</v>
          </cell>
          <cell r="B215">
            <v>0</v>
          </cell>
          <cell r="C215">
            <v>0</v>
          </cell>
          <cell r="E215">
            <v>7000.55</v>
          </cell>
          <cell r="F215">
            <v>-7000.55</v>
          </cell>
          <cell r="H215" t="str">
            <v>York (Heworth Green)</v>
          </cell>
          <cell r="I215" t="str">
            <v>M308606</v>
          </cell>
          <cell r="J215" t="str">
            <v>iDN</v>
          </cell>
          <cell r="K215" t="str">
            <v>North</v>
          </cell>
          <cell r="Q215">
            <v>0</v>
          </cell>
          <cell r="R215">
            <v>0</v>
          </cell>
          <cell r="S215">
            <v>0</v>
          </cell>
          <cell r="T215">
            <v>21768.7</v>
          </cell>
          <cell r="V215">
            <v>7000.55</v>
          </cell>
          <cell r="W215">
            <v>-7000.55</v>
          </cell>
          <cell r="X215">
            <v>9334.0666666666675</v>
          </cell>
          <cell r="Y215">
            <v>-9334.0666666666675</v>
          </cell>
          <cell r="AA215">
            <v>0</v>
          </cell>
          <cell r="AB215">
            <v>0</v>
          </cell>
          <cell r="AC215">
            <v>0</v>
          </cell>
          <cell r="AD215">
            <v>21768.7</v>
          </cell>
          <cell r="AE215">
            <v>0</v>
          </cell>
          <cell r="AG215">
            <v>0</v>
          </cell>
          <cell r="AH215">
            <v>1000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X215">
            <v>1000</v>
          </cell>
          <cell r="BY215">
            <v>0</v>
          </cell>
          <cell r="CA215">
            <v>1000</v>
          </cell>
          <cell r="CC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V215">
            <v>0</v>
          </cell>
          <cell r="DW215">
            <v>0</v>
          </cell>
          <cell r="DY215">
            <v>0</v>
          </cell>
          <cell r="DZ215">
            <v>0</v>
          </cell>
          <cell r="EA215">
            <v>0</v>
          </cell>
          <cell r="EB215">
            <v>0</v>
          </cell>
          <cell r="EC215">
            <v>0</v>
          </cell>
          <cell r="ED215">
            <v>0</v>
          </cell>
          <cell r="EE215">
            <v>0</v>
          </cell>
          <cell r="EF215">
            <v>0</v>
          </cell>
          <cell r="EG215">
            <v>0</v>
          </cell>
          <cell r="EH215">
            <v>0</v>
          </cell>
          <cell r="EI215">
            <v>0</v>
          </cell>
          <cell r="EJ215">
            <v>0</v>
          </cell>
          <cell r="EL215">
            <v>0</v>
          </cell>
          <cell r="EM215">
            <v>0</v>
          </cell>
        </row>
        <row r="216">
          <cell r="A216" t="str">
            <v>M308607</v>
          </cell>
          <cell r="B216">
            <v>0</v>
          </cell>
          <cell r="C216">
            <v>0</v>
          </cell>
          <cell r="E216">
            <v>-48827.01</v>
          </cell>
          <cell r="F216">
            <v>48827.01</v>
          </cell>
          <cell r="H216" t="str">
            <v>Leeds (Thorpe Park) - Transco</v>
          </cell>
          <cell r="I216" t="str">
            <v>M308607</v>
          </cell>
          <cell r="J216" t="str">
            <v>iDN</v>
          </cell>
          <cell r="K216" t="str">
            <v>North</v>
          </cell>
          <cell r="Q216">
            <v>0</v>
          </cell>
          <cell r="R216">
            <v>0</v>
          </cell>
          <cell r="S216">
            <v>0</v>
          </cell>
          <cell r="T216">
            <v>941020.46</v>
          </cell>
          <cell r="V216">
            <v>-48827.01</v>
          </cell>
          <cell r="W216">
            <v>48827.01</v>
          </cell>
          <cell r="X216">
            <v>-65102.68</v>
          </cell>
          <cell r="Y216">
            <v>65102.68</v>
          </cell>
          <cell r="AA216">
            <v>0</v>
          </cell>
          <cell r="AB216">
            <v>0</v>
          </cell>
          <cell r="AC216">
            <v>0</v>
          </cell>
          <cell r="AD216">
            <v>941020.46</v>
          </cell>
          <cell r="AE216">
            <v>0</v>
          </cell>
          <cell r="AG216">
            <v>0</v>
          </cell>
          <cell r="AH216">
            <v>345000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X216">
            <v>345000</v>
          </cell>
          <cell r="BY216">
            <v>0</v>
          </cell>
          <cell r="CA216">
            <v>345000</v>
          </cell>
          <cell r="CC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V216">
            <v>0</v>
          </cell>
          <cell r="DW216">
            <v>0</v>
          </cell>
          <cell r="DY216">
            <v>0</v>
          </cell>
          <cell r="DZ216">
            <v>0</v>
          </cell>
          <cell r="EA216">
            <v>0</v>
          </cell>
          <cell r="EB216">
            <v>0</v>
          </cell>
          <cell r="EC216">
            <v>0</v>
          </cell>
          <cell r="ED216">
            <v>0</v>
          </cell>
          <cell r="EE216">
            <v>0</v>
          </cell>
          <cell r="EF216">
            <v>0</v>
          </cell>
          <cell r="EG216">
            <v>0</v>
          </cell>
          <cell r="EH216">
            <v>0</v>
          </cell>
          <cell r="EI216">
            <v>0</v>
          </cell>
          <cell r="EJ216">
            <v>0</v>
          </cell>
          <cell r="EL216">
            <v>0</v>
          </cell>
          <cell r="EM216">
            <v>0</v>
          </cell>
        </row>
        <row r="218">
          <cell r="B218">
            <v>7470.51</v>
          </cell>
          <cell r="C218">
            <v>-7470.51</v>
          </cell>
          <cell r="E218">
            <v>475678.78999999992</v>
          </cell>
          <cell r="F218">
            <v>-475678.7699999999</v>
          </cell>
          <cell r="H218" t="str">
            <v>North iDN</v>
          </cell>
          <cell r="Q218">
            <v>32000.019999999997</v>
          </cell>
          <cell r="R218">
            <v>0</v>
          </cell>
          <cell r="S218">
            <v>-32000</v>
          </cell>
          <cell r="T218">
            <v>3587679.7999999989</v>
          </cell>
          <cell r="V218">
            <v>498090.31999999995</v>
          </cell>
          <cell r="W218">
            <v>-466090.29999999976</v>
          </cell>
          <cell r="X218">
            <v>634238.3866666666</v>
          </cell>
          <cell r="Y218">
            <v>-602238.36666666681</v>
          </cell>
          <cell r="AA218">
            <v>0</v>
          </cell>
          <cell r="AB218">
            <v>1.999999999566171E-2</v>
          </cell>
          <cell r="AC218">
            <v>1.999999999566171E-2</v>
          </cell>
          <cell r="AD218">
            <v>3619679.8199999994</v>
          </cell>
          <cell r="AE218">
            <v>32000.019999999997</v>
          </cell>
          <cell r="AG218">
            <v>268000</v>
          </cell>
          <cell r="AH218">
            <v>612000</v>
          </cell>
          <cell r="AI218">
            <v>0</v>
          </cell>
          <cell r="AJ218">
            <v>0</v>
          </cell>
          <cell r="AK218">
            <v>0</v>
          </cell>
          <cell r="AL218">
            <v>0</v>
          </cell>
          <cell r="AM218">
            <v>0</v>
          </cell>
          <cell r="AN218">
            <v>0</v>
          </cell>
          <cell r="AO218">
            <v>19000</v>
          </cell>
          <cell r="AP218">
            <v>5000</v>
          </cell>
          <cell r="AQ218">
            <v>6000</v>
          </cell>
          <cell r="AR218">
            <v>1000</v>
          </cell>
          <cell r="AS218">
            <v>0</v>
          </cell>
          <cell r="AT218">
            <v>0</v>
          </cell>
          <cell r="AU218">
            <v>0</v>
          </cell>
          <cell r="AV218">
            <v>0</v>
          </cell>
          <cell r="AW218">
            <v>4000</v>
          </cell>
          <cell r="AX218">
            <v>1000</v>
          </cell>
          <cell r="AY218">
            <v>0</v>
          </cell>
          <cell r="AZ218">
            <v>1000</v>
          </cell>
          <cell r="BA218">
            <v>0</v>
          </cell>
          <cell r="BB218">
            <v>0</v>
          </cell>
          <cell r="BC218">
            <v>1000</v>
          </cell>
          <cell r="BD218">
            <v>4000</v>
          </cell>
          <cell r="BE218">
            <v>0</v>
          </cell>
          <cell r="BF218">
            <v>0</v>
          </cell>
          <cell r="BG218">
            <v>0</v>
          </cell>
          <cell r="BH218">
            <v>1000</v>
          </cell>
          <cell r="BI218">
            <v>0</v>
          </cell>
          <cell r="BJ218">
            <v>2000</v>
          </cell>
          <cell r="BK218">
            <v>0</v>
          </cell>
          <cell r="BL218">
            <v>1000</v>
          </cell>
          <cell r="BM218">
            <v>2000</v>
          </cell>
          <cell r="BN218">
            <v>0</v>
          </cell>
          <cell r="BO218">
            <v>0</v>
          </cell>
          <cell r="BP218">
            <v>0</v>
          </cell>
          <cell r="BQ218">
            <v>0</v>
          </cell>
          <cell r="BR218">
            <v>0</v>
          </cell>
          <cell r="BS218">
            <v>0</v>
          </cell>
          <cell r="BT218">
            <v>0</v>
          </cell>
          <cell r="BU218">
            <v>0</v>
          </cell>
          <cell r="BV218">
            <v>0</v>
          </cell>
          <cell r="BW218">
            <v>0</v>
          </cell>
          <cell r="BX218">
            <v>928000</v>
          </cell>
          <cell r="BY218">
            <v>0</v>
          </cell>
          <cell r="BZ218">
            <v>0</v>
          </cell>
          <cell r="CA218">
            <v>928000</v>
          </cell>
          <cell r="CB218">
            <v>0</v>
          </cell>
          <cell r="CC218">
            <v>0</v>
          </cell>
          <cell r="CE218">
            <v>2.3571428567038311E-2</v>
          </cell>
          <cell r="CF218">
            <v>31999.991999999998</v>
          </cell>
          <cell r="CG218">
            <v>0</v>
          </cell>
          <cell r="CH218">
            <v>0</v>
          </cell>
          <cell r="CI218">
            <v>0</v>
          </cell>
          <cell r="CJ218">
            <v>0</v>
          </cell>
          <cell r="CK218">
            <v>0</v>
          </cell>
          <cell r="CL218">
            <v>0</v>
          </cell>
          <cell r="CM218">
            <v>3.1092437005275598E-4</v>
          </cell>
          <cell r="CN218">
            <v>4.2016806700677774E-4</v>
          </cell>
          <cell r="CO218">
            <v>0</v>
          </cell>
          <cell r="CP218">
            <v>8.4033613401355547E-5</v>
          </cell>
          <cell r="CQ218">
            <v>0</v>
          </cell>
          <cell r="CR218">
            <v>0</v>
          </cell>
          <cell r="CS218">
            <v>0</v>
          </cell>
          <cell r="CT218">
            <v>0</v>
          </cell>
          <cell r="CU218">
            <v>2.8571428577249336E-3</v>
          </cell>
          <cell r="CV218">
            <v>8.4033613401355547E-5</v>
          </cell>
          <cell r="CW218">
            <v>0</v>
          </cell>
          <cell r="CX218">
            <v>8.4033613401355547E-5</v>
          </cell>
          <cell r="CY218">
            <v>0</v>
          </cell>
          <cell r="CZ218">
            <v>0</v>
          </cell>
          <cell r="DA218">
            <v>8.4033613401355547E-5</v>
          </cell>
          <cell r="DB218">
            <v>3.3613445360542219E-4</v>
          </cell>
          <cell r="DC218">
            <v>0</v>
          </cell>
          <cell r="DD218">
            <v>0</v>
          </cell>
          <cell r="DE218">
            <v>0</v>
          </cell>
          <cell r="DF218">
            <v>0</v>
          </cell>
          <cell r="DG218">
            <v>0</v>
          </cell>
          <cell r="DH218">
            <v>0</v>
          </cell>
          <cell r="DI218">
            <v>0</v>
          </cell>
          <cell r="DJ218">
            <v>0</v>
          </cell>
          <cell r="DK218">
            <v>1.6806722680271109E-4</v>
          </cell>
          <cell r="DL218">
            <v>0</v>
          </cell>
          <cell r="DM218">
            <v>0</v>
          </cell>
          <cell r="DN218">
            <v>0</v>
          </cell>
          <cell r="DO218">
            <v>0</v>
          </cell>
          <cell r="DP218">
            <v>0</v>
          </cell>
          <cell r="DQ218">
            <v>0</v>
          </cell>
          <cell r="DR218">
            <v>0</v>
          </cell>
          <cell r="DS218">
            <v>0</v>
          </cell>
          <cell r="DT218">
            <v>0</v>
          </cell>
          <cell r="DV218">
            <v>32000.019999999997</v>
          </cell>
          <cell r="DW218">
            <v>0</v>
          </cell>
          <cell r="DY218">
            <v>32000.015571428565</v>
          </cell>
          <cell r="DZ218">
            <v>0</v>
          </cell>
          <cell r="EA218">
            <v>8.1512605046088916E-4</v>
          </cell>
          <cell r="EB218">
            <v>2.8571428577249336E-3</v>
          </cell>
          <cell r="EC218">
            <v>3.3613445360542219E-4</v>
          </cell>
          <cell r="ED218">
            <v>2.5210084020406664E-4</v>
          </cell>
          <cell r="EE218">
            <v>0</v>
          </cell>
          <cell r="EF218">
            <v>1.6806722680271109E-4</v>
          </cell>
          <cell r="EG218">
            <v>0</v>
          </cell>
          <cell r="EH218">
            <v>0</v>
          </cell>
          <cell r="EI218">
            <v>0</v>
          </cell>
          <cell r="EJ218">
            <v>0</v>
          </cell>
          <cell r="EL218">
            <v>32000.019999999997</v>
          </cell>
          <cell r="EM218">
            <v>0</v>
          </cell>
        </row>
        <row r="220">
          <cell r="H220" t="str">
            <v>South</v>
          </cell>
        </row>
        <row r="221">
          <cell r="A221" t="str">
            <v>81153</v>
          </cell>
          <cell r="B221">
            <v>267978.92</v>
          </cell>
          <cell r="C221">
            <v>-68756.049999999988</v>
          </cell>
          <cell r="E221">
            <v>1827424.17</v>
          </cell>
          <cell r="F221">
            <v>-34418.339999999851</v>
          </cell>
          <cell r="H221" t="str">
            <v>Wokingham</v>
          </cell>
          <cell r="I221" t="str">
            <v>81153</v>
          </cell>
          <cell r="J221" t="str">
            <v>Transmision</v>
          </cell>
          <cell r="K221" t="str">
            <v>South</v>
          </cell>
          <cell r="Q221">
            <v>2345644.7200000002</v>
          </cell>
          <cell r="R221">
            <v>-8510.2800000002608</v>
          </cell>
          <cell r="S221">
            <v>45029.719999999739</v>
          </cell>
          <cell r="T221">
            <v>-169966.4700000002</v>
          </cell>
          <cell r="V221">
            <v>2631360.9299999997</v>
          </cell>
          <cell r="W221">
            <v>-285716.2099999995</v>
          </cell>
          <cell r="X221">
            <v>2436565.56</v>
          </cell>
          <cell r="Y221">
            <v>-90920.839999999851</v>
          </cell>
          <cell r="AA221">
            <v>199222.87</v>
          </cell>
          <cell r="AB221">
            <v>1793005.83</v>
          </cell>
          <cell r="AC221">
            <v>2390674.44</v>
          </cell>
          <cell r="AD221">
            <v>2175678.25</v>
          </cell>
          <cell r="AE221">
            <v>2337134.44</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10750</v>
          </cell>
          <cell r="BO221">
            <v>0</v>
          </cell>
          <cell r="BP221">
            <v>89250</v>
          </cell>
          <cell r="BQ221">
            <v>0</v>
          </cell>
          <cell r="BR221">
            <v>0</v>
          </cell>
          <cell r="BS221">
            <v>0</v>
          </cell>
          <cell r="BT221">
            <v>0</v>
          </cell>
          <cell r="BU221">
            <v>0</v>
          </cell>
          <cell r="BV221">
            <v>0</v>
          </cell>
          <cell r="BX221">
            <v>0</v>
          </cell>
          <cell r="BY221">
            <v>100000</v>
          </cell>
          <cell r="CA221">
            <v>100000</v>
          </cell>
          <cell r="CC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252156.80740000005</v>
          </cell>
          <cell r="DM221">
            <v>0</v>
          </cell>
          <cell r="DN221">
            <v>2093487.9126000004</v>
          </cell>
          <cell r="DO221">
            <v>0</v>
          </cell>
          <cell r="DP221">
            <v>0</v>
          </cell>
          <cell r="DQ221">
            <v>0</v>
          </cell>
          <cell r="DR221">
            <v>0</v>
          </cell>
          <cell r="DS221">
            <v>0</v>
          </cell>
          <cell r="DT221">
            <v>0</v>
          </cell>
          <cell r="DV221">
            <v>2345644.7200000007</v>
          </cell>
          <cell r="DW221">
            <v>0</v>
          </cell>
          <cell r="DY221">
            <v>0</v>
          </cell>
          <cell r="DZ221">
            <v>0</v>
          </cell>
          <cell r="EA221">
            <v>0</v>
          </cell>
          <cell r="EB221">
            <v>0</v>
          </cell>
          <cell r="EC221">
            <v>0</v>
          </cell>
          <cell r="ED221">
            <v>0</v>
          </cell>
          <cell r="EE221">
            <v>0</v>
          </cell>
          <cell r="EF221">
            <v>0</v>
          </cell>
          <cell r="EG221">
            <v>252156.80740000005</v>
          </cell>
          <cell r="EH221">
            <v>2093487.9126000004</v>
          </cell>
          <cell r="EI221">
            <v>0</v>
          </cell>
          <cell r="EJ221">
            <v>0</v>
          </cell>
          <cell r="EL221">
            <v>2345644.7200000007</v>
          </cell>
          <cell r="EM221">
            <v>0</v>
          </cell>
        </row>
        <row r="222">
          <cell r="A222" t="str">
            <v>81111</v>
          </cell>
          <cell r="B222">
            <v>188225.57</v>
          </cell>
          <cell r="C222">
            <v>-51672.580000000016</v>
          </cell>
          <cell r="E222">
            <v>1118448.57</v>
          </cell>
          <cell r="F222">
            <v>110528.33999999985</v>
          </cell>
          <cell r="H222" t="str">
            <v>Didcot (Old Milton Road)</v>
          </cell>
          <cell r="I222" t="str">
            <v>81111</v>
          </cell>
          <cell r="J222" t="str">
            <v>Transmision</v>
          </cell>
          <cell r="K222" t="str">
            <v>South</v>
          </cell>
          <cell r="Q222">
            <v>1585697.44</v>
          </cell>
          <cell r="R222">
            <v>52938.439999999944</v>
          </cell>
          <cell r="S222">
            <v>52938.439999999944</v>
          </cell>
          <cell r="T222">
            <v>-119385.85999999987</v>
          </cell>
          <cell r="V222">
            <v>1683125.28</v>
          </cell>
          <cell r="W222">
            <v>-97427.840000000084</v>
          </cell>
          <cell r="X222">
            <v>1491264.76</v>
          </cell>
          <cell r="Y222">
            <v>94432.679999999935</v>
          </cell>
          <cell r="AA222">
            <v>136552.99</v>
          </cell>
          <cell r="AB222">
            <v>1228976.9099999999</v>
          </cell>
          <cell r="AC222">
            <v>1638635.88</v>
          </cell>
          <cell r="AD222">
            <v>1466311.58</v>
          </cell>
          <cell r="AE222">
            <v>1638635.88</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100000</v>
          </cell>
          <cell r="BO222">
            <v>0</v>
          </cell>
          <cell r="BP222">
            <v>0</v>
          </cell>
          <cell r="BQ222">
            <v>0</v>
          </cell>
          <cell r="BR222">
            <v>0</v>
          </cell>
          <cell r="BS222">
            <v>0</v>
          </cell>
          <cell r="BT222">
            <v>0</v>
          </cell>
          <cell r="BU222">
            <v>0</v>
          </cell>
          <cell r="BV222">
            <v>0</v>
          </cell>
          <cell r="BX222">
            <v>0</v>
          </cell>
          <cell r="BY222">
            <v>100000</v>
          </cell>
          <cell r="CA222">
            <v>100000</v>
          </cell>
          <cell r="CC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1585697.44</v>
          </cell>
          <cell r="DM222">
            <v>0</v>
          </cell>
          <cell r="DN222">
            <v>0</v>
          </cell>
          <cell r="DO222">
            <v>0</v>
          </cell>
          <cell r="DP222">
            <v>0</v>
          </cell>
          <cell r="DQ222">
            <v>0</v>
          </cell>
          <cell r="DR222">
            <v>0</v>
          </cell>
          <cell r="DS222">
            <v>0</v>
          </cell>
          <cell r="DT222">
            <v>0</v>
          </cell>
          <cell r="DV222">
            <v>1585697.44</v>
          </cell>
          <cell r="DW222">
            <v>0</v>
          </cell>
          <cell r="DY222">
            <v>0</v>
          </cell>
          <cell r="DZ222">
            <v>0</v>
          </cell>
          <cell r="EA222">
            <v>0</v>
          </cell>
          <cell r="EB222">
            <v>0</v>
          </cell>
          <cell r="EC222">
            <v>0</v>
          </cell>
          <cell r="ED222">
            <v>0</v>
          </cell>
          <cell r="EE222">
            <v>0</v>
          </cell>
          <cell r="EF222">
            <v>0</v>
          </cell>
          <cell r="EG222">
            <v>1585697.44</v>
          </cell>
          <cell r="EH222">
            <v>0</v>
          </cell>
          <cell r="EI222">
            <v>0</v>
          </cell>
          <cell r="EJ222">
            <v>0</v>
          </cell>
          <cell r="EL222">
            <v>1585697.44</v>
          </cell>
          <cell r="EM222">
            <v>0</v>
          </cell>
        </row>
        <row r="223">
          <cell r="A223" t="str">
            <v>82052</v>
          </cell>
          <cell r="B223">
            <v>1905.86</v>
          </cell>
          <cell r="C223">
            <v>-650.68999999999983</v>
          </cell>
          <cell r="E223">
            <v>17798.150000000001</v>
          </cell>
          <cell r="F223">
            <v>-6501.6200000000008</v>
          </cell>
          <cell r="H223" t="str">
            <v>South Staff Costs (NGC)</v>
          </cell>
          <cell r="I223" t="str">
            <v>82052</v>
          </cell>
          <cell r="J223" t="str">
            <v>Staff</v>
          </cell>
          <cell r="K223" t="str">
            <v>South</v>
          </cell>
          <cell r="Q223">
            <v>15062.04</v>
          </cell>
          <cell r="R223">
            <v>0</v>
          </cell>
          <cell r="S223">
            <v>0</v>
          </cell>
          <cell r="T223">
            <v>6923.8600000000006</v>
          </cell>
          <cell r="V223">
            <v>23515.730000000003</v>
          </cell>
          <cell r="W223">
            <v>-8453.6900000000023</v>
          </cell>
          <cell r="X223">
            <v>23730.866666666669</v>
          </cell>
          <cell r="Y223">
            <v>-8668.8266666666677</v>
          </cell>
          <cell r="AA223">
            <v>1255.17</v>
          </cell>
          <cell r="AB223">
            <v>11296.53</v>
          </cell>
          <cell r="AC223">
            <v>15062.04</v>
          </cell>
          <cell r="AD223">
            <v>21985.9</v>
          </cell>
          <cell r="AE223">
            <v>15062.04</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1000</v>
          </cell>
          <cell r="BO223">
            <v>0</v>
          </cell>
          <cell r="BP223">
            <v>0</v>
          </cell>
          <cell r="BQ223">
            <v>0</v>
          </cell>
          <cell r="BR223">
            <v>0</v>
          </cell>
          <cell r="BS223">
            <v>0</v>
          </cell>
          <cell r="BT223">
            <v>0</v>
          </cell>
          <cell r="BU223">
            <v>0</v>
          </cell>
          <cell r="BV223">
            <v>0</v>
          </cell>
          <cell r="BX223">
            <v>0</v>
          </cell>
          <cell r="BY223">
            <v>1000</v>
          </cell>
          <cell r="CA223">
            <v>1000</v>
          </cell>
          <cell r="CC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15062.04</v>
          </cell>
          <cell r="DM223">
            <v>0</v>
          </cell>
          <cell r="DN223">
            <v>0</v>
          </cell>
          <cell r="DO223">
            <v>0</v>
          </cell>
          <cell r="DP223">
            <v>0</v>
          </cell>
          <cell r="DQ223">
            <v>0</v>
          </cell>
          <cell r="DR223">
            <v>0</v>
          </cell>
          <cell r="DS223">
            <v>0</v>
          </cell>
          <cell r="DT223">
            <v>0</v>
          </cell>
          <cell r="DV223">
            <v>15062.04</v>
          </cell>
          <cell r="DW223">
            <v>0</v>
          </cell>
          <cell r="DY223">
            <v>0</v>
          </cell>
          <cell r="DZ223">
            <v>0</v>
          </cell>
          <cell r="EA223">
            <v>0</v>
          </cell>
          <cell r="EB223">
            <v>0</v>
          </cell>
          <cell r="EC223">
            <v>0</v>
          </cell>
          <cell r="ED223">
            <v>0</v>
          </cell>
          <cell r="EE223">
            <v>0</v>
          </cell>
          <cell r="EF223">
            <v>0</v>
          </cell>
          <cell r="EG223">
            <v>15062.04</v>
          </cell>
          <cell r="EH223">
            <v>0</v>
          </cell>
          <cell r="EI223">
            <v>0</v>
          </cell>
          <cell r="EJ223">
            <v>0</v>
          </cell>
          <cell r="EL223">
            <v>15062.04</v>
          </cell>
          <cell r="EM223">
            <v>0</v>
          </cell>
        </row>
        <row r="224">
          <cell r="A224" t="str">
            <v>82002</v>
          </cell>
          <cell r="B224">
            <v>1959.02</v>
          </cell>
          <cell r="C224">
            <v>-1615.69</v>
          </cell>
          <cell r="E224">
            <v>14097.7</v>
          </cell>
          <cell r="F224">
            <v>-11007.730000000001</v>
          </cell>
          <cell r="H224" t="str">
            <v>South Staff Costs (Transco)</v>
          </cell>
          <cell r="I224" t="str">
            <v>82002</v>
          </cell>
          <cell r="J224" t="str">
            <v>Staff</v>
          </cell>
          <cell r="K224" t="str">
            <v>South</v>
          </cell>
          <cell r="Q224">
            <v>4119.96</v>
          </cell>
          <cell r="R224">
            <v>0</v>
          </cell>
          <cell r="S224">
            <v>0</v>
          </cell>
          <cell r="T224">
            <v>17928.39</v>
          </cell>
          <cell r="V224">
            <v>19974.760000000002</v>
          </cell>
          <cell r="W224">
            <v>-15854.800000000003</v>
          </cell>
          <cell r="X224">
            <v>18796.933333333334</v>
          </cell>
          <cell r="Y224">
            <v>-14676.973333333335</v>
          </cell>
          <cell r="AA224">
            <v>343.33</v>
          </cell>
          <cell r="AB224">
            <v>3089.97</v>
          </cell>
          <cell r="AC224">
            <v>4119.96</v>
          </cell>
          <cell r="AD224">
            <v>22048.35</v>
          </cell>
          <cell r="AE224">
            <v>4119.96</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1000</v>
          </cell>
          <cell r="BX224">
            <v>1000</v>
          </cell>
          <cell r="BY224">
            <v>0</v>
          </cell>
          <cell r="CA224">
            <v>1000</v>
          </cell>
          <cell r="CC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4119.96</v>
          </cell>
          <cell r="DV224">
            <v>4119.96</v>
          </cell>
          <cell r="DW224">
            <v>0</v>
          </cell>
          <cell r="DY224">
            <v>0</v>
          </cell>
          <cell r="DZ224">
            <v>0</v>
          </cell>
          <cell r="EA224">
            <v>0</v>
          </cell>
          <cell r="EB224">
            <v>0</v>
          </cell>
          <cell r="EC224">
            <v>0</v>
          </cell>
          <cell r="ED224">
            <v>0</v>
          </cell>
          <cell r="EE224">
            <v>0</v>
          </cell>
          <cell r="EF224">
            <v>0</v>
          </cell>
          <cell r="EG224">
            <v>0</v>
          </cell>
          <cell r="EH224">
            <v>0</v>
          </cell>
          <cell r="EI224">
            <v>0</v>
          </cell>
          <cell r="EJ224">
            <v>4119.96</v>
          </cell>
          <cell r="EL224">
            <v>4119.96</v>
          </cell>
          <cell r="EM224">
            <v>0</v>
          </cell>
        </row>
        <row r="225">
          <cell r="A225" t="str">
            <v>NDC</v>
          </cell>
          <cell r="B225">
            <v>37129.15</v>
          </cell>
          <cell r="C225">
            <v>17021.989999999998</v>
          </cell>
          <cell r="E225">
            <v>486266.54</v>
          </cell>
          <cell r="F225">
            <v>1093.7200000000303</v>
          </cell>
          <cell r="H225" t="str">
            <v>Erdington NDC (Gravelly Hill)</v>
          </cell>
          <cell r="J225" t="str">
            <v/>
          </cell>
          <cell r="K225" t="str">
            <v/>
          </cell>
          <cell r="Q225">
            <v>649813.68000000005</v>
          </cell>
          <cell r="R225">
            <v>0</v>
          </cell>
          <cell r="S225">
            <v>0</v>
          </cell>
          <cell r="T225">
            <v>52531.859999999986</v>
          </cell>
          <cell r="V225">
            <v>597653.99</v>
          </cell>
          <cell r="W225">
            <v>52159.690000000061</v>
          </cell>
          <cell r="X225">
            <v>648355.3866666666</v>
          </cell>
          <cell r="Y225">
            <v>1458.2933333334513</v>
          </cell>
          <cell r="AA225">
            <v>54151.14</v>
          </cell>
          <cell r="AB225">
            <v>487360.26</v>
          </cell>
          <cell r="AC225">
            <v>649813.68000000005</v>
          </cell>
          <cell r="AD225">
            <v>702345.54</v>
          </cell>
          <cell r="AE225">
            <v>649813.68000000005</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36000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X225">
            <v>36000</v>
          </cell>
          <cell r="BY225">
            <v>0</v>
          </cell>
          <cell r="CA225">
            <v>36000</v>
          </cell>
          <cell r="CC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649813.68000000005</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V225">
            <v>649813.68000000005</v>
          </cell>
          <cell r="DW225">
            <v>0</v>
          </cell>
          <cell r="DY225">
            <v>0</v>
          </cell>
          <cell r="DZ225">
            <v>0</v>
          </cell>
          <cell r="EA225">
            <v>0</v>
          </cell>
          <cell r="EB225">
            <v>0</v>
          </cell>
          <cell r="EC225">
            <v>0</v>
          </cell>
          <cell r="ED225">
            <v>649813.68000000005</v>
          </cell>
          <cell r="EE225">
            <v>0</v>
          </cell>
          <cell r="EF225">
            <v>0</v>
          </cell>
          <cell r="EG225">
            <v>0</v>
          </cell>
          <cell r="EH225">
            <v>0</v>
          </cell>
          <cell r="EI225">
            <v>0</v>
          </cell>
          <cell r="EJ225">
            <v>0</v>
          </cell>
          <cell r="EL225">
            <v>649813.68000000005</v>
          </cell>
          <cell r="EM225">
            <v>0</v>
          </cell>
        </row>
        <row r="226">
          <cell r="A226" t="str">
            <v>81052</v>
          </cell>
          <cell r="B226">
            <v>1165.9100000000001</v>
          </cell>
          <cell r="C226">
            <v>-1165.9100000000001</v>
          </cell>
          <cell r="E226">
            <v>18784.07</v>
          </cell>
          <cell r="F226">
            <v>-18784.07</v>
          </cell>
          <cell r="H226" t="str">
            <v>West Fareham (Brunel Way)</v>
          </cell>
          <cell r="I226" t="str">
            <v>81052</v>
          </cell>
          <cell r="J226" t="str">
            <v>Shared</v>
          </cell>
          <cell r="K226" t="str">
            <v>South</v>
          </cell>
          <cell r="Q226">
            <v>0</v>
          </cell>
          <cell r="R226">
            <v>0</v>
          </cell>
          <cell r="S226">
            <v>0</v>
          </cell>
          <cell r="T226">
            <v>70178.47</v>
          </cell>
          <cell r="V226">
            <v>22281.8</v>
          </cell>
          <cell r="W226">
            <v>-22281.8</v>
          </cell>
          <cell r="X226">
            <v>25045.426666666666</v>
          </cell>
          <cell r="Y226">
            <v>-25045.426666666666</v>
          </cell>
          <cell r="AA226">
            <v>0</v>
          </cell>
          <cell r="AB226">
            <v>0</v>
          </cell>
          <cell r="AC226">
            <v>0</v>
          </cell>
          <cell r="AD226">
            <v>70178.47</v>
          </cell>
          <cell r="AE226">
            <v>0</v>
          </cell>
          <cell r="AG226">
            <v>0</v>
          </cell>
          <cell r="AH226">
            <v>0</v>
          </cell>
          <cell r="AI226">
            <v>0</v>
          </cell>
          <cell r="AJ226">
            <v>0</v>
          </cell>
          <cell r="AK226">
            <v>0</v>
          </cell>
          <cell r="AL226">
            <v>0</v>
          </cell>
          <cell r="AM226">
            <v>0</v>
          </cell>
          <cell r="AN226">
            <v>0</v>
          </cell>
          <cell r="AO226">
            <v>0</v>
          </cell>
          <cell r="AP226">
            <v>0</v>
          </cell>
          <cell r="AQ226">
            <v>0</v>
          </cell>
          <cell r="AR226">
            <v>0</v>
          </cell>
          <cell r="AS226">
            <v>6000</v>
          </cell>
          <cell r="AT226">
            <v>0</v>
          </cell>
          <cell r="AU226">
            <v>0</v>
          </cell>
          <cell r="AV226">
            <v>0</v>
          </cell>
          <cell r="AW226">
            <v>0</v>
          </cell>
          <cell r="AX226">
            <v>0</v>
          </cell>
          <cell r="AY226">
            <v>0</v>
          </cell>
          <cell r="AZ226">
            <v>0</v>
          </cell>
          <cell r="BA226">
            <v>0</v>
          </cell>
          <cell r="BB226">
            <v>0</v>
          </cell>
          <cell r="BC226">
            <v>6000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12000</v>
          </cell>
          <cell r="BY226">
            <v>0</v>
          </cell>
          <cell r="CA226">
            <v>12000</v>
          </cell>
          <cell r="CC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V226">
            <v>0</v>
          </cell>
          <cell r="DW226">
            <v>0</v>
          </cell>
          <cell r="DY226">
            <v>0</v>
          </cell>
          <cell r="DZ226">
            <v>0</v>
          </cell>
          <cell r="EA226">
            <v>0</v>
          </cell>
          <cell r="EB226">
            <v>0</v>
          </cell>
          <cell r="EC226">
            <v>0</v>
          </cell>
          <cell r="ED226">
            <v>0</v>
          </cell>
          <cell r="EE226">
            <v>0</v>
          </cell>
          <cell r="EF226">
            <v>0</v>
          </cell>
          <cell r="EG226">
            <v>0</v>
          </cell>
          <cell r="EH226">
            <v>0</v>
          </cell>
          <cell r="EI226">
            <v>0</v>
          </cell>
          <cell r="EJ226">
            <v>0</v>
          </cell>
          <cell r="EL226">
            <v>0</v>
          </cell>
          <cell r="EM226">
            <v>0</v>
          </cell>
        </row>
        <row r="227">
          <cell r="A227" t="str">
            <v>81060</v>
          </cell>
          <cell r="B227">
            <v>-1678.99</v>
          </cell>
          <cell r="C227">
            <v>1678.99</v>
          </cell>
          <cell r="E227">
            <v>7546.73</v>
          </cell>
          <cell r="F227">
            <v>17721.850000000002</v>
          </cell>
          <cell r="H227" t="str">
            <v>Bromley (Homesdale Road)</v>
          </cell>
          <cell r="I227" t="str">
            <v>81060</v>
          </cell>
          <cell r="J227" t="str">
            <v>Closure</v>
          </cell>
          <cell r="K227" t="str">
            <v>South</v>
          </cell>
          <cell r="L227" t="str">
            <v/>
          </cell>
          <cell r="M227" t="str">
            <v>Feb 06</v>
          </cell>
          <cell r="N227" t="str">
            <v>Feb 06</v>
          </cell>
          <cell r="O227" t="str">
            <v>Sep 05</v>
          </cell>
          <cell r="Q227">
            <v>46325.73</v>
          </cell>
          <cell r="R227">
            <v>0</v>
          </cell>
          <cell r="S227">
            <v>-21057.15</v>
          </cell>
          <cell r="T227">
            <v>-18529.090000000004</v>
          </cell>
          <cell r="V227">
            <v>2509.7599999999993</v>
          </cell>
          <cell r="W227">
            <v>43815.97</v>
          </cell>
          <cell r="X227">
            <v>10062.306666666665</v>
          </cell>
          <cell r="Y227">
            <v>36263.42333333334</v>
          </cell>
          <cell r="AA227">
            <v>0</v>
          </cell>
          <cell r="AB227">
            <v>25268.58</v>
          </cell>
          <cell r="AC227">
            <v>25268.58</v>
          </cell>
          <cell r="AD227">
            <v>27796.639999999999</v>
          </cell>
          <cell r="AE227">
            <v>46325.73</v>
          </cell>
          <cell r="AG227">
            <v>0</v>
          </cell>
          <cell r="AH227">
            <v>0</v>
          </cell>
          <cell r="AI227">
            <v>0</v>
          </cell>
          <cell r="AJ227">
            <v>0</v>
          </cell>
          <cell r="AK227">
            <v>0</v>
          </cell>
          <cell r="AL227">
            <v>0</v>
          </cell>
          <cell r="AM227">
            <v>0</v>
          </cell>
          <cell r="AN227">
            <v>0</v>
          </cell>
          <cell r="AO227">
            <v>0</v>
          </cell>
          <cell r="AP227">
            <v>0</v>
          </cell>
          <cell r="AQ227">
            <v>0</v>
          </cell>
          <cell r="AR227">
            <v>0</v>
          </cell>
          <cell r="AS227">
            <v>6000</v>
          </cell>
          <cell r="AT227">
            <v>0</v>
          </cell>
          <cell r="AU227">
            <v>0</v>
          </cell>
          <cell r="AV227">
            <v>0</v>
          </cell>
          <cell r="AW227">
            <v>0</v>
          </cell>
          <cell r="AX227">
            <v>0</v>
          </cell>
          <cell r="AY227">
            <v>0</v>
          </cell>
          <cell r="AZ227">
            <v>0</v>
          </cell>
          <cell r="BA227">
            <v>0</v>
          </cell>
          <cell r="BB227">
            <v>0</v>
          </cell>
          <cell r="BC227">
            <v>14000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X227">
            <v>20000</v>
          </cell>
          <cell r="BY227">
            <v>0</v>
          </cell>
          <cell r="CA227">
            <v>20000</v>
          </cell>
          <cell r="CC227">
            <v>0</v>
          </cell>
          <cell r="CE227">
            <v>0</v>
          </cell>
          <cell r="CF227">
            <v>0</v>
          </cell>
          <cell r="CG227">
            <v>0</v>
          </cell>
          <cell r="CH227">
            <v>0</v>
          </cell>
          <cell r="CI227">
            <v>0</v>
          </cell>
          <cell r="CJ227">
            <v>0</v>
          </cell>
          <cell r="CK227">
            <v>0</v>
          </cell>
          <cell r="CL227">
            <v>0</v>
          </cell>
          <cell r="CM227">
            <v>0</v>
          </cell>
          <cell r="CN227">
            <v>0</v>
          </cell>
          <cell r="CO227">
            <v>0</v>
          </cell>
          <cell r="CP227">
            <v>0</v>
          </cell>
          <cell r="CQ227">
            <v>13897.718999999999</v>
          </cell>
          <cell r="CR227">
            <v>0</v>
          </cell>
          <cell r="CS227">
            <v>0</v>
          </cell>
          <cell r="CT227">
            <v>0</v>
          </cell>
          <cell r="CU227">
            <v>0</v>
          </cell>
          <cell r="CV227">
            <v>0</v>
          </cell>
          <cell r="CW227">
            <v>0</v>
          </cell>
          <cell r="CX227">
            <v>0</v>
          </cell>
          <cell r="CY227">
            <v>0</v>
          </cell>
          <cell r="CZ227">
            <v>0</v>
          </cell>
          <cell r="DA227">
            <v>32428.010999999999</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V227">
            <v>46325.729999999996</v>
          </cell>
          <cell r="DW227">
            <v>0</v>
          </cell>
          <cell r="DY227">
            <v>0</v>
          </cell>
          <cell r="DZ227">
            <v>0</v>
          </cell>
          <cell r="EA227">
            <v>0</v>
          </cell>
          <cell r="EB227">
            <v>13897.718999999999</v>
          </cell>
          <cell r="EC227">
            <v>0</v>
          </cell>
          <cell r="ED227">
            <v>32428.010999999999</v>
          </cell>
          <cell r="EE227">
            <v>0</v>
          </cell>
          <cell r="EF227">
            <v>0</v>
          </cell>
          <cell r="EG227">
            <v>0</v>
          </cell>
          <cell r="EH227">
            <v>0</v>
          </cell>
          <cell r="EI227">
            <v>0</v>
          </cell>
          <cell r="EJ227">
            <v>0</v>
          </cell>
          <cell r="EL227">
            <v>46325.729999999996</v>
          </cell>
          <cell r="EM227">
            <v>0</v>
          </cell>
        </row>
        <row r="228">
          <cell r="A228" t="str">
            <v>NEW011</v>
          </cell>
          <cell r="B228">
            <v>0</v>
          </cell>
          <cell r="C228">
            <v>0</v>
          </cell>
          <cell r="E228">
            <v>0</v>
          </cell>
          <cell r="F228">
            <v>0</v>
          </cell>
          <cell r="H228" t="str">
            <v>Chelmsford (Chalk End)</v>
          </cell>
          <cell r="I228" t="str">
            <v>NEW011</v>
          </cell>
          <cell r="J228" t="str">
            <v>Closure</v>
          </cell>
          <cell r="K228" t="str">
            <v>South</v>
          </cell>
          <cell r="L228" t="str">
            <v>Apr 05</v>
          </cell>
          <cell r="M228" t="str">
            <v>Apr 05</v>
          </cell>
          <cell r="N228" t="str">
            <v>Apr 05</v>
          </cell>
          <cell r="O228" t="str">
            <v/>
          </cell>
          <cell r="Q228">
            <v>0</v>
          </cell>
          <cell r="R228">
            <v>0</v>
          </cell>
          <cell r="S228">
            <v>0</v>
          </cell>
          <cell r="T228">
            <v>0</v>
          </cell>
          <cell r="V228">
            <v>0</v>
          </cell>
          <cell r="W228">
            <v>0</v>
          </cell>
          <cell r="X228">
            <v>0</v>
          </cell>
          <cell r="Y228">
            <v>0</v>
          </cell>
          <cell r="AA228">
            <v>0</v>
          </cell>
          <cell r="AB228">
            <v>0</v>
          </cell>
          <cell r="AC228">
            <v>0</v>
          </cell>
          <cell r="AD228">
            <v>0</v>
          </cell>
          <cell r="AE228">
            <v>0</v>
          </cell>
          <cell r="AG228">
            <v>0</v>
          </cell>
          <cell r="AH228">
            <v>0</v>
          </cell>
          <cell r="AI228">
            <v>0</v>
          </cell>
          <cell r="AJ228">
            <v>0</v>
          </cell>
          <cell r="AK228">
            <v>0</v>
          </cell>
          <cell r="AL228">
            <v>1000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X228">
            <v>1000</v>
          </cell>
          <cell r="BY228">
            <v>0</v>
          </cell>
          <cell r="CA228">
            <v>1000</v>
          </cell>
          <cell r="CC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V228">
            <v>0</v>
          </cell>
          <cell r="DW228">
            <v>0</v>
          </cell>
          <cell r="DY228">
            <v>0</v>
          </cell>
          <cell r="DZ228">
            <v>0</v>
          </cell>
          <cell r="EA228">
            <v>0</v>
          </cell>
          <cell r="EB228">
            <v>0</v>
          </cell>
          <cell r="EC228">
            <v>0</v>
          </cell>
          <cell r="ED228">
            <v>0</v>
          </cell>
          <cell r="EE228">
            <v>0</v>
          </cell>
          <cell r="EF228">
            <v>0</v>
          </cell>
          <cell r="EG228">
            <v>0</v>
          </cell>
          <cell r="EH228">
            <v>0</v>
          </cell>
          <cell r="EI228">
            <v>0</v>
          </cell>
          <cell r="EJ228">
            <v>0</v>
          </cell>
          <cell r="EL228">
            <v>0</v>
          </cell>
          <cell r="EM228">
            <v>0</v>
          </cell>
        </row>
        <row r="229">
          <cell r="A229" t="str">
            <v>81126</v>
          </cell>
          <cell r="B229">
            <v>-209131.76</v>
          </cell>
          <cell r="C229">
            <v>209131.76</v>
          </cell>
          <cell r="E229">
            <v>221480.77</v>
          </cell>
          <cell r="F229">
            <v>43512.350000000006</v>
          </cell>
          <cell r="H229" t="str">
            <v>Dorking (Brockham House)</v>
          </cell>
          <cell r="I229" t="str">
            <v>81126</v>
          </cell>
          <cell r="J229" t="str">
            <v>Closure</v>
          </cell>
          <cell r="K229" t="str">
            <v>South</v>
          </cell>
          <cell r="L229" t="str">
            <v>Jun 05</v>
          </cell>
          <cell r="M229" t="str">
            <v>Jun 05</v>
          </cell>
          <cell r="N229" t="str">
            <v>Jun 05</v>
          </cell>
          <cell r="O229" t="str">
            <v>Jun 05</v>
          </cell>
          <cell r="Q229">
            <v>262073.78499999997</v>
          </cell>
          <cell r="R229">
            <v>0</v>
          </cell>
          <cell r="S229">
            <v>2919.335000000021</v>
          </cell>
          <cell r="T229">
            <v>657112.875</v>
          </cell>
          <cell r="V229">
            <v>-405914.51</v>
          </cell>
          <cell r="W229">
            <v>667988.29499999993</v>
          </cell>
          <cell r="X229">
            <v>295307.6933333333</v>
          </cell>
          <cell r="Y229">
            <v>-33233.908333333326</v>
          </cell>
          <cell r="AA229">
            <v>0</v>
          </cell>
          <cell r="AB229">
            <v>264993.12</v>
          </cell>
          <cell r="AC229">
            <v>264993.12</v>
          </cell>
          <cell r="AD229">
            <v>919186.66</v>
          </cell>
          <cell r="AE229">
            <v>262073.78499999997</v>
          </cell>
          <cell r="AG229">
            <v>0</v>
          </cell>
          <cell r="AH229">
            <v>0</v>
          </cell>
          <cell r="AI229">
            <v>0</v>
          </cell>
          <cell r="AJ229">
            <v>0</v>
          </cell>
          <cell r="AK229">
            <v>0</v>
          </cell>
          <cell r="AL229">
            <v>0</v>
          </cell>
          <cell r="AM229">
            <v>0</v>
          </cell>
          <cell r="AN229">
            <v>0</v>
          </cell>
          <cell r="AO229">
            <v>0</v>
          </cell>
          <cell r="AP229">
            <v>0</v>
          </cell>
          <cell r="AQ229">
            <v>0</v>
          </cell>
          <cell r="AR229">
            <v>2000</v>
          </cell>
          <cell r="AS229">
            <v>90000</v>
          </cell>
          <cell r="AT229">
            <v>0</v>
          </cell>
          <cell r="AU229">
            <v>0</v>
          </cell>
          <cell r="AV229">
            <v>0</v>
          </cell>
          <cell r="AW229">
            <v>0</v>
          </cell>
          <cell r="AX229">
            <v>0</v>
          </cell>
          <cell r="AY229">
            <v>8000</v>
          </cell>
          <cell r="AZ229">
            <v>0</v>
          </cell>
          <cell r="BA229">
            <v>0</v>
          </cell>
          <cell r="BB229">
            <v>6000</v>
          </cell>
          <cell r="BC229">
            <v>0</v>
          </cell>
          <cell r="BD229">
            <v>0</v>
          </cell>
          <cell r="BE229">
            <v>0</v>
          </cell>
          <cell r="BF229">
            <v>0</v>
          </cell>
          <cell r="BG229">
            <v>0</v>
          </cell>
          <cell r="BH229">
            <v>0</v>
          </cell>
          <cell r="BI229">
            <v>0</v>
          </cell>
          <cell r="BJ229">
            <v>0</v>
          </cell>
          <cell r="BK229">
            <v>0</v>
          </cell>
          <cell r="BL229">
            <v>45000</v>
          </cell>
          <cell r="BM229">
            <v>0</v>
          </cell>
          <cell r="BN229">
            <v>0</v>
          </cell>
          <cell r="BO229">
            <v>0</v>
          </cell>
          <cell r="BP229">
            <v>0</v>
          </cell>
          <cell r="BQ229">
            <v>0</v>
          </cell>
          <cell r="BR229">
            <v>0</v>
          </cell>
          <cell r="BS229">
            <v>0</v>
          </cell>
          <cell r="BT229">
            <v>0</v>
          </cell>
          <cell r="BU229">
            <v>0</v>
          </cell>
          <cell r="BV229">
            <v>0</v>
          </cell>
          <cell r="BX229">
            <v>151000</v>
          </cell>
          <cell r="BY229">
            <v>0</v>
          </cell>
          <cell r="CA229">
            <v>151000</v>
          </cell>
          <cell r="CC229">
            <v>0</v>
          </cell>
          <cell r="CE229">
            <v>0</v>
          </cell>
          <cell r="CF229">
            <v>0</v>
          </cell>
          <cell r="CG229">
            <v>0</v>
          </cell>
          <cell r="CH229">
            <v>0</v>
          </cell>
          <cell r="CI229">
            <v>0</v>
          </cell>
          <cell r="CJ229">
            <v>0</v>
          </cell>
          <cell r="CK229">
            <v>0</v>
          </cell>
          <cell r="CL229">
            <v>0</v>
          </cell>
          <cell r="CM229">
            <v>0</v>
          </cell>
          <cell r="CN229">
            <v>0</v>
          </cell>
          <cell r="CO229">
            <v>0</v>
          </cell>
          <cell r="CP229">
            <v>3471.1759602649004</v>
          </cell>
          <cell r="CQ229">
            <v>156202.91821192051</v>
          </cell>
          <cell r="CR229">
            <v>0</v>
          </cell>
          <cell r="CS229">
            <v>0</v>
          </cell>
          <cell r="CT229">
            <v>0</v>
          </cell>
          <cell r="CU229">
            <v>0</v>
          </cell>
          <cell r="CV229">
            <v>0</v>
          </cell>
          <cell r="CW229">
            <v>13884.703841059601</v>
          </cell>
          <cell r="CX229">
            <v>0</v>
          </cell>
          <cell r="CY229">
            <v>0</v>
          </cell>
          <cell r="CZ229">
            <v>10413.5278807947</v>
          </cell>
          <cell r="DA229">
            <v>0</v>
          </cell>
          <cell r="DB229">
            <v>0</v>
          </cell>
          <cell r="DC229">
            <v>0</v>
          </cell>
          <cell r="DD229">
            <v>0</v>
          </cell>
          <cell r="DE229">
            <v>0</v>
          </cell>
          <cell r="DF229">
            <v>0</v>
          </cell>
          <cell r="DG229">
            <v>0</v>
          </cell>
          <cell r="DH229">
            <v>0</v>
          </cell>
          <cell r="DI229">
            <v>0</v>
          </cell>
          <cell r="DJ229">
            <v>78101.459105960254</v>
          </cell>
          <cell r="DK229">
            <v>0</v>
          </cell>
          <cell r="DL229">
            <v>0</v>
          </cell>
          <cell r="DM229">
            <v>0</v>
          </cell>
          <cell r="DN229">
            <v>0</v>
          </cell>
          <cell r="DO229">
            <v>0</v>
          </cell>
          <cell r="DP229">
            <v>0</v>
          </cell>
          <cell r="DQ229">
            <v>0</v>
          </cell>
          <cell r="DR229">
            <v>0</v>
          </cell>
          <cell r="DS229">
            <v>0</v>
          </cell>
          <cell r="DT229">
            <v>0</v>
          </cell>
          <cell r="DV229">
            <v>262073.78499999997</v>
          </cell>
          <cell r="DW229">
            <v>0</v>
          </cell>
          <cell r="DY229">
            <v>0</v>
          </cell>
          <cell r="DZ229">
            <v>0</v>
          </cell>
          <cell r="EA229">
            <v>3471.1759602649004</v>
          </cell>
          <cell r="EB229">
            <v>156202.91821192051</v>
          </cell>
          <cell r="EC229">
            <v>0</v>
          </cell>
          <cell r="ED229">
            <v>24298.231721854303</v>
          </cell>
          <cell r="EE229">
            <v>0</v>
          </cell>
          <cell r="EF229">
            <v>78101.459105960254</v>
          </cell>
          <cell r="EG229">
            <v>0</v>
          </cell>
          <cell r="EH229">
            <v>0</v>
          </cell>
          <cell r="EI229">
            <v>0</v>
          </cell>
          <cell r="EJ229">
            <v>0</v>
          </cell>
          <cell r="EL229">
            <v>262073.78499999997</v>
          </cell>
          <cell r="EM229">
            <v>0</v>
          </cell>
        </row>
        <row r="230">
          <cell r="A230" t="str">
            <v>81035</v>
          </cell>
          <cell r="B230">
            <v>73253.679999999993</v>
          </cell>
          <cell r="C230">
            <v>7330.7100000000064</v>
          </cell>
          <cell r="E230">
            <v>579585.75</v>
          </cell>
          <cell r="F230">
            <v>145673.76</v>
          </cell>
          <cell r="H230" t="str">
            <v>Gloucester (Glevum House)</v>
          </cell>
          <cell r="I230" t="str">
            <v>81035</v>
          </cell>
          <cell r="J230" t="str">
            <v>Closure</v>
          </cell>
          <cell r="K230" t="str">
            <v>South</v>
          </cell>
          <cell r="L230" t="str">
            <v/>
          </cell>
          <cell r="M230" t="str">
            <v>Mar 06</v>
          </cell>
          <cell r="N230" t="str">
            <v>Feb 06 - metering</v>
          </cell>
          <cell r="O230" t="str">
            <v>Feb 06 - metering</v>
          </cell>
          <cell r="Q230">
            <v>967012.68</v>
          </cell>
          <cell r="R230">
            <v>0</v>
          </cell>
          <cell r="S230">
            <v>-80584.390000000014</v>
          </cell>
          <cell r="T230">
            <v>-78391.410000000033</v>
          </cell>
          <cell r="V230">
            <v>799346.79</v>
          </cell>
          <cell r="W230">
            <v>167665.89000000001</v>
          </cell>
          <cell r="X230">
            <v>772781</v>
          </cell>
          <cell r="Y230">
            <v>194231.68000000005</v>
          </cell>
          <cell r="AA230">
            <v>80584.39</v>
          </cell>
          <cell r="AB230">
            <v>725259.51</v>
          </cell>
          <cell r="AC230">
            <v>886428.29</v>
          </cell>
          <cell r="AD230">
            <v>888621.27</v>
          </cell>
          <cell r="AE230">
            <v>967012.68</v>
          </cell>
          <cell r="AG230">
            <v>0</v>
          </cell>
          <cell r="AH230">
            <v>0</v>
          </cell>
          <cell r="AI230">
            <v>0</v>
          </cell>
          <cell r="AJ230">
            <v>0</v>
          </cell>
          <cell r="AK230">
            <v>0</v>
          </cell>
          <cell r="AL230">
            <v>0</v>
          </cell>
          <cell r="AM230">
            <v>0</v>
          </cell>
          <cell r="AN230">
            <v>0</v>
          </cell>
          <cell r="AO230">
            <v>231000</v>
          </cell>
          <cell r="AP230">
            <v>0</v>
          </cell>
          <cell r="AQ230">
            <v>1000</v>
          </cell>
          <cell r="AR230">
            <v>2000</v>
          </cell>
          <cell r="AS230">
            <v>22000</v>
          </cell>
          <cell r="AT230">
            <v>0</v>
          </cell>
          <cell r="AU230">
            <v>0</v>
          </cell>
          <cell r="AV230">
            <v>0</v>
          </cell>
          <cell r="AW230">
            <v>3000</v>
          </cell>
          <cell r="AX230">
            <v>2000</v>
          </cell>
          <cell r="AY230">
            <v>2000</v>
          </cell>
          <cell r="AZ230">
            <v>1000</v>
          </cell>
          <cell r="BA230">
            <v>0</v>
          </cell>
          <cell r="BB230">
            <v>6000</v>
          </cell>
          <cell r="BC230">
            <v>11000</v>
          </cell>
          <cell r="BD230">
            <v>7000</v>
          </cell>
          <cell r="BE230">
            <v>0</v>
          </cell>
          <cell r="BF230">
            <v>0</v>
          </cell>
          <cell r="BG230">
            <v>0</v>
          </cell>
          <cell r="BH230">
            <v>0</v>
          </cell>
          <cell r="BI230">
            <v>0</v>
          </cell>
          <cell r="BJ230">
            <v>0</v>
          </cell>
          <cell r="BK230">
            <v>0</v>
          </cell>
          <cell r="BL230">
            <v>32000</v>
          </cell>
          <cell r="BM230">
            <v>3000</v>
          </cell>
          <cell r="BN230">
            <v>0</v>
          </cell>
          <cell r="BO230">
            <v>0</v>
          </cell>
          <cell r="BP230">
            <v>0</v>
          </cell>
          <cell r="BQ230">
            <v>0</v>
          </cell>
          <cell r="BR230">
            <v>0</v>
          </cell>
          <cell r="BS230">
            <v>0</v>
          </cell>
          <cell r="BT230">
            <v>0</v>
          </cell>
          <cell r="BU230">
            <v>0</v>
          </cell>
          <cell r="BV230">
            <v>0</v>
          </cell>
          <cell r="BX230">
            <v>323000</v>
          </cell>
          <cell r="BY230">
            <v>0</v>
          </cell>
          <cell r="CA230">
            <v>323000</v>
          </cell>
          <cell r="CC230">
            <v>0</v>
          </cell>
          <cell r="CE230">
            <v>0</v>
          </cell>
          <cell r="CF230">
            <v>0</v>
          </cell>
          <cell r="CG230">
            <v>0</v>
          </cell>
          <cell r="CH230">
            <v>0</v>
          </cell>
          <cell r="CI230">
            <v>0</v>
          </cell>
          <cell r="CJ230">
            <v>0</v>
          </cell>
          <cell r="CK230">
            <v>0</v>
          </cell>
          <cell r="CL230">
            <v>0</v>
          </cell>
          <cell r="CM230">
            <v>691578.72780185763</v>
          </cell>
          <cell r="CN230">
            <v>0</v>
          </cell>
          <cell r="CO230">
            <v>2993.8473065015478</v>
          </cell>
          <cell r="CP230">
            <v>5987.6946130030956</v>
          </cell>
          <cell r="CQ230">
            <v>65864.640743034062</v>
          </cell>
          <cell r="CR230">
            <v>0</v>
          </cell>
          <cell r="CS230">
            <v>0</v>
          </cell>
          <cell r="CT230">
            <v>0</v>
          </cell>
          <cell r="CU230">
            <v>8981.5419195046434</v>
          </cell>
          <cell r="CV230">
            <v>5987.6946130030956</v>
          </cell>
          <cell r="CW230">
            <v>5987.6946130030956</v>
          </cell>
          <cell r="CX230">
            <v>2993.8473065015478</v>
          </cell>
          <cell r="CY230">
            <v>0</v>
          </cell>
          <cell r="CZ230">
            <v>17963.083839009287</v>
          </cell>
          <cell r="DA230">
            <v>32932.320371517031</v>
          </cell>
          <cell r="DB230">
            <v>20956.931145510836</v>
          </cell>
          <cell r="DC230">
            <v>0</v>
          </cell>
          <cell r="DD230">
            <v>0</v>
          </cell>
          <cell r="DE230">
            <v>0</v>
          </cell>
          <cell r="DF230">
            <v>0</v>
          </cell>
          <cell r="DG230">
            <v>0</v>
          </cell>
          <cell r="DH230">
            <v>0</v>
          </cell>
          <cell r="DI230">
            <v>0</v>
          </cell>
          <cell r="DJ230">
            <v>95803.113808049529</v>
          </cell>
          <cell r="DK230">
            <v>8981.5419195046434</v>
          </cell>
          <cell r="DL230">
            <v>0</v>
          </cell>
          <cell r="DM230">
            <v>0</v>
          </cell>
          <cell r="DN230">
            <v>0</v>
          </cell>
          <cell r="DO230">
            <v>0</v>
          </cell>
          <cell r="DP230">
            <v>0</v>
          </cell>
          <cell r="DQ230">
            <v>0</v>
          </cell>
          <cell r="DR230">
            <v>0</v>
          </cell>
          <cell r="DS230">
            <v>0</v>
          </cell>
          <cell r="DT230">
            <v>0</v>
          </cell>
          <cell r="DV230">
            <v>967012.68</v>
          </cell>
          <cell r="DW230">
            <v>0</v>
          </cell>
          <cell r="DY230">
            <v>0</v>
          </cell>
          <cell r="DZ230">
            <v>0</v>
          </cell>
          <cell r="EA230">
            <v>700560.26972136227</v>
          </cell>
          <cell r="EB230">
            <v>74846.182662538704</v>
          </cell>
          <cell r="EC230">
            <v>20956.931145510836</v>
          </cell>
          <cell r="ED230">
            <v>65864.640743034048</v>
          </cell>
          <cell r="EE230">
            <v>0</v>
          </cell>
          <cell r="EF230">
            <v>104784.65572755417</v>
          </cell>
          <cell r="EG230">
            <v>0</v>
          </cell>
          <cell r="EH230">
            <v>0</v>
          </cell>
          <cell r="EI230">
            <v>0</v>
          </cell>
          <cell r="EJ230">
            <v>0</v>
          </cell>
          <cell r="EL230">
            <v>967012.68000000017</v>
          </cell>
          <cell r="EM230">
            <v>0</v>
          </cell>
        </row>
        <row r="231">
          <cell r="A231" t="str">
            <v>81025</v>
          </cell>
          <cell r="B231">
            <v>-50426.97</v>
          </cell>
          <cell r="C231">
            <v>65941.52</v>
          </cell>
          <cell r="E231">
            <v>75597.59</v>
          </cell>
          <cell r="F231">
            <v>64033.360000000015</v>
          </cell>
          <cell r="H231" t="str">
            <v>Hutton (Tallon Road, Brentwood)</v>
          </cell>
          <cell r="I231" t="str">
            <v>81025</v>
          </cell>
          <cell r="J231" t="str">
            <v>Closure</v>
          </cell>
          <cell r="K231" t="str">
            <v>South</v>
          </cell>
          <cell r="L231" t="str">
            <v/>
          </cell>
          <cell r="M231" t="str">
            <v>Aug 05</v>
          </cell>
          <cell r="N231" t="str">
            <v>Jun 05</v>
          </cell>
          <cell r="O231" t="str">
            <v>Feb 06</v>
          </cell>
          <cell r="Q231">
            <v>81209.02</v>
          </cell>
          <cell r="R231">
            <v>-34289.762499999997</v>
          </cell>
          <cell r="S231">
            <v>89451.029999999984</v>
          </cell>
          <cell r="T231">
            <v>95225.64</v>
          </cell>
          <cell r="V231">
            <v>-75683.320000000007</v>
          </cell>
          <cell r="W231">
            <v>156892.34000000003</v>
          </cell>
          <cell r="X231">
            <v>100796.78666666667</v>
          </cell>
          <cell r="Y231">
            <v>-19587.766666666663</v>
          </cell>
          <cell r="AA231">
            <v>15514.55</v>
          </cell>
          <cell r="AB231">
            <v>139630.95000000001</v>
          </cell>
          <cell r="AC231">
            <v>170660.05</v>
          </cell>
          <cell r="AD231">
            <v>176434.66</v>
          </cell>
          <cell r="AE231">
            <v>46919.257500000007</v>
          </cell>
          <cell r="AG231">
            <v>0</v>
          </cell>
          <cell r="AH231">
            <v>0</v>
          </cell>
          <cell r="AI231">
            <v>0</v>
          </cell>
          <cell r="AJ231">
            <v>0</v>
          </cell>
          <cell r="AK231">
            <v>0</v>
          </cell>
          <cell r="AL231">
            <v>60000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60000</v>
          </cell>
          <cell r="BY231">
            <v>0</v>
          </cell>
          <cell r="CA231">
            <v>60000</v>
          </cell>
          <cell r="CC231">
            <v>0</v>
          </cell>
          <cell r="CE231">
            <v>0</v>
          </cell>
          <cell r="CF231">
            <v>0</v>
          </cell>
          <cell r="CG231">
            <v>0</v>
          </cell>
          <cell r="CH231">
            <v>0</v>
          </cell>
          <cell r="CI231">
            <v>0</v>
          </cell>
          <cell r="CJ231">
            <v>81209.02</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V231">
            <v>81209.02</v>
          </cell>
          <cell r="DW231">
            <v>0</v>
          </cell>
          <cell r="DY231">
            <v>0</v>
          </cell>
          <cell r="DZ231">
            <v>81209.02</v>
          </cell>
          <cell r="EA231">
            <v>0</v>
          </cell>
          <cell r="EB231">
            <v>0</v>
          </cell>
          <cell r="EC231">
            <v>0</v>
          </cell>
          <cell r="ED231">
            <v>0</v>
          </cell>
          <cell r="EE231">
            <v>0</v>
          </cell>
          <cell r="EF231">
            <v>0</v>
          </cell>
          <cell r="EG231">
            <v>0</v>
          </cell>
          <cell r="EH231">
            <v>0</v>
          </cell>
          <cell r="EI231">
            <v>0</v>
          </cell>
          <cell r="EJ231">
            <v>0</v>
          </cell>
          <cell r="EL231">
            <v>81209.02</v>
          </cell>
          <cell r="EM231">
            <v>0</v>
          </cell>
        </row>
        <row r="232">
          <cell r="A232" t="str">
            <v>NEW012</v>
          </cell>
          <cell r="B232">
            <v>0</v>
          </cell>
          <cell r="C232">
            <v>0</v>
          </cell>
          <cell r="E232">
            <v>0</v>
          </cell>
          <cell r="F232">
            <v>0</v>
          </cell>
          <cell r="H232" t="str">
            <v>Kensall Green</v>
          </cell>
          <cell r="I232" t="str">
            <v>NEW012</v>
          </cell>
          <cell r="J232" t="str">
            <v>Closure</v>
          </cell>
          <cell r="K232" t="str">
            <v>South</v>
          </cell>
          <cell r="L232" t="str">
            <v/>
          </cell>
          <cell r="M232" t="str">
            <v>Sep 05</v>
          </cell>
          <cell r="N232" t="str">
            <v>Sep 05</v>
          </cell>
          <cell r="O232" t="str">
            <v/>
          </cell>
          <cell r="Q232">
            <v>0</v>
          </cell>
          <cell r="R232">
            <v>0</v>
          </cell>
          <cell r="S232">
            <v>0</v>
          </cell>
          <cell r="T232">
            <v>0</v>
          </cell>
          <cell r="V232">
            <v>0</v>
          </cell>
          <cell r="W232">
            <v>0</v>
          </cell>
          <cell r="X232">
            <v>0</v>
          </cell>
          <cell r="Y232">
            <v>0</v>
          </cell>
          <cell r="AA232">
            <v>0</v>
          </cell>
          <cell r="AB232">
            <v>0</v>
          </cell>
          <cell r="AC232">
            <v>0</v>
          </cell>
          <cell r="AD232">
            <v>0</v>
          </cell>
          <cell r="AE232">
            <v>0</v>
          </cell>
          <cell r="AG232">
            <v>0</v>
          </cell>
          <cell r="AH232">
            <v>0</v>
          </cell>
          <cell r="AI232">
            <v>0</v>
          </cell>
          <cell r="AJ232">
            <v>0</v>
          </cell>
          <cell r="AK232">
            <v>1000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X232">
            <v>1000</v>
          </cell>
          <cell r="BY232">
            <v>0</v>
          </cell>
          <cell r="CA232">
            <v>1000</v>
          </cell>
          <cell r="CC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V232">
            <v>0</v>
          </cell>
          <cell r="DW232">
            <v>0</v>
          </cell>
          <cell r="DY232">
            <v>0</v>
          </cell>
          <cell r="DZ232">
            <v>0</v>
          </cell>
          <cell r="EA232">
            <v>0</v>
          </cell>
          <cell r="EB232">
            <v>0</v>
          </cell>
          <cell r="EC232">
            <v>0</v>
          </cell>
          <cell r="ED232">
            <v>0</v>
          </cell>
          <cell r="EE232">
            <v>0</v>
          </cell>
          <cell r="EF232">
            <v>0</v>
          </cell>
          <cell r="EG232">
            <v>0</v>
          </cell>
          <cell r="EH232">
            <v>0</v>
          </cell>
          <cell r="EI232">
            <v>0</v>
          </cell>
          <cell r="EJ232">
            <v>0</v>
          </cell>
          <cell r="EL232">
            <v>0</v>
          </cell>
          <cell r="EM232">
            <v>0</v>
          </cell>
        </row>
        <row r="233">
          <cell r="A233" t="str">
            <v>81088</v>
          </cell>
          <cell r="B233">
            <v>-2868.85</v>
          </cell>
          <cell r="C233">
            <v>2868.85</v>
          </cell>
          <cell r="E233">
            <v>72631.53</v>
          </cell>
          <cell r="F233">
            <v>-72631.53</v>
          </cell>
          <cell r="H233" t="str">
            <v>London (Buckingham Gate)</v>
          </cell>
          <cell r="I233" t="str">
            <v>81088</v>
          </cell>
          <cell r="J233" t="str">
            <v>Closure</v>
          </cell>
          <cell r="K233" t="str">
            <v>South</v>
          </cell>
          <cell r="L233" t="str">
            <v>Jun 05</v>
          </cell>
          <cell r="M233" t="str">
            <v>Jun 05</v>
          </cell>
          <cell r="N233" t="str">
            <v>Jun 05</v>
          </cell>
          <cell r="O233" t="str">
            <v>Mar 05</v>
          </cell>
          <cell r="Q233">
            <v>72252.087499999994</v>
          </cell>
          <cell r="R233">
            <v>0</v>
          </cell>
          <cell r="S233">
            <v>-72252.087499999994</v>
          </cell>
          <cell r="T233">
            <v>204777.32249999998</v>
          </cell>
          <cell r="V233">
            <v>64024.979999999996</v>
          </cell>
          <cell r="W233">
            <v>8227.1074999999983</v>
          </cell>
          <cell r="X233">
            <v>96842.04</v>
          </cell>
          <cell r="Y233">
            <v>-24589.952499999999</v>
          </cell>
          <cell r="AA233">
            <v>0</v>
          </cell>
          <cell r="AB233">
            <v>0</v>
          </cell>
          <cell r="AC233">
            <v>0</v>
          </cell>
          <cell r="AD233">
            <v>277029.40999999997</v>
          </cell>
          <cell r="AE233">
            <v>72252.087499999994</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3000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X233">
            <v>3000</v>
          </cell>
          <cell r="BY233">
            <v>0</v>
          </cell>
          <cell r="CA233">
            <v>3000</v>
          </cell>
          <cell r="CC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72252.087499999994</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V233">
            <v>72252.087499999994</v>
          </cell>
          <cell r="DW233">
            <v>0</v>
          </cell>
          <cell r="DY233">
            <v>0</v>
          </cell>
          <cell r="DZ233">
            <v>0</v>
          </cell>
          <cell r="EA233">
            <v>0</v>
          </cell>
          <cell r="EB233">
            <v>0</v>
          </cell>
          <cell r="EC233">
            <v>0</v>
          </cell>
          <cell r="ED233">
            <v>72252.087499999994</v>
          </cell>
          <cell r="EE233">
            <v>0</v>
          </cell>
          <cell r="EF233">
            <v>0</v>
          </cell>
          <cell r="EG233">
            <v>0</v>
          </cell>
          <cell r="EH233">
            <v>0</v>
          </cell>
          <cell r="EI233">
            <v>0</v>
          </cell>
          <cell r="EJ233">
            <v>0</v>
          </cell>
          <cell r="EL233">
            <v>72252.087499999994</v>
          </cell>
          <cell r="EM233">
            <v>0</v>
          </cell>
        </row>
        <row r="234">
          <cell r="A234" t="str">
            <v>81031</v>
          </cell>
          <cell r="B234">
            <v>-1482.8</v>
          </cell>
          <cell r="C234">
            <v>12367.519999999999</v>
          </cell>
          <cell r="E234">
            <v>65927.91</v>
          </cell>
          <cell r="F234">
            <v>32034.569999999992</v>
          </cell>
          <cell r="H234" t="str">
            <v>Romford (Crow Lane)</v>
          </cell>
          <cell r="I234" t="str">
            <v>81031</v>
          </cell>
          <cell r="J234" t="str">
            <v>Closure</v>
          </cell>
          <cell r="K234" t="str">
            <v>South</v>
          </cell>
          <cell r="L234" t="str">
            <v/>
          </cell>
          <cell r="M234" t="str">
            <v>Aug 05</v>
          </cell>
          <cell r="N234" t="str">
            <v>Aug 05</v>
          </cell>
          <cell r="O234" t="str">
            <v>Feb 06</v>
          </cell>
          <cell r="Q234">
            <v>51928.4</v>
          </cell>
          <cell r="R234">
            <v>2495.1999999999971</v>
          </cell>
          <cell r="S234">
            <v>67803.51999999999</v>
          </cell>
          <cell r="T234">
            <v>67401.09</v>
          </cell>
          <cell r="V234">
            <v>61479.51</v>
          </cell>
          <cell r="W234">
            <v>-9551.11</v>
          </cell>
          <cell r="X234">
            <v>87903.88</v>
          </cell>
          <cell r="Y234">
            <v>-35975.480000000003</v>
          </cell>
          <cell r="AA234">
            <v>10884.72</v>
          </cell>
          <cell r="AB234">
            <v>97962.48</v>
          </cell>
          <cell r="AC234">
            <v>119731.92</v>
          </cell>
          <cell r="AD234">
            <v>119329.49</v>
          </cell>
          <cell r="AE234">
            <v>54423.6</v>
          </cell>
          <cell r="AG234">
            <v>0</v>
          </cell>
          <cell r="AH234">
            <v>0</v>
          </cell>
          <cell r="AI234">
            <v>0</v>
          </cell>
          <cell r="AJ234">
            <v>0</v>
          </cell>
          <cell r="AK234">
            <v>0</v>
          </cell>
          <cell r="AL234">
            <v>6000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X234">
            <v>6000</v>
          </cell>
          <cell r="BY234">
            <v>0</v>
          </cell>
          <cell r="CA234">
            <v>6000</v>
          </cell>
          <cell r="CC234">
            <v>0</v>
          </cell>
          <cell r="CE234">
            <v>0</v>
          </cell>
          <cell r="CF234">
            <v>0</v>
          </cell>
          <cell r="CG234">
            <v>0</v>
          </cell>
          <cell r="CH234">
            <v>0</v>
          </cell>
          <cell r="CI234">
            <v>0</v>
          </cell>
          <cell r="CJ234">
            <v>51928.4</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V234">
            <v>51928.4</v>
          </cell>
          <cell r="DW234">
            <v>0</v>
          </cell>
          <cell r="DY234">
            <v>0</v>
          </cell>
          <cell r="DZ234">
            <v>51928.4</v>
          </cell>
          <cell r="EA234">
            <v>0</v>
          </cell>
          <cell r="EB234">
            <v>0</v>
          </cell>
          <cell r="EC234">
            <v>0</v>
          </cell>
          <cell r="ED234">
            <v>0</v>
          </cell>
          <cell r="EE234">
            <v>0</v>
          </cell>
          <cell r="EF234">
            <v>0</v>
          </cell>
          <cell r="EG234">
            <v>0</v>
          </cell>
          <cell r="EH234">
            <v>0</v>
          </cell>
          <cell r="EI234">
            <v>0</v>
          </cell>
          <cell r="EJ234">
            <v>0</v>
          </cell>
          <cell r="EL234">
            <v>51928.4</v>
          </cell>
          <cell r="EM234">
            <v>0</v>
          </cell>
        </row>
        <row r="235">
          <cell r="A235" t="str">
            <v>81087</v>
          </cell>
          <cell r="B235">
            <v>-127.53</v>
          </cell>
          <cell r="C235">
            <v>1248.55</v>
          </cell>
          <cell r="E235">
            <v>5549.29</v>
          </cell>
          <cell r="F235">
            <v>4539.8900000000003</v>
          </cell>
          <cell r="H235" t="str">
            <v>Stanmore (Marsh Lane)</v>
          </cell>
          <cell r="I235" t="str">
            <v>81087</v>
          </cell>
          <cell r="J235" t="str">
            <v>Closure</v>
          </cell>
          <cell r="K235" t="str">
            <v>South</v>
          </cell>
          <cell r="L235" t="str">
            <v/>
          </cell>
          <cell r="M235" t="str">
            <v>Sep 05</v>
          </cell>
          <cell r="N235" t="str">
            <v>Sep 05</v>
          </cell>
          <cell r="O235" t="str">
            <v>Feb 06</v>
          </cell>
          <cell r="Q235">
            <v>5852.5</v>
          </cell>
          <cell r="R235">
            <v>873.61999999999989</v>
          </cell>
          <cell r="S235">
            <v>6478.7199999999993</v>
          </cell>
          <cell r="T235">
            <v>7184.3899999999994</v>
          </cell>
          <cell r="V235">
            <v>5166.7</v>
          </cell>
          <cell r="W235">
            <v>685.80000000000018</v>
          </cell>
          <cell r="X235">
            <v>7399.0533333333333</v>
          </cell>
          <cell r="Y235">
            <v>-1546.5533333333333</v>
          </cell>
          <cell r="AA235">
            <v>1121.02</v>
          </cell>
          <cell r="AB235">
            <v>10089.18</v>
          </cell>
          <cell r="AC235">
            <v>12331.22</v>
          </cell>
          <cell r="AD235">
            <v>13036.89</v>
          </cell>
          <cell r="AE235">
            <v>6726.12</v>
          </cell>
          <cell r="AG235">
            <v>0</v>
          </cell>
          <cell r="AH235">
            <v>0</v>
          </cell>
          <cell r="AI235">
            <v>0</v>
          </cell>
          <cell r="AJ235">
            <v>0</v>
          </cell>
          <cell r="AK235">
            <v>0</v>
          </cell>
          <cell r="AL235">
            <v>4000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X235">
            <v>4000</v>
          </cell>
          <cell r="BY235">
            <v>0</v>
          </cell>
          <cell r="CA235">
            <v>4000</v>
          </cell>
          <cell r="CC235">
            <v>0</v>
          </cell>
          <cell r="CE235">
            <v>0</v>
          </cell>
          <cell r="CF235">
            <v>0</v>
          </cell>
          <cell r="CG235">
            <v>0</v>
          </cell>
          <cell r="CH235">
            <v>0</v>
          </cell>
          <cell r="CI235">
            <v>0</v>
          </cell>
          <cell r="CJ235">
            <v>5852.5</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V235">
            <v>5852.5</v>
          </cell>
          <cell r="DW235">
            <v>0</v>
          </cell>
          <cell r="DY235">
            <v>0</v>
          </cell>
          <cell r="DZ235">
            <v>5852.5</v>
          </cell>
          <cell r="EA235">
            <v>0</v>
          </cell>
          <cell r="EB235">
            <v>0</v>
          </cell>
          <cell r="EC235">
            <v>0</v>
          </cell>
          <cell r="ED235">
            <v>0</v>
          </cell>
          <cell r="EE235">
            <v>0</v>
          </cell>
          <cell r="EF235">
            <v>0</v>
          </cell>
          <cell r="EG235">
            <v>0</v>
          </cell>
          <cell r="EH235">
            <v>0</v>
          </cell>
          <cell r="EI235">
            <v>0</v>
          </cell>
          <cell r="EJ235">
            <v>0</v>
          </cell>
          <cell r="EL235">
            <v>5852.5</v>
          </cell>
          <cell r="EM235">
            <v>0</v>
          </cell>
        </row>
        <row r="236">
          <cell r="A236" t="str">
            <v>81143</v>
          </cell>
          <cell r="B236">
            <v>4403.3999999999996</v>
          </cell>
          <cell r="C236">
            <v>1414.1000000000004</v>
          </cell>
          <cell r="E236">
            <v>51659.28</v>
          </cell>
          <cell r="F236">
            <v>698.22000000000116</v>
          </cell>
          <cell r="H236" t="str">
            <v>Stourbridge (Church Avenue)</v>
          </cell>
          <cell r="I236" t="str">
            <v>81143</v>
          </cell>
          <cell r="J236" t="str">
            <v>Closure</v>
          </cell>
          <cell r="K236" t="str">
            <v>South</v>
          </cell>
          <cell r="L236" t="str">
            <v/>
          </cell>
          <cell r="M236" t="str">
            <v>Dec 05</v>
          </cell>
          <cell r="N236" t="str">
            <v>Jun 05</v>
          </cell>
          <cell r="O236" t="str">
            <v>Feb 06</v>
          </cell>
          <cell r="Q236">
            <v>52357.5</v>
          </cell>
          <cell r="R236">
            <v>0</v>
          </cell>
          <cell r="S236">
            <v>11635</v>
          </cell>
          <cell r="T236">
            <v>23863.440000000002</v>
          </cell>
          <cell r="V236">
            <v>64869.479999999996</v>
          </cell>
          <cell r="W236">
            <v>-12511.979999999996</v>
          </cell>
          <cell r="X236">
            <v>68879.039999999994</v>
          </cell>
          <cell r="Y236">
            <v>-16521.539999999994</v>
          </cell>
          <cell r="AA236">
            <v>5817.5</v>
          </cell>
          <cell r="AB236">
            <v>52357.5</v>
          </cell>
          <cell r="AC236">
            <v>63992.5</v>
          </cell>
          <cell r="AD236">
            <v>76220.94</v>
          </cell>
          <cell r="AE236">
            <v>52357.5</v>
          </cell>
          <cell r="AG236">
            <v>0</v>
          </cell>
          <cell r="AH236">
            <v>0</v>
          </cell>
          <cell r="AI236">
            <v>0</v>
          </cell>
          <cell r="AJ236">
            <v>0</v>
          </cell>
          <cell r="AK236">
            <v>0</v>
          </cell>
          <cell r="AL236">
            <v>0</v>
          </cell>
          <cell r="AM236">
            <v>0</v>
          </cell>
          <cell r="AN236">
            <v>4000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21000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X236">
            <v>25000</v>
          </cell>
          <cell r="BY236">
            <v>0</v>
          </cell>
          <cell r="CA236">
            <v>25000</v>
          </cell>
          <cell r="CC236">
            <v>0</v>
          </cell>
          <cell r="CE236">
            <v>0</v>
          </cell>
          <cell r="CF236">
            <v>0</v>
          </cell>
          <cell r="CG236">
            <v>0</v>
          </cell>
          <cell r="CH236">
            <v>0</v>
          </cell>
          <cell r="CI236">
            <v>0</v>
          </cell>
          <cell r="CJ236">
            <v>0</v>
          </cell>
          <cell r="CK236">
            <v>0</v>
          </cell>
          <cell r="CL236">
            <v>8377.2000000000007</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43980.3</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V236">
            <v>52357.5</v>
          </cell>
          <cell r="DW236">
            <v>0</v>
          </cell>
          <cell r="DY236">
            <v>0</v>
          </cell>
          <cell r="DZ236">
            <v>8377.2000000000007</v>
          </cell>
          <cell r="EA236">
            <v>0</v>
          </cell>
          <cell r="EB236">
            <v>0</v>
          </cell>
          <cell r="EC236">
            <v>0</v>
          </cell>
          <cell r="ED236">
            <v>43980.3</v>
          </cell>
          <cell r="EE236">
            <v>0</v>
          </cell>
          <cell r="EF236">
            <v>0</v>
          </cell>
          <cell r="EG236">
            <v>0</v>
          </cell>
          <cell r="EH236">
            <v>0</v>
          </cell>
          <cell r="EI236">
            <v>0</v>
          </cell>
          <cell r="EJ236">
            <v>0</v>
          </cell>
          <cell r="EL236">
            <v>52357.5</v>
          </cell>
          <cell r="EM236">
            <v>0</v>
          </cell>
        </row>
        <row r="237">
          <cell r="A237" t="str">
            <v>NEW013</v>
          </cell>
          <cell r="B237">
            <v>0</v>
          </cell>
          <cell r="C237">
            <v>0</v>
          </cell>
          <cell r="E237">
            <v>0</v>
          </cell>
          <cell r="F237">
            <v>0</v>
          </cell>
          <cell r="H237" t="str">
            <v>Welwyn Garden City</v>
          </cell>
          <cell r="I237" t="str">
            <v>NEW013</v>
          </cell>
          <cell r="J237" t="str">
            <v>Closure</v>
          </cell>
          <cell r="K237" t="str">
            <v>South</v>
          </cell>
          <cell r="L237" t="str">
            <v/>
          </cell>
          <cell r="M237" t="str">
            <v>Feb 06</v>
          </cell>
          <cell r="N237" t="str">
            <v>Feb 06</v>
          </cell>
          <cell r="O237" t="str">
            <v/>
          </cell>
          <cell r="Q237">
            <v>0</v>
          </cell>
          <cell r="R237">
            <v>0</v>
          </cell>
          <cell r="S237">
            <v>0</v>
          </cell>
          <cell r="T237">
            <v>0</v>
          </cell>
          <cell r="V237">
            <v>0</v>
          </cell>
          <cell r="W237">
            <v>0</v>
          </cell>
          <cell r="X237">
            <v>0</v>
          </cell>
          <cell r="Y237">
            <v>0</v>
          </cell>
          <cell r="AA237">
            <v>0</v>
          </cell>
          <cell r="AB237">
            <v>0</v>
          </cell>
          <cell r="AC237">
            <v>0</v>
          </cell>
          <cell r="AD237">
            <v>0</v>
          </cell>
          <cell r="AE237">
            <v>0</v>
          </cell>
          <cell r="AG237">
            <v>0</v>
          </cell>
          <cell r="AH237">
            <v>0</v>
          </cell>
          <cell r="AI237">
            <v>0</v>
          </cell>
          <cell r="AJ237">
            <v>0</v>
          </cell>
          <cell r="AK237">
            <v>1000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X237">
            <v>1000</v>
          </cell>
          <cell r="BY237">
            <v>0</v>
          </cell>
          <cell r="CA237">
            <v>1000</v>
          </cell>
          <cell r="CC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V237">
            <v>0</v>
          </cell>
          <cell r="DW237">
            <v>0</v>
          </cell>
          <cell r="DY237">
            <v>0</v>
          </cell>
          <cell r="DZ237">
            <v>0</v>
          </cell>
          <cell r="EA237">
            <v>0</v>
          </cell>
          <cell r="EB237">
            <v>0</v>
          </cell>
          <cell r="EC237">
            <v>0</v>
          </cell>
          <cell r="ED237">
            <v>0</v>
          </cell>
          <cell r="EE237">
            <v>0</v>
          </cell>
          <cell r="EF237">
            <v>0</v>
          </cell>
          <cell r="EG237">
            <v>0</v>
          </cell>
          <cell r="EH237">
            <v>0</v>
          </cell>
          <cell r="EI237">
            <v>0</v>
          </cell>
          <cell r="EJ237">
            <v>0</v>
          </cell>
          <cell r="EL237">
            <v>0</v>
          </cell>
          <cell r="EM237">
            <v>0</v>
          </cell>
        </row>
        <row r="238">
          <cell r="A238" t="str">
            <v>r</v>
          </cell>
          <cell r="B238">
            <v>38014.959999999999</v>
          </cell>
          <cell r="C238">
            <v>-38014.959999999999</v>
          </cell>
          <cell r="E238">
            <v>242868.76</v>
          </cell>
          <cell r="F238">
            <v>-188687.16</v>
          </cell>
          <cell r="H238" t="str">
            <v>Wolverhampton (Stafford Road)</v>
          </cell>
          <cell r="I238" t="str">
            <v>81146</v>
          </cell>
          <cell r="J238" t="str">
            <v>Closure</v>
          </cell>
          <cell r="K238" t="str">
            <v>South</v>
          </cell>
          <cell r="L238" t="str">
            <v>Mar 05</v>
          </cell>
          <cell r="M238" t="str">
            <v>Mar 05</v>
          </cell>
          <cell r="N238" t="str">
            <v>Mar 05</v>
          </cell>
          <cell r="O238" t="str">
            <v>May 05</v>
          </cell>
          <cell r="Q238">
            <v>0</v>
          </cell>
          <cell r="R238">
            <v>0</v>
          </cell>
          <cell r="S238">
            <v>54181.599999999999</v>
          </cell>
          <cell r="T238">
            <v>252834.87</v>
          </cell>
          <cell r="V238">
            <v>356913.64</v>
          </cell>
          <cell r="W238">
            <v>-356913.64</v>
          </cell>
          <cell r="X238">
            <v>323825.01333333337</v>
          </cell>
          <cell r="Y238">
            <v>-323825.01333333337</v>
          </cell>
          <cell r="AA238">
            <v>0</v>
          </cell>
          <cell r="AB238">
            <v>54181.599999999999</v>
          </cell>
          <cell r="AC238">
            <v>54181.599999999999</v>
          </cell>
          <cell r="AD238">
            <v>252834.87</v>
          </cell>
          <cell r="AE238">
            <v>0</v>
          </cell>
          <cell r="AG238">
            <v>0</v>
          </cell>
          <cell r="AH238">
            <v>0</v>
          </cell>
          <cell r="AI238">
            <v>0</v>
          </cell>
          <cell r="AJ238">
            <v>0</v>
          </cell>
          <cell r="AK238">
            <v>0</v>
          </cell>
          <cell r="AL238">
            <v>0</v>
          </cell>
          <cell r="AM238">
            <v>0</v>
          </cell>
          <cell r="AN238">
            <v>110000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X238">
            <v>110000</v>
          </cell>
          <cell r="BY238">
            <v>0</v>
          </cell>
          <cell r="CA238">
            <v>110000</v>
          </cell>
          <cell r="CC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V238">
            <v>0</v>
          </cell>
          <cell r="DW238">
            <v>0</v>
          </cell>
          <cell r="DY238">
            <v>0</v>
          </cell>
          <cell r="DZ238">
            <v>0</v>
          </cell>
          <cell r="EA238">
            <v>0</v>
          </cell>
          <cell r="EB238">
            <v>0</v>
          </cell>
          <cell r="EC238">
            <v>0</v>
          </cell>
          <cell r="ED238">
            <v>0</v>
          </cell>
          <cell r="EE238">
            <v>0</v>
          </cell>
          <cell r="EF238">
            <v>0</v>
          </cell>
          <cell r="EG238">
            <v>0</v>
          </cell>
          <cell r="EH238">
            <v>0</v>
          </cell>
          <cell r="EI238">
            <v>0</v>
          </cell>
          <cell r="EJ238">
            <v>0</v>
          </cell>
          <cell r="EL238">
            <v>0</v>
          </cell>
          <cell r="EM238">
            <v>0</v>
          </cell>
        </row>
        <row r="239">
          <cell r="A239" t="str">
            <v>82020</v>
          </cell>
          <cell r="B239">
            <v>0</v>
          </cell>
          <cell r="C239">
            <v>0</v>
          </cell>
          <cell r="E239">
            <v>0</v>
          </cell>
          <cell r="F239">
            <v>0</v>
          </cell>
          <cell r="H239" t="str">
            <v>Bushbury (Cat and Kittens Lane) - Transco</v>
          </cell>
          <cell r="I239" t="str">
            <v>82020</v>
          </cell>
          <cell r="J239" t="str">
            <v>C</v>
          </cell>
          <cell r="K239" t="str">
            <v>South</v>
          </cell>
          <cell r="Q239">
            <v>0</v>
          </cell>
          <cell r="R239">
            <v>0</v>
          </cell>
          <cell r="S239">
            <v>0</v>
          </cell>
          <cell r="T239">
            <v>0</v>
          </cell>
          <cell r="V239">
            <v>0</v>
          </cell>
          <cell r="W239">
            <v>0</v>
          </cell>
          <cell r="X239">
            <v>0</v>
          </cell>
          <cell r="Y239">
            <v>0</v>
          </cell>
          <cell r="AA239">
            <v>0</v>
          </cell>
          <cell r="AB239">
            <v>0</v>
          </cell>
          <cell r="AC239">
            <v>0</v>
          </cell>
          <cell r="AD239">
            <v>0</v>
          </cell>
          <cell r="AE239">
            <v>0</v>
          </cell>
          <cell r="AG239">
            <v>0</v>
          </cell>
          <cell r="AH239">
            <v>0</v>
          </cell>
          <cell r="AI239">
            <v>0</v>
          </cell>
          <cell r="AJ239">
            <v>0</v>
          </cell>
          <cell r="AK239">
            <v>0</v>
          </cell>
          <cell r="AL239">
            <v>0</v>
          </cell>
          <cell r="AM239">
            <v>0</v>
          </cell>
          <cell r="AN239">
            <v>1000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X239">
            <v>1000</v>
          </cell>
          <cell r="BY239">
            <v>0</v>
          </cell>
          <cell r="CA239">
            <v>1000</v>
          </cell>
          <cell r="CC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V239">
            <v>0</v>
          </cell>
          <cell r="DW239">
            <v>0</v>
          </cell>
          <cell r="DY239">
            <v>0</v>
          </cell>
          <cell r="DZ239">
            <v>0</v>
          </cell>
          <cell r="EA239">
            <v>0</v>
          </cell>
          <cell r="EB239">
            <v>0</v>
          </cell>
          <cell r="EC239">
            <v>0</v>
          </cell>
          <cell r="ED239">
            <v>0</v>
          </cell>
          <cell r="EE239">
            <v>0</v>
          </cell>
          <cell r="EF239">
            <v>0</v>
          </cell>
          <cell r="EG239">
            <v>0</v>
          </cell>
          <cell r="EH239">
            <v>0</v>
          </cell>
          <cell r="EI239">
            <v>0</v>
          </cell>
          <cell r="EJ239">
            <v>0</v>
          </cell>
          <cell r="EL239">
            <v>0</v>
          </cell>
          <cell r="EM239">
            <v>0</v>
          </cell>
        </row>
        <row r="240">
          <cell r="A240" t="str">
            <v>81119</v>
          </cell>
          <cell r="B240">
            <v>3622.14</v>
          </cell>
          <cell r="C240">
            <v>4137.7000000000007</v>
          </cell>
          <cell r="E240">
            <v>78575.75</v>
          </cell>
          <cell r="F240">
            <v>-8737.1900000000023</v>
          </cell>
          <cell r="H240" t="str">
            <v>Chesterton (Holditch Road)</v>
          </cell>
          <cell r="I240" t="str">
            <v>81119</v>
          </cell>
          <cell r="J240" t="str">
            <v>C</v>
          </cell>
          <cell r="K240" t="str">
            <v>South</v>
          </cell>
          <cell r="Q240">
            <v>93118.080000000002</v>
          </cell>
          <cell r="R240">
            <v>0</v>
          </cell>
          <cell r="S240">
            <v>0</v>
          </cell>
          <cell r="T240">
            <v>33999.67</v>
          </cell>
          <cell r="V240">
            <v>89442.17</v>
          </cell>
          <cell r="W240">
            <v>3675.9100000000035</v>
          </cell>
          <cell r="X240">
            <v>104767.66666666667</v>
          </cell>
          <cell r="Y240">
            <v>-11649.58666666667</v>
          </cell>
          <cell r="AA240">
            <v>7759.84</v>
          </cell>
          <cell r="AB240">
            <v>69838.559999999998</v>
          </cell>
          <cell r="AC240">
            <v>93118.080000000002</v>
          </cell>
          <cell r="AD240">
            <v>127117.75</v>
          </cell>
          <cell r="AE240">
            <v>93118.080000000002</v>
          </cell>
          <cell r="AG240">
            <v>0</v>
          </cell>
          <cell r="AH240">
            <v>0</v>
          </cell>
          <cell r="AI240">
            <v>0</v>
          </cell>
          <cell r="AJ240">
            <v>0</v>
          </cell>
          <cell r="AK240">
            <v>0</v>
          </cell>
          <cell r="AL240">
            <v>0</v>
          </cell>
          <cell r="AM240">
            <v>0</v>
          </cell>
          <cell r="AN240">
            <v>26000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X240">
            <v>26000</v>
          </cell>
          <cell r="BY240">
            <v>0</v>
          </cell>
          <cell r="CA240">
            <v>26000</v>
          </cell>
          <cell r="CC240">
            <v>0</v>
          </cell>
          <cell r="CE240">
            <v>0</v>
          </cell>
          <cell r="CF240">
            <v>0</v>
          </cell>
          <cell r="CG240">
            <v>0</v>
          </cell>
          <cell r="CH240">
            <v>0</v>
          </cell>
          <cell r="CI240">
            <v>0</v>
          </cell>
          <cell r="CJ240">
            <v>0</v>
          </cell>
          <cell r="CK240">
            <v>0</v>
          </cell>
          <cell r="CL240">
            <v>93118.080000000002</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V240">
            <v>93118.080000000002</v>
          </cell>
          <cell r="DW240">
            <v>0</v>
          </cell>
          <cell r="DY240">
            <v>0</v>
          </cell>
          <cell r="DZ240">
            <v>93118.080000000002</v>
          </cell>
          <cell r="EA240">
            <v>0</v>
          </cell>
          <cell r="EB240">
            <v>0</v>
          </cell>
          <cell r="EC240">
            <v>0</v>
          </cell>
          <cell r="ED240">
            <v>0</v>
          </cell>
          <cell r="EE240">
            <v>0</v>
          </cell>
          <cell r="EF240">
            <v>0</v>
          </cell>
          <cell r="EG240">
            <v>0</v>
          </cell>
          <cell r="EH240">
            <v>0</v>
          </cell>
          <cell r="EI240">
            <v>0</v>
          </cell>
          <cell r="EJ240">
            <v>0</v>
          </cell>
          <cell r="EL240">
            <v>93118.080000000002</v>
          </cell>
          <cell r="EM240">
            <v>0</v>
          </cell>
        </row>
        <row r="241">
          <cell r="A241" t="str">
            <v>81144</v>
          </cell>
          <cell r="B241">
            <v>4911.07</v>
          </cell>
          <cell r="C241">
            <v>29257.980000000003</v>
          </cell>
          <cell r="E241">
            <v>247863.81</v>
          </cell>
          <cell r="F241">
            <v>59657.640000000014</v>
          </cell>
          <cell r="H241" t="str">
            <v>Sandwell (West Bromwich)</v>
          </cell>
          <cell r="I241" t="str">
            <v>81144</v>
          </cell>
          <cell r="J241" t="str">
            <v>C</v>
          </cell>
          <cell r="K241" t="str">
            <v>South</v>
          </cell>
          <cell r="Q241">
            <v>375859.55</v>
          </cell>
          <cell r="R241">
            <v>0</v>
          </cell>
          <cell r="S241">
            <v>0</v>
          </cell>
          <cell r="T241">
            <v>-26131.450000000012</v>
          </cell>
          <cell r="V241">
            <v>262597.02</v>
          </cell>
          <cell r="W241">
            <v>113262.52999999997</v>
          </cell>
          <cell r="X241">
            <v>330485.07999999996</v>
          </cell>
          <cell r="Y241">
            <v>45374.47000000003</v>
          </cell>
          <cell r="AA241">
            <v>34169.050000000003</v>
          </cell>
          <cell r="AB241">
            <v>307521.45</v>
          </cell>
          <cell r="AC241">
            <v>375859.55</v>
          </cell>
          <cell r="AD241">
            <v>349728.1</v>
          </cell>
          <cell r="AE241">
            <v>375859.55</v>
          </cell>
          <cell r="AG241">
            <v>0</v>
          </cell>
          <cell r="AH241">
            <v>0</v>
          </cell>
          <cell r="AI241">
            <v>0</v>
          </cell>
          <cell r="AJ241">
            <v>0</v>
          </cell>
          <cell r="AK241">
            <v>0</v>
          </cell>
          <cell r="AL241">
            <v>0</v>
          </cell>
          <cell r="AM241">
            <v>0</v>
          </cell>
          <cell r="AN241">
            <v>136000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X241">
            <v>136000</v>
          </cell>
          <cell r="BY241">
            <v>0</v>
          </cell>
          <cell r="CA241">
            <v>136000</v>
          </cell>
          <cell r="CC241">
            <v>0</v>
          </cell>
          <cell r="CE241">
            <v>0</v>
          </cell>
          <cell r="CF241">
            <v>0</v>
          </cell>
          <cell r="CG241">
            <v>0</v>
          </cell>
          <cell r="CH241">
            <v>0</v>
          </cell>
          <cell r="CI241">
            <v>0</v>
          </cell>
          <cell r="CJ241">
            <v>0</v>
          </cell>
          <cell r="CK241">
            <v>0</v>
          </cell>
          <cell r="CL241">
            <v>375859.55</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V241">
            <v>375859.55</v>
          </cell>
          <cell r="DW241">
            <v>0</v>
          </cell>
          <cell r="DY241">
            <v>0</v>
          </cell>
          <cell r="DZ241">
            <v>375859.55</v>
          </cell>
          <cell r="EA241">
            <v>0</v>
          </cell>
          <cell r="EB241">
            <v>0</v>
          </cell>
          <cell r="EC241">
            <v>0</v>
          </cell>
          <cell r="ED241">
            <v>0</v>
          </cell>
          <cell r="EE241">
            <v>0</v>
          </cell>
          <cell r="EF241">
            <v>0</v>
          </cell>
          <cell r="EG241">
            <v>0</v>
          </cell>
          <cell r="EH241">
            <v>0</v>
          </cell>
          <cell r="EI241">
            <v>0</v>
          </cell>
          <cell r="EJ241">
            <v>0</v>
          </cell>
          <cell r="EL241">
            <v>375859.55</v>
          </cell>
          <cell r="EM241">
            <v>0</v>
          </cell>
        </row>
        <row r="242">
          <cell r="A242" t="str">
            <v>81053</v>
          </cell>
          <cell r="B242">
            <v>-285.69</v>
          </cell>
          <cell r="C242">
            <v>2024.97</v>
          </cell>
          <cell r="E242">
            <v>17681.61</v>
          </cell>
          <cell r="F242">
            <v>-2028.0900000000001</v>
          </cell>
          <cell r="H242" t="str">
            <v>Hereford (Perseverance Road)</v>
          </cell>
          <cell r="I242" t="str">
            <v>81053</v>
          </cell>
          <cell r="J242" t="str">
            <v>C</v>
          </cell>
          <cell r="K242" t="str">
            <v>South</v>
          </cell>
          <cell r="Q242">
            <v>19132.080000000002</v>
          </cell>
          <cell r="R242">
            <v>0</v>
          </cell>
          <cell r="S242">
            <v>0</v>
          </cell>
          <cell r="T242">
            <v>5934.1399999999994</v>
          </cell>
          <cell r="V242">
            <v>16824.54</v>
          </cell>
          <cell r="W242">
            <v>2307.5400000000009</v>
          </cell>
          <cell r="X242">
            <v>23575.48</v>
          </cell>
          <cell r="Y242">
            <v>-4443.3999999999978</v>
          </cell>
          <cell r="AA242">
            <v>1739.28</v>
          </cell>
          <cell r="AB242">
            <v>15653.52</v>
          </cell>
          <cell r="AC242">
            <v>19132.080000000002</v>
          </cell>
          <cell r="AD242">
            <v>25066.22</v>
          </cell>
          <cell r="AE242">
            <v>19132.080000000002</v>
          </cell>
          <cell r="AG242">
            <v>0</v>
          </cell>
          <cell r="AH242">
            <v>0</v>
          </cell>
          <cell r="AI242">
            <v>0</v>
          </cell>
          <cell r="AJ242">
            <v>0</v>
          </cell>
          <cell r="AK242">
            <v>0</v>
          </cell>
          <cell r="AL242">
            <v>0</v>
          </cell>
          <cell r="AM242">
            <v>0</v>
          </cell>
          <cell r="AN242">
            <v>10000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X242">
            <v>10000</v>
          </cell>
          <cell r="BY242">
            <v>0</v>
          </cell>
          <cell r="CA242">
            <v>10000</v>
          </cell>
          <cell r="CC242">
            <v>0</v>
          </cell>
          <cell r="CE242">
            <v>0</v>
          </cell>
          <cell r="CF242">
            <v>0</v>
          </cell>
          <cell r="CG242">
            <v>0</v>
          </cell>
          <cell r="CH242">
            <v>0</v>
          </cell>
          <cell r="CI242">
            <v>0</v>
          </cell>
          <cell r="CJ242">
            <v>0</v>
          </cell>
          <cell r="CK242">
            <v>0</v>
          </cell>
          <cell r="CL242">
            <v>19132.080000000002</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V242">
            <v>19132.080000000002</v>
          </cell>
          <cell r="DW242">
            <v>0</v>
          </cell>
          <cell r="DY242">
            <v>0</v>
          </cell>
          <cell r="DZ242">
            <v>19132.080000000002</v>
          </cell>
          <cell r="EA242">
            <v>0</v>
          </cell>
          <cell r="EB242">
            <v>0</v>
          </cell>
          <cell r="EC242">
            <v>0</v>
          </cell>
          <cell r="ED242">
            <v>0</v>
          </cell>
          <cell r="EE242">
            <v>0</v>
          </cell>
          <cell r="EF242">
            <v>0</v>
          </cell>
          <cell r="EG242">
            <v>0</v>
          </cell>
          <cell r="EH242">
            <v>0</v>
          </cell>
          <cell r="EI242">
            <v>0</v>
          </cell>
          <cell r="EJ242">
            <v>0</v>
          </cell>
          <cell r="EL242">
            <v>19132.080000000002</v>
          </cell>
          <cell r="EM242">
            <v>0</v>
          </cell>
        </row>
        <row r="243">
          <cell r="A243" t="str">
            <v>81151</v>
          </cell>
          <cell r="B243">
            <v>-932.67</v>
          </cell>
          <cell r="C243">
            <v>932.67</v>
          </cell>
          <cell r="E243">
            <v>1930.72</v>
          </cell>
          <cell r="F243">
            <v>-1930.72</v>
          </cell>
          <cell r="H243" t="str">
            <v>Ponders End (Woodall Road)</v>
          </cell>
          <cell r="I243" t="str">
            <v>81151</v>
          </cell>
          <cell r="J243" t="str">
            <v>C</v>
          </cell>
          <cell r="K243" t="str">
            <v>South</v>
          </cell>
          <cell r="Q243">
            <v>0</v>
          </cell>
          <cell r="R243">
            <v>0</v>
          </cell>
          <cell r="S243">
            <v>0</v>
          </cell>
          <cell r="T243">
            <v>5360.31</v>
          </cell>
          <cell r="V243">
            <v>-867.28999999999974</v>
          </cell>
          <cell r="W243">
            <v>867.28999999999974</v>
          </cell>
          <cell r="X243">
            <v>2574.2933333333331</v>
          </cell>
          <cell r="Y243">
            <v>-2574.2933333333331</v>
          </cell>
          <cell r="AA243">
            <v>0</v>
          </cell>
          <cell r="AB243">
            <v>0</v>
          </cell>
          <cell r="AC243">
            <v>0</v>
          </cell>
          <cell r="AD243">
            <v>5360.31</v>
          </cell>
          <cell r="AE243">
            <v>0</v>
          </cell>
          <cell r="AG243">
            <v>0</v>
          </cell>
          <cell r="AH243">
            <v>0</v>
          </cell>
          <cell r="AI243">
            <v>0</v>
          </cell>
          <cell r="AJ243">
            <v>0</v>
          </cell>
          <cell r="AK243">
            <v>0</v>
          </cell>
          <cell r="AL243">
            <v>1000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X243">
            <v>1000</v>
          </cell>
          <cell r="BY243">
            <v>0</v>
          </cell>
          <cell r="CA243">
            <v>1000</v>
          </cell>
          <cell r="CC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V243">
            <v>0</v>
          </cell>
          <cell r="DW243">
            <v>0</v>
          </cell>
          <cell r="DY243">
            <v>0</v>
          </cell>
          <cell r="DZ243">
            <v>0</v>
          </cell>
          <cell r="EA243">
            <v>0</v>
          </cell>
          <cell r="EB243">
            <v>0</v>
          </cell>
          <cell r="EC243">
            <v>0</v>
          </cell>
          <cell r="ED243">
            <v>0</v>
          </cell>
          <cell r="EE243">
            <v>0</v>
          </cell>
          <cell r="EF243">
            <v>0</v>
          </cell>
          <cell r="EG243">
            <v>0</v>
          </cell>
          <cell r="EH243">
            <v>0</v>
          </cell>
          <cell r="EI243">
            <v>0</v>
          </cell>
          <cell r="EJ243">
            <v>0</v>
          </cell>
          <cell r="EL243">
            <v>0</v>
          </cell>
          <cell r="EM243">
            <v>0</v>
          </cell>
        </row>
        <row r="244">
          <cell r="A244" t="str">
            <v>81156</v>
          </cell>
          <cell r="B244">
            <v>0</v>
          </cell>
          <cell r="C244">
            <v>189.77</v>
          </cell>
          <cell r="E244">
            <v>1083.3699999999999</v>
          </cell>
          <cell r="F244">
            <v>624.56000000000017</v>
          </cell>
          <cell r="H244" t="str">
            <v>Redditch (Windsor Road)</v>
          </cell>
          <cell r="I244" t="str">
            <v>81156</v>
          </cell>
          <cell r="J244" t="str">
            <v>C</v>
          </cell>
          <cell r="K244" t="str">
            <v>South</v>
          </cell>
          <cell r="Q244">
            <v>2277.2399999999998</v>
          </cell>
          <cell r="R244">
            <v>0</v>
          </cell>
          <cell r="S244">
            <v>0</v>
          </cell>
          <cell r="T244">
            <v>-1927.7199999999998</v>
          </cell>
          <cell r="V244">
            <v>1083.3699999999999</v>
          </cell>
          <cell r="W244">
            <v>1193.8699999999999</v>
          </cell>
          <cell r="X244">
            <v>1444.4933333333331</v>
          </cell>
          <cell r="Y244">
            <v>832.74666666666667</v>
          </cell>
          <cell r="AA244">
            <v>189.77</v>
          </cell>
          <cell r="AB244">
            <v>1707.93</v>
          </cell>
          <cell r="AC244">
            <v>2277.2399999999998</v>
          </cell>
          <cell r="AD244">
            <v>349.52</v>
          </cell>
          <cell r="AE244">
            <v>2277.2399999999998</v>
          </cell>
          <cell r="AG244">
            <v>0</v>
          </cell>
          <cell r="AH244">
            <v>0</v>
          </cell>
          <cell r="AI244">
            <v>0</v>
          </cell>
          <cell r="AJ244">
            <v>0</v>
          </cell>
          <cell r="AK244">
            <v>0</v>
          </cell>
          <cell r="AL244">
            <v>0</v>
          </cell>
          <cell r="AM244">
            <v>0</v>
          </cell>
          <cell r="AN244">
            <v>1000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X244">
            <v>1000</v>
          </cell>
          <cell r="BY244">
            <v>0</v>
          </cell>
          <cell r="CA244">
            <v>1000</v>
          </cell>
          <cell r="CC244">
            <v>0</v>
          </cell>
          <cell r="CE244">
            <v>0</v>
          </cell>
          <cell r="CF244">
            <v>0</v>
          </cell>
          <cell r="CG244">
            <v>0</v>
          </cell>
          <cell r="CH244">
            <v>0</v>
          </cell>
          <cell r="CI244">
            <v>0</v>
          </cell>
          <cell r="CJ244">
            <v>0</v>
          </cell>
          <cell r="CK244">
            <v>0</v>
          </cell>
          <cell r="CL244">
            <v>2277.2399999999998</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V244">
            <v>2277.2399999999998</v>
          </cell>
          <cell r="DW244">
            <v>0</v>
          </cell>
          <cell r="DY244">
            <v>0</v>
          </cell>
          <cell r="DZ244">
            <v>2277.2399999999998</v>
          </cell>
          <cell r="EA244">
            <v>0</v>
          </cell>
          <cell r="EB244">
            <v>0</v>
          </cell>
          <cell r="EC244">
            <v>0</v>
          </cell>
          <cell r="ED244">
            <v>0</v>
          </cell>
          <cell r="EE244">
            <v>0</v>
          </cell>
          <cell r="EF244">
            <v>0</v>
          </cell>
          <cell r="EG244">
            <v>0</v>
          </cell>
          <cell r="EH244">
            <v>0</v>
          </cell>
          <cell r="EI244">
            <v>0</v>
          </cell>
          <cell r="EJ244">
            <v>0</v>
          </cell>
          <cell r="EL244">
            <v>2277.2399999999998</v>
          </cell>
          <cell r="EM244">
            <v>0</v>
          </cell>
        </row>
        <row r="245">
          <cell r="A245" t="str">
            <v>81112</v>
          </cell>
          <cell r="B245">
            <v>2545.96</v>
          </cell>
          <cell r="C245">
            <v>-99.840000000000146</v>
          </cell>
          <cell r="E245">
            <v>23296.57</v>
          </cell>
          <cell r="F245">
            <v>-1281.489999999998</v>
          </cell>
          <cell r="H245" t="str">
            <v>Telford (Halesfield 9)</v>
          </cell>
          <cell r="I245" t="str">
            <v>81112</v>
          </cell>
          <cell r="J245" t="str">
            <v>C</v>
          </cell>
          <cell r="K245" t="str">
            <v>South</v>
          </cell>
          <cell r="Q245">
            <v>26907.32</v>
          </cell>
          <cell r="R245">
            <v>0</v>
          </cell>
          <cell r="S245">
            <v>0</v>
          </cell>
          <cell r="T245">
            <v>11863.629999999997</v>
          </cell>
          <cell r="V245">
            <v>30934.45</v>
          </cell>
          <cell r="W245">
            <v>-4027.130000000001</v>
          </cell>
          <cell r="X245">
            <v>31062.093333333331</v>
          </cell>
          <cell r="Y245">
            <v>-4154.7733333333308</v>
          </cell>
          <cell r="AA245">
            <v>2446.12</v>
          </cell>
          <cell r="AB245">
            <v>22015.08</v>
          </cell>
          <cell r="AC245">
            <v>26907.32</v>
          </cell>
          <cell r="AD245">
            <v>38770.949999999997</v>
          </cell>
          <cell r="AE245">
            <v>26907.32</v>
          </cell>
          <cell r="AG245">
            <v>0</v>
          </cell>
          <cell r="AH245">
            <v>0</v>
          </cell>
          <cell r="AI245">
            <v>0</v>
          </cell>
          <cell r="AJ245">
            <v>0</v>
          </cell>
          <cell r="AK245">
            <v>0</v>
          </cell>
          <cell r="AL245">
            <v>0</v>
          </cell>
          <cell r="AM245">
            <v>0</v>
          </cell>
          <cell r="AN245">
            <v>4000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X245">
            <v>4000</v>
          </cell>
          <cell r="BY245">
            <v>0</v>
          </cell>
          <cell r="CA245">
            <v>4000</v>
          </cell>
          <cell r="CC245">
            <v>0</v>
          </cell>
          <cell r="CE245">
            <v>0</v>
          </cell>
          <cell r="CF245">
            <v>0</v>
          </cell>
          <cell r="CG245">
            <v>0</v>
          </cell>
          <cell r="CH245">
            <v>0</v>
          </cell>
          <cell r="CI245">
            <v>0</v>
          </cell>
          <cell r="CJ245">
            <v>0</v>
          </cell>
          <cell r="CK245">
            <v>0</v>
          </cell>
          <cell r="CL245">
            <v>26907.32</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V245">
            <v>26907.32</v>
          </cell>
          <cell r="DW245">
            <v>0</v>
          </cell>
          <cell r="DY245">
            <v>0</v>
          </cell>
          <cell r="DZ245">
            <v>26907.32</v>
          </cell>
          <cell r="EA245">
            <v>0</v>
          </cell>
          <cell r="EB245">
            <v>0</v>
          </cell>
          <cell r="EC245">
            <v>0</v>
          </cell>
          <cell r="ED245">
            <v>0</v>
          </cell>
          <cell r="EE245">
            <v>0</v>
          </cell>
          <cell r="EF245">
            <v>0</v>
          </cell>
          <cell r="EG245">
            <v>0</v>
          </cell>
          <cell r="EH245">
            <v>0</v>
          </cell>
          <cell r="EI245">
            <v>0</v>
          </cell>
          <cell r="EJ245">
            <v>0</v>
          </cell>
          <cell r="EL245">
            <v>26907.32</v>
          </cell>
          <cell r="EM245">
            <v>0</v>
          </cell>
        </row>
        <row r="246">
          <cell r="A246" t="str">
            <v>NEW009</v>
          </cell>
          <cell r="B246">
            <v>-30109.34</v>
          </cell>
          <cell r="C246">
            <v>30109.34</v>
          </cell>
          <cell r="E246">
            <v>-270984</v>
          </cell>
          <cell r="F246">
            <v>270984</v>
          </cell>
          <cell r="H246" t="str">
            <v>Slough Alliance</v>
          </cell>
          <cell r="I246" t="str">
            <v>82028</v>
          </cell>
          <cell r="J246" t="str">
            <v>C</v>
          </cell>
          <cell r="K246" t="str">
            <v>South</v>
          </cell>
          <cell r="Q246">
            <v>-352499.20000000001</v>
          </cell>
          <cell r="R246">
            <v>352499.20000000001</v>
          </cell>
          <cell r="S246">
            <v>352499.20000000001</v>
          </cell>
          <cell r="T246">
            <v>352499.20000000001</v>
          </cell>
          <cell r="V246">
            <v>-361312.02</v>
          </cell>
          <cell r="W246">
            <v>8812.820000000007</v>
          </cell>
          <cell r="X246">
            <v>-361312</v>
          </cell>
          <cell r="Y246">
            <v>8812.7999999999884</v>
          </cell>
          <cell r="AA246">
            <v>0</v>
          </cell>
          <cell r="AB246">
            <v>0</v>
          </cell>
          <cell r="AC246">
            <v>0</v>
          </cell>
          <cell r="AD246">
            <v>0</v>
          </cell>
          <cell r="AE246">
            <v>0</v>
          </cell>
          <cell r="AG246">
            <v>0</v>
          </cell>
          <cell r="AH246">
            <v>0</v>
          </cell>
          <cell r="AI246">
            <v>0</v>
          </cell>
          <cell r="AJ246">
            <v>0</v>
          </cell>
          <cell r="AK246">
            <v>1000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X246">
            <v>1000</v>
          </cell>
          <cell r="BY246">
            <v>0</v>
          </cell>
          <cell r="CA246">
            <v>1000</v>
          </cell>
          <cell r="CC246">
            <v>0</v>
          </cell>
          <cell r="CE246">
            <v>0</v>
          </cell>
          <cell r="CF246">
            <v>0</v>
          </cell>
          <cell r="CG246">
            <v>0</v>
          </cell>
          <cell r="CH246">
            <v>0</v>
          </cell>
          <cell r="CI246">
            <v>-352499.20000000001</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V246">
            <v>-352499.20000000001</v>
          </cell>
          <cell r="DW246">
            <v>0</v>
          </cell>
          <cell r="DY246">
            <v>0</v>
          </cell>
          <cell r="DZ246">
            <v>-352499.20000000001</v>
          </cell>
          <cell r="EA246">
            <v>0</v>
          </cell>
          <cell r="EB246">
            <v>0</v>
          </cell>
          <cell r="EC246">
            <v>0</v>
          </cell>
          <cell r="ED246">
            <v>0</v>
          </cell>
          <cell r="EE246">
            <v>0</v>
          </cell>
          <cell r="EF246">
            <v>0</v>
          </cell>
          <cell r="EG246">
            <v>0</v>
          </cell>
          <cell r="EH246">
            <v>0</v>
          </cell>
          <cell r="EI246">
            <v>0</v>
          </cell>
          <cell r="EJ246">
            <v>0</v>
          </cell>
          <cell r="EL246">
            <v>-352499.20000000001</v>
          </cell>
          <cell r="EM246">
            <v>0</v>
          </cell>
        </row>
        <row r="247">
          <cell r="A247" t="str">
            <v>NEW010</v>
          </cell>
          <cell r="B247">
            <v>-10267.25</v>
          </cell>
          <cell r="C247">
            <v>10267.25</v>
          </cell>
          <cell r="E247">
            <v>-92405.25</v>
          </cell>
          <cell r="F247">
            <v>92405.25</v>
          </cell>
          <cell r="H247" t="str">
            <v>Barnet Alliance</v>
          </cell>
          <cell r="I247" t="str">
            <v>82029</v>
          </cell>
          <cell r="J247" t="str">
            <v>C</v>
          </cell>
          <cell r="K247" t="str">
            <v>South</v>
          </cell>
          <cell r="Q247">
            <v>-133784.45000000001</v>
          </cell>
          <cell r="R247">
            <v>133784.45000000001</v>
          </cell>
          <cell r="S247">
            <v>133784.45000000001</v>
          </cell>
          <cell r="T247">
            <v>133784.45000000001</v>
          </cell>
          <cell r="V247">
            <v>-123207</v>
          </cell>
          <cell r="W247">
            <v>-10577.450000000012</v>
          </cell>
          <cell r="X247">
            <v>-123207</v>
          </cell>
          <cell r="Y247">
            <v>-10577.450000000012</v>
          </cell>
          <cell r="AA247">
            <v>0</v>
          </cell>
          <cell r="AB247">
            <v>0</v>
          </cell>
          <cell r="AC247">
            <v>0</v>
          </cell>
          <cell r="AD247">
            <v>0</v>
          </cell>
          <cell r="AE247">
            <v>0</v>
          </cell>
          <cell r="AG247">
            <v>0</v>
          </cell>
          <cell r="AH247">
            <v>0</v>
          </cell>
          <cell r="AI247">
            <v>0</v>
          </cell>
          <cell r="AJ247">
            <v>0</v>
          </cell>
          <cell r="AK247">
            <v>0</v>
          </cell>
          <cell r="AL247">
            <v>1000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X247">
            <v>1000</v>
          </cell>
          <cell r="BY247">
            <v>0</v>
          </cell>
          <cell r="CA247">
            <v>1000</v>
          </cell>
          <cell r="CC247">
            <v>0</v>
          </cell>
          <cell r="CE247">
            <v>0</v>
          </cell>
          <cell r="CF247">
            <v>0</v>
          </cell>
          <cell r="CG247">
            <v>0</v>
          </cell>
          <cell r="CH247">
            <v>0</v>
          </cell>
          <cell r="CI247">
            <v>0</v>
          </cell>
          <cell r="CJ247">
            <v>-133784.45000000001</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V247">
            <v>-133784.45000000001</v>
          </cell>
          <cell r="DW247">
            <v>0</v>
          </cell>
          <cell r="DY247">
            <v>0</v>
          </cell>
          <cell r="DZ247">
            <v>-133784.45000000001</v>
          </cell>
          <cell r="EA247">
            <v>0</v>
          </cell>
          <cell r="EB247">
            <v>0</v>
          </cell>
          <cell r="EC247">
            <v>0</v>
          </cell>
          <cell r="ED247">
            <v>0</v>
          </cell>
          <cell r="EE247">
            <v>0</v>
          </cell>
          <cell r="EF247">
            <v>0</v>
          </cell>
          <cell r="EG247">
            <v>0</v>
          </cell>
          <cell r="EH247">
            <v>0</v>
          </cell>
          <cell r="EI247">
            <v>0</v>
          </cell>
          <cell r="EJ247">
            <v>0</v>
          </cell>
          <cell r="EL247">
            <v>-133784.45000000001</v>
          </cell>
          <cell r="EM247">
            <v>0</v>
          </cell>
        </row>
        <row r="248">
          <cell r="A248" t="str">
            <v>81150</v>
          </cell>
          <cell r="B248">
            <v>3024.67</v>
          </cell>
          <cell r="C248">
            <v>4244.29</v>
          </cell>
          <cell r="E248">
            <v>60667.6</v>
          </cell>
          <cell r="F248">
            <v>4753.0400000000009</v>
          </cell>
          <cell r="H248" t="str">
            <v>Worcester (Tolladine Road)</v>
          </cell>
          <cell r="I248" t="str">
            <v>81150</v>
          </cell>
          <cell r="J248" t="str">
            <v>C</v>
          </cell>
          <cell r="K248" t="str">
            <v>South</v>
          </cell>
          <cell r="Q248">
            <v>79958.559999999998</v>
          </cell>
          <cell r="R248">
            <v>0</v>
          </cell>
          <cell r="S248">
            <v>0</v>
          </cell>
          <cell r="T248">
            <v>19397.830000000002</v>
          </cell>
          <cell r="V248">
            <v>69741.61</v>
          </cell>
          <cell r="W248">
            <v>10216.949999999997</v>
          </cell>
          <cell r="X248">
            <v>80890.133333333331</v>
          </cell>
          <cell r="Y248">
            <v>-931.57333333333372</v>
          </cell>
          <cell r="AA248">
            <v>7268.96</v>
          </cell>
          <cell r="AB248">
            <v>65420.639999999999</v>
          </cell>
          <cell r="AC248">
            <v>79958.559999999998</v>
          </cell>
          <cell r="AD248">
            <v>99356.39</v>
          </cell>
          <cell r="AE248">
            <v>79958.559999999998</v>
          </cell>
          <cell r="AG248">
            <v>0</v>
          </cell>
          <cell r="AH248">
            <v>0</v>
          </cell>
          <cell r="AI248">
            <v>0</v>
          </cell>
          <cell r="AJ248">
            <v>0</v>
          </cell>
          <cell r="AK248">
            <v>0</v>
          </cell>
          <cell r="AL248">
            <v>0</v>
          </cell>
          <cell r="AM248">
            <v>0</v>
          </cell>
          <cell r="AN248">
            <v>10000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X248">
            <v>10000</v>
          </cell>
          <cell r="BY248">
            <v>0</v>
          </cell>
          <cell r="CA248">
            <v>10000</v>
          </cell>
          <cell r="CC248">
            <v>0</v>
          </cell>
          <cell r="CE248">
            <v>0</v>
          </cell>
          <cell r="CF248">
            <v>0</v>
          </cell>
          <cell r="CG248">
            <v>0</v>
          </cell>
          <cell r="CH248">
            <v>0</v>
          </cell>
          <cell r="CI248">
            <v>0</v>
          </cell>
          <cell r="CJ248">
            <v>0</v>
          </cell>
          <cell r="CK248">
            <v>0</v>
          </cell>
          <cell r="CL248">
            <v>79958.559999999998</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V248">
            <v>79958.559999999998</v>
          </cell>
          <cell r="DW248">
            <v>0</v>
          </cell>
          <cell r="DY248">
            <v>0</v>
          </cell>
          <cell r="DZ248">
            <v>79958.559999999998</v>
          </cell>
          <cell r="EA248">
            <v>0</v>
          </cell>
          <cell r="EB248">
            <v>0</v>
          </cell>
          <cell r="EC248">
            <v>0</v>
          </cell>
          <cell r="ED248">
            <v>0</v>
          </cell>
          <cell r="EE248">
            <v>0</v>
          </cell>
          <cell r="EF248">
            <v>0</v>
          </cell>
          <cell r="EG248">
            <v>0</v>
          </cell>
          <cell r="EH248">
            <v>0</v>
          </cell>
          <cell r="EI248">
            <v>0</v>
          </cell>
          <cell r="EJ248">
            <v>0</v>
          </cell>
          <cell r="EL248">
            <v>79958.559999999998</v>
          </cell>
          <cell r="EM248">
            <v>0</v>
          </cell>
        </row>
        <row r="249">
          <cell r="A249" t="str">
            <v>81002</v>
          </cell>
          <cell r="B249">
            <v>-124.69</v>
          </cell>
          <cell r="C249">
            <v>1416.9</v>
          </cell>
          <cell r="E249">
            <v>3442.24</v>
          </cell>
          <cell r="F249">
            <v>8187.65</v>
          </cell>
          <cell r="H249" t="str">
            <v>Bracknell (Bog Lane)</v>
          </cell>
          <cell r="I249" t="str">
            <v>81002</v>
          </cell>
          <cell r="J249" t="str">
            <v>B</v>
          </cell>
          <cell r="K249" t="str">
            <v>South</v>
          </cell>
          <cell r="Q249">
            <v>15506.52</v>
          </cell>
          <cell r="R249">
            <v>0</v>
          </cell>
          <cell r="S249">
            <v>0</v>
          </cell>
          <cell r="T249">
            <v>-10325.92</v>
          </cell>
          <cell r="V249">
            <v>3068.1699999999996</v>
          </cell>
          <cell r="W249">
            <v>12438.35</v>
          </cell>
          <cell r="X249">
            <v>4589.6533333333327</v>
          </cell>
          <cell r="Y249">
            <v>10916.866666666669</v>
          </cell>
          <cell r="AA249">
            <v>1292.21</v>
          </cell>
          <cell r="AB249">
            <v>11629.89</v>
          </cell>
          <cell r="AC249">
            <v>15506.52</v>
          </cell>
          <cell r="AD249">
            <v>5180.6000000000004</v>
          </cell>
          <cell r="AE249">
            <v>15506.52</v>
          </cell>
          <cell r="AG249">
            <v>0</v>
          </cell>
          <cell r="AH249">
            <v>0</v>
          </cell>
          <cell r="AI249">
            <v>0</v>
          </cell>
          <cell r="AJ249">
            <v>0</v>
          </cell>
          <cell r="AK249">
            <v>0</v>
          </cell>
          <cell r="AL249">
            <v>1000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X249">
            <v>1000</v>
          </cell>
          <cell r="BY249">
            <v>0</v>
          </cell>
          <cell r="CA249">
            <v>1000</v>
          </cell>
          <cell r="CC249">
            <v>0</v>
          </cell>
          <cell r="CE249">
            <v>0</v>
          </cell>
          <cell r="CF249">
            <v>0</v>
          </cell>
          <cell r="CG249">
            <v>0</v>
          </cell>
          <cell r="CH249">
            <v>0</v>
          </cell>
          <cell r="CI249">
            <v>0</v>
          </cell>
          <cell r="CJ249">
            <v>15506.52</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V249">
            <v>15506.52</v>
          </cell>
          <cell r="DW249">
            <v>0</v>
          </cell>
          <cell r="DY249">
            <v>0</v>
          </cell>
          <cell r="DZ249">
            <v>15506.52</v>
          </cell>
          <cell r="EA249">
            <v>0</v>
          </cell>
          <cell r="EB249">
            <v>0</v>
          </cell>
          <cell r="EC249">
            <v>0</v>
          </cell>
          <cell r="ED249">
            <v>0</v>
          </cell>
          <cell r="EE249">
            <v>0</v>
          </cell>
          <cell r="EF249">
            <v>0</v>
          </cell>
          <cell r="EG249">
            <v>0</v>
          </cell>
          <cell r="EH249">
            <v>0</v>
          </cell>
          <cell r="EI249">
            <v>0</v>
          </cell>
          <cell r="EJ249">
            <v>0</v>
          </cell>
          <cell r="EL249">
            <v>15506.52</v>
          </cell>
          <cell r="EM249">
            <v>0</v>
          </cell>
        </row>
        <row r="250">
          <cell r="A250" t="str">
            <v>81084</v>
          </cell>
          <cell r="B250">
            <v>2626.55</v>
          </cell>
          <cell r="C250">
            <v>8495.64</v>
          </cell>
          <cell r="E250">
            <v>30940.880000000001</v>
          </cell>
          <cell r="F250">
            <v>69158.83</v>
          </cell>
          <cell r="H250" t="str">
            <v>Bromley (Twelvetrees Crescent)</v>
          </cell>
          <cell r="I250" t="str">
            <v>81084</v>
          </cell>
          <cell r="J250" t="str">
            <v>B</v>
          </cell>
          <cell r="K250" t="str">
            <v>South</v>
          </cell>
          <cell r="Q250">
            <v>133466.28</v>
          </cell>
          <cell r="R250">
            <v>0</v>
          </cell>
          <cell r="S250">
            <v>0</v>
          </cell>
          <cell r="T250">
            <v>-92127.31</v>
          </cell>
          <cell r="V250">
            <v>38820.53</v>
          </cell>
          <cell r="W250">
            <v>94645.75</v>
          </cell>
          <cell r="X250">
            <v>41254.506666666668</v>
          </cell>
          <cell r="Y250">
            <v>92211.773333333331</v>
          </cell>
          <cell r="AA250">
            <v>11122.19</v>
          </cell>
          <cell r="AB250">
            <v>100099.71</v>
          </cell>
          <cell r="AC250">
            <v>133466.28</v>
          </cell>
          <cell r="AD250">
            <v>41338.97</v>
          </cell>
          <cell r="AE250">
            <v>133466.28</v>
          </cell>
          <cell r="AG250">
            <v>0</v>
          </cell>
          <cell r="AH250">
            <v>0</v>
          </cell>
          <cell r="AI250">
            <v>0</v>
          </cell>
          <cell r="AJ250">
            <v>0</v>
          </cell>
          <cell r="AK250">
            <v>0</v>
          </cell>
          <cell r="AL250">
            <v>8000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X250">
            <v>8000</v>
          </cell>
          <cell r="BY250">
            <v>0</v>
          </cell>
          <cell r="CA250">
            <v>8000</v>
          </cell>
          <cell r="CC250">
            <v>0</v>
          </cell>
          <cell r="CE250">
            <v>0</v>
          </cell>
          <cell r="CF250">
            <v>0</v>
          </cell>
          <cell r="CG250">
            <v>0</v>
          </cell>
          <cell r="CH250">
            <v>0</v>
          </cell>
          <cell r="CI250">
            <v>0</v>
          </cell>
          <cell r="CJ250">
            <v>133466.28</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V250">
            <v>133466.28</v>
          </cell>
          <cell r="DW250">
            <v>0</v>
          </cell>
          <cell r="DY250">
            <v>0</v>
          </cell>
          <cell r="DZ250">
            <v>133466.28</v>
          </cell>
          <cell r="EA250">
            <v>0</v>
          </cell>
          <cell r="EB250">
            <v>0</v>
          </cell>
          <cell r="EC250">
            <v>0</v>
          </cell>
          <cell r="ED250">
            <v>0</v>
          </cell>
          <cell r="EE250">
            <v>0</v>
          </cell>
          <cell r="EF250">
            <v>0</v>
          </cell>
          <cell r="EG250">
            <v>0</v>
          </cell>
          <cell r="EH250">
            <v>0</v>
          </cell>
          <cell r="EI250">
            <v>0</v>
          </cell>
          <cell r="EJ250">
            <v>0</v>
          </cell>
          <cell r="EL250">
            <v>133466.28</v>
          </cell>
          <cell r="EM250">
            <v>0</v>
          </cell>
        </row>
        <row r="251">
          <cell r="A251" t="str">
            <v>81154</v>
          </cell>
          <cell r="B251">
            <v>-3101.22</v>
          </cell>
          <cell r="C251">
            <v>3355.1099999999997</v>
          </cell>
          <cell r="E251">
            <v>3944.12</v>
          </cell>
          <cell r="F251">
            <v>-1659.1099999999997</v>
          </cell>
          <cell r="H251" t="str">
            <v>Fulham Sands (End Lane)</v>
          </cell>
          <cell r="I251" t="str">
            <v>81154</v>
          </cell>
          <cell r="J251" t="str">
            <v>B</v>
          </cell>
          <cell r="K251" t="str">
            <v>South</v>
          </cell>
          <cell r="Q251">
            <v>3046.68</v>
          </cell>
          <cell r="R251">
            <v>0</v>
          </cell>
          <cell r="S251">
            <v>0</v>
          </cell>
          <cell r="T251">
            <v>9652.92</v>
          </cell>
          <cell r="V251">
            <v>-5359.54</v>
          </cell>
          <cell r="W251">
            <v>8406.2199999999993</v>
          </cell>
          <cell r="X251">
            <v>5258.8266666666668</v>
          </cell>
          <cell r="Y251">
            <v>-2212.146666666667</v>
          </cell>
          <cell r="AA251">
            <v>253.89</v>
          </cell>
          <cell r="AB251">
            <v>2285.0100000000002</v>
          </cell>
          <cell r="AC251">
            <v>3046.68</v>
          </cell>
          <cell r="AD251">
            <v>12699.6</v>
          </cell>
          <cell r="AE251">
            <v>3046.68</v>
          </cell>
          <cell r="AG251">
            <v>0</v>
          </cell>
          <cell r="AH251">
            <v>0</v>
          </cell>
          <cell r="AI251">
            <v>0</v>
          </cell>
          <cell r="AJ251">
            <v>0</v>
          </cell>
          <cell r="AK251">
            <v>0</v>
          </cell>
          <cell r="AL251">
            <v>1000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X251">
            <v>1000</v>
          </cell>
          <cell r="BY251">
            <v>0</v>
          </cell>
          <cell r="CA251">
            <v>1000</v>
          </cell>
          <cell r="CC251">
            <v>0</v>
          </cell>
          <cell r="CE251">
            <v>0</v>
          </cell>
          <cell r="CF251">
            <v>0</v>
          </cell>
          <cell r="CG251">
            <v>0</v>
          </cell>
          <cell r="CH251">
            <v>0</v>
          </cell>
          <cell r="CI251">
            <v>0</v>
          </cell>
          <cell r="CJ251">
            <v>3046.68</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V251">
            <v>3046.68</v>
          </cell>
          <cell r="DW251">
            <v>0</v>
          </cell>
          <cell r="DY251">
            <v>0</v>
          </cell>
          <cell r="DZ251">
            <v>3046.68</v>
          </cell>
          <cell r="EA251">
            <v>0</v>
          </cell>
          <cell r="EB251">
            <v>0</v>
          </cell>
          <cell r="EC251">
            <v>0</v>
          </cell>
          <cell r="ED251">
            <v>0</v>
          </cell>
          <cell r="EE251">
            <v>0</v>
          </cell>
          <cell r="EF251">
            <v>0</v>
          </cell>
          <cell r="EG251">
            <v>0</v>
          </cell>
          <cell r="EH251">
            <v>0</v>
          </cell>
          <cell r="EI251">
            <v>0</v>
          </cell>
          <cell r="EJ251">
            <v>0</v>
          </cell>
          <cell r="EL251">
            <v>3046.68</v>
          </cell>
          <cell r="EM251">
            <v>0</v>
          </cell>
        </row>
        <row r="252">
          <cell r="A252" t="str">
            <v>81085</v>
          </cell>
          <cell r="B252">
            <v>33328.82</v>
          </cell>
          <cell r="C252">
            <v>1191.7799999999988</v>
          </cell>
          <cell r="E252">
            <v>292795.26</v>
          </cell>
          <cell r="F252">
            <v>17890.140000000014</v>
          </cell>
          <cell r="H252" t="str">
            <v>Islington (Goswell Road / Pear Tree Street)</v>
          </cell>
          <cell r="I252" t="str">
            <v>81085</v>
          </cell>
          <cell r="J252" t="str">
            <v>B</v>
          </cell>
          <cell r="K252" t="str">
            <v>South</v>
          </cell>
          <cell r="Q252">
            <v>424992.96</v>
          </cell>
          <cell r="R252">
            <v>-10745.760000000009</v>
          </cell>
          <cell r="S252">
            <v>-10745.760000000009</v>
          </cell>
          <cell r="T252">
            <v>-25710.5</v>
          </cell>
          <cell r="V252">
            <v>392781.72</v>
          </cell>
          <cell r="W252">
            <v>32211.240000000049</v>
          </cell>
          <cell r="X252">
            <v>390393.68</v>
          </cell>
          <cell r="Y252">
            <v>34599.280000000028</v>
          </cell>
          <cell r="AA252">
            <v>34520.6</v>
          </cell>
          <cell r="AB252">
            <v>310685.40000000002</v>
          </cell>
          <cell r="AC252">
            <v>414247.2</v>
          </cell>
          <cell r="AD252">
            <v>399282.46</v>
          </cell>
          <cell r="AE252">
            <v>414247.2</v>
          </cell>
          <cell r="AG252">
            <v>0</v>
          </cell>
          <cell r="AH252">
            <v>0</v>
          </cell>
          <cell r="AI252">
            <v>0</v>
          </cell>
          <cell r="AJ252">
            <v>0</v>
          </cell>
          <cell r="AK252">
            <v>0</v>
          </cell>
          <cell r="AL252">
            <v>6000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6000</v>
          </cell>
          <cell r="BY252">
            <v>0</v>
          </cell>
          <cell r="CA252">
            <v>6000</v>
          </cell>
          <cell r="CC252">
            <v>0</v>
          </cell>
          <cell r="CE252">
            <v>0</v>
          </cell>
          <cell r="CF252">
            <v>0</v>
          </cell>
          <cell r="CG252">
            <v>0</v>
          </cell>
          <cell r="CH252">
            <v>0</v>
          </cell>
          <cell r="CI252">
            <v>0</v>
          </cell>
          <cell r="CJ252">
            <v>424992.96</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V252">
            <v>424992.96</v>
          </cell>
          <cell r="DW252">
            <v>0</v>
          </cell>
          <cell r="DY252">
            <v>0</v>
          </cell>
          <cell r="DZ252">
            <v>424992.96</v>
          </cell>
          <cell r="EA252">
            <v>0</v>
          </cell>
          <cell r="EB252">
            <v>0</v>
          </cell>
          <cell r="EC252">
            <v>0</v>
          </cell>
          <cell r="ED252">
            <v>0</v>
          </cell>
          <cell r="EE252">
            <v>0</v>
          </cell>
          <cell r="EF252">
            <v>0</v>
          </cell>
          <cell r="EG252">
            <v>0</v>
          </cell>
          <cell r="EH252">
            <v>0</v>
          </cell>
          <cell r="EI252">
            <v>0</v>
          </cell>
          <cell r="EJ252">
            <v>0</v>
          </cell>
          <cell r="EL252">
            <v>424992.96</v>
          </cell>
          <cell r="EM252">
            <v>0</v>
          </cell>
        </row>
        <row r="253">
          <cell r="A253" t="str">
            <v>81086</v>
          </cell>
          <cell r="B253">
            <v>-89.74</v>
          </cell>
          <cell r="C253">
            <v>695.85</v>
          </cell>
          <cell r="E253">
            <v>4216.04</v>
          </cell>
          <cell r="F253">
            <v>1238.9499999999998</v>
          </cell>
          <cell r="H253" t="str">
            <v>Southall (The Straight)</v>
          </cell>
          <cell r="I253" t="str">
            <v>81086</v>
          </cell>
          <cell r="J253" t="str">
            <v>B</v>
          </cell>
          <cell r="K253" t="str">
            <v>South</v>
          </cell>
          <cell r="Q253">
            <v>7273.32</v>
          </cell>
          <cell r="R253">
            <v>0</v>
          </cell>
          <cell r="S253">
            <v>0</v>
          </cell>
          <cell r="T253">
            <v>-7811.44</v>
          </cell>
          <cell r="V253">
            <v>3946.82</v>
          </cell>
          <cell r="W253">
            <v>3326.4999999999995</v>
          </cell>
          <cell r="X253">
            <v>5621.3866666666663</v>
          </cell>
          <cell r="Y253">
            <v>1651.9333333333334</v>
          </cell>
          <cell r="AA253">
            <v>606.11</v>
          </cell>
          <cell r="AB253">
            <v>5454.99</v>
          </cell>
          <cell r="AC253">
            <v>7273.32</v>
          </cell>
          <cell r="AD253">
            <v>-538.12</v>
          </cell>
          <cell r="AE253">
            <v>7273.32</v>
          </cell>
          <cell r="AG253">
            <v>0</v>
          </cell>
          <cell r="AH253">
            <v>0</v>
          </cell>
          <cell r="AI253">
            <v>0</v>
          </cell>
          <cell r="AJ253">
            <v>0</v>
          </cell>
          <cell r="AK253">
            <v>0</v>
          </cell>
          <cell r="AL253">
            <v>1000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X253">
            <v>1000</v>
          </cell>
          <cell r="BY253">
            <v>0</v>
          </cell>
          <cell r="CA253">
            <v>1000</v>
          </cell>
          <cell r="CC253">
            <v>0</v>
          </cell>
          <cell r="CE253">
            <v>0</v>
          </cell>
          <cell r="CF253">
            <v>0</v>
          </cell>
          <cell r="CG253">
            <v>0</v>
          </cell>
          <cell r="CH253">
            <v>0</v>
          </cell>
          <cell r="CI253">
            <v>0</v>
          </cell>
          <cell r="CJ253">
            <v>7273.32</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V253">
            <v>7273.32</v>
          </cell>
          <cell r="DW253">
            <v>0</v>
          </cell>
          <cell r="DY253">
            <v>0</v>
          </cell>
          <cell r="DZ253">
            <v>7273.32</v>
          </cell>
          <cell r="EA253">
            <v>0</v>
          </cell>
          <cell r="EB253">
            <v>0</v>
          </cell>
          <cell r="EC253">
            <v>0</v>
          </cell>
          <cell r="ED253">
            <v>0</v>
          </cell>
          <cell r="EE253">
            <v>0</v>
          </cell>
          <cell r="EF253">
            <v>0</v>
          </cell>
          <cell r="EG253">
            <v>0</v>
          </cell>
          <cell r="EH253">
            <v>0</v>
          </cell>
          <cell r="EI253">
            <v>0</v>
          </cell>
          <cell r="EJ253">
            <v>0</v>
          </cell>
          <cell r="EL253">
            <v>7273.32</v>
          </cell>
          <cell r="EM253">
            <v>0</v>
          </cell>
        </row>
        <row r="254">
          <cell r="A254" t="str">
            <v>81034</v>
          </cell>
          <cell r="B254">
            <v>-789.62</v>
          </cell>
          <cell r="C254">
            <v>3336.22</v>
          </cell>
          <cell r="E254">
            <v>21158.400000000001</v>
          </cell>
          <cell r="F254">
            <v>1761</v>
          </cell>
          <cell r="H254" t="str">
            <v>Woodford (Snakes Lane)</v>
          </cell>
          <cell r="I254" t="str">
            <v>81034</v>
          </cell>
          <cell r="J254" t="str">
            <v>B</v>
          </cell>
          <cell r="K254" t="str">
            <v>South</v>
          </cell>
          <cell r="Q254">
            <v>29271.919999999998</v>
          </cell>
          <cell r="R254">
            <v>0</v>
          </cell>
          <cell r="S254">
            <v>1287.2800000000025</v>
          </cell>
          <cell r="T254">
            <v>-1618.989999999998</v>
          </cell>
          <cell r="V254">
            <v>18789.54</v>
          </cell>
          <cell r="W254">
            <v>10482.379999999997</v>
          </cell>
          <cell r="X254">
            <v>28211.200000000001</v>
          </cell>
          <cell r="Y254">
            <v>1060.7199999999975</v>
          </cell>
          <cell r="AA254">
            <v>2546.6</v>
          </cell>
          <cell r="AB254">
            <v>22919.4</v>
          </cell>
          <cell r="AC254">
            <v>30559.200000000001</v>
          </cell>
          <cell r="AD254">
            <v>27652.93</v>
          </cell>
          <cell r="AE254">
            <v>29271.919999999998</v>
          </cell>
          <cell r="AG254">
            <v>0</v>
          </cell>
          <cell r="AH254">
            <v>0</v>
          </cell>
          <cell r="AI254">
            <v>0</v>
          </cell>
          <cell r="AJ254">
            <v>0</v>
          </cell>
          <cell r="AK254">
            <v>0</v>
          </cell>
          <cell r="AL254">
            <v>8000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X254">
            <v>8000</v>
          </cell>
          <cell r="BY254">
            <v>0</v>
          </cell>
          <cell r="CA254">
            <v>8000</v>
          </cell>
          <cell r="CC254">
            <v>0</v>
          </cell>
          <cell r="CE254">
            <v>0</v>
          </cell>
          <cell r="CF254">
            <v>0</v>
          </cell>
          <cell r="CG254">
            <v>0</v>
          </cell>
          <cell r="CH254">
            <v>0</v>
          </cell>
          <cell r="CI254">
            <v>0</v>
          </cell>
          <cell r="CJ254">
            <v>29271.919999999998</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V254">
            <v>29271.919999999998</v>
          </cell>
          <cell r="DW254">
            <v>0</v>
          </cell>
          <cell r="DY254">
            <v>0</v>
          </cell>
          <cell r="DZ254">
            <v>29271.919999999998</v>
          </cell>
          <cell r="EA254">
            <v>0</v>
          </cell>
          <cell r="EB254">
            <v>0</v>
          </cell>
          <cell r="EC254">
            <v>0</v>
          </cell>
          <cell r="ED254">
            <v>0</v>
          </cell>
          <cell r="EE254">
            <v>0</v>
          </cell>
          <cell r="EF254">
            <v>0</v>
          </cell>
          <cell r="EG254">
            <v>0</v>
          </cell>
          <cell r="EH254">
            <v>0</v>
          </cell>
          <cell r="EI254">
            <v>0</v>
          </cell>
          <cell r="EJ254">
            <v>0</v>
          </cell>
          <cell r="EL254">
            <v>29271.919999999998</v>
          </cell>
          <cell r="EM254">
            <v>0</v>
          </cell>
        </row>
        <row r="255">
          <cell r="A255" t="str">
            <v>81059</v>
          </cell>
          <cell r="B255">
            <v>26784.959999999999</v>
          </cell>
          <cell r="C255">
            <v>157.08000000000175</v>
          </cell>
          <cell r="E255">
            <v>249374.62</v>
          </cell>
          <cell r="F255">
            <v>-6896.2600000000093</v>
          </cell>
          <cell r="H255" t="str">
            <v>Barnet (Albert Road)</v>
          </cell>
          <cell r="I255" t="str">
            <v>81059</v>
          </cell>
          <cell r="J255" t="str">
            <v>A</v>
          </cell>
          <cell r="K255" t="str">
            <v>South</v>
          </cell>
          <cell r="Q255">
            <v>452527</v>
          </cell>
          <cell r="R255">
            <v>-129222.52000000002</v>
          </cell>
          <cell r="S255">
            <v>-129222.52000000002</v>
          </cell>
          <cell r="T255">
            <v>-108926.56</v>
          </cell>
          <cell r="V255">
            <v>329729.5</v>
          </cell>
          <cell r="W255">
            <v>122797.5</v>
          </cell>
          <cell r="X255">
            <v>332499.49333333335</v>
          </cell>
          <cell r="Y255">
            <v>120027.50666666665</v>
          </cell>
          <cell r="AA255">
            <v>26942.04</v>
          </cell>
          <cell r="AB255">
            <v>242478.36</v>
          </cell>
          <cell r="AC255">
            <v>323304.48</v>
          </cell>
          <cell r="AD255">
            <v>343600.44</v>
          </cell>
          <cell r="AE255">
            <v>323304.48</v>
          </cell>
          <cell r="AG255">
            <v>0</v>
          </cell>
          <cell r="AH255">
            <v>0</v>
          </cell>
          <cell r="AI255">
            <v>0</v>
          </cell>
          <cell r="AJ255">
            <v>0</v>
          </cell>
          <cell r="AK255">
            <v>0</v>
          </cell>
          <cell r="AL255">
            <v>52000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X255">
            <v>52000</v>
          </cell>
          <cell r="BY255">
            <v>0</v>
          </cell>
          <cell r="CA255">
            <v>52000</v>
          </cell>
          <cell r="CC255">
            <v>0</v>
          </cell>
          <cell r="CE255">
            <v>0</v>
          </cell>
          <cell r="CF255">
            <v>0</v>
          </cell>
          <cell r="CG255">
            <v>0</v>
          </cell>
          <cell r="CH255">
            <v>0</v>
          </cell>
          <cell r="CI255">
            <v>0</v>
          </cell>
          <cell r="CJ255">
            <v>452527</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V255">
            <v>452527</v>
          </cell>
          <cell r="DW255">
            <v>0</v>
          </cell>
          <cell r="DY255">
            <v>0</v>
          </cell>
          <cell r="DZ255">
            <v>452527</v>
          </cell>
          <cell r="EA255">
            <v>0</v>
          </cell>
          <cell r="EB255">
            <v>0</v>
          </cell>
          <cell r="EC255">
            <v>0</v>
          </cell>
          <cell r="ED255">
            <v>0</v>
          </cell>
          <cell r="EE255">
            <v>0</v>
          </cell>
          <cell r="EF255">
            <v>0</v>
          </cell>
          <cell r="EG255">
            <v>0</v>
          </cell>
          <cell r="EH255">
            <v>0</v>
          </cell>
          <cell r="EI255">
            <v>0</v>
          </cell>
          <cell r="EJ255">
            <v>0</v>
          </cell>
          <cell r="EL255">
            <v>452527</v>
          </cell>
          <cell r="EM255">
            <v>0</v>
          </cell>
        </row>
        <row r="256">
          <cell r="A256" t="str">
            <v>81152</v>
          </cell>
          <cell r="B256">
            <v>13770.53</v>
          </cell>
          <cell r="C256">
            <v>-10221.82</v>
          </cell>
          <cell r="E256">
            <v>123191.25</v>
          </cell>
          <cell r="F256">
            <v>-91252.86</v>
          </cell>
          <cell r="H256" t="str">
            <v>Rayleigh (London Road) - NGC</v>
          </cell>
          <cell r="I256" t="str">
            <v>81152</v>
          </cell>
          <cell r="J256" t="str">
            <v>A</v>
          </cell>
          <cell r="K256" t="str">
            <v>South</v>
          </cell>
          <cell r="Q256">
            <v>217353.88</v>
          </cell>
          <cell r="R256">
            <v>-174769.36000000002</v>
          </cell>
          <cell r="S256">
            <v>-174769.36000000002</v>
          </cell>
          <cell r="T256">
            <v>-169750.13</v>
          </cell>
          <cell r="V256">
            <v>164502.84</v>
          </cell>
          <cell r="W256">
            <v>52851.040000000008</v>
          </cell>
          <cell r="X256">
            <v>164255</v>
          </cell>
          <cell r="Y256">
            <v>53098.880000000005</v>
          </cell>
          <cell r="AA256">
            <v>3548.71</v>
          </cell>
          <cell r="AB256">
            <v>31938.39</v>
          </cell>
          <cell r="AC256">
            <v>42584.52</v>
          </cell>
          <cell r="AD256">
            <v>47603.75</v>
          </cell>
          <cell r="AE256">
            <v>42584.52</v>
          </cell>
          <cell r="AG256">
            <v>0</v>
          </cell>
          <cell r="AH256">
            <v>0</v>
          </cell>
          <cell r="AI256">
            <v>0</v>
          </cell>
          <cell r="AJ256">
            <v>0</v>
          </cell>
          <cell r="AK256">
            <v>0</v>
          </cell>
          <cell r="AL256">
            <v>6000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X256">
            <v>6000</v>
          </cell>
          <cell r="BY256">
            <v>0</v>
          </cell>
          <cell r="CA256">
            <v>6000</v>
          </cell>
          <cell r="CC256">
            <v>0</v>
          </cell>
          <cell r="CE256">
            <v>0</v>
          </cell>
          <cell r="CF256">
            <v>0</v>
          </cell>
          <cell r="CG256">
            <v>0</v>
          </cell>
          <cell r="CH256">
            <v>0</v>
          </cell>
          <cell r="CI256">
            <v>0</v>
          </cell>
          <cell r="CJ256">
            <v>217353.88</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V256">
            <v>217353.88</v>
          </cell>
          <cell r="DW256">
            <v>0</v>
          </cell>
          <cell r="DY256">
            <v>0</v>
          </cell>
          <cell r="DZ256">
            <v>217353.88</v>
          </cell>
          <cell r="EA256">
            <v>0</v>
          </cell>
          <cell r="EB256">
            <v>0</v>
          </cell>
          <cell r="EC256">
            <v>0</v>
          </cell>
          <cell r="ED256">
            <v>0</v>
          </cell>
          <cell r="EE256">
            <v>0</v>
          </cell>
          <cell r="EF256">
            <v>0</v>
          </cell>
          <cell r="EG256">
            <v>0</v>
          </cell>
          <cell r="EH256">
            <v>0</v>
          </cell>
          <cell r="EI256">
            <v>0</v>
          </cell>
          <cell r="EJ256">
            <v>0</v>
          </cell>
          <cell r="EL256">
            <v>217353.88</v>
          </cell>
          <cell r="EM256">
            <v>0</v>
          </cell>
        </row>
        <row r="257">
          <cell r="A257" t="str">
            <v>81003</v>
          </cell>
          <cell r="B257">
            <v>75984.31</v>
          </cell>
          <cell r="C257">
            <v>-5463.6100000000006</v>
          </cell>
          <cell r="E257">
            <v>668246.71</v>
          </cell>
          <cell r="F257">
            <v>-33560.409999999916</v>
          </cell>
          <cell r="H257" t="str">
            <v>Slough (Uxbridge Road)</v>
          </cell>
          <cell r="I257" t="str">
            <v>81003</v>
          </cell>
          <cell r="J257" t="str">
            <v>A</v>
          </cell>
          <cell r="K257" t="str">
            <v>South</v>
          </cell>
          <cell r="Q257">
            <v>881248</v>
          </cell>
          <cell r="R257">
            <v>-334999.59999999998</v>
          </cell>
          <cell r="S257">
            <v>-34999.599999999977</v>
          </cell>
          <cell r="T257">
            <v>-31386.140000000014</v>
          </cell>
          <cell r="V257">
            <v>896199.6399999999</v>
          </cell>
          <cell r="W257">
            <v>-14951.639999999898</v>
          </cell>
          <cell r="X257">
            <v>890995.61333333328</v>
          </cell>
          <cell r="Y257">
            <v>-9747.6133333332837</v>
          </cell>
          <cell r="AA257">
            <v>70520.7</v>
          </cell>
          <cell r="AB257">
            <v>634686.30000000005</v>
          </cell>
          <cell r="AC257">
            <v>846248.4</v>
          </cell>
          <cell r="AD257">
            <v>849861.86</v>
          </cell>
          <cell r="AE257">
            <v>546248.4</v>
          </cell>
          <cell r="AG257">
            <v>0</v>
          </cell>
          <cell r="AH257">
            <v>0</v>
          </cell>
          <cell r="AI257">
            <v>0</v>
          </cell>
          <cell r="AJ257">
            <v>0</v>
          </cell>
          <cell r="AK257">
            <v>0</v>
          </cell>
          <cell r="AL257">
            <v>99000</v>
          </cell>
          <cell r="AM257">
            <v>0</v>
          </cell>
          <cell r="AN257">
            <v>0</v>
          </cell>
          <cell r="AO257">
            <v>6000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6000</v>
          </cell>
          <cell r="BD257">
            <v>0</v>
          </cell>
          <cell r="BE257">
            <v>0</v>
          </cell>
          <cell r="BF257">
            <v>0</v>
          </cell>
          <cell r="BG257">
            <v>0</v>
          </cell>
          <cell r="BH257">
            <v>0</v>
          </cell>
          <cell r="BI257">
            <v>0</v>
          </cell>
          <cell r="BJ257">
            <v>0</v>
          </cell>
          <cell r="BK257">
            <v>0</v>
          </cell>
          <cell r="BL257">
            <v>25000</v>
          </cell>
          <cell r="BM257">
            <v>0</v>
          </cell>
          <cell r="BN257">
            <v>0</v>
          </cell>
          <cell r="BO257">
            <v>0</v>
          </cell>
          <cell r="BP257">
            <v>0</v>
          </cell>
          <cell r="BQ257">
            <v>0</v>
          </cell>
          <cell r="BR257">
            <v>0</v>
          </cell>
          <cell r="BS257">
            <v>0</v>
          </cell>
          <cell r="BT257">
            <v>0</v>
          </cell>
          <cell r="BU257">
            <v>0</v>
          </cell>
          <cell r="BV257">
            <v>0</v>
          </cell>
          <cell r="BX257">
            <v>136000</v>
          </cell>
          <cell r="BY257">
            <v>0</v>
          </cell>
          <cell r="CA257">
            <v>136000</v>
          </cell>
          <cell r="CC257">
            <v>0</v>
          </cell>
          <cell r="CE257">
            <v>0</v>
          </cell>
          <cell r="CF257">
            <v>0</v>
          </cell>
          <cell r="CG257">
            <v>0</v>
          </cell>
          <cell r="CH257">
            <v>0</v>
          </cell>
          <cell r="CI257">
            <v>0</v>
          </cell>
          <cell r="CJ257">
            <v>641496.70588235289</v>
          </cell>
          <cell r="CK257">
            <v>0</v>
          </cell>
          <cell r="CL257">
            <v>0</v>
          </cell>
          <cell r="CM257">
            <v>38878.588235294119</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38878.588235294119</v>
          </cell>
          <cell r="DB257">
            <v>0</v>
          </cell>
          <cell r="DC257">
            <v>0</v>
          </cell>
          <cell r="DD257">
            <v>0</v>
          </cell>
          <cell r="DE257">
            <v>0</v>
          </cell>
          <cell r="DF257">
            <v>0</v>
          </cell>
          <cell r="DG257">
            <v>0</v>
          </cell>
          <cell r="DH257">
            <v>0</v>
          </cell>
          <cell r="DI257">
            <v>0</v>
          </cell>
          <cell r="DJ257">
            <v>161994.11764705883</v>
          </cell>
          <cell r="DK257">
            <v>0</v>
          </cell>
          <cell r="DL257">
            <v>0</v>
          </cell>
          <cell r="DM257">
            <v>0</v>
          </cell>
          <cell r="DN257">
            <v>0</v>
          </cell>
          <cell r="DO257">
            <v>0</v>
          </cell>
          <cell r="DP257">
            <v>0</v>
          </cell>
          <cell r="DQ257">
            <v>0</v>
          </cell>
          <cell r="DR257">
            <v>0</v>
          </cell>
          <cell r="DS257">
            <v>0</v>
          </cell>
          <cell r="DT257">
            <v>0</v>
          </cell>
          <cell r="DV257">
            <v>881247.99999999988</v>
          </cell>
          <cell r="DW257">
            <v>0</v>
          </cell>
          <cell r="DY257">
            <v>0</v>
          </cell>
          <cell r="DZ257">
            <v>641496.70588235289</v>
          </cell>
          <cell r="EA257">
            <v>38878.588235294119</v>
          </cell>
          <cell r="EB257">
            <v>0</v>
          </cell>
          <cell r="EC257">
            <v>0</v>
          </cell>
          <cell r="ED257">
            <v>38878.588235294119</v>
          </cell>
          <cell r="EE257">
            <v>0</v>
          </cell>
          <cell r="EF257">
            <v>161994.11764705883</v>
          </cell>
          <cell r="EG257">
            <v>0</v>
          </cell>
          <cell r="EH257">
            <v>0</v>
          </cell>
          <cell r="EI257">
            <v>0</v>
          </cell>
          <cell r="EJ257">
            <v>0</v>
          </cell>
          <cell r="EL257">
            <v>881247.99999999988</v>
          </cell>
          <cell r="EM257">
            <v>0</v>
          </cell>
        </row>
        <row r="258">
          <cell r="A258" t="str">
            <v>81136</v>
          </cell>
          <cell r="B258">
            <v>24087.03</v>
          </cell>
          <cell r="C258">
            <v>32260.480000000003</v>
          </cell>
          <cell r="E258">
            <v>154327.97</v>
          </cell>
          <cell r="F258">
            <v>352799.62</v>
          </cell>
          <cell r="H258" t="str">
            <v>Birmingham (Windsor Street)</v>
          </cell>
          <cell r="I258" t="str">
            <v>81136</v>
          </cell>
          <cell r="J258" t="str">
            <v>A</v>
          </cell>
          <cell r="K258" t="str">
            <v>South</v>
          </cell>
          <cell r="Q258">
            <v>676170.12</v>
          </cell>
          <cell r="R258">
            <v>0</v>
          </cell>
          <cell r="S258">
            <v>0</v>
          </cell>
          <cell r="T258">
            <v>-465893.95999999996</v>
          </cell>
          <cell r="V258">
            <v>226589.06</v>
          </cell>
          <cell r="W258">
            <v>449581.06</v>
          </cell>
          <cell r="X258">
            <v>205770.62666666668</v>
          </cell>
          <cell r="Y258">
            <v>470399.49333333329</v>
          </cell>
          <cell r="AA258">
            <v>56347.51</v>
          </cell>
          <cell r="AB258">
            <v>507127.59</v>
          </cell>
          <cell r="AC258">
            <v>676170.12</v>
          </cell>
          <cell r="AD258">
            <v>210276.16</v>
          </cell>
          <cell r="AE258">
            <v>676170.12</v>
          </cell>
          <cell r="AG258">
            <v>0</v>
          </cell>
          <cell r="AH258">
            <v>0</v>
          </cell>
          <cell r="AI258">
            <v>0</v>
          </cell>
          <cell r="AJ258">
            <v>0</v>
          </cell>
          <cell r="AK258">
            <v>0</v>
          </cell>
          <cell r="AL258">
            <v>0</v>
          </cell>
          <cell r="AM258">
            <v>0</v>
          </cell>
          <cell r="AN258">
            <v>82000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X258">
            <v>82000</v>
          </cell>
          <cell r="BY258">
            <v>0</v>
          </cell>
          <cell r="CA258">
            <v>82000</v>
          </cell>
          <cell r="CC258">
            <v>0</v>
          </cell>
          <cell r="CE258">
            <v>0</v>
          </cell>
          <cell r="CF258">
            <v>0</v>
          </cell>
          <cell r="CG258">
            <v>0</v>
          </cell>
          <cell r="CH258">
            <v>0</v>
          </cell>
          <cell r="CI258">
            <v>0</v>
          </cell>
          <cell r="CJ258">
            <v>0</v>
          </cell>
          <cell r="CK258">
            <v>0</v>
          </cell>
          <cell r="CL258">
            <v>676170.12</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V258">
            <v>676170.12</v>
          </cell>
          <cell r="DW258">
            <v>0</v>
          </cell>
          <cell r="DY258">
            <v>0</v>
          </cell>
          <cell r="DZ258">
            <v>676170.12</v>
          </cell>
          <cell r="EA258">
            <v>0</v>
          </cell>
          <cell r="EB258">
            <v>0</v>
          </cell>
          <cell r="EC258">
            <v>0</v>
          </cell>
          <cell r="ED258">
            <v>0</v>
          </cell>
          <cell r="EE258">
            <v>0</v>
          </cell>
          <cell r="EF258">
            <v>0</v>
          </cell>
          <cell r="EG258">
            <v>0</v>
          </cell>
          <cell r="EH258">
            <v>0</v>
          </cell>
          <cell r="EI258">
            <v>0</v>
          </cell>
          <cell r="EJ258">
            <v>0</v>
          </cell>
          <cell r="EL258">
            <v>676170.12</v>
          </cell>
          <cell r="EM258">
            <v>0</v>
          </cell>
        </row>
        <row r="259">
          <cell r="A259" t="str">
            <v>81030</v>
          </cell>
          <cell r="B259">
            <v>354.05</v>
          </cell>
          <cell r="C259">
            <v>-354.05</v>
          </cell>
          <cell r="E259">
            <v>2519.9299999999998</v>
          </cell>
          <cell r="F259">
            <v>-2519.9299999999998</v>
          </cell>
          <cell r="H259" t="str">
            <v>Romford (Sandgate Close)</v>
          </cell>
          <cell r="I259" t="str">
            <v>81030</v>
          </cell>
          <cell r="J259" t="str">
            <v/>
          </cell>
          <cell r="K259" t="str">
            <v>South</v>
          </cell>
          <cell r="Q259">
            <v>0</v>
          </cell>
          <cell r="R259">
            <v>0</v>
          </cell>
          <cell r="S259">
            <v>0</v>
          </cell>
          <cell r="T259">
            <v>507.99</v>
          </cell>
          <cell r="V259">
            <v>3582.08</v>
          </cell>
          <cell r="W259">
            <v>-3582.08</v>
          </cell>
          <cell r="X259">
            <v>3359.9066666666663</v>
          </cell>
          <cell r="Y259">
            <v>-3359.9066666666663</v>
          </cell>
          <cell r="AA259">
            <v>0</v>
          </cell>
          <cell r="AB259">
            <v>0</v>
          </cell>
          <cell r="AC259">
            <v>0</v>
          </cell>
          <cell r="AD259">
            <v>507.99</v>
          </cell>
          <cell r="AE259">
            <v>0</v>
          </cell>
          <cell r="AG259">
            <v>0</v>
          </cell>
          <cell r="AH259">
            <v>0</v>
          </cell>
          <cell r="AI259">
            <v>0</v>
          </cell>
          <cell r="AJ259">
            <v>0</v>
          </cell>
          <cell r="AK259">
            <v>0</v>
          </cell>
          <cell r="AL259">
            <v>1000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X259">
            <v>1000</v>
          </cell>
          <cell r="BY259">
            <v>0</v>
          </cell>
          <cell r="CA259">
            <v>1000</v>
          </cell>
          <cell r="CC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V259">
            <v>0</v>
          </cell>
          <cell r="DW259">
            <v>0</v>
          </cell>
          <cell r="DY259">
            <v>0</v>
          </cell>
          <cell r="DZ259">
            <v>0</v>
          </cell>
          <cell r="EA259">
            <v>0</v>
          </cell>
          <cell r="EB259">
            <v>0</v>
          </cell>
          <cell r="EC259">
            <v>0</v>
          </cell>
          <cell r="ED259">
            <v>0</v>
          </cell>
          <cell r="EE259">
            <v>0</v>
          </cell>
          <cell r="EF259">
            <v>0</v>
          </cell>
          <cell r="EG259">
            <v>0</v>
          </cell>
          <cell r="EH259">
            <v>0</v>
          </cell>
          <cell r="EI259">
            <v>0</v>
          </cell>
          <cell r="EJ259">
            <v>0</v>
          </cell>
          <cell r="EL259">
            <v>0</v>
          </cell>
          <cell r="EM259">
            <v>0</v>
          </cell>
        </row>
        <row r="260">
          <cell r="A260" t="str">
            <v>81032</v>
          </cell>
          <cell r="B260">
            <v>0</v>
          </cell>
          <cell r="C260">
            <v>148.33000000000001</v>
          </cell>
          <cell r="E260">
            <v>188.72</v>
          </cell>
          <cell r="F260">
            <v>1146.25</v>
          </cell>
          <cell r="H260" t="str">
            <v>Shoeburyness (Elm Road)</v>
          </cell>
          <cell r="I260" t="str">
            <v>81032</v>
          </cell>
          <cell r="J260" t="str">
            <v/>
          </cell>
          <cell r="K260" t="str">
            <v>South</v>
          </cell>
          <cell r="Q260">
            <v>0</v>
          </cell>
          <cell r="R260">
            <v>0</v>
          </cell>
          <cell r="S260">
            <v>1631.63</v>
          </cell>
          <cell r="T260">
            <v>1998.4</v>
          </cell>
          <cell r="V260">
            <v>188.72</v>
          </cell>
          <cell r="W260">
            <v>-188.72</v>
          </cell>
          <cell r="X260">
            <v>251.62666666666667</v>
          </cell>
          <cell r="Y260">
            <v>-251.62666666666667</v>
          </cell>
          <cell r="AA260">
            <v>148.33000000000001</v>
          </cell>
          <cell r="AB260">
            <v>1334.97</v>
          </cell>
          <cell r="AC260">
            <v>1631.63</v>
          </cell>
          <cell r="AD260">
            <v>1998.4</v>
          </cell>
          <cell r="AE260">
            <v>0</v>
          </cell>
          <cell r="AG260">
            <v>0</v>
          </cell>
          <cell r="AH260">
            <v>0</v>
          </cell>
          <cell r="AI260">
            <v>0</v>
          </cell>
          <cell r="AJ260">
            <v>0</v>
          </cell>
          <cell r="AK260">
            <v>0</v>
          </cell>
          <cell r="AL260">
            <v>1000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X260">
            <v>1000</v>
          </cell>
          <cell r="BY260">
            <v>0</v>
          </cell>
          <cell r="CA260">
            <v>1000</v>
          </cell>
          <cell r="CC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V260">
            <v>0</v>
          </cell>
          <cell r="DW260">
            <v>0</v>
          </cell>
          <cell r="DY260">
            <v>0</v>
          </cell>
          <cell r="DZ260">
            <v>0</v>
          </cell>
          <cell r="EA260">
            <v>0</v>
          </cell>
          <cell r="EB260">
            <v>0</v>
          </cell>
          <cell r="EC260">
            <v>0</v>
          </cell>
          <cell r="ED260">
            <v>0</v>
          </cell>
          <cell r="EE260">
            <v>0</v>
          </cell>
          <cell r="EF260">
            <v>0</v>
          </cell>
          <cell r="EG260">
            <v>0</v>
          </cell>
          <cell r="EH260">
            <v>0</v>
          </cell>
          <cell r="EI260">
            <v>0</v>
          </cell>
          <cell r="EJ260">
            <v>0</v>
          </cell>
          <cell r="EL260">
            <v>0</v>
          </cell>
          <cell r="EM260">
            <v>0</v>
          </cell>
        </row>
        <row r="261">
          <cell r="A261" t="str">
            <v>81033</v>
          </cell>
          <cell r="B261">
            <v>1366.65</v>
          </cell>
          <cell r="C261">
            <v>-1366.65</v>
          </cell>
          <cell r="E261">
            <v>2472.81</v>
          </cell>
          <cell r="F261">
            <v>-2472.81</v>
          </cell>
          <cell r="H261" t="str">
            <v>Woodford Training Centre</v>
          </cell>
          <cell r="I261" t="str">
            <v>81033</v>
          </cell>
          <cell r="J261" t="str">
            <v>Closure</v>
          </cell>
          <cell r="K261" t="str">
            <v>South</v>
          </cell>
          <cell r="Q261">
            <v>0</v>
          </cell>
          <cell r="R261">
            <v>0</v>
          </cell>
          <cell r="S261">
            <v>0</v>
          </cell>
          <cell r="T261">
            <v>0</v>
          </cell>
          <cell r="V261">
            <v>6572.76</v>
          </cell>
          <cell r="W261">
            <v>-6572.76</v>
          </cell>
          <cell r="X261">
            <v>3297.08</v>
          </cell>
          <cell r="Y261">
            <v>-3297.08</v>
          </cell>
          <cell r="AA261">
            <v>0</v>
          </cell>
          <cell r="AB261">
            <v>0</v>
          </cell>
          <cell r="AC261">
            <v>0</v>
          </cell>
          <cell r="AD261">
            <v>0</v>
          </cell>
          <cell r="AE261">
            <v>0</v>
          </cell>
          <cell r="AG261">
            <v>0</v>
          </cell>
          <cell r="AH261">
            <v>0</v>
          </cell>
          <cell r="AI261">
            <v>0</v>
          </cell>
          <cell r="AJ261">
            <v>0</v>
          </cell>
          <cell r="AK261">
            <v>0</v>
          </cell>
          <cell r="AL261">
            <v>1000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X261">
            <v>1000</v>
          </cell>
          <cell r="BY261">
            <v>0</v>
          </cell>
          <cell r="CA261">
            <v>1000</v>
          </cell>
          <cell r="CC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V261">
            <v>0</v>
          </cell>
          <cell r="DW261">
            <v>0</v>
          </cell>
          <cell r="DY261">
            <v>0</v>
          </cell>
          <cell r="DZ261">
            <v>0</v>
          </cell>
          <cell r="EA261">
            <v>0</v>
          </cell>
          <cell r="EB261">
            <v>0</v>
          </cell>
          <cell r="EC261">
            <v>0</v>
          </cell>
          <cell r="ED261">
            <v>0</v>
          </cell>
          <cell r="EE261">
            <v>0</v>
          </cell>
          <cell r="EF261">
            <v>0</v>
          </cell>
          <cell r="EG261">
            <v>0</v>
          </cell>
          <cell r="EH261">
            <v>0</v>
          </cell>
          <cell r="EI261">
            <v>0</v>
          </cell>
          <cell r="EJ261">
            <v>0</v>
          </cell>
          <cell r="EL261">
            <v>0</v>
          </cell>
          <cell r="EM261">
            <v>0</v>
          </cell>
        </row>
        <row r="262">
          <cell r="A262" t="str">
            <v>M179124</v>
          </cell>
          <cell r="B262">
            <v>0</v>
          </cell>
          <cell r="C262">
            <v>0</v>
          </cell>
          <cell r="E262">
            <v>516.03</v>
          </cell>
          <cell r="F262">
            <v>-516.03</v>
          </cell>
          <cell r="H262" t="str">
            <v>Bramshill Road Everdsley</v>
          </cell>
          <cell r="I262" t="str">
            <v>M179124</v>
          </cell>
          <cell r="J262" t="str">
            <v/>
          </cell>
          <cell r="K262" t="str">
            <v>South</v>
          </cell>
          <cell r="Q262">
            <v>0</v>
          </cell>
          <cell r="R262">
            <v>0</v>
          </cell>
          <cell r="S262">
            <v>0</v>
          </cell>
          <cell r="T262">
            <v>5202.2700000000004</v>
          </cell>
          <cell r="V262">
            <v>516.03</v>
          </cell>
          <cell r="W262">
            <v>-516.03</v>
          </cell>
          <cell r="X262">
            <v>688.04</v>
          </cell>
          <cell r="Y262">
            <v>-688.04</v>
          </cell>
          <cell r="AA262">
            <v>0</v>
          </cell>
          <cell r="AB262">
            <v>0</v>
          </cell>
          <cell r="AC262">
            <v>0</v>
          </cell>
          <cell r="AD262">
            <v>5202.2700000000004</v>
          </cell>
          <cell r="AE262">
            <v>0</v>
          </cell>
          <cell r="AG262">
            <v>0</v>
          </cell>
          <cell r="AH262">
            <v>0</v>
          </cell>
          <cell r="AI262">
            <v>1000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X262">
            <v>1000</v>
          </cell>
          <cell r="BY262">
            <v>0</v>
          </cell>
          <cell r="CA262">
            <v>1000</v>
          </cell>
          <cell r="CC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V262">
            <v>0</v>
          </cell>
          <cell r="DW262">
            <v>0</v>
          </cell>
          <cell r="DY262">
            <v>0</v>
          </cell>
          <cell r="DZ262">
            <v>0</v>
          </cell>
          <cell r="EA262">
            <v>0</v>
          </cell>
          <cell r="EB262">
            <v>0</v>
          </cell>
          <cell r="EC262">
            <v>0</v>
          </cell>
          <cell r="ED262">
            <v>0</v>
          </cell>
          <cell r="EE262">
            <v>0</v>
          </cell>
          <cell r="EF262">
            <v>0</v>
          </cell>
          <cell r="EG262">
            <v>0</v>
          </cell>
          <cell r="EH262">
            <v>0</v>
          </cell>
          <cell r="EI262">
            <v>0</v>
          </cell>
          <cell r="EJ262">
            <v>0</v>
          </cell>
          <cell r="EL262">
            <v>0</v>
          </cell>
          <cell r="EM262">
            <v>0</v>
          </cell>
        </row>
        <row r="263">
          <cell r="A263" t="str">
            <v>M179133</v>
          </cell>
          <cell r="B263">
            <v>0</v>
          </cell>
          <cell r="C263">
            <v>0</v>
          </cell>
          <cell r="E263">
            <v>110082.67</v>
          </cell>
          <cell r="F263">
            <v>-110082.67</v>
          </cell>
          <cell r="H263" t="str">
            <v>The Chapel Leesons Hill</v>
          </cell>
          <cell r="I263" t="str">
            <v>M179133</v>
          </cell>
          <cell r="J263" t="str">
            <v/>
          </cell>
          <cell r="K263" t="str">
            <v>South</v>
          </cell>
          <cell r="Q263">
            <v>0</v>
          </cell>
          <cell r="R263">
            <v>0</v>
          </cell>
          <cell r="S263">
            <v>0</v>
          </cell>
          <cell r="T263">
            <v>495115.87</v>
          </cell>
          <cell r="V263">
            <v>110082.67</v>
          </cell>
          <cell r="W263">
            <v>-110082.67</v>
          </cell>
          <cell r="X263">
            <v>146776.89333333334</v>
          </cell>
          <cell r="Y263">
            <v>-146776.89333333334</v>
          </cell>
          <cell r="AA263">
            <v>0</v>
          </cell>
          <cell r="AB263">
            <v>0</v>
          </cell>
          <cell r="AC263">
            <v>0</v>
          </cell>
          <cell r="AD263">
            <v>495115.87</v>
          </cell>
          <cell r="AE263">
            <v>0</v>
          </cell>
          <cell r="AG263">
            <v>0</v>
          </cell>
          <cell r="AH263">
            <v>0</v>
          </cell>
          <cell r="AI263">
            <v>1000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1000</v>
          </cell>
          <cell r="BY263">
            <v>0</v>
          </cell>
          <cell r="CA263">
            <v>1000</v>
          </cell>
          <cell r="CC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V263">
            <v>0</v>
          </cell>
          <cell r="DW263">
            <v>0</v>
          </cell>
          <cell r="DY263">
            <v>0</v>
          </cell>
          <cell r="DZ263">
            <v>0</v>
          </cell>
          <cell r="EA263">
            <v>0</v>
          </cell>
          <cell r="EB263">
            <v>0</v>
          </cell>
          <cell r="EC263">
            <v>0</v>
          </cell>
          <cell r="ED263">
            <v>0</v>
          </cell>
          <cell r="EE263">
            <v>0</v>
          </cell>
          <cell r="EF263">
            <v>0</v>
          </cell>
          <cell r="EG263">
            <v>0</v>
          </cell>
          <cell r="EH263">
            <v>0</v>
          </cell>
          <cell r="EI263">
            <v>0</v>
          </cell>
          <cell r="EJ263">
            <v>0</v>
          </cell>
          <cell r="EL263">
            <v>0</v>
          </cell>
          <cell r="EM263">
            <v>0</v>
          </cell>
        </row>
        <row r="264">
          <cell r="A264" t="str">
            <v>M179134</v>
          </cell>
          <cell r="B264">
            <v>0</v>
          </cell>
          <cell r="C264">
            <v>0</v>
          </cell>
          <cell r="E264">
            <v>55.49</v>
          </cell>
          <cell r="F264">
            <v>-55.49</v>
          </cell>
          <cell r="H264" t="str">
            <v xml:space="preserve">Addiscombe Road Margate </v>
          </cell>
          <cell r="I264" t="str">
            <v>M179134</v>
          </cell>
          <cell r="J264" t="str">
            <v/>
          </cell>
          <cell r="K264" t="str">
            <v>South</v>
          </cell>
          <cell r="Q264">
            <v>0</v>
          </cell>
          <cell r="R264">
            <v>0</v>
          </cell>
          <cell r="S264">
            <v>0</v>
          </cell>
          <cell r="T264">
            <v>334.18</v>
          </cell>
          <cell r="V264">
            <v>55.49</v>
          </cell>
          <cell r="W264">
            <v>-55.49</v>
          </cell>
          <cell r="X264">
            <v>73.986666666666665</v>
          </cell>
          <cell r="Y264">
            <v>-73.986666666666665</v>
          </cell>
          <cell r="AA264">
            <v>0</v>
          </cell>
          <cell r="AB264">
            <v>0</v>
          </cell>
          <cell r="AC264">
            <v>0</v>
          </cell>
          <cell r="AD264">
            <v>334.18</v>
          </cell>
          <cell r="AE264">
            <v>0</v>
          </cell>
          <cell r="AG264">
            <v>0</v>
          </cell>
          <cell r="AH264">
            <v>0</v>
          </cell>
          <cell r="AI264">
            <v>1000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1000</v>
          </cell>
          <cell r="BY264">
            <v>0</v>
          </cell>
          <cell r="CA264">
            <v>1000</v>
          </cell>
          <cell r="CC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V264">
            <v>0</v>
          </cell>
          <cell r="DW264">
            <v>0</v>
          </cell>
          <cell r="DY264">
            <v>0</v>
          </cell>
          <cell r="DZ264">
            <v>0</v>
          </cell>
          <cell r="EA264">
            <v>0</v>
          </cell>
          <cell r="EB264">
            <v>0</v>
          </cell>
          <cell r="EC264">
            <v>0</v>
          </cell>
          <cell r="ED264">
            <v>0</v>
          </cell>
          <cell r="EE264">
            <v>0</v>
          </cell>
          <cell r="EF264">
            <v>0</v>
          </cell>
          <cell r="EG264">
            <v>0</v>
          </cell>
          <cell r="EH264">
            <v>0</v>
          </cell>
          <cell r="EI264">
            <v>0</v>
          </cell>
          <cell r="EJ264">
            <v>0</v>
          </cell>
          <cell r="EL264">
            <v>0</v>
          </cell>
          <cell r="EM264">
            <v>0</v>
          </cell>
        </row>
        <row r="265">
          <cell r="A265" t="str">
            <v>M179136</v>
          </cell>
          <cell r="B265">
            <v>0</v>
          </cell>
          <cell r="C265">
            <v>0</v>
          </cell>
          <cell r="E265">
            <v>44.8</v>
          </cell>
          <cell r="F265">
            <v>-44.8</v>
          </cell>
          <cell r="H265" t="str">
            <v>Simmons Road Wincheap Canterbury</v>
          </cell>
          <cell r="I265" t="str">
            <v>M179136</v>
          </cell>
          <cell r="J265" t="str">
            <v/>
          </cell>
          <cell r="K265" t="str">
            <v>South</v>
          </cell>
          <cell r="Q265">
            <v>0</v>
          </cell>
          <cell r="R265">
            <v>0</v>
          </cell>
          <cell r="S265">
            <v>0</v>
          </cell>
          <cell r="T265">
            <v>530.82000000000005</v>
          </cell>
          <cell r="V265">
            <v>44.8</v>
          </cell>
          <cell r="W265">
            <v>-44.8</v>
          </cell>
          <cell r="X265">
            <v>59.73333333333332</v>
          </cell>
          <cell r="Y265">
            <v>-59.73333333333332</v>
          </cell>
          <cell r="AA265">
            <v>0</v>
          </cell>
          <cell r="AB265">
            <v>0</v>
          </cell>
          <cell r="AC265">
            <v>0</v>
          </cell>
          <cell r="AD265">
            <v>530.82000000000005</v>
          </cell>
          <cell r="AE265">
            <v>0</v>
          </cell>
          <cell r="AG265">
            <v>0</v>
          </cell>
          <cell r="AH265">
            <v>0</v>
          </cell>
          <cell r="AI265">
            <v>1000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X265">
            <v>1000</v>
          </cell>
          <cell r="BY265">
            <v>0</v>
          </cell>
          <cell r="CA265">
            <v>1000</v>
          </cell>
          <cell r="CC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V265">
            <v>0</v>
          </cell>
          <cell r="DW265">
            <v>0</v>
          </cell>
          <cell r="DY265">
            <v>0</v>
          </cell>
          <cell r="DZ265">
            <v>0</v>
          </cell>
          <cell r="EA265">
            <v>0</v>
          </cell>
          <cell r="EB265">
            <v>0</v>
          </cell>
          <cell r="EC265">
            <v>0</v>
          </cell>
          <cell r="ED265">
            <v>0</v>
          </cell>
          <cell r="EE265">
            <v>0</v>
          </cell>
          <cell r="EF265">
            <v>0</v>
          </cell>
          <cell r="EG265">
            <v>0</v>
          </cell>
          <cell r="EH265">
            <v>0</v>
          </cell>
          <cell r="EI265">
            <v>0</v>
          </cell>
          <cell r="EJ265">
            <v>0</v>
          </cell>
          <cell r="EL265">
            <v>0</v>
          </cell>
          <cell r="EM265">
            <v>0</v>
          </cell>
        </row>
        <row r="266">
          <cell r="A266" t="str">
            <v>M308716</v>
          </cell>
          <cell r="B266">
            <v>0</v>
          </cell>
          <cell r="C266">
            <v>57.68</v>
          </cell>
          <cell r="E266">
            <v>-207.9</v>
          </cell>
          <cell r="F266">
            <v>727.02</v>
          </cell>
          <cell r="H266" t="str">
            <v>Cowley Mill Road Uxbridge</v>
          </cell>
          <cell r="I266" t="str">
            <v>M308716</v>
          </cell>
          <cell r="J266" t="str">
            <v/>
          </cell>
          <cell r="K266" t="str">
            <v>South</v>
          </cell>
          <cell r="Q266">
            <v>0</v>
          </cell>
          <cell r="R266">
            <v>0</v>
          </cell>
          <cell r="S266">
            <v>692.16</v>
          </cell>
          <cell r="T266">
            <v>3355.56</v>
          </cell>
          <cell r="V266">
            <v>-207.9</v>
          </cell>
          <cell r="W266">
            <v>207.9</v>
          </cell>
          <cell r="X266">
            <v>-277.20000000000005</v>
          </cell>
          <cell r="Y266">
            <v>277.20000000000005</v>
          </cell>
          <cell r="AA266">
            <v>57.68</v>
          </cell>
          <cell r="AB266">
            <v>519.12</v>
          </cell>
          <cell r="AC266">
            <v>692.16</v>
          </cell>
          <cell r="AD266">
            <v>3355.56</v>
          </cell>
          <cell r="AE266">
            <v>0</v>
          </cell>
          <cell r="AG266">
            <v>0</v>
          </cell>
          <cell r="AH266">
            <v>0</v>
          </cell>
          <cell r="AI266">
            <v>0</v>
          </cell>
          <cell r="AJ266">
            <v>0</v>
          </cell>
          <cell r="AK266">
            <v>0</v>
          </cell>
          <cell r="AL266">
            <v>0</v>
          </cell>
          <cell r="AM266">
            <v>0</v>
          </cell>
          <cell r="AN266">
            <v>0</v>
          </cell>
          <cell r="AO266">
            <v>3000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X266">
            <v>3000</v>
          </cell>
          <cell r="BY266">
            <v>0</v>
          </cell>
          <cell r="CA266">
            <v>3000</v>
          </cell>
          <cell r="CC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V266">
            <v>0</v>
          </cell>
          <cell r="DW266">
            <v>0</v>
          </cell>
          <cell r="DY266">
            <v>0</v>
          </cell>
          <cell r="DZ266">
            <v>0</v>
          </cell>
          <cell r="EA266">
            <v>0</v>
          </cell>
          <cell r="EB266">
            <v>0</v>
          </cell>
          <cell r="EC266">
            <v>0</v>
          </cell>
          <cell r="ED266">
            <v>0</v>
          </cell>
          <cell r="EE266">
            <v>0</v>
          </cell>
          <cell r="EF266">
            <v>0</v>
          </cell>
          <cell r="EG266">
            <v>0</v>
          </cell>
          <cell r="EH266">
            <v>0</v>
          </cell>
          <cell r="EI266">
            <v>0</v>
          </cell>
          <cell r="EJ266">
            <v>0</v>
          </cell>
          <cell r="EL266">
            <v>0</v>
          </cell>
          <cell r="EM266">
            <v>0</v>
          </cell>
        </row>
        <row r="267">
          <cell r="A267" t="str">
            <v>M308736</v>
          </cell>
          <cell r="B267">
            <v>0</v>
          </cell>
          <cell r="C267">
            <v>70.87</v>
          </cell>
          <cell r="E267">
            <v>13.7</v>
          </cell>
          <cell r="F267">
            <v>624.13</v>
          </cell>
          <cell r="H267" t="str">
            <v>Girton Road Cannock</v>
          </cell>
          <cell r="I267" t="str">
            <v>M308736</v>
          </cell>
          <cell r="J267" t="str">
            <v/>
          </cell>
          <cell r="K267" t="str">
            <v>South</v>
          </cell>
          <cell r="Q267">
            <v>0</v>
          </cell>
          <cell r="R267">
            <v>0</v>
          </cell>
          <cell r="S267">
            <v>850.44</v>
          </cell>
          <cell r="T267">
            <v>798.83</v>
          </cell>
          <cell r="V267">
            <v>13.7</v>
          </cell>
          <cell r="W267">
            <v>-13.7</v>
          </cell>
          <cell r="X267">
            <v>18.266666666666666</v>
          </cell>
          <cell r="Y267">
            <v>-18.266666666666666</v>
          </cell>
          <cell r="AA267">
            <v>70.87</v>
          </cell>
          <cell r="AB267">
            <v>637.83000000000004</v>
          </cell>
          <cell r="AC267">
            <v>850.44</v>
          </cell>
          <cell r="AD267">
            <v>798.83</v>
          </cell>
          <cell r="AE267">
            <v>0</v>
          </cell>
          <cell r="AG267">
            <v>0</v>
          </cell>
          <cell r="AH267">
            <v>0</v>
          </cell>
          <cell r="AI267">
            <v>0</v>
          </cell>
          <cell r="AJ267">
            <v>0</v>
          </cell>
          <cell r="AK267">
            <v>0</v>
          </cell>
          <cell r="AL267">
            <v>0</v>
          </cell>
          <cell r="AM267">
            <v>0</v>
          </cell>
          <cell r="AN267">
            <v>2000</v>
          </cell>
          <cell r="AO267">
            <v>2000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X267">
            <v>4000</v>
          </cell>
          <cell r="BY267">
            <v>0</v>
          </cell>
          <cell r="CA267">
            <v>4000</v>
          </cell>
          <cell r="CC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V267">
            <v>0</v>
          </cell>
          <cell r="DW267">
            <v>0</v>
          </cell>
          <cell r="DY267">
            <v>0</v>
          </cell>
          <cell r="DZ267">
            <v>0</v>
          </cell>
          <cell r="EA267">
            <v>0</v>
          </cell>
          <cell r="EB267">
            <v>0</v>
          </cell>
          <cell r="EC267">
            <v>0</v>
          </cell>
          <cell r="ED267">
            <v>0</v>
          </cell>
          <cell r="EE267">
            <v>0</v>
          </cell>
          <cell r="EF267">
            <v>0</v>
          </cell>
          <cell r="EG267">
            <v>0</v>
          </cell>
          <cell r="EH267">
            <v>0</v>
          </cell>
          <cell r="EI267">
            <v>0</v>
          </cell>
          <cell r="EJ267">
            <v>0</v>
          </cell>
          <cell r="EL267">
            <v>0</v>
          </cell>
          <cell r="EM267">
            <v>0</v>
          </cell>
        </row>
        <row r="268">
          <cell r="A268" t="str">
            <v>M308741</v>
          </cell>
          <cell r="B268">
            <v>0</v>
          </cell>
          <cell r="C268">
            <v>0</v>
          </cell>
          <cell r="E268">
            <v>0</v>
          </cell>
          <cell r="F268">
            <v>0</v>
          </cell>
          <cell r="H268" t="str">
            <v>Temeside Ludlow</v>
          </cell>
          <cell r="I268" t="str">
            <v>M308741</v>
          </cell>
          <cell r="J268" t="str">
            <v/>
          </cell>
          <cell r="K268" t="str">
            <v>South</v>
          </cell>
          <cell r="Q268">
            <v>0</v>
          </cell>
          <cell r="R268">
            <v>0</v>
          </cell>
          <cell r="S268">
            <v>0</v>
          </cell>
          <cell r="T268">
            <v>622.44000000000005</v>
          </cell>
          <cell r="V268">
            <v>0</v>
          </cell>
          <cell r="W268">
            <v>0</v>
          </cell>
          <cell r="X268">
            <v>0</v>
          </cell>
          <cell r="Y268">
            <v>0</v>
          </cell>
          <cell r="AA268">
            <v>0</v>
          </cell>
          <cell r="AB268">
            <v>0</v>
          </cell>
          <cell r="AC268">
            <v>0</v>
          </cell>
          <cell r="AD268">
            <v>622.44000000000005</v>
          </cell>
          <cell r="AE268">
            <v>0</v>
          </cell>
          <cell r="AG268">
            <v>0</v>
          </cell>
          <cell r="AH268">
            <v>0</v>
          </cell>
          <cell r="AI268">
            <v>0</v>
          </cell>
          <cell r="AJ268">
            <v>0</v>
          </cell>
          <cell r="AK268">
            <v>0</v>
          </cell>
          <cell r="AL268">
            <v>0</v>
          </cell>
          <cell r="AM268">
            <v>0</v>
          </cell>
          <cell r="AN268">
            <v>1000</v>
          </cell>
          <cell r="AO268">
            <v>1000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2000</v>
          </cell>
          <cell r="BY268">
            <v>0</v>
          </cell>
          <cell r="CA268">
            <v>2000</v>
          </cell>
          <cell r="CC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V268">
            <v>0</v>
          </cell>
          <cell r="DW268">
            <v>0</v>
          </cell>
          <cell r="DY268">
            <v>0</v>
          </cell>
          <cell r="DZ268">
            <v>0</v>
          </cell>
          <cell r="EA268">
            <v>0</v>
          </cell>
          <cell r="EB268">
            <v>0</v>
          </cell>
          <cell r="EC268">
            <v>0</v>
          </cell>
          <cell r="ED268">
            <v>0</v>
          </cell>
          <cell r="EE268">
            <v>0</v>
          </cell>
          <cell r="EF268">
            <v>0</v>
          </cell>
          <cell r="EG268">
            <v>0</v>
          </cell>
          <cell r="EH268">
            <v>0</v>
          </cell>
          <cell r="EI268">
            <v>0</v>
          </cell>
          <cell r="EJ268">
            <v>0</v>
          </cell>
          <cell r="EL268">
            <v>0</v>
          </cell>
          <cell r="EM268">
            <v>0</v>
          </cell>
        </row>
        <row r="269">
          <cell r="A269" t="str">
            <v>M308750</v>
          </cell>
          <cell r="B269">
            <v>0</v>
          </cell>
          <cell r="C269">
            <v>0</v>
          </cell>
          <cell r="E269">
            <v>115.73</v>
          </cell>
          <cell r="F269">
            <v>-115.73</v>
          </cell>
          <cell r="H269" t="str">
            <v>465 Stratford Road Shirley</v>
          </cell>
          <cell r="I269" t="str">
            <v>M308750</v>
          </cell>
          <cell r="J269" t="str">
            <v/>
          </cell>
          <cell r="K269" t="str">
            <v>South</v>
          </cell>
          <cell r="Q269">
            <v>0</v>
          </cell>
          <cell r="R269">
            <v>0</v>
          </cell>
          <cell r="S269">
            <v>0</v>
          </cell>
          <cell r="T269">
            <v>18397.37</v>
          </cell>
          <cell r="V269">
            <v>115.73</v>
          </cell>
          <cell r="W269">
            <v>-115.73</v>
          </cell>
          <cell r="X269">
            <v>154.30666666666667</v>
          </cell>
          <cell r="Y269">
            <v>-154.30666666666667</v>
          </cell>
          <cell r="AA269">
            <v>0</v>
          </cell>
          <cell r="AB269">
            <v>0</v>
          </cell>
          <cell r="AC269">
            <v>0</v>
          </cell>
          <cell r="AD269">
            <v>18397.37</v>
          </cell>
          <cell r="AE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2000</v>
          </cell>
          <cell r="AY269">
            <v>0</v>
          </cell>
          <cell r="AZ269">
            <v>0</v>
          </cell>
          <cell r="BA269">
            <v>0</v>
          </cell>
          <cell r="BB269">
            <v>0</v>
          </cell>
          <cell r="BC269">
            <v>0</v>
          </cell>
          <cell r="BD269">
            <v>4000</v>
          </cell>
          <cell r="BE269">
            <v>0</v>
          </cell>
          <cell r="BF269">
            <v>437000</v>
          </cell>
          <cell r="BG269">
            <v>0</v>
          </cell>
          <cell r="BH269">
            <v>10000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453000</v>
          </cell>
          <cell r="BY269">
            <v>0</v>
          </cell>
          <cell r="CA269">
            <v>453000</v>
          </cell>
          <cell r="CC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V269">
            <v>0</v>
          </cell>
          <cell r="DW269">
            <v>0</v>
          </cell>
          <cell r="DY269">
            <v>0</v>
          </cell>
          <cell r="DZ269">
            <v>0</v>
          </cell>
          <cell r="EA269">
            <v>0</v>
          </cell>
          <cell r="EB269">
            <v>0</v>
          </cell>
          <cell r="EC269">
            <v>0</v>
          </cell>
          <cell r="ED269">
            <v>0</v>
          </cell>
          <cell r="EE269">
            <v>0</v>
          </cell>
          <cell r="EF269">
            <v>0</v>
          </cell>
          <cell r="EG269">
            <v>0</v>
          </cell>
          <cell r="EH269">
            <v>0</v>
          </cell>
          <cell r="EI269">
            <v>0</v>
          </cell>
          <cell r="EJ269">
            <v>0</v>
          </cell>
          <cell r="EL269">
            <v>0</v>
          </cell>
          <cell r="EM269">
            <v>0</v>
          </cell>
        </row>
        <row r="270">
          <cell r="A270" t="str">
            <v>M308751</v>
          </cell>
          <cell r="B270">
            <v>0</v>
          </cell>
          <cell r="C270">
            <v>626.52</v>
          </cell>
          <cell r="E270">
            <v>3317.64</v>
          </cell>
          <cell r="F270">
            <v>2321.0400000000004</v>
          </cell>
          <cell r="H270" t="str">
            <v>Wharf Lane Solihull</v>
          </cell>
          <cell r="I270" t="str">
            <v>M308751</v>
          </cell>
          <cell r="J270" t="str">
            <v/>
          </cell>
          <cell r="K270" t="str">
            <v>South</v>
          </cell>
          <cell r="Q270">
            <v>0</v>
          </cell>
          <cell r="R270">
            <v>0</v>
          </cell>
          <cell r="S270">
            <v>7518.24</v>
          </cell>
          <cell r="T270">
            <v>27765.98</v>
          </cell>
          <cell r="V270">
            <v>3317.64</v>
          </cell>
          <cell r="W270">
            <v>-3317.64</v>
          </cell>
          <cell r="X270">
            <v>4423.5200000000004</v>
          </cell>
          <cell r="Y270">
            <v>-4423.5200000000004</v>
          </cell>
          <cell r="AA270">
            <v>626.52</v>
          </cell>
          <cell r="AB270">
            <v>5638.68</v>
          </cell>
          <cell r="AC270">
            <v>7518.24</v>
          </cell>
          <cell r="AD270">
            <v>27765.98</v>
          </cell>
          <cell r="AE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1000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X270">
            <v>1000</v>
          </cell>
          <cell r="BY270">
            <v>0</v>
          </cell>
          <cell r="CA270">
            <v>1000</v>
          </cell>
          <cell r="CC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V270">
            <v>0</v>
          </cell>
          <cell r="DW270">
            <v>0</v>
          </cell>
          <cell r="DY270">
            <v>0</v>
          </cell>
          <cell r="DZ270">
            <v>0</v>
          </cell>
          <cell r="EA270">
            <v>0</v>
          </cell>
          <cell r="EB270">
            <v>0</v>
          </cell>
          <cell r="EC270">
            <v>0</v>
          </cell>
          <cell r="ED270">
            <v>0</v>
          </cell>
          <cell r="EE270">
            <v>0</v>
          </cell>
          <cell r="EF270">
            <v>0</v>
          </cell>
          <cell r="EG270">
            <v>0</v>
          </cell>
          <cell r="EH270">
            <v>0</v>
          </cell>
          <cell r="EI270">
            <v>0</v>
          </cell>
          <cell r="EJ270">
            <v>0</v>
          </cell>
          <cell r="EL270">
            <v>0</v>
          </cell>
          <cell r="EM270">
            <v>0</v>
          </cell>
        </row>
        <row r="271">
          <cell r="A271" t="str">
            <v>M308752</v>
          </cell>
          <cell r="B271">
            <v>0</v>
          </cell>
          <cell r="C271">
            <v>0</v>
          </cell>
          <cell r="E271">
            <v>0</v>
          </cell>
          <cell r="F271">
            <v>0</v>
          </cell>
          <cell r="H271" t="str">
            <v>Wharf Lane Solihull</v>
          </cell>
          <cell r="I271" t="str">
            <v>M308752</v>
          </cell>
          <cell r="J271" t="str">
            <v/>
          </cell>
          <cell r="K271" t="str">
            <v>South</v>
          </cell>
          <cell r="Q271">
            <v>0</v>
          </cell>
          <cell r="R271">
            <v>0</v>
          </cell>
          <cell r="S271">
            <v>0</v>
          </cell>
          <cell r="T271">
            <v>-706.52</v>
          </cell>
          <cell r="V271">
            <v>0</v>
          </cell>
          <cell r="W271">
            <v>0</v>
          </cell>
          <cell r="X271">
            <v>0</v>
          </cell>
          <cell r="Y271">
            <v>0</v>
          </cell>
          <cell r="AA271">
            <v>0</v>
          </cell>
          <cell r="AB271">
            <v>0</v>
          </cell>
          <cell r="AC271">
            <v>0</v>
          </cell>
          <cell r="AD271">
            <v>-706.52</v>
          </cell>
          <cell r="AE271">
            <v>0</v>
          </cell>
          <cell r="AG271">
            <v>0</v>
          </cell>
          <cell r="AH271">
            <v>0</v>
          </cell>
          <cell r="AI271">
            <v>0</v>
          </cell>
          <cell r="AJ271">
            <v>0</v>
          </cell>
          <cell r="AK271">
            <v>0</v>
          </cell>
          <cell r="AL271">
            <v>0</v>
          </cell>
          <cell r="AM271">
            <v>0</v>
          </cell>
          <cell r="AN271">
            <v>1000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X271">
            <v>1000</v>
          </cell>
          <cell r="BY271">
            <v>0</v>
          </cell>
          <cell r="CA271">
            <v>1000</v>
          </cell>
          <cell r="CC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V271">
            <v>0</v>
          </cell>
          <cell r="DW271">
            <v>0</v>
          </cell>
          <cell r="DY271">
            <v>0</v>
          </cell>
          <cell r="DZ271">
            <v>0</v>
          </cell>
          <cell r="EA271">
            <v>0</v>
          </cell>
          <cell r="EB271">
            <v>0</v>
          </cell>
          <cell r="EC271">
            <v>0</v>
          </cell>
          <cell r="ED271">
            <v>0</v>
          </cell>
          <cell r="EE271">
            <v>0</v>
          </cell>
          <cell r="EF271">
            <v>0</v>
          </cell>
          <cell r="EG271">
            <v>0</v>
          </cell>
          <cell r="EH271">
            <v>0</v>
          </cell>
          <cell r="EI271">
            <v>0</v>
          </cell>
          <cell r="EJ271">
            <v>0</v>
          </cell>
          <cell r="EL271">
            <v>0</v>
          </cell>
          <cell r="EM271">
            <v>0</v>
          </cell>
        </row>
        <row r="272">
          <cell r="A272" t="str">
            <v>M308759</v>
          </cell>
          <cell r="B272">
            <v>0</v>
          </cell>
          <cell r="C272">
            <v>781.43</v>
          </cell>
          <cell r="E272">
            <v>455.38</v>
          </cell>
          <cell r="F272">
            <v>6577.49</v>
          </cell>
          <cell r="H272" t="str">
            <v>Moat Lane Solihull</v>
          </cell>
          <cell r="I272" t="str">
            <v>M308759</v>
          </cell>
          <cell r="J272" t="str">
            <v/>
          </cell>
          <cell r="K272" t="str">
            <v>South</v>
          </cell>
          <cell r="Q272">
            <v>0</v>
          </cell>
          <cell r="R272">
            <v>0</v>
          </cell>
          <cell r="S272">
            <v>9377.16</v>
          </cell>
          <cell r="T272">
            <v>10034.280000000001</v>
          </cell>
          <cell r="V272">
            <v>455.38</v>
          </cell>
          <cell r="W272">
            <v>-455.38</v>
          </cell>
          <cell r="X272">
            <v>607.17333333333329</v>
          </cell>
          <cell r="Y272">
            <v>-607.17333333333329</v>
          </cell>
          <cell r="AA272">
            <v>781.43</v>
          </cell>
          <cell r="AB272">
            <v>7032.87</v>
          </cell>
          <cell r="AC272">
            <v>9377.16</v>
          </cell>
          <cell r="AD272">
            <v>10034.280000000001</v>
          </cell>
          <cell r="AE272">
            <v>0</v>
          </cell>
          <cell r="AG272">
            <v>0</v>
          </cell>
          <cell r="AH272">
            <v>0</v>
          </cell>
          <cell r="AI272">
            <v>0</v>
          </cell>
          <cell r="AJ272">
            <v>0</v>
          </cell>
          <cell r="AK272">
            <v>0</v>
          </cell>
          <cell r="AL272">
            <v>0</v>
          </cell>
          <cell r="AM272">
            <v>0</v>
          </cell>
          <cell r="AN272">
            <v>1000</v>
          </cell>
          <cell r="AO272">
            <v>0</v>
          </cell>
          <cell r="AP272">
            <v>0</v>
          </cell>
          <cell r="AQ272">
            <v>0</v>
          </cell>
          <cell r="AR272">
            <v>0</v>
          </cell>
          <cell r="AS272">
            <v>0</v>
          </cell>
          <cell r="AT272">
            <v>0</v>
          </cell>
          <cell r="AU272">
            <v>0</v>
          </cell>
          <cell r="AV272">
            <v>0</v>
          </cell>
          <cell r="AW272">
            <v>0</v>
          </cell>
          <cell r="AX272">
            <v>1000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X272">
            <v>2000</v>
          </cell>
          <cell r="BY272">
            <v>0</v>
          </cell>
          <cell r="CA272">
            <v>2000</v>
          </cell>
          <cell r="CC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V272">
            <v>0</v>
          </cell>
          <cell r="DW272">
            <v>0</v>
          </cell>
          <cell r="DY272">
            <v>0</v>
          </cell>
          <cell r="DZ272">
            <v>0</v>
          </cell>
          <cell r="EA272">
            <v>0</v>
          </cell>
          <cell r="EB272">
            <v>0</v>
          </cell>
          <cell r="EC272">
            <v>0</v>
          </cell>
          <cell r="ED272">
            <v>0</v>
          </cell>
          <cell r="EE272">
            <v>0</v>
          </cell>
          <cell r="EF272">
            <v>0</v>
          </cell>
          <cell r="EG272">
            <v>0</v>
          </cell>
          <cell r="EH272">
            <v>0</v>
          </cell>
          <cell r="EI272">
            <v>0</v>
          </cell>
          <cell r="EJ272">
            <v>0</v>
          </cell>
          <cell r="EL272">
            <v>0</v>
          </cell>
          <cell r="EM272">
            <v>0</v>
          </cell>
        </row>
        <row r="273">
          <cell r="A273" t="str">
            <v>M308779</v>
          </cell>
          <cell r="B273">
            <v>0</v>
          </cell>
          <cell r="C273">
            <v>0</v>
          </cell>
          <cell r="E273">
            <v>11713.78</v>
          </cell>
          <cell r="F273">
            <v>-11713.78</v>
          </cell>
          <cell r="H273" t="str">
            <v>Fox'S Field Plymouth</v>
          </cell>
          <cell r="I273" t="str">
            <v>M308779</v>
          </cell>
          <cell r="J273" t="str">
            <v/>
          </cell>
          <cell r="K273" t="str">
            <v>South</v>
          </cell>
          <cell r="Q273">
            <v>0</v>
          </cell>
          <cell r="R273">
            <v>0</v>
          </cell>
          <cell r="S273">
            <v>0</v>
          </cell>
          <cell r="T273">
            <v>65424.17</v>
          </cell>
          <cell r="V273">
            <v>11713.78</v>
          </cell>
          <cell r="W273">
            <v>-11713.78</v>
          </cell>
          <cell r="X273">
            <v>15618.373333333335</v>
          </cell>
          <cell r="Y273">
            <v>-15618.373333333335</v>
          </cell>
          <cell r="AA273">
            <v>0</v>
          </cell>
          <cell r="AB273">
            <v>0</v>
          </cell>
          <cell r="AC273">
            <v>0</v>
          </cell>
          <cell r="AD273">
            <v>65424.17</v>
          </cell>
          <cell r="AE273">
            <v>0</v>
          </cell>
          <cell r="AG273">
            <v>0</v>
          </cell>
          <cell r="AH273">
            <v>0</v>
          </cell>
          <cell r="AI273">
            <v>0</v>
          </cell>
          <cell r="AJ273">
            <v>6000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X273">
            <v>6000</v>
          </cell>
          <cell r="BY273">
            <v>0</v>
          </cell>
          <cell r="CA273">
            <v>6000</v>
          </cell>
          <cell r="CC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V273">
            <v>0</v>
          </cell>
          <cell r="DW273">
            <v>0</v>
          </cell>
          <cell r="DY273">
            <v>0</v>
          </cell>
          <cell r="DZ273">
            <v>0</v>
          </cell>
          <cell r="EA273">
            <v>0</v>
          </cell>
          <cell r="EB273">
            <v>0</v>
          </cell>
          <cell r="EC273">
            <v>0</v>
          </cell>
          <cell r="ED273">
            <v>0</v>
          </cell>
          <cell r="EE273">
            <v>0</v>
          </cell>
          <cell r="EF273">
            <v>0</v>
          </cell>
          <cell r="EG273">
            <v>0</v>
          </cell>
          <cell r="EH273">
            <v>0</v>
          </cell>
          <cell r="EI273">
            <v>0</v>
          </cell>
          <cell r="EJ273">
            <v>0</v>
          </cell>
          <cell r="EL273">
            <v>0</v>
          </cell>
          <cell r="EM273">
            <v>0</v>
          </cell>
        </row>
        <row r="274">
          <cell r="A274" t="str">
            <v>MA107</v>
          </cell>
          <cell r="B274">
            <v>28227.77</v>
          </cell>
          <cell r="C274">
            <v>-28227.77</v>
          </cell>
          <cell r="E274">
            <v>-296909.75</v>
          </cell>
          <cell r="F274">
            <v>296909.75</v>
          </cell>
          <cell r="H274" t="str">
            <v>South of England Estates</v>
          </cell>
          <cell r="I274" t="str">
            <v>MA107</v>
          </cell>
          <cell r="J274" t="str">
            <v/>
          </cell>
          <cell r="K274" t="str">
            <v>South</v>
          </cell>
          <cell r="Q274">
            <v>0</v>
          </cell>
          <cell r="R274">
            <v>0</v>
          </cell>
          <cell r="S274">
            <v>0</v>
          </cell>
          <cell r="T274">
            <v>59212.01</v>
          </cell>
          <cell r="V274">
            <v>-212226.44</v>
          </cell>
          <cell r="W274">
            <v>212226.44</v>
          </cell>
          <cell r="X274">
            <v>-395879.66666666669</v>
          </cell>
          <cell r="Y274">
            <v>395879.66666666669</v>
          </cell>
          <cell r="AA274">
            <v>0</v>
          </cell>
          <cell r="AB274">
            <v>0</v>
          </cell>
          <cell r="AC274">
            <v>0</v>
          </cell>
          <cell r="AD274">
            <v>59212.01</v>
          </cell>
          <cell r="AE274">
            <v>0</v>
          </cell>
          <cell r="AG274">
            <v>0</v>
          </cell>
          <cell r="AH274">
            <v>0</v>
          </cell>
          <cell r="AI274">
            <v>3000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X274">
            <v>3000</v>
          </cell>
          <cell r="BY274">
            <v>0</v>
          </cell>
          <cell r="CA274">
            <v>3000</v>
          </cell>
          <cell r="CC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V274">
            <v>0</v>
          </cell>
          <cell r="DW274">
            <v>0</v>
          </cell>
          <cell r="DY274">
            <v>0</v>
          </cell>
          <cell r="DZ274">
            <v>0</v>
          </cell>
          <cell r="EA274">
            <v>0</v>
          </cell>
          <cell r="EB274">
            <v>0</v>
          </cell>
          <cell r="EC274">
            <v>0</v>
          </cell>
          <cell r="ED274">
            <v>0</v>
          </cell>
          <cell r="EE274">
            <v>0</v>
          </cell>
          <cell r="EF274">
            <v>0</v>
          </cell>
          <cell r="EG274">
            <v>0</v>
          </cell>
          <cell r="EH274">
            <v>0</v>
          </cell>
          <cell r="EI274">
            <v>0</v>
          </cell>
          <cell r="EJ274">
            <v>0</v>
          </cell>
          <cell r="EL274">
            <v>0</v>
          </cell>
          <cell r="EM274">
            <v>0</v>
          </cell>
        </row>
        <row r="275">
          <cell r="A275" t="str">
            <v>MA108</v>
          </cell>
          <cell r="B275">
            <v>26698.48</v>
          </cell>
          <cell r="C275">
            <v>-24947.48</v>
          </cell>
          <cell r="E275">
            <v>30257.48</v>
          </cell>
          <cell r="F275">
            <v>-14498.48</v>
          </cell>
          <cell r="H275" t="str">
            <v>North London Estates</v>
          </cell>
          <cell r="I275" t="str">
            <v>MA108</v>
          </cell>
          <cell r="J275" t="str">
            <v/>
          </cell>
          <cell r="K275" t="str">
            <v>South</v>
          </cell>
          <cell r="Q275">
            <v>0</v>
          </cell>
          <cell r="R275">
            <v>0</v>
          </cell>
          <cell r="S275">
            <v>21012</v>
          </cell>
          <cell r="T275">
            <v>93741.85</v>
          </cell>
          <cell r="V275">
            <v>110352.92</v>
          </cell>
          <cell r="W275">
            <v>-110352.92</v>
          </cell>
          <cell r="X275">
            <v>40343.306666666671</v>
          </cell>
          <cell r="Y275">
            <v>-40343.306666666671</v>
          </cell>
          <cell r="AA275">
            <v>1751</v>
          </cell>
          <cell r="AB275">
            <v>15759</v>
          </cell>
          <cell r="AC275">
            <v>21012</v>
          </cell>
          <cell r="AD275">
            <v>93741.85</v>
          </cell>
          <cell r="AE275">
            <v>0</v>
          </cell>
          <cell r="AG275">
            <v>0</v>
          </cell>
          <cell r="AH275">
            <v>0</v>
          </cell>
          <cell r="AI275">
            <v>0</v>
          </cell>
          <cell r="AJ275">
            <v>0</v>
          </cell>
          <cell r="AK275">
            <v>0</v>
          </cell>
          <cell r="AL275">
            <v>1000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X275">
            <v>1000</v>
          </cell>
          <cell r="BY275">
            <v>0</v>
          </cell>
          <cell r="CA275">
            <v>1000</v>
          </cell>
          <cell r="CC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V275">
            <v>0</v>
          </cell>
          <cell r="DW275">
            <v>0</v>
          </cell>
          <cell r="DY275">
            <v>0</v>
          </cell>
          <cell r="DZ275">
            <v>0</v>
          </cell>
          <cell r="EA275">
            <v>0</v>
          </cell>
          <cell r="EB275">
            <v>0</v>
          </cell>
          <cell r="EC275">
            <v>0</v>
          </cell>
          <cell r="ED275">
            <v>0</v>
          </cell>
          <cell r="EE275">
            <v>0</v>
          </cell>
          <cell r="EF275">
            <v>0</v>
          </cell>
          <cell r="EG275">
            <v>0</v>
          </cell>
          <cell r="EH275">
            <v>0</v>
          </cell>
          <cell r="EI275">
            <v>0</v>
          </cell>
          <cell r="EJ275">
            <v>0</v>
          </cell>
          <cell r="EL275">
            <v>0</v>
          </cell>
          <cell r="EM275">
            <v>0</v>
          </cell>
        </row>
        <row r="276">
          <cell r="A276" t="str">
            <v>MA109</v>
          </cell>
          <cell r="B276">
            <v>25212.95</v>
          </cell>
          <cell r="C276">
            <v>-18208.95</v>
          </cell>
          <cell r="E276">
            <v>81430.86</v>
          </cell>
          <cell r="F276">
            <v>-18394.86</v>
          </cell>
          <cell r="H276" t="str">
            <v>West Midlands Estates</v>
          </cell>
          <cell r="I276" t="str">
            <v>MA109</v>
          </cell>
          <cell r="J276" t="str">
            <v/>
          </cell>
          <cell r="K276" t="str">
            <v>South</v>
          </cell>
          <cell r="Q276">
            <v>0</v>
          </cell>
          <cell r="R276">
            <v>0</v>
          </cell>
          <cell r="S276">
            <v>84048</v>
          </cell>
          <cell r="T276">
            <v>190398.74</v>
          </cell>
          <cell r="V276">
            <v>157069.71000000002</v>
          </cell>
          <cell r="W276">
            <v>-157069.71000000002</v>
          </cell>
          <cell r="X276">
            <v>108574.48000000001</v>
          </cell>
          <cell r="Y276">
            <v>-108574.48000000001</v>
          </cell>
          <cell r="AA276">
            <v>7004</v>
          </cell>
          <cell r="AB276">
            <v>63036</v>
          </cell>
          <cell r="AC276">
            <v>84048</v>
          </cell>
          <cell r="AD276">
            <v>190398.74</v>
          </cell>
          <cell r="AE276">
            <v>0</v>
          </cell>
          <cell r="AG276">
            <v>0</v>
          </cell>
          <cell r="AH276">
            <v>0</v>
          </cell>
          <cell r="AI276">
            <v>0</v>
          </cell>
          <cell r="AJ276">
            <v>0</v>
          </cell>
          <cell r="AK276">
            <v>0</v>
          </cell>
          <cell r="AL276">
            <v>0</v>
          </cell>
          <cell r="AM276">
            <v>0</v>
          </cell>
          <cell r="AN276">
            <v>1000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X276">
            <v>1000</v>
          </cell>
          <cell r="BY276">
            <v>0</v>
          </cell>
          <cell r="CA276">
            <v>1000</v>
          </cell>
          <cell r="CC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V276">
            <v>0</v>
          </cell>
          <cell r="DW276">
            <v>0</v>
          </cell>
          <cell r="DY276">
            <v>0</v>
          </cell>
          <cell r="DZ276">
            <v>0</v>
          </cell>
          <cell r="EA276">
            <v>0</v>
          </cell>
          <cell r="EB276">
            <v>0</v>
          </cell>
          <cell r="EC276">
            <v>0</v>
          </cell>
          <cell r="ED276">
            <v>0</v>
          </cell>
          <cell r="EE276">
            <v>0</v>
          </cell>
          <cell r="EF276">
            <v>0</v>
          </cell>
          <cell r="EG276">
            <v>0</v>
          </cell>
          <cell r="EH276">
            <v>0</v>
          </cell>
          <cell r="EI276">
            <v>0</v>
          </cell>
          <cell r="EJ276">
            <v>0</v>
          </cell>
          <cell r="EL276">
            <v>0</v>
          </cell>
          <cell r="EM276">
            <v>0</v>
          </cell>
        </row>
        <row r="277">
          <cell r="A277" t="str">
            <v>MA111</v>
          </cell>
          <cell r="B277">
            <v>0</v>
          </cell>
          <cell r="C277">
            <v>0</v>
          </cell>
          <cell r="E277">
            <v>176.83</v>
          </cell>
          <cell r="F277">
            <v>-176.83</v>
          </cell>
          <cell r="H277" t="str">
            <v>Dorking (old)</v>
          </cell>
          <cell r="I277" t="str">
            <v>MA111</v>
          </cell>
          <cell r="J277" t="str">
            <v/>
          </cell>
          <cell r="K277" t="str">
            <v>South</v>
          </cell>
          <cell r="Q277">
            <v>0</v>
          </cell>
          <cell r="R277">
            <v>0</v>
          </cell>
          <cell r="S277">
            <v>0</v>
          </cell>
          <cell r="T277">
            <v>47448.71</v>
          </cell>
          <cell r="V277">
            <v>176.83</v>
          </cell>
          <cell r="W277">
            <v>-176.83</v>
          </cell>
          <cell r="X277">
            <v>235.77333333333334</v>
          </cell>
          <cell r="Y277">
            <v>-235.77333333333334</v>
          </cell>
          <cell r="AA277">
            <v>0</v>
          </cell>
          <cell r="AB277">
            <v>0</v>
          </cell>
          <cell r="AC277">
            <v>0</v>
          </cell>
          <cell r="AD277">
            <v>47448.71</v>
          </cell>
          <cell r="AE277">
            <v>0</v>
          </cell>
          <cell r="AG277">
            <v>0</v>
          </cell>
          <cell r="AH277">
            <v>0</v>
          </cell>
          <cell r="AI277">
            <v>0</v>
          </cell>
          <cell r="AJ277">
            <v>0</v>
          </cell>
          <cell r="AK277">
            <v>0</v>
          </cell>
          <cell r="AL277">
            <v>0</v>
          </cell>
          <cell r="AM277">
            <v>0</v>
          </cell>
          <cell r="AN277">
            <v>0</v>
          </cell>
          <cell r="AO277">
            <v>0</v>
          </cell>
          <cell r="AP277">
            <v>0</v>
          </cell>
          <cell r="AQ277">
            <v>0</v>
          </cell>
          <cell r="AR277">
            <v>2000</v>
          </cell>
          <cell r="AS277">
            <v>90000</v>
          </cell>
          <cell r="AT277">
            <v>0</v>
          </cell>
          <cell r="AU277">
            <v>0</v>
          </cell>
          <cell r="AV277">
            <v>0</v>
          </cell>
          <cell r="AW277">
            <v>0</v>
          </cell>
          <cell r="AX277">
            <v>0</v>
          </cell>
          <cell r="AY277">
            <v>8000</v>
          </cell>
          <cell r="AZ277">
            <v>0</v>
          </cell>
          <cell r="BA277">
            <v>0</v>
          </cell>
          <cell r="BB277">
            <v>6000</v>
          </cell>
          <cell r="BC277">
            <v>0</v>
          </cell>
          <cell r="BD277">
            <v>0</v>
          </cell>
          <cell r="BE277">
            <v>0</v>
          </cell>
          <cell r="BF277">
            <v>0</v>
          </cell>
          <cell r="BG277">
            <v>0</v>
          </cell>
          <cell r="BH277">
            <v>0</v>
          </cell>
          <cell r="BI277">
            <v>0</v>
          </cell>
          <cell r="BJ277">
            <v>0</v>
          </cell>
          <cell r="BK277">
            <v>0</v>
          </cell>
          <cell r="BL277">
            <v>45000</v>
          </cell>
          <cell r="BM277">
            <v>0</v>
          </cell>
          <cell r="BN277">
            <v>0</v>
          </cell>
          <cell r="BO277">
            <v>0</v>
          </cell>
          <cell r="BP277">
            <v>0</v>
          </cell>
          <cell r="BQ277">
            <v>0</v>
          </cell>
          <cell r="BR277">
            <v>0</v>
          </cell>
          <cell r="BS277">
            <v>0</v>
          </cell>
          <cell r="BT277">
            <v>0</v>
          </cell>
          <cell r="BU277">
            <v>0</v>
          </cell>
          <cell r="BV277">
            <v>0</v>
          </cell>
          <cell r="BX277">
            <v>151000</v>
          </cell>
          <cell r="BY277">
            <v>0</v>
          </cell>
          <cell r="CA277">
            <v>151000</v>
          </cell>
          <cell r="CC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V277">
            <v>0</v>
          </cell>
          <cell r="DW277">
            <v>0</v>
          </cell>
          <cell r="DY277">
            <v>0</v>
          </cell>
          <cell r="DZ277">
            <v>0</v>
          </cell>
          <cell r="EA277">
            <v>0</v>
          </cell>
          <cell r="EB277">
            <v>0</v>
          </cell>
          <cell r="EC277">
            <v>0</v>
          </cell>
          <cell r="ED277">
            <v>0</v>
          </cell>
          <cell r="EE277">
            <v>0</v>
          </cell>
          <cell r="EF277">
            <v>0</v>
          </cell>
          <cell r="EG277">
            <v>0</v>
          </cell>
          <cell r="EH277">
            <v>0</v>
          </cell>
          <cell r="EI277">
            <v>0</v>
          </cell>
          <cell r="EJ277">
            <v>0</v>
          </cell>
          <cell r="EL277">
            <v>0</v>
          </cell>
          <cell r="EM277">
            <v>0</v>
          </cell>
        </row>
        <row r="278">
          <cell r="A278" t="str">
            <v>MA112</v>
          </cell>
          <cell r="B278">
            <v>55057.49</v>
          </cell>
          <cell r="C278">
            <v>-55057.49</v>
          </cell>
          <cell r="E278">
            <v>-191263.47</v>
          </cell>
          <cell r="F278">
            <v>191263.47</v>
          </cell>
          <cell r="H278" t="str">
            <v>Wales &amp; The West Estates</v>
          </cell>
          <cell r="I278" t="str">
            <v>MA112</v>
          </cell>
          <cell r="J278" t="str">
            <v/>
          </cell>
          <cell r="K278" t="str">
            <v>South</v>
          </cell>
          <cell r="Q278">
            <v>0</v>
          </cell>
          <cell r="R278">
            <v>0</v>
          </cell>
          <cell r="S278">
            <v>0</v>
          </cell>
          <cell r="T278">
            <v>29638.44</v>
          </cell>
          <cell r="V278">
            <v>-26091</v>
          </cell>
          <cell r="W278">
            <v>26091</v>
          </cell>
          <cell r="X278">
            <v>-255017.96000000002</v>
          </cell>
          <cell r="Y278">
            <v>255017.96000000002</v>
          </cell>
          <cell r="AA278">
            <v>0</v>
          </cell>
          <cell r="AB278">
            <v>0</v>
          </cell>
          <cell r="AC278">
            <v>0</v>
          </cell>
          <cell r="AD278">
            <v>29638.44</v>
          </cell>
          <cell r="AE278">
            <v>0</v>
          </cell>
          <cell r="AG278">
            <v>0</v>
          </cell>
          <cell r="AH278">
            <v>0</v>
          </cell>
          <cell r="AI278">
            <v>0</v>
          </cell>
          <cell r="AJ278">
            <v>1000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X278">
            <v>1000</v>
          </cell>
          <cell r="BY278">
            <v>0</v>
          </cell>
          <cell r="CA278">
            <v>1000</v>
          </cell>
          <cell r="CC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V278">
            <v>0</v>
          </cell>
          <cell r="DW278">
            <v>0</v>
          </cell>
          <cell r="DY278">
            <v>0</v>
          </cell>
          <cell r="DZ278">
            <v>0</v>
          </cell>
          <cell r="EA278">
            <v>0</v>
          </cell>
          <cell r="EB278">
            <v>0</v>
          </cell>
          <cell r="EC278">
            <v>0</v>
          </cell>
          <cell r="ED278">
            <v>0</v>
          </cell>
          <cell r="EE278">
            <v>0</v>
          </cell>
          <cell r="EF278">
            <v>0</v>
          </cell>
          <cell r="EG278">
            <v>0</v>
          </cell>
          <cell r="EH278">
            <v>0</v>
          </cell>
          <cell r="EI278">
            <v>0</v>
          </cell>
          <cell r="EJ278">
            <v>0</v>
          </cell>
          <cell r="EL278">
            <v>0</v>
          </cell>
          <cell r="EM278">
            <v>0</v>
          </cell>
        </row>
        <row r="279">
          <cell r="A279" t="str">
            <v>81160</v>
          </cell>
          <cell r="B279">
            <v>1012.72</v>
          </cell>
          <cell r="C279">
            <v>-1012.72</v>
          </cell>
          <cell r="E279">
            <v>2882.42</v>
          </cell>
          <cell r="F279">
            <v>-2882.42</v>
          </cell>
          <cell r="H279" t="str">
            <v>Birmingham (Duddeston Mill Road)</v>
          </cell>
          <cell r="I279" t="str">
            <v>81160</v>
          </cell>
          <cell r="J279" t="str">
            <v/>
          </cell>
          <cell r="K279" t="str">
            <v>South</v>
          </cell>
          <cell r="Q279">
            <v>0</v>
          </cell>
          <cell r="R279">
            <v>0</v>
          </cell>
          <cell r="S279">
            <v>0</v>
          </cell>
          <cell r="T279">
            <v>0</v>
          </cell>
          <cell r="V279">
            <v>5920.58</v>
          </cell>
          <cell r="W279">
            <v>-5920.58</v>
          </cell>
          <cell r="X279">
            <v>3843.2266666666669</v>
          </cell>
          <cell r="Y279">
            <v>-3843.2266666666669</v>
          </cell>
          <cell r="AA279">
            <v>0</v>
          </cell>
          <cell r="AB279">
            <v>0</v>
          </cell>
          <cell r="AC279">
            <v>0</v>
          </cell>
          <cell r="AD279">
            <v>0</v>
          </cell>
          <cell r="AE279">
            <v>0</v>
          </cell>
          <cell r="AG279">
            <v>0</v>
          </cell>
          <cell r="AH279">
            <v>0</v>
          </cell>
          <cell r="AI279">
            <v>0</v>
          </cell>
          <cell r="AJ279">
            <v>0</v>
          </cell>
          <cell r="AK279">
            <v>0</v>
          </cell>
          <cell r="AL279">
            <v>0</v>
          </cell>
          <cell r="AM279">
            <v>0</v>
          </cell>
          <cell r="AN279">
            <v>0</v>
          </cell>
          <cell r="AO279">
            <v>0</v>
          </cell>
          <cell r="AP279">
            <v>0</v>
          </cell>
          <cell r="AQ279">
            <v>0</v>
          </cell>
          <cell r="AR279">
            <v>0</v>
          </cell>
          <cell r="AS279">
            <v>1000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X279">
            <v>1000</v>
          </cell>
          <cell r="BY279">
            <v>0</v>
          </cell>
          <cell r="CA279">
            <v>1000</v>
          </cell>
          <cell r="CC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V279">
            <v>0</v>
          </cell>
          <cell r="DW279">
            <v>0</v>
          </cell>
          <cell r="DY279">
            <v>0</v>
          </cell>
          <cell r="DZ279">
            <v>0</v>
          </cell>
          <cell r="EA279">
            <v>0</v>
          </cell>
          <cell r="EB279">
            <v>0</v>
          </cell>
          <cell r="EC279">
            <v>0</v>
          </cell>
          <cell r="ED279">
            <v>0</v>
          </cell>
          <cell r="EE279">
            <v>0</v>
          </cell>
          <cell r="EF279">
            <v>0</v>
          </cell>
          <cell r="EG279">
            <v>0</v>
          </cell>
          <cell r="EH279">
            <v>0</v>
          </cell>
          <cell r="EI279">
            <v>0</v>
          </cell>
          <cell r="EJ279">
            <v>0</v>
          </cell>
          <cell r="EL279">
            <v>0</v>
          </cell>
          <cell r="EM279">
            <v>0</v>
          </cell>
        </row>
        <row r="280">
          <cell r="A280" t="str">
            <v>NEW008</v>
          </cell>
          <cell r="B280">
            <v>-27091</v>
          </cell>
          <cell r="C280">
            <v>27091</v>
          </cell>
          <cell r="E280">
            <v>-243819</v>
          </cell>
          <cell r="F280">
            <v>243819</v>
          </cell>
          <cell r="H280" t="str">
            <v>Wolverhampton Alliance</v>
          </cell>
          <cell r="I280" t="str">
            <v>82032</v>
          </cell>
          <cell r="J280" t="str">
            <v>C</v>
          </cell>
          <cell r="K280" t="str">
            <v>South</v>
          </cell>
          <cell r="Q280">
            <v>1000</v>
          </cell>
          <cell r="R280">
            <v>0</v>
          </cell>
          <cell r="S280">
            <v>-1000</v>
          </cell>
          <cell r="T280">
            <v>-1000</v>
          </cell>
          <cell r="V280">
            <v>-325092</v>
          </cell>
          <cell r="W280">
            <v>326092</v>
          </cell>
          <cell r="X280">
            <v>-325092</v>
          </cell>
          <cell r="Y280">
            <v>326092</v>
          </cell>
          <cell r="AA280">
            <v>0</v>
          </cell>
          <cell r="AB280">
            <v>0</v>
          </cell>
          <cell r="AC280">
            <v>0</v>
          </cell>
          <cell r="AD280">
            <v>0</v>
          </cell>
          <cell r="AE280">
            <v>1000</v>
          </cell>
          <cell r="AG280">
            <v>0</v>
          </cell>
          <cell r="AH280">
            <v>0</v>
          </cell>
          <cell r="AI280">
            <v>0</v>
          </cell>
          <cell r="AJ280">
            <v>0</v>
          </cell>
          <cell r="AK280">
            <v>0</v>
          </cell>
          <cell r="AL280">
            <v>0</v>
          </cell>
          <cell r="AM280">
            <v>1000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1000</v>
          </cell>
          <cell r="BY280">
            <v>0</v>
          </cell>
          <cell r="CA280">
            <v>1000</v>
          </cell>
          <cell r="CC280">
            <v>0</v>
          </cell>
          <cell r="CE280">
            <v>0</v>
          </cell>
          <cell r="CF280">
            <v>0</v>
          </cell>
          <cell r="CG280">
            <v>0</v>
          </cell>
          <cell r="CH280">
            <v>0</v>
          </cell>
          <cell r="CI280">
            <v>0</v>
          </cell>
          <cell r="CJ280">
            <v>0</v>
          </cell>
          <cell r="CK280">
            <v>1000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V280">
            <v>1000</v>
          </cell>
          <cell r="DW280">
            <v>0</v>
          </cell>
          <cell r="DY280">
            <v>0</v>
          </cell>
          <cell r="DZ280">
            <v>1000</v>
          </cell>
          <cell r="EA280">
            <v>0</v>
          </cell>
          <cell r="EB280">
            <v>0</v>
          </cell>
          <cell r="EC280">
            <v>0</v>
          </cell>
          <cell r="ED280">
            <v>0</v>
          </cell>
          <cell r="EE280">
            <v>0</v>
          </cell>
          <cell r="EF280">
            <v>0</v>
          </cell>
          <cell r="EG280">
            <v>0</v>
          </cell>
          <cell r="EH280">
            <v>0</v>
          </cell>
          <cell r="EI280">
            <v>0</v>
          </cell>
          <cell r="EJ280">
            <v>0</v>
          </cell>
          <cell r="EL280">
            <v>1000</v>
          </cell>
          <cell r="EM280">
            <v>0</v>
          </cell>
        </row>
        <row r="281">
          <cell r="B281">
            <v>17616.57</v>
          </cell>
          <cell r="C281">
            <v>-8040.6800000000012</v>
          </cell>
          <cell r="E281">
            <v>93038.16</v>
          </cell>
          <cell r="F281">
            <v>-6855.1500000000087</v>
          </cell>
          <cell r="H281" t="str">
            <v>Coventry (Hams Lane)</v>
          </cell>
          <cell r="J281" t="str">
            <v/>
          </cell>
          <cell r="K281" t="str">
            <v/>
          </cell>
          <cell r="Q281">
            <v>108454.08</v>
          </cell>
          <cell r="R281">
            <v>6456.5999999999913</v>
          </cell>
          <cell r="S281">
            <v>6456.5999999999913</v>
          </cell>
          <cell r="T281">
            <v>22897.619999999995</v>
          </cell>
          <cell r="V281">
            <v>145887.87</v>
          </cell>
          <cell r="W281">
            <v>-37433.79</v>
          </cell>
          <cell r="X281">
            <v>124050.88</v>
          </cell>
          <cell r="Y281">
            <v>-15596.80000000001</v>
          </cell>
          <cell r="AA281">
            <v>9575.89</v>
          </cell>
          <cell r="AB281">
            <v>86183.01</v>
          </cell>
          <cell r="AC281">
            <v>114910.68</v>
          </cell>
          <cell r="AD281">
            <v>131351.70000000001</v>
          </cell>
          <cell r="AE281">
            <v>114910.68</v>
          </cell>
          <cell r="AG281">
            <v>0</v>
          </cell>
          <cell r="AH281">
            <v>0</v>
          </cell>
          <cell r="AI281">
            <v>0</v>
          </cell>
          <cell r="AJ281">
            <v>0</v>
          </cell>
          <cell r="AK281">
            <v>0</v>
          </cell>
          <cell r="AL281">
            <v>0</v>
          </cell>
          <cell r="AM281">
            <v>0</v>
          </cell>
          <cell r="AN281">
            <v>0</v>
          </cell>
          <cell r="AO281">
            <v>0</v>
          </cell>
          <cell r="AP281">
            <v>0</v>
          </cell>
          <cell r="AQ281">
            <v>200000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100000</v>
          </cell>
          <cell r="BO281">
            <v>0</v>
          </cell>
          <cell r="BP281">
            <v>0</v>
          </cell>
          <cell r="BQ281">
            <v>0</v>
          </cell>
          <cell r="BR281">
            <v>0</v>
          </cell>
          <cell r="BS281">
            <v>0</v>
          </cell>
          <cell r="BT281">
            <v>0</v>
          </cell>
          <cell r="BU281">
            <v>0</v>
          </cell>
          <cell r="BV281">
            <v>0</v>
          </cell>
          <cell r="BX281">
            <v>200000</v>
          </cell>
          <cell r="BY281">
            <v>100000</v>
          </cell>
          <cell r="CA281">
            <v>300000</v>
          </cell>
          <cell r="CC281">
            <v>0</v>
          </cell>
          <cell r="CE281">
            <v>0</v>
          </cell>
          <cell r="CF281">
            <v>0</v>
          </cell>
          <cell r="CG281">
            <v>0</v>
          </cell>
          <cell r="CH281">
            <v>0</v>
          </cell>
          <cell r="CI281">
            <v>0</v>
          </cell>
          <cell r="CJ281">
            <v>0</v>
          </cell>
          <cell r="CK281">
            <v>0</v>
          </cell>
          <cell r="CL281">
            <v>0</v>
          </cell>
          <cell r="CM281">
            <v>0</v>
          </cell>
          <cell r="CN281">
            <v>0</v>
          </cell>
          <cell r="CO281">
            <v>108454.08</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V281">
            <v>108454.08</v>
          </cell>
          <cell r="DW281">
            <v>0</v>
          </cell>
          <cell r="DY281">
            <v>0</v>
          </cell>
          <cell r="DZ281">
            <v>0</v>
          </cell>
          <cell r="EA281">
            <v>108454.08</v>
          </cell>
          <cell r="EB281">
            <v>0</v>
          </cell>
          <cell r="EC281">
            <v>0</v>
          </cell>
          <cell r="ED281">
            <v>0</v>
          </cell>
          <cell r="EE281">
            <v>0</v>
          </cell>
          <cell r="EF281">
            <v>0</v>
          </cell>
          <cell r="EG281">
            <v>0</v>
          </cell>
          <cell r="EH281">
            <v>0</v>
          </cell>
          <cell r="EI281">
            <v>0</v>
          </cell>
          <cell r="EJ281">
            <v>0</v>
          </cell>
          <cell r="EL281">
            <v>108454.08</v>
          </cell>
          <cell r="EM281">
            <v>0</v>
          </cell>
        </row>
        <row r="282">
          <cell r="B282">
            <v>34291.770000000004</v>
          </cell>
          <cell r="C282">
            <v>-34291.780000000006</v>
          </cell>
          <cell r="E282">
            <v>34291.76999999996</v>
          </cell>
          <cell r="F282">
            <v>-34291.859999999986</v>
          </cell>
          <cell r="H282" t="str">
            <v>Coventry (Abbots Lane)</v>
          </cell>
          <cell r="J282" t="str">
            <v/>
          </cell>
          <cell r="K282" t="str">
            <v/>
          </cell>
          <cell r="Q282">
            <v>-0.11999999999534339</v>
          </cell>
          <cell r="R282">
            <v>0</v>
          </cell>
          <cell r="S282">
            <v>0</v>
          </cell>
          <cell r="T282">
            <v>56323.030000000028</v>
          </cell>
          <cell r="V282">
            <v>137167.07999999996</v>
          </cell>
          <cell r="W282">
            <v>-137167.19999999995</v>
          </cell>
          <cell r="X282">
            <v>45722.359999999928</v>
          </cell>
          <cell r="Y282">
            <v>-45722.479999999923</v>
          </cell>
          <cell r="AA282">
            <v>-1.0000000002037268E-2</v>
          </cell>
          <cell r="AB282">
            <v>-9.0000000025611371E-2</v>
          </cell>
          <cell r="AC282">
            <v>-0.11999999999534339</v>
          </cell>
          <cell r="AD282">
            <v>56322.910000000033</v>
          </cell>
          <cell r="AE282">
            <v>-0.11999999999534339</v>
          </cell>
          <cell r="AG282">
            <v>0</v>
          </cell>
          <cell r="AH282">
            <v>0</v>
          </cell>
          <cell r="AI282">
            <v>0</v>
          </cell>
          <cell r="AJ282">
            <v>0</v>
          </cell>
          <cell r="AK282">
            <v>0</v>
          </cell>
          <cell r="AL282">
            <v>0</v>
          </cell>
          <cell r="AM282">
            <v>0</v>
          </cell>
          <cell r="AN282">
            <v>280000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280000</v>
          </cell>
          <cell r="BY282">
            <v>0</v>
          </cell>
          <cell r="CA282">
            <v>280000</v>
          </cell>
          <cell r="CC282">
            <v>0</v>
          </cell>
          <cell r="CE282">
            <v>0</v>
          </cell>
          <cell r="CF282">
            <v>0</v>
          </cell>
          <cell r="CG282">
            <v>0</v>
          </cell>
          <cell r="CH282">
            <v>0</v>
          </cell>
          <cell r="CI282">
            <v>0</v>
          </cell>
          <cell r="CJ282">
            <v>0</v>
          </cell>
          <cell r="CK282">
            <v>0</v>
          </cell>
          <cell r="CL282">
            <v>-0.11999999999534339</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V282">
            <v>-0.11999999999534339</v>
          </cell>
          <cell r="DW282">
            <v>0</v>
          </cell>
          <cell r="DY282">
            <v>0</v>
          </cell>
          <cell r="DZ282">
            <v>-0.11999999999534339</v>
          </cell>
          <cell r="EA282">
            <v>0</v>
          </cell>
          <cell r="EB282">
            <v>0</v>
          </cell>
          <cell r="EC282">
            <v>0</v>
          </cell>
          <cell r="ED282">
            <v>0</v>
          </cell>
          <cell r="EE282">
            <v>0</v>
          </cell>
          <cell r="EF282">
            <v>0</v>
          </cell>
          <cell r="EG282">
            <v>0</v>
          </cell>
          <cell r="EH282">
            <v>0</v>
          </cell>
          <cell r="EI282">
            <v>0</v>
          </cell>
          <cell r="EJ282">
            <v>0</v>
          </cell>
          <cell r="EL282">
            <v>-0.11999999999534339</v>
          </cell>
          <cell r="EM282">
            <v>0</v>
          </cell>
        </row>
        <row r="283">
          <cell r="B283">
            <v>8670.1700000000037</v>
          </cell>
          <cell r="C283">
            <v>-2728.2000000000044</v>
          </cell>
          <cell r="E283">
            <v>878182.09</v>
          </cell>
          <cell r="F283">
            <v>-824704.42999999993</v>
          </cell>
          <cell r="H283" t="str">
            <v>South iDN</v>
          </cell>
          <cell r="Q283">
            <v>71303.570000000022</v>
          </cell>
          <cell r="R283">
            <v>0</v>
          </cell>
          <cell r="S283">
            <v>0</v>
          </cell>
          <cell r="T283">
            <v>4556534.0399999982</v>
          </cell>
          <cell r="V283">
            <v>904192.60000000021</v>
          </cell>
          <cell r="W283">
            <v>-832889.03</v>
          </cell>
          <cell r="X283">
            <v>1170909.4533333336</v>
          </cell>
          <cell r="Y283">
            <v>-1099605.8833333333</v>
          </cell>
          <cell r="AA283">
            <v>5941.97</v>
          </cell>
          <cell r="AB283">
            <v>53477.659999999974</v>
          </cell>
          <cell r="AC283">
            <v>71303.570000000022</v>
          </cell>
          <cell r="AD283">
            <v>4627837.6100000003</v>
          </cell>
          <cell r="AE283">
            <v>71303.570000000022</v>
          </cell>
          <cell r="AG283">
            <v>0</v>
          </cell>
          <cell r="AH283">
            <v>0</v>
          </cell>
          <cell r="AI283">
            <v>737000</v>
          </cell>
          <cell r="AJ283">
            <v>476000</v>
          </cell>
          <cell r="AK283">
            <v>0</v>
          </cell>
          <cell r="AL283">
            <v>0</v>
          </cell>
          <cell r="AM283">
            <v>0</v>
          </cell>
          <cell r="AN283">
            <v>0</v>
          </cell>
          <cell r="AO283">
            <v>121000</v>
          </cell>
          <cell r="AP283">
            <v>14000</v>
          </cell>
          <cell r="AQ283">
            <v>0</v>
          </cell>
          <cell r="AR283">
            <v>9000</v>
          </cell>
          <cell r="AS283">
            <v>0</v>
          </cell>
          <cell r="AT283">
            <v>0</v>
          </cell>
          <cell r="AU283">
            <v>0</v>
          </cell>
          <cell r="AV283">
            <v>0</v>
          </cell>
          <cell r="AW283">
            <v>0</v>
          </cell>
          <cell r="AX283">
            <v>30000</v>
          </cell>
          <cell r="AY283">
            <v>0</v>
          </cell>
          <cell r="AZ283">
            <v>0</v>
          </cell>
          <cell r="BA283">
            <v>0</v>
          </cell>
          <cell r="BB283">
            <v>0</v>
          </cell>
          <cell r="BC283">
            <v>31000</v>
          </cell>
          <cell r="BD283">
            <v>25000</v>
          </cell>
          <cell r="BE283">
            <v>0</v>
          </cell>
          <cell r="BF283">
            <v>0</v>
          </cell>
          <cell r="BG283">
            <v>0</v>
          </cell>
          <cell r="BH283">
            <v>1000</v>
          </cell>
          <cell r="BI283">
            <v>1000</v>
          </cell>
          <cell r="BJ283">
            <v>39000</v>
          </cell>
          <cell r="BK283">
            <v>0</v>
          </cell>
          <cell r="BL283">
            <v>6000</v>
          </cell>
          <cell r="BM283">
            <v>0</v>
          </cell>
          <cell r="BN283">
            <v>0</v>
          </cell>
          <cell r="BO283">
            <v>0</v>
          </cell>
          <cell r="BP283">
            <v>0</v>
          </cell>
          <cell r="BQ283">
            <v>0</v>
          </cell>
          <cell r="BR283">
            <v>0</v>
          </cell>
          <cell r="BS283">
            <v>0</v>
          </cell>
          <cell r="BT283">
            <v>0</v>
          </cell>
          <cell r="BU283">
            <v>0</v>
          </cell>
          <cell r="BV283">
            <v>0</v>
          </cell>
          <cell r="BX283">
            <v>1490000</v>
          </cell>
          <cell r="BY283">
            <v>0</v>
          </cell>
          <cell r="CA283">
            <v>1490000</v>
          </cell>
          <cell r="CC283">
            <v>0</v>
          </cell>
          <cell r="CE283">
            <v>0</v>
          </cell>
          <cell r="CF283">
            <v>0</v>
          </cell>
          <cell r="CG283">
            <v>4.5665501147877704E-3</v>
          </cell>
          <cell r="CH283">
            <v>-5.2499043242174678E-2</v>
          </cell>
          <cell r="CI283">
            <v>0</v>
          </cell>
          <cell r="CJ283">
            <v>0</v>
          </cell>
          <cell r="CK283">
            <v>0</v>
          </cell>
          <cell r="CL283">
            <v>0</v>
          </cell>
          <cell r="CM283">
            <v>-1.5444804083837879E-2</v>
          </cell>
          <cell r="CN283">
            <v>2.4999999991450752E-4</v>
          </cell>
          <cell r="CO283">
            <v>0</v>
          </cell>
          <cell r="CP283">
            <v>2.2499999992305674E-4</v>
          </cell>
          <cell r="CQ283">
            <v>0</v>
          </cell>
          <cell r="CR283">
            <v>0</v>
          </cell>
          <cell r="CS283">
            <v>0</v>
          </cell>
          <cell r="CT283">
            <v>0</v>
          </cell>
          <cell r="CU283">
            <v>0</v>
          </cell>
          <cell r="CV283">
            <v>70545.960154415588</v>
          </cell>
          <cell r="CW283">
            <v>0</v>
          </cell>
          <cell r="CX283">
            <v>0</v>
          </cell>
          <cell r="CY283">
            <v>0</v>
          </cell>
          <cell r="CZ283">
            <v>0</v>
          </cell>
          <cell r="DA283">
            <v>6.2720779281088255E-4</v>
          </cell>
          <cell r="DB283">
            <v>8.4324110579046135E-4</v>
          </cell>
          <cell r="DC283">
            <v>0</v>
          </cell>
          <cell r="DD283">
            <v>0</v>
          </cell>
          <cell r="DE283">
            <v>0</v>
          </cell>
          <cell r="DF283">
            <v>1.1904761911518151E-4</v>
          </cell>
          <cell r="DG283">
            <v>8.6956521693576616E-5</v>
          </cell>
          <cell r="DH283">
            <v>1.0714285720366337E-3</v>
          </cell>
          <cell r="DI283">
            <v>0</v>
          </cell>
          <cell r="DJ283">
            <v>757.66999999999973</v>
          </cell>
          <cell r="DK283">
            <v>0</v>
          </cell>
          <cell r="DL283">
            <v>0</v>
          </cell>
          <cell r="DM283">
            <v>0</v>
          </cell>
          <cell r="DN283">
            <v>0</v>
          </cell>
          <cell r="DO283">
            <v>0</v>
          </cell>
          <cell r="DP283">
            <v>0</v>
          </cell>
          <cell r="DQ283">
            <v>0</v>
          </cell>
          <cell r="DR283">
            <v>0</v>
          </cell>
          <cell r="DS283">
            <v>0</v>
          </cell>
          <cell r="DT283">
            <v>0</v>
          </cell>
          <cell r="DV283">
            <v>71303.570000000022</v>
          </cell>
          <cell r="DW283">
            <v>0</v>
          </cell>
          <cell r="DY283">
            <v>-4.7932493127386906E-2</v>
          </cell>
          <cell r="DZ283">
            <v>0</v>
          </cell>
          <cell r="EA283">
            <v>-1.4969804084000312E-2</v>
          </cell>
          <cell r="EB283">
            <v>0</v>
          </cell>
          <cell r="EC283">
            <v>8.4324110579046135E-4</v>
          </cell>
          <cell r="ED283">
            <v>70545.960781623377</v>
          </cell>
          <cell r="EE283">
            <v>1.2774327128453919E-3</v>
          </cell>
          <cell r="EF283">
            <v>757.66999999999973</v>
          </cell>
          <cell r="EG283">
            <v>0</v>
          </cell>
          <cell r="EH283">
            <v>0</v>
          </cell>
          <cell r="EI283">
            <v>0</v>
          </cell>
          <cell r="EJ283">
            <v>0</v>
          </cell>
          <cell r="EL283">
            <v>71303.570000000022</v>
          </cell>
          <cell r="EM283">
            <v>0</v>
          </cell>
        </row>
        <row r="285">
          <cell r="B285">
            <v>664723.01000000013</v>
          </cell>
          <cell r="C285">
            <v>127955.93</v>
          </cell>
          <cell r="E285">
            <v>6944570.6500000004</v>
          </cell>
          <cell r="F285">
            <v>533983.04000000027</v>
          </cell>
          <cell r="H285" t="str">
            <v>South</v>
          </cell>
          <cell r="Q285">
            <v>9271932.9324999992</v>
          </cell>
          <cell r="R285">
            <v>-143489.77250000031</v>
          </cell>
          <cell r="S285">
            <v>424963.65749999968</v>
          </cell>
          <cell r="T285">
            <v>6385147.487499998</v>
          </cell>
          <cell r="V285">
            <v>8938739.6800000016</v>
          </cell>
          <cell r="W285">
            <v>333193.25250000088</v>
          </cell>
          <cell r="X285">
            <v>9259427.5333333351</v>
          </cell>
          <cell r="Y285">
            <v>12505.399166667135</v>
          </cell>
          <cell r="AA285">
            <v>792678.94</v>
          </cell>
          <cell r="AB285">
            <v>7478553.6899999985</v>
          </cell>
          <cell r="AC285">
            <v>9696896.5899999999</v>
          </cell>
          <cell r="AD285">
            <v>15657080.419999994</v>
          </cell>
          <cell r="AE285">
            <v>9128443.1600000001</v>
          </cell>
          <cell r="AG285">
            <v>0</v>
          </cell>
          <cell r="AH285">
            <v>0</v>
          </cell>
          <cell r="AI285">
            <v>744000</v>
          </cell>
          <cell r="AJ285">
            <v>483000</v>
          </cell>
          <cell r="AK285">
            <v>3000</v>
          </cell>
          <cell r="AL285">
            <v>259000</v>
          </cell>
          <cell r="AM285">
            <v>1000</v>
          </cell>
          <cell r="AN285">
            <v>670000</v>
          </cell>
          <cell r="AO285">
            <v>364000</v>
          </cell>
          <cell r="AP285">
            <v>14000</v>
          </cell>
          <cell r="AQ285">
            <v>201000</v>
          </cell>
          <cell r="AR285">
            <v>15000</v>
          </cell>
          <cell r="AS285">
            <v>215000</v>
          </cell>
          <cell r="AT285">
            <v>0</v>
          </cell>
          <cell r="AU285">
            <v>0</v>
          </cell>
          <cell r="AV285">
            <v>0</v>
          </cell>
          <cell r="AW285">
            <v>3000</v>
          </cell>
          <cell r="AX285">
            <v>38000</v>
          </cell>
          <cell r="AY285">
            <v>18000</v>
          </cell>
          <cell r="AZ285">
            <v>1000</v>
          </cell>
          <cell r="BA285">
            <v>0</v>
          </cell>
          <cell r="BB285">
            <v>18000</v>
          </cell>
          <cell r="BC285">
            <v>125000</v>
          </cell>
          <cell r="BD285">
            <v>37000</v>
          </cell>
          <cell r="BE285">
            <v>0</v>
          </cell>
          <cell r="BF285">
            <v>437000</v>
          </cell>
          <cell r="BG285">
            <v>0</v>
          </cell>
          <cell r="BH285">
            <v>11000</v>
          </cell>
          <cell r="BI285">
            <v>1000</v>
          </cell>
          <cell r="BJ285">
            <v>39000</v>
          </cell>
          <cell r="BK285">
            <v>0</v>
          </cell>
          <cell r="BL285">
            <v>153000</v>
          </cell>
          <cell r="BM285">
            <v>3000</v>
          </cell>
          <cell r="BN285">
            <v>211750</v>
          </cell>
          <cell r="BO285">
            <v>0</v>
          </cell>
          <cell r="BP285">
            <v>89250</v>
          </cell>
          <cell r="BQ285">
            <v>0</v>
          </cell>
          <cell r="BR285">
            <v>0</v>
          </cell>
          <cell r="BS285">
            <v>0</v>
          </cell>
          <cell r="BT285">
            <v>0</v>
          </cell>
          <cell r="BU285">
            <v>0</v>
          </cell>
          <cell r="BV285">
            <v>1000</v>
          </cell>
          <cell r="BW285">
            <v>0</v>
          </cell>
          <cell r="BX285">
            <v>3854000</v>
          </cell>
          <cell r="BY285">
            <v>301000</v>
          </cell>
          <cell r="BZ285">
            <v>0</v>
          </cell>
          <cell r="CA285">
            <v>4155000</v>
          </cell>
          <cell r="CB285">
            <v>0</v>
          </cell>
          <cell r="CC285">
            <v>0</v>
          </cell>
          <cell r="CE285">
            <v>0</v>
          </cell>
          <cell r="CF285">
            <v>0</v>
          </cell>
          <cell r="CG285">
            <v>4.5665501147877704E-3</v>
          </cell>
          <cell r="CH285">
            <v>-5.2499043242174678E-2</v>
          </cell>
          <cell r="CI285">
            <v>-352499.20000000001</v>
          </cell>
          <cell r="CJ285">
            <v>1930140.7358823526</v>
          </cell>
          <cell r="CK285">
            <v>1000</v>
          </cell>
          <cell r="CL285">
            <v>1281800.0299999998</v>
          </cell>
          <cell r="CM285">
            <v>730457.30059234763</v>
          </cell>
          <cell r="CN285">
            <v>2.4999999991450752E-4</v>
          </cell>
          <cell r="CO285">
            <v>111447.92730650154</v>
          </cell>
          <cell r="CP285">
            <v>9458.8707982679953</v>
          </cell>
          <cell r="CQ285">
            <v>235965.2779549546</v>
          </cell>
          <cell r="CR285">
            <v>0</v>
          </cell>
          <cell r="CS285">
            <v>0</v>
          </cell>
          <cell r="CT285">
            <v>0</v>
          </cell>
          <cell r="CU285">
            <v>8981.5419195046434</v>
          </cell>
          <cell r="CV285">
            <v>148785.74226741868</v>
          </cell>
          <cell r="CW285">
            <v>19872.398454062699</v>
          </cell>
          <cell r="CX285">
            <v>2993.8473065015478</v>
          </cell>
          <cell r="CY285">
            <v>0</v>
          </cell>
          <cell r="CZ285">
            <v>28376.611719803986</v>
          </cell>
          <cell r="DA285">
            <v>798032.90023401903</v>
          </cell>
          <cell r="DB285">
            <v>20956.931988751941</v>
          </cell>
          <cell r="DC285">
            <v>0</v>
          </cell>
          <cell r="DD285">
            <v>0</v>
          </cell>
          <cell r="DE285">
            <v>0</v>
          </cell>
          <cell r="DF285">
            <v>1.1904761911518151E-4</v>
          </cell>
          <cell r="DG285">
            <v>8.6956521693576616E-5</v>
          </cell>
          <cell r="DH285">
            <v>1.0714285720366337E-3</v>
          </cell>
          <cell r="DI285">
            <v>0</v>
          </cell>
          <cell r="DJ285">
            <v>336656.36056106858</v>
          </cell>
          <cell r="DK285">
            <v>8981.5419195046434</v>
          </cell>
          <cell r="DL285">
            <v>1852916.2874</v>
          </cell>
          <cell r="DM285">
            <v>0</v>
          </cell>
          <cell r="DN285">
            <v>2093487.9126000004</v>
          </cell>
          <cell r="DO285">
            <v>0</v>
          </cell>
          <cell r="DP285">
            <v>0</v>
          </cell>
          <cell r="DQ285">
            <v>0</v>
          </cell>
          <cell r="DR285">
            <v>0</v>
          </cell>
          <cell r="DS285">
            <v>0</v>
          </cell>
          <cell r="DT285">
            <v>4119.96</v>
          </cell>
          <cell r="DV285">
            <v>9271932.932500001</v>
          </cell>
          <cell r="DW285">
            <v>0</v>
          </cell>
          <cell r="DY285">
            <v>-4.7932493127386906E-2</v>
          </cell>
          <cell r="DZ285">
            <v>2860441.5658823526</v>
          </cell>
          <cell r="EA285">
            <v>851364.09894711711</v>
          </cell>
          <cell r="EB285">
            <v>244946.81987445924</v>
          </cell>
          <cell r="EC285">
            <v>20956.931988751941</v>
          </cell>
          <cell r="ED285">
            <v>998061.49998180603</v>
          </cell>
          <cell r="EE285">
            <v>1.2774327128453919E-3</v>
          </cell>
          <cell r="EF285">
            <v>345637.90248057322</v>
          </cell>
          <cell r="EG285">
            <v>1852916.2874</v>
          </cell>
          <cell r="EH285">
            <v>2093487.9126000004</v>
          </cell>
          <cell r="EI285">
            <v>0</v>
          </cell>
          <cell r="EJ285">
            <v>4119.96</v>
          </cell>
          <cell r="EL285">
            <v>9271932.932500001</v>
          </cell>
          <cell r="EM285">
            <v>0</v>
          </cell>
        </row>
        <row r="286">
          <cell r="B286">
            <v>0</v>
          </cell>
          <cell r="C286">
            <v>0</v>
          </cell>
          <cell r="E286">
            <v>0</v>
          </cell>
          <cell r="F286">
            <v>1.1641532182693481E-9</v>
          </cell>
          <cell r="Q286">
            <v>0</v>
          </cell>
          <cell r="R286">
            <v>-1.280568540096283E-9</v>
          </cell>
          <cell r="S286">
            <v>-9.8953023552894592E-10</v>
          </cell>
          <cell r="T286">
            <v>0</v>
          </cell>
          <cell r="V286">
            <v>0</v>
          </cell>
          <cell r="W286">
            <v>1.3969838619232178E-9</v>
          </cell>
          <cell r="X286">
            <v>0</v>
          </cell>
          <cell r="Y286">
            <v>1.1641532182693481E-9</v>
          </cell>
          <cell r="AA286">
            <v>0</v>
          </cell>
          <cell r="AB286">
            <v>0</v>
          </cell>
          <cell r="AC286">
            <v>0</v>
          </cell>
          <cell r="AD286">
            <v>0</v>
          </cell>
          <cell r="AE286">
            <v>0</v>
          </cell>
        </row>
        <row r="287">
          <cell r="H287" t="str">
            <v>South iDN</v>
          </cell>
        </row>
        <row r="288">
          <cell r="A288" t="str">
            <v>M308784</v>
          </cell>
          <cell r="B288">
            <v>0</v>
          </cell>
          <cell r="C288">
            <v>0</v>
          </cell>
          <cell r="E288">
            <v>9579.76</v>
          </cell>
          <cell r="F288">
            <v>-9579.77</v>
          </cell>
          <cell r="H288" t="str">
            <v>(Plot 5) Four Pools Ind Estate Evesham</v>
          </cell>
          <cell r="I288" t="str">
            <v>M308784</v>
          </cell>
          <cell r="J288" t="str">
            <v>iDN</v>
          </cell>
          <cell r="K288" t="str">
            <v>South</v>
          </cell>
          <cell r="Q288">
            <v>-9.9999999997635314E-3</v>
          </cell>
          <cell r="R288">
            <v>0</v>
          </cell>
          <cell r="S288">
            <v>0</v>
          </cell>
          <cell r="T288">
            <v>41869.090000000004</v>
          </cell>
          <cell r="V288">
            <v>9579.76</v>
          </cell>
          <cell r="W288">
            <v>-9579.77</v>
          </cell>
          <cell r="X288">
            <v>12773.013333333332</v>
          </cell>
          <cell r="Y288">
            <v>-12773.023333333333</v>
          </cell>
          <cell r="AA288">
            <v>0</v>
          </cell>
          <cell r="AB288">
            <v>-9.9999999997635314E-3</v>
          </cell>
          <cell r="AC288">
            <v>-9.9999999997635314E-3</v>
          </cell>
          <cell r="AD288">
            <v>41869.08</v>
          </cell>
          <cell r="AE288">
            <v>-9.9999999997635314E-3</v>
          </cell>
          <cell r="AG288">
            <v>0</v>
          </cell>
          <cell r="AH288">
            <v>0</v>
          </cell>
          <cell r="AI288">
            <v>0</v>
          </cell>
          <cell r="AJ288">
            <v>3000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X288">
            <v>3000</v>
          </cell>
          <cell r="BY288">
            <v>0</v>
          </cell>
          <cell r="CA288">
            <v>3000</v>
          </cell>
          <cell r="CC288">
            <v>0</v>
          </cell>
          <cell r="CE288">
            <v>0</v>
          </cell>
          <cell r="CF288">
            <v>0</v>
          </cell>
          <cell r="CG288">
            <v>0</v>
          </cell>
          <cell r="CH288">
            <v>-9.9999999997635314E-3</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V288">
            <v>-9.9999999997635314E-3</v>
          </cell>
          <cell r="DW288">
            <v>0</v>
          </cell>
          <cell r="DY288">
            <v>-9.9999999997635314E-3</v>
          </cell>
          <cell r="DZ288">
            <v>0</v>
          </cell>
          <cell r="EA288">
            <v>0</v>
          </cell>
          <cell r="EB288">
            <v>0</v>
          </cell>
          <cell r="EC288">
            <v>0</v>
          </cell>
          <cell r="ED288">
            <v>0</v>
          </cell>
          <cell r="EE288">
            <v>0</v>
          </cell>
          <cell r="EF288">
            <v>0</v>
          </cell>
          <cell r="EG288">
            <v>0</v>
          </cell>
          <cell r="EH288">
            <v>0</v>
          </cell>
          <cell r="EI288">
            <v>0</v>
          </cell>
          <cell r="EJ288">
            <v>0</v>
          </cell>
          <cell r="EL288">
            <v>-9.9999999997635314E-3</v>
          </cell>
          <cell r="EM288">
            <v>0</v>
          </cell>
        </row>
        <row r="289">
          <cell r="A289" t="str">
            <v>M308767</v>
          </cell>
          <cell r="B289">
            <v>0</v>
          </cell>
          <cell r="C289">
            <v>0</v>
          </cell>
          <cell r="E289">
            <v>0</v>
          </cell>
          <cell r="F289">
            <v>-1.0000000000218279E-2</v>
          </cell>
          <cell r="H289" t="str">
            <v>Aberdare (Cwm Cynon)</v>
          </cell>
          <cell r="I289" t="str">
            <v>M308767</v>
          </cell>
          <cell r="J289" t="str">
            <v>iDN</v>
          </cell>
          <cell r="K289" t="str">
            <v>South</v>
          </cell>
          <cell r="Q289">
            <v>-1.0000000000218279E-2</v>
          </cell>
          <cell r="R289">
            <v>0</v>
          </cell>
          <cell r="S289">
            <v>0</v>
          </cell>
          <cell r="T289">
            <v>11455.800000000001</v>
          </cell>
          <cell r="V289">
            <v>0</v>
          </cell>
          <cell r="W289">
            <v>-1.0000000000218279E-2</v>
          </cell>
          <cell r="X289">
            <v>0</v>
          </cell>
          <cell r="Y289">
            <v>-1.0000000000218279E-2</v>
          </cell>
          <cell r="AA289">
            <v>0</v>
          </cell>
          <cell r="AB289">
            <v>-1.0000000000218279E-2</v>
          </cell>
          <cell r="AC289">
            <v>-1.0000000000218279E-2</v>
          </cell>
          <cell r="AD289">
            <v>11455.79</v>
          </cell>
          <cell r="AE289">
            <v>-1.0000000000218279E-2</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1000</v>
          </cell>
          <cell r="BM289">
            <v>0</v>
          </cell>
          <cell r="BN289">
            <v>0</v>
          </cell>
          <cell r="BO289">
            <v>0</v>
          </cell>
          <cell r="BP289">
            <v>0</v>
          </cell>
          <cell r="BQ289">
            <v>0</v>
          </cell>
          <cell r="BR289">
            <v>0</v>
          </cell>
          <cell r="BS289">
            <v>0</v>
          </cell>
          <cell r="BT289">
            <v>0</v>
          </cell>
          <cell r="BU289">
            <v>0</v>
          </cell>
          <cell r="BV289">
            <v>0</v>
          </cell>
          <cell r="BX289">
            <v>1000</v>
          </cell>
          <cell r="BY289">
            <v>0</v>
          </cell>
          <cell r="CA289">
            <v>1000</v>
          </cell>
          <cell r="CC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-1.0000000000218279E-2</v>
          </cell>
          <cell r="DK289">
            <v>0</v>
          </cell>
          <cell r="DL289">
            <v>0</v>
          </cell>
          <cell r="DM289">
            <v>0</v>
          </cell>
          <cell r="DN289">
            <v>0</v>
          </cell>
          <cell r="DO289">
            <v>0</v>
          </cell>
          <cell r="DP289">
            <v>0</v>
          </cell>
          <cell r="DQ289">
            <v>0</v>
          </cell>
          <cell r="DR289">
            <v>0</v>
          </cell>
          <cell r="DS289">
            <v>0</v>
          </cell>
          <cell r="DT289">
            <v>0</v>
          </cell>
          <cell r="DV289">
            <v>-1.0000000000218279E-2</v>
          </cell>
          <cell r="DW289">
            <v>0</v>
          </cell>
          <cell r="DY289">
            <v>0</v>
          </cell>
          <cell r="DZ289">
            <v>0</v>
          </cell>
          <cell r="EA289">
            <v>0</v>
          </cell>
          <cell r="EB289">
            <v>0</v>
          </cell>
          <cell r="EC289">
            <v>0</v>
          </cell>
          <cell r="ED289">
            <v>0</v>
          </cell>
          <cell r="EE289">
            <v>0</v>
          </cell>
          <cell r="EF289">
            <v>-1.0000000000218279E-2</v>
          </cell>
          <cell r="EG289">
            <v>0</v>
          </cell>
          <cell r="EH289">
            <v>0</v>
          </cell>
          <cell r="EI289">
            <v>0</v>
          </cell>
          <cell r="EJ289">
            <v>0</v>
          </cell>
          <cell r="EL289">
            <v>-1.0000000000218279E-2</v>
          </cell>
          <cell r="EM289">
            <v>0</v>
          </cell>
        </row>
        <row r="290">
          <cell r="A290" t="str">
            <v>M308721</v>
          </cell>
          <cell r="B290">
            <v>0</v>
          </cell>
          <cell r="C290">
            <v>0</v>
          </cell>
          <cell r="E290">
            <v>17979.919999999998</v>
          </cell>
          <cell r="F290">
            <v>-17979.919999999998</v>
          </cell>
          <cell r="H290" t="str">
            <v>Aldershot (North Lane)</v>
          </cell>
          <cell r="I290" t="str">
            <v>M308721</v>
          </cell>
          <cell r="J290" t="str">
            <v>iDN</v>
          </cell>
          <cell r="K290" t="str">
            <v>South</v>
          </cell>
          <cell r="Q290">
            <v>0</v>
          </cell>
          <cell r="R290">
            <v>0</v>
          </cell>
          <cell r="S290">
            <v>0</v>
          </cell>
          <cell r="T290">
            <v>100817.89</v>
          </cell>
          <cell r="V290">
            <v>17979.919999999998</v>
          </cell>
          <cell r="W290">
            <v>-17979.919999999998</v>
          </cell>
          <cell r="X290">
            <v>23973.226666666666</v>
          </cell>
          <cell r="Y290">
            <v>-23973.226666666666</v>
          </cell>
          <cell r="AA290">
            <v>0</v>
          </cell>
          <cell r="AB290">
            <v>0</v>
          </cell>
          <cell r="AC290">
            <v>0</v>
          </cell>
          <cell r="AD290">
            <v>100817.89</v>
          </cell>
          <cell r="AE290">
            <v>0</v>
          </cell>
          <cell r="AG290">
            <v>0</v>
          </cell>
          <cell r="AH290">
            <v>0</v>
          </cell>
          <cell r="AI290">
            <v>28000</v>
          </cell>
          <cell r="AJ290">
            <v>0</v>
          </cell>
          <cell r="AK290">
            <v>0</v>
          </cell>
          <cell r="AL290">
            <v>0</v>
          </cell>
          <cell r="AM290">
            <v>0</v>
          </cell>
          <cell r="AN290">
            <v>0</v>
          </cell>
          <cell r="AO290">
            <v>6000</v>
          </cell>
          <cell r="AP290">
            <v>0</v>
          </cell>
          <cell r="AQ290">
            <v>0</v>
          </cell>
          <cell r="AR290">
            <v>0</v>
          </cell>
          <cell r="AS290">
            <v>0</v>
          </cell>
          <cell r="AT290">
            <v>0</v>
          </cell>
          <cell r="AU290">
            <v>0</v>
          </cell>
          <cell r="AV290">
            <v>0</v>
          </cell>
          <cell r="AW290">
            <v>0</v>
          </cell>
          <cell r="AX290">
            <v>1000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X290">
            <v>35000</v>
          </cell>
          <cell r="BY290">
            <v>0</v>
          </cell>
          <cell r="CA290">
            <v>35000</v>
          </cell>
          <cell r="CC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V290">
            <v>0</v>
          </cell>
          <cell r="DW290">
            <v>0</v>
          </cell>
          <cell r="DY290">
            <v>0</v>
          </cell>
          <cell r="DZ290">
            <v>0</v>
          </cell>
          <cell r="EA290">
            <v>0</v>
          </cell>
          <cell r="EB290">
            <v>0</v>
          </cell>
          <cell r="EC290">
            <v>0</v>
          </cell>
          <cell r="ED290">
            <v>0</v>
          </cell>
          <cell r="EE290">
            <v>0</v>
          </cell>
          <cell r="EF290">
            <v>0</v>
          </cell>
          <cell r="EG290">
            <v>0</v>
          </cell>
          <cell r="EH290">
            <v>0</v>
          </cell>
          <cell r="EI290">
            <v>0</v>
          </cell>
          <cell r="EJ290">
            <v>0</v>
          </cell>
          <cell r="EL290">
            <v>0</v>
          </cell>
          <cell r="EM290">
            <v>0</v>
          </cell>
        </row>
        <row r="291">
          <cell r="A291" t="str">
            <v>M308780</v>
          </cell>
          <cell r="B291">
            <v>0</v>
          </cell>
          <cell r="C291">
            <v>0</v>
          </cell>
          <cell r="E291">
            <v>1360.8</v>
          </cell>
          <cell r="F291">
            <v>-1360.8</v>
          </cell>
          <cell r="H291" t="str">
            <v>Avery Way Saltash</v>
          </cell>
          <cell r="I291" t="str">
            <v>M308780</v>
          </cell>
          <cell r="J291" t="str">
            <v>iDN</v>
          </cell>
          <cell r="K291" t="str">
            <v>South</v>
          </cell>
          <cell r="Q291">
            <v>0</v>
          </cell>
          <cell r="R291">
            <v>0</v>
          </cell>
          <cell r="S291">
            <v>0</v>
          </cell>
          <cell r="T291">
            <v>-1950</v>
          </cell>
          <cell r="V291">
            <v>1360.8</v>
          </cell>
          <cell r="W291">
            <v>-1360.8</v>
          </cell>
          <cell r="X291">
            <v>1814.3999999999999</v>
          </cell>
          <cell r="Y291">
            <v>-1814.3999999999999</v>
          </cell>
          <cell r="AA291">
            <v>0</v>
          </cell>
          <cell r="AB291">
            <v>0</v>
          </cell>
          <cell r="AC291">
            <v>0</v>
          </cell>
          <cell r="AD291">
            <v>-1950</v>
          </cell>
          <cell r="AE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1000</v>
          </cell>
          <cell r="BM291">
            <v>0</v>
          </cell>
          <cell r="BN291">
            <v>0</v>
          </cell>
          <cell r="BO291">
            <v>0</v>
          </cell>
          <cell r="BP291">
            <v>0</v>
          </cell>
          <cell r="BQ291">
            <v>0</v>
          </cell>
          <cell r="BR291">
            <v>0</v>
          </cell>
          <cell r="BS291">
            <v>0</v>
          </cell>
          <cell r="BT291">
            <v>0</v>
          </cell>
          <cell r="BU291">
            <v>0</v>
          </cell>
          <cell r="BV291">
            <v>0</v>
          </cell>
          <cell r="BX291">
            <v>1000</v>
          </cell>
          <cell r="BY291">
            <v>0</v>
          </cell>
          <cell r="CA291">
            <v>1000</v>
          </cell>
          <cell r="CC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V291">
            <v>0</v>
          </cell>
          <cell r="DW291">
            <v>0</v>
          </cell>
          <cell r="DY291">
            <v>0</v>
          </cell>
          <cell r="DZ291">
            <v>0</v>
          </cell>
          <cell r="EA291">
            <v>0</v>
          </cell>
          <cell r="EB291">
            <v>0</v>
          </cell>
          <cell r="EC291">
            <v>0</v>
          </cell>
          <cell r="ED291">
            <v>0</v>
          </cell>
          <cell r="EE291">
            <v>0</v>
          </cell>
          <cell r="EF291">
            <v>0</v>
          </cell>
          <cell r="EG291">
            <v>0</v>
          </cell>
          <cell r="EH291">
            <v>0</v>
          </cell>
          <cell r="EI291">
            <v>0</v>
          </cell>
          <cell r="EJ291">
            <v>0</v>
          </cell>
          <cell r="EL291">
            <v>0</v>
          </cell>
          <cell r="EM291">
            <v>0</v>
          </cell>
        </row>
        <row r="292">
          <cell r="A292" t="str">
            <v>M308768</v>
          </cell>
          <cell r="B292">
            <v>221.66</v>
          </cell>
          <cell r="C292">
            <v>-221.66</v>
          </cell>
          <cell r="E292">
            <v>3651.91</v>
          </cell>
          <cell r="F292">
            <v>-3651.91</v>
          </cell>
          <cell r="H292" t="str">
            <v>Barnstaple (Barbican Close)</v>
          </cell>
          <cell r="I292" t="str">
            <v>M308768</v>
          </cell>
          <cell r="J292" t="str">
            <v>iDN</v>
          </cell>
          <cell r="K292" t="str">
            <v>South</v>
          </cell>
          <cell r="Q292">
            <v>0</v>
          </cell>
          <cell r="R292">
            <v>0</v>
          </cell>
          <cell r="S292">
            <v>0</v>
          </cell>
          <cell r="T292">
            <v>21443.65</v>
          </cell>
          <cell r="V292">
            <v>4316.8899999999994</v>
          </cell>
          <cell r="W292">
            <v>-4316.8899999999994</v>
          </cell>
          <cell r="X292">
            <v>4869.2133333333331</v>
          </cell>
          <cell r="Y292">
            <v>-4869.2133333333331</v>
          </cell>
          <cell r="AA292">
            <v>0</v>
          </cell>
          <cell r="AB292">
            <v>0</v>
          </cell>
          <cell r="AC292">
            <v>0</v>
          </cell>
          <cell r="AD292">
            <v>21443.65</v>
          </cell>
          <cell r="AE292">
            <v>0</v>
          </cell>
          <cell r="AG292">
            <v>0</v>
          </cell>
          <cell r="AH292">
            <v>0</v>
          </cell>
          <cell r="AI292">
            <v>0</v>
          </cell>
          <cell r="AJ292">
            <v>2000</v>
          </cell>
          <cell r="AK292">
            <v>0</v>
          </cell>
          <cell r="AL292">
            <v>0</v>
          </cell>
          <cell r="AM292">
            <v>0</v>
          </cell>
          <cell r="AN292">
            <v>0</v>
          </cell>
          <cell r="AO292">
            <v>2000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X292">
            <v>4000</v>
          </cell>
          <cell r="BY292">
            <v>0</v>
          </cell>
          <cell r="CA292">
            <v>4000</v>
          </cell>
          <cell r="CC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V292">
            <v>0</v>
          </cell>
          <cell r="DW292">
            <v>0</v>
          </cell>
          <cell r="DY292">
            <v>0</v>
          </cell>
          <cell r="DZ292">
            <v>0</v>
          </cell>
          <cell r="EA292">
            <v>0</v>
          </cell>
          <cell r="EB292">
            <v>0</v>
          </cell>
          <cell r="EC292">
            <v>0</v>
          </cell>
          <cell r="ED292">
            <v>0</v>
          </cell>
          <cell r="EE292">
            <v>0</v>
          </cell>
          <cell r="EF292">
            <v>0</v>
          </cell>
          <cell r="EG292">
            <v>0</v>
          </cell>
          <cell r="EH292">
            <v>0</v>
          </cell>
          <cell r="EI292">
            <v>0</v>
          </cell>
          <cell r="EJ292">
            <v>0</v>
          </cell>
          <cell r="EL292">
            <v>0</v>
          </cell>
          <cell r="EM292">
            <v>0</v>
          </cell>
        </row>
        <row r="293">
          <cell r="A293" t="str">
            <v>M308778</v>
          </cell>
          <cell r="B293">
            <v>1224.01</v>
          </cell>
          <cell r="C293">
            <v>-1224.01</v>
          </cell>
          <cell r="E293">
            <v>19720.060000000001</v>
          </cell>
          <cell r="F293">
            <v>-19720.050000000003</v>
          </cell>
          <cell r="H293" t="str">
            <v>Barton Hill Road Torquay</v>
          </cell>
          <cell r="I293" t="str">
            <v>M308778</v>
          </cell>
          <cell r="J293" t="str">
            <v>iDN</v>
          </cell>
          <cell r="K293" t="str">
            <v>South</v>
          </cell>
          <cell r="Q293">
            <v>1.0000000000218279E-2</v>
          </cell>
          <cell r="R293">
            <v>0</v>
          </cell>
          <cell r="S293">
            <v>0</v>
          </cell>
          <cell r="T293">
            <v>59616.11</v>
          </cell>
          <cell r="V293">
            <v>23392.09</v>
          </cell>
          <cell r="W293">
            <v>-23392.080000000002</v>
          </cell>
          <cell r="X293">
            <v>26293.413333333338</v>
          </cell>
          <cell r="Y293">
            <v>-26293.403333333335</v>
          </cell>
          <cell r="AA293">
            <v>0</v>
          </cell>
          <cell r="AB293">
            <v>1.0000000000218279E-2</v>
          </cell>
          <cell r="AC293">
            <v>1.0000000000218279E-2</v>
          </cell>
          <cell r="AD293">
            <v>59616.12</v>
          </cell>
          <cell r="AE293">
            <v>1.0000000000218279E-2</v>
          </cell>
          <cell r="AG293">
            <v>0</v>
          </cell>
          <cell r="AH293">
            <v>0</v>
          </cell>
          <cell r="AI293">
            <v>0</v>
          </cell>
          <cell r="AJ293">
            <v>7000</v>
          </cell>
          <cell r="AK293">
            <v>0</v>
          </cell>
          <cell r="AL293">
            <v>0</v>
          </cell>
          <cell r="AM293">
            <v>0</v>
          </cell>
          <cell r="AN293">
            <v>0</v>
          </cell>
          <cell r="AO293">
            <v>2000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X293">
            <v>9000</v>
          </cell>
          <cell r="BY293">
            <v>0</v>
          </cell>
          <cell r="CA293">
            <v>9000</v>
          </cell>
          <cell r="CC293">
            <v>0</v>
          </cell>
          <cell r="CE293">
            <v>0</v>
          </cell>
          <cell r="CF293">
            <v>0</v>
          </cell>
          <cell r="CG293">
            <v>0</v>
          </cell>
          <cell r="CH293">
            <v>7.7777777779475497E-3</v>
          </cell>
          <cell r="CI293">
            <v>0</v>
          </cell>
          <cell r="CJ293">
            <v>0</v>
          </cell>
          <cell r="CK293">
            <v>0</v>
          </cell>
          <cell r="CL293">
            <v>0</v>
          </cell>
          <cell r="CM293">
            <v>2.2222222222707286E-3</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V293">
            <v>1.0000000000218279E-2</v>
          </cell>
          <cell r="DW293">
            <v>0</v>
          </cell>
          <cell r="DY293">
            <v>7.7777777779475497E-3</v>
          </cell>
          <cell r="DZ293">
            <v>0</v>
          </cell>
          <cell r="EA293">
            <v>2.2222222222707286E-3</v>
          </cell>
          <cell r="EB293">
            <v>0</v>
          </cell>
          <cell r="EC293">
            <v>0</v>
          </cell>
          <cell r="ED293">
            <v>0</v>
          </cell>
          <cell r="EE293">
            <v>0</v>
          </cell>
          <cell r="EF293">
            <v>0</v>
          </cell>
          <cell r="EG293">
            <v>0</v>
          </cell>
          <cell r="EH293">
            <v>0</v>
          </cell>
          <cell r="EI293">
            <v>0</v>
          </cell>
          <cell r="EJ293">
            <v>0</v>
          </cell>
          <cell r="EL293">
            <v>1.0000000000218279E-2</v>
          </cell>
          <cell r="EM293">
            <v>0</v>
          </cell>
        </row>
        <row r="294">
          <cell r="A294" t="str">
            <v>M179126</v>
          </cell>
          <cell r="B294">
            <v>0</v>
          </cell>
          <cell r="C294">
            <v>0</v>
          </cell>
          <cell r="E294">
            <v>9.99</v>
          </cell>
          <cell r="F294">
            <v>-9.99</v>
          </cell>
          <cell r="H294" t="str">
            <v>Basingstoke (Wade Road)</v>
          </cell>
          <cell r="I294" t="str">
            <v>M179126</v>
          </cell>
          <cell r="J294" t="str">
            <v>iDN</v>
          </cell>
          <cell r="K294" t="str">
            <v>South</v>
          </cell>
          <cell r="Q294">
            <v>0</v>
          </cell>
          <cell r="R294">
            <v>0</v>
          </cell>
          <cell r="S294">
            <v>0</v>
          </cell>
          <cell r="T294">
            <v>2979.99</v>
          </cell>
          <cell r="V294">
            <v>9.99</v>
          </cell>
          <cell r="W294">
            <v>-9.99</v>
          </cell>
          <cell r="X294">
            <v>13.32</v>
          </cell>
          <cell r="Y294">
            <v>-13.32</v>
          </cell>
          <cell r="AA294">
            <v>0</v>
          </cell>
          <cell r="AB294">
            <v>0</v>
          </cell>
          <cell r="AC294">
            <v>0</v>
          </cell>
          <cell r="AD294">
            <v>2979.99</v>
          </cell>
          <cell r="AE294">
            <v>0</v>
          </cell>
          <cell r="AG294">
            <v>0</v>
          </cell>
          <cell r="AH294">
            <v>0</v>
          </cell>
          <cell r="AI294">
            <v>1000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X294">
            <v>1000</v>
          </cell>
          <cell r="BY294">
            <v>0</v>
          </cell>
          <cell r="CA294">
            <v>1000</v>
          </cell>
          <cell r="CC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V294">
            <v>0</v>
          </cell>
          <cell r="DW294">
            <v>0</v>
          </cell>
          <cell r="DY294">
            <v>0</v>
          </cell>
          <cell r="DZ294">
            <v>0</v>
          </cell>
          <cell r="EA294">
            <v>0</v>
          </cell>
          <cell r="EB294">
            <v>0</v>
          </cell>
          <cell r="EC294">
            <v>0</v>
          </cell>
          <cell r="ED294">
            <v>0</v>
          </cell>
          <cell r="EE294">
            <v>0</v>
          </cell>
          <cell r="EF294">
            <v>0</v>
          </cell>
          <cell r="EG294">
            <v>0</v>
          </cell>
          <cell r="EH294">
            <v>0</v>
          </cell>
          <cell r="EI294">
            <v>0</v>
          </cell>
          <cell r="EJ294">
            <v>0</v>
          </cell>
          <cell r="EL294">
            <v>0</v>
          </cell>
          <cell r="EM294">
            <v>0</v>
          </cell>
        </row>
        <row r="295">
          <cell r="A295" t="str">
            <v>M308722</v>
          </cell>
          <cell r="B295">
            <v>508.42</v>
          </cell>
          <cell r="C295">
            <v>-508.42</v>
          </cell>
          <cell r="E295">
            <v>5037.99</v>
          </cell>
          <cell r="F295">
            <v>-5037.99</v>
          </cell>
          <cell r="H295" t="str">
            <v>Bexhill (Ashdown Road)</v>
          </cell>
          <cell r="I295" t="str">
            <v>M308722</v>
          </cell>
          <cell r="J295" t="str">
            <v>iDN</v>
          </cell>
          <cell r="K295" t="str">
            <v>South</v>
          </cell>
          <cell r="Q295">
            <v>0</v>
          </cell>
          <cell r="R295">
            <v>0</v>
          </cell>
          <cell r="S295">
            <v>0</v>
          </cell>
          <cell r="T295">
            <v>16123.18</v>
          </cell>
          <cell r="V295">
            <v>6563.25</v>
          </cell>
          <cell r="W295">
            <v>-6563.25</v>
          </cell>
          <cell r="X295">
            <v>6717.32</v>
          </cell>
          <cell r="Y295">
            <v>-6717.32</v>
          </cell>
          <cell r="AA295">
            <v>0</v>
          </cell>
          <cell r="AB295">
            <v>0</v>
          </cell>
          <cell r="AC295">
            <v>0</v>
          </cell>
          <cell r="AD295">
            <v>16123.18</v>
          </cell>
          <cell r="AE295">
            <v>0</v>
          </cell>
          <cell r="AG295">
            <v>0</v>
          </cell>
          <cell r="AH295">
            <v>0</v>
          </cell>
          <cell r="AI295">
            <v>0</v>
          </cell>
          <cell r="AJ295">
            <v>0</v>
          </cell>
          <cell r="AK295">
            <v>0</v>
          </cell>
          <cell r="AL295">
            <v>0</v>
          </cell>
          <cell r="AM295">
            <v>0</v>
          </cell>
          <cell r="AN295">
            <v>0</v>
          </cell>
          <cell r="AO295">
            <v>1000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X295">
            <v>1000</v>
          </cell>
          <cell r="BY295">
            <v>0</v>
          </cell>
          <cell r="CA295">
            <v>1000</v>
          </cell>
          <cell r="CC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V295">
            <v>0</v>
          </cell>
          <cell r="DW295">
            <v>0</v>
          </cell>
          <cell r="DY295">
            <v>0</v>
          </cell>
          <cell r="DZ295">
            <v>0</v>
          </cell>
          <cell r="EA295">
            <v>0</v>
          </cell>
          <cell r="EB295">
            <v>0</v>
          </cell>
          <cell r="EC295">
            <v>0</v>
          </cell>
          <cell r="ED295">
            <v>0</v>
          </cell>
          <cell r="EE295">
            <v>0</v>
          </cell>
          <cell r="EF295">
            <v>0</v>
          </cell>
          <cell r="EG295">
            <v>0</v>
          </cell>
          <cell r="EH295">
            <v>0</v>
          </cell>
          <cell r="EI295">
            <v>0</v>
          </cell>
          <cell r="EJ295">
            <v>0</v>
          </cell>
          <cell r="EL295">
            <v>0</v>
          </cell>
          <cell r="EM295">
            <v>0</v>
          </cell>
        </row>
        <row r="296">
          <cell r="A296" t="str">
            <v>M308723</v>
          </cell>
          <cell r="B296">
            <v>1998.65</v>
          </cell>
          <cell r="C296">
            <v>-1998.65</v>
          </cell>
          <cell r="E296">
            <v>31895.439999999999</v>
          </cell>
          <cell r="F296">
            <v>-31895.439999999999</v>
          </cell>
          <cell r="H296" t="str">
            <v>Bicester (Launton Road)</v>
          </cell>
          <cell r="I296" t="str">
            <v>M308723</v>
          </cell>
          <cell r="J296" t="str">
            <v>iDN</v>
          </cell>
          <cell r="K296" t="str">
            <v>South</v>
          </cell>
          <cell r="Q296">
            <v>0</v>
          </cell>
          <cell r="R296">
            <v>0</v>
          </cell>
          <cell r="S296">
            <v>0</v>
          </cell>
          <cell r="T296">
            <v>91163.72</v>
          </cell>
          <cell r="V296">
            <v>37891.39</v>
          </cell>
          <cell r="W296">
            <v>-37891.39</v>
          </cell>
          <cell r="X296">
            <v>42527.253333333327</v>
          </cell>
          <cell r="Y296">
            <v>-42527.253333333327</v>
          </cell>
          <cell r="AA296">
            <v>0</v>
          </cell>
          <cell r="AB296">
            <v>0</v>
          </cell>
          <cell r="AC296">
            <v>0</v>
          </cell>
          <cell r="AD296">
            <v>91163.72</v>
          </cell>
          <cell r="AE296">
            <v>0</v>
          </cell>
          <cell r="AG296">
            <v>0</v>
          </cell>
          <cell r="AH296">
            <v>0</v>
          </cell>
          <cell r="AI296">
            <v>26000</v>
          </cell>
          <cell r="AJ296">
            <v>0</v>
          </cell>
          <cell r="AK296">
            <v>0</v>
          </cell>
          <cell r="AL296">
            <v>0</v>
          </cell>
          <cell r="AM296">
            <v>0</v>
          </cell>
          <cell r="AN296">
            <v>0</v>
          </cell>
          <cell r="AO296">
            <v>4000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X296">
            <v>30000</v>
          </cell>
          <cell r="BY296">
            <v>0</v>
          </cell>
          <cell r="CA296">
            <v>30000</v>
          </cell>
          <cell r="CC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V296">
            <v>0</v>
          </cell>
          <cell r="DW296">
            <v>0</v>
          </cell>
          <cell r="DY296">
            <v>0</v>
          </cell>
          <cell r="DZ296">
            <v>0</v>
          </cell>
          <cell r="EA296">
            <v>0</v>
          </cell>
          <cell r="EB296">
            <v>0</v>
          </cell>
          <cell r="EC296">
            <v>0</v>
          </cell>
          <cell r="ED296">
            <v>0</v>
          </cell>
          <cell r="EE296">
            <v>0</v>
          </cell>
          <cell r="EF296">
            <v>0</v>
          </cell>
          <cell r="EG296">
            <v>0</v>
          </cell>
          <cell r="EH296">
            <v>0</v>
          </cell>
          <cell r="EI296">
            <v>0</v>
          </cell>
          <cell r="EJ296">
            <v>0</v>
          </cell>
          <cell r="EL296">
            <v>0</v>
          </cell>
          <cell r="EM296">
            <v>0</v>
          </cell>
        </row>
        <row r="297">
          <cell r="A297" t="str">
            <v>M308769</v>
          </cell>
          <cell r="B297">
            <v>-20.99</v>
          </cell>
          <cell r="C297">
            <v>20.99</v>
          </cell>
          <cell r="E297">
            <v>5162.08</v>
          </cell>
          <cell r="F297">
            <v>-5162.09</v>
          </cell>
          <cell r="H297" t="str">
            <v>Bridgwater (Old Taunton Road)</v>
          </cell>
          <cell r="I297" t="str">
            <v>M308769</v>
          </cell>
          <cell r="J297" t="str">
            <v>iDN</v>
          </cell>
          <cell r="K297" t="str">
            <v>South</v>
          </cell>
          <cell r="Q297">
            <v>-9.9999999999909051E-3</v>
          </cell>
          <cell r="R297">
            <v>0</v>
          </cell>
          <cell r="S297">
            <v>0</v>
          </cell>
          <cell r="T297">
            <v>25193.379999999997</v>
          </cell>
          <cell r="V297">
            <v>5099.1099999999997</v>
          </cell>
          <cell r="W297">
            <v>-5099.12</v>
          </cell>
          <cell r="X297">
            <v>6882.7733333333335</v>
          </cell>
          <cell r="Y297">
            <v>-6882.7833333333338</v>
          </cell>
          <cell r="AA297">
            <v>0</v>
          </cell>
          <cell r="AB297">
            <v>-9.9999999999909051E-3</v>
          </cell>
          <cell r="AC297">
            <v>-9.9999999999909051E-3</v>
          </cell>
          <cell r="AD297">
            <v>25193.37</v>
          </cell>
          <cell r="AE297">
            <v>-9.9999999999909051E-3</v>
          </cell>
          <cell r="AG297">
            <v>0</v>
          </cell>
          <cell r="AH297">
            <v>0</v>
          </cell>
          <cell r="AI297">
            <v>0</v>
          </cell>
          <cell r="AJ297">
            <v>6000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X297">
            <v>6000</v>
          </cell>
          <cell r="BY297">
            <v>0</v>
          </cell>
          <cell r="CA297">
            <v>6000</v>
          </cell>
          <cell r="CC297">
            <v>0</v>
          </cell>
          <cell r="CE297">
            <v>0</v>
          </cell>
          <cell r="CF297">
            <v>0</v>
          </cell>
          <cell r="CG297">
            <v>0</v>
          </cell>
          <cell r="CH297">
            <v>-9.9999999999909051E-3</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V297">
            <v>-9.9999999999909051E-3</v>
          </cell>
          <cell r="DW297">
            <v>0</v>
          </cell>
          <cell r="DY297">
            <v>-9.9999999999909051E-3</v>
          </cell>
          <cell r="DZ297">
            <v>0</v>
          </cell>
          <cell r="EA297">
            <v>0</v>
          </cell>
          <cell r="EB297">
            <v>0</v>
          </cell>
          <cell r="EC297">
            <v>0</v>
          </cell>
          <cell r="ED297">
            <v>0</v>
          </cell>
          <cell r="EE297">
            <v>0</v>
          </cell>
          <cell r="EF297">
            <v>0</v>
          </cell>
          <cell r="EG297">
            <v>0</v>
          </cell>
          <cell r="EH297">
            <v>0</v>
          </cell>
          <cell r="EI297">
            <v>0</v>
          </cell>
          <cell r="EJ297">
            <v>0</v>
          </cell>
          <cell r="EL297">
            <v>-9.9999999999909051E-3</v>
          </cell>
          <cell r="EM297">
            <v>0</v>
          </cell>
        </row>
        <row r="298">
          <cell r="A298" t="str">
            <v>M308742</v>
          </cell>
          <cell r="B298">
            <v>15917.35</v>
          </cell>
          <cell r="C298">
            <v>-15917.35</v>
          </cell>
          <cell r="E298">
            <v>57813.72</v>
          </cell>
          <cell r="F298">
            <v>-57813.72</v>
          </cell>
          <cell r="H298" t="str">
            <v>Brighton (Boundary Road)</v>
          </cell>
          <cell r="I298" t="str">
            <v>M308742</v>
          </cell>
          <cell r="J298" t="str">
            <v>iDN</v>
          </cell>
          <cell r="K298" t="str">
            <v>South</v>
          </cell>
          <cell r="Q298">
            <v>0</v>
          </cell>
          <cell r="R298">
            <v>0</v>
          </cell>
          <cell r="S298">
            <v>0</v>
          </cell>
          <cell r="T298">
            <v>38545.730000000003</v>
          </cell>
          <cell r="V298">
            <v>105565.77</v>
          </cell>
          <cell r="W298">
            <v>-105565.77</v>
          </cell>
          <cell r="X298">
            <v>77084.960000000006</v>
          </cell>
          <cell r="Y298">
            <v>-77084.960000000006</v>
          </cell>
          <cell r="AA298">
            <v>0</v>
          </cell>
          <cell r="AB298">
            <v>0</v>
          </cell>
          <cell r="AC298">
            <v>0</v>
          </cell>
          <cell r="AD298">
            <v>38545.730000000003</v>
          </cell>
          <cell r="AE298">
            <v>0</v>
          </cell>
          <cell r="AG298">
            <v>0</v>
          </cell>
          <cell r="AH298">
            <v>0</v>
          </cell>
          <cell r="AI298">
            <v>6000</v>
          </cell>
          <cell r="AJ298">
            <v>0</v>
          </cell>
          <cell r="AK298">
            <v>0</v>
          </cell>
          <cell r="AL298">
            <v>0</v>
          </cell>
          <cell r="AM298">
            <v>0</v>
          </cell>
          <cell r="AN298">
            <v>0</v>
          </cell>
          <cell r="AO298">
            <v>4000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X298">
            <v>10000</v>
          </cell>
          <cell r="BY298">
            <v>0</v>
          </cell>
          <cell r="CA298">
            <v>10000</v>
          </cell>
          <cell r="CC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V298">
            <v>0</v>
          </cell>
          <cell r="DW298">
            <v>0</v>
          </cell>
          <cell r="DY298">
            <v>0</v>
          </cell>
          <cell r="DZ298">
            <v>0</v>
          </cell>
          <cell r="EA298">
            <v>0</v>
          </cell>
          <cell r="EB298">
            <v>0</v>
          </cell>
          <cell r="EC298">
            <v>0</v>
          </cell>
          <cell r="ED298">
            <v>0</v>
          </cell>
          <cell r="EE298">
            <v>0</v>
          </cell>
          <cell r="EF298">
            <v>0</v>
          </cell>
          <cell r="EG298">
            <v>0</v>
          </cell>
          <cell r="EH298">
            <v>0</v>
          </cell>
          <cell r="EI298">
            <v>0</v>
          </cell>
          <cell r="EJ298">
            <v>0</v>
          </cell>
          <cell r="EL298">
            <v>0</v>
          </cell>
          <cell r="EM298">
            <v>0</v>
          </cell>
        </row>
        <row r="299">
          <cell r="A299" t="str">
            <v>M308770</v>
          </cell>
          <cell r="B299">
            <v>0</v>
          </cell>
          <cell r="C299">
            <v>0</v>
          </cell>
          <cell r="E299">
            <v>19381.03</v>
          </cell>
          <cell r="F299">
            <v>-19381.03</v>
          </cell>
          <cell r="H299" t="str">
            <v>Bristol (Glenfrome)</v>
          </cell>
          <cell r="I299" t="str">
            <v>M308770</v>
          </cell>
          <cell r="J299" t="str">
            <v>iDN</v>
          </cell>
          <cell r="K299" t="str">
            <v>South</v>
          </cell>
          <cell r="Q299">
            <v>0</v>
          </cell>
          <cell r="R299">
            <v>0</v>
          </cell>
          <cell r="S299">
            <v>0</v>
          </cell>
          <cell r="T299">
            <v>161926.78</v>
          </cell>
          <cell r="V299">
            <v>19381.03</v>
          </cell>
          <cell r="W299">
            <v>-19381.03</v>
          </cell>
          <cell r="X299">
            <v>25841.373333333333</v>
          </cell>
          <cell r="Y299">
            <v>-25841.373333333333</v>
          </cell>
          <cell r="AA299">
            <v>0</v>
          </cell>
          <cell r="AB299">
            <v>0</v>
          </cell>
          <cell r="AC299">
            <v>0</v>
          </cell>
          <cell r="AD299">
            <v>161926.78</v>
          </cell>
          <cell r="AE299">
            <v>0</v>
          </cell>
          <cell r="AG299">
            <v>0</v>
          </cell>
          <cell r="AH299">
            <v>0</v>
          </cell>
          <cell r="AI299">
            <v>0</v>
          </cell>
          <cell r="AJ299">
            <v>20000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X299">
            <v>20000</v>
          </cell>
          <cell r="BY299">
            <v>0</v>
          </cell>
          <cell r="CA299">
            <v>20000</v>
          </cell>
          <cell r="CC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V299">
            <v>0</v>
          </cell>
          <cell r="DW299">
            <v>0</v>
          </cell>
          <cell r="DY299">
            <v>0</v>
          </cell>
          <cell r="DZ299">
            <v>0</v>
          </cell>
          <cell r="EA299">
            <v>0</v>
          </cell>
          <cell r="EB299">
            <v>0</v>
          </cell>
          <cell r="EC299">
            <v>0</v>
          </cell>
          <cell r="ED299">
            <v>0</v>
          </cell>
          <cell r="EE299">
            <v>0</v>
          </cell>
          <cell r="EF299">
            <v>0</v>
          </cell>
          <cell r="EG299">
            <v>0</v>
          </cell>
          <cell r="EH299">
            <v>0</v>
          </cell>
          <cell r="EI299">
            <v>0</v>
          </cell>
          <cell r="EJ299">
            <v>0</v>
          </cell>
          <cell r="EL299">
            <v>0</v>
          </cell>
          <cell r="EM299">
            <v>0</v>
          </cell>
        </row>
        <row r="300">
          <cell r="A300" t="str">
            <v>M308781</v>
          </cell>
          <cell r="B300">
            <v>0</v>
          </cell>
          <cell r="C300">
            <v>0</v>
          </cell>
          <cell r="E300">
            <v>97395.49</v>
          </cell>
          <cell r="F300">
            <v>-97395.48000000001</v>
          </cell>
          <cell r="H300" t="str">
            <v>Bristol (Malago House)</v>
          </cell>
          <cell r="I300" t="str">
            <v>M308781</v>
          </cell>
          <cell r="J300" t="str">
            <v>iDN</v>
          </cell>
          <cell r="K300" t="str">
            <v>South</v>
          </cell>
          <cell r="Q300">
            <v>9.9999999874853529E-3</v>
          </cell>
          <cell r="R300">
            <v>0</v>
          </cell>
          <cell r="S300">
            <v>0</v>
          </cell>
          <cell r="T300">
            <v>433548.39999999997</v>
          </cell>
          <cell r="V300">
            <v>97395.49</v>
          </cell>
          <cell r="W300">
            <v>-97395.48000000001</v>
          </cell>
          <cell r="X300">
            <v>129860.65333333335</v>
          </cell>
          <cell r="Y300">
            <v>-129860.64333333337</v>
          </cell>
          <cell r="AA300">
            <v>0</v>
          </cell>
          <cell r="AB300">
            <v>9.9999999874853529E-3</v>
          </cell>
          <cell r="AC300">
            <v>9.9999999874853529E-3</v>
          </cell>
          <cell r="AD300">
            <v>433548.41</v>
          </cell>
          <cell r="AE300">
            <v>9.9999999874853529E-3</v>
          </cell>
          <cell r="AG300">
            <v>0</v>
          </cell>
          <cell r="AH300">
            <v>0</v>
          </cell>
          <cell r="AI300">
            <v>0</v>
          </cell>
          <cell r="AJ300">
            <v>81000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2000</v>
          </cell>
          <cell r="AY300">
            <v>0</v>
          </cell>
          <cell r="AZ300">
            <v>0</v>
          </cell>
          <cell r="BA300">
            <v>0</v>
          </cell>
          <cell r="BB300">
            <v>0</v>
          </cell>
          <cell r="BC300">
            <v>1000</v>
          </cell>
          <cell r="BD300">
            <v>4000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X300">
            <v>88000</v>
          </cell>
          <cell r="BY300">
            <v>0</v>
          </cell>
          <cell r="CA300">
            <v>88000</v>
          </cell>
          <cell r="CC300">
            <v>0</v>
          </cell>
          <cell r="CE300">
            <v>0</v>
          </cell>
          <cell r="CF300">
            <v>0</v>
          </cell>
          <cell r="CG300">
            <v>0</v>
          </cell>
          <cell r="CH300">
            <v>9.2045454430262907E-3</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2.2727272698830348E-4</v>
          </cell>
          <cell r="CW300">
            <v>0</v>
          </cell>
          <cell r="CX300">
            <v>0</v>
          </cell>
          <cell r="CY300">
            <v>0</v>
          </cell>
          <cell r="CZ300">
            <v>0</v>
          </cell>
          <cell r="DA300">
            <v>1.1363636349415174E-4</v>
          </cell>
          <cell r="DB300">
            <v>4.5454545397660695E-4</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V300">
            <v>9.9999999874853529E-3</v>
          </cell>
          <cell r="DW300">
            <v>0</v>
          </cell>
          <cell r="DY300">
            <v>9.2045454430262907E-3</v>
          </cell>
          <cell r="DZ300">
            <v>0</v>
          </cell>
          <cell r="EA300">
            <v>0</v>
          </cell>
          <cell r="EB300">
            <v>0</v>
          </cell>
          <cell r="EC300">
            <v>4.5454545397660695E-4</v>
          </cell>
          <cell r="ED300">
            <v>3.4090909048245521E-4</v>
          </cell>
          <cell r="EE300">
            <v>0</v>
          </cell>
          <cell r="EF300">
            <v>0</v>
          </cell>
          <cell r="EG300">
            <v>0</v>
          </cell>
          <cell r="EH300">
            <v>0</v>
          </cell>
          <cell r="EI300">
            <v>0</v>
          </cell>
          <cell r="EJ300">
            <v>0</v>
          </cell>
          <cell r="EL300">
            <v>9.9999999874853529E-3</v>
          </cell>
          <cell r="EM300">
            <v>0</v>
          </cell>
        </row>
        <row r="301">
          <cell r="A301" t="str">
            <v>M308761</v>
          </cell>
          <cell r="B301">
            <v>-7685.18</v>
          </cell>
          <cell r="C301">
            <v>7685.18</v>
          </cell>
          <cell r="E301">
            <v>140292.63</v>
          </cell>
          <cell r="F301">
            <v>-140292.63</v>
          </cell>
          <cell r="H301" t="str">
            <v>Cardiff (Ferry Road, Grangetown)</v>
          </cell>
          <cell r="I301" t="str">
            <v>M308761</v>
          </cell>
          <cell r="J301" t="str">
            <v>iDN</v>
          </cell>
          <cell r="K301" t="str">
            <v>South</v>
          </cell>
          <cell r="Q301">
            <v>0</v>
          </cell>
          <cell r="R301">
            <v>0</v>
          </cell>
          <cell r="S301">
            <v>0</v>
          </cell>
          <cell r="T301">
            <v>784738.55</v>
          </cell>
          <cell r="V301">
            <v>117237.09</v>
          </cell>
          <cell r="W301">
            <v>-117237.09</v>
          </cell>
          <cell r="X301">
            <v>187056.84</v>
          </cell>
          <cell r="Y301">
            <v>-187056.84</v>
          </cell>
          <cell r="AA301">
            <v>0</v>
          </cell>
          <cell r="AB301">
            <v>0</v>
          </cell>
          <cell r="AC301">
            <v>0</v>
          </cell>
          <cell r="AD301">
            <v>784738.55</v>
          </cell>
          <cell r="AE301">
            <v>0</v>
          </cell>
          <cell r="AG301">
            <v>0</v>
          </cell>
          <cell r="AH301">
            <v>0</v>
          </cell>
          <cell r="AI301">
            <v>0</v>
          </cell>
          <cell r="AJ301">
            <v>86000</v>
          </cell>
          <cell r="AK301">
            <v>0</v>
          </cell>
          <cell r="AL301">
            <v>0</v>
          </cell>
          <cell r="AM301">
            <v>0</v>
          </cell>
          <cell r="AN301">
            <v>0</v>
          </cell>
          <cell r="AO301">
            <v>7000</v>
          </cell>
          <cell r="AP301">
            <v>0</v>
          </cell>
          <cell r="AQ301">
            <v>0</v>
          </cell>
          <cell r="AR301">
            <v>0</v>
          </cell>
          <cell r="AS301">
            <v>0</v>
          </cell>
          <cell r="AT301">
            <v>0</v>
          </cell>
          <cell r="AU301">
            <v>0</v>
          </cell>
          <cell r="AV301">
            <v>0</v>
          </cell>
          <cell r="AW301">
            <v>0</v>
          </cell>
          <cell r="AX301">
            <v>3000</v>
          </cell>
          <cell r="AY301">
            <v>0</v>
          </cell>
          <cell r="AZ301">
            <v>0</v>
          </cell>
          <cell r="BA301">
            <v>0</v>
          </cell>
          <cell r="BB301">
            <v>0</v>
          </cell>
          <cell r="BC301">
            <v>0</v>
          </cell>
          <cell r="BD301">
            <v>1000</v>
          </cell>
          <cell r="BE301">
            <v>0</v>
          </cell>
          <cell r="BF301">
            <v>0</v>
          </cell>
          <cell r="BG301">
            <v>0</v>
          </cell>
          <cell r="BH301">
            <v>0</v>
          </cell>
          <cell r="BI301">
            <v>0</v>
          </cell>
          <cell r="BJ301">
            <v>30000</v>
          </cell>
          <cell r="BK301">
            <v>0</v>
          </cell>
          <cell r="BL301">
            <v>0</v>
          </cell>
          <cell r="BM301">
            <v>0</v>
          </cell>
          <cell r="BN301">
            <v>0</v>
          </cell>
          <cell r="BO301">
            <v>0</v>
          </cell>
          <cell r="BP301">
            <v>0</v>
          </cell>
          <cell r="BQ301">
            <v>0</v>
          </cell>
          <cell r="BR301">
            <v>0</v>
          </cell>
          <cell r="BS301">
            <v>0</v>
          </cell>
          <cell r="BT301">
            <v>0</v>
          </cell>
          <cell r="BU301">
            <v>0</v>
          </cell>
          <cell r="BV301">
            <v>0</v>
          </cell>
          <cell r="BX301">
            <v>127000</v>
          </cell>
          <cell r="BY301">
            <v>0</v>
          </cell>
          <cell r="CA301">
            <v>127000</v>
          </cell>
          <cell r="CC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V301">
            <v>0</v>
          </cell>
          <cell r="DW301">
            <v>0</v>
          </cell>
          <cell r="DY301">
            <v>0</v>
          </cell>
          <cell r="DZ301">
            <v>0</v>
          </cell>
          <cell r="EA301">
            <v>0</v>
          </cell>
          <cell r="EB301">
            <v>0</v>
          </cell>
          <cell r="EC301">
            <v>0</v>
          </cell>
          <cell r="ED301">
            <v>0</v>
          </cell>
          <cell r="EE301">
            <v>0</v>
          </cell>
          <cell r="EF301">
            <v>0</v>
          </cell>
          <cell r="EG301">
            <v>0</v>
          </cell>
          <cell r="EH301">
            <v>0</v>
          </cell>
          <cell r="EI301">
            <v>0</v>
          </cell>
          <cell r="EJ301">
            <v>0</v>
          </cell>
          <cell r="EL301">
            <v>0</v>
          </cell>
          <cell r="EM301">
            <v>0</v>
          </cell>
        </row>
        <row r="302">
          <cell r="A302" t="str">
            <v>M308760</v>
          </cell>
          <cell r="B302">
            <v>0</v>
          </cell>
          <cell r="C302">
            <v>0</v>
          </cell>
          <cell r="E302">
            <v>62936.480000000003</v>
          </cell>
          <cell r="F302">
            <v>-62936.470000000008</v>
          </cell>
          <cell r="H302" t="str">
            <v>Cardiff (Lambourne House)</v>
          </cell>
          <cell r="I302" t="str">
            <v>M308760</v>
          </cell>
          <cell r="J302" t="str">
            <v>iDN</v>
          </cell>
          <cell r="K302" t="str">
            <v>South</v>
          </cell>
          <cell r="Q302">
            <v>9.9999999947613105E-3</v>
          </cell>
          <cell r="R302">
            <v>0</v>
          </cell>
          <cell r="S302">
            <v>0</v>
          </cell>
          <cell r="T302">
            <v>390631.87</v>
          </cell>
          <cell r="V302">
            <v>62936.480000000003</v>
          </cell>
          <cell r="W302">
            <v>-62936.470000000008</v>
          </cell>
          <cell r="X302">
            <v>83915.306666666671</v>
          </cell>
          <cell r="Y302">
            <v>-83915.296666666676</v>
          </cell>
          <cell r="AA302">
            <v>0</v>
          </cell>
          <cell r="AB302">
            <v>9.9999999947613105E-3</v>
          </cell>
          <cell r="AC302">
            <v>9.9999999947613105E-3</v>
          </cell>
          <cell r="AD302">
            <v>390631.88</v>
          </cell>
          <cell r="AE302">
            <v>9.9999999947613105E-3</v>
          </cell>
          <cell r="AG302">
            <v>0</v>
          </cell>
          <cell r="AH302">
            <v>0</v>
          </cell>
          <cell r="AI302">
            <v>0</v>
          </cell>
          <cell r="AJ302">
            <v>107000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7000</v>
          </cell>
          <cell r="BE302">
            <v>0</v>
          </cell>
          <cell r="BF302">
            <v>0</v>
          </cell>
          <cell r="BG302">
            <v>0</v>
          </cell>
          <cell r="BH302">
            <v>0</v>
          </cell>
          <cell r="BI302">
            <v>1000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X302">
            <v>115000</v>
          </cell>
          <cell r="BY302">
            <v>0</v>
          </cell>
          <cell r="CA302">
            <v>115000</v>
          </cell>
          <cell r="CC302">
            <v>0</v>
          </cell>
          <cell r="CE302">
            <v>0</v>
          </cell>
          <cell r="CF302">
            <v>0</v>
          </cell>
          <cell r="CG302">
            <v>0</v>
          </cell>
          <cell r="CH302">
            <v>9.3043478212126978E-3</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6.0869565185503634E-4</v>
          </cell>
          <cell r="DC302">
            <v>0</v>
          </cell>
          <cell r="DD302">
            <v>0</v>
          </cell>
          <cell r="DE302">
            <v>0</v>
          </cell>
          <cell r="DF302">
            <v>0</v>
          </cell>
          <cell r="DG302">
            <v>8.6956521693576616E-5</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V302">
            <v>9.9999999947613105E-3</v>
          </cell>
          <cell r="DW302">
            <v>0</v>
          </cell>
          <cell r="DY302">
            <v>9.3043478212126978E-3</v>
          </cell>
          <cell r="DZ302">
            <v>0</v>
          </cell>
          <cell r="EA302">
            <v>0</v>
          </cell>
          <cell r="EB302">
            <v>0</v>
          </cell>
          <cell r="EC302">
            <v>6.0869565185503634E-4</v>
          </cell>
          <cell r="ED302">
            <v>0</v>
          </cell>
          <cell r="EE302">
            <v>8.6956521693576616E-5</v>
          </cell>
          <cell r="EF302">
            <v>0</v>
          </cell>
          <cell r="EG302">
            <v>0</v>
          </cell>
          <cell r="EH302">
            <v>0</v>
          </cell>
          <cell r="EI302">
            <v>0</v>
          </cell>
          <cell r="EJ302">
            <v>0</v>
          </cell>
          <cell r="EL302">
            <v>9.9999999947613105E-3</v>
          </cell>
          <cell r="EM302">
            <v>0</v>
          </cell>
        </row>
        <row r="303">
          <cell r="A303" t="str">
            <v>M308715</v>
          </cell>
          <cell r="B303">
            <v>43.03</v>
          </cell>
          <cell r="C303">
            <v>-43.03</v>
          </cell>
          <cell r="E303">
            <v>1206.9000000000001</v>
          </cell>
          <cell r="F303">
            <v>-1206.9000000000001</v>
          </cell>
          <cell r="H303" t="str">
            <v>Chandlers Ford (Eastlinks)</v>
          </cell>
          <cell r="I303" t="str">
            <v>M308715</v>
          </cell>
          <cell r="J303" t="str">
            <v>iDN</v>
          </cell>
          <cell r="K303" t="str">
            <v>South</v>
          </cell>
          <cell r="Q303">
            <v>0</v>
          </cell>
          <cell r="R303">
            <v>0</v>
          </cell>
          <cell r="S303">
            <v>0</v>
          </cell>
          <cell r="T303">
            <v>-31020.73</v>
          </cell>
          <cell r="V303">
            <v>1335.99</v>
          </cell>
          <cell r="W303">
            <v>-1335.99</v>
          </cell>
          <cell r="X303">
            <v>1609.2</v>
          </cell>
          <cell r="Y303">
            <v>-1609.2</v>
          </cell>
          <cell r="AA303">
            <v>0</v>
          </cell>
          <cell r="AB303">
            <v>0</v>
          </cell>
          <cell r="AC303">
            <v>0</v>
          </cell>
          <cell r="AD303">
            <v>-31020.73</v>
          </cell>
          <cell r="AE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1000</v>
          </cell>
          <cell r="BM303">
            <v>0</v>
          </cell>
          <cell r="BN303">
            <v>0</v>
          </cell>
          <cell r="BO303">
            <v>0</v>
          </cell>
          <cell r="BP303">
            <v>0</v>
          </cell>
          <cell r="BQ303">
            <v>0</v>
          </cell>
          <cell r="BR303">
            <v>0</v>
          </cell>
          <cell r="BS303">
            <v>0</v>
          </cell>
          <cell r="BT303">
            <v>0</v>
          </cell>
          <cell r="BU303">
            <v>0</v>
          </cell>
          <cell r="BV303">
            <v>0</v>
          </cell>
          <cell r="BX303">
            <v>1000</v>
          </cell>
          <cell r="BY303">
            <v>0</v>
          </cell>
          <cell r="CA303">
            <v>1000</v>
          </cell>
          <cell r="CC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V303">
            <v>0</v>
          </cell>
          <cell r="DW303">
            <v>0</v>
          </cell>
          <cell r="DY303">
            <v>0</v>
          </cell>
          <cell r="DZ303">
            <v>0</v>
          </cell>
          <cell r="EA303">
            <v>0</v>
          </cell>
          <cell r="EB303">
            <v>0</v>
          </cell>
          <cell r="EC303">
            <v>0</v>
          </cell>
          <cell r="ED303">
            <v>0</v>
          </cell>
          <cell r="EE303">
            <v>0</v>
          </cell>
          <cell r="EF303">
            <v>0</v>
          </cell>
          <cell r="EG303">
            <v>0</v>
          </cell>
          <cell r="EH303">
            <v>0</v>
          </cell>
          <cell r="EI303">
            <v>0</v>
          </cell>
          <cell r="EJ303">
            <v>0</v>
          </cell>
          <cell r="EL303">
            <v>0</v>
          </cell>
          <cell r="EM303">
            <v>0</v>
          </cell>
        </row>
        <row r="304">
          <cell r="A304" t="str">
            <v>M308714</v>
          </cell>
          <cell r="B304">
            <v>0</v>
          </cell>
          <cell r="C304">
            <v>0</v>
          </cell>
          <cell r="E304">
            <v>15629.13</v>
          </cell>
          <cell r="F304">
            <v>-15629.13</v>
          </cell>
          <cell r="H304" t="str">
            <v>Chandlers Ford (Templars Way)</v>
          </cell>
          <cell r="I304" t="str">
            <v>M308714</v>
          </cell>
          <cell r="J304" t="str">
            <v>iDN</v>
          </cell>
          <cell r="K304" t="str">
            <v>South</v>
          </cell>
          <cell r="Q304">
            <v>0</v>
          </cell>
          <cell r="R304">
            <v>0</v>
          </cell>
          <cell r="S304">
            <v>0</v>
          </cell>
          <cell r="T304">
            <v>221930.77</v>
          </cell>
          <cell r="V304">
            <v>15629.13</v>
          </cell>
          <cell r="W304">
            <v>-15629.13</v>
          </cell>
          <cell r="X304">
            <v>20838.84</v>
          </cell>
          <cell r="Y304">
            <v>-20838.84</v>
          </cell>
          <cell r="AA304">
            <v>0</v>
          </cell>
          <cell r="AB304">
            <v>0</v>
          </cell>
          <cell r="AC304">
            <v>0</v>
          </cell>
          <cell r="AD304">
            <v>221930.77</v>
          </cell>
          <cell r="AE304">
            <v>0</v>
          </cell>
          <cell r="AG304">
            <v>0</v>
          </cell>
          <cell r="AH304">
            <v>0</v>
          </cell>
          <cell r="AI304">
            <v>76000</v>
          </cell>
          <cell r="AJ304">
            <v>0</v>
          </cell>
          <cell r="AK304">
            <v>0</v>
          </cell>
          <cell r="AL304">
            <v>0</v>
          </cell>
          <cell r="AM304">
            <v>0</v>
          </cell>
          <cell r="AN304">
            <v>0</v>
          </cell>
          <cell r="AO304">
            <v>0</v>
          </cell>
          <cell r="AP304">
            <v>4000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X304">
            <v>80000</v>
          </cell>
          <cell r="BY304">
            <v>0</v>
          </cell>
          <cell r="CA304">
            <v>80000</v>
          </cell>
          <cell r="CC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V304">
            <v>0</v>
          </cell>
          <cell r="DW304">
            <v>0</v>
          </cell>
          <cell r="DY304">
            <v>0</v>
          </cell>
          <cell r="DZ304">
            <v>0</v>
          </cell>
          <cell r="EA304">
            <v>0</v>
          </cell>
          <cell r="EB304">
            <v>0</v>
          </cell>
          <cell r="EC304">
            <v>0</v>
          </cell>
          <cell r="ED304">
            <v>0</v>
          </cell>
          <cell r="EE304">
            <v>0</v>
          </cell>
          <cell r="EF304">
            <v>0</v>
          </cell>
          <cell r="EG304">
            <v>0</v>
          </cell>
          <cell r="EH304">
            <v>0</v>
          </cell>
          <cell r="EI304">
            <v>0</v>
          </cell>
          <cell r="EJ304">
            <v>0</v>
          </cell>
          <cell r="EL304">
            <v>0</v>
          </cell>
          <cell r="EM304">
            <v>0</v>
          </cell>
        </row>
        <row r="305">
          <cell r="A305" t="str">
            <v>M308764</v>
          </cell>
          <cell r="B305">
            <v>0</v>
          </cell>
          <cell r="C305">
            <v>0</v>
          </cell>
          <cell r="E305">
            <v>3825.84</v>
          </cell>
          <cell r="F305">
            <v>-3825.85</v>
          </cell>
          <cell r="H305" t="str">
            <v>Cheltenham (Arle Avenue)</v>
          </cell>
          <cell r="I305" t="str">
            <v>M308764</v>
          </cell>
          <cell r="J305" t="str">
            <v>iDN</v>
          </cell>
          <cell r="K305" t="str">
            <v>South</v>
          </cell>
          <cell r="Q305">
            <v>-9.9999999997635314E-3</v>
          </cell>
          <cell r="R305">
            <v>0</v>
          </cell>
          <cell r="S305">
            <v>0</v>
          </cell>
          <cell r="T305">
            <v>17951.789999999997</v>
          </cell>
          <cell r="V305">
            <v>3825.84</v>
          </cell>
          <cell r="W305">
            <v>-3825.85</v>
          </cell>
          <cell r="X305">
            <v>5101.12</v>
          </cell>
          <cell r="Y305">
            <v>-5101.1299999999992</v>
          </cell>
          <cell r="AA305">
            <v>0</v>
          </cell>
          <cell r="AB305">
            <v>-9.9999999997635314E-3</v>
          </cell>
          <cell r="AC305">
            <v>-9.9999999997635314E-3</v>
          </cell>
          <cell r="AD305">
            <v>17951.78</v>
          </cell>
          <cell r="AE305">
            <v>-9.9999999997635314E-3</v>
          </cell>
          <cell r="AG305">
            <v>0</v>
          </cell>
          <cell r="AH305">
            <v>0</v>
          </cell>
          <cell r="AI305">
            <v>0</v>
          </cell>
          <cell r="AJ305">
            <v>3000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X305">
            <v>3000</v>
          </cell>
          <cell r="BY305">
            <v>0</v>
          </cell>
          <cell r="CA305">
            <v>3000</v>
          </cell>
          <cell r="CC305">
            <v>0</v>
          </cell>
          <cell r="CE305">
            <v>0</v>
          </cell>
          <cell r="CF305">
            <v>0</v>
          </cell>
          <cell r="CG305">
            <v>0</v>
          </cell>
          <cell r="CH305">
            <v>-9.9999999997635314E-3</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V305">
            <v>-9.9999999997635314E-3</v>
          </cell>
          <cell r="DW305">
            <v>0</v>
          </cell>
          <cell r="DY305">
            <v>-9.9999999997635314E-3</v>
          </cell>
          <cell r="DZ305">
            <v>0</v>
          </cell>
          <cell r="EA305">
            <v>0</v>
          </cell>
          <cell r="EB305">
            <v>0</v>
          </cell>
          <cell r="EC305">
            <v>0</v>
          </cell>
          <cell r="ED305">
            <v>0</v>
          </cell>
          <cell r="EE305">
            <v>0</v>
          </cell>
          <cell r="EF305">
            <v>0</v>
          </cell>
          <cell r="EG305">
            <v>0</v>
          </cell>
          <cell r="EH305">
            <v>0</v>
          </cell>
          <cell r="EI305">
            <v>0</v>
          </cell>
          <cell r="EJ305">
            <v>0</v>
          </cell>
          <cell r="EL305">
            <v>-9.9999999997635314E-3</v>
          </cell>
          <cell r="EM305">
            <v>0</v>
          </cell>
        </row>
        <row r="306">
          <cell r="A306" t="str">
            <v>M308771</v>
          </cell>
          <cell r="B306">
            <v>0</v>
          </cell>
          <cell r="C306">
            <v>0</v>
          </cell>
          <cell r="E306">
            <v>1162.8699999999999</v>
          </cell>
          <cell r="F306">
            <v>-1162.8699999999999</v>
          </cell>
          <cell r="H306" t="str">
            <v>Cibyn Caernarfon</v>
          </cell>
          <cell r="I306" t="str">
            <v>M308771</v>
          </cell>
          <cell r="J306" t="str">
            <v>iDN</v>
          </cell>
          <cell r="K306" t="str">
            <v>South</v>
          </cell>
          <cell r="Q306">
            <v>0</v>
          </cell>
          <cell r="R306">
            <v>0</v>
          </cell>
          <cell r="S306">
            <v>0</v>
          </cell>
          <cell r="T306">
            <v>5924.06</v>
          </cell>
          <cell r="V306">
            <v>1162.8699999999999</v>
          </cell>
          <cell r="W306">
            <v>-1162.8699999999999</v>
          </cell>
          <cell r="X306">
            <v>1550.4933333333331</v>
          </cell>
          <cell r="Y306">
            <v>-1550.4933333333331</v>
          </cell>
          <cell r="AA306">
            <v>0</v>
          </cell>
          <cell r="AB306">
            <v>0</v>
          </cell>
          <cell r="AC306">
            <v>0</v>
          </cell>
          <cell r="AD306">
            <v>5924.06</v>
          </cell>
          <cell r="AE306">
            <v>0</v>
          </cell>
          <cell r="AG306">
            <v>0</v>
          </cell>
          <cell r="AH306">
            <v>0</v>
          </cell>
          <cell r="AI306">
            <v>0</v>
          </cell>
          <cell r="AJ306">
            <v>1000</v>
          </cell>
          <cell r="AK306">
            <v>0</v>
          </cell>
          <cell r="AL306">
            <v>0</v>
          </cell>
          <cell r="AM306">
            <v>0</v>
          </cell>
          <cell r="AN306">
            <v>0</v>
          </cell>
          <cell r="AO306">
            <v>1000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X306">
            <v>2000</v>
          </cell>
          <cell r="BY306">
            <v>0</v>
          </cell>
          <cell r="CA306">
            <v>2000</v>
          </cell>
          <cell r="CC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V306">
            <v>0</v>
          </cell>
          <cell r="DW306">
            <v>0</v>
          </cell>
          <cell r="DY306">
            <v>0</v>
          </cell>
          <cell r="DZ306">
            <v>0</v>
          </cell>
          <cell r="EA306">
            <v>0</v>
          </cell>
          <cell r="EB306">
            <v>0</v>
          </cell>
          <cell r="EC306">
            <v>0</v>
          </cell>
          <cell r="ED306">
            <v>0</v>
          </cell>
          <cell r="EE306">
            <v>0</v>
          </cell>
          <cell r="EF306">
            <v>0</v>
          </cell>
          <cell r="EG306">
            <v>0</v>
          </cell>
          <cell r="EH306">
            <v>0</v>
          </cell>
          <cell r="EI306">
            <v>0</v>
          </cell>
          <cell r="EJ306">
            <v>0</v>
          </cell>
          <cell r="EL306">
            <v>0</v>
          </cell>
          <cell r="EM306">
            <v>0</v>
          </cell>
        </row>
        <row r="307">
          <cell r="A307" t="str">
            <v>M308783</v>
          </cell>
          <cell r="B307">
            <v>0</v>
          </cell>
          <cell r="C307">
            <v>0</v>
          </cell>
          <cell r="E307">
            <v>4812.29</v>
          </cell>
          <cell r="F307">
            <v>-4812.3000000000011</v>
          </cell>
          <cell r="H307" t="str">
            <v>Conway Road Colwyn Bay</v>
          </cell>
          <cell r="I307" t="str">
            <v>M308783</v>
          </cell>
          <cell r="J307" t="str">
            <v>iDN</v>
          </cell>
          <cell r="K307" t="str">
            <v>South</v>
          </cell>
          <cell r="Q307">
            <v>-1.0000000001127773E-2</v>
          </cell>
          <cell r="R307">
            <v>0</v>
          </cell>
          <cell r="S307">
            <v>0</v>
          </cell>
          <cell r="T307">
            <v>80347.37</v>
          </cell>
          <cell r="V307">
            <v>4812.29</v>
          </cell>
          <cell r="W307">
            <v>-4812.3000000000011</v>
          </cell>
          <cell r="X307">
            <v>6416.3866666666663</v>
          </cell>
          <cell r="Y307">
            <v>-6416.3966666666674</v>
          </cell>
          <cell r="AA307">
            <v>0</v>
          </cell>
          <cell r="AB307">
            <v>-1.0000000001127773E-2</v>
          </cell>
          <cell r="AC307">
            <v>-1.0000000001127773E-2</v>
          </cell>
          <cell r="AD307">
            <v>80347.360000000001</v>
          </cell>
          <cell r="AE307">
            <v>-1.0000000001127773E-2</v>
          </cell>
          <cell r="AG307">
            <v>0</v>
          </cell>
          <cell r="AH307">
            <v>0</v>
          </cell>
          <cell r="AI307">
            <v>0</v>
          </cell>
          <cell r="AJ307">
            <v>14000</v>
          </cell>
          <cell r="AK307">
            <v>0</v>
          </cell>
          <cell r="AL307">
            <v>0</v>
          </cell>
          <cell r="AM307">
            <v>0</v>
          </cell>
          <cell r="AN307">
            <v>0</v>
          </cell>
          <cell r="AO307">
            <v>1000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X307">
            <v>15000</v>
          </cell>
          <cell r="BY307">
            <v>0</v>
          </cell>
          <cell r="CA307">
            <v>15000</v>
          </cell>
          <cell r="CC307">
            <v>0</v>
          </cell>
          <cell r="CE307">
            <v>0</v>
          </cell>
          <cell r="CF307">
            <v>0</v>
          </cell>
          <cell r="CG307">
            <v>0</v>
          </cell>
          <cell r="CH307">
            <v>-9.3333333343859227E-3</v>
          </cell>
          <cell r="CI307">
            <v>0</v>
          </cell>
          <cell r="CJ307">
            <v>0</v>
          </cell>
          <cell r="CK307">
            <v>0</v>
          </cell>
          <cell r="CL307">
            <v>0</v>
          </cell>
          <cell r="CM307">
            <v>-6.6666666674185151E-4</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V307">
            <v>-1.0000000001127773E-2</v>
          </cell>
          <cell r="DW307">
            <v>0</v>
          </cell>
          <cell r="DY307">
            <v>-9.3333333343859227E-3</v>
          </cell>
          <cell r="DZ307">
            <v>0</v>
          </cell>
          <cell r="EA307">
            <v>-6.6666666674185151E-4</v>
          </cell>
          <cell r="EB307">
            <v>0</v>
          </cell>
          <cell r="EC307">
            <v>0</v>
          </cell>
          <cell r="ED307">
            <v>0</v>
          </cell>
          <cell r="EE307">
            <v>0</v>
          </cell>
          <cell r="EF307">
            <v>0</v>
          </cell>
          <cell r="EG307">
            <v>0</v>
          </cell>
          <cell r="EH307">
            <v>0</v>
          </cell>
          <cell r="EI307">
            <v>0</v>
          </cell>
          <cell r="EJ307">
            <v>0</v>
          </cell>
          <cell r="EL307">
            <v>-1.0000000001127773E-2</v>
          </cell>
          <cell r="EM307">
            <v>0</v>
          </cell>
        </row>
        <row r="308">
          <cell r="A308" t="str">
            <v>M308724</v>
          </cell>
          <cell r="B308">
            <v>0</v>
          </cell>
          <cell r="C308">
            <v>0</v>
          </cell>
          <cell r="E308">
            <v>11869.18</v>
          </cell>
          <cell r="F308">
            <v>-11869.18</v>
          </cell>
          <cell r="H308" t="str">
            <v>Cowes (Shamblers Copse)</v>
          </cell>
          <cell r="I308" t="str">
            <v>M308724</v>
          </cell>
          <cell r="J308" t="str">
            <v>iDN</v>
          </cell>
          <cell r="K308" t="str">
            <v>South</v>
          </cell>
          <cell r="Q308">
            <v>0</v>
          </cell>
          <cell r="R308">
            <v>0</v>
          </cell>
          <cell r="S308">
            <v>0</v>
          </cell>
          <cell r="T308">
            <v>72544</v>
          </cell>
          <cell r="V308">
            <v>11869.18</v>
          </cell>
          <cell r="W308">
            <v>-11869.18</v>
          </cell>
          <cell r="X308">
            <v>15825.573333333334</v>
          </cell>
          <cell r="Y308">
            <v>-15825.573333333334</v>
          </cell>
          <cell r="AA308">
            <v>0</v>
          </cell>
          <cell r="AB308">
            <v>0</v>
          </cell>
          <cell r="AC308">
            <v>0</v>
          </cell>
          <cell r="AD308">
            <v>72544</v>
          </cell>
          <cell r="AE308">
            <v>0</v>
          </cell>
          <cell r="AG308">
            <v>0</v>
          </cell>
          <cell r="AH308">
            <v>0</v>
          </cell>
          <cell r="AI308">
            <v>10000</v>
          </cell>
          <cell r="AJ308">
            <v>0</v>
          </cell>
          <cell r="AK308">
            <v>0</v>
          </cell>
          <cell r="AL308">
            <v>0</v>
          </cell>
          <cell r="AM308">
            <v>0</v>
          </cell>
          <cell r="AN308">
            <v>0</v>
          </cell>
          <cell r="AO308">
            <v>4000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X308">
            <v>14000</v>
          </cell>
          <cell r="BY308">
            <v>0</v>
          </cell>
          <cell r="CA308">
            <v>14000</v>
          </cell>
          <cell r="CC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V308">
            <v>0</v>
          </cell>
          <cell r="DW308">
            <v>0</v>
          </cell>
          <cell r="DY308">
            <v>0</v>
          </cell>
          <cell r="DZ308">
            <v>0</v>
          </cell>
          <cell r="EA308">
            <v>0</v>
          </cell>
          <cell r="EB308">
            <v>0</v>
          </cell>
          <cell r="EC308">
            <v>0</v>
          </cell>
          <cell r="ED308">
            <v>0</v>
          </cell>
          <cell r="EE308">
            <v>0</v>
          </cell>
          <cell r="EF308">
            <v>0</v>
          </cell>
          <cell r="EG308">
            <v>0</v>
          </cell>
          <cell r="EH308">
            <v>0</v>
          </cell>
          <cell r="EI308">
            <v>0</v>
          </cell>
          <cell r="EJ308">
            <v>0</v>
          </cell>
          <cell r="EL308">
            <v>0</v>
          </cell>
          <cell r="EM308">
            <v>0</v>
          </cell>
        </row>
        <row r="309">
          <cell r="A309" t="str">
            <v>M308743</v>
          </cell>
          <cell r="B309">
            <v>8.74</v>
          </cell>
          <cell r="C309">
            <v>-8.74</v>
          </cell>
          <cell r="E309">
            <v>5973.82</v>
          </cell>
          <cell r="F309">
            <v>-5973.82</v>
          </cell>
          <cell r="H309" t="str">
            <v>Crayford (Old Road)</v>
          </cell>
          <cell r="I309" t="str">
            <v>M308743</v>
          </cell>
          <cell r="J309" t="str">
            <v>iDN</v>
          </cell>
          <cell r="K309" t="str">
            <v>South</v>
          </cell>
          <cell r="Q309">
            <v>0</v>
          </cell>
          <cell r="R309">
            <v>0</v>
          </cell>
          <cell r="S309">
            <v>0</v>
          </cell>
          <cell r="T309">
            <v>31615.119999999999</v>
          </cell>
          <cell r="V309">
            <v>6000.04</v>
          </cell>
          <cell r="W309">
            <v>-6000.04</v>
          </cell>
          <cell r="X309">
            <v>7965.0933333333332</v>
          </cell>
          <cell r="Y309">
            <v>-7965.0933333333332</v>
          </cell>
          <cell r="AA309">
            <v>0</v>
          </cell>
          <cell r="AB309">
            <v>0</v>
          </cell>
          <cell r="AC309">
            <v>0</v>
          </cell>
          <cell r="AD309">
            <v>31615.119999999999</v>
          </cell>
          <cell r="AE309">
            <v>0</v>
          </cell>
          <cell r="AG309">
            <v>0</v>
          </cell>
          <cell r="AH309">
            <v>0</v>
          </cell>
          <cell r="AI309">
            <v>4000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X309">
            <v>4000</v>
          </cell>
          <cell r="BY309">
            <v>0</v>
          </cell>
          <cell r="CA309">
            <v>4000</v>
          </cell>
          <cell r="CC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V309">
            <v>0</v>
          </cell>
          <cell r="DW309">
            <v>0</v>
          </cell>
          <cell r="DY309">
            <v>0</v>
          </cell>
          <cell r="DZ309">
            <v>0</v>
          </cell>
          <cell r="EA309">
            <v>0</v>
          </cell>
          <cell r="EB309">
            <v>0</v>
          </cell>
          <cell r="EC309">
            <v>0</v>
          </cell>
          <cell r="ED309">
            <v>0</v>
          </cell>
          <cell r="EE309">
            <v>0</v>
          </cell>
          <cell r="EF309">
            <v>0</v>
          </cell>
          <cell r="EG309">
            <v>0</v>
          </cell>
          <cell r="EH309">
            <v>0</v>
          </cell>
          <cell r="EI309">
            <v>0</v>
          </cell>
          <cell r="EJ309">
            <v>0</v>
          </cell>
          <cell r="EL309">
            <v>0</v>
          </cell>
          <cell r="EM309">
            <v>0</v>
          </cell>
        </row>
        <row r="310">
          <cell r="A310" t="str">
            <v>M179132</v>
          </cell>
          <cell r="B310">
            <v>0</v>
          </cell>
          <cell r="C310">
            <v>0</v>
          </cell>
          <cell r="E310">
            <v>429.81</v>
          </cell>
          <cell r="F310">
            <v>-429.81</v>
          </cell>
          <cell r="H310" t="str">
            <v>Deal (Cannon Street)</v>
          </cell>
          <cell r="I310" t="str">
            <v>M179132</v>
          </cell>
          <cell r="J310" t="str">
            <v>iDN</v>
          </cell>
          <cell r="K310" t="str">
            <v>South</v>
          </cell>
          <cell r="Q310">
            <v>0</v>
          </cell>
          <cell r="R310">
            <v>0</v>
          </cell>
          <cell r="S310">
            <v>0</v>
          </cell>
          <cell r="T310">
            <v>6841.34</v>
          </cell>
          <cell r="V310">
            <v>429.81</v>
          </cell>
          <cell r="W310">
            <v>-429.81</v>
          </cell>
          <cell r="X310">
            <v>573.08000000000004</v>
          </cell>
          <cell r="Y310">
            <v>-573.08000000000004</v>
          </cell>
          <cell r="AA310">
            <v>0</v>
          </cell>
          <cell r="AB310">
            <v>0</v>
          </cell>
          <cell r="AC310">
            <v>0</v>
          </cell>
          <cell r="AD310">
            <v>6841.34</v>
          </cell>
          <cell r="AE310">
            <v>0</v>
          </cell>
          <cell r="AG310">
            <v>0</v>
          </cell>
          <cell r="AH310">
            <v>0</v>
          </cell>
          <cell r="AI310">
            <v>1000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X310">
            <v>1000</v>
          </cell>
          <cell r="BY310">
            <v>0</v>
          </cell>
          <cell r="CA310">
            <v>1000</v>
          </cell>
          <cell r="CC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V310">
            <v>0</v>
          </cell>
          <cell r="DW310">
            <v>0</v>
          </cell>
          <cell r="DY310">
            <v>0</v>
          </cell>
          <cell r="DZ310">
            <v>0</v>
          </cell>
          <cell r="EA310">
            <v>0</v>
          </cell>
          <cell r="EB310">
            <v>0</v>
          </cell>
          <cell r="EC310">
            <v>0</v>
          </cell>
          <cell r="ED310">
            <v>0</v>
          </cell>
          <cell r="EE310">
            <v>0</v>
          </cell>
          <cell r="EF310">
            <v>0</v>
          </cell>
          <cell r="EG310">
            <v>0</v>
          </cell>
          <cell r="EH310">
            <v>0</v>
          </cell>
          <cell r="EI310">
            <v>0</v>
          </cell>
          <cell r="EJ310">
            <v>0</v>
          </cell>
          <cell r="EL310">
            <v>0</v>
          </cell>
          <cell r="EM310">
            <v>0</v>
          </cell>
        </row>
        <row r="311">
          <cell r="A311" t="str">
            <v>M308725</v>
          </cell>
          <cell r="B311">
            <v>-528.27</v>
          </cell>
          <cell r="C311">
            <v>528.27</v>
          </cell>
          <cell r="E311">
            <v>4483.05</v>
          </cell>
          <cell r="F311">
            <v>-4483.0600000000004</v>
          </cell>
          <cell r="H311" t="str">
            <v>Didcot (Abingdon Road)</v>
          </cell>
          <cell r="I311" t="str">
            <v>M308725</v>
          </cell>
          <cell r="J311" t="str">
            <v>iDN</v>
          </cell>
          <cell r="K311" t="str">
            <v>South</v>
          </cell>
          <cell r="Q311">
            <v>-1.0000000000218279E-2</v>
          </cell>
          <cell r="R311">
            <v>0</v>
          </cell>
          <cell r="S311">
            <v>0</v>
          </cell>
          <cell r="T311">
            <v>156247.38</v>
          </cell>
          <cell r="V311">
            <v>2898.2400000000002</v>
          </cell>
          <cell r="W311">
            <v>-2898.2500000000005</v>
          </cell>
          <cell r="X311">
            <v>5977.4000000000005</v>
          </cell>
          <cell r="Y311">
            <v>-5977.4100000000008</v>
          </cell>
          <cell r="AA311">
            <v>0</v>
          </cell>
          <cell r="AB311">
            <v>-1.0000000000218279E-2</v>
          </cell>
          <cell r="AC311">
            <v>-1.0000000000218279E-2</v>
          </cell>
          <cell r="AD311">
            <v>156247.37</v>
          </cell>
          <cell r="AE311">
            <v>-1.0000000000218279E-2</v>
          </cell>
          <cell r="AG311">
            <v>0</v>
          </cell>
          <cell r="AH311">
            <v>0</v>
          </cell>
          <cell r="AI311">
            <v>85000</v>
          </cell>
          <cell r="AJ311">
            <v>0</v>
          </cell>
          <cell r="AK311">
            <v>0</v>
          </cell>
          <cell r="AL311">
            <v>0</v>
          </cell>
          <cell r="AM311">
            <v>0</v>
          </cell>
          <cell r="AN311">
            <v>0</v>
          </cell>
          <cell r="AO311">
            <v>17000</v>
          </cell>
          <cell r="AP311">
            <v>0</v>
          </cell>
          <cell r="AQ311">
            <v>0</v>
          </cell>
          <cell r="AR311">
            <v>0</v>
          </cell>
          <cell r="AS311">
            <v>0</v>
          </cell>
          <cell r="AT311">
            <v>0</v>
          </cell>
          <cell r="AU311">
            <v>0</v>
          </cell>
          <cell r="AV311">
            <v>0</v>
          </cell>
          <cell r="AW311">
            <v>0</v>
          </cell>
          <cell r="AX311">
            <v>6000</v>
          </cell>
          <cell r="AY311">
            <v>0</v>
          </cell>
          <cell r="AZ311">
            <v>0</v>
          </cell>
          <cell r="BA311">
            <v>0</v>
          </cell>
          <cell r="BB311">
            <v>0</v>
          </cell>
          <cell r="BC311">
            <v>13000</v>
          </cell>
          <cell r="BD311">
            <v>4000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X311">
            <v>125000</v>
          </cell>
          <cell r="BY311">
            <v>0</v>
          </cell>
          <cell r="CA311">
            <v>125000</v>
          </cell>
          <cell r="CC311">
            <v>0</v>
          </cell>
          <cell r="CE311">
            <v>0</v>
          </cell>
          <cell r="CF311">
            <v>0</v>
          </cell>
          <cell r="CG311">
            <v>-6.8000000001484295E-3</v>
          </cell>
          <cell r="CH311">
            <v>0</v>
          </cell>
          <cell r="CI311">
            <v>0</v>
          </cell>
          <cell r="CJ311">
            <v>0</v>
          </cell>
          <cell r="CK311">
            <v>0</v>
          </cell>
          <cell r="CL311">
            <v>0</v>
          </cell>
          <cell r="CM311">
            <v>-1.360000000029686E-3</v>
          </cell>
          <cell r="CN311">
            <v>0</v>
          </cell>
          <cell r="CO311">
            <v>0</v>
          </cell>
          <cell r="CP311">
            <v>0</v>
          </cell>
          <cell r="CQ311">
            <v>0</v>
          </cell>
          <cell r="CR311">
            <v>0</v>
          </cell>
          <cell r="CS311">
            <v>0</v>
          </cell>
          <cell r="CT311">
            <v>0</v>
          </cell>
          <cell r="CU311">
            <v>0</v>
          </cell>
          <cell r="CV311">
            <v>-4.8000000001047736E-4</v>
          </cell>
          <cell r="CW311">
            <v>0</v>
          </cell>
          <cell r="CX311">
            <v>0</v>
          </cell>
          <cell r="CY311">
            <v>0</v>
          </cell>
          <cell r="CZ311">
            <v>0</v>
          </cell>
          <cell r="DA311">
            <v>-1.0400000000227009E-3</v>
          </cell>
          <cell r="DB311">
            <v>-3.2000000000698494E-4</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V311">
            <v>-1.0000000000218279E-2</v>
          </cell>
          <cell r="DW311">
            <v>0</v>
          </cell>
          <cell r="DY311">
            <v>-6.8000000001484295E-3</v>
          </cell>
          <cell r="DZ311">
            <v>0</v>
          </cell>
          <cell r="EA311">
            <v>-1.360000000029686E-3</v>
          </cell>
          <cell r="EB311">
            <v>0</v>
          </cell>
          <cell r="EC311">
            <v>-3.2000000000698494E-4</v>
          </cell>
          <cell r="ED311">
            <v>-1.5200000000331784E-3</v>
          </cell>
          <cell r="EE311">
            <v>0</v>
          </cell>
          <cell r="EF311">
            <v>0</v>
          </cell>
          <cell r="EG311">
            <v>0</v>
          </cell>
          <cell r="EH311">
            <v>0</v>
          </cell>
          <cell r="EI311">
            <v>0</v>
          </cell>
          <cell r="EJ311">
            <v>0</v>
          </cell>
          <cell r="EL311">
            <v>-1.0000000000218279E-2</v>
          </cell>
          <cell r="EM311">
            <v>0</v>
          </cell>
        </row>
        <row r="312">
          <cell r="A312" t="str">
            <v>M308744</v>
          </cell>
          <cell r="B312">
            <v>133.29</v>
          </cell>
          <cell r="C312">
            <v>-133.29</v>
          </cell>
          <cell r="E312">
            <v>4404.42</v>
          </cell>
          <cell r="F312">
            <v>-4404.42</v>
          </cell>
          <cell r="H312" t="str">
            <v>Dover (Coombe Valley Road)</v>
          </cell>
          <cell r="I312" t="str">
            <v>M308744</v>
          </cell>
          <cell r="J312" t="str">
            <v>iDN</v>
          </cell>
          <cell r="K312" t="str">
            <v>South</v>
          </cell>
          <cell r="Q312">
            <v>0</v>
          </cell>
          <cell r="R312">
            <v>0</v>
          </cell>
          <cell r="S312">
            <v>0</v>
          </cell>
          <cell r="T312">
            <v>38997.730000000003</v>
          </cell>
          <cell r="V312">
            <v>4804.29</v>
          </cell>
          <cell r="W312">
            <v>-4804.29</v>
          </cell>
          <cell r="X312">
            <v>5872.56</v>
          </cell>
          <cell r="Y312">
            <v>-5872.56</v>
          </cell>
          <cell r="AA312">
            <v>0</v>
          </cell>
          <cell r="AB312">
            <v>0</v>
          </cell>
          <cell r="AC312">
            <v>0</v>
          </cell>
          <cell r="AD312">
            <v>38997.730000000003</v>
          </cell>
          <cell r="AE312">
            <v>0</v>
          </cell>
          <cell r="AG312">
            <v>0</v>
          </cell>
          <cell r="AH312">
            <v>0</v>
          </cell>
          <cell r="AI312">
            <v>0</v>
          </cell>
          <cell r="AJ312">
            <v>0</v>
          </cell>
          <cell r="AK312">
            <v>0</v>
          </cell>
          <cell r="AL312">
            <v>0</v>
          </cell>
          <cell r="AM312">
            <v>0</v>
          </cell>
          <cell r="AN312">
            <v>0</v>
          </cell>
          <cell r="AO312">
            <v>1000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X312">
            <v>1000</v>
          </cell>
          <cell r="BY312">
            <v>0</v>
          </cell>
          <cell r="CA312">
            <v>1000</v>
          </cell>
          <cell r="CC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V312">
            <v>0</v>
          </cell>
          <cell r="DW312">
            <v>0</v>
          </cell>
          <cell r="DY312">
            <v>0</v>
          </cell>
          <cell r="DZ312">
            <v>0</v>
          </cell>
          <cell r="EA312">
            <v>0</v>
          </cell>
          <cell r="EB312">
            <v>0</v>
          </cell>
          <cell r="EC312">
            <v>0</v>
          </cell>
          <cell r="ED312">
            <v>0</v>
          </cell>
          <cell r="EE312">
            <v>0</v>
          </cell>
          <cell r="EF312">
            <v>0</v>
          </cell>
          <cell r="EG312">
            <v>0</v>
          </cell>
          <cell r="EH312">
            <v>0</v>
          </cell>
          <cell r="EI312">
            <v>0</v>
          </cell>
          <cell r="EJ312">
            <v>0</v>
          </cell>
          <cell r="EL312">
            <v>0</v>
          </cell>
          <cell r="EM312">
            <v>0</v>
          </cell>
        </row>
        <row r="313">
          <cell r="A313" t="str">
            <v>M179130</v>
          </cell>
          <cell r="B313">
            <v>0</v>
          </cell>
          <cell r="C313">
            <v>0</v>
          </cell>
          <cell r="E313">
            <v>268.54000000000002</v>
          </cell>
          <cell r="F313">
            <v>-268.54000000000002</v>
          </cell>
          <cell r="H313" t="str">
            <v>Easbourne (Finmere Road)</v>
          </cell>
          <cell r="I313" t="str">
            <v>M179130</v>
          </cell>
          <cell r="J313" t="str">
            <v>iDN</v>
          </cell>
          <cell r="K313" t="str">
            <v>South</v>
          </cell>
          <cell r="Q313">
            <v>0</v>
          </cell>
          <cell r="R313">
            <v>0</v>
          </cell>
          <cell r="S313">
            <v>0</v>
          </cell>
          <cell r="T313">
            <v>2009.81</v>
          </cell>
          <cell r="V313">
            <v>268.54000000000002</v>
          </cell>
          <cell r="W313">
            <v>-268.54000000000002</v>
          </cell>
          <cell r="X313">
            <v>358.0533333333334</v>
          </cell>
          <cell r="Y313">
            <v>-358.0533333333334</v>
          </cell>
          <cell r="AA313">
            <v>0</v>
          </cell>
          <cell r="AB313">
            <v>0</v>
          </cell>
          <cell r="AC313">
            <v>0</v>
          </cell>
          <cell r="AD313">
            <v>2009.81</v>
          </cell>
          <cell r="AE313">
            <v>0</v>
          </cell>
          <cell r="AG313">
            <v>0</v>
          </cell>
          <cell r="AH313">
            <v>0</v>
          </cell>
          <cell r="AI313">
            <v>1000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X313">
            <v>1000</v>
          </cell>
          <cell r="BY313">
            <v>0</v>
          </cell>
          <cell r="CA313">
            <v>1000</v>
          </cell>
          <cell r="CC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V313">
            <v>0</v>
          </cell>
          <cell r="DW313">
            <v>0</v>
          </cell>
          <cell r="DY313">
            <v>0</v>
          </cell>
          <cell r="DZ313">
            <v>0</v>
          </cell>
          <cell r="EA313">
            <v>0</v>
          </cell>
          <cell r="EB313">
            <v>0</v>
          </cell>
          <cell r="EC313">
            <v>0</v>
          </cell>
          <cell r="ED313">
            <v>0</v>
          </cell>
          <cell r="EE313">
            <v>0</v>
          </cell>
          <cell r="EF313">
            <v>0</v>
          </cell>
          <cell r="EG313">
            <v>0</v>
          </cell>
          <cell r="EH313">
            <v>0</v>
          </cell>
          <cell r="EI313">
            <v>0</v>
          </cell>
          <cell r="EJ313">
            <v>0</v>
          </cell>
          <cell r="EL313">
            <v>0</v>
          </cell>
          <cell r="EM313">
            <v>0</v>
          </cell>
        </row>
        <row r="314">
          <cell r="A314" t="str">
            <v>M179125</v>
          </cell>
          <cell r="B314">
            <v>0</v>
          </cell>
          <cell r="C314">
            <v>0</v>
          </cell>
          <cell r="E314">
            <v>-52.13</v>
          </cell>
          <cell r="F314">
            <v>52.13</v>
          </cell>
          <cell r="H314" t="str">
            <v>Eastleigh (Stoneham Lane</v>
          </cell>
          <cell r="I314" t="str">
            <v>M179125</v>
          </cell>
          <cell r="J314" t="str">
            <v>iDN</v>
          </cell>
          <cell r="K314" t="str">
            <v>South</v>
          </cell>
          <cell r="Q314">
            <v>0</v>
          </cell>
          <cell r="R314">
            <v>0</v>
          </cell>
          <cell r="S314">
            <v>0</v>
          </cell>
          <cell r="T314">
            <v>5317.87</v>
          </cell>
          <cell r="V314">
            <v>-52.13</v>
          </cell>
          <cell r="W314">
            <v>52.13</v>
          </cell>
          <cell r="X314">
            <v>-69.506666666666675</v>
          </cell>
          <cell r="Y314">
            <v>69.506666666666675</v>
          </cell>
          <cell r="AA314">
            <v>0</v>
          </cell>
          <cell r="AB314">
            <v>0</v>
          </cell>
          <cell r="AC314">
            <v>0</v>
          </cell>
          <cell r="AD314">
            <v>5317.87</v>
          </cell>
          <cell r="AE314">
            <v>0</v>
          </cell>
          <cell r="AG314">
            <v>0</v>
          </cell>
          <cell r="AH314">
            <v>0</v>
          </cell>
          <cell r="AI314">
            <v>1000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X314">
            <v>1000</v>
          </cell>
          <cell r="BY314">
            <v>0</v>
          </cell>
          <cell r="CA314">
            <v>1000</v>
          </cell>
          <cell r="CC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V314">
            <v>0</v>
          </cell>
          <cell r="DW314">
            <v>0</v>
          </cell>
          <cell r="DY314">
            <v>0</v>
          </cell>
          <cell r="DZ314">
            <v>0</v>
          </cell>
          <cell r="EA314">
            <v>0</v>
          </cell>
          <cell r="EB314">
            <v>0</v>
          </cell>
          <cell r="EC314">
            <v>0</v>
          </cell>
          <cell r="ED314">
            <v>0</v>
          </cell>
          <cell r="EE314">
            <v>0</v>
          </cell>
          <cell r="EF314">
            <v>0</v>
          </cell>
          <cell r="EG314">
            <v>0</v>
          </cell>
          <cell r="EH314">
            <v>0</v>
          </cell>
          <cell r="EI314">
            <v>0</v>
          </cell>
          <cell r="EJ314">
            <v>0</v>
          </cell>
          <cell r="EL314">
            <v>0</v>
          </cell>
          <cell r="EM314">
            <v>0</v>
          </cell>
        </row>
        <row r="315">
          <cell r="A315" t="str">
            <v>M308726</v>
          </cell>
          <cell r="B315">
            <v>2.77</v>
          </cell>
          <cell r="C315">
            <v>-2.77</v>
          </cell>
          <cell r="E315">
            <v>12899.2</v>
          </cell>
          <cell r="F315">
            <v>-12899.19</v>
          </cell>
          <cell r="H315" t="str">
            <v>Epsom (East Street)</v>
          </cell>
          <cell r="I315" t="str">
            <v>M308726</v>
          </cell>
          <cell r="J315" t="str">
            <v>iDN</v>
          </cell>
          <cell r="K315" t="str">
            <v>South</v>
          </cell>
          <cell r="Q315">
            <v>1.00000000009004E-2</v>
          </cell>
          <cell r="R315">
            <v>0</v>
          </cell>
          <cell r="S315">
            <v>0</v>
          </cell>
          <cell r="T315">
            <v>48758.29</v>
          </cell>
          <cell r="V315">
            <v>12907.51</v>
          </cell>
          <cell r="W315">
            <v>-12907.5</v>
          </cell>
          <cell r="X315">
            <v>17198.933333333334</v>
          </cell>
          <cell r="Y315">
            <v>-17198.923333333332</v>
          </cell>
          <cell r="AA315">
            <v>0</v>
          </cell>
          <cell r="AB315">
            <v>1.00000000009004E-2</v>
          </cell>
          <cell r="AC315">
            <v>1.00000000009004E-2</v>
          </cell>
          <cell r="AD315">
            <v>48758.3</v>
          </cell>
          <cell r="AE315">
            <v>1.00000000009004E-2</v>
          </cell>
          <cell r="AG315">
            <v>0</v>
          </cell>
          <cell r="AH315">
            <v>0</v>
          </cell>
          <cell r="AI315">
            <v>20000</v>
          </cell>
          <cell r="AJ315">
            <v>0</v>
          </cell>
          <cell r="AK315">
            <v>0</v>
          </cell>
          <cell r="AL315">
            <v>0</v>
          </cell>
          <cell r="AM315">
            <v>0</v>
          </cell>
          <cell r="AN315">
            <v>0</v>
          </cell>
          <cell r="AO315">
            <v>6000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X315">
            <v>26000</v>
          </cell>
          <cell r="BY315">
            <v>0</v>
          </cell>
          <cell r="CA315">
            <v>26000</v>
          </cell>
          <cell r="CC315">
            <v>0</v>
          </cell>
          <cell r="CE315">
            <v>0</v>
          </cell>
          <cell r="CF315">
            <v>0</v>
          </cell>
          <cell r="CG315">
            <v>7.6923076930003071E-3</v>
          </cell>
          <cell r="CH315">
            <v>0</v>
          </cell>
          <cell r="CI315">
            <v>0</v>
          </cell>
          <cell r="CJ315">
            <v>0</v>
          </cell>
          <cell r="CK315">
            <v>0</v>
          </cell>
          <cell r="CL315">
            <v>0</v>
          </cell>
          <cell r="CM315">
            <v>2.3076923079000922E-3</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V315">
            <v>1.00000000009004E-2</v>
          </cell>
          <cell r="DW315">
            <v>0</v>
          </cell>
          <cell r="DY315">
            <v>7.6923076930003071E-3</v>
          </cell>
          <cell r="DZ315">
            <v>0</v>
          </cell>
          <cell r="EA315">
            <v>2.3076923079000922E-3</v>
          </cell>
          <cell r="EB315">
            <v>0</v>
          </cell>
          <cell r="EC315">
            <v>0</v>
          </cell>
          <cell r="ED315">
            <v>0</v>
          </cell>
          <cell r="EE315">
            <v>0</v>
          </cell>
          <cell r="EF315">
            <v>0</v>
          </cell>
          <cell r="EG315">
            <v>0</v>
          </cell>
          <cell r="EH315">
            <v>0</v>
          </cell>
          <cell r="EI315">
            <v>0</v>
          </cell>
          <cell r="EJ315">
            <v>0</v>
          </cell>
          <cell r="EL315">
            <v>1.00000000009004E-2</v>
          </cell>
          <cell r="EM315">
            <v>0</v>
          </cell>
        </row>
        <row r="316">
          <cell r="A316" t="str">
            <v>M308762</v>
          </cell>
          <cell r="B316">
            <v>-721.42</v>
          </cell>
          <cell r="C316">
            <v>721.42</v>
          </cell>
          <cell r="E316">
            <v>90047.51</v>
          </cell>
          <cell r="F316">
            <v>-90047.51</v>
          </cell>
          <cell r="H316" t="str">
            <v>Exeter (Isca House)</v>
          </cell>
          <cell r="I316" t="str">
            <v>M308762</v>
          </cell>
          <cell r="J316" t="str">
            <v>iDN</v>
          </cell>
          <cell r="K316" t="str">
            <v>South</v>
          </cell>
          <cell r="Q316">
            <v>0</v>
          </cell>
          <cell r="R316">
            <v>0</v>
          </cell>
          <cell r="S316">
            <v>0</v>
          </cell>
          <cell r="T316">
            <v>423327.38</v>
          </cell>
          <cell r="V316">
            <v>87883.25</v>
          </cell>
          <cell r="W316">
            <v>-87883.25</v>
          </cell>
          <cell r="X316">
            <v>120063.34666666665</v>
          </cell>
          <cell r="Y316">
            <v>-120063.34666666665</v>
          </cell>
          <cell r="AA316">
            <v>0</v>
          </cell>
          <cell r="AB316">
            <v>0</v>
          </cell>
          <cell r="AC316">
            <v>0</v>
          </cell>
          <cell r="AD316">
            <v>423327.38</v>
          </cell>
          <cell r="AE316">
            <v>0</v>
          </cell>
          <cell r="AG316">
            <v>0</v>
          </cell>
          <cell r="AH316">
            <v>0</v>
          </cell>
          <cell r="AI316">
            <v>0</v>
          </cell>
          <cell r="AJ316">
            <v>66000</v>
          </cell>
          <cell r="AK316">
            <v>0</v>
          </cell>
          <cell r="AL316">
            <v>0</v>
          </cell>
          <cell r="AM316">
            <v>0</v>
          </cell>
          <cell r="AN316">
            <v>0</v>
          </cell>
          <cell r="AO316">
            <v>12000</v>
          </cell>
          <cell r="AP316">
            <v>0</v>
          </cell>
          <cell r="AQ316">
            <v>0</v>
          </cell>
          <cell r="AR316">
            <v>0</v>
          </cell>
          <cell r="AS316">
            <v>0</v>
          </cell>
          <cell r="AT316">
            <v>0</v>
          </cell>
          <cell r="AU316">
            <v>0</v>
          </cell>
          <cell r="AV316">
            <v>0</v>
          </cell>
          <cell r="AW316">
            <v>0</v>
          </cell>
          <cell r="AX316">
            <v>2000</v>
          </cell>
          <cell r="AY316">
            <v>0</v>
          </cell>
          <cell r="AZ316">
            <v>0</v>
          </cell>
          <cell r="BA316">
            <v>0</v>
          </cell>
          <cell r="BB316">
            <v>0</v>
          </cell>
          <cell r="BC316">
            <v>0</v>
          </cell>
          <cell r="BD316">
            <v>4000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X316">
            <v>84000</v>
          </cell>
          <cell r="BY316">
            <v>0</v>
          </cell>
          <cell r="CA316">
            <v>84000</v>
          </cell>
          <cell r="CC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V316">
            <v>0</v>
          </cell>
          <cell r="DW316">
            <v>0</v>
          </cell>
          <cell r="DY316">
            <v>0</v>
          </cell>
          <cell r="DZ316">
            <v>0</v>
          </cell>
          <cell r="EA316">
            <v>0</v>
          </cell>
          <cell r="EB316">
            <v>0</v>
          </cell>
          <cell r="EC316">
            <v>0</v>
          </cell>
          <cell r="ED316">
            <v>0</v>
          </cell>
          <cell r="EE316">
            <v>0</v>
          </cell>
          <cell r="EF316">
            <v>0</v>
          </cell>
          <cell r="EG316">
            <v>0</v>
          </cell>
          <cell r="EH316">
            <v>0</v>
          </cell>
          <cell r="EI316">
            <v>0</v>
          </cell>
          <cell r="EJ316">
            <v>0</v>
          </cell>
          <cell r="EL316">
            <v>0</v>
          </cell>
          <cell r="EM316">
            <v>0</v>
          </cell>
        </row>
        <row r="317">
          <cell r="A317" t="str">
            <v>81113</v>
          </cell>
          <cell r="B317">
            <v>0</v>
          </cell>
          <cell r="C317">
            <v>5878.83</v>
          </cell>
          <cell r="E317">
            <v>12054.93</v>
          </cell>
          <cell r="F317">
            <v>40854.54</v>
          </cell>
          <cell r="H317" t="str">
            <v>Ferry Road, Grangetown Cardiff</v>
          </cell>
          <cell r="I317" t="str">
            <v>81113</v>
          </cell>
          <cell r="J317" t="str">
            <v>iDN</v>
          </cell>
          <cell r="K317" t="str">
            <v>South</v>
          </cell>
          <cell r="Q317">
            <v>70545.960000000006</v>
          </cell>
          <cell r="R317">
            <v>0</v>
          </cell>
          <cell r="S317">
            <v>0</v>
          </cell>
          <cell r="T317">
            <v>-19376.12000000001</v>
          </cell>
          <cell r="V317">
            <v>12054.93</v>
          </cell>
          <cell r="W317">
            <v>58491.030000000006</v>
          </cell>
          <cell r="X317">
            <v>16073.24</v>
          </cell>
          <cell r="Y317">
            <v>54472.720000000008</v>
          </cell>
          <cell r="AA317">
            <v>5878.83</v>
          </cell>
          <cell r="AB317">
            <v>52909.47</v>
          </cell>
          <cell r="AC317">
            <v>70545.960000000006</v>
          </cell>
          <cell r="AD317">
            <v>51169.84</v>
          </cell>
          <cell r="AE317">
            <v>70545.960000000006</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11000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X317">
            <v>11000</v>
          </cell>
          <cell r="BY317">
            <v>0</v>
          </cell>
          <cell r="CA317">
            <v>11000</v>
          </cell>
          <cell r="CC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70545.960000000006</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V317">
            <v>70545.960000000006</v>
          </cell>
          <cell r="DW317">
            <v>0</v>
          </cell>
          <cell r="DY317">
            <v>0</v>
          </cell>
          <cell r="DZ317">
            <v>0</v>
          </cell>
          <cell r="EA317">
            <v>0</v>
          </cell>
          <cell r="EB317">
            <v>0</v>
          </cell>
          <cell r="EC317">
            <v>0</v>
          </cell>
          <cell r="ED317">
            <v>70545.960000000006</v>
          </cell>
          <cell r="EE317">
            <v>0</v>
          </cell>
          <cell r="EF317">
            <v>0</v>
          </cell>
          <cell r="EG317">
            <v>0</v>
          </cell>
          <cell r="EH317">
            <v>0</v>
          </cell>
          <cell r="EI317">
            <v>0</v>
          </cell>
          <cell r="EJ317">
            <v>0</v>
          </cell>
          <cell r="EL317">
            <v>70545.960000000006</v>
          </cell>
          <cell r="EM317">
            <v>0</v>
          </cell>
        </row>
        <row r="318">
          <cell r="A318" t="str">
            <v>M308728</v>
          </cell>
          <cell r="B318">
            <v>-1510.81</v>
          </cell>
          <cell r="C318">
            <v>1510.81</v>
          </cell>
          <cell r="E318">
            <v>27564.47</v>
          </cell>
          <cell r="F318">
            <v>-27564.46</v>
          </cell>
          <cell r="H318" t="str">
            <v>Gillingham (Pier Road)</v>
          </cell>
          <cell r="I318" t="str">
            <v>M308728</v>
          </cell>
          <cell r="J318" t="str">
            <v>iDN</v>
          </cell>
          <cell r="K318" t="str">
            <v>South</v>
          </cell>
          <cell r="Q318">
            <v>1.0000000001127773E-2</v>
          </cell>
          <cell r="R318">
            <v>0</v>
          </cell>
          <cell r="S318">
            <v>0</v>
          </cell>
          <cell r="T318">
            <v>89095.5</v>
          </cell>
          <cell r="V318">
            <v>23032.04</v>
          </cell>
          <cell r="W318">
            <v>-23032.03</v>
          </cell>
          <cell r="X318">
            <v>36752.626666666671</v>
          </cell>
          <cell r="Y318">
            <v>-36752.616666666669</v>
          </cell>
          <cell r="AA318">
            <v>0</v>
          </cell>
          <cell r="AB318">
            <v>1.0000000001127773E-2</v>
          </cell>
          <cell r="AC318">
            <v>1.0000000001127773E-2</v>
          </cell>
          <cell r="AD318">
            <v>89095.51</v>
          </cell>
          <cell r="AE318">
            <v>1.0000000001127773E-2</v>
          </cell>
          <cell r="AG318">
            <v>0</v>
          </cell>
          <cell r="AH318">
            <v>0</v>
          </cell>
          <cell r="AI318">
            <v>20000</v>
          </cell>
          <cell r="AJ318">
            <v>0</v>
          </cell>
          <cell r="AK318">
            <v>0</v>
          </cell>
          <cell r="AL318">
            <v>0</v>
          </cell>
          <cell r="AM318">
            <v>0</v>
          </cell>
          <cell r="AN318">
            <v>0</v>
          </cell>
          <cell r="AO318">
            <v>2000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X318">
            <v>22000</v>
          </cell>
          <cell r="BY318">
            <v>0</v>
          </cell>
          <cell r="CA318">
            <v>22000</v>
          </cell>
          <cell r="CC318">
            <v>0</v>
          </cell>
          <cell r="CE318">
            <v>0</v>
          </cell>
          <cell r="CF318">
            <v>0</v>
          </cell>
          <cell r="CG318">
            <v>9.0909090919343398E-3</v>
          </cell>
          <cell r="CH318">
            <v>0</v>
          </cell>
          <cell r="CI318">
            <v>0</v>
          </cell>
          <cell r="CJ318">
            <v>0</v>
          </cell>
          <cell r="CK318">
            <v>0</v>
          </cell>
          <cell r="CL318">
            <v>0</v>
          </cell>
          <cell r="CM318">
            <v>9.0909090919343396E-4</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V318">
            <v>1.0000000001127773E-2</v>
          </cell>
          <cell r="DW318">
            <v>0</v>
          </cell>
          <cell r="DY318">
            <v>9.0909090919343398E-3</v>
          </cell>
          <cell r="DZ318">
            <v>0</v>
          </cell>
          <cell r="EA318">
            <v>9.0909090919343396E-4</v>
          </cell>
          <cell r="EB318">
            <v>0</v>
          </cell>
          <cell r="EC318">
            <v>0</v>
          </cell>
          <cell r="ED318">
            <v>0</v>
          </cell>
          <cell r="EE318">
            <v>0</v>
          </cell>
          <cell r="EF318">
            <v>0</v>
          </cell>
          <cell r="EG318">
            <v>0</v>
          </cell>
          <cell r="EH318">
            <v>0</v>
          </cell>
          <cell r="EI318">
            <v>0</v>
          </cell>
          <cell r="EJ318">
            <v>0</v>
          </cell>
          <cell r="EL318">
            <v>1.0000000001127773E-2</v>
          </cell>
          <cell r="EM318">
            <v>0</v>
          </cell>
        </row>
        <row r="319">
          <cell r="A319" t="str">
            <v>M308729</v>
          </cell>
          <cell r="B319">
            <v>1842.78</v>
          </cell>
          <cell r="C319">
            <v>-1842.78</v>
          </cell>
          <cell r="E319">
            <v>18349.86</v>
          </cell>
          <cell r="F319">
            <v>-18349.870000000003</v>
          </cell>
          <cell r="H319" t="str">
            <v>Havant (Downleigh Road)</v>
          </cell>
          <cell r="I319" t="str">
            <v>M308729</v>
          </cell>
          <cell r="J319" t="str">
            <v>iDN</v>
          </cell>
          <cell r="K319" t="str">
            <v>South</v>
          </cell>
          <cell r="Q319">
            <v>-1.0000000000218279E-2</v>
          </cell>
          <cell r="R319">
            <v>0</v>
          </cell>
          <cell r="S319">
            <v>0</v>
          </cell>
          <cell r="T319">
            <v>86959.98</v>
          </cell>
          <cell r="V319">
            <v>23878.2</v>
          </cell>
          <cell r="W319">
            <v>-23878.21</v>
          </cell>
          <cell r="X319">
            <v>24466.48</v>
          </cell>
          <cell r="Y319">
            <v>-24466.489999999998</v>
          </cell>
          <cell r="AA319">
            <v>0</v>
          </cell>
          <cell r="AB319">
            <v>-1.0000000000218279E-2</v>
          </cell>
          <cell r="AC319">
            <v>-1.0000000000218279E-2</v>
          </cell>
          <cell r="AD319">
            <v>86959.97</v>
          </cell>
          <cell r="AE319">
            <v>-1.0000000000218279E-2</v>
          </cell>
          <cell r="AG319">
            <v>0</v>
          </cell>
          <cell r="AH319">
            <v>0</v>
          </cell>
          <cell r="AI319">
            <v>20000</v>
          </cell>
          <cell r="AJ319">
            <v>0</v>
          </cell>
          <cell r="AK319">
            <v>0</v>
          </cell>
          <cell r="AL319">
            <v>0</v>
          </cell>
          <cell r="AM319">
            <v>0</v>
          </cell>
          <cell r="AN319">
            <v>0</v>
          </cell>
          <cell r="AO319">
            <v>5000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X319">
            <v>25000</v>
          </cell>
          <cell r="BY319">
            <v>0</v>
          </cell>
          <cell r="CA319">
            <v>25000</v>
          </cell>
          <cell r="CC319">
            <v>0</v>
          </cell>
          <cell r="CE319">
            <v>0</v>
          </cell>
          <cell r="CF319">
            <v>0</v>
          </cell>
          <cell r="CG319">
            <v>-8.0000000001746226E-3</v>
          </cell>
          <cell r="CH319">
            <v>0</v>
          </cell>
          <cell r="CI319">
            <v>0</v>
          </cell>
          <cell r="CJ319">
            <v>0</v>
          </cell>
          <cell r="CK319">
            <v>0</v>
          </cell>
          <cell r="CL319">
            <v>0</v>
          </cell>
          <cell r="CM319">
            <v>-2.0000000000436557E-3</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V319">
            <v>-1.0000000000218279E-2</v>
          </cell>
          <cell r="DW319">
            <v>0</v>
          </cell>
          <cell r="DY319">
            <v>-8.0000000001746226E-3</v>
          </cell>
          <cell r="DZ319">
            <v>0</v>
          </cell>
          <cell r="EA319">
            <v>-2.0000000000436557E-3</v>
          </cell>
          <cell r="EB319">
            <v>0</v>
          </cell>
          <cell r="EC319">
            <v>0</v>
          </cell>
          <cell r="ED319">
            <v>0</v>
          </cell>
          <cell r="EE319">
            <v>0</v>
          </cell>
          <cell r="EF319">
            <v>0</v>
          </cell>
          <cell r="EG319">
            <v>0</v>
          </cell>
          <cell r="EH319">
            <v>0</v>
          </cell>
          <cell r="EI319">
            <v>0</v>
          </cell>
          <cell r="EJ319">
            <v>0</v>
          </cell>
          <cell r="EL319">
            <v>-1.0000000000218279E-2</v>
          </cell>
          <cell r="EM319">
            <v>0</v>
          </cell>
        </row>
        <row r="320">
          <cell r="A320" t="str">
            <v>M308734</v>
          </cell>
          <cell r="B320">
            <v>87.17</v>
          </cell>
          <cell r="C320">
            <v>-87.17</v>
          </cell>
          <cell r="E320">
            <v>4508.3900000000003</v>
          </cell>
          <cell r="F320">
            <v>-4508.3900000000003</v>
          </cell>
          <cell r="H320" t="str">
            <v>Herne Bay (Sea Street)</v>
          </cell>
          <cell r="I320" t="str">
            <v>M308734</v>
          </cell>
          <cell r="J320" t="str">
            <v>iDN</v>
          </cell>
          <cell r="K320" t="str">
            <v>South</v>
          </cell>
          <cell r="Q320">
            <v>0</v>
          </cell>
          <cell r="R320">
            <v>0</v>
          </cell>
          <cell r="S320">
            <v>0</v>
          </cell>
          <cell r="T320">
            <v>17157.599999999999</v>
          </cell>
          <cell r="V320">
            <v>4769.9000000000005</v>
          </cell>
          <cell r="W320">
            <v>-4769.9000000000005</v>
          </cell>
          <cell r="X320">
            <v>6011.1866666666674</v>
          </cell>
          <cell r="Y320">
            <v>-6011.1866666666674</v>
          </cell>
          <cell r="AA320">
            <v>0</v>
          </cell>
          <cell r="AB320">
            <v>0</v>
          </cell>
          <cell r="AC320">
            <v>0</v>
          </cell>
          <cell r="AD320">
            <v>17157.599999999999</v>
          </cell>
          <cell r="AE320">
            <v>0</v>
          </cell>
          <cell r="AG320">
            <v>0</v>
          </cell>
          <cell r="AH320">
            <v>0</v>
          </cell>
          <cell r="AI320">
            <v>1000</v>
          </cell>
          <cell r="AJ320">
            <v>0</v>
          </cell>
          <cell r="AK320">
            <v>0</v>
          </cell>
          <cell r="AL320">
            <v>0</v>
          </cell>
          <cell r="AM320">
            <v>0</v>
          </cell>
          <cell r="AN320">
            <v>0</v>
          </cell>
          <cell r="AO320">
            <v>1000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X320">
            <v>2000</v>
          </cell>
          <cell r="BY320">
            <v>0</v>
          </cell>
          <cell r="CA320">
            <v>2000</v>
          </cell>
          <cell r="CC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V320">
            <v>0</v>
          </cell>
          <cell r="DW320">
            <v>0</v>
          </cell>
          <cell r="DY320">
            <v>0</v>
          </cell>
          <cell r="DZ320">
            <v>0</v>
          </cell>
          <cell r="EA320">
            <v>0</v>
          </cell>
          <cell r="EB320">
            <v>0</v>
          </cell>
          <cell r="EC320">
            <v>0</v>
          </cell>
          <cell r="ED320">
            <v>0</v>
          </cell>
          <cell r="EE320">
            <v>0</v>
          </cell>
          <cell r="EF320">
            <v>0</v>
          </cell>
          <cell r="EG320">
            <v>0</v>
          </cell>
          <cell r="EH320">
            <v>0</v>
          </cell>
          <cell r="EI320">
            <v>0</v>
          </cell>
          <cell r="EJ320">
            <v>0</v>
          </cell>
          <cell r="EL320">
            <v>0</v>
          </cell>
          <cell r="EM320">
            <v>0</v>
          </cell>
        </row>
        <row r="321">
          <cell r="A321" t="str">
            <v>M308730</v>
          </cell>
          <cell r="B321">
            <v>0</v>
          </cell>
          <cell r="C321">
            <v>0</v>
          </cell>
          <cell r="E321">
            <v>15051.12</v>
          </cell>
          <cell r="F321">
            <v>-15051.12</v>
          </cell>
          <cell r="H321" t="str">
            <v>Horsham (Blatchford Road)</v>
          </cell>
          <cell r="I321" t="str">
            <v>M308730</v>
          </cell>
          <cell r="J321" t="str">
            <v>iDN</v>
          </cell>
          <cell r="K321" t="str">
            <v>South</v>
          </cell>
          <cell r="Q321">
            <v>0</v>
          </cell>
          <cell r="R321">
            <v>0</v>
          </cell>
          <cell r="S321">
            <v>0</v>
          </cell>
          <cell r="T321">
            <v>67501.27</v>
          </cell>
          <cell r="V321">
            <v>15051.12</v>
          </cell>
          <cell r="W321">
            <v>-15051.12</v>
          </cell>
          <cell r="X321">
            <v>20068.16</v>
          </cell>
          <cell r="Y321">
            <v>-20068.16</v>
          </cell>
          <cell r="AA321">
            <v>0</v>
          </cell>
          <cell r="AB321">
            <v>0</v>
          </cell>
          <cell r="AC321">
            <v>0</v>
          </cell>
          <cell r="AD321">
            <v>67501.27</v>
          </cell>
          <cell r="AE321">
            <v>0</v>
          </cell>
          <cell r="AG321">
            <v>0</v>
          </cell>
          <cell r="AH321">
            <v>0</v>
          </cell>
          <cell r="AI321">
            <v>6000</v>
          </cell>
          <cell r="AJ321">
            <v>0</v>
          </cell>
          <cell r="AK321">
            <v>0</v>
          </cell>
          <cell r="AL321">
            <v>0</v>
          </cell>
          <cell r="AM321">
            <v>0</v>
          </cell>
          <cell r="AN321">
            <v>0</v>
          </cell>
          <cell r="AO321">
            <v>2000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X321">
            <v>8000</v>
          </cell>
          <cell r="BY321">
            <v>0</v>
          </cell>
          <cell r="CA321">
            <v>8000</v>
          </cell>
          <cell r="CC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V321">
            <v>0</v>
          </cell>
          <cell r="DW321">
            <v>0</v>
          </cell>
          <cell r="DY321">
            <v>0</v>
          </cell>
          <cell r="DZ321">
            <v>0</v>
          </cell>
          <cell r="EA321">
            <v>0</v>
          </cell>
          <cell r="EB321">
            <v>0</v>
          </cell>
          <cell r="EC321">
            <v>0</v>
          </cell>
          <cell r="ED321">
            <v>0</v>
          </cell>
          <cell r="EE321">
            <v>0</v>
          </cell>
          <cell r="EF321">
            <v>0</v>
          </cell>
          <cell r="EG321">
            <v>0</v>
          </cell>
          <cell r="EH321">
            <v>0</v>
          </cell>
          <cell r="EI321">
            <v>0</v>
          </cell>
          <cell r="EJ321">
            <v>0</v>
          </cell>
          <cell r="EL321">
            <v>0</v>
          </cell>
          <cell r="EM321">
            <v>0</v>
          </cell>
        </row>
        <row r="322">
          <cell r="A322" t="str">
            <v>M308740</v>
          </cell>
          <cell r="B322">
            <v>0</v>
          </cell>
          <cell r="C322">
            <v>0</v>
          </cell>
          <cell r="E322">
            <v>0</v>
          </cell>
          <cell r="F322">
            <v>0</v>
          </cell>
          <cell r="H322" t="str">
            <v>Isle of Grain (Rochester Road)</v>
          </cell>
          <cell r="I322" t="str">
            <v>M308740</v>
          </cell>
          <cell r="J322" t="str">
            <v>iDN</v>
          </cell>
          <cell r="K322" t="str">
            <v>South</v>
          </cell>
          <cell r="Q322">
            <v>0</v>
          </cell>
          <cell r="R322">
            <v>0</v>
          </cell>
          <cell r="S322">
            <v>0</v>
          </cell>
          <cell r="T322">
            <v>4119.9799999999996</v>
          </cell>
          <cell r="V322">
            <v>0</v>
          </cell>
          <cell r="W322">
            <v>0</v>
          </cell>
          <cell r="X322">
            <v>0</v>
          </cell>
          <cell r="Y322">
            <v>0</v>
          </cell>
          <cell r="AA322">
            <v>0</v>
          </cell>
          <cell r="AB322">
            <v>0</v>
          </cell>
          <cell r="AC322">
            <v>0</v>
          </cell>
          <cell r="AD322">
            <v>4119.9799999999996</v>
          </cell>
          <cell r="AE322">
            <v>0</v>
          </cell>
          <cell r="AG322">
            <v>0</v>
          </cell>
          <cell r="AH322">
            <v>0</v>
          </cell>
          <cell r="AI322">
            <v>1000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X322">
            <v>1000</v>
          </cell>
          <cell r="BY322">
            <v>0</v>
          </cell>
          <cell r="CA322">
            <v>1000</v>
          </cell>
          <cell r="CC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V322">
            <v>0</v>
          </cell>
          <cell r="DW322">
            <v>0</v>
          </cell>
          <cell r="DY322">
            <v>0</v>
          </cell>
          <cell r="DZ322">
            <v>0</v>
          </cell>
          <cell r="EA322">
            <v>0</v>
          </cell>
          <cell r="EB322">
            <v>0</v>
          </cell>
          <cell r="EC322">
            <v>0</v>
          </cell>
          <cell r="ED322">
            <v>0</v>
          </cell>
          <cell r="EE322">
            <v>0</v>
          </cell>
          <cell r="EF322">
            <v>0</v>
          </cell>
          <cell r="EG322">
            <v>0</v>
          </cell>
          <cell r="EH322">
            <v>0</v>
          </cell>
          <cell r="EI322">
            <v>0</v>
          </cell>
          <cell r="EJ322">
            <v>0</v>
          </cell>
          <cell r="EL322">
            <v>0</v>
          </cell>
          <cell r="EM322">
            <v>0</v>
          </cell>
        </row>
        <row r="323">
          <cell r="A323" t="str">
            <v>M179129</v>
          </cell>
          <cell r="B323">
            <v>0</v>
          </cell>
          <cell r="C323">
            <v>0</v>
          </cell>
          <cell r="E323">
            <v>479.44</v>
          </cell>
          <cell r="F323">
            <v>-479.44</v>
          </cell>
          <cell r="H323" t="str">
            <v>Kennington Holder Station</v>
          </cell>
          <cell r="I323" t="str">
            <v>M179129</v>
          </cell>
          <cell r="J323" t="str">
            <v>iDN</v>
          </cell>
          <cell r="K323" t="str">
            <v>South</v>
          </cell>
          <cell r="Q323">
            <v>0</v>
          </cell>
          <cell r="R323">
            <v>0</v>
          </cell>
          <cell r="S323">
            <v>0</v>
          </cell>
          <cell r="T323">
            <v>7653.82</v>
          </cell>
          <cell r="V323">
            <v>479.44</v>
          </cell>
          <cell r="W323">
            <v>-479.44</v>
          </cell>
          <cell r="X323">
            <v>639.25333333333333</v>
          </cell>
          <cell r="Y323">
            <v>-639.25333333333333</v>
          </cell>
          <cell r="AA323">
            <v>0</v>
          </cell>
          <cell r="AB323">
            <v>0</v>
          </cell>
          <cell r="AC323">
            <v>0</v>
          </cell>
          <cell r="AD323">
            <v>7653.82</v>
          </cell>
          <cell r="AE323">
            <v>0</v>
          </cell>
          <cell r="AG323">
            <v>0</v>
          </cell>
          <cell r="AH323">
            <v>0</v>
          </cell>
          <cell r="AI323">
            <v>1000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X323">
            <v>1000</v>
          </cell>
          <cell r="BY323">
            <v>0</v>
          </cell>
          <cell r="CA323">
            <v>1000</v>
          </cell>
          <cell r="CC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V323">
            <v>0</v>
          </cell>
          <cell r="DW323">
            <v>0</v>
          </cell>
          <cell r="DY323">
            <v>0</v>
          </cell>
          <cell r="DZ323">
            <v>0</v>
          </cell>
          <cell r="EA323">
            <v>0</v>
          </cell>
          <cell r="EB323">
            <v>0</v>
          </cell>
          <cell r="EC323">
            <v>0</v>
          </cell>
          <cell r="ED323">
            <v>0</v>
          </cell>
          <cell r="EE323">
            <v>0</v>
          </cell>
          <cell r="EF323">
            <v>0</v>
          </cell>
          <cell r="EG323">
            <v>0</v>
          </cell>
          <cell r="EH323">
            <v>0</v>
          </cell>
          <cell r="EI323">
            <v>0</v>
          </cell>
          <cell r="EJ323">
            <v>0</v>
          </cell>
          <cell r="EL323">
            <v>0</v>
          </cell>
          <cell r="EM323">
            <v>0</v>
          </cell>
        </row>
        <row r="324">
          <cell r="A324" t="str">
            <v>M308773</v>
          </cell>
          <cell r="B324">
            <v>-642.94000000000005</v>
          </cell>
          <cell r="C324">
            <v>642.94000000000005</v>
          </cell>
          <cell r="E324">
            <v>5240.76</v>
          </cell>
          <cell r="F324">
            <v>-5240.76</v>
          </cell>
          <cell r="H324" t="str">
            <v>Lower Cambrian Place Haverfordwest</v>
          </cell>
          <cell r="I324" t="str">
            <v>M308773</v>
          </cell>
          <cell r="J324" t="str">
            <v>iDN</v>
          </cell>
          <cell r="K324" t="str">
            <v>South</v>
          </cell>
          <cell r="Q324">
            <v>0</v>
          </cell>
          <cell r="R324">
            <v>0</v>
          </cell>
          <cell r="S324">
            <v>0</v>
          </cell>
          <cell r="T324">
            <v>24038.73</v>
          </cell>
          <cell r="V324">
            <v>3311.94</v>
          </cell>
          <cell r="W324">
            <v>-3311.94</v>
          </cell>
          <cell r="X324">
            <v>6987.68</v>
          </cell>
          <cell r="Y324">
            <v>-6987.68</v>
          </cell>
          <cell r="AA324">
            <v>0</v>
          </cell>
          <cell r="AB324">
            <v>0</v>
          </cell>
          <cell r="AC324">
            <v>0</v>
          </cell>
          <cell r="AD324">
            <v>24038.73</v>
          </cell>
          <cell r="AE324">
            <v>0</v>
          </cell>
          <cell r="AG324">
            <v>0</v>
          </cell>
          <cell r="AH324">
            <v>0</v>
          </cell>
          <cell r="AI324">
            <v>0</v>
          </cell>
          <cell r="AJ324">
            <v>2000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X324">
            <v>2000</v>
          </cell>
          <cell r="BY324">
            <v>0</v>
          </cell>
          <cell r="CA324">
            <v>2000</v>
          </cell>
          <cell r="CC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V324">
            <v>0</v>
          </cell>
          <cell r="DW324">
            <v>0</v>
          </cell>
          <cell r="DY324">
            <v>0</v>
          </cell>
          <cell r="DZ324">
            <v>0</v>
          </cell>
          <cell r="EA324">
            <v>0</v>
          </cell>
          <cell r="EB324">
            <v>0</v>
          </cell>
          <cell r="EC324">
            <v>0</v>
          </cell>
          <cell r="ED324">
            <v>0</v>
          </cell>
          <cell r="EE324">
            <v>0</v>
          </cell>
          <cell r="EF324">
            <v>0</v>
          </cell>
          <cell r="EG324">
            <v>0</v>
          </cell>
          <cell r="EH324">
            <v>0</v>
          </cell>
          <cell r="EI324">
            <v>0</v>
          </cell>
          <cell r="EJ324">
            <v>0</v>
          </cell>
          <cell r="EL324">
            <v>0</v>
          </cell>
          <cell r="EM324">
            <v>0</v>
          </cell>
        </row>
        <row r="325">
          <cell r="A325" t="str">
            <v>M308731</v>
          </cell>
          <cell r="B325">
            <v>0</v>
          </cell>
          <cell r="C325">
            <v>0</v>
          </cell>
          <cell r="E325">
            <v>0</v>
          </cell>
          <cell r="F325">
            <v>0</v>
          </cell>
          <cell r="H325" t="str">
            <v>Maidstone (St Peter Street)</v>
          </cell>
          <cell r="I325" t="str">
            <v>M308731</v>
          </cell>
          <cell r="J325" t="str">
            <v>iDN</v>
          </cell>
          <cell r="K325" t="str">
            <v>South</v>
          </cell>
          <cell r="Q325">
            <v>0</v>
          </cell>
          <cell r="R325">
            <v>0</v>
          </cell>
          <cell r="S325">
            <v>0</v>
          </cell>
          <cell r="T325">
            <v>11479.26</v>
          </cell>
          <cell r="V325">
            <v>0</v>
          </cell>
          <cell r="W325">
            <v>0</v>
          </cell>
          <cell r="X325">
            <v>0</v>
          </cell>
          <cell r="Y325">
            <v>0</v>
          </cell>
          <cell r="AA325">
            <v>0</v>
          </cell>
          <cell r="AB325">
            <v>0</v>
          </cell>
          <cell r="AC325">
            <v>0</v>
          </cell>
          <cell r="AD325">
            <v>11479.26</v>
          </cell>
          <cell r="AE325">
            <v>0</v>
          </cell>
          <cell r="AG325">
            <v>0</v>
          </cell>
          <cell r="AH325">
            <v>0</v>
          </cell>
          <cell r="AI325">
            <v>1000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X325">
            <v>1000</v>
          </cell>
          <cell r="BY325">
            <v>0</v>
          </cell>
          <cell r="CA325">
            <v>1000</v>
          </cell>
          <cell r="CC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V325">
            <v>0</v>
          </cell>
          <cell r="DW325">
            <v>0</v>
          </cell>
          <cell r="DY325">
            <v>0</v>
          </cell>
          <cell r="DZ325">
            <v>0</v>
          </cell>
          <cell r="EA325">
            <v>0</v>
          </cell>
          <cell r="EB325">
            <v>0</v>
          </cell>
          <cell r="EC325">
            <v>0</v>
          </cell>
          <cell r="ED325">
            <v>0</v>
          </cell>
          <cell r="EE325">
            <v>0</v>
          </cell>
          <cell r="EF325">
            <v>0</v>
          </cell>
          <cell r="EG325">
            <v>0</v>
          </cell>
          <cell r="EH325">
            <v>0</v>
          </cell>
          <cell r="EI325">
            <v>0</v>
          </cell>
          <cell r="EJ325">
            <v>0</v>
          </cell>
          <cell r="EL325">
            <v>0</v>
          </cell>
          <cell r="EM325">
            <v>0</v>
          </cell>
        </row>
        <row r="326">
          <cell r="A326" t="str">
            <v>M308772</v>
          </cell>
          <cell r="B326">
            <v>116.06</v>
          </cell>
          <cell r="C326">
            <v>-116.06</v>
          </cell>
          <cell r="E326">
            <v>3936.9</v>
          </cell>
          <cell r="F326">
            <v>-3936.9100000000012</v>
          </cell>
          <cell r="H326" t="str">
            <v>Manor Buildings Flint</v>
          </cell>
          <cell r="I326" t="str">
            <v>M308772</v>
          </cell>
          <cell r="J326" t="str">
            <v>iDN</v>
          </cell>
          <cell r="K326" t="str">
            <v>South</v>
          </cell>
          <cell r="Q326">
            <v>-1.0000000001127773E-2</v>
          </cell>
          <cell r="R326">
            <v>0</v>
          </cell>
          <cell r="S326">
            <v>0</v>
          </cell>
          <cell r="T326">
            <v>22745.040000000001</v>
          </cell>
          <cell r="V326">
            <v>4285.08</v>
          </cell>
          <cell r="W326">
            <v>-4285.0900000000011</v>
          </cell>
          <cell r="X326">
            <v>5249.2000000000007</v>
          </cell>
          <cell r="Y326">
            <v>-5249.2100000000019</v>
          </cell>
          <cell r="AA326">
            <v>0</v>
          </cell>
          <cell r="AB326">
            <v>-1.0000000001127773E-2</v>
          </cell>
          <cell r="AC326">
            <v>-1.0000000001127773E-2</v>
          </cell>
          <cell r="AD326">
            <v>22745.03</v>
          </cell>
          <cell r="AE326">
            <v>-1.0000000001127773E-2</v>
          </cell>
          <cell r="AG326">
            <v>0</v>
          </cell>
          <cell r="AH326">
            <v>0</v>
          </cell>
          <cell r="AI326">
            <v>0</v>
          </cell>
          <cell r="AJ326">
            <v>2000</v>
          </cell>
          <cell r="AK326">
            <v>0</v>
          </cell>
          <cell r="AL326">
            <v>0</v>
          </cell>
          <cell r="AM326">
            <v>0</v>
          </cell>
          <cell r="AN326">
            <v>0</v>
          </cell>
          <cell r="AO326">
            <v>1000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X326">
            <v>3000</v>
          </cell>
          <cell r="BY326">
            <v>0</v>
          </cell>
          <cell r="CA326">
            <v>3000</v>
          </cell>
          <cell r="CC326">
            <v>0</v>
          </cell>
          <cell r="CE326">
            <v>0</v>
          </cell>
          <cell r="CF326">
            <v>0</v>
          </cell>
          <cell r="CG326">
            <v>0</v>
          </cell>
          <cell r="CH326">
            <v>-6.6666666674185153E-3</v>
          </cell>
          <cell r="CI326">
            <v>0</v>
          </cell>
          <cell r="CJ326">
            <v>0</v>
          </cell>
          <cell r="CK326">
            <v>0</v>
          </cell>
          <cell r="CL326">
            <v>0</v>
          </cell>
          <cell r="CM326">
            <v>-3.3333333337092577E-3</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V326">
            <v>-1.0000000001127773E-2</v>
          </cell>
          <cell r="DW326">
            <v>0</v>
          </cell>
          <cell r="DY326">
            <v>-6.6666666674185153E-3</v>
          </cell>
          <cell r="DZ326">
            <v>0</v>
          </cell>
          <cell r="EA326">
            <v>-3.3333333337092577E-3</v>
          </cell>
          <cell r="EB326">
            <v>0</v>
          </cell>
          <cell r="EC326">
            <v>0</v>
          </cell>
          <cell r="ED326">
            <v>0</v>
          </cell>
          <cell r="EE326">
            <v>0</v>
          </cell>
          <cell r="EF326">
            <v>0</v>
          </cell>
          <cell r="EG326">
            <v>0</v>
          </cell>
          <cell r="EH326">
            <v>0</v>
          </cell>
          <cell r="EI326">
            <v>0</v>
          </cell>
          <cell r="EJ326">
            <v>0</v>
          </cell>
          <cell r="EL326">
            <v>-1.0000000001127773E-2</v>
          </cell>
          <cell r="EM326">
            <v>0</v>
          </cell>
        </row>
        <row r="327">
          <cell r="A327" t="str">
            <v>M179122</v>
          </cell>
          <cell r="B327">
            <v>-108.85</v>
          </cell>
          <cell r="C327">
            <v>108.85</v>
          </cell>
          <cell r="E327">
            <v>2312.36</v>
          </cell>
          <cell r="F327">
            <v>-2312.36</v>
          </cell>
          <cell r="H327" t="str">
            <v>Milton Keynes (Bletchley Road)</v>
          </cell>
          <cell r="I327" t="str">
            <v>M179122</v>
          </cell>
          <cell r="J327" t="str">
            <v>iDN</v>
          </cell>
          <cell r="K327" t="str">
            <v>South</v>
          </cell>
          <cell r="Q327">
            <v>0</v>
          </cell>
          <cell r="R327">
            <v>0</v>
          </cell>
          <cell r="S327">
            <v>0</v>
          </cell>
          <cell r="T327">
            <v>7001.39</v>
          </cell>
          <cell r="V327">
            <v>1985.8100000000002</v>
          </cell>
          <cell r="W327">
            <v>-1985.8100000000002</v>
          </cell>
          <cell r="X327">
            <v>3083.1466666666665</v>
          </cell>
          <cell r="Y327">
            <v>-3083.1466666666665</v>
          </cell>
          <cell r="AA327">
            <v>0</v>
          </cell>
          <cell r="AB327">
            <v>0</v>
          </cell>
          <cell r="AC327">
            <v>0</v>
          </cell>
          <cell r="AD327">
            <v>7001.39</v>
          </cell>
          <cell r="AE327">
            <v>0</v>
          </cell>
          <cell r="AG327">
            <v>0</v>
          </cell>
          <cell r="AH327">
            <v>0</v>
          </cell>
          <cell r="AI327">
            <v>1000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X327">
            <v>1000</v>
          </cell>
          <cell r="BY327">
            <v>0</v>
          </cell>
          <cell r="CA327">
            <v>1000</v>
          </cell>
          <cell r="CC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V327">
            <v>0</v>
          </cell>
          <cell r="DW327">
            <v>0</v>
          </cell>
          <cell r="DY327">
            <v>0</v>
          </cell>
          <cell r="DZ327">
            <v>0</v>
          </cell>
          <cell r="EA327">
            <v>0</v>
          </cell>
          <cell r="EB327">
            <v>0</v>
          </cell>
          <cell r="EC327">
            <v>0</v>
          </cell>
          <cell r="ED327">
            <v>0</v>
          </cell>
          <cell r="EE327">
            <v>0</v>
          </cell>
          <cell r="EF327">
            <v>0</v>
          </cell>
          <cell r="EG327">
            <v>0</v>
          </cell>
          <cell r="EH327">
            <v>0</v>
          </cell>
          <cell r="EI327">
            <v>0</v>
          </cell>
          <cell r="EJ327">
            <v>0</v>
          </cell>
          <cell r="EL327">
            <v>0</v>
          </cell>
          <cell r="EM327">
            <v>0</v>
          </cell>
        </row>
        <row r="328">
          <cell r="A328" t="str">
            <v>M308747</v>
          </cell>
          <cell r="B328">
            <v>0</v>
          </cell>
          <cell r="C328">
            <v>0</v>
          </cell>
          <cell r="E328">
            <v>1435.91</v>
          </cell>
          <cell r="F328">
            <v>-1435.91</v>
          </cell>
          <cell r="H328" t="str">
            <v>Minehead (Brunel Way)</v>
          </cell>
          <cell r="I328" t="str">
            <v>M308747</v>
          </cell>
          <cell r="J328" t="str">
            <v>iDN</v>
          </cell>
          <cell r="K328" t="str">
            <v>South</v>
          </cell>
          <cell r="Q328">
            <v>0</v>
          </cell>
          <cell r="R328">
            <v>0</v>
          </cell>
          <cell r="S328">
            <v>0</v>
          </cell>
          <cell r="T328">
            <v>7665.04</v>
          </cell>
          <cell r="V328">
            <v>1435.91</v>
          </cell>
          <cell r="W328">
            <v>-1435.91</v>
          </cell>
          <cell r="X328">
            <v>1914.5466666666669</v>
          </cell>
          <cell r="Y328">
            <v>-1914.5466666666669</v>
          </cell>
          <cell r="AA328">
            <v>0</v>
          </cell>
          <cell r="AB328">
            <v>0</v>
          </cell>
          <cell r="AC328">
            <v>0</v>
          </cell>
          <cell r="AD328">
            <v>7665.04</v>
          </cell>
          <cell r="AE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1000</v>
          </cell>
          <cell r="BM328">
            <v>0</v>
          </cell>
          <cell r="BN328">
            <v>0</v>
          </cell>
          <cell r="BO328">
            <v>0</v>
          </cell>
          <cell r="BP328">
            <v>0</v>
          </cell>
          <cell r="BQ328">
            <v>0</v>
          </cell>
          <cell r="BR328">
            <v>0</v>
          </cell>
          <cell r="BS328">
            <v>0</v>
          </cell>
          <cell r="BT328">
            <v>0</v>
          </cell>
          <cell r="BU328">
            <v>0</v>
          </cell>
          <cell r="BV328">
            <v>0</v>
          </cell>
          <cell r="BX328">
            <v>1000</v>
          </cell>
          <cell r="BY328">
            <v>0</v>
          </cell>
          <cell r="CA328">
            <v>1000</v>
          </cell>
          <cell r="CC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V328">
            <v>0</v>
          </cell>
          <cell r="DW328">
            <v>0</v>
          </cell>
          <cell r="DY328">
            <v>0</v>
          </cell>
          <cell r="DZ328">
            <v>0</v>
          </cell>
          <cell r="EA328">
            <v>0</v>
          </cell>
          <cell r="EB328">
            <v>0</v>
          </cell>
          <cell r="EC328">
            <v>0</v>
          </cell>
          <cell r="ED328">
            <v>0</v>
          </cell>
          <cell r="EE328">
            <v>0</v>
          </cell>
          <cell r="EF328">
            <v>0</v>
          </cell>
          <cell r="EG328">
            <v>0</v>
          </cell>
          <cell r="EH328">
            <v>0</v>
          </cell>
          <cell r="EI328">
            <v>0</v>
          </cell>
          <cell r="EJ328">
            <v>0</v>
          </cell>
          <cell r="EL328">
            <v>0</v>
          </cell>
          <cell r="EM328">
            <v>0</v>
          </cell>
        </row>
        <row r="329">
          <cell r="A329" t="str">
            <v>M308720</v>
          </cell>
          <cell r="B329">
            <v>-3274.25</v>
          </cell>
          <cell r="C329">
            <v>3274.25</v>
          </cell>
          <cell r="E329">
            <v>55898.3</v>
          </cell>
          <cell r="F329">
            <v>-55898.290000000008</v>
          </cell>
          <cell r="H329" t="str">
            <v>Orpington (St Mary Cray)</v>
          </cell>
          <cell r="I329" t="str">
            <v>M308720</v>
          </cell>
          <cell r="J329" t="str">
            <v>iDN</v>
          </cell>
          <cell r="K329" t="str">
            <v>South</v>
          </cell>
          <cell r="Q329">
            <v>9.9999999965802999E-3</v>
          </cell>
          <cell r="R329">
            <v>0</v>
          </cell>
          <cell r="S329">
            <v>0</v>
          </cell>
          <cell r="T329">
            <v>267538.13</v>
          </cell>
          <cell r="V329">
            <v>46075.55</v>
          </cell>
          <cell r="W329">
            <v>-46075.540000000008</v>
          </cell>
          <cell r="X329">
            <v>74531.06666666668</v>
          </cell>
          <cell r="Y329">
            <v>-74531.056666666685</v>
          </cell>
          <cell r="AA329">
            <v>0</v>
          </cell>
          <cell r="AB329">
            <v>9.9999999965802999E-3</v>
          </cell>
          <cell r="AC329">
            <v>9.9999999965802999E-3</v>
          </cell>
          <cell r="AD329">
            <v>267538.14</v>
          </cell>
          <cell r="AE329">
            <v>9.9999999965802999E-3</v>
          </cell>
          <cell r="AG329">
            <v>0</v>
          </cell>
          <cell r="AH329">
            <v>0</v>
          </cell>
          <cell r="AI329">
            <v>370000</v>
          </cell>
          <cell r="AJ329">
            <v>0</v>
          </cell>
          <cell r="AK329">
            <v>0</v>
          </cell>
          <cell r="AL329">
            <v>0</v>
          </cell>
          <cell r="AM329">
            <v>0</v>
          </cell>
          <cell r="AN329">
            <v>0</v>
          </cell>
          <cell r="AO329">
            <v>0</v>
          </cell>
          <cell r="AP329">
            <v>10000</v>
          </cell>
          <cell r="AQ329">
            <v>0</v>
          </cell>
          <cell r="AR329">
            <v>9000</v>
          </cell>
          <cell r="AS329">
            <v>0</v>
          </cell>
          <cell r="AT329">
            <v>0</v>
          </cell>
          <cell r="AU329">
            <v>0</v>
          </cell>
          <cell r="AV329">
            <v>0</v>
          </cell>
          <cell r="AW329">
            <v>0</v>
          </cell>
          <cell r="AX329">
            <v>2000</v>
          </cell>
          <cell r="AY329">
            <v>0</v>
          </cell>
          <cell r="AZ329">
            <v>0</v>
          </cell>
          <cell r="BA329">
            <v>0</v>
          </cell>
          <cell r="BB329">
            <v>0</v>
          </cell>
          <cell r="BC329">
            <v>5000</v>
          </cell>
          <cell r="BD329">
            <v>4000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X329">
            <v>400000</v>
          </cell>
          <cell r="BY329">
            <v>0</v>
          </cell>
          <cell r="CA329">
            <v>400000</v>
          </cell>
          <cell r="CC329">
            <v>0</v>
          </cell>
          <cell r="CE329">
            <v>0</v>
          </cell>
          <cell r="CF329">
            <v>0</v>
          </cell>
          <cell r="CG329">
            <v>9.2499999968367781E-3</v>
          </cell>
          <cell r="CH329">
            <v>0</v>
          </cell>
          <cell r="CI329">
            <v>0</v>
          </cell>
          <cell r="CJ329">
            <v>0</v>
          </cell>
          <cell r="CK329">
            <v>0</v>
          </cell>
          <cell r="CL329">
            <v>0</v>
          </cell>
          <cell r="CM329">
            <v>0</v>
          </cell>
          <cell r="CN329">
            <v>2.4999999991450752E-4</v>
          </cell>
          <cell r="CO329">
            <v>0</v>
          </cell>
          <cell r="CP329">
            <v>2.2499999992305674E-4</v>
          </cell>
          <cell r="CQ329">
            <v>0</v>
          </cell>
          <cell r="CR329">
            <v>0</v>
          </cell>
          <cell r="CS329">
            <v>0</v>
          </cell>
          <cell r="CT329">
            <v>0</v>
          </cell>
          <cell r="CU329">
            <v>0</v>
          </cell>
          <cell r="CV329">
            <v>4.9999999982901497E-5</v>
          </cell>
          <cell r="CW329">
            <v>0</v>
          </cell>
          <cell r="CX329">
            <v>0</v>
          </cell>
          <cell r="CY329">
            <v>0</v>
          </cell>
          <cell r="CZ329">
            <v>0</v>
          </cell>
          <cell r="DA329">
            <v>1.2499999995725376E-4</v>
          </cell>
          <cell r="DB329">
            <v>9.9999999965802994E-5</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V329">
            <v>9.9999999965803017E-3</v>
          </cell>
          <cell r="DW329">
            <v>0</v>
          </cell>
          <cell r="DY329">
            <v>9.2499999968367781E-3</v>
          </cell>
          <cell r="DZ329">
            <v>0</v>
          </cell>
          <cell r="EA329">
            <v>4.7499999983756423E-4</v>
          </cell>
          <cell r="EB329">
            <v>0</v>
          </cell>
          <cell r="EC329">
            <v>9.9999999965802994E-5</v>
          </cell>
          <cell r="ED329">
            <v>1.7499999994015526E-4</v>
          </cell>
          <cell r="EE329">
            <v>0</v>
          </cell>
          <cell r="EF329">
            <v>0</v>
          </cell>
          <cell r="EG329">
            <v>0</v>
          </cell>
          <cell r="EH329">
            <v>0</v>
          </cell>
          <cell r="EI329">
            <v>0</v>
          </cell>
          <cell r="EJ329">
            <v>0</v>
          </cell>
          <cell r="EL329">
            <v>9.9999999965802999E-3</v>
          </cell>
          <cell r="EM329">
            <v>0</v>
          </cell>
        </row>
        <row r="330">
          <cell r="A330" t="str">
            <v>M308775</v>
          </cell>
          <cell r="B330">
            <v>0</v>
          </cell>
          <cell r="C330">
            <v>0</v>
          </cell>
          <cell r="E330">
            <v>8569.0300000000007</v>
          </cell>
          <cell r="F330">
            <v>-8569.0300000000007</v>
          </cell>
          <cell r="H330" t="str">
            <v>Po Box 10, Llandarcy Neath</v>
          </cell>
          <cell r="I330" t="str">
            <v>M308775</v>
          </cell>
          <cell r="J330" t="str">
            <v>iDN</v>
          </cell>
          <cell r="K330" t="str">
            <v>South</v>
          </cell>
          <cell r="Q330">
            <v>0</v>
          </cell>
          <cell r="R330">
            <v>0</v>
          </cell>
          <cell r="S330">
            <v>0</v>
          </cell>
          <cell r="T330">
            <v>82402.740000000005</v>
          </cell>
          <cell r="V330">
            <v>8569.0300000000007</v>
          </cell>
          <cell r="W330">
            <v>-8569.0300000000007</v>
          </cell>
          <cell r="X330">
            <v>11425.373333333335</v>
          </cell>
          <cell r="Y330">
            <v>-11425.373333333335</v>
          </cell>
          <cell r="AA330">
            <v>0</v>
          </cell>
          <cell r="AB330">
            <v>0</v>
          </cell>
          <cell r="AC330">
            <v>0</v>
          </cell>
          <cell r="AD330">
            <v>82402.740000000005</v>
          </cell>
          <cell r="AE330">
            <v>0</v>
          </cell>
          <cell r="AG330">
            <v>0</v>
          </cell>
          <cell r="AH330">
            <v>0</v>
          </cell>
          <cell r="AI330">
            <v>0</v>
          </cell>
          <cell r="AJ330">
            <v>12000</v>
          </cell>
          <cell r="AK330">
            <v>0</v>
          </cell>
          <cell r="AL330">
            <v>0</v>
          </cell>
          <cell r="AM330">
            <v>0</v>
          </cell>
          <cell r="AN330">
            <v>0</v>
          </cell>
          <cell r="AO330">
            <v>3000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X330">
            <v>15000</v>
          </cell>
          <cell r="BY330">
            <v>0</v>
          </cell>
          <cell r="CA330">
            <v>15000</v>
          </cell>
          <cell r="CC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V330">
            <v>0</v>
          </cell>
          <cell r="DW330">
            <v>0</v>
          </cell>
          <cell r="DY330">
            <v>0</v>
          </cell>
          <cell r="DZ330">
            <v>0</v>
          </cell>
          <cell r="EA330">
            <v>0</v>
          </cell>
          <cell r="EB330">
            <v>0</v>
          </cell>
          <cell r="EC330">
            <v>0</v>
          </cell>
          <cell r="ED330">
            <v>0</v>
          </cell>
          <cell r="EE330">
            <v>0</v>
          </cell>
          <cell r="EF330">
            <v>0</v>
          </cell>
          <cell r="EG330">
            <v>0</v>
          </cell>
          <cell r="EH330">
            <v>0</v>
          </cell>
          <cell r="EI330">
            <v>0</v>
          </cell>
          <cell r="EJ330">
            <v>0</v>
          </cell>
          <cell r="EL330">
            <v>0</v>
          </cell>
          <cell r="EM330">
            <v>0</v>
          </cell>
        </row>
        <row r="331">
          <cell r="A331" t="str">
            <v>M308776</v>
          </cell>
          <cell r="B331">
            <v>-140.47</v>
          </cell>
          <cell r="C331">
            <v>140.47</v>
          </cell>
          <cell r="E331">
            <v>405.97</v>
          </cell>
          <cell r="F331">
            <v>-405.97999999999934</v>
          </cell>
          <cell r="H331" t="str">
            <v>Pontnewynydd Industrial Estate Pontypool</v>
          </cell>
          <cell r="I331" t="str">
            <v>M308776</v>
          </cell>
          <cell r="J331" t="str">
            <v>iDN</v>
          </cell>
          <cell r="K331" t="str">
            <v>South</v>
          </cell>
          <cell r="Q331">
            <v>-9.999999999308784E-3</v>
          </cell>
          <cell r="R331">
            <v>0</v>
          </cell>
          <cell r="S331">
            <v>0</v>
          </cell>
          <cell r="T331">
            <v>36524.170000000006</v>
          </cell>
          <cell r="V331">
            <v>-15.439999999999941</v>
          </cell>
          <cell r="W331">
            <v>15.430000000000632</v>
          </cell>
          <cell r="X331">
            <v>541.29333333333341</v>
          </cell>
          <cell r="Y331">
            <v>-541.30333333333272</v>
          </cell>
          <cell r="AA331">
            <v>0</v>
          </cell>
          <cell r="AB331">
            <v>-9.999999999308784E-3</v>
          </cell>
          <cell r="AC331">
            <v>-9.999999999308784E-3</v>
          </cell>
          <cell r="AD331">
            <v>36524.160000000003</v>
          </cell>
          <cell r="AE331">
            <v>-9.999999999308784E-3</v>
          </cell>
          <cell r="AG331">
            <v>0</v>
          </cell>
          <cell r="AH331">
            <v>0</v>
          </cell>
          <cell r="AI331">
            <v>0</v>
          </cell>
          <cell r="AJ331">
            <v>4000</v>
          </cell>
          <cell r="AK331">
            <v>0</v>
          </cell>
          <cell r="AL331">
            <v>0</v>
          </cell>
          <cell r="AM331">
            <v>0</v>
          </cell>
          <cell r="AN331">
            <v>0</v>
          </cell>
          <cell r="AO331">
            <v>1000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X331">
            <v>5000</v>
          </cell>
          <cell r="BY331">
            <v>0</v>
          </cell>
          <cell r="CA331">
            <v>5000</v>
          </cell>
          <cell r="CC331">
            <v>0</v>
          </cell>
          <cell r="CE331">
            <v>0</v>
          </cell>
          <cell r="CF331">
            <v>0</v>
          </cell>
          <cell r="CG331">
            <v>0</v>
          </cell>
          <cell r="CH331">
            <v>-7.9999999994470276E-3</v>
          </cell>
          <cell r="CI331">
            <v>0</v>
          </cell>
          <cell r="CJ331">
            <v>0</v>
          </cell>
          <cell r="CK331">
            <v>0</v>
          </cell>
          <cell r="CL331">
            <v>0</v>
          </cell>
          <cell r="CM331">
            <v>-1.9999999998617569E-3</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V331">
            <v>-9.999999999308784E-3</v>
          </cell>
          <cell r="DW331">
            <v>0</v>
          </cell>
          <cell r="DY331">
            <v>-7.9999999994470276E-3</v>
          </cell>
          <cell r="DZ331">
            <v>0</v>
          </cell>
          <cell r="EA331">
            <v>-1.9999999998617569E-3</v>
          </cell>
          <cell r="EB331">
            <v>0</v>
          </cell>
          <cell r="EC331">
            <v>0</v>
          </cell>
          <cell r="ED331">
            <v>0</v>
          </cell>
          <cell r="EE331">
            <v>0</v>
          </cell>
          <cell r="EF331">
            <v>0</v>
          </cell>
          <cell r="EG331">
            <v>0</v>
          </cell>
          <cell r="EH331">
            <v>0</v>
          </cell>
          <cell r="EI331">
            <v>0</v>
          </cell>
          <cell r="EJ331">
            <v>0</v>
          </cell>
          <cell r="EL331">
            <v>-9.999999999308784E-3</v>
          </cell>
          <cell r="EM331">
            <v>0</v>
          </cell>
        </row>
        <row r="332">
          <cell r="A332" t="str">
            <v>M308732</v>
          </cell>
          <cell r="B332">
            <v>1073.47</v>
          </cell>
          <cell r="C332">
            <v>-1073.47</v>
          </cell>
          <cell r="E332">
            <v>1460.85</v>
          </cell>
          <cell r="F332">
            <v>-1460.85</v>
          </cell>
          <cell r="H332" t="str">
            <v>Poole (Yarmouth Road)</v>
          </cell>
          <cell r="I332" t="str">
            <v>M308732</v>
          </cell>
          <cell r="J332" t="str">
            <v>iDN</v>
          </cell>
          <cell r="K332" t="str">
            <v>South</v>
          </cell>
          <cell r="Q332">
            <v>0</v>
          </cell>
          <cell r="R332">
            <v>0</v>
          </cell>
          <cell r="S332">
            <v>0</v>
          </cell>
          <cell r="T332">
            <v>86093.84</v>
          </cell>
          <cell r="V332">
            <v>4681.26</v>
          </cell>
          <cell r="W332">
            <v>-4681.26</v>
          </cell>
          <cell r="X332">
            <v>1947.7999999999997</v>
          </cell>
          <cell r="Y332">
            <v>-1947.7999999999997</v>
          </cell>
          <cell r="AA332">
            <v>0</v>
          </cell>
          <cell r="AB332">
            <v>0</v>
          </cell>
          <cell r="AC332">
            <v>0</v>
          </cell>
          <cell r="AD332">
            <v>86093.84</v>
          </cell>
          <cell r="AE332">
            <v>0</v>
          </cell>
          <cell r="AG332">
            <v>0</v>
          </cell>
          <cell r="AH332">
            <v>0</v>
          </cell>
          <cell r="AI332">
            <v>34000</v>
          </cell>
          <cell r="AJ332">
            <v>0</v>
          </cell>
          <cell r="AK332">
            <v>0</v>
          </cell>
          <cell r="AL332">
            <v>0</v>
          </cell>
          <cell r="AM332">
            <v>0</v>
          </cell>
          <cell r="AN332">
            <v>0</v>
          </cell>
          <cell r="AO332">
            <v>6000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1000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X332">
            <v>41000</v>
          </cell>
          <cell r="BY332">
            <v>0</v>
          </cell>
          <cell r="CA332">
            <v>41000</v>
          </cell>
          <cell r="CC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V332">
            <v>0</v>
          </cell>
          <cell r="DW332">
            <v>0</v>
          </cell>
          <cell r="DY332">
            <v>0</v>
          </cell>
          <cell r="DZ332">
            <v>0</v>
          </cell>
          <cell r="EA332">
            <v>0</v>
          </cell>
          <cell r="EB332">
            <v>0</v>
          </cell>
          <cell r="EC332">
            <v>0</v>
          </cell>
          <cell r="ED332">
            <v>0</v>
          </cell>
          <cell r="EE332">
            <v>0</v>
          </cell>
          <cell r="EF332">
            <v>0</v>
          </cell>
          <cell r="EG332">
            <v>0</v>
          </cell>
          <cell r="EH332">
            <v>0</v>
          </cell>
          <cell r="EI332">
            <v>0</v>
          </cell>
          <cell r="EJ332">
            <v>0</v>
          </cell>
          <cell r="EL332">
            <v>0</v>
          </cell>
          <cell r="EM332">
            <v>0</v>
          </cell>
        </row>
        <row r="333">
          <cell r="A333" t="str">
            <v>M179123</v>
          </cell>
          <cell r="B333">
            <v>0</v>
          </cell>
          <cell r="C333">
            <v>63.14</v>
          </cell>
          <cell r="E333">
            <v>-827.36</v>
          </cell>
          <cell r="F333">
            <v>1395.62</v>
          </cell>
          <cell r="H333" t="str">
            <v>Reading (Kenavon Drive)</v>
          </cell>
          <cell r="I333" t="str">
            <v>M179123</v>
          </cell>
          <cell r="J333" t="str">
            <v>iDN</v>
          </cell>
          <cell r="K333" t="str">
            <v>South</v>
          </cell>
          <cell r="Q333">
            <v>757.68</v>
          </cell>
          <cell r="R333">
            <v>0</v>
          </cell>
          <cell r="S333">
            <v>0</v>
          </cell>
          <cell r="T333">
            <v>166.98000000000002</v>
          </cell>
          <cell r="V333">
            <v>-827.36</v>
          </cell>
          <cell r="W333">
            <v>1585.04</v>
          </cell>
          <cell r="X333">
            <v>-1103.1466666666665</v>
          </cell>
          <cell r="Y333">
            <v>1860.8266666666664</v>
          </cell>
          <cell r="AA333">
            <v>63.14</v>
          </cell>
          <cell r="AB333">
            <v>568.26</v>
          </cell>
          <cell r="AC333">
            <v>757.68</v>
          </cell>
          <cell r="AD333">
            <v>924.66</v>
          </cell>
          <cell r="AE333">
            <v>757.68</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1000</v>
          </cell>
          <cell r="BM333">
            <v>0</v>
          </cell>
          <cell r="BN333">
            <v>0</v>
          </cell>
          <cell r="BO333">
            <v>0</v>
          </cell>
          <cell r="BP333">
            <v>0</v>
          </cell>
          <cell r="BQ333">
            <v>0</v>
          </cell>
          <cell r="BR333">
            <v>0</v>
          </cell>
          <cell r="BS333">
            <v>0</v>
          </cell>
          <cell r="BT333">
            <v>0</v>
          </cell>
          <cell r="BU333">
            <v>0</v>
          </cell>
          <cell r="BV333">
            <v>0</v>
          </cell>
          <cell r="BX333">
            <v>1000</v>
          </cell>
          <cell r="BY333">
            <v>0</v>
          </cell>
          <cell r="CA333">
            <v>1000</v>
          </cell>
          <cell r="CC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757.68</v>
          </cell>
          <cell r="DK333">
            <v>0</v>
          </cell>
          <cell r="DL333">
            <v>0</v>
          </cell>
          <cell r="DM333">
            <v>0</v>
          </cell>
          <cell r="DN333">
            <v>0</v>
          </cell>
          <cell r="DO333">
            <v>0</v>
          </cell>
          <cell r="DP333">
            <v>0</v>
          </cell>
          <cell r="DQ333">
            <v>0</v>
          </cell>
          <cell r="DR333">
            <v>0</v>
          </cell>
          <cell r="DS333">
            <v>0</v>
          </cell>
          <cell r="DT333">
            <v>0</v>
          </cell>
          <cell r="DV333">
            <v>757.68</v>
          </cell>
          <cell r="DW333">
            <v>0</v>
          </cell>
          <cell r="DY333">
            <v>0</v>
          </cell>
          <cell r="DZ333">
            <v>0</v>
          </cell>
          <cell r="EA333">
            <v>0</v>
          </cell>
          <cell r="EB333">
            <v>0</v>
          </cell>
          <cell r="EC333">
            <v>0</v>
          </cell>
          <cell r="ED333">
            <v>0</v>
          </cell>
          <cell r="EE333">
            <v>0</v>
          </cell>
          <cell r="EF333">
            <v>757.68</v>
          </cell>
          <cell r="EG333">
            <v>0</v>
          </cell>
          <cell r="EH333">
            <v>0</v>
          </cell>
          <cell r="EI333">
            <v>0</v>
          </cell>
          <cell r="EJ333">
            <v>0</v>
          </cell>
          <cell r="EL333">
            <v>757.68</v>
          </cell>
          <cell r="EM333">
            <v>0</v>
          </cell>
        </row>
        <row r="334">
          <cell r="A334" t="str">
            <v>M179888</v>
          </cell>
          <cell r="B334">
            <v>0</v>
          </cell>
          <cell r="C334">
            <v>0</v>
          </cell>
          <cell r="E334">
            <v>0</v>
          </cell>
          <cell r="F334">
            <v>0</v>
          </cell>
          <cell r="H334" t="str">
            <v>Reading (Kenavon Drive)</v>
          </cell>
          <cell r="I334" t="str">
            <v>M179888</v>
          </cell>
          <cell r="J334" t="str">
            <v>iDN</v>
          </cell>
          <cell r="K334" t="str">
            <v>South</v>
          </cell>
          <cell r="Q334">
            <v>0</v>
          </cell>
          <cell r="R334">
            <v>0</v>
          </cell>
          <cell r="S334">
            <v>0</v>
          </cell>
          <cell r="T334">
            <v>0</v>
          </cell>
          <cell r="V334">
            <v>0</v>
          </cell>
          <cell r="W334">
            <v>0</v>
          </cell>
          <cell r="X334">
            <v>0</v>
          </cell>
          <cell r="Y334">
            <v>0</v>
          </cell>
          <cell r="AA334">
            <v>0</v>
          </cell>
          <cell r="AB334">
            <v>0</v>
          </cell>
          <cell r="AC334">
            <v>0</v>
          </cell>
          <cell r="AD334">
            <v>0</v>
          </cell>
          <cell r="AE334">
            <v>0</v>
          </cell>
          <cell r="AG334">
            <v>0</v>
          </cell>
          <cell r="AH334">
            <v>0</v>
          </cell>
          <cell r="AI334">
            <v>1000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X334">
            <v>1000</v>
          </cell>
          <cell r="BY334">
            <v>0</v>
          </cell>
          <cell r="CA334">
            <v>1000</v>
          </cell>
          <cell r="CC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V334">
            <v>0</v>
          </cell>
          <cell r="DW334">
            <v>0</v>
          </cell>
          <cell r="DY334">
            <v>0</v>
          </cell>
          <cell r="DZ334">
            <v>0</v>
          </cell>
          <cell r="EA334">
            <v>0</v>
          </cell>
          <cell r="EB334">
            <v>0</v>
          </cell>
          <cell r="EC334">
            <v>0</v>
          </cell>
          <cell r="ED334">
            <v>0</v>
          </cell>
          <cell r="EE334">
            <v>0</v>
          </cell>
          <cell r="EF334">
            <v>0</v>
          </cell>
          <cell r="EG334">
            <v>0</v>
          </cell>
          <cell r="EH334">
            <v>0</v>
          </cell>
          <cell r="EI334">
            <v>0</v>
          </cell>
          <cell r="EJ334">
            <v>0</v>
          </cell>
          <cell r="EL334">
            <v>0</v>
          </cell>
          <cell r="EM334">
            <v>0</v>
          </cell>
        </row>
        <row r="335">
          <cell r="A335" t="str">
            <v>M308746</v>
          </cell>
          <cell r="B335">
            <v>503.62</v>
          </cell>
          <cell r="C335">
            <v>-503.62</v>
          </cell>
          <cell r="E335">
            <v>27398.22</v>
          </cell>
          <cell r="F335">
            <v>-27398.23</v>
          </cell>
          <cell r="H335" t="str">
            <v>Southampton (Millbrook)</v>
          </cell>
          <cell r="I335" t="str">
            <v>M308746</v>
          </cell>
          <cell r="J335" t="str">
            <v>iDN</v>
          </cell>
          <cell r="K335" t="str">
            <v>South</v>
          </cell>
          <cell r="Q335">
            <v>-9.9999999999909051E-3</v>
          </cell>
          <cell r="R335">
            <v>0</v>
          </cell>
          <cell r="S335">
            <v>0</v>
          </cell>
          <cell r="T335">
            <v>46785.69</v>
          </cell>
          <cell r="V335">
            <v>28909.08</v>
          </cell>
          <cell r="W335">
            <v>-28909.09</v>
          </cell>
          <cell r="X335">
            <v>36530.959999999999</v>
          </cell>
          <cell r="Y335">
            <v>-36530.97</v>
          </cell>
          <cell r="AA335">
            <v>0</v>
          </cell>
          <cell r="AB335">
            <v>-9.9999999999909051E-3</v>
          </cell>
          <cell r="AC335">
            <v>-9.9999999999909051E-3</v>
          </cell>
          <cell r="AD335">
            <v>46785.68</v>
          </cell>
          <cell r="AE335">
            <v>-9.9999999999909051E-3</v>
          </cell>
          <cell r="AG335">
            <v>0</v>
          </cell>
          <cell r="AH335">
            <v>0</v>
          </cell>
          <cell r="AI335">
            <v>10000</v>
          </cell>
          <cell r="AJ335">
            <v>0</v>
          </cell>
          <cell r="AK335">
            <v>0</v>
          </cell>
          <cell r="AL335">
            <v>0</v>
          </cell>
          <cell r="AM335">
            <v>0</v>
          </cell>
          <cell r="AN335">
            <v>0</v>
          </cell>
          <cell r="AO335">
            <v>5000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X335">
            <v>15000</v>
          </cell>
          <cell r="BY335">
            <v>0</v>
          </cell>
          <cell r="CA335">
            <v>15000</v>
          </cell>
          <cell r="CC335">
            <v>0</v>
          </cell>
          <cell r="CE335">
            <v>0</v>
          </cell>
          <cell r="CF335">
            <v>0</v>
          </cell>
          <cell r="CG335">
            <v>-6.6666666666606034E-3</v>
          </cell>
          <cell r="CH335">
            <v>0</v>
          </cell>
          <cell r="CI335">
            <v>0</v>
          </cell>
          <cell r="CJ335">
            <v>0</v>
          </cell>
          <cell r="CK335">
            <v>0</v>
          </cell>
          <cell r="CL335">
            <v>0</v>
          </cell>
          <cell r="CM335">
            <v>-3.3333333333303017E-3</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V335">
            <v>-9.9999999999909051E-3</v>
          </cell>
          <cell r="DW335">
            <v>0</v>
          </cell>
          <cell r="DY335">
            <v>-6.6666666666606034E-3</v>
          </cell>
          <cell r="DZ335">
            <v>0</v>
          </cell>
          <cell r="EA335">
            <v>-3.3333333333303017E-3</v>
          </cell>
          <cell r="EB335">
            <v>0</v>
          </cell>
          <cell r="EC335">
            <v>0</v>
          </cell>
          <cell r="ED335">
            <v>0</v>
          </cell>
          <cell r="EE335">
            <v>0</v>
          </cell>
          <cell r="EF335">
            <v>0</v>
          </cell>
          <cell r="EG335">
            <v>0</v>
          </cell>
          <cell r="EH335">
            <v>0</v>
          </cell>
          <cell r="EI335">
            <v>0</v>
          </cell>
          <cell r="EJ335">
            <v>0</v>
          </cell>
          <cell r="EL335">
            <v>-9.9999999999909051E-3</v>
          </cell>
          <cell r="EM335">
            <v>0</v>
          </cell>
        </row>
        <row r="336">
          <cell r="A336" t="str">
            <v>M308765</v>
          </cell>
          <cell r="B336">
            <v>22.93</v>
          </cell>
          <cell r="C336">
            <v>-22.93</v>
          </cell>
          <cell r="E336">
            <v>7496</v>
          </cell>
          <cell r="F336">
            <v>-7496.01</v>
          </cell>
          <cell r="H336" t="str">
            <v>Swindon (Gypsy Lane)</v>
          </cell>
          <cell r="I336" t="str">
            <v>M308765</v>
          </cell>
          <cell r="J336" t="str">
            <v>iDN</v>
          </cell>
          <cell r="K336" t="str">
            <v>South</v>
          </cell>
          <cell r="Q336">
            <v>-1.0000000000218279E-2</v>
          </cell>
          <cell r="R336">
            <v>0</v>
          </cell>
          <cell r="S336">
            <v>0</v>
          </cell>
          <cell r="T336">
            <v>47533.01</v>
          </cell>
          <cell r="V336">
            <v>7564.79</v>
          </cell>
          <cell r="W336">
            <v>-7564.8</v>
          </cell>
          <cell r="X336">
            <v>9994.6666666666661</v>
          </cell>
          <cell r="Y336">
            <v>-9994.6766666666663</v>
          </cell>
          <cell r="AA336">
            <v>0</v>
          </cell>
          <cell r="AB336">
            <v>-1.0000000000218279E-2</v>
          </cell>
          <cell r="AC336">
            <v>-1.0000000000218279E-2</v>
          </cell>
          <cell r="AD336">
            <v>47533</v>
          </cell>
          <cell r="AE336">
            <v>-1.0000000000218279E-2</v>
          </cell>
          <cell r="AG336">
            <v>0</v>
          </cell>
          <cell r="AH336">
            <v>0</v>
          </cell>
          <cell r="AI336">
            <v>0</v>
          </cell>
          <cell r="AJ336">
            <v>4000</v>
          </cell>
          <cell r="AK336">
            <v>0</v>
          </cell>
          <cell r="AL336">
            <v>0</v>
          </cell>
          <cell r="AM336">
            <v>0</v>
          </cell>
          <cell r="AN336">
            <v>0</v>
          </cell>
          <cell r="AO336">
            <v>1000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X336">
            <v>5000</v>
          </cell>
          <cell r="BY336">
            <v>0</v>
          </cell>
          <cell r="CA336">
            <v>5000</v>
          </cell>
          <cell r="CC336">
            <v>0</v>
          </cell>
          <cell r="CE336">
            <v>0</v>
          </cell>
          <cell r="CF336">
            <v>0</v>
          </cell>
          <cell r="CG336">
            <v>0</v>
          </cell>
          <cell r="CH336">
            <v>-8.0000000001746226E-3</v>
          </cell>
          <cell r="CI336">
            <v>0</v>
          </cell>
          <cell r="CJ336">
            <v>0</v>
          </cell>
          <cell r="CK336">
            <v>0</v>
          </cell>
          <cell r="CL336">
            <v>0</v>
          </cell>
          <cell r="CM336">
            <v>-2.0000000000436557E-3</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V336">
            <v>-1.0000000000218279E-2</v>
          </cell>
          <cell r="DW336">
            <v>0</v>
          </cell>
          <cell r="DY336">
            <v>-8.0000000001746226E-3</v>
          </cell>
          <cell r="DZ336">
            <v>0</v>
          </cell>
          <cell r="EA336">
            <v>-2.0000000000436557E-3</v>
          </cell>
          <cell r="EB336">
            <v>0</v>
          </cell>
          <cell r="EC336">
            <v>0</v>
          </cell>
          <cell r="ED336">
            <v>0</v>
          </cell>
          <cell r="EE336">
            <v>0</v>
          </cell>
          <cell r="EF336">
            <v>0</v>
          </cell>
          <cell r="EG336">
            <v>0</v>
          </cell>
          <cell r="EH336">
            <v>0</v>
          </cell>
          <cell r="EI336">
            <v>0</v>
          </cell>
          <cell r="EJ336">
            <v>0</v>
          </cell>
          <cell r="EL336">
            <v>-1.0000000000218279E-2</v>
          </cell>
          <cell r="EM336">
            <v>0</v>
          </cell>
        </row>
        <row r="337">
          <cell r="A337" t="str">
            <v>M308777</v>
          </cell>
          <cell r="B337">
            <v>-43.18</v>
          </cell>
          <cell r="C337">
            <v>43.18</v>
          </cell>
          <cell r="E337">
            <v>2244.29</v>
          </cell>
          <cell r="F337">
            <v>-2244.3000000000002</v>
          </cell>
          <cell r="H337" t="str">
            <v>Treruffe Hill Redruth</v>
          </cell>
          <cell r="I337" t="str">
            <v>M308777</v>
          </cell>
          <cell r="J337" t="str">
            <v>iDN</v>
          </cell>
          <cell r="K337" t="str">
            <v>South</v>
          </cell>
          <cell r="Q337">
            <v>-1.0000000000218279E-2</v>
          </cell>
          <cell r="R337">
            <v>0</v>
          </cell>
          <cell r="S337">
            <v>0</v>
          </cell>
          <cell r="T337">
            <v>17168.120000000003</v>
          </cell>
          <cell r="V337">
            <v>2114.75</v>
          </cell>
          <cell r="W337">
            <v>-2114.7600000000002</v>
          </cell>
          <cell r="X337">
            <v>2992.3866666666668</v>
          </cell>
          <cell r="Y337">
            <v>-2992.396666666667</v>
          </cell>
          <cell r="AA337">
            <v>0</v>
          </cell>
          <cell r="AB337">
            <v>-1.0000000000218279E-2</v>
          </cell>
          <cell r="AC337">
            <v>-1.0000000000218279E-2</v>
          </cell>
          <cell r="AD337">
            <v>17168.11</v>
          </cell>
          <cell r="AE337">
            <v>-1.0000000000218279E-2</v>
          </cell>
          <cell r="AG337">
            <v>0</v>
          </cell>
          <cell r="AH337">
            <v>0</v>
          </cell>
          <cell r="AI337">
            <v>0</v>
          </cell>
          <cell r="AJ337">
            <v>6000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X337">
            <v>6000</v>
          </cell>
          <cell r="BY337">
            <v>0</v>
          </cell>
          <cell r="CA337">
            <v>6000</v>
          </cell>
          <cell r="CC337">
            <v>0</v>
          </cell>
          <cell r="CE337">
            <v>0</v>
          </cell>
          <cell r="CF337">
            <v>0</v>
          </cell>
          <cell r="CG337">
            <v>0</v>
          </cell>
          <cell r="CH337">
            <v>-1.0000000000218279E-2</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V337">
            <v>-1.0000000000218279E-2</v>
          </cell>
          <cell r="DW337">
            <v>0</v>
          </cell>
          <cell r="DY337">
            <v>-1.0000000000218279E-2</v>
          </cell>
          <cell r="DZ337">
            <v>0</v>
          </cell>
          <cell r="EA337">
            <v>0</v>
          </cell>
          <cell r="EB337">
            <v>0</v>
          </cell>
          <cell r="EC337">
            <v>0</v>
          </cell>
          <cell r="ED337">
            <v>0</v>
          </cell>
          <cell r="EE337">
            <v>0</v>
          </cell>
          <cell r="EF337">
            <v>0</v>
          </cell>
          <cell r="EG337">
            <v>0</v>
          </cell>
          <cell r="EH337">
            <v>0</v>
          </cell>
          <cell r="EI337">
            <v>0</v>
          </cell>
          <cell r="EJ337">
            <v>0</v>
          </cell>
          <cell r="EL337">
            <v>-1.0000000000218279E-2</v>
          </cell>
          <cell r="EM337">
            <v>0</v>
          </cell>
        </row>
        <row r="338">
          <cell r="A338" t="str">
            <v>M308766</v>
          </cell>
          <cell r="B338">
            <v>-25.93</v>
          </cell>
          <cell r="C338">
            <v>25.93</v>
          </cell>
          <cell r="E338">
            <v>10516.54</v>
          </cell>
          <cell r="F338">
            <v>-10516.550000000001</v>
          </cell>
          <cell r="H338" t="str">
            <v>Trowbridge (Riverway)</v>
          </cell>
          <cell r="I338" t="str">
            <v>M308766</v>
          </cell>
          <cell r="J338" t="str">
            <v>iDN</v>
          </cell>
          <cell r="K338" t="str">
            <v>South</v>
          </cell>
          <cell r="Q338">
            <v>-1.0000000000218279E-2</v>
          </cell>
          <cell r="R338">
            <v>0</v>
          </cell>
          <cell r="S338">
            <v>0</v>
          </cell>
          <cell r="T338">
            <v>48289.58</v>
          </cell>
          <cell r="V338">
            <v>10438.75</v>
          </cell>
          <cell r="W338">
            <v>-10438.76</v>
          </cell>
          <cell r="X338">
            <v>14022.053333333335</v>
          </cell>
          <cell r="Y338">
            <v>-14022.063333333335</v>
          </cell>
          <cell r="AA338">
            <v>0</v>
          </cell>
          <cell r="AB338">
            <v>-1.0000000000218279E-2</v>
          </cell>
          <cell r="AC338">
            <v>-1.0000000000218279E-2</v>
          </cell>
          <cell r="AD338">
            <v>48289.57</v>
          </cell>
          <cell r="AE338">
            <v>-1.0000000000218279E-2</v>
          </cell>
          <cell r="AG338">
            <v>0</v>
          </cell>
          <cell r="AH338">
            <v>0</v>
          </cell>
          <cell r="AI338">
            <v>0</v>
          </cell>
          <cell r="AJ338">
            <v>4000</v>
          </cell>
          <cell r="AK338">
            <v>0</v>
          </cell>
          <cell r="AL338">
            <v>0</v>
          </cell>
          <cell r="AM338">
            <v>0</v>
          </cell>
          <cell r="AN338">
            <v>0</v>
          </cell>
          <cell r="AO338">
            <v>2000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X338">
            <v>6000</v>
          </cell>
          <cell r="BY338">
            <v>0</v>
          </cell>
          <cell r="CA338">
            <v>6000</v>
          </cell>
          <cell r="CC338">
            <v>0</v>
          </cell>
          <cell r="CE338">
            <v>0</v>
          </cell>
          <cell r="CF338">
            <v>0</v>
          </cell>
          <cell r="CG338">
            <v>0</v>
          </cell>
          <cell r="CH338">
            <v>-6.6666666668121861E-3</v>
          </cell>
          <cell r="CI338">
            <v>0</v>
          </cell>
          <cell r="CJ338">
            <v>0</v>
          </cell>
          <cell r="CK338">
            <v>0</v>
          </cell>
          <cell r="CL338">
            <v>0</v>
          </cell>
          <cell r="CM338">
            <v>-3.3333333334060931E-3</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V338">
            <v>-1.0000000000218279E-2</v>
          </cell>
          <cell r="DW338">
            <v>0</v>
          </cell>
          <cell r="DY338">
            <v>-6.6666666668121861E-3</v>
          </cell>
          <cell r="DZ338">
            <v>0</v>
          </cell>
          <cell r="EA338">
            <v>-3.3333333334060931E-3</v>
          </cell>
          <cell r="EB338">
            <v>0</v>
          </cell>
          <cell r="EC338">
            <v>0</v>
          </cell>
          <cell r="ED338">
            <v>0</v>
          </cell>
          <cell r="EE338">
            <v>0</v>
          </cell>
          <cell r="EF338">
            <v>0</v>
          </cell>
          <cell r="EG338">
            <v>0</v>
          </cell>
          <cell r="EH338">
            <v>0</v>
          </cell>
          <cell r="EI338">
            <v>0</v>
          </cell>
          <cell r="EJ338">
            <v>0</v>
          </cell>
          <cell r="EL338">
            <v>-1.0000000000218279E-2</v>
          </cell>
          <cell r="EM338">
            <v>0</v>
          </cell>
        </row>
        <row r="339">
          <cell r="A339" t="str">
            <v>M179127</v>
          </cell>
          <cell r="B339">
            <v>0</v>
          </cell>
          <cell r="C339">
            <v>0</v>
          </cell>
          <cell r="E339">
            <v>-231.15</v>
          </cell>
          <cell r="F339">
            <v>231.15</v>
          </cell>
          <cell r="H339" t="str">
            <v>Tunbridge Wells (Sandhurst Road)</v>
          </cell>
          <cell r="I339" t="str">
            <v>M179127</v>
          </cell>
          <cell r="J339" t="str">
            <v>iDN</v>
          </cell>
          <cell r="K339" t="str">
            <v>South</v>
          </cell>
          <cell r="Q339">
            <v>0</v>
          </cell>
          <cell r="R339">
            <v>0</v>
          </cell>
          <cell r="S339">
            <v>0</v>
          </cell>
          <cell r="T339">
            <v>5774.51</v>
          </cell>
          <cell r="V339">
            <v>-231.15</v>
          </cell>
          <cell r="W339">
            <v>231.15</v>
          </cell>
          <cell r="X339">
            <v>-308.20000000000005</v>
          </cell>
          <cell r="Y339">
            <v>308.20000000000005</v>
          </cell>
          <cell r="AA339">
            <v>0</v>
          </cell>
          <cell r="AB339">
            <v>0</v>
          </cell>
          <cell r="AC339">
            <v>0</v>
          </cell>
          <cell r="AD339">
            <v>5774.51</v>
          </cell>
          <cell r="AE339">
            <v>0</v>
          </cell>
          <cell r="AG339">
            <v>0</v>
          </cell>
          <cell r="AH339">
            <v>0</v>
          </cell>
          <cell r="AI339">
            <v>1000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X339">
            <v>1000</v>
          </cell>
          <cell r="BY339">
            <v>0</v>
          </cell>
          <cell r="CA339">
            <v>1000</v>
          </cell>
          <cell r="CC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V339">
            <v>0</v>
          </cell>
          <cell r="DW339">
            <v>0</v>
          </cell>
          <cell r="DY339">
            <v>0</v>
          </cell>
          <cell r="DZ339">
            <v>0</v>
          </cell>
          <cell r="EA339">
            <v>0</v>
          </cell>
          <cell r="EB339">
            <v>0</v>
          </cell>
          <cell r="EC339">
            <v>0</v>
          </cell>
          <cell r="ED339">
            <v>0</v>
          </cell>
          <cell r="EE339">
            <v>0</v>
          </cell>
          <cell r="EF339">
            <v>0</v>
          </cell>
          <cell r="EG339">
            <v>0</v>
          </cell>
          <cell r="EH339">
            <v>0</v>
          </cell>
          <cell r="EI339">
            <v>0</v>
          </cell>
          <cell r="EJ339">
            <v>0</v>
          </cell>
          <cell r="EL339">
            <v>0</v>
          </cell>
          <cell r="EM339">
            <v>0</v>
          </cell>
        </row>
        <row r="340">
          <cell r="A340" t="str">
            <v>M308785</v>
          </cell>
          <cell r="B340">
            <v>6.83</v>
          </cell>
          <cell r="C340">
            <v>-6.83</v>
          </cell>
          <cell r="E340">
            <v>1180.25</v>
          </cell>
          <cell r="F340">
            <v>-1180.25</v>
          </cell>
          <cell r="H340" t="str">
            <v>West Hill St Austell</v>
          </cell>
          <cell r="I340" t="str">
            <v>M308785</v>
          </cell>
          <cell r="J340" t="str">
            <v>iDN</v>
          </cell>
          <cell r="K340" t="str">
            <v>South</v>
          </cell>
          <cell r="Q340">
            <v>0</v>
          </cell>
          <cell r="R340">
            <v>0</v>
          </cell>
          <cell r="S340">
            <v>0</v>
          </cell>
          <cell r="T340">
            <v>5690.68</v>
          </cell>
          <cell r="V340">
            <v>1200.74</v>
          </cell>
          <cell r="W340">
            <v>-1200.74</v>
          </cell>
          <cell r="X340">
            <v>1573.6666666666667</v>
          </cell>
          <cell r="Y340">
            <v>-1573.6666666666667</v>
          </cell>
          <cell r="AA340">
            <v>0</v>
          </cell>
          <cell r="AB340">
            <v>0</v>
          </cell>
          <cell r="AC340">
            <v>0</v>
          </cell>
          <cell r="AD340">
            <v>5690.68</v>
          </cell>
          <cell r="AE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1000</v>
          </cell>
          <cell r="BM340">
            <v>0</v>
          </cell>
          <cell r="BN340">
            <v>0</v>
          </cell>
          <cell r="BO340">
            <v>0</v>
          </cell>
          <cell r="BP340">
            <v>0</v>
          </cell>
          <cell r="BQ340">
            <v>0</v>
          </cell>
          <cell r="BR340">
            <v>0</v>
          </cell>
          <cell r="BS340">
            <v>0</v>
          </cell>
          <cell r="BT340">
            <v>0</v>
          </cell>
          <cell r="BU340">
            <v>0</v>
          </cell>
          <cell r="BV340">
            <v>0</v>
          </cell>
          <cell r="BX340">
            <v>1000</v>
          </cell>
          <cell r="BY340">
            <v>0</v>
          </cell>
          <cell r="CA340">
            <v>1000</v>
          </cell>
          <cell r="CC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V340">
            <v>0</v>
          </cell>
          <cell r="DW340">
            <v>0</v>
          </cell>
          <cell r="DY340">
            <v>0</v>
          </cell>
          <cell r="DZ340">
            <v>0</v>
          </cell>
          <cell r="EA340">
            <v>0</v>
          </cell>
          <cell r="EB340">
            <v>0</v>
          </cell>
          <cell r="EC340">
            <v>0</v>
          </cell>
          <cell r="ED340">
            <v>0</v>
          </cell>
          <cell r="EE340">
            <v>0</v>
          </cell>
          <cell r="EF340">
            <v>0</v>
          </cell>
          <cell r="EG340">
            <v>0</v>
          </cell>
          <cell r="EH340">
            <v>0</v>
          </cell>
          <cell r="EI340">
            <v>0</v>
          </cell>
          <cell r="EJ340">
            <v>0</v>
          </cell>
          <cell r="EL340">
            <v>0</v>
          </cell>
          <cell r="EM340">
            <v>0</v>
          </cell>
        </row>
        <row r="341">
          <cell r="A341" t="str">
            <v>M308735</v>
          </cell>
          <cell r="B341">
            <v>-73.14</v>
          </cell>
          <cell r="C341">
            <v>73.14</v>
          </cell>
          <cell r="E341">
            <v>6078.56</v>
          </cell>
          <cell r="F341">
            <v>-6078.56</v>
          </cell>
          <cell r="H341" t="str">
            <v>Weymouth (Newstead Road)</v>
          </cell>
          <cell r="I341" t="str">
            <v>M308735</v>
          </cell>
          <cell r="J341" t="str">
            <v>iDN</v>
          </cell>
          <cell r="K341" t="str">
            <v>South</v>
          </cell>
          <cell r="Q341">
            <v>0</v>
          </cell>
          <cell r="R341">
            <v>0</v>
          </cell>
          <cell r="S341">
            <v>0</v>
          </cell>
          <cell r="T341">
            <v>36048.46</v>
          </cell>
          <cell r="V341">
            <v>5859.14</v>
          </cell>
          <cell r="W341">
            <v>-5859.14</v>
          </cell>
          <cell r="X341">
            <v>8104.7466666666669</v>
          </cell>
          <cell r="Y341">
            <v>-8104.7466666666669</v>
          </cell>
          <cell r="AA341">
            <v>0</v>
          </cell>
          <cell r="AB341">
            <v>0</v>
          </cell>
          <cell r="AC341">
            <v>0</v>
          </cell>
          <cell r="AD341">
            <v>36048.46</v>
          </cell>
          <cell r="AE341">
            <v>0</v>
          </cell>
          <cell r="AG341">
            <v>0</v>
          </cell>
          <cell r="AH341">
            <v>0</v>
          </cell>
          <cell r="AI341">
            <v>0</v>
          </cell>
          <cell r="AJ341">
            <v>0</v>
          </cell>
          <cell r="AK341">
            <v>0</v>
          </cell>
          <cell r="AL341">
            <v>0</v>
          </cell>
          <cell r="AM341">
            <v>0</v>
          </cell>
          <cell r="AN341">
            <v>0</v>
          </cell>
          <cell r="AO341">
            <v>2000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X341">
            <v>2000</v>
          </cell>
          <cell r="BY341">
            <v>0</v>
          </cell>
          <cell r="CA341">
            <v>2000</v>
          </cell>
          <cell r="CC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V341">
            <v>0</v>
          </cell>
          <cell r="DW341">
            <v>0</v>
          </cell>
          <cell r="DY341">
            <v>0</v>
          </cell>
          <cell r="DZ341">
            <v>0</v>
          </cell>
          <cell r="EA341">
            <v>0</v>
          </cell>
          <cell r="EB341">
            <v>0</v>
          </cell>
          <cell r="EC341">
            <v>0</v>
          </cell>
          <cell r="ED341">
            <v>0</v>
          </cell>
          <cell r="EE341">
            <v>0</v>
          </cell>
          <cell r="EF341">
            <v>0</v>
          </cell>
          <cell r="EG341">
            <v>0</v>
          </cell>
          <cell r="EH341">
            <v>0</v>
          </cell>
          <cell r="EI341">
            <v>0</v>
          </cell>
          <cell r="EJ341">
            <v>0</v>
          </cell>
          <cell r="EL341">
            <v>0</v>
          </cell>
          <cell r="EM341">
            <v>0</v>
          </cell>
        </row>
        <row r="342">
          <cell r="A342" t="str">
            <v>M179128</v>
          </cell>
          <cell r="B342">
            <v>0</v>
          </cell>
          <cell r="C342">
            <v>0</v>
          </cell>
          <cell r="E342">
            <v>-39.9</v>
          </cell>
          <cell r="F342">
            <v>39.9</v>
          </cell>
          <cell r="H342" t="str">
            <v>Whytleaf (Godstone Road)</v>
          </cell>
          <cell r="I342" t="str">
            <v>M179128</v>
          </cell>
          <cell r="J342" t="str">
            <v>iDN</v>
          </cell>
          <cell r="K342" t="str">
            <v>South</v>
          </cell>
          <cell r="Q342">
            <v>0</v>
          </cell>
          <cell r="R342">
            <v>0</v>
          </cell>
          <cell r="S342">
            <v>0</v>
          </cell>
          <cell r="T342">
            <v>771.4</v>
          </cell>
          <cell r="V342">
            <v>-39.9</v>
          </cell>
          <cell r="W342">
            <v>39.9</v>
          </cell>
          <cell r="X342">
            <v>-53.199999999999996</v>
          </cell>
          <cell r="Y342">
            <v>53.199999999999996</v>
          </cell>
          <cell r="AA342">
            <v>0</v>
          </cell>
          <cell r="AB342">
            <v>0</v>
          </cell>
          <cell r="AC342">
            <v>0</v>
          </cell>
          <cell r="AD342">
            <v>771.4</v>
          </cell>
          <cell r="AE342">
            <v>0</v>
          </cell>
          <cell r="AG342">
            <v>0</v>
          </cell>
          <cell r="AH342">
            <v>0</v>
          </cell>
          <cell r="AI342">
            <v>1000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X342">
            <v>1000</v>
          </cell>
          <cell r="BY342">
            <v>0</v>
          </cell>
          <cell r="CA342">
            <v>1000</v>
          </cell>
          <cell r="CC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V342">
            <v>0</v>
          </cell>
          <cell r="DW342">
            <v>0</v>
          </cell>
          <cell r="DY342">
            <v>0</v>
          </cell>
          <cell r="DZ342">
            <v>0</v>
          </cell>
          <cell r="EA342">
            <v>0</v>
          </cell>
          <cell r="EB342">
            <v>0</v>
          </cell>
          <cell r="EC342">
            <v>0</v>
          </cell>
          <cell r="ED342">
            <v>0</v>
          </cell>
          <cell r="EE342">
            <v>0</v>
          </cell>
          <cell r="EF342">
            <v>0</v>
          </cell>
          <cell r="EG342">
            <v>0</v>
          </cell>
          <cell r="EH342">
            <v>0</v>
          </cell>
          <cell r="EI342">
            <v>0</v>
          </cell>
          <cell r="EJ342">
            <v>0</v>
          </cell>
          <cell r="EL342">
            <v>0</v>
          </cell>
          <cell r="EM342">
            <v>0</v>
          </cell>
        </row>
        <row r="343">
          <cell r="A343" t="str">
            <v>M309211</v>
          </cell>
          <cell r="B343">
            <v>0</v>
          </cell>
          <cell r="C343">
            <v>0</v>
          </cell>
          <cell r="E343">
            <v>2647.5</v>
          </cell>
          <cell r="F343">
            <v>-2647.5</v>
          </cell>
          <cell r="H343" t="str">
            <v>Willow Works, Merthyr Tydfil</v>
          </cell>
          <cell r="I343" t="str">
            <v>M309211</v>
          </cell>
          <cell r="J343" t="str">
            <v>iDN</v>
          </cell>
          <cell r="K343" t="str">
            <v>South</v>
          </cell>
          <cell r="Q343">
            <v>0</v>
          </cell>
          <cell r="R343">
            <v>0</v>
          </cell>
          <cell r="S343">
            <v>0</v>
          </cell>
          <cell r="T343">
            <v>6000</v>
          </cell>
          <cell r="V343">
            <v>2647.5</v>
          </cell>
          <cell r="W343">
            <v>-2647.5</v>
          </cell>
          <cell r="X343">
            <v>3530</v>
          </cell>
          <cell r="Y343">
            <v>-3530</v>
          </cell>
          <cell r="AA343">
            <v>0</v>
          </cell>
          <cell r="AB343">
            <v>0</v>
          </cell>
          <cell r="AC343">
            <v>0</v>
          </cell>
          <cell r="AD343">
            <v>6000</v>
          </cell>
          <cell r="AE343">
            <v>0</v>
          </cell>
          <cell r="AG343">
            <v>0</v>
          </cell>
          <cell r="AH343">
            <v>0</v>
          </cell>
          <cell r="AI343">
            <v>0</v>
          </cell>
          <cell r="AJ343">
            <v>1000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X343">
            <v>1000</v>
          </cell>
          <cell r="BY343">
            <v>0</v>
          </cell>
          <cell r="CA343">
            <v>1000</v>
          </cell>
          <cell r="CC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V343">
            <v>0</v>
          </cell>
          <cell r="DW343">
            <v>0</v>
          </cell>
          <cell r="DY343">
            <v>0</v>
          </cell>
          <cell r="DZ343">
            <v>0</v>
          </cell>
          <cell r="EA343">
            <v>0</v>
          </cell>
          <cell r="EB343">
            <v>0</v>
          </cell>
          <cell r="EC343">
            <v>0</v>
          </cell>
          <cell r="ED343">
            <v>0</v>
          </cell>
          <cell r="EE343">
            <v>0</v>
          </cell>
          <cell r="EF343">
            <v>0</v>
          </cell>
          <cell r="EG343">
            <v>0</v>
          </cell>
          <cell r="EH343">
            <v>0</v>
          </cell>
          <cell r="EI343">
            <v>0</v>
          </cell>
          <cell r="EJ343">
            <v>0</v>
          </cell>
          <cell r="EL343">
            <v>0</v>
          </cell>
          <cell r="EM343">
            <v>0</v>
          </cell>
        </row>
        <row r="344">
          <cell r="A344" t="str">
            <v>M308737</v>
          </cell>
          <cell r="B344">
            <v>0</v>
          </cell>
          <cell r="C344">
            <v>0</v>
          </cell>
          <cell r="E344">
            <v>-507</v>
          </cell>
          <cell r="F344">
            <v>507</v>
          </cell>
          <cell r="H344" t="str">
            <v>Winchester (Moorside Road)</v>
          </cell>
          <cell r="I344" t="str">
            <v>M308737</v>
          </cell>
          <cell r="J344" t="str">
            <v>iDN</v>
          </cell>
          <cell r="K344" t="str">
            <v>South</v>
          </cell>
          <cell r="Q344">
            <v>0</v>
          </cell>
          <cell r="R344">
            <v>0</v>
          </cell>
          <cell r="S344">
            <v>0</v>
          </cell>
          <cell r="T344">
            <v>-253.98</v>
          </cell>
          <cell r="V344">
            <v>-507</v>
          </cell>
          <cell r="W344">
            <v>507</v>
          </cell>
          <cell r="X344">
            <v>-676</v>
          </cell>
          <cell r="Y344">
            <v>676</v>
          </cell>
          <cell r="AA344">
            <v>0</v>
          </cell>
          <cell r="AB344">
            <v>0</v>
          </cell>
          <cell r="AC344">
            <v>0</v>
          </cell>
          <cell r="AD344">
            <v>-253.98</v>
          </cell>
          <cell r="AE344">
            <v>0</v>
          </cell>
          <cell r="AG344">
            <v>0</v>
          </cell>
          <cell r="AH344">
            <v>0</v>
          </cell>
          <cell r="AI344">
            <v>4000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X344">
            <v>4000</v>
          </cell>
          <cell r="BY344">
            <v>0</v>
          </cell>
          <cell r="CA344">
            <v>4000</v>
          </cell>
          <cell r="CC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V344">
            <v>0</v>
          </cell>
          <cell r="DW344">
            <v>0</v>
          </cell>
          <cell r="DY344">
            <v>0</v>
          </cell>
          <cell r="DZ344">
            <v>0</v>
          </cell>
          <cell r="EA344">
            <v>0</v>
          </cell>
          <cell r="EB344">
            <v>0</v>
          </cell>
          <cell r="EC344">
            <v>0</v>
          </cell>
          <cell r="ED344">
            <v>0</v>
          </cell>
          <cell r="EE344">
            <v>0</v>
          </cell>
          <cell r="EF344">
            <v>0</v>
          </cell>
          <cell r="EG344">
            <v>0</v>
          </cell>
          <cell r="EH344">
            <v>0</v>
          </cell>
          <cell r="EI344">
            <v>0</v>
          </cell>
          <cell r="EJ344">
            <v>0</v>
          </cell>
          <cell r="EL344">
            <v>0</v>
          </cell>
          <cell r="EM344">
            <v>0</v>
          </cell>
        </row>
        <row r="345">
          <cell r="A345" t="str">
            <v>M308782</v>
          </cell>
          <cell r="B345">
            <v>-274.37</v>
          </cell>
          <cell r="C345">
            <v>274.37</v>
          </cell>
          <cell r="E345">
            <v>6036.37</v>
          </cell>
          <cell r="F345">
            <v>-6036.38</v>
          </cell>
          <cell r="H345" t="str">
            <v>Windsor House, Midland Road Bath</v>
          </cell>
          <cell r="I345" t="str">
            <v>M308782</v>
          </cell>
          <cell r="J345" t="str">
            <v>iDN</v>
          </cell>
          <cell r="K345" t="str">
            <v>South</v>
          </cell>
          <cell r="Q345">
            <v>-1.0000000000218279E-2</v>
          </cell>
          <cell r="R345">
            <v>0</v>
          </cell>
          <cell r="S345">
            <v>0</v>
          </cell>
          <cell r="T345">
            <v>41177.060000000005</v>
          </cell>
          <cell r="V345">
            <v>5213.26</v>
          </cell>
          <cell r="W345">
            <v>-5213.2700000000004</v>
          </cell>
          <cell r="X345">
            <v>8048.4933333333338</v>
          </cell>
          <cell r="Y345">
            <v>-8048.503333333334</v>
          </cell>
          <cell r="AA345">
            <v>0</v>
          </cell>
          <cell r="AB345">
            <v>-1.0000000000218279E-2</v>
          </cell>
          <cell r="AC345">
            <v>-1.0000000000218279E-2</v>
          </cell>
          <cell r="AD345">
            <v>41177.050000000003</v>
          </cell>
          <cell r="AE345">
            <v>-1.0000000000218279E-2</v>
          </cell>
          <cell r="AG345">
            <v>0</v>
          </cell>
          <cell r="AH345">
            <v>0</v>
          </cell>
          <cell r="AI345">
            <v>0</v>
          </cell>
          <cell r="AJ345">
            <v>4000</v>
          </cell>
          <cell r="AK345">
            <v>0</v>
          </cell>
          <cell r="AL345">
            <v>0</v>
          </cell>
          <cell r="AM345">
            <v>0</v>
          </cell>
          <cell r="AN345">
            <v>0</v>
          </cell>
          <cell r="AO345">
            <v>4000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X345">
            <v>8000</v>
          </cell>
          <cell r="BY345">
            <v>0</v>
          </cell>
          <cell r="CA345">
            <v>8000</v>
          </cell>
          <cell r="CC345">
            <v>0</v>
          </cell>
          <cell r="CE345">
            <v>0</v>
          </cell>
          <cell r="CF345">
            <v>0</v>
          </cell>
          <cell r="CG345">
            <v>0</v>
          </cell>
          <cell r="CH345">
            <v>-5.0000000001091394E-3</v>
          </cell>
          <cell r="CI345">
            <v>0</v>
          </cell>
          <cell r="CJ345">
            <v>0</v>
          </cell>
          <cell r="CK345">
            <v>0</v>
          </cell>
          <cell r="CL345">
            <v>0</v>
          </cell>
          <cell r="CM345">
            <v>-5.0000000001091394E-3</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V345">
            <v>-1.0000000000218279E-2</v>
          </cell>
          <cell r="DW345">
            <v>0</v>
          </cell>
          <cell r="DY345">
            <v>-5.0000000001091394E-3</v>
          </cell>
          <cell r="DZ345">
            <v>0</v>
          </cell>
          <cell r="EA345">
            <v>-5.0000000001091394E-3</v>
          </cell>
          <cell r="EB345">
            <v>0</v>
          </cell>
          <cell r="EC345">
            <v>0</v>
          </cell>
          <cell r="ED345">
            <v>0</v>
          </cell>
          <cell r="EE345">
            <v>0</v>
          </cell>
          <cell r="EF345">
            <v>0</v>
          </cell>
          <cell r="EG345">
            <v>0</v>
          </cell>
          <cell r="EH345">
            <v>0</v>
          </cell>
          <cell r="EI345">
            <v>0</v>
          </cell>
          <cell r="EJ345">
            <v>0</v>
          </cell>
          <cell r="EL345">
            <v>-1.0000000000218279E-2</v>
          </cell>
          <cell r="EM345">
            <v>0</v>
          </cell>
        </row>
        <row r="346">
          <cell r="A346" t="str">
            <v>M179131</v>
          </cell>
          <cell r="B346">
            <v>0</v>
          </cell>
          <cell r="C346">
            <v>0</v>
          </cell>
          <cell r="E346">
            <v>597.58000000000004</v>
          </cell>
          <cell r="F346">
            <v>-597.58000000000004</v>
          </cell>
          <cell r="H346" t="str">
            <v>Woking (Boundary Road)</v>
          </cell>
          <cell r="I346" t="str">
            <v>M179131</v>
          </cell>
          <cell r="J346" t="str">
            <v>iDN</v>
          </cell>
          <cell r="K346" t="str">
            <v>South</v>
          </cell>
          <cell r="Q346">
            <v>0</v>
          </cell>
          <cell r="R346">
            <v>0</v>
          </cell>
          <cell r="S346">
            <v>0</v>
          </cell>
          <cell r="T346">
            <v>2277.66</v>
          </cell>
          <cell r="V346">
            <v>597.58000000000004</v>
          </cell>
          <cell r="W346">
            <v>-597.58000000000004</v>
          </cell>
          <cell r="X346">
            <v>796.77333333333343</v>
          </cell>
          <cell r="Y346">
            <v>-796.77333333333343</v>
          </cell>
          <cell r="AA346">
            <v>0</v>
          </cell>
          <cell r="AB346">
            <v>0</v>
          </cell>
          <cell r="AC346">
            <v>0</v>
          </cell>
          <cell r="AD346">
            <v>2277.66</v>
          </cell>
          <cell r="AE346">
            <v>0</v>
          </cell>
          <cell r="AG346">
            <v>0</v>
          </cell>
          <cell r="AH346">
            <v>0</v>
          </cell>
          <cell r="AI346">
            <v>1000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X346">
            <v>1000</v>
          </cell>
          <cell r="BY346">
            <v>0</v>
          </cell>
          <cell r="CA346">
            <v>1000</v>
          </cell>
          <cell r="CC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V346">
            <v>0</v>
          </cell>
          <cell r="DW346">
            <v>0</v>
          </cell>
          <cell r="DY346">
            <v>0</v>
          </cell>
          <cell r="DZ346">
            <v>0</v>
          </cell>
          <cell r="EA346">
            <v>0</v>
          </cell>
          <cell r="EB346">
            <v>0</v>
          </cell>
          <cell r="EC346">
            <v>0</v>
          </cell>
          <cell r="ED346">
            <v>0</v>
          </cell>
          <cell r="EE346">
            <v>0</v>
          </cell>
          <cell r="EF346">
            <v>0</v>
          </cell>
          <cell r="EG346">
            <v>0</v>
          </cell>
          <cell r="EH346">
            <v>0</v>
          </cell>
          <cell r="EI346">
            <v>0</v>
          </cell>
          <cell r="EJ346">
            <v>0</v>
          </cell>
          <cell r="EL346">
            <v>0</v>
          </cell>
          <cell r="EM346">
            <v>0</v>
          </cell>
        </row>
        <row r="347">
          <cell r="A347" t="str">
            <v>M179135</v>
          </cell>
          <cell r="B347">
            <v>0</v>
          </cell>
          <cell r="C347">
            <v>0</v>
          </cell>
          <cell r="E347">
            <v>268.26</v>
          </cell>
          <cell r="F347">
            <v>-268.26</v>
          </cell>
          <cell r="H347" t="str">
            <v>Woodcote (Woodmanstone Lane)</v>
          </cell>
          <cell r="I347" t="str">
            <v>M179135</v>
          </cell>
          <cell r="J347" t="str">
            <v>iDN</v>
          </cell>
          <cell r="K347" t="str">
            <v>South</v>
          </cell>
          <cell r="Q347">
            <v>0</v>
          </cell>
          <cell r="R347">
            <v>0</v>
          </cell>
          <cell r="S347">
            <v>0</v>
          </cell>
          <cell r="T347">
            <v>4401.8100000000004</v>
          </cell>
          <cell r="V347">
            <v>268.26</v>
          </cell>
          <cell r="W347">
            <v>-268.26</v>
          </cell>
          <cell r="X347">
            <v>357.68</v>
          </cell>
          <cell r="Y347">
            <v>-357.68</v>
          </cell>
          <cell r="AA347">
            <v>0</v>
          </cell>
          <cell r="AB347">
            <v>0</v>
          </cell>
          <cell r="AC347">
            <v>0</v>
          </cell>
          <cell r="AD347">
            <v>4401.8100000000004</v>
          </cell>
          <cell r="AE347">
            <v>0</v>
          </cell>
          <cell r="AG347">
            <v>0</v>
          </cell>
          <cell r="AH347">
            <v>0</v>
          </cell>
          <cell r="AI347">
            <v>1000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X347">
            <v>1000</v>
          </cell>
          <cell r="BY347">
            <v>0</v>
          </cell>
          <cell r="CA347">
            <v>1000</v>
          </cell>
          <cell r="CC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V347">
            <v>0</v>
          </cell>
          <cell r="DW347">
            <v>0</v>
          </cell>
          <cell r="DY347">
            <v>0</v>
          </cell>
          <cell r="DZ347">
            <v>0</v>
          </cell>
          <cell r="EA347">
            <v>0</v>
          </cell>
          <cell r="EB347">
            <v>0</v>
          </cell>
          <cell r="EC347">
            <v>0</v>
          </cell>
          <cell r="ED347">
            <v>0</v>
          </cell>
          <cell r="EE347">
            <v>0</v>
          </cell>
          <cell r="EF347">
            <v>0</v>
          </cell>
          <cell r="EG347">
            <v>0</v>
          </cell>
          <cell r="EH347">
            <v>0</v>
          </cell>
          <cell r="EI347">
            <v>0</v>
          </cell>
          <cell r="EJ347">
            <v>0</v>
          </cell>
          <cell r="EL347">
            <v>0</v>
          </cell>
          <cell r="EM347">
            <v>0</v>
          </cell>
        </row>
        <row r="348">
          <cell r="A348" t="str">
            <v>M308739</v>
          </cell>
          <cell r="B348">
            <v>9.19</v>
          </cell>
          <cell r="C348">
            <v>-9.19</v>
          </cell>
          <cell r="E348">
            <v>7746.57</v>
          </cell>
          <cell r="F348">
            <v>-7746.57</v>
          </cell>
          <cell r="H348" t="str">
            <v>Worthing (Park Road)</v>
          </cell>
          <cell r="I348" t="str">
            <v>M308739</v>
          </cell>
          <cell r="J348" t="str">
            <v>iDN</v>
          </cell>
          <cell r="K348" t="str">
            <v>South</v>
          </cell>
          <cell r="Q348">
            <v>0</v>
          </cell>
          <cell r="R348">
            <v>0</v>
          </cell>
          <cell r="S348">
            <v>0</v>
          </cell>
          <cell r="T348">
            <v>58587.98</v>
          </cell>
          <cell r="V348">
            <v>7774.1399999999994</v>
          </cell>
          <cell r="W348">
            <v>-7774.1399999999994</v>
          </cell>
          <cell r="X348">
            <v>10328.76</v>
          </cell>
          <cell r="Y348">
            <v>-10328.76</v>
          </cell>
          <cell r="AA348">
            <v>0</v>
          </cell>
          <cell r="AB348">
            <v>0</v>
          </cell>
          <cell r="AC348">
            <v>0</v>
          </cell>
          <cell r="AD348">
            <v>58587.98</v>
          </cell>
          <cell r="AE348">
            <v>0</v>
          </cell>
          <cell r="AG348">
            <v>0</v>
          </cell>
          <cell r="AH348">
            <v>0</v>
          </cell>
          <cell r="AI348">
            <v>4000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X348">
            <v>4000</v>
          </cell>
          <cell r="BY348">
            <v>0</v>
          </cell>
          <cell r="CA348">
            <v>4000</v>
          </cell>
          <cell r="CC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V348">
            <v>0</v>
          </cell>
          <cell r="DW348">
            <v>0</v>
          </cell>
          <cell r="DY348">
            <v>0</v>
          </cell>
          <cell r="DZ348">
            <v>0</v>
          </cell>
          <cell r="EA348">
            <v>0</v>
          </cell>
          <cell r="EB348">
            <v>0</v>
          </cell>
          <cell r="EC348">
            <v>0</v>
          </cell>
          <cell r="ED348">
            <v>0</v>
          </cell>
          <cell r="EE348">
            <v>0</v>
          </cell>
          <cell r="EF348">
            <v>0</v>
          </cell>
          <cell r="EG348">
            <v>0</v>
          </cell>
          <cell r="EH348">
            <v>0</v>
          </cell>
          <cell r="EI348">
            <v>0</v>
          </cell>
          <cell r="EJ348">
            <v>0</v>
          </cell>
          <cell r="EL348">
            <v>0</v>
          </cell>
          <cell r="EM348">
            <v>0</v>
          </cell>
        </row>
        <row r="349">
          <cell r="A349" t="str">
            <v>M308763</v>
          </cell>
          <cell r="B349">
            <v>0</v>
          </cell>
          <cell r="C349">
            <v>0</v>
          </cell>
          <cell r="E349">
            <v>21131.34</v>
          </cell>
          <cell r="F349">
            <v>-21131.329999999994</v>
          </cell>
          <cell r="H349" t="str">
            <v>Wrexham (Maelor, Marchwiel)</v>
          </cell>
          <cell r="I349" t="str">
            <v>M308763</v>
          </cell>
          <cell r="J349" t="str">
            <v>iDN</v>
          </cell>
          <cell r="K349" t="str">
            <v>South</v>
          </cell>
          <cell r="Q349">
            <v>1.0000000005675247E-2</v>
          </cell>
          <cell r="R349">
            <v>0</v>
          </cell>
          <cell r="S349">
            <v>0</v>
          </cell>
          <cell r="T349">
            <v>178618.38999999998</v>
          </cell>
          <cell r="V349">
            <v>21131.34</v>
          </cell>
          <cell r="W349">
            <v>-21131.329999999994</v>
          </cell>
          <cell r="X349">
            <v>28175.120000000003</v>
          </cell>
          <cell r="Y349">
            <v>-28175.109999999997</v>
          </cell>
          <cell r="AA349">
            <v>0</v>
          </cell>
          <cell r="AB349">
            <v>1.0000000005675247E-2</v>
          </cell>
          <cell r="AC349">
            <v>1.0000000005675247E-2</v>
          </cell>
          <cell r="AD349">
            <v>178618.4</v>
          </cell>
          <cell r="AE349">
            <v>1.0000000005675247E-2</v>
          </cell>
          <cell r="AG349">
            <v>0</v>
          </cell>
          <cell r="AH349">
            <v>0</v>
          </cell>
          <cell r="AI349">
            <v>0</v>
          </cell>
          <cell r="AJ349">
            <v>41000</v>
          </cell>
          <cell r="AK349">
            <v>0</v>
          </cell>
          <cell r="AL349">
            <v>0</v>
          </cell>
          <cell r="AM349">
            <v>0</v>
          </cell>
          <cell r="AN349">
            <v>0</v>
          </cell>
          <cell r="AO349">
            <v>18000</v>
          </cell>
          <cell r="AP349">
            <v>0</v>
          </cell>
          <cell r="AQ349">
            <v>0</v>
          </cell>
          <cell r="AR349">
            <v>0</v>
          </cell>
          <cell r="AS349">
            <v>0</v>
          </cell>
          <cell r="AT349">
            <v>0</v>
          </cell>
          <cell r="AU349">
            <v>0</v>
          </cell>
          <cell r="AV349">
            <v>0</v>
          </cell>
          <cell r="AW349">
            <v>0</v>
          </cell>
          <cell r="AX349">
            <v>3000</v>
          </cell>
          <cell r="AY349">
            <v>0</v>
          </cell>
          <cell r="AZ349">
            <v>0</v>
          </cell>
          <cell r="BA349">
            <v>0</v>
          </cell>
          <cell r="BB349">
            <v>0</v>
          </cell>
          <cell r="BC349">
            <v>12000</v>
          </cell>
          <cell r="BD349">
            <v>0</v>
          </cell>
          <cell r="BE349">
            <v>0</v>
          </cell>
          <cell r="BF349">
            <v>0</v>
          </cell>
          <cell r="BG349">
            <v>0</v>
          </cell>
          <cell r="BH349">
            <v>1000</v>
          </cell>
          <cell r="BI349">
            <v>0</v>
          </cell>
          <cell r="BJ349">
            <v>9000</v>
          </cell>
          <cell r="BK349">
            <v>0</v>
          </cell>
          <cell r="BL349">
            <v>0</v>
          </cell>
          <cell r="BM349">
            <v>0</v>
          </cell>
          <cell r="BN349">
            <v>0</v>
          </cell>
          <cell r="BO349">
            <v>0</v>
          </cell>
          <cell r="BP349">
            <v>0</v>
          </cell>
          <cell r="BQ349">
            <v>0</v>
          </cell>
          <cell r="BR349">
            <v>0</v>
          </cell>
          <cell r="BS349">
            <v>0</v>
          </cell>
          <cell r="BT349">
            <v>0</v>
          </cell>
          <cell r="BU349">
            <v>0</v>
          </cell>
          <cell r="BV349">
            <v>0</v>
          </cell>
          <cell r="BX349">
            <v>84000</v>
          </cell>
          <cell r="BY349">
            <v>0</v>
          </cell>
          <cell r="CA349">
            <v>84000</v>
          </cell>
          <cell r="CC349">
            <v>0</v>
          </cell>
          <cell r="CE349">
            <v>0</v>
          </cell>
          <cell r="CF349">
            <v>0</v>
          </cell>
          <cell r="CG349">
            <v>0</v>
          </cell>
          <cell r="CH349">
            <v>4.8809523837224419E-3</v>
          </cell>
          <cell r="CI349">
            <v>0</v>
          </cell>
          <cell r="CJ349">
            <v>0</v>
          </cell>
          <cell r="CK349">
            <v>0</v>
          </cell>
          <cell r="CL349">
            <v>0</v>
          </cell>
          <cell r="CM349">
            <v>2.1428571440732674E-3</v>
          </cell>
          <cell r="CN349">
            <v>0</v>
          </cell>
          <cell r="CO349">
            <v>0</v>
          </cell>
          <cell r="CP349">
            <v>0</v>
          </cell>
          <cell r="CQ349">
            <v>0</v>
          </cell>
          <cell r="CR349">
            <v>0</v>
          </cell>
          <cell r="CS349">
            <v>0</v>
          </cell>
          <cell r="CT349">
            <v>0</v>
          </cell>
          <cell r="CU349">
            <v>0</v>
          </cell>
          <cell r="CV349">
            <v>3.5714285734554451E-4</v>
          </cell>
          <cell r="CW349">
            <v>0</v>
          </cell>
          <cell r="CX349">
            <v>0</v>
          </cell>
          <cell r="CY349">
            <v>0</v>
          </cell>
          <cell r="CZ349">
            <v>0</v>
          </cell>
          <cell r="DA349">
            <v>1.428571429382178E-3</v>
          </cell>
          <cell r="DB349">
            <v>0</v>
          </cell>
          <cell r="DC349">
            <v>0</v>
          </cell>
          <cell r="DD349">
            <v>0</v>
          </cell>
          <cell r="DE349">
            <v>0</v>
          </cell>
          <cell r="DF349">
            <v>1.1904761911518151E-4</v>
          </cell>
          <cell r="DG349">
            <v>0</v>
          </cell>
          <cell r="DH349">
            <v>1.0714285720366337E-3</v>
          </cell>
          <cell r="DI349">
            <v>0</v>
          </cell>
          <cell r="DJ349">
            <v>0</v>
          </cell>
          <cell r="DK349">
            <v>0</v>
          </cell>
          <cell r="DL349">
            <v>0</v>
          </cell>
          <cell r="DM349">
            <v>0</v>
          </cell>
          <cell r="DN349">
            <v>0</v>
          </cell>
          <cell r="DO349">
            <v>0</v>
          </cell>
          <cell r="DP349">
            <v>0</v>
          </cell>
          <cell r="DQ349">
            <v>0</v>
          </cell>
          <cell r="DR349">
            <v>0</v>
          </cell>
          <cell r="DS349">
            <v>0</v>
          </cell>
          <cell r="DT349">
            <v>0</v>
          </cell>
          <cell r="DV349">
            <v>1.0000000005675247E-2</v>
          </cell>
          <cell r="DW349">
            <v>0</v>
          </cell>
          <cell r="DY349">
            <v>4.8809523837224419E-3</v>
          </cell>
          <cell r="DZ349">
            <v>0</v>
          </cell>
          <cell r="EA349">
            <v>2.1428571440732674E-3</v>
          </cell>
          <cell r="EB349">
            <v>0</v>
          </cell>
          <cell r="EC349">
            <v>0</v>
          </cell>
          <cell r="ED349">
            <v>1.7857142867277226E-3</v>
          </cell>
          <cell r="EE349">
            <v>1.1904761911518153E-3</v>
          </cell>
          <cell r="EF349">
            <v>0</v>
          </cell>
          <cell r="EG349">
            <v>0</v>
          </cell>
          <cell r="EH349">
            <v>0</v>
          </cell>
          <cell r="EI349">
            <v>0</v>
          </cell>
          <cell r="EJ349">
            <v>0</v>
          </cell>
          <cell r="EL349">
            <v>1.0000000005675247E-2</v>
          </cell>
          <cell r="EM349">
            <v>0</v>
          </cell>
        </row>
        <row r="351">
          <cell r="B351">
            <v>8670.1700000000037</v>
          </cell>
          <cell r="C351">
            <v>-2728.2000000000044</v>
          </cell>
          <cell r="E351">
            <v>878182.09</v>
          </cell>
          <cell r="F351">
            <v>-824704.42999999993</v>
          </cell>
          <cell r="H351" t="str">
            <v>South iDN</v>
          </cell>
          <cell r="Q351">
            <v>71303.570000000022</v>
          </cell>
          <cell r="R351">
            <v>0</v>
          </cell>
          <cell r="S351">
            <v>0</v>
          </cell>
          <cell r="T351">
            <v>4556534.0399999982</v>
          </cell>
          <cell r="V351">
            <v>904192.60000000021</v>
          </cell>
          <cell r="W351">
            <v>-832889.03</v>
          </cell>
          <cell r="X351">
            <v>1170909.4533333336</v>
          </cell>
          <cell r="Y351">
            <v>-1099605.8833333333</v>
          </cell>
          <cell r="AA351">
            <v>5941.97</v>
          </cell>
          <cell r="AB351">
            <v>53477.659999999974</v>
          </cell>
          <cell r="AC351">
            <v>71303.570000000022</v>
          </cell>
          <cell r="AD351">
            <v>4627837.6100000003</v>
          </cell>
          <cell r="AE351">
            <v>71303.570000000022</v>
          </cell>
          <cell r="AG351">
            <v>0</v>
          </cell>
          <cell r="AH351">
            <v>0</v>
          </cell>
          <cell r="AI351">
            <v>737000</v>
          </cell>
          <cell r="AJ351">
            <v>476000</v>
          </cell>
          <cell r="AK351">
            <v>0</v>
          </cell>
          <cell r="AL351">
            <v>0</v>
          </cell>
          <cell r="AM351">
            <v>0</v>
          </cell>
          <cell r="AN351">
            <v>0</v>
          </cell>
          <cell r="AO351">
            <v>121000</v>
          </cell>
          <cell r="AP351">
            <v>14000</v>
          </cell>
          <cell r="AQ351">
            <v>0</v>
          </cell>
          <cell r="AR351">
            <v>9000</v>
          </cell>
          <cell r="AS351">
            <v>0</v>
          </cell>
          <cell r="AT351">
            <v>0</v>
          </cell>
          <cell r="AU351">
            <v>0</v>
          </cell>
          <cell r="AV351">
            <v>0</v>
          </cell>
          <cell r="AW351">
            <v>0</v>
          </cell>
          <cell r="AX351">
            <v>30000</v>
          </cell>
          <cell r="AY351">
            <v>0</v>
          </cell>
          <cell r="AZ351">
            <v>0</v>
          </cell>
          <cell r="BA351">
            <v>0</v>
          </cell>
          <cell r="BB351">
            <v>0</v>
          </cell>
          <cell r="BC351">
            <v>31000</v>
          </cell>
          <cell r="BD351">
            <v>25000</v>
          </cell>
          <cell r="BE351">
            <v>0</v>
          </cell>
          <cell r="BF351">
            <v>0</v>
          </cell>
          <cell r="BG351">
            <v>0</v>
          </cell>
          <cell r="BH351">
            <v>1000</v>
          </cell>
          <cell r="BI351">
            <v>1000</v>
          </cell>
          <cell r="BJ351">
            <v>39000</v>
          </cell>
          <cell r="BK351">
            <v>0</v>
          </cell>
          <cell r="BL351">
            <v>6000</v>
          </cell>
          <cell r="BM351">
            <v>0</v>
          </cell>
          <cell r="BN351">
            <v>0</v>
          </cell>
          <cell r="BO351">
            <v>0</v>
          </cell>
          <cell r="BP351">
            <v>0</v>
          </cell>
          <cell r="BQ351">
            <v>0</v>
          </cell>
          <cell r="BR351">
            <v>0</v>
          </cell>
          <cell r="BS351">
            <v>0</v>
          </cell>
          <cell r="BT351">
            <v>0</v>
          </cell>
          <cell r="BU351">
            <v>0</v>
          </cell>
          <cell r="BV351">
            <v>0</v>
          </cell>
          <cell r="BW351">
            <v>0</v>
          </cell>
          <cell r="BX351">
            <v>1490000</v>
          </cell>
          <cell r="BY351">
            <v>0</v>
          </cell>
          <cell r="BZ351">
            <v>0</v>
          </cell>
          <cell r="CA351">
            <v>1490000</v>
          </cell>
          <cell r="CB351">
            <v>0</v>
          </cell>
          <cell r="CC351">
            <v>0</v>
          </cell>
          <cell r="CE351">
            <v>0</v>
          </cell>
          <cell r="CF351">
            <v>0</v>
          </cell>
          <cell r="CG351">
            <v>4.5665501147877704E-3</v>
          </cell>
          <cell r="CH351">
            <v>-5.2499043242174678E-2</v>
          </cell>
          <cell r="CI351">
            <v>0</v>
          </cell>
          <cell r="CJ351">
            <v>0</v>
          </cell>
          <cell r="CK351">
            <v>0</v>
          </cell>
          <cell r="CL351">
            <v>0</v>
          </cell>
          <cell r="CM351">
            <v>-1.5444804083837879E-2</v>
          </cell>
          <cell r="CN351">
            <v>2.4999999991450752E-4</v>
          </cell>
          <cell r="CO351">
            <v>0</v>
          </cell>
          <cell r="CP351">
            <v>2.2499999992305674E-4</v>
          </cell>
          <cell r="CQ351">
            <v>0</v>
          </cell>
          <cell r="CR351">
            <v>0</v>
          </cell>
          <cell r="CS351">
            <v>0</v>
          </cell>
          <cell r="CT351">
            <v>0</v>
          </cell>
          <cell r="CU351">
            <v>0</v>
          </cell>
          <cell r="CV351">
            <v>70545.960154415588</v>
          </cell>
          <cell r="CW351">
            <v>0</v>
          </cell>
          <cell r="CX351">
            <v>0</v>
          </cell>
          <cell r="CY351">
            <v>0</v>
          </cell>
          <cell r="CZ351">
            <v>0</v>
          </cell>
          <cell r="DA351">
            <v>6.2720779281088255E-4</v>
          </cell>
          <cell r="DB351">
            <v>8.4324110579046135E-4</v>
          </cell>
          <cell r="DC351">
            <v>0</v>
          </cell>
          <cell r="DD351">
            <v>0</v>
          </cell>
          <cell r="DE351">
            <v>0</v>
          </cell>
          <cell r="DF351">
            <v>1.1904761911518151E-4</v>
          </cell>
          <cell r="DG351">
            <v>8.6956521693576616E-5</v>
          </cell>
          <cell r="DH351">
            <v>1.0714285720366337E-3</v>
          </cell>
          <cell r="DI351">
            <v>0</v>
          </cell>
          <cell r="DJ351">
            <v>757.66999999999973</v>
          </cell>
          <cell r="DK351">
            <v>0</v>
          </cell>
          <cell r="DL351">
            <v>0</v>
          </cell>
          <cell r="DM351">
            <v>0</v>
          </cell>
          <cell r="DN351">
            <v>0</v>
          </cell>
          <cell r="DO351">
            <v>0</v>
          </cell>
          <cell r="DP351">
            <v>0</v>
          </cell>
          <cell r="DQ351">
            <v>0</v>
          </cell>
          <cell r="DR351">
            <v>0</v>
          </cell>
          <cell r="DS351">
            <v>0</v>
          </cell>
          <cell r="DT351">
            <v>0</v>
          </cell>
          <cell r="DV351">
            <v>71303.570000000022</v>
          </cell>
          <cell r="DW351">
            <v>0</v>
          </cell>
          <cell r="DY351">
            <v>-4.7932493127386906E-2</v>
          </cell>
          <cell r="DZ351">
            <v>0</v>
          </cell>
          <cell r="EA351">
            <v>-1.4969804084000312E-2</v>
          </cell>
          <cell r="EB351">
            <v>0</v>
          </cell>
          <cell r="EC351">
            <v>8.4324110579046135E-4</v>
          </cell>
          <cell r="ED351">
            <v>70545.960781623377</v>
          </cell>
          <cell r="EE351">
            <v>1.2774327128453919E-3</v>
          </cell>
          <cell r="EF351">
            <v>757.66999999999973</v>
          </cell>
          <cell r="EG351">
            <v>0</v>
          </cell>
          <cell r="EH351">
            <v>0</v>
          </cell>
          <cell r="EI351">
            <v>0</v>
          </cell>
          <cell r="EJ351">
            <v>0</v>
          </cell>
          <cell r="EL351">
            <v>71303.570000000022</v>
          </cell>
          <cell r="EM351">
            <v>0</v>
          </cell>
        </row>
        <row r="353">
          <cell r="H353" t="str">
            <v>Estates</v>
          </cell>
        </row>
        <row r="354">
          <cell r="A354" t="str">
            <v>82055</v>
          </cell>
          <cell r="B354">
            <v>-2234.33</v>
          </cell>
          <cell r="C354">
            <v>2234.33</v>
          </cell>
          <cell r="E354">
            <v>19433.009999999998</v>
          </cell>
          <cell r="F354">
            <v>-19433.009999999998</v>
          </cell>
          <cell r="H354" t="str">
            <v>Closure Costs (NGC)</v>
          </cell>
          <cell r="I354" t="str">
            <v>82055</v>
          </cell>
          <cell r="J354" t="str">
            <v>Staff</v>
          </cell>
          <cell r="K354" t="str">
            <v>Estates</v>
          </cell>
          <cell r="Q354">
            <v>0</v>
          </cell>
          <cell r="R354">
            <v>0</v>
          </cell>
          <cell r="S354">
            <v>0</v>
          </cell>
          <cell r="T354">
            <v>41959.65</v>
          </cell>
          <cell r="V354">
            <v>12730.019999999999</v>
          </cell>
          <cell r="W354">
            <v>-12730.019999999999</v>
          </cell>
          <cell r="X354">
            <v>25910.68</v>
          </cell>
          <cell r="Y354">
            <v>-25910.68</v>
          </cell>
          <cell r="AA354">
            <v>0</v>
          </cell>
          <cell r="AB354">
            <v>0</v>
          </cell>
          <cell r="AC354">
            <v>0</v>
          </cell>
          <cell r="AD354">
            <v>41959.65</v>
          </cell>
          <cell r="AE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100000</v>
          </cell>
          <cell r="BO354">
            <v>0</v>
          </cell>
          <cell r="BP354">
            <v>0</v>
          </cell>
          <cell r="BQ354">
            <v>0</v>
          </cell>
          <cell r="BR354">
            <v>0</v>
          </cell>
          <cell r="BS354">
            <v>0</v>
          </cell>
          <cell r="BT354">
            <v>0</v>
          </cell>
          <cell r="BU354">
            <v>0</v>
          </cell>
          <cell r="BV354">
            <v>0</v>
          </cell>
          <cell r="BX354">
            <v>0</v>
          </cell>
          <cell r="BY354">
            <v>100000</v>
          </cell>
          <cell r="CA354">
            <v>100000</v>
          </cell>
          <cell r="CC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V354">
            <v>0</v>
          </cell>
          <cell r="DW354">
            <v>0</v>
          </cell>
          <cell r="DY354">
            <v>0</v>
          </cell>
          <cell r="DZ354">
            <v>0</v>
          </cell>
          <cell r="EA354">
            <v>0</v>
          </cell>
          <cell r="EB354">
            <v>0</v>
          </cell>
          <cell r="EC354">
            <v>0</v>
          </cell>
          <cell r="ED354">
            <v>0</v>
          </cell>
          <cell r="EE354">
            <v>0</v>
          </cell>
          <cell r="EF354">
            <v>0</v>
          </cell>
          <cell r="EG354">
            <v>0</v>
          </cell>
          <cell r="EH354">
            <v>0</v>
          </cell>
          <cell r="EI354">
            <v>0</v>
          </cell>
          <cell r="EJ354">
            <v>0</v>
          </cell>
          <cell r="EL354">
            <v>0</v>
          </cell>
          <cell r="EM354">
            <v>0</v>
          </cell>
        </row>
        <row r="355">
          <cell r="A355" t="str">
            <v>82010</v>
          </cell>
          <cell r="B355">
            <v>-16899.38</v>
          </cell>
          <cell r="C355">
            <v>16899.38</v>
          </cell>
          <cell r="E355">
            <v>8986.7199999999993</v>
          </cell>
          <cell r="F355">
            <v>-8986.7199999999993</v>
          </cell>
          <cell r="H355" t="str">
            <v>Closure Costs (Transco)</v>
          </cell>
          <cell r="I355" t="str">
            <v>82010</v>
          </cell>
          <cell r="J355" t="str">
            <v>Staff</v>
          </cell>
          <cell r="K355" t="str">
            <v>Estates</v>
          </cell>
          <cell r="Q355">
            <v>0</v>
          </cell>
          <cell r="R355">
            <v>0</v>
          </cell>
          <cell r="S355">
            <v>0</v>
          </cell>
          <cell r="T355">
            <v>93969.35</v>
          </cell>
          <cell r="V355">
            <v>-41711.42</v>
          </cell>
          <cell r="W355">
            <v>41711.42</v>
          </cell>
          <cell r="X355">
            <v>11982.293333333331</v>
          </cell>
          <cell r="Y355">
            <v>-11982.293333333331</v>
          </cell>
          <cell r="AA355">
            <v>0</v>
          </cell>
          <cell r="AB355">
            <v>0</v>
          </cell>
          <cell r="AC355">
            <v>0</v>
          </cell>
          <cell r="AD355">
            <v>93969.35</v>
          </cell>
          <cell r="AE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1000</v>
          </cell>
          <cell r="BM355">
            <v>0</v>
          </cell>
          <cell r="BN355">
            <v>0</v>
          </cell>
          <cell r="BO355">
            <v>0</v>
          </cell>
          <cell r="BP355">
            <v>0</v>
          </cell>
          <cell r="BQ355">
            <v>0</v>
          </cell>
          <cell r="BR355">
            <v>0</v>
          </cell>
          <cell r="BS355">
            <v>0</v>
          </cell>
          <cell r="BT355">
            <v>0</v>
          </cell>
          <cell r="BU355">
            <v>0</v>
          </cell>
          <cell r="BV355">
            <v>0</v>
          </cell>
          <cell r="BX355">
            <v>1000</v>
          </cell>
          <cell r="BY355">
            <v>0</v>
          </cell>
          <cell r="CA355">
            <v>1000</v>
          </cell>
          <cell r="CC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V355">
            <v>0</v>
          </cell>
          <cell r="DW355">
            <v>0</v>
          </cell>
          <cell r="DY355">
            <v>0</v>
          </cell>
          <cell r="DZ355">
            <v>0</v>
          </cell>
          <cell r="EA355">
            <v>0</v>
          </cell>
          <cell r="EB355">
            <v>0</v>
          </cell>
          <cell r="EC355">
            <v>0</v>
          </cell>
          <cell r="ED355">
            <v>0</v>
          </cell>
          <cell r="EE355">
            <v>0</v>
          </cell>
          <cell r="EF355">
            <v>0</v>
          </cell>
          <cell r="EG355">
            <v>0</v>
          </cell>
          <cell r="EH355">
            <v>0</v>
          </cell>
          <cell r="EI355">
            <v>0</v>
          </cell>
          <cell r="EJ355">
            <v>0</v>
          </cell>
          <cell r="EL355">
            <v>0</v>
          </cell>
          <cell r="EM355">
            <v>0</v>
          </cell>
        </row>
        <row r="356">
          <cell r="A356" t="str">
            <v>82054</v>
          </cell>
          <cell r="B356">
            <v>4371.9799999999996</v>
          </cell>
          <cell r="C356">
            <v>1853.0600000000004</v>
          </cell>
          <cell r="E356">
            <v>39418.269999999997</v>
          </cell>
          <cell r="F356">
            <v>16607.090000000004</v>
          </cell>
          <cell r="H356" t="str">
            <v>Estates Staff Costs (NGC)</v>
          </cell>
          <cell r="I356" t="str">
            <v>82054</v>
          </cell>
          <cell r="J356" t="str">
            <v>Staff</v>
          </cell>
          <cell r="K356" t="str">
            <v>Estates</v>
          </cell>
          <cell r="Q356">
            <v>74700.479999999996</v>
          </cell>
          <cell r="R356">
            <v>0</v>
          </cell>
          <cell r="S356">
            <v>0</v>
          </cell>
          <cell r="T356">
            <v>-21684.609999999993</v>
          </cell>
          <cell r="V356">
            <v>52534.209999999992</v>
          </cell>
          <cell r="W356">
            <v>22166.270000000004</v>
          </cell>
          <cell r="X356">
            <v>52557.693333333329</v>
          </cell>
          <cell r="Y356">
            <v>22142.786666666667</v>
          </cell>
          <cell r="AA356">
            <v>6225.04</v>
          </cell>
          <cell r="AB356">
            <v>56025.36</v>
          </cell>
          <cell r="AC356">
            <v>74700.479999999996</v>
          </cell>
          <cell r="AD356">
            <v>53015.87</v>
          </cell>
          <cell r="AE356">
            <v>74700.479999999996</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100000</v>
          </cell>
          <cell r="BO356">
            <v>0</v>
          </cell>
          <cell r="BP356">
            <v>0</v>
          </cell>
          <cell r="BQ356">
            <v>0</v>
          </cell>
          <cell r="BR356">
            <v>0</v>
          </cell>
          <cell r="BS356">
            <v>0</v>
          </cell>
          <cell r="BT356">
            <v>0</v>
          </cell>
          <cell r="BU356">
            <v>0</v>
          </cell>
          <cell r="BV356">
            <v>0</v>
          </cell>
          <cell r="BX356">
            <v>0</v>
          </cell>
          <cell r="BY356">
            <v>100000</v>
          </cell>
          <cell r="CA356">
            <v>100000</v>
          </cell>
          <cell r="CC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74700.479999999996</v>
          </cell>
          <cell r="DM356">
            <v>0</v>
          </cell>
          <cell r="DN356">
            <v>0</v>
          </cell>
          <cell r="DO356">
            <v>0</v>
          </cell>
          <cell r="DP356">
            <v>0</v>
          </cell>
          <cell r="DQ356">
            <v>0</v>
          </cell>
          <cell r="DR356">
            <v>0</v>
          </cell>
          <cell r="DS356">
            <v>0</v>
          </cell>
          <cell r="DT356">
            <v>0</v>
          </cell>
          <cell r="DV356">
            <v>74700.479999999996</v>
          </cell>
          <cell r="DW356">
            <v>0</v>
          </cell>
          <cell r="DY356">
            <v>0</v>
          </cell>
          <cell r="DZ356">
            <v>0</v>
          </cell>
          <cell r="EA356">
            <v>0</v>
          </cell>
          <cell r="EB356">
            <v>0</v>
          </cell>
          <cell r="EC356">
            <v>0</v>
          </cell>
          <cell r="ED356">
            <v>0</v>
          </cell>
          <cell r="EE356">
            <v>0</v>
          </cell>
          <cell r="EF356">
            <v>0</v>
          </cell>
          <cell r="EG356">
            <v>74700.479999999996</v>
          </cell>
          <cell r="EH356">
            <v>0</v>
          </cell>
          <cell r="EI356">
            <v>0</v>
          </cell>
          <cell r="EJ356">
            <v>0</v>
          </cell>
          <cell r="EL356">
            <v>74700.479999999996</v>
          </cell>
          <cell r="EM356">
            <v>0</v>
          </cell>
        </row>
        <row r="357">
          <cell r="A357" t="str">
            <v>82004</v>
          </cell>
          <cell r="B357">
            <v>29648.560000000001</v>
          </cell>
          <cell r="C357">
            <v>-29505.52</v>
          </cell>
          <cell r="E357">
            <v>-251380.96</v>
          </cell>
          <cell r="F357">
            <v>252668.31999999998</v>
          </cell>
          <cell r="H357" t="str">
            <v>Estates Staff Costs (Transco)</v>
          </cell>
          <cell r="I357" t="str">
            <v>82004</v>
          </cell>
          <cell r="J357" t="str">
            <v>Staff</v>
          </cell>
          <cell r="K357" t="str">
            <v>Estates</v>
          </cell>
          <cell r="Q357">
            <v>1716.48</v>
          </cell>
          <cell r="R357">
            <v>0</v>
          </cell>
          <cell r="S357">
            <v>0</v>
          </cell>
          <cell r="T357">
            <v>-383881.07</v>
          </cell>
          <cell r="V357">
            <v>-162435.27999999997</v>
          </cell>
          <cell r="W357">
            <v>164151.75999999998</v>
          </cell>
          <cell r="X357">
            <v>-335174.61333333334</v>
          </cell>
          <cell r="Y357">
            <v>336891.09333333332</v>
          </cell>
          <cell r="AA357">
            <v>143.04</v>
          </cell>
          <cell r="AB357">
            <v>1287.3599999999999</v>
          </cell>
          <cell r="AC357">
            <v>1716.48</v>
          </cell>
          <cell r="AD357">
            <v>-382164.59</v>
          </cell>
          <cell r="AE357">
            <v>1716.48</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1000</v>
          </cell>
          <cell r="BX357">
            <v>1000</v>
          </cell>
          <cell r="BY357">
            <v>0</v>
          </cell>
          <cell r="CA357">
            <v>1000</v>
          </cell>
          <cell r="CC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1716.48</v>
          </cell>
          <cell r="DV357">
            <v>1716.48</v>
          </cell>
          <cell r="DW357">
            <v>0</v>
          </cell>
          <cell r="DY357">
            <v>0</v>
          </cell>
          <cell r="DZ357">
            <v>0</v>
          </cell>
          <cell r="EA357">
            <v>0</v>
          </cell>
          <cell r="EB357">
            <v>0</v>
          </cell>
          <cell r="EC357">
            <v>0</v>
          </cell>
          <cell r="ED357">
            <v>0</v>
          </cell>
          <cell r="EE357">
            <v>0</v>
          </cell>
          <cell r="EF357">
            <v>0</v>
          </cell>
          <cell r="EG357">
            <v>0</v>
          </cell>
          <cell r="EH357">
            <v>0</v>
          </cell>
          <cell r="EI357">
            <v>0</v>
          </cell>
          <cell r="EJ357">
            <v>1716.48</v>
          </cell>
          <cell r="EL357">
            <v>1716.48</v>
          </cell>
          <cell r="EM357">
            <v>0</v>
          </cell>
        </row>
        <row r="358">
          <cell r="A358" t="str">
            <v>82005</v>
          </cell>
          <cell r="B358">
            <v>96837.9</v>
          </cell>
          <cell r="C358">
            <v>-39180.119999999995</v>
          </cell>
          <cell r="E358">
            <v>362965.87</v>
          </cell>
          <cell r="F358">
            <v>155954.15000000002</v>
          </cell>
          <cell r="H358" t="str">
            <v>Telecoms Estates</v>
          </cell>
          <cell r="I358" t="str">
            <v>82005</v>
          </cell>
          <cell r="J358" t="str">
            <v>Staff</v>
          </cell>
          <cell r="K358" t="str">
            <v>Estates</v>
          </cell>
          <cell r="Q358">
            <v>491893.36</v>
          </cell>
          <cell r="R358">
            <v>0</v>
          </cell>
          <cell r="S358">
            <v>200000</v>
          </cell>
          <cell r="T358">
            <v>-40731.27999999997</v>
          </cell>
          <cell r="V358">
            <v>653479.56999999995</v>
          </cell>
          <cell r="W358">
            <v>-161586.20999999996</v>
          </cell>
          <cell r="X358">
            <v>483954.49333333329</v>
          </cell>
          <cell r="Y358">
            <v>7938.8666666666977</v>
          </cell>
          <cell r="AA358">
            <v>57657.78</v>
          </cell>
          <cell r="AB358">
            <v>518920.02</v>
          </cell>
          <cell r="AC358">
            <v>691893.36</v>
          </cell>
          <cell r="AD358">
            <v>451162.08</v>
          </cell>
          <cell r="AE358">
            <v>491893.36</v>
          </cell>
          <cell r="AG358">
            <v>0</v>
          </cell>
          <cell r="AH358">
            <v>0</v>
          </cell>
          <cell r="AI358">
            <v>0</v>
          </cell>
          <cell r="AJ358">
            <v>0</v>
          </cell>
          <cell r="AK358">
            <v>1000</v>
          </cell>
          <cell r="AL358">
            <v>1000</v>
          </cell>
          <cell r="AM358">
            <v>1000</v>
          </cell>
          <cell r="AN358">
            <v>1000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X358">
            <v>4000</v>
          </cell>
          <cell r="BY358">
            <v>0</v>
          </cell>
          <cell r="CA358">
            <v>4000</v>
          </cell>
          <cell r="CC358">
            <v>0</v>
          </cell>
          <cell r="CE358">
            <v>0</v>
          </cell>
          <cell r="CF358">
            <v>0</v>
          </cell>
          <cell r="CG358">
            <v>0</v>
          </cell>
          <cell r="CH358">
            <v>0</v>
          </cell>
          <cell r="CI358">
            <v>122973.34</v>
          </cell>
          <cell r="CJ358">
            <v>122973.34</v>
          </cell>
          <cell r="CK358">
            <v>122973.34</v>
          </cell>
          <cell r="CL358">
            <v>122973.34</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V358">
            <v>491893.36</v>
          </cell>
          <cell r="DW358">
            <v>0</v>
          </cell>
          <cell r="DY358">
            <v>0</v>
          </cell>
          <cell r="DZ358">
            <v>491893.36</v>
          </cell>
          <cell r="EA358">
            <v>0</v>
          </cell>
          <cell r="EB358">
            <v>0</v>
          </cell>
          <cell r="EC358">
            <v>0</v>
          </cell>
          <cell r="ED358">
            <v>0</v>
          </cell>
          <cell r="EE358">
            <v>0</v>
          </cell>
          <cell r="EF358">
            <v>0</v>
          </cell>
          <cell r="EG358">
            <v>0</v>
          </cell>
          <cell r="EH358">
            <v>0</v>
          </cell>
          <cell r="EI358">
            <v>0</v>
          </cell>
          <cell r="EJ358">
            <v>0</v>
          </cell>
          <cell r="EL358">
            <v>491893.36</v>
          </cell>
          <cell r="EM358">
            <v>0</v>
          </cell>
        </row>
        <row r="359">
          <cell r="A359" t="str">
            <v>82011</v>
          </cell>
          <cell r="B359">
            <v>207.03</v>
          </cell>
          <cell r="C359">
            <v>-207.03</v>
          </cell>
          <cell r="E359">
            <v>825.94</v>
          </cell>
          <cell r="F359">
            <v>-825.94</v>
          </cell>
          <cell r="H359" t="str">
            <v>Way Ahead Project</v>
          </cell>
          <cell r="I359" t="str">
            <v>82011</v>
          </cell>
          <cell r="J359" t="str">
            <v>Staff</v>
          </cell>
          <cell r="K359" t="str">
            <v>Estates</v>
          </cell>
          <cell r="Q359">
            <v>0</v>
          </cell>
          <cell r="R359">
            <v>0</v>
          </cell>
          <cell r="S359">
            <v>0</v>
          </cell>
          <cell r="T359">
            <v>2608.2800000000002</v>
          </cell>
          <cell r="V359">
            <v>1447.0300000000002</v>
          </cell>
          <cell r="W359">
            <v>-1447.0300000000002</v>
          </cell>
          <cell r="X359">
            <v>1101.2533333333333</v>
          </cell>
          <cell r="Y359">
            <v>-1101.2533333333333</v>
          </cell>
          <cell r="AA359">
            <v>0</v>
          </cell>
          <cell r="AB359">
            <v>0</v>
          </cell>
          <cell r="AC359">
            <v>0</v>
          </cell>
          <cell r="AD359">
            <v>2608.2800000000002</v>
          </cell>
          <cell r="AE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1000</v>
          </cell>
          <cell r="BM359">
            <v>0</v>
          </cell>
          <cell r="BN359">
            <v>0</v>
          </cell>
          <cell r="BO359">
            <v>0</v>
          </cell>
          <cell r="BP359">
            <v>0</v>
          </cell>
          <cell r="BQ359">
            <v>0</v>
          </cell>
          <cell r="BR359">
            <v>0</v>
          </cell>
          <cell r="BS359">
            <v>0</v>
          </cell>
          <cell r="BT359">
            <v>0</v>
          </cell>
          <cell r="BU359">
            <v>0</v>
          </cell>
          <cell r="BV359">
            <v>0</v>
          </cell>
          <cell r="BX359">
            <v>1000</v>
          </cell>
          <cell r="BY359">
            <v>0</v>
          </cell>
          <cell r="CA359">
            <v>1000</v>
          </cell>
          <cell r="CC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V359">
            <v>0</v>
          </cell>
          <cell r="DW359">
            <v>0</v>
          </cell>
          <cell r="DY359">
            <v>0</v>
          </cell>
          <cell r="DZ359">
            <v>0</v>
          </cell>
          <cell r="EA359">
            <v>0</v>
          </cell>
          <cell r="EB359">
            <v>0</v>
          </cell>
          <cell r="EC359">
            <v>0</v>
          </cell>
          <cell r="ED359">
            <v>0</v>
          </cell>
          <cell r="EE359">
            <v>0</v>
          </cell>
          <cell r="EF359">
            <v>0</v>
          </cell>
          <cell r="EG359">
            <v>0</v>
          </cell>
          <cell r="EH359">
            <v>0</v>
          </cell>
          <cell r="EI359">
            <v>0</v>
          </cell>
          <cell r="EJ359">
            <v>0</v>
          </cell>
          <cell r="EL359">
            <v>0</v>
          </cell>
          <cell r="EM359">
            <v>0</v>
          </cell>
        </row>
        <row r="360">
          <cell r="A360" t="str">
            <v>MA188</v>
          </cell>
          <cell r="B360">
            <v>0</v>
          </cell>
          <cell r="C360">
            <v>0</v>
          </cell>
          <cell r="E360">
            <v>0</v>
          </cell>
          <cell r="F360">
            <v>0</v>
          </cell>
          <cell r="H360" t="str">
            <v>Property Fixed Assets Holding Code</v>
          </cell>
          <cell r="I360" t="str">
            <v>MA188</v>
          </cell>
          <cell r="J360" t="str">
            <v/>
          </cell>
          <cell r="K360" t="str">
            <v>Estates</v>
          </cell>
          <cell r="Q360">
            <v>0</v>
          </cell>
          <cell r="R360">
            <v>0</v>
          </cell>
          <cell r="S360">
            <v>0</v>
          </cell>
          <cell r="T360">
            <v>0</v>
          </cell>
          <cell r="V360">
            <v>0</v>
          </cell>
          <cell r="W360">
            <v>0</v>
          </cell>
          <cell r="X360">
            <v>0</v>
          </cell>
          <cell r="Y360">
            <v>0</v>
          </cell>
          <cell r="AA360">
            <v>0</v>
          </cell>
          <cell r="AB360">
            <v>0</v>
          </cell>
          <cell r="AC360">
            <v>0</v>
          </cell>
          <cell r="AD360">
            <v>0</v>
          </cell>
          <cell r="AE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1000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X360">
            <v>1000</v>
          </cell>
          <cell r="BY360">
            <v>0</v>
          </cell>
          <cell r="CA360">
            <v>1000</v>
          </cell>
          <cell r="CC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V360">
            <v>0</v>
          </cell>
          <cell r="DW360">
            <v>0</v>
          </cell>
          <cell r="DY360">
            <v>0</v>
          </cell>
          <cell r="DZ360">
            <v>0</v>
          </cell>
          <cell r="EA360">
            <v>0</v>
          </cell>
          <cell r="EB360">
            <v>0</v>
          </cell>
          <cell r="EC360">
            <v>0</v>
          </cell>
          <cell r="ED360">
            <v>0</v>
          </cell>
          <cell r="EE360">
            <v>0</v>
          </cell>
          <cell r="EF360">
            <v>0</v>
          </cell>
          <cell r="EG360">
            <v>0</v>
          </cell>
          <cell r="EH360">
            <v>0</v>
          </cell>
          <cell r="EI360">
            <v>0</v>
          </cell>
          <cell r="EJ360">
            <v>0</v>
          </cell>
          <cell r="EL360">
            <v>0</v>
          </cell>
          <cell r="EM360">
            <v>0</v>
          </cell>
        </row>
        <row r="361">
          <cell r="A361" t="str">
            <v>MA206</v>
          </cell>
          <cell r="B361">
            <v>0</v>
          </cell>
          <cell r="C361">
            <v>0</v>
          </cell>
          <cell r="E361">
            <v>0</v>
          </cell>
          <cell r="F361">
            <v>0</v>
          </cell>
          <cell r="H361" t="str">
            <v>Mayflower Towers Disposals</v>
          </cell>
          <cell r="I361" t="str">
            <v>MA206</v>
          </cell>
          <cell r="J361" t="str">
            <v/>
          </cell>
          <cell r="K361" t="str">
            <v>Estates</v>
          </cell>
          <cell r="Q361">
            <v>0</v>
          </cell>
          <cell r="R361">
            <v>0</v>
          </cell>
          <cell r="S361">
            <v>0</v>
          </cell>
          <cell r="T361">
            <v>177.14</v>
          </cell>
          <cell r="V361">
            <v>0</v>
          </cell>
          <cell r="W361">
            <v>0</v>
          </cell>
          <cell r="X361">
            <v>0</v>
          </cell>
          <cell r="Y361">
            <v>0</v>
          </cell>
          <cell r="AA361">
            <v>0</v>
          </cell>
          <cell r="AB361">
            <v>0</v>
          </cell>
          <cell r="AC361">
            <v>0</v>
          </cell>
          <cell r="AD361">
            <v>177.14</v>
          </cell>
          <cell r="AE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1000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X361">
            <v>1000</v>
          </cell>
          <cell r="BY361">
            <v>0</v>
          </cell>
          <cell r="CA361">
            <v>1000</v>
          </cell>
          <cell r="CC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V361">
            <v>0</v>
          </cell>
          <cell r="DW361">
            <v>0</v>
          </cell>
          <cell r="DY361">
            <v>0</v>
          </cell>
          <cell r="DZ361">
            <v>0</v>
          </cell>
          <cell r="EA361">
            <v>0</v>
          </cell>
          <cell r="EB361">
            <v>0</v>
          </cell>
          <cell r="EC361">
            <v>0</v>
          </cell>
          <cell r="ED361">
            <v>0</v>
          </cell>
          <cell r="EE361">
            <v>0</v>
          </cell>
          <cell r="EF361">
            <v>0</v>
          </cell>
          <cell r="EG361">
            <v>0</v>
          </cell>
          <cell r="EH361">
            <v>0</v>
          </cell>
          <cell r="EI361">
            <v>0</v>
          </cell>
          <cell r="EJ361">
            <v>0</v>
          </cell>
          <cell r="EL361">
            <v>0</v>
          </cell>
          <cell r="EM361">
            <v>0</v>
          </cell>
        </row>
        <row r="362">
          <cell r="A362" t="str">
            <v>MPSH</v>
          </cell>
          <cell r="B362">
            <v>4695.88</v>
          </cell>
          <cell r="C362">
            <v>-4695.88</v>
          </cell>
          <cell r="E362">
            <v>9250.2199999999993</v>
          </cell>
          <cell r="F362">
            <v>-9250.2199999999993</v>
          </cell>
          <cell r="H362" t="str">
            <v>Project Oval Holding Code</v>
          </cell>
          <cell r="I362" t="str">
            <v>MPSH</v>
          </cell>
          <cell r="J362" t="str">
            <v/>
          </cell>
          <cell r="K362" t="str">
            <v>Estates</v>
          </cell>
          <cell r="Q362">
            <v>0</v>
          </cell>
          <cell r="R362">
            <v>0</v>
          </cell>
          <cell r="S362">
            <v>0</v>
          </cell>
          <cell r="T362">
            <v>0</v>
          </cell>
          <cell r="V362">
            <v>23337.86</v>
          </cell>
          <cell r="W362">
            <v>-23337.86</v>
          </cell>
          <cell r="X362">
            <v>12333.626666666665</v>
          </cell>
          <cell r="Y362">
            <v>-12333.626666666665</v>
          </cell>
          <cell r="AA362">
            <v>0</v>
          </cell>
          <cell r="AB362">
            <v>0</v>
          </cell>
          <cell r="AC362">
            <v>0</v>
          </cell>
          <cell r="AD362">
            <v>0</v>
          </cell>
          <cell r="AE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1000</v>
          </cell>
          <cell r="BO362">
            <v>0</v>
          </cell>
          <cell r="BP362">
            <v>0</v>
          </cell>
          <cell r="BQ362">
            <v>0</v>
          </cell>
          <cell r="BR362">
            <v>0</v>
          </cell>
          <cell r="BS362">
            <v>0</v>
          </cell>
          <cell r="BT362">
            <v>0</v>
          </cell>
          <cell r="BU362">
            <v>0</v>
          </cell>
          <cell r="BV362">
            <v>0</v>
          </cell>
          <cell r="BX362">
            <v>0</v>
          </cell>
          <cell r="BY362">
            <v>1000</v>
          </cell>
          <cell r="CA362">
            <v>1000</v>
          </cell>
          <cell r="CC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V362">
            <v>0</v>
          </cell>
          <cell r="DW362">
            <v>0</v>
          </cell>
          <cell r="DY362">
            <v>0</v>
          </cell>
          <cell r="DZ362">
            <v>0</v>
          </cell>
          <cell r="EA362">
            <v>0</v>
          </cell>
          <cell r="EB362">
            <v>0</v>
          </cell>
          <cell r="EC362">
            <v>0</v>
          </cell>
          <cell r="ED362">
            <v>0</v>
          </cell>
          <cell r="EE362">
            <v>0</v>
          </cell>
          <cell r="EF362">
            <v>0</v>
          </cell>
          <cell r="EG362">
            <v>0</v>
          </cell>
          <cell r="EH362">
            <v>0</v>
          </cell>
          <cell r="EI362">
            <v>0</v>
          </cell>
          <cell r="EJ362">
            <v>0</v>
          </cell>
          <cell r="EL362">
            <v>0</v>
          </cell>
          <cell r="EM362">
            <v>0</v>
          </cell>
        </row>
        <row r="363">
          <cell r="A363" t="str">
            <v>M179700</v>
          </cell>
          <cell r="B363">
            <v>0</v>
          </cell>
          <cell r="C363">
            <v>0</v>
          </cell>
          <cell r="E363">
            <v>-1</v>
          </cell>
          <cell r="F363">
            <v>1</v>
          </cell>
          <cell r="H363" t="str">
            <v>External Rental Income</v>
          </cell>
          <cell r="I363" t="str">
            <v>M179700</v>
          </cell>
          <cell r="J363" t="str">
            <v/>
          </cell>
          <cell r="K363" t="str">
            <v>Estates</v>
          </cell>
          <cell r="Q363">
            <v>0</v>
          </cell>
          <cell r="R363">
            <v>0</v>
          </cell>
          <cell r="S363">
            <v>0</v>
          </cell>
          <cell r="T363">
            <v>0</v>
          </cell>
          <cell r="V363">
            <v>-1</v>
          </cell>
          <cell r="W363">
            <v>1</v>
          </cell>
          <cell r="X363">
            <v>-1.3333333333333333</v>
          </cell>
          <cell r="Y363">
            <v>1.3333333333333333</v>
          </cell>
          <cell r="AA363">
            <v>0</v>
          </cell>
          <cell r="AB363">
            <v>0</v>
          </cell>
          <cell r="AC363">
            <v>0</v>
          </cell>
          <cell r="AD363">
            <v>0</v>
          </cell>
          <cell r="AE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1000</v>
          </cell>
          <cell r="BO363">
            <v>0</v>
          </cell>
          <cell r="BP363">
            <v>0</v>
          </cell>
          <cell r="BQ363">
            <v>0</v>
          </cell>
          <cell r="BR363">
            <v>0</v>
          </cell>
          <cell r="BS363">
            <v>0</v>
          </cell>
          <cell r="BT363">
            <v>0</v>
          </cell>
          <cell r="BU363">
            <v>0</v>
          </cell>
          <cell r="BV363">
            <v>0</v>
          </cell>
          <cell r="BX363">
            <v>0</v>
          </cell>
          <cell r="BY363">
            <v>1000</v>
          </cell>
          <cell r="CA363">
            <v>1000</v>
          </cell>
          <cell r="CC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V363">
            <v>0</v>
          </cell>
          <cell r="DW363">
            <v>0</v>
          </cell>
          <cell r="DY363">
            <v>0</v>
          </cell>
          <cell r="DZ363">
            <v>0</v>
          </cell>
          <cell r="EA363">
            <v>0</v>
          </cell>
          <cell r="EB363">
            <v>0</v>
          </cell>
          <cell r="EC363">
            <v>0</v>
          </cell>
          <cell r="ED363">
            <v>0</v>
          </cell>
          <cell r="EE363">
            <v>0</v>
          </cell>
          <cell r="EF363">
            <v>0</v>
          </cell>
          <cell r="EG363">
            <v>0</v>
          </cell>
          <cell r="EH363">
            <v>0</v>
          </cell>
          <cell r="EI363">
            <v>0</v>
          </cell>
          <cell r="EJ363">
            <v>0</v>
          </cell>
          <cell r="EL363">
            <v>0</v>
          </cell>
          <cell r="EM363">
            <v>0</v>
          </cell>
        </row>
        <row r="364">
          <cell r="A364" t="str">
            <v>82025</v>
          </cell>
          <cell r="B364">
            <v>3524.89</v>
          </cell>
          <cell r="C364">
            <v>-3524.89</v>
          </cell>
          <cell r="E364">
            <v>29413.279999999999</v>
          </cell>
          <cell r="F364">
            <v>-29413.279999999999</v>
          </cell>
          <cell r="H364" t="str">
            <v>Recharge to Fulcrum</v>
          </cell>
          <cell r="I364" t="str">
            <v>82025</v>
          </cell>
          <cell r="J364" t="str">
            <v/>
          </cell>
          <cell r="K364" t="str">
            <v>Estates</v>
          </cell>
          <cell r="Q364">
            <v>0</v>
          </cell>
          <cell r="R364">
            <v>0</v>
          </cell>
          <cell r="S364">
            <v>0</v>
          </cell>
          <cell r="T364">
            <v>0</v>
          </cell>
          <cell r="V364">
            <v>39987.949999999997</v>
          </cell>
          <cell r="W364">
            <v>-39987.949999999997</v>
          </cell>
          <cell r="X364">
            <v>39217.706666666665</v>
          </cell>
          <cell r="Y364">
            <v>-39217.706666666665</v>
          </cell>
          <cell r="AA364">
            <v>0</v>
          </cell>
          <cell r="AB364">
            <v>0</v>
          </cell>
          <cell r="AC364">
            <v>0</v>
          </cell>
          <cell r="AD364">
            <v>0</v>
          </cell>
          <cell r="AE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1000</v>
          </cell>
          <cell r="BO364">
            <v>0</v>
          </cell>
          <cell r="BP364">
            <v>0</v>
          </cell>
          <cell r="BQ364">
            <v>0</v>
          </cell>
          <cell r="BR364">
            <v>0</v>
          </cell>
          <cell r="BS364">
            <v>0</v>
          </cell>
          <cell r="BT364">
            <v>0</v>
          </cell>
          <cell r="BU364">
            <v>0</v>
          </cell>
          <cell r="BV364">
            <v>0</v>
          </cell>
          <cell r="BX364">
            <v>0</v>
          </cell>
          <cell r="BY364">
            <v>1000</v>
          </cell>
          <cell r="CA364">
            <v>1000</v>
          </cell>
          <cell r="CC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V364">
            <v>0</v>
          </cell>
          <cell r="DW364">
            <v>0</v>
          </cell>
          <cell r="DY364">
            <v>0</v>
          </cell>
          <cell r="DZ364">
            <v>0</v>
          </cell>
          <cell r="EA364">
            <v>0</v>
          </cell>
          <cell r="EB364">
            <v>0</v>
          </cell>
          <cell r="EC364">
            <v>0</v>
          </cell>
          <cell r="ED364">
            <v>0</v>
          </cell>
          <cell r="EE364">
            <v>0</v>
          </cell>
          <cell r="EF364">
            <v>0</v>
          </cell>
          <cell r="EG364">
            <v>0</v>
          </cell>
          <cell r="EH364">
            <v>0</v>
          </cell>
          <cell r="EI364">
            <v>0</v>
          </cell>
          <cell r="EJ364">
            <v>0</v>
          </cell>
          <cell r="EL364">
            <v>0</v>
          </cell>
          <cell r="EM364">
            <v>0</v>
          </cell>
        </row>
        <row r="365">
          <cell r="A365" t="str">
            <v>82057</v>
          </cell>
          <cell r="B365">
            <v>3605.44</v>
          </cell>
          <cell r="C365">
            <v>-3605.44</v>
          </cell>
          <cell r="E365">
            <v>7728.26</v>
          </cell>
          <cell r="F365">
            <v>-7728.26</v>
          </cell>
          <cell r="H365" t="str">
            <v>Marathon Flats</v>
          </cell>
          <cell r="I365" t="str">
            <v>82057</v>
          </cell>
          <cell r="J365" t="str">
            <v/>
          </cell>
          <cell r="K365" t="str">
            <v>Estates</v>
          </cell>
          <cell r="Q365">
            <v>0</v>
          </cell>
          <cell r="R365">
            <v>0</v>
          </cell>
          <cell r="S365">
            <v>0</v>
          </cell>
          <cell r="T365">
            <v>0</v>
          </cell>
          <cell r="V365">
            <v>18544.580000000002</v>
          </cell>
          <cell r="W365">
            <v>-18544.580000000002</v>
          </cell>
          <cell r="X365">
            <v>10304.346666666666</v>
          </cell>
          <cell r="Y365">
            <v>-10304.346666666666</v>
          </cell>
          <cell r="AA365">
            <v>0</v>
          </cell>
          <cell r="AB365">
            <v>0</v>
          </cell>
          <cell r="AC365">
            <v>0</v>
          </cell>
          <cell r="AD365">
            <v>0</v>
          </cell>
          <cell r="AE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1000</v>
          </cell>
          <cell r="BO365">
            <v>0</v>
          </cell>
          <cell r="BP365">
            <v>0</v>
          </cell>
          <cell r="BQ365">
            <v>0</v>
          </cell>
          <cell r="BR365">
            <v>0</v>
          </cell>
          <cell r="BS365">
            <v>0</v>
          </cell>
          <cell r="BT365">
            <v>0</v>
          </cell>
          <cell r="BU365">
            <v>0</v>
          </cell>
          <cell r="BV365">
            <v>0</v>
          </cell>
          <cell r="BX365">
            <v>0</v>
          </cell>
          <cell r="BY365">
            <v>1000</v>
          </cell>
          <cell r="CA365">
            <v>1000</v>
          </cell>
          <cell r="CC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V365">
            <v>0</v>
          </cell>
          <cell r="DW365">
            <v>0</v>
          </cell>
          <cell r="DY365">
            <v>0</v>
          </cell>
          <cell r="DZ365">
            <v>0</v>
          </cell>
          <cell r="EA365">
            <v>0</v>
          </cell>
          <cell r="EB365">
            <v>0</v>
          </cell>
          <cell r="EC365">
            <v>0</v>
          </cell>
          <cell r="ED365">
            <v>0</v>
          </cell>
          <cell r="EE365">
            <v>0</v>
          </cell>
          <cell r="EF365">
            <v>0</v>
          </cell>
          <cell r="EG365">
            <v>0</v>
          </cell>
          <cell r="EH365">
            <v>0</v>
          </cell>
          <cell r="EI365">
            <v>0</v>
          </cell>
          <cell r="EJ365">
            <v>0</v>
          </cell>
          <cell r="EL365">
            <v>0</v>
          </cell>
          <cell r="EM365">
            <v>0</v>
          </cell>
        </row>
        <row r="367">
          <cell r="B367">
            <v>123757.97</v>
          </cell>
          <cell r="C367">
            <v>-59732.109999999993</v>
          </cell>
          <cell r="E367">
            <v>226639.61000000002</v>
          </cell>
          <cell r="F367">
            <v>349593.13</v>
          </cell>
          <cell r="H367" t="str">
            <v>Estates</v>
          </cell>
          <cell r="Q367">
            <v>568310.31999999995</v>
          </cell>
          <cell r="R367">
            <v>0</v>
          </cell>
          <cell r="S367">
            <v>200000</v>
          </cell>
          <cell r="T367">
            <v>-307582.53999999992</v>
          </cell>
          <cell r="V367">
            <v>597913.5199999999</v>
          </cell>
          <cell r="W367">
            <v>-29603.199999999968</v>
          </cell>
          <cell r="X367">
            <v>302186.14666666661</v>
          </cell>
          <cell r="Y367">
            <v>266124.17333333334</v>
          </cell>
          <cell r="AA367">
            <v>64025.86</v>
          </cell>
          <cell r="AB367">
            <v>576232.74</v>
          </cell>
          <cell r="AC367">
            <v>768310.32</v>
          </cell>
          <cell r="AD367">
            <v>260727.78</v>
          </cell>
          <cell r="AE367">
            <v>568310.31999999995</v>
          </cell>
          <cell r="AG367">
            <v>0</v>
          </cell>
          <cell r="AH367">
            <v>0</v>
          </cell>
          <cell r="AI367">
            <v>0</v>
          </cell>
          <cell r="AJ367">
            <v>0</v>
          </cell>
          <cell r="AK367">
            <v>1000</v>
          </cell>
          <cell r="AL367">
            <v>1000</v>
          </cell>
          <cell r="AM367">
            <v>1000</v>
          </cell>
          <cell r="AN367">
            <v>1000</v>
          </cell>
          <cell r="AO367">
            <v>0</v>
          </cell>
          <cell r="AP367">
            <v>0</v>
          </cell>
          <cell r="AQ367">
            <v>0</v>
          </cell>
          <cell r="AR367">
            <v>0</v>
          </cell>
          <cell r="AS367">
            <v>0</v>
          </cell>
          <cell r="AT367">
            <v>0</v>
          </cell>
          <cell r="AU367">
            <v>0</v>
          </cell>
          <cell r="AV367">
            <v>0</v>
          </cell>
          <cell r="AW367">
            <v>0</v>
          </cell>
          <cell r="AX367">
            <v>2000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2000</v>
          </cell>
          <cell r="BM367">
            <v>0</v>
          </cell>
          <cell r="BN367">
            <v>204000</v>
          </cell>
          <cell r="BO367">
            <v>0</v>
          </cell>
          <cell r="BP367">
            <v>0</v>
          </cell>
          <cell r="BQ367">
            <v>0</v>
          </cell>
          <cell r="BR367">
            <v>0</v>
          </cell>
          <cell r="BS367">
            <v>0</v>
          </cell>
          <cell r="BT367">
            <v>0</v>
          </cell>
          <cell r="BU367">
            <v>0</v>
          </cell>
          <cell r="BV367">
            <v>1000</v>
          </cell>
          <cell r="BW367">
            <v>0</v>
          </cell>
          <cell r="BX367">
            <v>9000</v>
          </cell>
          <cell r="BY367">
            <v>204000</v>
          </cell>
          <cell r="BZ367">
            <v>0</v>
          </cell>
          <cell r="CA367">
            <v>213000</v>
          </cell>
          <cell r="CB367">
            <v>0</v>
          </cell>
          <cell r="CC367">
            <v>0</v>
          </cell>
          <cell r="CE367">
            <v>0</v>
          </cell>
          <cell r="CF367">
            <v>0</v>
          </cell>
          <cell r="CG367">
            <v>0</v>
          </cell>
          <cell r="CH367">
            <v>0</v>
          </cell>
          <cell r="CI367">
            <v>122973.34</v>
          </cell>
          <cell r="CJ367">
            <v>122973.34</v>
          </cell>
          <cell r="CK367">
            <v>122973.34</v>
          </cell>
          <cell r="CL367">
            <v>122973.34</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74700.479999999996</v>
          </cell>
          <cell r="DM367">
            <v>0</v>
          </cell>
          <cell r="DN367">
            <v>0</v>
          </cell>
          <cell r="DO367">
            <v>0</v>
          </cell>
          <cell r="DP367">
            <v>0</v>
          </cell>
          <cell r="DQ367">
            <v>0</v>
          </cell>
          <cell r="DR367">
            <v>0</v>
          </cell>
          <cell r="DS367">
            <v>0</v>
          </cell>
          <cell r="DT367">
            <v>1716.48</v>
          </cell>
          <cell r="DV367">
            <v>568310.31999999995</v>
          </cell>
          <cell r="DW367">
            <v>0</v>
          </cell>
          <cell r="DY367">
            <v>0</v>
          </cell>
          <cell r="DZ367">
            <v>491893.36</v>
          </cell>
          <cell r="EA367">
            <v>0</v>
          </cell>
          <cell r="EB367">
            <v>0</v>
          </cell>
          <cell r="EC367">
            <v>0</v>
          </cell>
          <cell r="ED367">
            <v>0</v>
          </cell>
          <cell r="EE367">
            <v>0</v>
          </cell>
          <cell r="EF367">
            <v>0</v>
          </cell>
          <cell r="EG367">
            <v>74700.479999999996</v>
          </cell>
          <cell r="EH367">
            <v>0</v>
          </cell>
          <cell r="EI367">
            <v>0</v>
          </cell>
          <cell r="EJ367">
            <v>1716.48</v>
          </cell>
          <cell r="EL367">
            <v>568310.31999999995</v>
          </cell>
          <cell r="EM367">
            <v>0</v>
          </cell>
        </row>
        <row r="368">
          <cell r="B368">
            <v>0</v>
          </cell>
          <cell r="C368">
            <v>0</v>
          </cell>
          <cell r="E368">
            <v>0</v>
          </cell>
          <cell r="F368">
            <v>0</v>
          </cell>
          <cell r="Q368">
            <v>0</v>
          </cell>
          <cell r="R368">
            <v>0</v>
          </cell>
          <cell r="S368">
            <v>0</v>
          </cell>
          <cell r="T368">
            <v>0</v>
          </cell>
          <cell r="V368">
            <v>0</v>
          </cell>
          <cell r="W368">
            <v>-1.3096723705530167E-10</v>
          </cell>
          <cell r="X368">
            <v>0</v>
          </cell>
          <cell r="Y368">
            <v>0</v>
          </cell>
          <cell r="AA368">
            <v>0</v>
          </cell>
          <cell r="AB368">
            <v>0</v>
          </cell>
          <cell r="AC368">
            <v>0</v>
          </cell>
          <cell r="AD368">
            <v>0</v>
          </cell>
          <cell r="AE368">
            <v>0</v>
          </cell>
        </row>
        <row r="370">
          <cell r="H370" t="str">
            <v>Planning &amp; Data</v>
          </cell>
        </row>
        <row r="371">
          <cell r="A371" t="str">
            <v>82056</v>
          </cell>
          <cell r="B371">
            <v>0.85</v>
          </cell>
          <cell r="C371">
            <v>-0.85</v>
          </cell>
          <cell r="E371">
            <v>8.67</v>
          </cell>
          <cell r="F371">
            <v>-8.67</v>
          </cell>
          <cell r="H371" t="str">
            <v>Planning and Data Staff Costs (NGC)</v>
          </cell>
          <cell r="I371" t="str">
            <v>82056</v>
          </cell>
          <cell r="J371" t="str">
            <v>Staff</v>
          </cell>
          <cell r="K371" t="str">
            <v>Business</v>
          </cell>
          <cell r="Q371">
            <v>0</v>
          </cell>
          <cell r="R371">
            <v>0</v>
          </cell>
          <cell r="S371">
            <v>0</v>
          </cell>
          <cell r="T371">
            <v>5</v>
          </cell>
          <cell r="V371">
            <v>11.219999999999999</v>
          </cell>
          <cell r="W371">
            <v>-11.219999999999999</v>
          </cell>
          <cell r="X371">
            <v>11.559999999999999</v>
          </cell>
          <cell r="Y371">
            <v>-11.559999999999999</v>
          </cell>
          <cell r="AA371">
            <v>0</v>
          </cell>
          <cell r="AB371">
            <v>0</v>
          </cell>
          <cell r="AC371">
            <v>0</v>
          </cell>
          <cell r="AD371">
            <v>5</v>
          </cell>
          <cell r="AE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100000</v>
          </cell>
          <cell r="BV371">
            <v>0</v>
          </cell>
          <cell r="BX371">
            <v>0</v>
          </cell>
          <cell r="BY371">
            <v>100000</v>
          </cell>
          <cell r="CA371">
            <v>100000</v>
          </cell>
          <cell r="CC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V371">
            <v>0</v>
          </cell>
          <cell r="DW371">
            <v>0</v>
          </cell>
          <cell r="DY371">
            <v>0</v>
          </cell>
          <cell r="DZ371">
            <v>0</v>
          </cell>
          <cell r="EA371">
            <v>0</v>
          </cell>
          <cell r="EB371">
            <v>0</v>
          </cell>
          <cell r="EC371">
            <v>0</v>
          </cell>
          <cell r="ED371">
            <v>0</v>
          </cell>
          <cell r="EE371">
            <v>0</v>
          </cell>
          <cell r="EF371">
            <v>0</v>
          </cell>
          <cell r="EG371">
            <v>0</v>
          </cell>
          <cell r="EH371">
            <v>0</v>
          </cell>
          <cell r="EI371">
            <v>0</v>
          </cell>
          <cell r="EJ371">
            <v>0</v>
          </cell>
          <cell r="EL371">
            <v>0</v>
          </cell>
          <cell r="EM371">
            <v>0</v>
          </cell>
        </row>
        <row r="372">
          <cell r="A372" t="str">
            <v>82012</v>
          </cell>
          <cell r="B372">
            <v>17.52</v>
          </cell>
          <cell r="C372">
            <v>30.16</v>
          </cell>
          <cell r="E372">
            <v>92.48</v>
          </cell>
          <cell r="F372">
            <v>336.64</v>
          </cell>
          <cell r="H372" t="str">
            <v>Planning and Data Staff Costs (Transco)</v>
          </cell>
          <cell r="I372" t="str">
            <v>82012</v>
          </cell>
          <cell r="J372" t="str">
            <v>Staff</v>
          </cell>
          <cell r="K372" t="str">
            <v>Business</v>
          </cell>
          <cell r="Q372">
            <v>572.16</v>
          </cell>
          <cell r="R372">
            <v>0</v>
          </cell>
          <cell r="S372">
            <v>0</v>
          </cell>
          <cell r="T372">
            <v>6629.76</v>
          </cell>
          <cell r="V372">
            <v>145.04000000000002</v>
          </cell>
          <cell r="W372">
            <v>427.11999999999995</v>
          </cell>
          <cell r="X372">
            <v>123.30666666666667</v>
          </cell>
          <cell r="Y372">
            <v>448.8533333333333</v>
          </cell>
          <cell r="AA372">
            <v>47.68</v>
          </cell>
          <cell r="AB372">
            <v>429.12</v>
          </cell>
          <cell r="AC372">
            <v>572.16</v>
          </cell>
          <cell r="AD372">
            <v>7201.92</v>
          </cell>
          <cell r="AE372">
            <v>572.16</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1000</v>
          </cell>
          <cell r="BX372">
            <v>1000</v>
          </cell>
          <cell r="BY372">
            <v>0</v>
          </cell>
          <cell r="CA372">
            <v>1000</v>
          </cell>
          <cell r="CC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572.16</v>
          </cell>
          <cell r="DV372">
            <v>572.16</v>
          </cell>
          <cell r="DW372">
            <v>0</v>
          </cell>
          <cell r="DY372">
            <v>0</v>
          </cell>
          <cell r="DZ372">
            <v>0</v>
          </cell>
          <cell r="EA372">
            <v>0</v>
          </cell>
          <cell r="EB372">
            <v>0</v>
          </cell>
          <cell r="EC372">
            <v>0</v>
          </cell>
          <cell r="ED372">
            <v>0</v>
          </cell>
          <cell r="EE372">
            <v>0</v>
          </cell>
          <cell r="EF372">
            <v>0</v>
          </cell>
          <cell r="EG372">
            <v>0</v>
          </cell>
          <cell r="EH372">
            <v>0</v>
          </cell>
          <cell r="EI372">
            <v>0</v>
          </cell>
          <cell r="EJ372">
            <v>572.16</v>
          </cell>
          <cell r="EL372">
            <v>572.16</v>
          </cell>
          <cell r="EM372">
            <v>0</v>
          </cell>
        </row>
        <row r="374">
          <cell r="B374">
            <v>18.37</v>
          </cell>
          <cell r="C374">
            <v>29.31</v>
          </cell>
          <cell r="E374">
            <v>101.15</v>
          </cell>
          <cell r="F374">
            <v>327.96999999999997</v>
          </cell>
          <cell r="H374" t="str">
            <v>Planning &amp; Data</v>
          </cell>
          <cell r="Q374">
            <v>572.16</v>
          </cell>
          <cell r="R374">
            <v>0</v>
          </cell>
          <cell r="S374">
            <v>0</v>
          </cell>
          <cell r="T374">
            <v>6634.76</v>
          </cell>
          <cell r="V374">
            <v>156.26000000000002</v>
          </cell>
          <cell r="W374">
            <v>415.9</v>
          </cell>
          <cell r="X374">
            <v>134.86666666666667</v>
          </cell>
          <cell r="Y374">
            <v>437.29333333333329</v>
          </cell>
          <cell r="AA374">
            <v>47.68</v>
          </cell>
          <cell r="AB374">
            <v>429.12</v>
          </cell>
          <cell r="AC374">
            <v>572.16</v>
          </cell>
          <cell r="AD374">
            <v>7206.92</v>
          </cell>
          <cell r="AE374">
            <v>572.16</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100000</v>
          </cell>
          <cell r="BV374">
            <v>1000</v>
          </cell>
          <cell r="BW374">
            <v>0</v>
          </cell>
          <cell r="BX374">
            <v>1000</v>
          </cell>
          <cell r="BY374">
            <v>100000</v>
          </cell>
          <cell r="BZ374">
            <v>0</v>
          </cell>
          <cell r="CA374">
            <v>101000</v>
          </cell>
          <cell r="CB374">
            <v>0</v>
          </cell>
          <cell r="CC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572.16</v>
          </cell>
          <cell r="DV374">
            <v>572.16</v>
          </cell>
          <cell r="DW374">
            <v>0</v>
          </cell>
          <cell r="DY374">
            <v>0</v>
          </cell>
          <cell r="DZ374">
            <v>0</v>
          </cell>
          <cell r="EA374">
            <v>0</v>
          </cell>
          <cell r="EB374">
            <v>0</v>
          </cell>
          <cell r="EC374">
            <v>0</v>
          </cell>
          <cell r="ED374">
            <v>0</v>
          </cell>
          <cell r="EE374">
            <v>0</v>
          </cell>
          <cell r="EF374">
            <v>0</v>
          </cell>
          <cell r="EG374">
            <v>0</v>
          </cell>
          <cell r="EH374">
            <v>0</v>
          </cell>
          <cell r="EI374">
            <v>0</v>
          </cell>
          <cell r="EJ374">
            <v>572.16</v>
          </cell>
          <cell r="EL374">
            <v>572.16</v>
          </cell>
          <cell r="EM374">
            <v>0</v>
          </cell>
        </row>
        <row r="375">
          <cell r="B375">
            <v>0</v>
          </cell>
          <cell r="C375">
            <v>0</v>
          </cell>
          <cell r="E375">
            <v>0</v>
          </cell>
          <cell r="F375">
            <v>0</v>
          </cell>
          <cell r="Q375">
            <v>0</v>
          </cell>
          <cell r="R375">
            <v>0</v>
          </cell>
          <cell r="S375">
            <v>0</v>
          </cell>
          <cell r="T375">
            <v>0</v>
          </cell>
          <cell r="V375">
            <v>0</v>
          </cell>
          <cell r="W375">
            <v>0</v>
          </cell>
          <cell r="X375">
            <v>0</v>
          </cell>
          <cell r="Y375">
            <v>0</v>
          </cell>
          <cell r="AA375">
            <v>0</v>
          </cell>
          <cell r="AB375">
            <v>0</v>
          </cell>
          <cell r="AC375">
            <v>0</v>
          </cell>
          <cell r="AD375">
            <v>0</v>
          </cell>
          <cell r="AE375">
            <v>0</v>
          </cell>
        </row>
        <row r="377">
          <cell r="H377" t="str">
            <v>Terminals &amp; Compressors</v>
          </cell>
        </row>
        <row r="378">
          <cell r="A378" t="str">
            <v>81010</v>
          </cell>
          <cell r="B378">
            <v>54945.86</v>
          </cell>
          <cell r="C378">
            <v>-54945.86</v>
          </cell>
          <cell r="E378">
            <v>-24409.86</v>
          </cell>
          <cell r="F378">
            <v>24409.86</v>
          </cell>
          <cell r="H378" t="str">
            <v>Bathgate Compressor</v>
          </cell>
          <cell r="I378" t="str">
            <v>81010</v>
          </cell>
          <cell r="J378" t="str">
            <v>T&amp;C</v>
          </cell>
          <cell r="K378" t="str">
            <v>T&amp;C</v>
          </cell>
          <cell r="Q378">
            <v>0</v>
          </cell>
          <cell r="R378">
            <v>0</v>
          </cell>
          <cell r="S378">
            <v>0</v>
          </cell>
          <cell r="T378">
            <v>12068.77</v>
          </cell>
          <cell r="V378">
            <v>140427.72000000003</v>
          </cell>
          <cell r="W378">
            <v>-140427.72000000003</v>
          </cell>
          <cell r="X378">
            <v>-32546.48</v>
          </cell>
          <cell r="Y378">
            <v>32546.48</v>
          </cell>
          <cell r="AA378">
            <v>0</v>
          </cell>
          <cell r="AB378">
            <v>0</v>
          </cell>
          <cell r="AC378">
            <v>0</v>
          </cell>
          <cell r="AD378">
            <v>12068.77</v>
          </cell>
          <cell r="AE378">
            <v>0</v>
          </cell>
          <cell r="AG378">
            <v>1000</v>
          </cell>
          <cell r="AH378">
            <v>0</v>
          </cell>
          <cell r="AI378">
            <v>0</v>
          </cell>
          <cell r="AJ378">
            <v>0</v>
          </cell>
          <cell r="AK378">
            <v>0</v>
          </cell>
          <cell r="AL378">
            <v>0</v>
          </cell>
          <cell r="AM378">
            <v>0</v>
          </cell>
          <cell r="AN378">
            <v>0</v>
          </cell>
          <cell r="AO378">
            <v>0</v>
          </cell>
          <cell r="AP378">
            <v>0</v>
          </cell>
          <cell r="AQ378">
            <v>0</v>
          </cell>
          <cell r="AR378">
            <v>0</v>
          </cell>
          <cell r="AS378">
            <v>1000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X378">
            <v>2000</v>
          </cell>
          <cell r="BY378">
            <v>0</v>
          </cell>
          <cell r="CA378">
            <v>2000</v>
          </cell>
          <cell r="CC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V378">
            <v>0</v>
          </cell>
          <cell r="DW378">
            <v>0</v>
          </cell>
          <cell r="DY378">
            <v>0</v>
          </cell>
          <cell r="DZ378">
            <v>0</v>
          </cell>
          <cell r="EA378">
            <v>0</v>
          </cell>
          <cell r="EB378">
            <v>0</v>
          </cell>
          <cell r="EC378">
            <v>0</v>
          </cell>
          <cell r="ED378">
            <v>0</v>
          </cell>
          <cell r="EE378">
            <v>0</v>
          </cell>
          <cell r="EF378">
            <v>0</v>
          </cell>
          <cell r="EG378">
            <v>0</v>
          </cell>
          <cell r="EH378">
            <v>0</v>
          </cell>
          <cell r="EI378">
            <v>0</v>
          </cell>
          <cell r="EJ378">
            <v>0</v>
          </cell>
          <cell r="EL378">
            <v>0</v>
          </cell>
          <cell r="EM378">
            <v>0</v>
          </cell>
        </row>
        <row r="379">
          <cell r="A379" t="str">
            <v>81017</v>
          </cell>
          <cell r="B379">
            <v>1441.2</v>
          </cell>
          <cell r="C379">
            <v>-1441.2</v>
          </cell>
          <cell r="E379">
            <v>5808.65</v>
          </cell>
          <cell r="F379">
            <v>-5808.65</v>
          </cell>
          <cell r="H379" t="str">
            <v>Bishop Auckland Compressor</v>
          </cell>
          <cell r="I379" t="str">
            <v>81017</v>
          </cell>
          <cell r="J379" t="str">
            <v>T&amp;C</v>
          </cell>
          <cell r="K379" t="str">
            <v>T&amp;C</v>
          </cell>
          <cell r="Q379">
            <v>0</v>
          </cell>
          <cell r="R379">
            <v>0</v>
          </cell>
          <cell r="S379">
            <v>0</v>
          </cell>
          <cell r="T379">
            <v>-383.55</v>
          </cell>
          <cell r="V379">
            <v>10132.25</v>
          </cell>
          <cell r="W379">
            <v>-10132.25</v>
          </cell>
          <cell r="X379">
            <v>7744.866666666665</v>
          </cell>
          <cell r="Y379">
            <v>-7744.866666666665</v>
          </cell>
          <cell r="AA379">
            <v>0</v>
          </cell>
          <cell r="AB379">
            <v>0</v>
          </cell>
          <cell r="AC379">
            <v>0</v>
          </cell>
          <cell r="AD379">
            <v>-383.55</v>
          </cell>
          <cell r="AE379">
            <v>0</v>
          </cell>
          <cell r="AG379">
            <v>0</v>
          </cell>
          <cell r="AH379">
            <v>5000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X379">
            <v>5000</v>
          </cell>
          <cell r="BY379">
            <v>0</v>
          </cell>
          <cell r="CA379">
            <v>5000</v>
          </cell>
          <cell r="CC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V379">
            <v>0</v>
          </cell>
          <cell r="DW379">
            <v>0</v>
          </cell>
          <cell r="DY379">
            <v>0</v>
          </cell>
          <cell r="DZ379">
            <v>0</v>
          </cell>
          <cell r="EA379">
            <v>0</v>
          </cell>
          <cell r="EB379">
            <v>0</v>
          </cell>
          <cell r="EC379">
            <v>0</v>
          </cell>
          <cell r="ED379">
            <v>0</v>
          </cell>
          <cell r="EE379">
            <v>0</v>
          </cell>
          <cell r="EF379">
            <v>0</v>
          </cell>
          <cell r="EG379">
            <v>0</v>
          </cell>
          <cell r="EH379">
            <v>0</v>
          </cell>
          <cell r="EI379">
            <v>0</v>
          </cell>
          <cell r="EJ379">
            <v>0</v>
          </cell>
          <cell r="EL379">
            <v>0</v>
          </cell>
          <cell r="EM379">
            <v>0</v>
          </cell>
        </row>
        <row r="380">
          <cell r="A380" t="str">
            <v>81068</v>
          </cell>
          <cell r="B380">
            <v>30.19</v>
          </cell>
          <cell r="C380">
            <v>319.7</v>
          </cell>
          <cell r="E380">
            <v>153.63</v>
          </cell>
          <cell r="F380">
            <v>2995.38</v>
          </cell>
          <cell r="H380" t="str">
            <v>Carnforth Compressor (Moat Lane)</v>
          </cell>
          <cell r="I380" t="str">
            <v>81068</v>
          </cell>
          <cell r="J380" t="str">
            <v>T&amp;C</v>
          </cell>
          <cell r="K380" t="str">
            <v>T&amp;C</v>
          </cell>
          <cell r="Q380">
            <v>4198.68</v>
          </cell>
          <cell r="R380">
            <v>0</v>
          </cell>
          <cell r="S380">
            <v>0</v>
          </cell>
          <cell r="T380">
            <v>-4198.68</v>
          </cell>
          <cell r="V380">
            <v>244.2</v>
          </cell>
          <cell r="W380">
            <v>3954.4800000000005</v>
          </cell>
          <cell r="X380">
            <v>204.84</v>
          </cell>
          <cell r="Y380">
            <v>3993.84</v>
          </cell>
          <cell r="AA380">
            <v>349.89</v>
          </cell>
          <cell r="AB380">
            <v>3149.01</v>
          </cell>
          <cell r="AC380">
            <v>4198.68</v>
          </cell>
          <cell r="AD380">
            <v>0</v>
          </cell>
          <cell r="AE380">
            <v>4198.68</v>
          </cell>
          <cell r="AG380">
            <v>0</v>
          </cell>
          <cell r="AH380">
            <v>0</v>
          </cell>
          <cell r="AI380">
            <v>0</v>
          </cell>
          <cell r="AJ380">
            <v>0</v>
          </cell>
          <cell r="AK380">
            <v>0</v>
          </cell>
          <cell r="AL380">
            <v>0</v>
          </cell>
          <cell r="AM380">
            <v>1000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X380">
            <v>1000</v>
          </cell>
          <cell r="BY380">
            <v>0</v>
          </cell>
          <cell r="CA380">
            <v>1000</v>
          </cell>
          <cell r="CC380">
            <v>0</v>
          </cell>
          <cell r="CE380">
            <v>0</v>
          </cell>
          <cell r="CF380">
            <v>0</v>
          </cell>
          <cell r="CG380">
            <v>0</v>
          </cell>
          <cell r="CH380">
            <v>0</v>
          </cell>
          <cell r="CI380">
            <v>0</v>
          </cell>
          <cell r="CJ380">
            <v>0</v>
          </cell>
          <cell r="CK380">
            <v>4198.68</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V380">
            <v>4198.68</v>
          </cell>
          <cell r="DW380">
            <v>0</v>
          </cell>
          <cell r="DY380">
            <v>0</v>
          </cell>
          <cell r="DZ380">
            <v>4198.68</v>
          </cell>
          <cell r="EA380">
            <v>0</v>
          </cell>
          <cell r="EB380">
            <v>0</v>
          </cell>
          <cell r="EC380">
            <v>0</v>
          </cell>
          <cell r="ED380">
            <v>0</v>
          </cell>
          <cell r="EE380">
            <v>0</v>
          </cell>
          <cell r="EF380">
            <v>0</v>
          </cell>
          <cell r="EG380">
            <v>0</v>
          </cell>
          <cell r="EH380">
            <v>0</v>
          </cell>
          <cell r="EI380">
            <v>0</v>
          </cell>
          <cell r="EJ380">
            <v>0</v>
          </cell>
          <cell r="EL380">
            <v>4198.68</v>
          </cell>
          <cell r="EM380">
            <v>0</v>
          </cell>
        </row>
        <row r="381">
          <cell r="A381" t="str">
            <v>81107</v>
          </cell>
          <cell r="B381">
            <v>650.96</v>
          </cell>
          <cell r="C381">
            <v>-650.96</v>
          </cell>
          <cell r="E381">
            <v>2016.43</v>
          </cell>
          <cell r="F381">
            <v>-2016.43</v>
          </cell>
          <cell r="H381" t="str">
            <v>Wooler Compressor</v>
          </cell>
          <cell r="I381" t="str">
            <v>81107</v>
          </cell>
          <cell r="J381" t="str">
            <v>T&amp;C</v>
          </cell>
          <cell r="K381" t="str">
            <v>T&amp;C</v>
          </cell>
          <cell r="Q381">
            <v>0</v>
          </cell>
          <cell r="R381">
            <v>0</v>
          </cell>
          <cell r="S381">
            <v>0</v>
          </cell>
          <cell r="T381">
            <v>2579.79</v>
          </cell>
          <cell r="V381">
            <v>3969.3100000000004</v>
          </cell>
          <cell r="W381">
            <v>-3969.3100000000004</v>
          </cell>
          <cell r="X381">
            <v>2688.5733333333333</v>
          </cell>
          <cell r="Y381">
            <v>-2688.5733333333333</v>
          </cell>
          <cell r="AA381">
            <v>0</v>
          </cell>
          <cell r="AB381">
            <v>0</v>
          </cell>
          <cell r="AC381">
            <v>0</v>
          </cell>
          <cell r="AD381">
            <v>2579.79</v>
          </cell>
          <cell r="AE381">
            <v>0</v>
          </cell>
          <cell r="AG381">
            <v>0</v>
          </cell>
          <cell r="AH381">
            <v>2000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X381">
            <v>2000</v>
          </cell>
          <cell r="BY381">
            <v>0</v>
          </cell>
          <cell r="CA381">
            <v>2000</v>
          </cell>
          <cell r="CC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V381">
            <v>0</v>
          </cell>
          <cell r="DW381">
            <v>0</v>
          </cell>
          <cell r="DY381">
            <v>0</v>
          </cell>
          <cell r="DZ381">
            <v>0</v>
          </cell>
          <cell r="EA381">
            <v>0</v>
          </cell>
          <cell r="EB381">
            <v>0</v>
          </cell>
          <cell r="EC381">
            <v>0</v>
          </cell>
          <cell r="ED381">
            <v>0</v>
          </cell>
          <cell r="EE381">
            <v>0</v>
          </cell>
          <cell r="EF381">
            <v>0</v>
          </cell>
          <cell r="EG381">
            <v>0</v>
          </cell>
          <cell r="EH381">
            <v>0</v>
          </cell>
          <cell r="EI381">
            <v>0</v>
          </cell>
          <cell r="EJ381">
            <v>0</v>
          </cell>
          <cell r="EL381">
            <v>0</v>
          </cell>
          <cell r="EM381">
            <v>0</v>
          </cell>
        </row>
        <row r="382">
          <cell r="A382" t="str">
            <v>81024</v>
          </cell>
          <cell r="B382">
            <v>-924.15</v>
          </cell>
          <cell r="C382">
            <v>924.15</v>
          </cell>
          <cell r="E382">
            <v>8528.44</v>
          </cell>
          <cell r="F382">
            <v>-8528.44</v>
          </cell>
          <cell r="H382" t="str">
            <v>Moffat Compressor</v>
          </cell>
          <cell r="I382" t="str">
            <v>81024</v>
          </cell>
          <cell r="J382" t="str">
            <v>T&amp;C</v>
          </cell>
          <cell r="K382" t="str">
            <v>T&amp;C</v>
          </cell>
          <cell r="Q382">
            <v>0</v>
          </cell>
          <cell r="R382">
            <v>0</v>
          </cell>
          <cell r="S382">
            <v>0</v>
          </cell>
          <cell r="T382">
            <v>9529.64</v>
          </cell>
          <cell r="V382">
            <v>5755.9900000000007</v>
          </cell>
          <cell r="W382">
            <v>-5755.9900000000007</v>
          </cell>
          <cell r="X382">
            <v>11371.253333333334</v>
          </cell>
          <cell r="Y382">
            <v>-11371.253333333334</v>
          </cell>
          <cell r="AA382">
            <v>0</v>
          </cell>
          <cell r="AB382">
            <v>0</v>
          </cell>
          <cell r="AC382">
            <v>0</v>
          </cell>
          <cell r="AD382">
            <v>9529.64</v>
          </cell>
          <cell r="AE382">
            <v>0</v>
          </cell>
          <cell r="AG382">
            <v>1000</v>
          </cell>
          <cell r="AH382">
            <v>0</v>
          </cell>
          <cell r="AI382">
            <v>0</v>
          </cell>
          <cell r="AJ382">
            <v>0</v>
          </cell>
          <cell r="AK382">
            <v>0</v>
          </cell>
          <cell r="AL382">
            <v>0</v>
          </cell>
          <cell r="AM382">
            <v>0</v>
          </cell>
          <cell r="AN382">
            <v>0</v>
          </cell>
          <cell r="AO382">
            <v>0</v>
          </cell>
          <cell r="AP382">
            <v>0</v>
          </cell>
          <cell r="AQ382">
            <v>0</v>
          </cell>
          <cell r="AR382">
            <v>0</v>
          </cell>
          <cell r="AS382">
            <v>1000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X382">
            <v>2000</v>
          </cell>
          <cell r="BY382">
            <v>0</v>
          </cell>
          <cell r="CA382">
            <v>2000</v>
          </cell>
          <cell r="CC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V382">
            <v>0</v>
          </cell>
          <cell r="DW382">
            <v>0</v>
          </cell>
          <cell r="DY382">
            <v>0</v>
          </cell>
          <cell r="DZ382">
            <v>0</v>
          </cell>
          <cell r="EA382">
            <v>0</v>
          </cell>
          <cell r="EB382">
            <v>0</v>
          </cell>
          <cell r="EC382">
            <v>0</v>
          </cell>
          <cell r="ED382">
            <v>0</v>
          </cell>
          <cell r="EE382">
            <v>0</v>
          </cell>
          <cell r="EF382">
            <v>0</v>
          </cell>
          <cell r="EG382">
            <v>0</v>
          </cell>
          <cell r="EH382">
            <v>0</v>
          </cell>
          <cell r="EI382">
            <v>0</v>
          </cell>
          <cell r="EJ382">
            <v>0</v>
          </cell>
          <cell r="EL382">
            <v>0</v>
          </cell>
          <cell r="EM382">
            <v>0</v>
          </cell>
        </row>
        <row r="383">
          <cell r="A383" t="str">
            <v>81068</v>
          </cell>
          <cell r="B383">
            <v>19979.61</v>
          </cell>
          <cell r="C383">
            <v>-19979.61</v>
          </cell>
          <cell r="E383">
            <v>88417.96</v>
          </cell>
          <cell r="F383">
            <v>-88417.96</v>
          </cell>
          <cell r="H383" t="str">
            <v>St Fergus Terminal</v>
          </cell>
          <cell r="I383" t="str">
            <v>81037</v>
          </cell>
          <cell r="J383" t="str">
            <v>T&amp;C</v>
          </cell>
          <cell r="K383" t="str">
            <v>T&amp;C</v>
          </cell>
          <cell r="Q383">
            <v>0</v>
          </cell>
          <cell r="R383">
            <v>0</v>
          </cell>
          <cell r="S383">
            <v>0</v>
          </cell>
          <cell r="T383">
            <v>0</v>
          </cell>
          <cell r="V383">
            <v>148356.79</v>
          </cell>
          <cell r="W383">
            <v>-148356.79</v>
          </cell>
          <cell r="X383">
            <v>117890.61333333334</v>
          </cell>
          <cell r="Y383">
            <v>-117890.61333333334</v>
          </cell>
          <cell r="AA383">
            <v>0</v>
          </cell>
          <cell r="AB383">
            <v>0</v>
          </cell>
          <cell r="AC383">
            <v>0</v>
          </cell>
          <cell r="AD383">
            <v>0</v>
          </cell>
          <cell r="AE383">
            <v>0</v>
          </cell>
          <cell r="AG383">
            <v>0</v>
          </cell>
          <cell r="AH383">
            <v>0</v>
          </cell>
          <cell r="AI383">
            <v>0</v>
          </cell>
          <cell r="AJ383">
            <v>0</v>
          </cell>
          <cell r="AK383">
            <v>0</v>
          </cell>
          <cell r="AL383">
            <v>0</v>
          </cell>
          <cell r="AM383">
            <v>1000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X383">
            <v>1000</v>
          </cell>
          <cell r="BY383">
            <v>0</v>
          </cell>
          <cell r="CA383">
            <v>1000</v>
          </cell>
          <cell r="CC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V383">
            <v>0</v>
          </cell>
          <cell r="DW383">
            <v>0</v>
          </cell>
          <cell r="DY383">
            <v>0</v>
          </cell>
          <cell r="DZ383">
            <v>0</v>
          </cell>
          <cell r="EA383">
            <v>0</v>
          </cell>
          <cell r="EB383">
            <v>0</v>
          </cell>
          <cell r="EC383">
            <v>0</v>
          </cell>
          <cell r="ED383">
            <v>0</v>
          </cell>
          <cell r="EE383">
            <v>0</v>
          </cell>
          <cell r="EF383">
            <v>0</v>
          </cell>
          <cell r="EG383">
            <v>0</v>
          </cell>
          <cell r="EH383">
            <v>0</v>
          </cell>
          <cell r="EI383">
            <v>0</v>
          </cell>
          <cell r="EJ383">
            <v>0</v>
          </cell>
          <cell r="EL383">
            <v>0</v>
          </cell>
          <cell r="EM383">
            <v>0</v>
          </cell>
        </row>
        <row r="384">
          <cell r="A384" t="str">
            <v>81107</v>
          </cell>
          <cell r="B384">
            <v>2319.2399999999998</v>
          </cell>
          <cell r="C384">
            <v>-2319.2399999999998</v>
          </cell>
          <cell r="E384">
            <v>5119.51</v>
          </cell>
          <cell r="F384">
            <v>-5119.51</v>
          </cell>
          <cell r="H384" t="str">
            <v>Theddlethorpe Terminal</v>
          </cell>
          <cell r="I384" t="str">
            <v>81080</v>
          </cell>
          <cell r="J384" t="str">
            <v>T&amp;C</v>
          </cell>
          <cell r="K384" t="str">
            <v>T&amp;C</v>
          </cell>
          <cell r="Q384">
            <v>0</v>
          </cell>
          <cell r="R384">
            <v>0</v>
          </cell>
          <cell r="S384">
            <v>0</v>
          </cell>
          <cell r="T384">
            <v>0</v>
          </cell>
          <cell r="V384">
            <v>12077.23</v>
          </cell>
          <cell r="W384">
            <v>-12077.23</v>
          </cell>
          <cell r="X384">
            <v>6826.0133333333333</v>
          </cell>
          <cell r="Y384">
            <v>-6826.0133333333333</v>
          </cell>
          <cell r="AA384">
            <v>0</v>
          </cell>
          <cell r="AB384">
            <v>0</v>
          </cell>
          <cell r="AC384">
            <v>0</v>
          </cell>
          <cell r="AD384">
            <v>0</v>
          </cell>
          <cell r="AE384">
            <v>0</v>
          </cell>
          <cell r="AG384">
            <v>0</v>
          </cell>
          <cell r="AH384">
            <v>2000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X384">
            <v>2000</v>
          </cell>
          <cell r="BY384">
            <v>0</v>
          </cell>
          <cell r="CA384">
            <v>2000</v>
          </cell>
          <cell r="CC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V384">
            <v>0</v>
          </cell>
          <cell r="DW384">
            <v>0</v>
          </cell>
          <cell r="DY384">
            <v>0</v>
          </cell>
          <cell r="DZ384">
            <v>0</v>
          </cell>
          <cell r="EA384">
            <v>0</v>
          </cell>
          <cell r="EB384">
            <v>0</v>
          </cell>
          <cell r="EC384">
            <v>0</v>
          </cell>
          <cell r="ED384">
            <v>0</v>
          </cell>
          <cell r="EE384">
            <v>0</v>
          </cell>
          <cell r="EF384">
            <v>0</v>
          </cell>
          <cell r="EG384">
            <v>0</v>
          </cell>
          <cell r="EH384">
            <v>0</v>
          </cell>
          <cell r="EI384">
            <v>0</v>
          </cell>
          <cell r="EJ384">
            <v>0</v>
          </cell>
          <cell r="EL384">
            <v>0</v>
          </cell>
          <cell r="EM384">
            <v>0</v>
          </cell>
        </row>
        <row r="385">
          <cell r="A385" t="str">
            <v>81024</v>
          </cell>
          <cell r="B385">
            <v>10644.64</v>
          </cell>
          <cell r="C385">
            <v>-10644.64</v>
          </cell>
          <cell r="E385">
            <v>16290.4</v>
          </cell>
          <cell r="F385">
            <v>-16290.4</v>
          </cell>
          <cell r="H385" t="str">
            <v>Peterborough Compressor</v>
          </cell>
          <cell r="I385" t="str">
            <v>81157</v>
          </cell>
          <cell r="J385" t="str">
            <v>T&amp;C</v>
          </cell>
          <cell r="K385" t="str">
            <v>T&amp;C</v>
          </cell>
          <cell r="Q385">
            <v>0</v>
          </cell>
          <cell r="R385">
            <v>0</v>
          </cell>
          <cell r="S385">
            <v>0</v>
          </cell>
          <cell r="T385">
            <v>0</v>
          </cell>
          <cell r="V385">
            <v>48224.32</v>
          </cell>
          <cell r="W385">
            <v>-48224.32</v>
          </cell>
          <cell r="X385">
            <v>21720.533333333333</v>
          </cell>
          <cell r="Y385">
            <v>-21720.533333333333</v>
          </cell>
          <cell r="AA385">
            <v>0</v>
          </cell>
          <cell r="AB385">
            <v>0</v>
          </cell>
          <cell r="AC385">
            <v>0</v>
          </cell>
          <cell r="AD385">
            <v>0</v>
          </cell>
          <cell r="AE385">
            <v>0</v>
          </cell>
          <cell r="AG385">
            <v>1000</v>
          </cell>
          <cell r="AH385">
            <v>0</v>
          </cell>
          <cell r="AI385">
            <v>0</v>
          </cell>
          <cell r="AJ385">
            <v>0</v>
          </cell>
          <cell r="AK385">
            <v>0</v>
          </cell>
          <cell r="AL385">
            <v>0</v>
          </cell>
          <cell r="AM385">
            <v>0</v>
          </cell>
          <cell r="AN385">
            <v>0</v>
          </cell>
          <cell r="AO385">
            <v>0</v>
          </cell>
          <cell r="AP385">
            <v>0</v>
          </cell>
          <cell r="AQ385">
            <v>0</v>
          </cell>
          <cell r="AR385">
            <v>0</v>
          </cell>
          <cell r="AS385">
            <v>1000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X385">
            <v>2000</v>
          </cell>
          <cell r="BY385">
            <v>0</v>
          </cell>
          <cell r="CA385">
            <v>2000</v>
          </cell>
          <cell r="CC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V385">
            <v>0</v>
          </cell>
          <cell r="DW385">
            <v>0</v>
          </cell>
          <cell r="DY385">
            <v>0</v>
          </cell>
          <cell r="DZ385">
            <v>0</v>
          </cell>
          <cell r="EA385">
            <v>0</v>
          </cell>
          <cell r="EB385">
            <v>0</v>
          </cell>
          <cell r="EC385">
            <v>0</v>
          </cell>
          <cell r="ED385">
            <v>0</v>
          </cell>
          <cell r="EE385">
            <v>0</v>
          </cell>
          <cell r="EF385">
            <v>0</v>
          </cell>
          <cell r="EG385">
            <v>0</v>
          </cell>
          <cell r="EH385">
            <v>0</v>
          </cell>
          <cell r="EI385">
            <v>0</v>
          </cell>
          <cell r="EJ385">
            <v>0</v>
          </cell>
          <cell r="EL385">
            <v>0</v>
          </cell>
          <cell r="EM385">
            <v>0</v>
          </cell>
        </row>
        <row r="386">
          <cell r="A386" t="str">
            <v>81004</v>
          </cell>
          <cell r="B386">
            <v>3126.23</v>
          </cell>
          <cell r="C386">
            <v>-3126.23</v>
          </cell>
          <cell r="E386">
            <v>6772.23</v>
          </cell>
          <cell r="F386">
            <v>-6772.23</v>
          </cell>
          <cell r="H386" t="str">
            <v>Aylesbury Compressor</v>
          </cell>
          <cell r="I386" t="str">
            <v>81004</v>
          </cell>
          <cell r="J386" t="str">
            <v>T&amp;C</v>
          </cell>
          <cell r="K386" t="str">
            <v>T&amp;C</v>
          </cell>
          <cell r="Q386">
            <v>0</v>
          </cell>
          <cell r="R386">
            <v>0</v>
          </cell>
          <cell r="S386">
            <v>0</v>
          </cell>
          <cell r="T386">
            <v>0</v>
          </cell>
          <cell r="V386">
            <v>16150.92</v>
          </cell>
          <cell r="W386">
            <v>-16150.92</v>
          </cell>
          <cell r="X386">
            <v>9029.64</v>
          </cell>
          <cell r="Y386">
            <v>-9029.64</v>
          </cell>
          <cell r="AA386">
            <v>0</v>
          </cell>
          <cell r="AB386">
            <v>0</v>
          </cell>
          <cell r="AC386">
            <v>0</v>
          </cell>
          <cell r="AD386">
            <v>0</v>
          </cell>
          <cell r="AE386">
            <v>0</v>
          </cell>
          <cell r="AG386">
            <v>0</v>
          </cell>
          <cell r="AH386">
            <v>2000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X386">
            <v>2000</v>
          </cell>
          <cell r="BY386">
            <v>0</v>
          </cell>
          <cell r="CA386">
            <v>2000</v>
          </cell>
          <cell r="CC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V386">
            <v>0</v>
          </cell>
          <cell r="DW386">
            <v>0</v>
          </cell>
          <cell r="DY386">
            <v>0</v>
          </cell>
          <cell r="DZ386">
            <v>0</v>
          </cell>
          <cell r="EA386">
            <v>0</v>
          </cell>
          <cell r="EB386">
            <v>0</v>
          </cell>
          <cell r="EC386">
            <v>0</v>
          </cell>
          <cell r="ED386">
            <v>0</v>
          </cell>
          <cell r="EE386">
            <v>0</v>
          </cell>
          <cell r="EF386">
            <v>0</v>
          </cell>
          <cell r="EG386">
            <v>0</v>
          </cell>
          <cell r="EH386">
            <v>0</v>
          </cell>
          <cell r="EI386">
            <v>0</v>
          </cell>
          <cell r="EJ386">
            <v>0</v>
          </cell>
          <cell r="EL386">
            <v>0</v>
          </cell>
          <cell r="EM386">
            <v>0</v>
          </cell>
        </row>
        <row r="387">
          <cell r="A387" t="str">
            <v>81005</v>
          </cell>
          <cell r="B387">
            <v>3879.14</v>
          </cell>
          <cell r="C387">
            <v>-3879.14</v>
          </cell>
          <cell r="E387">
            <v>7212.99</v>
          </cell>
          <cell r="F387">
            <v>-7212.99</v>
          </cell>
          <cell r="H387" t="str">
            <v>Cambridge Compressor</v>
          </cell>
          <cell r="I387" t="str">
            <v>81005</v>
          </cell>
          <cell r="J387" t="str">
            <v>T&amp;C</v>
          </cell>
          <cell r="K387" t="str">
            <v>T&amp;C</v>
          </cell>
          <cell r="Q387">
            <v>0</v>
          </cell>
          <cell r="R387">
            <v>0</v>
          </cell>
          <cell r="S387">
            <v>0</v>
          </cell>
          <cell r="T387">
            <v>0</v>
          </cell>
          <cell r="V387">
            <v>18850.41</v>
          </cell>
          <cell r="W387">
            <v>-18850.41</v>
          </cell>
          <cell r="X387">
            <v>9617.32</v>
          </cell>
          <cell r="Y387">
            <v>-9617.32</v>
          </cell>
          <cell r="AA387">
            <v>0</v>
          </cell>
          <cell r="AB387">
            <v>0</v>
          </cell>
          <cell r="AC387">
            <v>0</v>
          </cell>
          <cell r="AD387">
            <v>0</v>
          </cell>
          <cell r="AE387">
            <v>0</v>
          </cell>
          <cell r="AG387">
            <v>1000</v>
          </cell>
          <cell r="AH387">
            <v>0</v>
          </cell>
          <cell r="AI387">
            <v>0</v>
          </cell>
          <cell r="AJ387">
            <v>0</v>
          </cell>
          <cell r="AK387">
            <v>0</v>
          </cell>
          <cell r="AL387">
            <v>0</v>
          </cell>
          <cell r="AM387">
            <v>0</v>
          </cell>
          <cell r="AN387">
            <v>0</v>
          </cell>
          <cell r="AO387">
            <v>0</v>
          </cell>
          <cell r="AP387">
            <v>0</v>
          </cell>
          <cell r="AQ387">
            <v>0</v>
          </cell>
          <cell r="AR387">
            <v>0</v>
          </cell>
          <cell r="AS387">
            <v>1000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X387">
            <v>2000</v>
          </cell>
          <cell r="BY387">
            <v>0</v>
          </cell>
          <cell r="CA387">
            <v>2000</v>
          </cell>
          <cell r="CC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V387">
            <v>0</v>
          </cell>
          <cell r="DW387">
            <v>0</v>
          </cell>
          <cell r="DY387">
            <v>0</v>
          </cell>
          <cell r="DZ387">
            <v>0</v>
          </cell>
          <cell r="EA387">
            <v>0</v>
          </cell>
          <cell r="EB387">
            <v>0</v>
          </cell>
          <cell r="EC387">
            <v>0</v>
          </cell>
          <cell r="ED387">
            <v>0</v>
          </cell>
          <cell r="EE387">
            <v>0</v>
          </cell>
          <cell r="EF387">
            <v>0</v>
          </cell>
          <cell r="EG387">
            <v>0</v>
          </cell>
          <cell r="EH387">
            <v>0</v>
          </cell>
          <cell r="EI387">
            <v>0</v>
          </cell>
          <cell r="EJ387">
            <v>0</v>
          </cell>
          <cell r="EL387">
            <v>0</v>
          </cell>
          <cell r="EM387">
            <v>0</v>
          </cell>
        </row>
        <row r="388">
          <cell r="A388" t="str">
            <v>81007</v>
          </cell>
          <cell r="B388">
            <v>2224.85</v>
          </cell>
          <cell r="C388">
            <v>-2224.85</v>
          </cell>
          <cell r="E388">
            <v>5406.41</v>
          </cell>
          <cell r="F388">
            <v>-5406.41</v>
          </cell>
          <cell r="H388" t="str">
            <v>Huntingdon Compressor</v>
          </cell>
          <cell r="I388" t="str">
            <v>81007</v>
          </cell>
          <cell r="J388" t="str">
            <v>T&amp;C</v>
          </cell>
          <cell r="K388" t="str">
            <v>T&amp;C</v>
          </cell>
          <cell r="Q388">
            <v>0</v>
          </cell>
          <cell r="R388">
            <v>0</v>
          </cell>
          <cell r="S388">
            <v>0</v>
          </cell>
          <cell r="T388">
            <v>0</v>
          </cell>
          <cell r="V388">
            <v>12080.96</v>
          </cell>
          <cell r="W388">
            <v>-12080.96</v>
          </cell>
          <cell r="X388">
            <v>7208.5466666666662</v>
          </cell>
          <cell r="Y388">
            <v>-7208.5466666666662</v>
          </cell>
          <cell r="AA388">
            <v>0</v>
          </cell>
          <cell r="AB388">
            <v>0</v>
          </cell>
          <cell r="AC388">
            <v>0</v>
          </cell>
          <cell r="AD388">
            <v>0</v>
          </cell>
          <cell r="AE388">
            <v>0</v>
          </cell>
          <cell r="AG388">
            <v>1000</v>
          </cell>
          <cell r="AH388">
            <v>0</v>
          </cell>
          <cell r="AI388">
            <v>0</v>
          </cell>
          <cell r="AJ388">
            <v>0</v>
          </cell>
          <cell r="AK388">
            <v>0</v>
          </cell>
          <cell r="AL388">
            <v>0</v>
          </cell>
          <cell r="AM388">
            <v>0</v>
          </cell>
          <cell r="AN388">
            <v>0</v>
          </cell>
          <cell r="AO388">
            <v>0</v>
          </cell>
          <cell r="AP388">
            <v>0</v>
          </cell>
          <cell r="AQ388">
            <v>0</v>
          </cell>
          <cell r="AR388">
            <v>0</v>
          </cell>
          <cell r="AS388">
            <v>1000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X388">
            <v>2000</v>
          </cell>
          <cell r="BY388">
            <v>0</v>
          </cell>
          <cell r="CA388">
            <v>2000</v>
          </cell>
          <cell r="CC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V388">
            <v>0</v>
          </cell>
          <cell r="DW388">
            <v>0</v>
          </cell>
          <cell r="DY388">
            <v>0</v>
          </cell>
          <cell r="DZ388">
            <v>0</v>
          </cell>
          <cell r="EA388">
            <v>0</v>
          </cell>
          <cell r="EB388">
            <v>0</v>
          </cell>
          <cell r="EC388">
            <v>0</v>
          </cell>
          <cell r="ED388">
            <v>0</v>
          </cell>
          <cell r="EE388">
            <v>0</v>
          </cell>
          <cell r="EF388">
            <v>0</v>
          </cell>
          <cell r="EG388">
            <v>0</v>
          </cell>
          <cell r="EH388">
            <v>0</v>
          </cell>
          <cell r="EI388">
            <v>0</v>
          </cell>
          <cell r="EJ388">
            <v>0</v>
          </cell>
          <cell r="EL388">
            <v>0</v>
          </cell>
          <cell r="EM388">
            <v>0</v>
          </cell>
        </row>
        <row r="389">
          <cell r="A389" t="str">
            <v>81015</v>
          </cell>
          <cell r="B389">
            <v>1058.71</v>
          </cell>
          <cell r="C389">
            <v>-1058.71</v>
          </cell>
          <cell r="E389">
            <v>2112.96</v>
          </cell>
          <cell r="F389">
            <v>-2112.96</v>
          </cell>
          <cell r="H389" t="str">
            <v>Warrington Compressor</v>
          </cell>
          <cell r="I389" t="str">
            <v>81015</v>
          </cell>
          <cell r="J389" t="str">
            <v>T&amp;C</v>
          </cell>
          <cell r="K389" t="str">
            <v>T&amp;C</v>
          </cell>
          <cell r="Q389">
            <v>0</v>
          </cell>
          <cell r="R389">
            <v>0</v>
          </cell>
          <cell r="S389">
            <v>0</v>
          </cell>
          <cell r="T389">
            <v>0</v>
          </cell>
          <cell r="V389">
            <v>5289.09</v>
          </cell>
          <cell r="W389">
            <v>-5289.09</v>
          </cell>
          <cell r="X389">
            <v>2817.28</v>
          </cell>
          <cell r="Y389">
            <v>-2817.28</v>
          </cell>
          <cell r="AA389">
            <v>0</v>
          </cell>
          <cell r="AB389">
            <v>0</v>
          </cell>
          <cell r="AC389">
            <v>0</v>
          </cell>
          <cell r="AD389">
            <v>0</v>
          </cell>
          <cell r="AE389">
            <v>0</v>
          </cell>
          <cell r="AG389">
            <v>1000</v>
          </cell>
          <cell r="AH389">
            <v>0</v>
          </cell>
          <cell r="AI389">
            <v>0</v>
          </cell>
          <cell r="AJ389">
            <v>0</v>
          </cell>
          <cell r="AK389">
            <v>0</v>
          </cell>
          <cell r="AL389">
            <v>0</v>
          </cell>
          <cell r="AM389">
            <v>0</v>
          </cell>
          <cell r="AN389">
            <v>0</v>
          </cell>
          <cell r="AO389">
            <v>0</v>
          </cell>
          <cell r="AP389">
            <v>0</v>
          </cell>
          <cell r="AQ389">
            <v>0</v>
          </cell>
          <cell r="AR389">
            <v>0</v>
          </cell>
          <cell r="AS389">
            <v>1000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X389">
            <v>2000</v>
          </cell>
          <cell r="BY389">
            <v>0</v>
          </cell>
          <cell r="CA389">
            <v>2000</v>
          </cell>
          <cell r="CC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V389">
            <v>0</v>
          </cell>
          <cell r="DW389">
            <v>0</v>
          </cell>
          <cell r="DY389">
            <v>0</v>
          </cell>
          <cell r="DZ389">
            <v>0</v>
          </cell>
          <cell r="EA389">
            <v>0</v>
          </cell>
          <cell r="EB389">
            <v>0</v>
          </cell>
          <cell r="EC389">
            <v>0</v>
          </cell>
          <cell r="ED389">
            <v>0</v>
          </cell>
          <cell r="EE389">
            <v>0</v>
          </cell>
          <cell r="EF389">
            <v>0</v>
          </cell>
          <cell r="EG389">
            <v>0</v>
          </cell>
          <cell r="EH389">
            <v>0</v>
          </cell>
          <cell r="EI389">
            <v>0</v>
          </cell>
          <cell r="EJ389">
            <v>0</v>
          </cell>
          <cell r="EL389">
            <v>0</v>
          </cell>
          <cell r="EM389">
            <v>0</v>
          </cell>
        </row>
        <row r="390">
          <cell r="A390" t="str">
            <v>81027</v>
          </cell>
          <cell r="B390">
            <v>977.76</v>
          </cell>
          <cell r="C390">
            <v>-977.76</v>
          </cell>
          <cell r="E390">
            <v>2002.28</v>
          </cell>
          <cell r="F390">
            <v>-2002.28</v>
          </cell>
          <cell r="H390" t="str">
            <v>Chelmsford Compressor</v>
          </cell>
          <cell r="I390" t="str">
            <v>81027</v>
          </cell>
          <cell r="J390" t="str">
            <v>T&amp;C</v>
          </cell>
          <cell r="K390" t="str">
            <v>T&amp;C</v>
          </cell>
          <cell r="Q390">
            <v>0</v>
          </cell>
          <cell r="R390">
            <v>0</v>
          </cell>
          <cell r="S390">
            <v>0</v>
          </cell>
          <cell r="T390">
            <v>0</v>
          </cell>
          <cell r="V390">
            <v>4935.5599999999995</v>
          </cell>
          <cell r="W390">
            <v>-4935.5599999999995</v>
          </cell>
          <cell r="X390">
            <v>2669.7066666666669</v>
          </cell>
          <cell r="Y390">
            <v>-2669.7066666666669</v>
          </cell>
          <cell r="AA390">
            <v>0</v>
          </cell>
          <cell r="AB390">
            <v>0</v>
          </cell>
          <cell r="AC390">
            <v>0</v>
          </cell>
          <cell r="AD390">
            <v>0</v>
          </cell>
          <cell r="AE390">
            <v>0</v>
          </cell>
          <cell r="AG390">
            <v>1000</v>
          </cell>
          <cell r="AH390">
            <v>0</v>
          </cell>
          <cell r="AI390">
            <v>0</v>
          </cell>
          <cell r="AJ390">
            <v>0</v>
          </cell>
          <cell r="AK390">
            <v>0</v>
          </cell>
          <cell r="AL390">
            <v>0</v>
          </cell>
          <cell r="AM390">
            <v>0</v>
          </cell>
          <cell r="AN390">
            <v>0</v>
          </cell>
          <cell r="AO390">
            <v>0</v>
          </cell>
          <cell r="AP390">
            <v>0</v>
          </cell>
          <cell r="AQ390">
            <v>0</v>
          </cell>
          <cell r="AR390">
            <v>0</v>
          </cell>
          <cell r="AS390">
            <v>1000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X390">
            <v>2000</v>
          </cell>
          <cell r="BY390">
            <v>0</v>
          </cell>
          <cell r="CA390">
            <v>2000</v>
          </cell>
          <cell r="CC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V390">
            <v>0</v>
          </cell>
          <cell r="DW390">
            <v>0</v>
          </cell>
          <cell r="DY390">
            <v>0</v>
          </cell>
          <cell r="DZ390">
            <v>0</v>
          </cell>
          <cell r="EA390">
            <v>0</v>
          </cell>
          <cell r="EB390">
            <v>0</v>
          </cell>
          <cell r="EC390">
            <v>0</v>
          </cell>
          <cell r="ED390">
            <v>0</v>
          </cell>
          <cell r="EE390">
            <v>0</v>
          </cell>
          <cell r="EF390">
            <v>0</v>
          </cell>
          <cell r="EG390">
            <v>0</v>
          </cell>
          <cell r="EH390">
            <v>0</v>
          </cell>
          <cell r="EI390">
            <v>0</v>
          </cell>
          <cell r="EJ390">
            <v>0</v>
          </cell>
          <cell r="EL390">
            <v>0</v>
          </cell>
          <cell r="EM390">
            <v>0</v>
          </cell>
        </row>
        <row r="391">
          <cell r="A391" t="str">
            <v>81127</v>
          </cell>
          <cell r="B391">
            <v>3243.71</v>
          </cell>
          <cell r="C391">
            <v>-3243.71</v>
          </cell>
          <cell r="E391">
            <v>7688.17</v>
          </cell>
          <cell r="F391">
            <v>-7688.17</v>
          </cell>
          <cell r="H391" t="str">
            <v>Kirrimuir Compressor</v>
          </cell>
          <cell r="I391" t="str">
            <v>81127</v>
          </cell>
          <cell r="J391" t="str">
            <v>T&amp;C</v>
          </cell>
          <cell r="K391" t="str">
            <v>T&amp;C</v>
          </cell>
          <cell r="Q391">
            <v>0</v>
          </cell>
          <cell r="R391">
            <v>0</v>
          </cell>
          <cell r="S391">
            <v>0</v>
          </cell>
          <cell r="T391">
            <v>0</v>
          </cell>
          <cell r="V391">
            <v>17419.300000000003</v>
          </cell>
          <cell r="W391">
            <v>-17419.300000000003</v>
          </cell>
          <cell r="X391">
            <v>10250.893333333333</v>
          </cell>
          <cell r="Y391">
            <v>-10250.893333333333</v>
          </cell>
          <cell r="AA391">
            <v>0</v>
          </cell>
          <cell r="AB391">
            <v>0</v>
          </cell>
          <cell r="AC391">
            <v>0</v>
          </cell>
          <cell r="AD391">
            <v>0</v>
          </cell>
          <cell r="AE391">
            <v>0</v>
          </cell>
          <cell r="AG391">
            <v>1000</v>
          </cell>
          <cell r="AH391">
            <v>0</v>
          </cell>
          <cell r="AI391">
            <v>0</v>
          </cell>
          <cell r="AJ391">
            <v>0</v>
          </cell>
          <cell r="AK391">
            <v>0</v>
          </cell>
          <cell r="AL391">
            <v>0</v>
          </cell>
          <cell r="AM391">
            <v>0</v>
          </cell>
          <cell r="AN391">
            <v>0</v>
          </cell>
          <cell r="AO391">
            <v>0</v>
          </cell>
          <cell r="AP391">
            <v>0</v>
          </cell>
          <cell r="AQ391">
            <v>0</v>
          </cell>
          <cell r="AR391">
            <v>0</v>
          </cell>
          <cell r="AS391">
            <v>1000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X391">
            <v>2000</v>
          </cell>
          <cell r="BY391">
            <v>0</v>
          </cell>
          <cell r="CA391">
            <v>2000</v>
          </cell>
          <cell r="CC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V391">
            <v>0</v>
          </cell>
          <cell r="DW391">
            <v>0</v>
          </cell>
          <cell r="DY391">
            <v>0</v>
          </cell>
          <cell r="DZ391">
            <v>0</v>
          </cell>
          <cell r="EA391">
            <v>0</v>
          </cell>
          <cell r="EB391">
            <v>0</v>
          </cell>
          <cell r="EC391">
            <v>0</v>
          </cell>
          <cell r="ED391">
            <v>0</v>
          </cell>
          <cell r="EE391">
            <v>0</v>
          </cell>
          <cell r="EF391">
            <v>0</v>
          </cell>
          <cell r="EG391">
            <v>0</v>
          </cell>
          <cell r="EH391">
            <v>0</v>
          </cell>
          <cell r="EI391">
            <v>0</v>
          </cell>
          <cell r="EJ391">
            <v>0</v>
          </cell>
          <cell r="EL391">
            <v>0</v>
          </cell>
          <cell r="EM391">
            <v>0</v>
          </cell>
        </row>
        <row r="392">
          <cell r="A392" t="str">
            <v>81130</v>
          </cell>
          <cell r="B392">
            <v>1515.02</v>
          </cell>
          <cell r="C392">
            <v>-1515.02</v>
          </cell>
          <cell r="E392">
            <v>2729.86</v>
          </cell>
          <cell r="F392">
            <v>-2729.86</v>
          </cell>
          <cell r="H392" t="str">
            <v>Churchover Compressor</v>
          </cell>
          <cell r="I392" t="str">
            <v>81130</v>
          </cell>
          <cell r="J392" t="str">
            <v>T&amp;C</v>
          </cell>
          <cell r="K392" t="str">
            <v>T&amp;C</v>
          </cell>
          <cell r="Q392">
            <v>0</v>
          </cell>
          <cell r="R392">
            <v>0</v>
          </cell>
          <cell r="S392">
            <v>0</v>
          </cell>
          <cell r="T392">
            <v>0</v>
          </cell>
          <cell r="V392">
            <v>7274.92</v>
          </cell>
          <cell r="W392">
            <v>-7274.92</v>
          </cell>
          <cell r="X392">
            <v>3639.8133333333335</v>
          </cell>
          <cell r="Y392">
            <v>-3639.8133333333335</v>
          </cell>
          <cell r="AA392">
            <v>0</v>
          </cell>
          <cell r="AB392">
            <v>0</v>
          </cell>
          <cell r="AC392">
            <v>0</v>
          </cell>
          <cell r="AD392">
            <v>0</v>
          </cell>
          <cell r="AE392">
            <v>0</v>
          </cell>
          <cell r="AG392">
            <v>1000</v>
          </cell>
          <cell r="AH392">
            <v>0</v>
          </cell>
          <cell r="AI392">
            <v>0</v>
          </cell>
          <cell r="AJ392">
            <v>0</v>
          </cell>
          <cell r="AK392">
            <v>0</v>
          </cell>
          <cell r="AL392">
            <v>0</v>
          </cell>
          <cell r="AM392">
            <v>0</v>
          </cell>
          <cell r="AN392">
            <v>0</v>
          </cell>
          <cell r="AO392">
            <v>0</v>
          </cell>
          <cell r="AP392">
            <v>0</v>
          </cell>
          <cell r="AQ392">
            <v>0</v>
          </cell>
          <cell r="AR392">
            <v>0</v>
          </cell>
          <cell r="AS392">
            <v>1000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X392">
            <v>2000</v>
          </cell>
          <cell r="BY392">
            <v>0</v>
          </cell>
          <cell r="CA392">
            <v>2000</v>
          </cell>
          <cell r="CC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V392">
            <v>0</v>
          </cell>
          <cell r="DW392">
            <v>0</v>
          </cell>
          <cell r="DY392">
            <v>0</v>
          </cell>
          <cell r="DZ392">
            <v>0</v>
          </cell>
          <cell r="EA392">
            <v>0</v>
          </cell>
          <cell r="EB392">
            <v>0</v>
          </cell>
          <cell r="EC392">
            <v>0</v>
          </cell>
          <cell r="ED392">
            <v>0</v>
          </cell>
          <cell r="EE392">
            <v>0</v>
          </cell>
          <cell r="EF392">
            <v>0</v>
          </cell>
          <cell r="EG392">
            <v>0</v>
          </cell>
          <cell r="EH392">
            <v>0</v>
          </cell>
          <cell r="EI392">
            <v>0</v>
          </cell>
          <cell r="EJ392">
            <v>0</v>
          </cell>
          <cell r="EL392">
            <v>0</v>
          </cell>
          <cell r="EM392">
            <v>0</v>
          </cell>
        </row>
        <row r="393">
          <cell r="A393" t="str">
            <v>81036</v>
          </cell>
          <cell r="B393">
            <v>2364.21</v>
          </cell>
          <cell r="C393">
            <v>-2364.21</v>
          </cell>
          <cell r="E393">
            <v>6541.79</v>
          </cell>
          <cell r="F393">
            <v>-6541.79</v>
          </cell>
          <cell r="H393" t="str">
            <v>Aberdeen Compressor</v>
          </cell>
          <cell r="I393" t="str">
            <v>81036</v>
          </cell>
          <cell r="J393" t="str">
            <v>T&amp;C</v>
          </cell>
          <cell r="K393" t="str">
            <v>T&amp;C</v>
          </cell>
          <cell r="Q393">
            <v>0</v>
          </cell>
          <cell r="R393">
            <v>0</v>
          </cell>
          <cell r="S393">
            <v>0</v>
          </cell>
          <cell r="T393">
            <v>0</v>
          </cell>
          <cell r="V393">
            <v>13634.42</v>
          </cell>
          <cell r="W393">
            <v>-13634.42</v>
          </cell>
          <cell r="X393">
            <v>8722.3866666666654</v>
          </cell>
          <cell r="Y393">
            <v>-8722.3866666666654</v>
          </cell>
          <cell r="AA393">
            <v>0</v>
          </cell>
          <cell r="AB393">
            <v>0</v>
          </cell>
          <cell r="AC393">
            <v>0</v>
          </cell>
          <cell r="AD393">
            <v>0</v>
          </cell>
          <cell r="AE393">
            <v>0</v>
          </cell>
          <cell r="AG393">
            <v>1000</v>
          </cell>
          <cell r="AH393">
            <v>0</v>
          </cell>
          <cell r="AI393">
            <v>0</v>
          </cell>
          <cell r="AJ393">
            <v>0</v>
          </cell>
          <cell r="AK393">
            <v>0</v>
          </cell>
          <cell r="AL393">
            <v>0</v>
          </cell>
          <cell r="AM393">
            <v>0</v>
          </cell>
          <cell r="AN393">
            <v>0</v>
          </cell>
          <cell r="AO393">
            <v>0</v>
          </cell>
          <cell r="AP393">
            <v>0</v>
          </cell>
          <cell r="AQ393">
            <v>0</v>
          </cell>
          <cell r="AR393">
            <v>0</v>
          </cell>
          <cell r="AS393">
            <v>1000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X393">
            <v>2000</v>
          </cell>
          <cell r="BY393">
            <v>0</v>
          </cell>
          <cell r="CA393">
            <v>2000</v>
          </cell>
          <cell r="CC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V393">
            <v>0</v>
          </cell>
          <cell r="DW393">
            <v>0</v>
          </cell>
          <cell r="DY393">
            <v>0</v>
          </cell>
          <cell r="DZ393">
            <v>0</v>
          </cell>
          <cell r="EA393">
            <v>0</v>
          </cell>
          <cell r="EB393">
            <v>0</v>
          </cell>
          <cell r="EC393">
            <v>0</v>
          </cell>
          <cell r="ED393">
            <v>0</v>
          </cell>
          <cell r="EE393">
            <v>0</v>
          </cell>
          <cell r="EF393">
            <v>0</v>
          </cell>
          <cell r="EG393">
            <v>0</v>
          </cell>
          <cell r="EH393">
            <v>0</v>
          </cell>
          <cell r="EI393">
            <v>0</v>
          </cell>
          <cell r="EJ393">
            <v>0</v>
          </cell>
          <cell r="EL393">
            <v>0</v>
          </cell>
          <cell r="EM393">
            <v>0</v>
          </cell>
        </row>
        <row r="394">
          <cell r="A394" t="str">
            <v>81051</v>
          </cell>
          <cell r="B394">
            <v>4.54</v>
          </cell>
          <cell r="C394">
            <v>-4.54</v>
          </cell>
          <cell r="E394">
            <v>133.99</v>
          </cell>
          <cell r="F394">
            <v>-133.99</v>
          </cell>
          <cell r="H394" t="str">
            <v>Lockerley Compressor</v>
          </cell>
          <cell r="I394" t="str">
            <v>81051</v>
          </cell>
          <cell r="J394" t="str">
            <v>T&amp;C</v>
          </cell>
          <cell r="K394" t="str">
            <v>T&amp;C</v>
          </cell>
          <cell r="Q394">
            <v>0</v>
          </cell>
          <cell r="R394">
            <v>0</v>
          </cell>
          <cell r="S394">
            <v>0</v>
          </cell>
          <cell r="T394">
            <v>0</v>
          </cell>
          <cell r="V394">
            <v>147.61000000000001</v>
          </cell>
          <cell r="W394">
            <v>-147.61000000000001</v>
          </cell>
          <cell r="X394">
            <v>178.65333333333334</v>
          </cell>
          <cell r="Y394">
            <v>-178.65333333333334</v>
          </cell>
          <cell r="AA394">
            <v>0</v>
          </cell>
          <cell r="AB394">
            <v>0</v>
          </cell>
          <cell r="AC394">
            <v>0</v>
          </cell>
          <cell r="AD394">
            <v>0</v>
          </cell>
          <cell r="AE394">
            <v>0</v>
          </cell>
          <cell r="AG394">
            <v>1000</v>
          </cell>
          <cell r="AH394">
            <v>0</v>
          </cell>
          <cell r="AI394">
            <v>0</v>
          </cell>
          <cell r="AJ394">
            <v>0</v>
          </cell>
          <cell r="AK394">
            <v>0</v>
          </cell>
          <cell r="AL394">
            <v>0</v>
          </cell>
          <cell r="AM394">
            <v>0</v>
          </cell>
          <cell r="AN394">
            <v>0</v>
          </cell>
          <cell r="AO394">
            <v>0</v>
          </cell>
          <cell r="AP394">
            <v>0</v>
          </cell>
          <cell r="AQ394">
            <v>0</v>
          </cell>
          <cell r="AR394">
            <v>0</v>
          </cell>
          <cell r="AS394">
            <v>1000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X394">
            <v>2000</v>
          </cell>
          <cell r="BY394">
            <v>0</v>
          </cell>
          <cell r="CA394">
            <v>2000</v>
          </cell>
          <cell r="CC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V394">
            <v>0</v>
          </cell>
          <cell r="DW394">
            <v>0</v>
          </cell>
          <cell r="DY394">
            <v>0</v>
          </cell>
          <cell r="DZ394">
            <v>0</v>
          </cell>
          <cell r="EA394">
            <v>0</v>
          </cell>
          <cell r="EB394">
            <v>0</v>
          </cell>
          <cell r="EC394">
            <v>0</v>
          </cell>
          <cell r="ED394">
            <v>0</v>
          </cell>
          <cell r="EE394">
            <v>0</v>
          </cell>
          <cell r="EF394">
            <v>0</v>
          </cell>
          <cell r="EG394">
            <v>0</v>
          </cell>
          <cell r="EH394">
            <v>0</v>
          </cell>
          <cell r="EI394">
            <v>0</v>
          </cell>
          <cell r="EJ394">
            <v>0</v>
          </cell>
          <cell r="EL394">
            <v>0</v>
          </cell>
          <cell r="EM394">
            <v>0</v>
          </cell>
        </row>
        <row r="395">
          <cell r="A395" t="str">
            <v>81078</v>
          </cell>
          <cell r="B395">
            <v>2750.46</v>
          </cell>
          <cell r="C395">
            <v>-2750.46</v>
          </cell>
          <cell r="E395">
            <v>5573.71</v>
          </cell>
          <cell r="F395">
            <v>-5573.71</v>
          </cell>
          <cell r="H395" t="str">
            <v>Hatton Compressor</v>
          </cell>
          <cell r="I395" t="str">
            <v>81078</v>
          </cell>
          <cell r="J395" t="str">
            <v>T&amp;C</v>
          </cell>
          <cell r="K395" t="str">
            <v>T&amp;C</v>
          </cell>
          <cell r="Q395">
            <v>0</v>
          </cell>
          <cell r="R395">
            <v>0</v>
          </cell>
          <cell r="S395">
            <v>0</v>
          </cell>
          <cell r="T395">
            <v>0</v>
          </cell>
          <cell r="V395">
            <v>13825.09</v>
          </cell>
          <cell r="W395">
            <v>-13825.09</v>
          </cell>
          <cell r="X395">
            <v>7431.6133333333337</v>
          </cell>
          <cell r="Y395">
            <v>-7431.6133333333337</v>
          </cell>
          <cell r="AA395">
            <v>0</v>
          </cell>
          <cell r="AB395">
            <v>0</v>
          </cell>
          <cell r="AC395">
            <v>0</v>
          </cell>
          <cell r="AD395">
            <v>0</v>
          </cell>
          <cell r="AE395">
            <v>0</v>
          </cell>
          <cell r="AG395">
            <v>1000</v>
          </cell>
          <cell r="AH395">
            <v>0</v>
          </cell>
          <cell r="AI395">
            <v>0</v>
          </cell>
          <cell r="AJ395">
            <v>0</v>
          </cell>
          <cell r="AK395">
            <v>0</v>
          </cell>
          <cell r="AL395">
            <v>0</v>
          </cell>
          <cell r="AM395">
            <v>0</v>
          </cell>
          <cell r="AN395">
            <v>0</v>
          </cell>
          <cell r="AO395">
            <v>0</v>
          </cell>
          <cell r="AP395">
            <v>0</v>
          </cell>
          <cell r="AQ395">
            <v>0</v>
          </cell>
          <cell r="AR395">
            <v>0</v>
          </cell>
          <cell r="AS395">
            <v>1000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X395">
            <v>2000</v>
          </cell>
          <cell r="BY395">
            <v>0</v>
          </cell>
          <cell r="CA395">
            <v>2000</v>
          </cell>
          <cell r="CC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V395">
            <v>0</v>
          </cell>
          <cell r="DW395">
            <v>0</v>
          </cell>
          <cell r="DY395">
            <v>0</v>
          </cell>
          <cell r="DZ395">
            <v>0</v>
          </cell>
          <cell r="EA395">
            <v>0</v>
          </cell>
          <cell r="EB395">
            <v>0</v>
          </cell>
          <cell r="EC395">
            <v>0</v>
          </cell>
          <cell r="ED395">
            <v>0</v>
          </cell>
          <cell r="EE395">
            <v>0</v>
          </cell>
          <cell r="EF395">
            <v>0</v>
          </cell>
          <cell r="EG395">
            <v>0</v>
          </cell>
          <cell r="EH395">
            <v>0</v>
          </cell>
          <cell r="EI395">
            <v>0</v>
          </cell>
          <cell r="EJ395">
            <v>0</v>
          </cell>
          <cell r="EL395">
            <v>0</v>
          </cell>
          <cell r="EM395">
            <v>0</v>
          </cell>
        </row>
        <row r="396">
          <cell r="A396" t="str">
            <v>81107</v>
          </cell>
          <cell r="B396">
            <v>1920.01</v>
          </cell>
          <cell r="C396">
            <v>-1920.01</v>
          </cell>
          <cell r="E396">
            <v>3491.45</v>
          </cell>
          <cell r="F396">
            <v>-3491.45</v>
          </cell>
          <cell r="H396" t="str">
            <v>Wisbech Compressor</v>
          </cell>
          <cell r="I396" t="str">
            <v>81009</v>
          </cell>
          <cell r="J396" t="str">
            <v>T&amp;C</v>
          </cell>
          <cell r="K396" t="str">
            <v>T&amp;C</v>
          </cell>
          <cell r="Q396">
            <v>0</v>
          </cell>
          <cell r="R396">
            <v>0</v>
          </cell>
          <cell r="S396">
            <v>0</v>
          </cell>
          <cell r="T396">
            <v>0</v>
          </cell>
          <cell r="V396">
            <v>9251.48</v>
          </cell>
          <cell r="W396">
            <v>-9251.48</v>
          </cell>
          <cell r="X396">
            <v>4655.2666666666664</v>
          </cell>
          <cell r="Y396">
            <v>-4655.2666666666664</v>
          </cell>
          <cell r="AA396">
            <v>0</v>
          </cell>
          <cell r="AB396">
            <v>0</v>
          </cell>
          <cell r="AC396">
            <v>0</v>
          </cell>
          <cell r="AD396">
            <v>0</v>
          </cell>
          <cell r="AE396">
            <v>0</v>
          </cell>
          <cell r="AG396">
            <v>0</v>
          </cell>
          <cell r="AH396">
            <v>2000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X396">
            <v>2000</v>
          </cell>
          <cell r="BY396">
            <v>0</v>
          </cell>
          <cell r="CA396">
            <v>2000</v>
          </cell>
          <cell r="CC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V396">
            <v>0</v>
          </cell>
          <cell r="DW396">
            <v>0</v>
          </cell>
          <cell r="DY396">
            <v>0</v>
          </cell>
          <cell r="DZ396">
            <v>0</v>
          </cell>
          <cell r="EA396">
            <v>0</v>
          </cell>
          <cell r="EB396">
            <v>0</v>
          </cell>
          <cell r="EC396">
            <v>0</v>
          </cell>
          <cell r="ED396">
            <v>0</v>
          </cell>
          <cell r="EE396">
            <v>0</v>
          </cell>
          <cell r="EF396">
            <v>0</v>
          </cell>
          <cell r="EG396">
            <v>0</v>
          </cell>
          <cell r="EH396">
            <v>0</v>
          </cell>
          <cell r="EI396">
            <v>0</v>
          </cell>
          <cell r="EJ396">
            <v>0</v>
          </cell>
          <cell r="EL396">
            <v>0</v>
          </cell>
          <cell r="EM396">
            <v>0</v>
          </cell>
        </row>
        <row r="397">
          <cell r="A397" t="str">
            <v>81024</v>
          </cell>
          <cell r="B397">
            <v>383.06</v>
          </cell>
          <cell r="C397">
            <v>-383.06</v>
          </cell>
          <cell r="E397">
            <v>759.26</v>
          </cell>
          <cell r="F397">
            <v>-759.26</v>
          </cell>
          <cell r="H397" t="str">
            <v>Peterstow Compressor</v>
          </cell>
          <cell r="I397" t="str">
            <v>81054</v>
          </cell>
          <cell r="J397" t="str">
            <v>T&amp;C</v>
          </cell>
          <cell r="K397" t="str">
            <v>T&amp;C</v>
          </cell>
          <cell r="Q397">
            <v>0</v>
          </cell>
          <cell r="R397">
            <v>0</v>
          </cell>
          <cell r="S397">
            <v>0</v>
          </cell>
          <cell r="T397">
            <v>0</v>
          </cell>
          <cell r="V397">
            <v>1908.44</v>
          </cell>
          <cell r="W397">
            <v>-1908.44</v>
          </cell>
          <cell r="X397">
            <v>1012.3466666666666</v>
          </cell>
          <cell r="Y397">
            <v>-1012.3466666666666</v>
          </cell>
          <cell r="AA397">
            <v>0</v>
          </cell>
          <cell r="AB397">
            <v>0</v>
          </cell>
          <cell r="AC397">
            <v>0</v>
          </cell>
          <cell r="AD397">
            <v>0</v>
          </cell>
          <cell r="AE397">
            <v>0</v>
          </cell>
          <cell r="AG397">
            <v>1000</v>
          </cell>
          <cell r="AH397">
            <v>0</v>
          </cell>
          <cell r="AI397">
            <v>0</v>
          </cell>
          <cell r="AJ397">
            <v>0</v>
          </cell>
          <cell r="AK397">
            <v>0</v>
          </cell>
          <cell r="AL397">
            <v>0</v>
          </cell>
          <cell r="AM397">
            <v>0</v>
          </cell>
          <cell r="AN397">
            <v>0</v>
          </cell>
          <cell r="AO397">
            <v>0</v>
          </cell>
          <cell r="AP397">
            <v>0</v>
          </cell>
          <cell r="AQ397">
            <v>0</v>
          </cell>
          <cell r="AR397">
            <v>0</v>
          </cell>
          <cell r="AS397">
            <v>1000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X397">
            <v>2000</v>
          </cell>
          <cell r="BY397">
            <v>0</v>
          </cell>
          <cell r="CA397">
            <v>2000</v>
          </cell>
          <cell r="CC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V397">
            <v>0</v>
          </cell>
          <cell r="DW397">
            <v>0</v>
          </cell>
          <cell r="DY397">
            <v>0</v>
          </cell>
          <cell r="DZ397">
            <v>0</v>
          </cell>
          <cell r="EA397">
            <v>0</v>
          </cell>
          <cell r="EB397">
            <v>0</v>
          </cell>
          <cell r="EC397">
            <v>0</v>
          </cell>
          <cell r="ED397">
            <v>0</v>
          </cell>
          <cell r="EE397">
            <v>0</v>
          </cell>
          <cell r="EF397">
            <v>0</v>
          </cell>
          <cell r="EG397">
            <v>0</v>
          </cell>
          <cell r="EH397">
            <v>0</v>
          </cell>
          <cell r="EI397">
            <v>0</v>
          </cell>
          <cell r="EJ397">
            <v>0</v>
          </cell>
          <cell r="EL397">
            <v>0</v>
          </cell>
          <cell r="EM397">
            <v>0</v>
          </cell>
        </row>
        <row r="398">
          <cell r="A398" t="str">
            <v>81004</v>
          </cell>
          <cell r="B398">
            <v>1221.2</v>
          </cell>
          <cell r="C398">
            <v>-1221.2</v>
          </cell>
          <cell r="E398">
            <v>2721.92</v>
          </cell>
          <cell r="F398">
            <v>-2721.92</v>
          </cell>
          <cell r="H398" t="str">
            <v>Nether Kellet Compressor</v>
          </cell>
          <cell r="I398" t="str">
            <v>81069</v>
          </cell>
          <cell r="J398" t="str">
            <v>T&amp;C</v>
          </cell>
          <cell r="K398" t="str">
            <v>T&amp;C</v>
          </cell>
          <cell r="Q398">
            <v>0</v>
          </cell>
          <cell r="R398">
            <v>0</v>
          </cell>
          <cell r="S398">
            <v>0</v>
          </cell>
          <cell r="T398">
            <v>0</v>
          </cell>
          <cell r="V398">
            <v>6385.52</v>
          </cell>
          <cell r="W398">
            <v>-6385.52</v>
          </cell>
          <cell r="X398">
            <v>3629.2266666666669</v>
          </cell>
          <cell r="Y398">
            <v>-3629.2266666666669</v>
          </cell>
          <cell r="AA398">
            <v>0</v>
          </cell>
          <cell r="AB398">
            <v>0</v>
          </cell>
          <cell r="AC398">
            <v>0</v>
          </cell>
          <cell r="AD398">
            <v>0</v>
          </cell>
          <cell r="AE398">
            <v>0</v>
          </cell>
          <cell r="AG398">
            <v>0</v>
          </cell>
          <cell r="AH398">
            <v>2000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X398">
            <v>2000</v>
          </cell>
          <cell r="BY398">
            <v>0</v>
          </cell>
          <cell r="CA398">
            <v>2000</v>
          </cell>
          <cell r="CC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V398">
            <v>0</v>
          </cell>
          <cell r="DW398">
            <v>0</v>
          </cell>
          <cell r="DY398">
            <v>0</v>
          </cell>
          <cell r="DZ398">
            <v>0</v>
          </cell>
          <cell r="EA398">
            <v>0</v>
          </cell>
          <cell r="EB398">
            <v>0</v>
          </cell>
          <cell r="EC398">
            <v>0</v>
          </cell>
          <cell r="ED398">
            <v>0</v>
          </cell>
          <cell r="EE398">
            <v>0</v>
          </cell>
          <cell r="EF398">
            <v>0</v>
          </cell>
          <cell r="EG398">
            <v>0</v>
          </cell>
          <cell r="EH398">
            <v>0</v>
          </cell>
          <cell r="EI398">
            <v>0</v>
          </cell>
          <cell r="EJ398">
            <v>0</v>
          </cell>
          <cell r="EL398">
            <v>0</v>
          </cell>
          <cell r="EM398">
            <v>0</v>
          </cell>
        </row>
        <row r="399">
          <cell r="A399" t="str">
            <v>81005</v>
          </cell>
          <cell r="B399">
            <v>8289.68</v>
          </cell>
          <cell r="C399">
            <v>-8289.68</v>
          </cell>
          <cell r="E399">
            <v>8307.18</v>
          </cell>
          <cell r="F399">
            <v>-8307.18</v>
          </cell>
          <cell r="H399" t="str">
            <v>Bacton Terminal</v>
          </cell>
          <cell r="I399" t="str">
            <v>81097</v>
          </cell>
          <cell r="J399" t="str">
            <v>T&amp;C</v>
          </cell>
          <cell r="K399" t="str">
            <v>T&amp;C</v>
          </cell>
          <cell r="Q399">
            <v>0</v>
          </cell>
          <cell r="R399">
            <v>0</v>
          </cell>
          <cell r="S399">
            <v>0</v>
          </cell>
          <cell r="T399">
            <v>0</v>
          </cell>
          <cell r="V399">
            <v>33176.22</v>
          </cell>
          <cell r="W399">
            <v>-33176.22</v>
          </cell>
          <cell r="X399">
            <v>11076.24</v>
          </cell>
          <cell r="Y399">
            <v>-11076.24</v>
          </cell>
          <cell r="AA399">
            <v>0</v>
          </cell>
          <cell r="AB399">
            <v>0</v>
          </cell>
          <cell r="AC399">
            <v>0</v>
          </cell>
          <cell r="AD399">
            <v>0</v>
          </cell>
          <cell r="AE399">
            <v>0</v>
          </cell>
          <cell r="AG399">
            <v>1000</v>
          </cell>
          <cell r="AH399">
            <v>0</v>
          </cell>
          <cell r="AI399">
            <v>0</v>
          </cell>
          <cell r="AJ399">
            <v>0</v>
          </cell>
          <cell r="AK399">
            <v>0</v>
          </cell>
          <cell r="AL399">
            <v>0</v>
          </cell>
          <cell r="AM399">
            <v>0</v>
          </cell>
          <cell r="AN399">
            <v>0</v>
          </cell>
          <cell r="AO399">
            <v>0</v>
          </cell>
          <cell r="AP399">
            <v>0</v>
          </cell>
          <cell r="AQ399">
            <v>0</v>
          </cell>
          <cell r="AR399">
            <v>0</v>
          </cell>
          <cell r="AS399">
            <v>1000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X399">
            <v>2000</v>
          </cell>
          <cell r="BY399">
            <v>0</v>
          </cell>
          <cell r="CA399">
            <v>2000</v>
          </cell>
          <cell r="CC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V399">
            <v>0</v>
          </cell>
          <cell r="DW399">
            <v>0</v>
          </cell>
          <cell r="DY399">
            <v>0</v>
          </cell>
          <cell r="DZ399">
            <v>0</v>
          </cell>
          <cell r="EA399">
            <v>0</v>
          </cell>
          <cell r="EB399">
            <v>0</v>
          </cell>
          <cell r="EC399">
            <v>0</v>
          </cell>
          <cell r="ED399">
            <v>0</v>
          </cell>
          <cell r="EE399">
            <v>0</v>
          </cell>
          <cell r="EF399">
            <v>0</v>
          </cell>
          <cell r="EG399">
            <v>0</v>
          </cell>
          <cell r="EH399">
            <v>0</v>
          </cell>
          <cell r="EI399">
            <v>0</v>
          </cell>
          <cell r="EJ399">
            <v>0</v>
          </cell>
          <cell r="EL399">
            <v>0</v>
          </cell>
          <cell r="EM399">
            <v>0</v>
          </cell>
        </row>
        <row r="400">
          <cell r="A400" t="str">
            <v>81007</v>
          </cell>
          <cell r="B400">
            <v>2592.15</v>
          </cell>
          <cell r="C400">
            <v>-2592.15</v>
          </cell>
          <cell r="E400">
            <v>4996.32</v>
          </cell>
          <cell r="F400">
            <v>-4996.32</v>
          </cell>
          <cell r="H400" t="str">
            <v>Kings Lynn Compressor</v>
          </cell>
          <cell r="I400" t="str">
            <v>81101</v>
          </cell>
          <cell r="J400" t="str">
            <v>T&amp;C</v>
          </cell>
          <cell r="K400" t="str">
            <v>T&amp;C</v>
          </cell>
          <cell r="Q400">
            <v>0</v>
          </cell>
          <cell r="R400">
            <v>0</v>
          </cell>
          <cell r="S400">
            <v>0</v>
          </cell>
          <cell r="T400">
            <v>0</v>
          </cell>
          <cell r="V400">
            <v>12772.77</v>
          </cell>
          <cell r="W400">
            <v>-12772.77</v>
          </cell>
          <cell r="X400">
            <v>6661.7599999999993</v>
          </cell>
          <cell r="Y400">
            <v>-6661.7599999999993</v>
          </cell>
          <cell r="AA400">
            <v>0</v>
          </cell>
          <cell r="AB400">
            <v>0</v>
          </cell>
          <cell r="AC400">
            <v>0</v>
          </cell>
          <cell r="AD400">
            <v>0</v>
          </cell>
          <cell r="AE400">
            <v>0</v>
          </cell>
          <cell r="AG400">
            <v>1000</v>
          </cell>
          <cell r="AH400">
            <v>0</v>
          </cell>
          <cell r="AI400">
            <v>0</v>
          </cell>
          <cell r="AJ400">
            <v>0</v>
          </cell>
          <cell r="AK400">
            <v>0</v>
          </cell>
          <cell r="AL400">
            <v>0</v>
          </cell>
          <cell r="AM400">
            <v>0</v>
          </cell>
          <cell r="AN400">
            <v>0</v>
          </cell>
          <cell r="AO400">
            <v>0</v>
          </cell>
          <cell r="AP400">
            <v>0</v>
          </cell>
          <cell r="AQ400">
            <v>0</v>
          </cell>
          <cell r="AR400">
            <v>0</v>
          </cell>
          <cell r="AS400">
            <v>1000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X400">
            <v>2000</v>
          </cell>
          <cell r="BY400">
            <v>0</v>
          </cell>
          <cell r="CA400">
            <v>2000</v>
          </cell>
          <cell r="CC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V400">
            <v>0</v>
          </cell>
          <cell r="DW400">
            <v>0</v>
          </cell>
          <cell r="DY400">
            <v>0</v>
          </cell>
          <cell r="DZ400">
            <v>0</v>
          </cell>
          <cell r="EA400">
            <v>0</v>
          </cell>
          <cell r="EB400">
            <v>0</v>
          </cell>
          <cell r="EC400">
            <v>0</v>
          </cell>
          <cell r="ED400">
            <v>0</v>
          </cell>
          <cell r="EE400">
            <v>0</v>
          </cell>
          <cell r="EF400">
            <v>0</v>
          </cell>
          <cell r="EG400">
            <v>0</v>
          </cell>
          <cell r="EH400">
            <v>0</v>
          </cell>
          <cell r="EI400">
            <v>0</v>
          </cell>
          <cell r="EJ400">
            <v>0</v>
          </cell>
          <cell r="EL400">
            <v>0</v>
          </cell>
          <cell r="EM400">
            <v>0</v>
          </cell>
        </row>
        <row r="401">
          <cell r="A401" t="str">
            <v>81015</v>
          </cell>
          <cell r="B401">
            <v>1462.1</v>
          </cell>
          <cell r="C401">
            <v>-1462.1</v>
          </cell>
          <cell r="E401">
            <v>2905.34</v>
          </cell>
          <cell r="F401">
            <v>-2905.34</v>
          </cell>
          <cell r="H401" t="str">
            <v>Scunthorpe Compressor</v>
          </cell>
          <cell r="I401" t="str">
            <v>81103</v>
          </cell>
          <cell r="J401" t="str">
            <v>T&amp;C</v>
          </cell>
          <cell r="K401" t="str">
            <v>T&amp;C</v>
          </cell>
          <cell r="Q401">
            <v>0</v>
          </cell>
          <cell r="R401">
            <v>0</v>
          </cell>
          <cell r="S401">
            <v>0</v>
          </cell>
          <cell r="T401">
            <v>0</v>
          </cell>
          <cell r="V401">
            <v>7291.6399999999994</v>
          </cell>
          <cell r="W401">
            <v>-7291.6399999999994</v>
          </cell>
          <cell r="X401">
            <v>3873.7866666666669</v>
          </cell>
          <cell r="Y401">
            <v>-3873.7866666666669</v>
          </cell>
          <cell r="AA401">
            <v>0</v>
          </cell>
          <cell r="AB401">
            <v>0</v>
          </cell>
          <cell r="AC401">
            <v>0</v>
          </cell>
          <cell r="AD401">
            <v>0</v>
          </cell>
          <cell r="AE401">
            <v>0</v>
          </cell>
          <cell r="AG401">
            <v>1000</v>
          </cell>
          <cell r="AH401">
            <v>0</v>
          </cell>
          <cell r="AI401">
            <v>0</v>
          </cell>
          <cell r="AJ401">
            <v>0</v>
          </cell>
          <cell r="AK401">
            <v>0</v>
          </cell>
          <cell r="AL401">
            <v>0</v>
          </cell>
          <cell r="AM401">
            <v>0</v>
          </cell>
          <cell r="AN401">
            <v>0</v>
          </cell>
          <cell r="AO401">
            <v>0</v>
          </cell>
          <cell r="AP401">
            <v>0</v>
          </cell>
          <cell r="AQ401">
            <v>0</v>
          </cell>
          <cell r="AR401">
            <v>0</v>
          </cell>
          <cell r="AS401">
            <v>1000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X401">
            <v>2000</v>
          </cell>
          <cell r="BY401">
            <v>0</v>
          </cell>
          <cell r="CA401">
            <v>2000</v>
          </cell>
          <cell r="CC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V401">
            <v>0</v>
          </cell>
          <cell r="DW401">
            <v>0</v>
          </cell>
          <cell r="DY401">
            <v>0</v>
          </cell>
          <cell r="DZ401">
            <v>0</v>
          </cell>
          <cell r="EA401">
            <v>0</v>
          </cell>
          <cell r="EB401">
            <v>0</v>
          </cell>
          <cell r="EC401">
            <v>0</v>
          </cell>
          <cell r="ED401">
            <v>0</v>
          </cell>
          <cell r="EE401">
            <v>0</v>
          </cell>
          <cell r="EF401">
            <v>0</v>
          </cell>
          <cell r="EG401">
            <v>0</v>
          </cell>
          <cell r="EH401">
            <v>0</v>
          </cell>
          <cell r="EI401">
            <v>0</v>
          </cell>
          <cell r="EJ401">
            <v>0</v>
          </cell>
          <cell r="EL401">
            <v>0</v>
          </cell>
          <cell r="EM401">
            <v>0</v>
          </cell>
        </row>
        <row r="402">
          <cell r="A402" t="str">
            <v>81027</v>
          </cell>
          <cell r="B402">
            <v>1765.9</v>
          </cell>
          <cell r="C402">
            <v>-1765.9</v>
          </cell>
          <cell r="E402">
            <v>3273.19</v>
          </cell>
          <cell r="F402">
            <v>-3273.19</v>
          </cell>
          <cell r="H402" t="str">
            <v>Alrewas Compressor</v>
          </cell>
          <cell r="I402" t="str">
            <v>81117</v>
          </cell>
          <cell r="J402" t="str">
            <v>T&amp;C</v>
          </cell>
          <cell r="K402" t="str">
            <v>T&amp;C</v>
          </cell>
          <cell r="Q402">
            <v>0</v>
          </cell>
          <cell r="R402">
            <v>0</v>
          </cell>
          <cell r="S402">
            <v>0</v>
          </cell>
          <cell r="T402">
            <v>0</v>
          </cell>
          <cell r="V402">
            <v>8570.8900000000012</v>
          </cell>
          <cell r="W402">
            <v>-8570.8900000000012</v>
          </cell>
          <cell r="X402">
            <v>4364.2533333333331</v>
          </cell>
          <cell r="Y402">
            <v>-4364.2533333333331</v>
          </cell>
          <cell r="AA402">
            <v>0</v>
          </cell>
          <cell r="AB402">
            <v>0</v>
          </cell>
          <cell r="AC402">
            <v>0</v>
          </cell>
          <cell r="AD402">
            <v>0</v>
          </cell>
          <cell r="AE402">
            <v>0</v>
          </cell>
          <cell r="AG402">
            <v>1000</v>
          </cell>
          <cell r="AH402">
            <v>0</v>
          </cell>
          <cell r="AI402">
            <v>0</v>
          </cell>
          <cell r="AJ402">
            <v>0</v>
          </cell>
          <cell r="AK402">
            <v>0</v>
          </cell>
          <cell r="AL402">
            <v>0</v>
          </cell>
          <cell r="AM402">
            <v>0</v>
          </cell>
          <cell r="AN402">
            <v>0</v>
          </cell>
          <cell r="AO402">
            <v>0</v>
          </cell>
          <cell r="AP402">
            <v>0</v>
          </cell>
          <cell r="AQ402">
            <v>0</v>
          </cell>
          <cell r="AR402">
            <v>0</v>
          </cell>
          <cell r="AS402">
            <v>1000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X402">
            <v>2000</v>
          </cell>
          <cell r="BY402">
            <v>0</v>
          </cell>
          <cell r="CA402">
            <v>2000</v>
          </cell>
          <cell r="CC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V402">
            <v>0</v>
          </cell>
          <cell r="DW402">
            <v>0</v>
          </cell>
          <cell r="DY402">
            <v>0</v>
          </cell>
          <cell r="DZ402">
            <v>0</v>
          </cell>
          <cell r="EA402">
            <v>0</v>
          </cell>
          <cell r="EB402">
            <v>0</v>
          </cell>
          <cell r="EC402">
            <v>0</v>
          </cell>
          <cell r="ED402">
            <v>0</v>
          </cell>
          <cell r="EE402">
            <v>0</v>
          </cell>
          <cell r="EF402">
            <v>0</v>
          </cell>
          <cell r="EG402">
            <v>0</v>
          </cell>
          <cell r="EH402">
            <v>0</v>
          </cell>
          <cell r="EI402">
            <v>0</v>
          </cell>
          <cell r="EJ402">
            <v>0</v>
          </cell>
          <cell r="EL402">
            <v>0</v>
          </cell>
          <cell r="EM402">
            <v>0</v>
          </cell>
        </row>
        <row r="403">
          <cell r="A403" t="str">
            <v>81127</v>
          </cell>
          <cell r="B403">
            <v>1826.59</v>
          </cell>
          <cell r="C403">
            <v>-1826.59</v>
          </cell>
          <cell r="E403">
            <v>3556.99</v>
          </cell>
          <cell r="F403">
            <v>-3556.99</v>
          </cell>
          <cell r="H403" t="str">
            <v>DISS Compressor</v>
          </cell>
          <cell r="I403" t="str">
            <v>81122</v>
          </cell>
          <cell r="J403" t="str">
            <v>T&amp;C</v>
          </cell>
          <cell r="K403" t="str">
            <v>T&amp;C</v>
          </cell>
          <cell r="Q403">
            <v>0</v>
          </cell>
          <cell r="R403">
            <v>0</v>
          </cell>
          <cell r="S403">
            <v>0</v>
          </cell>
          <cell r="T403">
            <v>0</v>
          </cell>
          <cell r="V403">
            <v>9036.7599999999984</v>
          </cell>
          <cell r="W403">
            <v>-9036.7599999999984</v>
          </cell>
          <cell r="X403">
            <v>4742.6533333333327</v>
          </cell>
          <cell r="Y403">
            <v>-4742.6533333333327</v>
          </cell>
          <cell r="AA403">
            <v>0</v>
          </cell>
          <cell r="AB403">
            <v>0</v>
          </cell>
          <cell r="AC403">
            <v>0</v>
          </cell>
          <cell r="AD403">
            <v>0</v>
          </cell>
          <cell r="AE403">
            <v>0</v>
          </cell>
          <cell r="AG403">
            <v>1000</v>
          </cell>
          <cell r="AH403">
            <v>0</v>
          </cell>
          <cell r="AI403">
            <v>0</v>
          </cell>
          <cell r="AJ403">
            <v>0</v>
          </cell>
          <cell r="AK403">
            <v>0</v>
          </cell>
          <cell r="AL403">
            <v>0</v>
          </cell>
          <cell r="AM403">
            <v>0</v>
          </cell>
          <cell r="AN403">
            <v>0</v>
          </cell>
          <cell r="AO403">
            <v>0</v>
          </cell>
          <cell r="AP403">
            <v>0</v>
          </cell>
          <cell r="AQ403">
            <v>0</v>
          </cell>
          <cell r="AR403">
            <v>0</v>
          </cell>
          <cell r="AS403">
            <v>1000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X403">
            <v>2000</v>
          </cell>
          <cell r="BY403">
            <v>0</v>
          </cell>
          <cell r="CA403">
            <v>2000</v>
          </cell>
          <cell r="CC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V403">
            <v>0</v>
          </cell>
          <cell r="DW403">
            <v>0</v>
          </cell>
          <cell r="DY403">
            <v>0</v>
          </cell>
          <cell r="DZ403">
            <v>0</v>
          </cell>
          <cell r="EA403">
            <v>0</v>
          </cell>
          <cell r="EB403">
            <v>0</v>
          </cell>
          <cell r="EC403">
            <v>0</v>
          </cell>
          <cell r="ED403">
            <v>0</v>
          </cell>
          <cell r="EE403">
            <v>0</v>
          </cell>
          <cell r="EF403">
            <v>0</v>
          </cell>
          <cell r="EG403">
            <v>0</v>
          </cell>
          <cell r="EH403">
            <v>0</v>
          </cell>
          <cell r="EI403">
            <v>0</v>
          </cell>
          <cell r="EJ403">
            <v>0</v>
          </cell>
          <cell r="EL403">
            <v>0</v>
          </cell>
          <cell r="EM403">
            <v>0</v>
          </cell>
        </row>
        <row r="404">
          <cell r="A404" t="str">
            <v>81130</v>
          </cell>
          <cell r="B404">
            <v>1323.61</v>
          </cell>
          <cell r="C404">
            <v>-1323.61</v>
          </cell>
          <cell r="E404">
            <v>2618.38</v>
          </cell>
          <cell r="F404">
            <v>-2618.38</v>
          </cell>
          <cell r="H404" t="str">
            <v>Wormington Compressor</v>
          </cell>
          <cell r="I404" t="str">
            <v>81149</v>
          </cell>
          <cell r="J404" t="str">
            <v>T&amp;C</v>
          </cell>
          <cell r="K404" t="str">
            <v>T&amp;C</v>
          </cell>
          <cell r="Q404">
            <v>0</v>
          </cell>
          <cell r="R404">
            <v>0</v>
          </cell>
          <cell r="S404">
            <v>0</v>
          </cell>
          <cell r="T404">
            <v>0</v>
          </cell>
          <cell r="V404">
            <v>6589.21</v>
          </cell>
          <cell r="W404">
            <v>-6589.21</v>
          </cell>
          <cell r="X404">
            <v>3491.1733333333336</v>
          </cell>
          <cell r="Y404">
            <v>-3491.1733333333336</v>
          </cell>
          <cell r="AA404">
            <v>0</v>
          </cell>
          <cell r="AB404">
            <v>0</v>
          </cell>
          <cell r="AC404">
            <v>0</v>
          </cell>
          <cell r="AD404">
            <v>0</v>
          </cell>
          <cell r="AE404">
            <v>0</v>
          </cell>
          <cell r="AG404">
            <v>1000</v>
          </cell>
          <cell r="AH404">
            <v>0</v>
          </cell>
          <cell r="AI404">
            <v>0</v>
          </cell>
          <cell r="AJ404">
            <v>0</v>
          </cell>
          <cell r="AK404">
            <v>0</v>
          </cell>
          <cell r="AL404">
            <v>0</v>
          </cell>
          <cell r="AM404">
            <v>0</v>
          </cell>
          <cell r="AN404">
            <v>0</v>
          </cell>
          <cell r="AO404">
            <v>0</v>
          </cell>
          <cell r="AP404">
            <v>0</v>
          </cell>
          <cell r="AQ404">
            <v>0</v>
          </cell>
          <cell r="AR404">
            <v>0</v>
          </cell>
          <cell r="AS404">
            <v>1000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X404">
            <v>2000</v>
          </cell>
          <cell r="BY404">
            <v>0</v>
          </cell>
          <cell r="CA404">
            <v>2000</v>
          </cell>
          <cell r="CC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V404">
            <v>0</v>
          </cell>
          <cell r="DW404">
            <v>0</v>
          </cell>
          <cell r="DY404">
            <v>0</v>
          </cell>
          <cell r="DZ404">
            <v>0</v>
          </cell>
          <cell r="EA404">
            <v>0</v>
          </cell>
          <cell r="EB404">
            <v>0</v>
          </cell>
          <cell r="EC404">
            <v>0</v>
          </cell>
          <cell r="ED404">
            <v>0</v>
          </cell>
          <cell r="EE404">
            <v>0</v>
          </cell>
          <cell r="EF404">
            <v>0</v>
          </cell>
          <cell r="EG404">
            <v>0</v>
          </cell>
          <cell r="EH404">
            <v>0</v>
          </cell>
          <cell r="EI404">
            <v>0</v>
          </cell>
          <cell r="EJ404">
            <v>0</v>
          </cell>
          <cell r="EL404">
            <v>0</v>
          </cell>
          <cell r="EM404">
            <v>0</v>
          </cell>
        </row>
        <row r="405">
          <cell r="A405" t="str">
            <v>82024</v>
          </cell>
          <cell r="B405">
            <v>7469.86</v>
          </cell>
          <cell r="C405">
            <v>-7469.86</v>
          </cell>
          <cell r="E405">
            <v>14962.84</v>
          </cell>
          <cell r="F405">
            <v>-14962.84</v>
          </cell>
          <cell r="H405" t="str">
            <v>Avonmouth LNG</v>
          </cell>
          <cell r="I405" t="str">
            <v>82024</v>
          </cell>
          <cell r="J405" t="str">
            <v>T&amp;C</v>
          </cell>
          <cell r="K405" t="str">
            <v>T&amp;C</v>
          </cell>
          <cell r="Q405">
            <v>0</v>
          </cell>
          <cell r="R405">
            <v>0</v>
          </cell>
          <cell r="S405">
            <v>0</v>
          </cell>
          <cell r="T405">
            <v>0</v>
          </cell>
          <cell r="V405">
            <v>37372.42</v>
          </cell>
          <cell r="W405">
            <v>-37372.42</v>
          </cell>
          <cell r="X405">
            <v>19950.453333333335</v>
          </cell>
          <cell r="Y405">
            <v>-19950.453333333335</v>
          </cell>
          <cell r="AA405">
            <v>0</v>
          </cell>
          <cell r="AB405">
            <v>0</v>
          </cell>
          <cell r="AC405">
            <v>0</v>
          </cell>
          <cell r="AD405">
            <v>0</v>
          </cell>
          <cell r="AE405">
            <v>0</v>
          </cell>
          <cell r="AG405">
            <v>1000</v>
          </cell>
          <cell r="AH405">
            <v>0</v>
          </cell>
          <cell r="AI405">
            <v>0</v>
          </cell>
          <cell r="AJ405">
            <v>0</v>
          </cell>
          <cell r="AK405">
            <v>0</v>
          </cell>
          <cell r="AL405">
            <v>0</v>
          </cell>
          <cell r="AM405">
            <v>0</v>
          </cell>
          <cell r="AN405">
            <v>0</v>
          </cell>
          <cell r="AO405">
            <v>0</v>
          </cell>
          <cell r="AP405">
            <v>0</v>
          </cell>
          <cell r="AQ405">
            <v>0</v>
          </cell>
          <cell r="AR405">
            <v>0</v>
          </cell>
          <cell r="AS405">
            <v>1000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X405">
            <v>2000</v>
          </cell>
          <cell r="BY405">
            <v>0</v>
          </cell>
          <cell r="CA405">
            <v>2000</v>
          </cell>
          <cell r="CC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V405">
            <v>0</v>
          </cell>
          <cell r="DW405">
            <v>0</v>
          </cell>
          <cell r="DY405">
            <v>0</v>
          </cell>
          <cell r="DZ405">
            <v>0</v>
          </cell>
          <cell r="EA405">
            <v>0</v>
          </cell>
          <cell r="EB405">
            <v>0</v>
          </cell>
          <cell r="EC405">
            <v>0</v>
          </cell>
          <cell r="ED405">
            <v>0</v>
          </cell>
          <cell r="EE405">
            <v>0</v>
          </cell>
          <cell r="EF405">
            <v>0</v>
          </cell>
          <cell r="EG405">
            <v>0</v>
          </cell>
          <cell r="EH405">
            <v>0</v>
          </cell>
          <cell r="EI405">
            <v>0</v>
          </cell>
          <cell r="EJ405">
            <v>0</v>
          </cell>
          <cell r="EL405">
            <v>0</v>
          </cell>
          <cell r="EM405">
            <v>0</v>
          </cell>
        </row>
        <row r="407">
          <cell r="B407">
            <v>138486.34</v>
          </cell>
          <cell r="C407">
            <v>-138136.45000000001</v>
          </cell>
          <cell r="E407">
            <v>195692.42</v>
          </cell>
          <cell r="F407">
            <v>-192543.41</v>
          </cell>
          <cell r="H407" t="str">
            <v>Terminals &amp; Compressors</v>
          </cell>
          <cell r="Q407">
            <v>4198.68</v>
          </cell>
          <cell r="R407">
            <v>0</v>
          </cell>
          <cell r="S407">
            <v>0</v>
          </cell>
          <cell r="T407">
            <v>19595.97</v>
          </cell>
          <cell r="V407">
            <v>611151.44000000006</v>
          </cell>
          <cell r="W407">
            <v>-606952.76</v>
          </cell>
          <cell r="X407">
            <v>260923.22666666663</v>
          </cell>
          <cell r="Y407">
            <v>-256724.54666666663</v>
          </cell>
          <cell r="AA407">
            <v>349.89</v>
          </cell>
          <cell r="AB407">
            <v>3149.01</v>
          </cell>
          <cell r="AC407">
            <v>4198.68</v>
          </cell>
          <cell r="AD407">
            <v>23794.65</v>
          </cell>
          <cell r="AE407">
            <v>4198.68</v>
          </cell>
          <cell r="AG407">
            <v>20000</v>
          </cell>
          <cell r="AH407">
            <v>15000</v>
          </cell>
          <cell r="AI407">
            <v>0</v>
          </cell>
          <cell r="AJ407">
            <v>0</v>
          </cell>
          <cell r="AK407">
            <v>0</v>
          </cell>
          <cell r="AL407">
            <v>0</v>
          </cell>
          <cell r="AM407">
            <v>2000</v>
          </cell>
          <cell r="AN407">
            <v>0</v>
          </cell>
          <cell r="AO407">
            <v>0</v>
          </cell>
          <cell r="AP407">
            <v>0</v>
          </cell>
          <cell r="AQ407">
            <v>0</v>
          </cell>
          <cell r="AR407">
            <v>0</v>
          </cell>
          <cell r="AS407">
            <v>20000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57000</v>
          </cell>
          <cell r="BY407">
            <v>0</v>
          </cell>
          <cell r="BZ407">
            <v>0</v>
          </cell>
          <cell r="CA407">
            <v>57000</v>
          </cell>
          <cell r="CB407">
            <v>0</v>
          </cell>
          <cell r="CC407">
            <v>0</v>
          </cell>
          <cell r="CE407">
            <v>0</v>
          </cell>
          <cell r="CF407">
            <v>0</v>
          </cell>
          <cell r="CG407">
            <v>0</v>
          </cell>
          <cell r="CH407">
            <v>0</v>
          </cell>
          <cell r="CI407">
            <v>0</v>
          </cell>
          <cell r="CJ407">
            <v>0</v>
          </cell>
          <cell r="CK407">
            <v>4198.68</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V407">
            <v>4198.68</v>
          </cell>
          <cell r="DW407">
            <v>0</v>
          </cell>
          <cell r="DY407">
            <v>0</v>
          </cell>
          <cell r="DZ407">
            <v>4198.68</v>
          </cell>
          <cell r="EA407">
            <v>0</v>
          </cell>
          <cell r="EB407">
            <v>0</v>
          </cell>
          <cell r="EC407">
            <v>0</v>
          </cell>
          <cell r="ED407">
            <v>0</v>
          </cell>
          <cell r="EE407">
            <v>0</v>
          </cell>
          <cell r="EF407">
            <v>0</v>
          </cell>
          <cell r="EG407">
            <v>0</v>
          </cell>
          <cell r="EH407">
            <v>0</v>
          </cell>
          <cell r="EI407">
            <v>0</v>
          </cell>
          <cell r="EJ407">
            <v>0</v>
          </cell>
          <cell r="EL407">
            <v>4198.68</v>
          </cell>
          <cell r="EM407">
            <v>0</v>
          </cell>
        </row>
        <row r="409">
          <cell r="B409">
            <v>4002358.2900000005</v>
          </cell>
          <cell r="C409">
            <v>-204846.8133333333</v>
          </cell>
          <cell r="E409">
            <v>33728288.709999993</v>
          </cell>
          <cell r="F409">
            <v>2093238.1500000006</v>
          </cell>
          <cell r="H409" t="str">
            <v>Grand Total</v>
          </cell>
          <cell r="Q409">
            <v>44889633.521787994</v>
          </cell>
          <cell r="R409">
            <v>-6605.6891818180447</v>
          </cell>
          <cell r="S409">
            <v>1715131.9982120011</v>
          </cell>
          <cell r="T409">
            <v>10224952.758211998</v>
          </cell>
          <cell r="V409">
            <v>45735363.579999998</v>
          </cell>
          <cell r="W409">
            <v>-845730.05821199762</v>
          </cell>
          <cell r="X409">
            <v>44971051.613333337</v>
          </cell>
          <cell r="Y409">
            <v>-81418.091545331292</v>
          </cell>
          <cell r="AA409">
            <v>3797511.4766666661</v>
          </cell>
          <cell r="AB409">
            <v>35821526.860000007</v>
          </cell>
          <cell r="AC409">
            <v>46604765.519999996</v>
          </cell>
          <cell r="AD409">
            <v>55114586.280000001</v>
          </cell>
          <cell r="AE409">
            <v>44883027.832606182</v>
          </cell>
          <cell r="AG409">
            <v>400000</v>
          </cell>
          <cell r="AH409">
            <v>636000</v>
          </cell>
          <cell r="AI409">
            <v>744000</v>
          </cell>
          <cell r="AJ409">
            <v>483000</v>
          </cell>
          <cell r="AK409">
            <v>1313000</v>
          </cell>
          <cell r="AL409">
            <v>271000</v>
          </cell>
          <cell r="AM409">
            <v>422000</v>
          </cell>
          <cell r="AN409">
            <v>673000</v>
          </cell>
          <cell r="AO409">
            <v>1476000</v>
          </cell>
          <cell r="AP409">
            <v>627000</v>
          </cell>
          <cell r="AQ409">
            <v>3192000</v>
          </cell>
          <cell r="AR409">
            <v>102000</v>
          </cell>
          <cell r="AS409">
            <v>1006750</v>
          </cell>
          <cell r="AT409">
            <v>653550</v>
          </cell>
          <cell r="AU409">
            <v>66000</v>
          </cell>
          <cell r="AV409">
            <v>27000</v>
          </cell>
          <cell r="AW409">
            <v>31000</v>
          </cell>
          <cell r="AX409">
            <v>892100</v>
          </cell>
          <cell r="AY409">
            <v>59900</v>
          </cell>
          <cell r="AZ409">
            <v>64650</v>
          </cell>
          <cell r="BA409">
            <v>15600</v>
          </cell>
          <cell r="BB409">
            <v>46700</v>
          </cell>
          <cell r="BC409">
            <v>203000</v>
          </cell>
          <cell r="BD409">
            <v>1852000</v>
          </cell>
          <cell r="BE409">
            <v>0</v>
          </cell>
          <cell r="BF409">
            <v>437000</v>
          </cell>
          <cell r="BG409">
            <v>0</v>
          </cell>
          <cell r="BH409">
            <v>12000</v>
          </cell>
          <cell r="BI409">
            <v>1000</v>
          </cell>
          <cell r="BJ409">
            <v>41000</v>
          </cell>
          <cell r="BK409">
            <v>101000</v>
          </cell>
          <cell r="BL409">
            <v>337000</v>
          </cell>
          <cell r="BM409">
            <v>5000</v>
          </cell>
          <cell r="BN409">
            <v>1507689</v>
          </cell>
          <cell r="BO409">
            <v>100000</v>
          </cell>
          <cell r="BP409">
            <v>303120</v>
          </cell>
          <cell r="BQ409">
            <v>31750</v>
          </cell>
          <cell r="BR409">
            <v>10280</v>
          </cell>
          <cell r="BS409">
            <v>8200</v>
          </cell>
          <cell r="BT409">
            <v>288711</v>
          </cell>
          <cell r="BU409">
            <v>200000</v>
          </cell>
          <cell r="BV409">
            <v>5000</v>
          </cell>
          <cell r="BW409">
            <v>0</v>
          </cell>
          <cell r="BX409">
            <v>16196250</v>
          </cell>
          <cell r="BY409">
            <v>2449750</v>
          </cell>
          <cell r="BZ409">
            <v>0</v>
          </cell>
          <cell r="CA409">
            <v>18646000</v>
          </cell>
          <cell r="CB409">
            <v>0</v>
          </cell>
          <cell r="CC409">
            <v>0</v>
          </cell>
          <cell r="CE409">
            <v>2.3571428567038311E-2</v>
          </cell>
          <cell r="CF409">
            <v>31999.991999999998</v>
          </cell>
          <cell r="CG409">
            <v>4.5665501147877704E-3</v>
          </cell>
          <cell r="CH409">
            <v>-5.2499043242174678E-2</v>
          </cell>
          <cell r="CI409">
            <v>1241455.3210092757</v>
          </cell>
          <cell r="CJ409">
            <v>2053114.0763223527</v>
          </cell>
          <cell r="CK409">
            <v>1150499.1111493504</v>
          </cell>
          <cell r="CL409">
            <v>1369204.3699999999</v>
          </cell>
          <cell r="CM409">
            <v>4914423.0079144407</v>
          </cell>
          <cell r="CN409">
            <v>1328837.624796164</v>
          </cell>
          <cell r="CO409">
            <v>5333994.5753237754</v>
          </cell>
          <cell r="CP409">
            <v>455644.59425798507</v>
          </cell>
          <cell r="CQ409">
            <v>1841377.4896226395</v>
          </cell>
          <cell r="CR409">
            <v>1802880.4243677068</v>
          </cell>
          <cell r="CS409">
            <v>456274.10352530173</v>
          </cell>
          <cell r="CT409">
            <v>166272.67698427543</v>
          </cell>
          <cell r="CU409">
            <v>32477.042912597048</v>
          </cell>
          <cell r="CV409">
            <v>4515838.0175216328</v>
          </cell>
          <cell r="CW409">
            <v>171800.91310086823</v>
          </cell>
          <cell r="CX409">
            <v>388780.33906095719</v>
          </cell>
          <cell r="CY409">
            <v>107846.6062877986</v>
          </cell>
          <cell r="CZ409">
            <v>213669.86864155298</v>
          </cell>
          <cell r="DA409">
            <v>1493736.2839152785</v>
          </cell>
          <cell r="DB409">
            <v>2909839.8260492333</v>
          </cell>
          <cell r="DC409">
            <v>0</v>
          </cell>
          <cell r="DD409">
            <v>0</v>
          </cell>
          <cell r="DE409">
            <v>0</v>
          </cell>
          <cell r="DF409">
            <v>1.1904761911518151E-4</v>
          </cell>
          <cell r="DG409">
            <v>8.6956521693576616E-5</v>
          </cell>
          <cell r="DH409">
            <v>1.0714285720366337E-3</v>
          </cell>
          <cell r="DI409">
            <v>0</v>
          </cell>
          <cell r="DJ409">
            <v>987523.21402087295</v>
          </cell>
          <cell r="DK409">
            <v>8981.5420875718701</v>
          </cell>
          <cell r="DL409">
            <v>6601472.1249861736</v>
          </cell>
          <cell r="DM409">
            <v>1175115.3600000001</v>
          </cell>
          <cell r="DN409">
            <v>2745988.7013418744</v>
          </cell>
          <cell r="DO409">
            <v>142363.8084527725</v>
          </cell>
          <cell r="DP409">
            <v>35590.952113193125</v>
          </cell>
          <cell r="DQ409">
            <v>32625.039437093696</v>
          </cell>
          <cell r="DR409">
            <v>822684.75766889495</v>
          </cell>
          <cell r="DS409">
            <v>-303550.08000000002</v>
          </cell>
          <cell r="DT409">
            <v>660871.86</v>
          </cell>
          <cell r="DV409">
            <v>44889633.521788001</v>
          </cell>
          <cell r="DW409">
            <v>0</v>
          </cell>
          <cell r="DY409">
            <v>31999.967638935439</v>
          </cell>
          <cell r="DZ409">
            <v>5814272.8784809792</v>
          </cell>
          <cell r="EA409">
            <v>12032899.802292364</v>
          </cell>
          <cell r="EB409">
            <v>4299281.7374125198</v>
          </cell>
          <cell r="EC409">
            <v>2909839.8260492333</v>
          </cell>
          <cell r="ED409">
            <v>6891672.0285280878</v>
          </cell>
          <cell r="EE409">
            <v>1.2774327128453919E-3</v>
          </cell>
          <cell r="EF409">
            <v>996504.75610844488</v>
          </cell>
          <cell r="EG409">
            <v>7776587.484986173</v>
          </cell>
          <cell r="EH409">
            <v>2745988.7013418744</v>
          </cell>
          <cell r="EI409">
            <v>1033264.5576719542</v>
          </cell>
          <cell r="EJ409">
            <v>357321.77999999997</v>
          </cell>
          <cell r="EL409">
            <v>44889633.521788001</v>
          </cell>
          <cell r="EM409">
            <v>0</v>
          </cell>
        </row>
        <row r="411">
          <cell r="B411">
            <v>0</v>
          </cell>
          <cell r="C411">
            <v>2.9103830456733704E-10</v>
          </cell>
          <cell r="E411">
            <v>0</v>
          </cell>
          <cell r="F411">
            <v>0</v>
          </cell>
          <cell r="H411" t="str">
            <v>Total Check</v>
          </cell>
          <cell r="Q411">
            <v>0</v>
          </cell>
          <cell r="R411">
            <v>8.9639797806739807E-9</v>
          </cell>
          <cell r="S411">
            <v>0</v>
          </cell>
          <cell r="T411">
            <v>0</v>
          </cell>
          <cell r="U411">
            <v>0</v>
          </cell>
          <cell r="V411">
            <v>0</v>
          </cell>
          <cell r="W411">
            <v>6.9849193096160889E-9</v>
          </cell>
          <cell r="X411">
            <v>0</v>
          </cell>
          <cell r="Y411">
            <v>2.7939677238464355E-9</v>
          </cell>
          <cell r="Z411">
            <v>0</v>
          </cell>
          <cell r="AA411">
            <v>0</v>
          </cell>
          <cell r="AB411">
            <v>0</v>
          </cell>
          <cell r="AC411">
            <v>0</v>
          </cell>
          <cell r="AD411">
            <v>0</v>
          </cell>
          <cell r="AE411">
            <v>0</v>
          </cell>
        </row>
        <row r="413">
          <cell r="A413" t="str">
            <v>Tspace</v>
          </cell>
          <cell r="H413" t="str">
            <v>Transco Space Allocation</v>
          </cell>
          <cell r="CE413">
            <v>7.2787234115893168E-4</v>
          </cell>
          <cell r="CF413">
            <v>988.14159811586046</v>
          </cell>
          <cell r="CG413">
            <v>1.4101247676257398E-4</v>
          </cell>
          <cell r="CH413">
            <v>-1.6211406705625474E-3</v>
          </cell>
          <cell r="CI413">
            <v>38335.435986719756</v>
          </cell>
          <cell r="CJ413">
            <v>63398.997865103796</v>
          </cell>
          <cell r="CK413">
            <v>35526.759829252333</v>
          </cell>
          <cell r="CL413">
            <v>42280.254142532911</v>
          </cell>
          <cell r="CM413">
            <v>151754.59434045889</v>
          </cell>
          <cell r="CN413">
            <v>41033.751952268169</v>
          </cell>
          <cell r="CO413">
            <v>164710.72630273676</v>
          </cell>
          <cell r="CP413">
            <v>14070.04656572846</v>
          </cell>
          <cell r="CQ413">
            <v>56860.692194244497</v>
          </cell>
          <cell r="CR413">
            <v>55671.924660059492</v>
          </cell>
          <cell r="CS413">
            <v>14089.485454758027</v>
          </cell>
          <cell r="CT413">
            <v>5134.4059322966132</v>
          </cell>
          <cell r="CU413">
            <v>1002.8726596472595</v>
          </cell>
          <cell r="CV413">
            <v>139446.5159699473</v>
          </cell>
          <cell r="CW413">
            <v>5305.1147271929322</v>
          </cell>
          <cell r="CX413">
            <v>12005.316299945336</v>
          </cell>
          <cell r="CY413">
            <v>3330.24201657917</v>
          </cell>
          <cell r="CZ413">
            <v>6598.0043203970217</v>
          </cell>
          <cell r="DA413">
            <v>46125.728992422562</v>
          </cell>
          <cell r="DB413">
            <v>89854.202962721582</v>
          </cell>
          <cell r="DJ413">
            <v>-987523.21402087295</v>
          </cell>
          <cell r="DV413">
            <v>0</v>
          </cell>
          <cell r="DW413">
            <v>0</v>
          </cell>
          <cell r="DY413">
            <v>988.14084586000786</v>
          </cell>
          <cell r="DZ413">
            <v>179541.44782360879</v>
          </cell>
          <cell r="EA413">
            <v>371569.11916119227</v>
          </cell>
          <cell r="EB413">
            <v>132759.38090100588</v>
          </cell>
          <cell r="EC413">
            <v>89854.202962721582</v>
          </cell>
          <cell r="ED413">
            <v>212810.92232648435</v>
          </cell>
          <cell r="EE413">
            <v>0</v>
          </cell>
          <cell r="EF413">
            <v>-987523.21402087295</v>
          </cell>
          <cell r="EG413">
            <v>0</v>
          </cell>
          <cell r="EH413">
            <v>0</v>
          </cell>
          <cell r="EI413">
            <v>0</v>
          </cell>
          <cell r="EJ413">
            <v>0</v>
          </cell>
          <cell r="EL413">
            <v>0</v>
          </cell>
          <cell r="EM413">
            <v>0</v>
          </cell>
        </row>
        <row r="414">
          <cell r="A414" t="str">
            <v>Tstaff</v>
          </cell>
          <cell r="H414" t="str">
            <v>Transco Staff Allocation</v>
          </cell>
          <cell r="Q414">
            <v>2865599.98</v>
          </cell>
          <cell r="CE414">
            <v>2.5992516203852917E-3</v>
          </cell>
          <cell r="CF414">
            <v>3528.6801061615597</v>
          </cell>
          <cell r="CG414">
            <v>5.0355933038487614E-4</v>
          </cell>
          <cell r="CH414">
            <v>-5.789136743570975E-3</v>
          </cell>
          <cell r="CI414">
            <v>136896.86840964976</v>
          </cell>
          <cell r="CJ414">
            <v>226399.51899984703</v>
          </cell>
          <cell r="CK414">
            <v>126867.01064391735</v>
          </cell>
          <cell r="CL414">
            <v>150983.91967374465</v>
          </cell>
          <cell r="CM414">
            <v>541919.71989525319</v>
          </cell>
          <cell r="CN414">
            <v>146532.62697494435</v>
          </cell>
          <cell r="CO414">
            <v>588186.41405656235</v>
          </cell>
          <cell r="CP414">
            <v>50244.513037322249</v>
          </cell>
          <cell r="CQ414">
            <v>203051.05437417366</v>
          </cell>
          <cell r="CR414">
            <v>198805.93367818461</v>
          </cell>
          <cell r="CS414">
            <v>50313.929830558467</v>
          </cell>
          <cell r="CT414">
            <v>18335.101067295262</v>
          </cell>
          <cell r="CU414">
            <v>3581.2851213411709</v>
          </cell>
          <cell r="CV414">
            <v>497967.24246295576</v>
          </cell>
          <cell r="CW414">
            <v>18944.706744908708</v>
          </cell>
          <cell r="CX414">
            <v>42871.305971299793</v>
          </cell>
          <cell r="CY414">
            <v>11892.383414495638</v>
          </cell>
          <cell r="CZ414">
            <v>23561.650101712581</v>
          </cell>
          <cell r="DA414">
            <v>164716.21333228893</v>
          </cell>
          <cell r="DB414">
            <v>320871.76478970819</v>
          </cell>
          <cell r="DT414">
            <v>-660871.86</v>
          </cell>
          <cell r="DV414">
            <v>2865599.98</v>
          </cell>
          <cell r="DW414">
            <v>0</v>
          </cell>
          <cell r="DY414">
            <v>3528.6774198357666</v>
          </cell>
          <cell r="DZ414">
            <v>641147.31772715878</v>
          </cell>
          <cell r="EA414">
            <v>1326883.2739640821</v>
          </cell>
          <cell r="EB414">
            <v>474087.30407155317</v>
          </cell>
          <cell r="EC414">
            <v>320871.76478970819</v>
          </cell>
          <cell r="ED414">
            <v>759953.50202766131</v>
          </cell>
          <cell r="EE414">
            <v>0</v>
          </cell>
          <cell r="EF414">
            <v>0</v>
          </cell>
          <cell r="EG414">
            <v>0</v>
          </cell>
          <cell r="EH414">
            <v>0</v>
          </cell>
          <cell r="EI414">
            <v>0</v>
          </cell>
          <cell r="EJ414">
            <v>-660871.86</v>
          </cell>
          <cell r="EL414">
            <v>2865599.98</v>
          </cell>
          <cell r="EM414">
            <v>0</v>
          </cell>
        </row>
        <row r="415">
          <cell r="A415" t="str">
            <v>GSTaff</v>
          </cell>
          <cell r="H415" t="str">
            <v>Grid Staff Allocation</v>
          </cell>
          <cell r="Q415">
            <v>2066278.16</v>
          </cell>
          <cell r="DL415">
            <v>1006988.6338726438</v>
          </cell>
          <cell r="DM415">
            <v>179252.11053006432</v>
          </cell>
          <cell r="DN415">
            <v>418873.14808585384</v>
          </cell>
          <cell r="DO415">
            <v>21716.176978792344</v>
          </cell>
          <cell r="DP415">
            <v>5429.044244698086</v>
          </cell>
          <cell r="DQ415">
            <v>4976.6238909732447</v>
          </cell>
          <cell r="DR415">
            <v>125492.34239697446</v>
          </cell>
          <cell r="DS415">
            <v>303550.08000000002</v>
          </cell>
          <cell r="DV415">
            <v>2066278.16</v>
          </cell>
          <cell r="DW415">
            <v>0</v>
          </cell>
          <cell r="DY415">
            <v>0</v>
          </cell>
          <cell r="DZ415">
            <v>0</v>
          </cell>
          <cell r="EA415">
            <v>0</v>
          </cell>
          <cell r="EB415">
            <v>0</v>
          </cell>
          <cell r="EC415">
            <v>0</v>
          </cell>
          <cell r="ED415">
            <v>0</v>
          </cell>
          <cell r="EE415">
            <v>0</v>
          </cell>
          <cell r="EF415">
            <v>0</v>
          </cell>
          <cell r="EG415">
            <v>1186240.744402708</v>
          </cell>
          <cell r="EH415">
            <v>418873.14808585384</v>
          </cell>
          <cell r="EI415">
            <v>157614.18751143813</v>
          </cell>
          <cell r="EJ415">
            <v>303550.08000000002</v>
          </cell>
          <cell r="EL415">
            <v>2066278.16</v>
          </cell>
          <cell r="EM415">
            <v>0</v>
          </cell>
        </row>
        <row r="416">
          <cell r="A416" t="str">
            <v>Gdep</v>
          </cell>
          <cell r="H416" t="str">
            <v>Grid Depreciation Allocation</v>
          </cell>
          <cell r="Q416">
            <v>829791.98400000005</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503750</v>
          </cell>
          <cell r="BO416">
            <v>0</v>
          </cell>
          <cell r="BP416">
            <v>110000</v>
          </cell>
          <cell r="BQ416">
            <v>24000</v>
          </cell>
          <cell r="BR416">
            <v>6000</v>
          </cell>
          <cell r="BS416">
            <v>5500</v>
          </cell>
          <cell r="BT416">
            <v>4500</v>
          </cell>
          <cell r="BU416">
            <v>0</v>
          </cell>
          <cell r="BV416">
            <v>0</v>
          </cell>
          <cell r="BX416">
            <v>0</v>
          </cell>
          <cell r="BY416">
            <v>653750</v>
          </cell>
          <cell r="CA416">
            <v>653750</v>
          </cell>
          <cell r="CC416">
            <v>0</v>
          </cell>
          <cell r="DL416">
            <v>639399.94178202678</v>
          </cell>
          <cell r="DM416">
            <v>0</v>
          </cell>
          <cell r="DN416">
            <v>139620.83095984702</v>
          </cell>
          <cell r="DO416">
            <v>30462.726754875715</v>
          </cell>
          <cell r="DP416">
            <v>7615.6816887189289</v>
          </cell>
          <cell r="DQ416">
            <v>6981.0415479923522</v>
          </cell>
          <cell r="DR416">
            <v>5711.761266539198</v>
          </cell>
          <cell r="DS416">
            <v>0</v>
          </cell>
          <cell r="DT416">
            <v>0</v>
          </cell>
          <cell r="DV416">
            <v>829791.98400000005</v>
          </cell>
          <cell r="DW416">
            <v>0</v>
          </cell>
          <cell r="DY416">
            <v>0</v>
          </cell>
          <cell r="DZ416">
            <v>0</v>
          </cell>
          <cell r="EA416">
            <v>0</v>
          </cell>
          <cell r="EB416">
            <v>0</v>
          </cell>
          <cell r="EC416">
            <v>0</v>
          </cell>
          <cell r="ED416">
            <v>0</v>
          </cell>
          <cell r="EE416">
            <v>0</v>
          </cell>
          <cell r="EF416">
            <v>0</v>
          </cell>
          <cell r="EG416">
            <v>639399.94178202678</v>
          </cell>
          <cell r="EH416">
            <v>139620.83095984702</v>
          </cell>
          <cell r="EI416">
            <v>50771.211258126197</v>
          </cell>
          <cell r="EJ416">
            <v>0</v>
          </cell>
          <cell r="EL416">
            <v>829791.98399999994</v>
          </cell>
          <cell r="EM416">
            <v>0</v>
          </cell>
        </row>
        <row r="418">
          <cell r="H418" t="str">
            <v>Fulyy absorbed total</v>
          </cell>
          <cell r="Q418">
            <v>50651303.645787992</v>
          </cell>
          <cell r="CE418">
            <v>2.6898552528582535E-2</v>
          </cell>
          <cell r="CF418">
            <v>36516.813704277418</v>
          </cell>
          <cell r="CG418">
            <v>5.2111219219352209E-3</v>
          </cell>
          <cell r="CH418">
            <v>-5.9909320656308204E-2</v>
          </cell>
          <cell r="CI418">
            <v>1416687.6254056452</v>
          </cell>
          <cell r="CJ418">
            <v>2342912.5931873037</v>
          </cell>
          <cell r="CK418">
            <v>1312892.88162252</v>
          </cell>
          <cell r="CL418">
            <v>1562468.5438162775</v>
          </cell>
          <cell r="CM418">
            <v>5608097.3221501531</v>
          </cell>
          <cell r="CN418">
            <v>1516404.0037233764</v>
          </cell>
          <cell r="CO418">
            <v>6086891.7156830747</v>
          </cell>
          <cell r="CP418">
            <v>519959.15386103577</v>
          </cell>
          <cell r="CQ418">
            <v>2101289.2361910576</v>
          </cell>
          <cell r="CR418">
            <v>2057358.2827059508</v>
          </cell>
          <cell r="CS418">
            <v>520677.5188106182</v>
          </cell>
          <cell r="CT418">
            <v>189742.18398386729</v>
          </cell>
          <cell r="CU418">
            <v>37061.200693585481</v>
          </cell>
          <cell r="CV418">
            <v>5153251.7759545362</v>
          </cell>
          <cell r="CW418">
            <v>196050.73457296987</v>
          </cell>
          <cell r="CX418">
            <v>443656.96133220231</v>
          </cell>
          <cell r="CY418">
            <v>123069.2317188734</v>
          </cell>
          <cell r="CZ418">
            <v>243829.52306366258</v>
          </cell>
          <cell r="DA418">
            <v>1704578.22623999</v>
          </cell>
          <cell r="DB418">
            <v>3320565.793801663</v>
          </cell>
          <cell r="DC418">
            <v>0</v>
          </cell>
          <cell r="DD418">
            <v>0</v>
          </cell>
          <cell r="DE418">
            <v>0</v>
          </cell>
          <cell r="DF418">
            <v>1.1904761911518151E-4</v>
          </cell>
          <cell r="DG418">
            <v>8.6956521693576616E-5</v>
          </cell>
          <cell r="DH418">
            <v>1.0714285720366337E-3</v>
          </cell>
          <cell r="DI418">
            <v>0</v>
          </cell>
          <cell r="DJ418">
            <v>0</v>
          </cell>
          <cell r="DK418">
            <v>8981.5420875718701</v>
          </cell>
          <cell r="DL418">
            <v>8247860.7006408442</v>
          </cell>
          <cell r="DM418">
            <v>1354367.4705300643</v>
          </cell>
          <cell r="DN418">
            <v>3304482.6803875752</v>
          </cell>
          <cell r="DO418">
            <v>194542.71218644056</v>
          </cell>
          <cell r="DP418">
            <v>48635.678046610141</v>
          </cell>
          <cell r="DQ418">
            <v>44582.704876059288</v>
          </cell>
          <cell r="DR418">
            <v>953888.86133240862</v>
          </cell>
          <cell r="DS418">
            <v>0</v>
          </cell>
          <cell r="DT418">
            <v>0</v>
          </cell>
          <cell r="DU418">
            <v>0</v>
          </cell>
          <cell r="DV418">
            <v>50651303.645787999</v>
          </cell>
          <cell r="DW418">
            <v>0</v>
          </cell>
          <cell r="DY418">
            <v>36516.785904631215</v>
          </cell>
          <cell r="DZ418">
            <v>6634961.6440317463</v>
          </cell>
          <cell r="EA418">
            <v>13731352.195417639</v>
          </cell>
          <cell r="EB418">
            <v>4906128.4223850789</v>
          </cell>
          <cell r="EC418">
            <v>3320565.793801663</v>
          </cell>
          <cell r="ED418">
            <v>7864436.4528822331</v>
          </cell>
          <cell r="EE418">
            <v>1.2774327128453919E-3</v>
          </cell>
          <cell r="EF418">
            <v>8981.5420875719283</v>
          </cell>
          <cell r="EG418">
            <v>9602228.1711709071</v>
          </cell>
          <cell r="EH418">
            <v>3304482.6803875752</v>
          </cell>
          <cell r="EI418">
            <v>1241649.9564415184</v>
          </cell>
          <cell r="EJ418">
            <v>0</v>
          </cell>
          <cell r="EK418">
            <v>0</v>
          </cell>
          <cell r="EL418">
            <v>50651303.645787999</v>
          </cell>
          <cell r="EM418">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ata Errors"/>
      <sheetName val="GAAP vs FERC"/>
      <sheetName val="Taxes"/>
      <sheetName val="Reconciliations"/>
      <sheetName val="6865_BS"/>
      <sheetName val="6825_IS"/>
      <sheetName val="Jan-Mar 2011 Calendar Year"/>
      <sheetName val="6887 IS"/>
      <sheetName val="SAP BS"/>
      <sheetName val="SAP IS (10 MOS)"/>
      <sheetName val="SAP IS (Nov-Dec)"/>
      <sheetName val="SAP IS (12 MOS)"/>
      <sheetName val="FN Support"/>
      <sheetName val="ADJ' Entries"/>
      <sheetName val="ADJ' Entry Impact"/>
      <sheetName val="ADJ's-&gt;"/>
      <sheetName val="FERC Supp-&gt;"/>
      <sheetName val="IS-SUPPL"/>
      <sheetName val="RE-SUPPL"/>
      <sheetName val="CF-SUPPL"/>
      <sheetName val="CF Worksheet-SUPPL"/>
      <sheetName val="6887 IS (2)"/>
      <sheetName val="BS-SUPPL"/>
      <sheetName val="FERC SUPPL-&gt;"/>
      <sheetName val="Blank Page"/>
      <sheetName val="Page 110-113"/>
      <sheetName val="Page 111"/>
      <sheetName val="Page 112"/>
      <sheetName val="Page 113"/>
      <sheetName val="Page 114-117"/>
      <sheetName val="Page 116"/>
      <sheetName val="Page 115"/>
      <sheetName val="Page 117"/>
      <sheetName val="Page 118-119"/>
      <sheetName val="Page 119"/>
      <sheetName val="Page 121"/>
      <sheetName val="Page 121b"/>
      <sheetName val="Page 120-121"/>
      <sheetName val="CF Worksheet (SUPPL)"/>
      <sheetName val="CF - PPE"/>
      <sheetName val="Page 122a-b"/>
      <sheetName val="OCI Calc (SUPPL)"/>
      <sheetName val="CF Worksheet (SUPPL PY)"/>
      <sheetName val="Inputs&gt;"/>
      <sheetName val="FERC -&gt;  "/>
      <sheetName val="BS "/>
      <sheetName val="IS"/>
      <sheetName val="RE "/>
      <sheetName val="CF"/>
      <sheetName val="CF FN"/>
      <sheetName val="OCI "/>
      <sheetName val="Extra-&gt;"/>
      <sheetName val="CF Worksheet"/>
      <sheetName val="CF Support"/>
      <sheetName val="PS 6200"/>
      <sheetName val="OCI Calc "/>
      <sheetName val="YTD Real-Unreal (APR-DEC)"/>
      <sheetName val="YTD Real-Unreal (JAN-MAR)"/>
      <sheetName val="RE roll"/>
      <sheetName val="Tax Supp ADJ's"/>
      <sheetName val="Tax Reclass"/>
    </sheetNames>
    <sheetDataSet>
      <sheetData sheetId="0">
        <row r="26">
          <cell r="B26">
            <v>69971943</v>
          </cell>
        </row>
      </sheetData>
      <sheetData sheetId="1"/>
      <sheetData sheetId="2"/>
      <sheetData sheetId="3"/>
      <sheetData sheetId="4"/>
      <sheetData sheetId="5"/>
      <sheetData sheetId="6"/>
      <sheetData sheetId="7">
        <row r="394">
          <cell r="E394" t="e">
            <v>#N/A</v>
          </cell>
        </row>
      </sheetData>
      <sheetData sheetId="8"/>
      <sheetData sheetId="9"/>
      <sheetData sheetId="10"/>
      <sheetData sheetId="11"/>
      <sheetData sheetId="12"/>
      <sheetData sheetId="13"/>
      <sheetData sheetId="14">
        <row r="297">
          <cell r="CS297">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2">
          <cell r="D12">
            <v>112030827</v>
          </cell>
        </row>
      </sheetData>
      <sheetData sheetId="47">
        <row r="12">
          <cell r="E12">
            <v>-100277</v>
          </cell>
        </row>
      </sheetData>
      <sheetData sheetId="48"/>
      <sheetData sheetId="49"/>
      <sheetData sheetId="50"/>
      <sheetData sheetId="51"/>
      <sheetData sheetId="52"/>
      <sheetData sheetId="53">
        <row r="3">
          <cell r="G3">
            <v>571654.24999999721</v>
          </cell>
        </row>
      </sheetData>
      <sheetData sheetId="54">
        <row r="341">
          <cell r="C341" t="e">
            <v>#N/A</v>
          </cell>
        </row>
        <row r="342">
          <cell r="B342" t="str">
            <v/>
          </cell>
        </row>
      </sheetData>
      <sheetData sheetId="55">
        <row r="53">
          <cell r="G53">
            <v>-147125.43999999994</v>
          </cell>
        </row>
      </sheetData>
      <sheetData sheetId="56"/>
      <sheetData sheetId="57"/>
      <sheetData sheetId="58"/>
      <sheetData sheetId="59"/>
      <sheetData sheetId="60"/>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Balance Sheet"/>
      <sheetName val="Income Statement"/>
      <sheetName val="List of Adjustments"/>
      <sheetName val="Area List"/>
    </sheetNames>
    <sheetDataSet>
      <sheetData sheetId="0"/>
      <sheetData sheetId="1"/>
      <sheetData sheetId="2" refreshError="1">
        <row r="1">
          <cell r="A1" t="str">
            <v>Acc Def Invest Tax Credit</v>
          </cell>
        </row>
        <row r="2">
          <cell r="A2" t="str">
            <v>ACCRUAL TO RETURN ADJ.</v>
          </cell>
        </row>
        <row r="3">
          <cell r="A3" t="str">
            <v>Accrued Bonus</v>
          </cell>
        </row>
        <row r="4">
          <cell r="A4" t="str">
            <v>ACCRUED DONATIONS</v>
          </cell>
        </row>
        <row r="5">
          <cell r="A5" t="str">
            <v>ACCRUED INTEREST</v>
          </cell>
        </row>
        <row r="6">
          <cell r="A6" t="str">
            <v>ACCRUED INTEREST - PERM</v>
          </cell>
        </row>
        <row r="7">
          <cell r="A7" t="str">
            <v>ACCRUED NYCIT RESERVE</v>
          </cell>
        </row>
        <row r="8">
          <cell r="A8" t="str">
            <v>ACCRUED OTHER</v>
          </cell>
        </row>
        <row r="9">
          <cell r="A9" t="str">
            <v>Add-back of Fed Manufacturing Deduction</v>
          </cell>
        </row>
        <row r="10">
          <cell r="A10" t="str">
            <v>AFUDC DEBT</v>
          </cell>
        </row>
        <row r="11">
          <cell r="A11" t="str">
            <v>AMORT INVEST CREDIT POST-1970</v>
          </cell>
        </row>
        <row r="12">
          <cell r="A12" t="str">
            <v>AMORT ITC (ESSEX)</v>
          </cell>
        </row>
        <row r="13">
          <cell r="A13" t="str">
            <v>AMORT OF INTANGIBLE ASSETS</v>
          </cell>
        </row>
        <row r="14">
          <cell r="A14" t="str">
            <v>AMORTIZATION EXPENSE</v>
          </cell>
        </row>
        <row r="15">
          <cell r="A15" t="str">
            <v>AMORTIZATION MEDS</v>
          </cell>
        </row>
        <row r="16">
          <cell r="A16" t="str">
            <v>AMORTIZATION OF SOFTWARE</v>
          </cell>
        </row>
        <row r="17">
          <cell r="A17" t="str">
            <v>ASSET RETIRE OBLIGN</v>
          </cell>
        </row>
        <row r="18">
          <cell r="A18" t="str">
            <v>ASSET RETIREMENT OBLIGATION</v>
          </cell>
        </row>
        <row r="19">
          <cell r="A19" t="str">
            <v>BAD DEBTS</v>
          </cell>
        </row>
        <row r="20">
          <cell r="A20" t="str">
            <v>BALANCING ACCOUNT</v>
          </cell>
        </row>
        <row r="21">
          <cell r="A21" t="str">
            <v>BALANCING ACCT CARRYING COSTS</v>
          </cell>
        </row>
        <row r="22">
          <cell r="A22" t="str">
            <v>CAPITALIZED INTEREST - TAX</v>
          </cell>
        </row>
        <row r="23">
          <cell r="A23" t="str">
            <v>CARRYING CHG ON TRANSITN COST</v>
          </cell>
        </row>
        <row r="24">
          <cell r="A24" t="str">
            <v>CATHODIC PROTECTION</v>
          </cell>
        </row>
        <row r="25">
          <cell r="A25" t="str">
            <v>CC IMBALANCE OLD VS. NEW SIT</v>
          </cell>
        </row>
        <row r="26">
          <cell r="A26" t="str">
            <v>CHARITABLE CONTR CARRYOVER</v>
          </cell>
        </row>
        <row r="27">
          <cell r="A27" t="str">
            <v>CONTRIB - AID OF CONSTRUCTION</v>
          </cell>
        </row>
        <row r="28">
          <cell r="A28" t="str">
            <v>DEF STATE ACCR TO RET ADJ</v>
          </cell>
        </row>
        <row r="29">
          <cell r="A29" t="str">
            <v>DEF. STATE AND LOCAL INC TAXES</v>
          </cell>
        </row>
        <row r="30">
          <cell r="A30" t="str">
            <v>DEFAULT ACTIVITY</v>
          </cell>
        </row>
        <row r="31">
          <cell r="A31" t="str">
            <v>DEFAULT ACTIVITY</v>
          </cell>
        </row>
        <row r="32">
          <cell r="A32" t="str">
            <v>DEFAULT ACTIVITY</v>
          </cell>
        </row>
        <row r="33">
          <cell r="A33" t="str">
            <v>DEFAULT ACTIVITY</v>
          </cell>
        </row>
        <row r="34">
          <cell r="A34" t="str">
            <v>Deferred Comp - Pension Liability</v>
          </cell>
        </row>
        <row r="35">
          <cell r="A35" t="str">
            <v>DEFERRED COMPENSATION</v>
          </cell>
        </row>
        <row r="36">
          <cell r="A36" t="str">
            <v>DEFERRED DSM</v>
          </cell>
        </row>
        <row r="37">
          <cell r="A37" t="str">
            <v>DEFERRED GAS COSTS</v>
          </cell>
        </row>
        <row r="38">
          <cell r="A38" t="str">
            <v>DEPLETION - TAX</v>
          </cell>
        </row>
        <row r="39">
          <cell r="A39" t="str">
            <v>DEPRECIATION EXPENSE</v>
          </cell>
        </row>
        <row r="40">
          <cell r="A40" t="str">
            <v>DEPRECIATION EXPENSE - TAX</v>
          </cell>
        </row>
        <row r="41">
          <cell r="A41" t="str">
            <v>DERIVATIVE INCOME/LOSS</v>
          </cell>
        </row>
        <row r="42">
          <cell r="A42" t="str">
            <v>DIRECTORS' FEES</v>
          </cell>
        </row>
        <row r="43">
          <cell r="A43" t="str">
            <v>DIRECTORS' PENSION PAYMENTS</v>
          </cell>
        </row>
        <row r="44">
          <cell r="A44" t="str">
            <v>Dividends Accrued VS Received</v>
          </cell>
        </row>
        <row r="45">
          <cell r="A45" t="str">
            <v>Dividend Received Deduction 70% Deductible</v>
          </cell>
        </row>
        <row r="46">
          <cell r="A46" t="str">
            <v>Dividend Received Deduction 80% Deductible</v>
          </cell>
        </row>
        <row r="47">
          <cell r="A47" t="str">
            <v>Dividend Received Deduction 100% Deductible</v>
          </cell>
        </row>
        <row r="48">
          <cell r="A48" t="str">
            <v>Dividends Stock Redemption</v>
          </cell>
        </row>
        <row r="49">
          <cell r="A49" t="str">
            <v>Early Retirement</v>
          </cell>
        </row>
        <row r="50">
          <cell r="A50" t="str">
            <v>ENVIRON CLEAN UP COST CC</v>
          </cell>
        </row>
        <row r="51">
          <cell r="A51" t="str">
            <v>ENVIRONMENTAL CLEAN UP COSTS</v>
          </cell>
        </row>
        <row r="52">
          <cell r="A52" t="str">
            <v>Equity Income (Loss) of Subs</v>
          </cell>
        </row>
        <row r="53">
          <cell r="A53" t="str">
            <v>FAS 158 ADJUSTMENT</v>
          </cell>
        </row>
        <row r="54">
          <cell r="A54" t="str">
            <v>FAS109 Exc Gross Up Dfit</v>
          </cell>
        </row>
        <row r="55">
          <cell r="A55" t="str">
            <v>FAS109 Excess Dfit</v>
          </cell>
        </row>
        <row r="56">
          <cell r="A56" t="str">
            <v>FAS109 Flowthrough Dfit</v>
          </cell>
        </row>
        <row r="57">
          <cell r="A57" t="str">
            <v>FAS109 Gr Up Flowthru Dfit</v>
          </cell>
        </row>
        <row r="58">
          <cell r="A58" t="str">
            <v>FASB 112</v>
          </cell>
        </row>
        <row r="59">
          <cell r="A59" t="str">
            <v>Federal Tax Current</v>
          </cell>
        </row>
        <row r="60">
          <cell r="A60" t="str">
            <v>Federal Tax Deferred</v>
          </cell>
        </row>
        <row r="61">
          <cell r="A61" t="str">
            <v>FIT ON OCI</v>
          </cell>
        </row>
        <row r="62">
          <cell r="A62" t="str">
            <v>FOREIGN CURRENCY ADJUSTMENTS</v>
          </cell>
        </row>
        <row r="63">
          <cell r="A63" t="str">
            <v>Gain/Loss on disposal of property - Book</v>
          </cell>
        </row>
        <row r="64">
          <cell r="A64" t="str">
            <v>GAS RESEARCH INSTITUTE</v>
          </cell>
        </row>
        <row r="65">
          <cell r="A65" t="str">
            <v>GOODWILL</v>
          </cell>
        </row>
        <row r="66">
          <cell r="A66" t="str">
            <v>INCENTIVE PLAN</v>
          </cell>
        </row>
        <row r="67">
          <cell r="A67" t="str">
            <v>INJURIES AND DAMAGES</v>
          </cell>
        </row>
        <row r="68">
          <cell r="A68" t="str">
            <v>INSURANCE PROVISION</v>
          </cell>
        </row>
        <row r="69">
          <cell r="A69" t="str">
            <v>INTANGIBLE DRILLING COSTS</v>
          </cell>
        </row>
        <row r="70">
          <cell r="A70" t="str">
            <v>INTEREST RATE SWAP INCOME</v>
          </cell>
        </row>
        <row r="71">
          <cell r="A71" t="str">
            <v>INVESTMENT TAX CREDITS</v>
          </cell>
        </row>
        <row r="72">
          <cell r="A72" t="str">
            <v>INVESTMENT TAX CREDITS</v>
          </cell>
        </row>
        <row r="73">
          <cell r="A73" t="str">
            <v>INVESTMENT TAX CREDITS</v>
          </cell>
        </row>
        <row r="74">
          <cell r="A74" t="str">
            <v>INWOOD CARRYING CHARGES</v>
          </cell>
        </row>
        <row r="75">
          <cell r="A75" t="str">
            <v>LEGAL FEE ACCRUAL</v>
          </cell>
        </row>
        <row r="76">
          <cell r="A76" t="str">
            <v>LIEN DATE PROPERTY TAXES</v>
          </cell>
        </row>
        <row r="77">
          <cell r="A77" t="str">
            <v>Lobbying Expenses</v>
          </cell>
        </row>
        <row r="78">
          <cell r="A78" t="str">
            <v>Mat Int Fmb 1983</v>
          </cell>
        </row>
        <row r="79">
          <cell r="A79" t="str">
            <v>Meals and Entertainment</v>
          </cell>
        </row>
        <row r="80">
          <cell r="A80" t="str">
            <v>MEDICARE ACT</v>
          </cell>
        </row>
        <row r="81">
          <cell r="A81" t="str">
            <v>Medicare Income</v>
          </cell>
        </row>
        <row r="82">
          <cell r="A82" t="str">
            <v>MEDS</v>
          </cell>
        </row>
        <row r="83">
          <cell r="A83" t="str">
            <v>MERGER CARRYING COSTS</v>
          </cell>
        </row>
        <row r="84">
          <cell r="A84" t="str">
            <v>MERGER COSTS DEFERRAL</v>
          </cell>
        </row>
        <row r="85">
          <cell r="A85" t="str">
            <v>MTA AMORTIZATION</v>
          </cell>
        </row>
        <row r="86">
          <cell r="A86" t="str">
            <v>MTA DEFERRAL</v>
          </cell>
        </row>
        <row r="87">
          <cell r="A87" t="str">
            <v>NON IMPROVEMENT - MAINS</v>
          </cell>
        </row>
        <row r="88">
          <cell r="A88" t="str">
            <v>Non-Deductible Parachute Payment</v>
          </cell>
        </row>
        <row r="89">
          <cell r="A89" t="str">
            <v>OCI Tax Acc</v>
          </cell>
        </row>
        <row r="90">
          <cell r="A90" t="str">
            <v>Officers' Life Insurance</v>
          </cell>
        </row>
        <row r="91">
          <cell r="A91" t="str">
            <v>OPEB / FASB 106</v>
          </cell>
        </row>
        <row r="92">
          <cell r="A92" t="str">
            <v>OPEB/FASB 106 CARRYING COSTS</v>
          </cell>
        </row>
        <row r="93">
          <cell r="A93" t="str">
            <v>PARTNERSHIPS - INCOME &lt;LOSS&gt;</v>
          </cell>
        </row>
        <row r="94">
          <cell r="A94" t="str">
            <v>PARTNERSHIPS - INCOME &lt;LOSS&gt; - PERM</v>
          </cell>
        </row>
        <row r="95">
          <cell r="A95" t="str">
            <v>Penalties &amp; Fines</v>
          </cell>
        </row>
        <row r="96">
          <cell r="A96" t="str">
            <v>PENSION COST</v>
          </cell>
        </row>
        <row r="97">
          <cell r="A97" t="str">
            <v>PERFORMANCE SHARES</v>
          </cell>
        </row>
        <row r="98">
          <cell r="A98" t="str">
            <v>Political Contribution</v>
          </cell>
        </row>
        <row r="99">
          <cell r="A99" t="str">
            <v>PREMIUM/DISCOUNT- REFINANCING</v>
          </cell>
        </row>
        <row r="100">
          <cell r="A100" t="str">
            <v>PROPERTY TAX CARRYING CHARGES</v>
          </cell>
        </row>
        <row r="101">
          <cell r="A101" t="str">
            <v>PROPERTY TAX DEFERRAL</v>
          </cell>
        </row>
        <row r="102">
          <cell r="A102" t="str">
            <v>R&amp;E EXPENSE</v>
          </cell>
        </row>
        <row r="103">
          <cell r="A103" t="str">
            <v>RATE CASE DEFERRAL</v>
          </cell>
        </row>
        <row r="104">
          <cell r="A104" t="str">
            <v>RAVENSWOOD MASTER LEASE</v>
          </cell>
        </row>
        <row r="105">
          <cell r="A105" t="str">
            <v>REGULATORY LIABILITY</v>
          </cell>
        </row>
        <row r="106">
          <cell r="A106" t="str">
            <v>RELOCATION OF MAINS</v>
          </cell>
        </row>
        <row r="107">
          <cell r="A107" t="str">
            <v>REMOVAL COSTS</v>
          </cell>
        </row>
        <row r="108">
          <cell r="A108" t="str">
            <v>RENTAL EXPENSE</v>
          </cell>
        </row>
        <row r="109">
          <cell r="A109" t="str">
            <v>RESERVE - ENVIRONMENTAL</v>
          </cell>
        </row>
        <row r="110">
          <cell r="A110" t="str">
            <v>RESERVE - GENERAL</v>
          </cell>
        </row>
        <row r="111">
          <cell r="A111" t="str">
            <v>Reserve - Sales Tax Audit</v>
          </cell>
        </row>
        <row r="112">
          <cell r="A112" t="str">
            <v xml:space="preserve">Reserve - Storm </v>
          </cell>
        </row>
        <row r="113">
          <cell r="A113" t="str">
            <v>RESERVE R &amp; E</v>
          </cell>
        </row>
        <row r="114">
          <cell r="A114" t="str">
            <v>SEC. 481A ADJUSTMENT - UNICAP</v>
          </cell>
        </row>
        <row r="115">
          <cell r="A115" t="str">
            <v>STATE INCOME TAX NOT IN RATES</v>
          </cell>
        </row>
        <row r="116">
          <cell r="A116" t="str">
            <v>State Tax Current</v>
          </cell>
        </row>
        <row r="117">
          <cell r="A117" t="str">
            <v>State Tax Deferred</v>
          </cell>
        </row>
        <row r="118">
          <cell r="A118" t="str">
            <v>STOCK OPTION COMPENSATION</v>
          </cell>
        </row>
        <row r="119">
          <cell r="A119" t="str">
            <v>STRIKE EXPENSE DEFERRAL</v>
          </cell>
        </row>
        <row r="120">
          <cell r="A120" t="str">
            <v>Swap Income</v>
          </cell>
        </row>
        <row r="121">
          <cell r="A121" t="str">
            <v>Tax Exempt Interest Income</v>
          </cell>
        </row>
        <row r="122">
          <cell r="A122" t="str">
            <v>TRANSITION COSTS</v>
          </cell>
        </row>
        <row r="123">
          <cell r="A123" t="str">
            <v>UNAMORTIZED DEBT DISCOUNT AND EXPENSE -</v>
          </cell>
        </row>
        <row r="124">
          <cell r="A124" t="str">
            <v>UNAMORTIZED DEBT EXPENSE</v>
          </cell>
        </row>
        <row r="125">
          <cell r="A125" t="str">
            <v>UNBILLED REVENUE</v>
          </cell>
        </row>
        <row r="126">
          <cell r="A126" t="str">
            <v>UNICAP - INVENTORY</v>
          </cell>
        </row>
        <row r="127">
          <cell r="A127" t="str">
            <v>UNICAP - INVENTORY</v>
          </cell>
        </row>
        <row r="128">
          <cell r="A128" t="str">
            <v>UNICAP - SELF CONSTRUCTED ASSETS</v>
          </cell>
        </row>
        <row r="129">
          <cell r="A129" t="str">
            <v>UNIFORM CAPITALIZATION SEC263</v>
          </cell>
        </row>
        <row r="130">
          <cell r="A130" t="str">
            <v>Unrecgonized Pension - FAS 106</v>
          </cell>
        </row>
        <row r="131">
          <cell r="A131" t="str">
            <v>VACATION ACCRUAL</v>
          </cell>
        </row>
        <row r="132">
          <cell r="A132" t="str">
            <v>WORKERS' COMPENSATION</v>
          </cell>
        </row>
      </sheetData>
      <sheetData sheetId="3"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Cost of Gas Cal rev 10-27-04"/>
      <sheetName val="Cost of Gas Calculation"/>
      <sheetName val="Shared Asset Demand$ Allocation"/>
      <sheetName val="SC 5 Transportation Credits"/>
      <sheetName val="MSV Annual Sendout"/>
      <sheetName val="MSV Billed Sales"/>
    </sheetNames>
    <sheetDataSet>
      <sheetData sheetId="0"/>
      <sheetData sheetId="1"/>
      <sheetData sheetId="2"/>
      <sheetData sheetId="3"/>
      <sheetData sheetId="4"/>
      <sheetData sheetId="5"/>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Cost of Gas Cal rev 10-27-04"/>
      <sheetName val="Cost of Gas Calculation"/>
      <sheetName val="Shared Asset Demand$ Allocation"/>
      <sheetName val="SC 5 Transportation Credits"/>
      <sheetName val="MSV Annual Sendout"/>
      <sheetName val="MSV Billed Sales"/>
    </sheetNames>
    <sheetDataSet>
      <sheetData sheetId="0"/>
      <sheetData sheetId="1"/>
      <sheetData sheetId="2"/>
      <sheetData sheetId="3"/>
      <sheetData sheetId="4"/>
      <sheetData sheetId="5"/>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Check"/>
      <sheetName val="Total"/>
      <sheetName val="BW"/>
      <sheetName val="TWA"/>
      <sheetName val="tot graph"/>
      <sheetName val="Tot"/>
      <sheetName val="lon graph"/>
      <sheetName val="ScotGraph"/>
      <sheetName val="NWGraph"/>
      <sheetName val="WMGraph"/>
      <sheetName val="EofEGraph"/>
      <sheetName val="Wales&amp;SWGraph"/>
      <sheetName val="SofEGraph"/>
      <sheetName val="NofEGraph"/>
      <sheetName val="LO"/>
      <sheetName val="London"/>
      <sheetName val="SC"/>
      <sheetName val="Scotland"/>
      <sheetName val="NO"/>
      <sheetName val="North of England"/>
      <sheetName val="SO"/>
      <sheetName val="South of England"/>
      <sheetName val="WA"/>
      <sheetName val="Wales &amp; South West"/>
      <sheetName val="EA"/>
      <sheetName val="East of England"/>
      <sheetName val="WM"/>
      <sheetName val="West Midlands"/>
      <sheetName val="NW"/>
      <sheetName val="North West"/>
      <sheetName val="List of 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A5" t="str">
            <v>Month</v>
          </cell>
          <cell r="F5" t="str">
            <v>Year to date</v>
          </cell>
          <cell r="J5" t="str">
            <v xml:space="preserve"> 000s Jobs (Direct Labour)</v>
          </cell>
          <cell r="L5" t="str">
            <v>2004/05</v>
          </cell>
          <cell r="N5" t="str">
            <v>Variance to</v>
          </cell>
        </row>
        <row r="6">
          <cell r="A6" t="str">
            <v>Actual</v>
          </cell>
          <cell r="D6" t="str">
            <v>Variance</v>
          </cell>
          <cell r="F6" t="str">
            <v>Actual</v>
          </cell>
          <cell r="G6" t="str">
            <v>Budget</v>
          </cell>
          <cell r="I6" t="str">
            <v>Variance</v>
          </cell>
          <cell r="L6" t="str">
            <v>Forecast</v>
          </cell>
          <cell r="N6" t="str">
            <v>Budget</v>
          </cell>
          <cell r="P6" t="str">
            <v>Budget</v>
          </cell>
          <cell r="R6" t="str">
            <v>prev year</v>
          </cell>
          <cell r="S6" t="str">
            <v>2003/04</v>
          </cell>
        </row>
        <row r="8">
          <cell r="A8">
            <v>0.14499999999999999</v>
          </cell>
          <cell r="B8">
            <v>0</v>
          </cell>
          <cell r="D8">
            <v>0.14499999999999999</v>
          </cell>
          <cell r="F8">
            <v>3.7559999999999998</v>
          </cell>
          <cell r="G8">
            <v>0</v>
          </cell>
          <cell r="I8">
            <v>3.7559999999999998</v>
          </cell>
          <cell r="J8" t="str">
            <v>Fulcrum Connect</v>
          </cell>
          <cell r="L8">
            <v>0</v>
          </cell>
          <cell r="N8">
            <v>0</v>
          </cell>
          <cell r="P8">
            <v>0</v>
          </cell>
          <cell r="R8">
            <v>7.931</v>
          </cell>
          <cell r="S8">
            <v>-7.931</v>
          </cell>
        </row>
        <row r="9">
          <cell r="A9">
            <v>18.789000000000001</v>
          </cell>
          <cell r="B9">
            <v>27.166930000000001</v>
          </cell>
          <cell r="D9">
            <v>-8.3779299999999992</v>
          </cell>
          <cell r="F9">
            <v>105.499</v>
          </cell>
          <cell r="G9">
            <v>249.14454000000001</v>
          </cell>
          <cell r="I9">
            <v>-143.64554000000001</v>
          </cell>
          <cell r="J9" t="str">
            <v>TMS LP Regulators</v>
          </cell>
          <cell r="L9">
            <v>186.97825</v>
          </cell>
          <cell r="N9">
            <v>-131.43871000000001</v>
          </cell>
          <cell r="P9">
            <v>318.41696000000002</v>
          </cell>
          <cell r="R9">
            <v>3.657</v>
          </cell>
          <cell r="S9">
            <v>183.32124999999999</v>
          </cell>
        </row>
        <row r="10">
          <cell r="A10">
            <v>16.577999999999999</v>
          </cell>
          <cell r="B10">
            <v>14.654190000000002</v>
          </cell>
          <cell r="D10">
            <v>1.9238099999999978</v>
          </cell>
          <cell r="F10">
            <v>166.52199999999999</v>
          </cell>
          <cell r="G10">
            <v>172.52145999999999</v>
          </cell>
          <cell r="I10">
            <v>-5.9994599999999991</v>
          </cell>
          <cell r="J10" t="str">
            <v>TMS Other</v>
          </cell>
          <cell r="L10">
            <v>221.35746999999998</v>
          </cell>
          <cell r="N10">
            <v>-1.8861100000000306</v>
          </cell>
          <cell r="P10">
            <v>223.24358000000001</v>
          </cell>
          <cell r="R10">
            <v>238.72399999999999</v>
          </cell>
          <cell r="S10">
            <v>-17.366530000000012</v>
          </cell>
        </row>
        <row r="11">
          <cell r="A11">
            <v>0.33700000000000002</v>
          </cell>
          <cell r="B11">
            <v>0.74673</v>
          </cell>
          <cell r="D11">
            <v>-0.40972999999999998</v>
          </cell>
          <cell r="F11">
            <v>3.0009999999999999</v>
          </cell>
          <cell r="G11">
            <v>6.7356099999999994</v>
          </cell>
          <cell r="I11">
            <v>-3.7346099999999995</v>
          </cell>
          <cell r="J11" t="str">
            <v>OnStream</v>
          </cell>
          <cell r="L11">
            <v>11.042399999999999</v>
          </cell>
          <cell r="N11">
            <v>2.057459999999999</v>
          </cell>
          <cell r="P11">
            <v>8.9849399999999999</v>
          </cell>
          <cell r="R11">
            <v>5.117</v>
          </cell>
          <cell r="S11">
            <v>5.9253999999999989</v>
          </cell>
        </row>
        <row r="12">
          <cell r="A12">
            <v>2.4929999999999999</v>
          </cell>
          <cell r="B12">
            <v>2.18262</v>
          </cell>
          <cell r="D12">
            <v>0.31037999999999988</v>
          </cell>
          <cell r="F12">
            <v>10.679</v>
          </cell>
          <cell r="G12">
            <v>16.068390000000001</v>
          </cell>
          <cell r="I12">
            <v>-5.3893900000000006</v>
          </cell>
          <cell r="J12" t="str">
            <v>PEMS</v>
          </cell>
          <cell r="L12">
            <v>16.579999999999998</v>
          </cell>
          <cell r="N12">
            <v>-5.4200200000000009</v>
          </cell>
          <cell r="P12">
            <v>22.000019999999999</v>
          </cell>
          <cell r="R12">
            <v>1.2E-2</v>
          </cell>
          <cell r="S12">
            <v>16.567999999999998</v>
          </cell>
        </row>
        <row r="13">
          <cell r="A13">
            <v>0.246</v>
          </cell>
          <cell r="B13">
            <v>0</v>
          </cell>
          <cell r="D13">
            <v>0.246</v>
          </cell>
          <cell r="F13">
            <v>1.9830000000000001</v>
          </cell>
          <cell r="G13">
            <v>0</v>
          </cell>
          <cell r="I13">
            <v>1.9830000000000001</v>
          </cell>
          <cell r="J13" t="str">
            <v>IGT</v>
          </cell>
          <cell r="L13">
            <v>1.7410000000000001</v>
          </cell>
          <cell r="N13">
            <v>1.7410000000000001</v>
          </cell>
          <cell r="P13">
            <v>0</v>
          </cell>
          <cell r="R13">
            <v>2.702</v>
          </cell>
          <cell r="S13">
            <v>-0.96099999999999985</v>
          </cell>
        </row>
        <row r="15">
          <cell r="A15">
            <v>38.588000000000008</v>
          </cell>
          <cell r="B15">
            <v>44.75047</v>
          </cell>
          <cell r="D15">
            <v>-6.1624700000000008</v>
          </cell>
          <cell r="F15">
            <v>291.43999999999994</v>
          </cell>
          <cell r="G15">
            <v>444.47</v>
          </cell>
          <cell r="I15">
            <v>-153.03</v>
          </cell>
          <cell r="J15" t="str">
            <v>Direct Labour Workload</v>
          </cell>
          <cell r="L15">
            <v>437.69911999999994</v>
          </cell>
          <cell r="N15">
            <v>-134.94638000000003</v>
          </cell>
          <cell r="P15">
            <v>572.64550000000008</v>
          </cell>
          <cell r="R15">
            <v>258.14299999999997</v>
          </cell>
          <cell r="S15">
            <v>179.55611999999996</v>
          </cell>
        </row>
        <row r="17">
          <cell r="N17" t="str">
            <v>Variance to</v>
          </cell>
        </row>
        <row r="18">
          <cell r="A18" t="str">
            <v>Month</v>
          </cell>
          <cell r="F18" t="str">
            <v>Year to date</v>
          </cell>
          <cell r="J18" t="str">
            <v xml:space="preserve"> 000s Jobs (Contract Labour)</v>
          </cell>
          <cell r="L18" t="str">
            <v>2004/05</v>
          </cell>
          <cell r="N18" t="str">
            <v>2004/05</v>
          </cell>
          <cell r="S18" t="str">
            <v>2003/04</v>
          </cell>
        </row>
        <row r="19">
          <cell r="A19" t="str">
            <v>Actual</v>
          </cell>
          <cell r="D19" t="str">
            <v>Variance</v>
          </cell>
          <cell r="F19" t="str">
            <v>Actual</v>
          </cell>
          <cell r="G19" t="str">
            <v>Budget</v>
          </cell>
          <cell r="I19" t="str">
            <v>Variance</v>
          </cell>
          <cell r="L19" t="str">
            <v>Forecast</v>
          </cell>
          <cell r="N19" t="str">
            <v>Budget</v>
          </cell>
          <cell r="P19" t="str">
            <v>Budget</v>
          </cell>
          <cell r="R19" t="str">
            <v>prev year</v>
          </cell>
          <cell r="S19" t="str">
            <v>Previous Year</v>
          </cell>
        </row>
        <row r="21">
          <cell r="A21">
            <v>3.3000000000000002E-2</v>
          </cell>
          <cell r="B21">
            <v>0</v>
          </cell>
          <cell r="D21">
            <v>3.3000000000000002E-2</v>
          </cell>
          <cell r="F21">
            <v>0.56200000000000006</v>
          </cell>
          <cell r="G21">
            <v>0</v>
          </cell>
          <cell r="I21">
            <v>0.56200000000000006</v>
          </cell>
          <cell r="J21" t="str">
            <v>Fulcrum Connect</v>
          </cell>
          <cell r="L21">
            <v>0</v>
          </cell>
          <cell r="N21">
            <v>0</v>
          </cell>
          <cell r="P21">
            <v>0</v>
          </cell>
          <cell r="R21">
            <v>0.76200000000000001</v>
          </cell>
          <cell r="S21">
            <v>-0.76200000000000001</v>
          </cell>
        </row>
        <row r="22">
          <cell r="A22">
            <v>2.964</v>
          </cell>
          <cell r="B22">
            <v>1.56053</v>
          </cell>
          <cell r="D22">
            <v>1.40347</v>
          </cell>
          <cell r="F22">
            <v>14.595000000000001</v>
          </cell>
          <cell r="G22">
            <v>14.340719999999999</v>
          </cell>
          <cell r="I22">
            <v>0.25428000000000139</v>
          </cell>
          <cell r="J22" t="str">
            <v>TMS LP Regulators</v>
          </cell>
          <cell r="L22">
            <v>26.613619999999997</v>
          </cell>
          <cell r="N22">
            <v>26.613619999999997</v>
          </cell>
          <cell r="P22">
            <v>0</v>
          </cell>
          <cell r="R22">
            <v>0.35899999999999999</v>
          </cell>
          <cell r="S22">
            <v>26.254619999999996</v>
          </cell>
        </row>
        <row r="23">
          <cell r="A23">
            <v>2.6989999999999998</v>
          </cell>
          <cell r="B23">
            <v>0.82955000000000001</v>
          </cell>
          <cell r="D23">
            <v>1.8694499999999998</v>
          </cell>
          <cell r="F23">
            <v>23.922999999999998</v>
          </cell>
          <cell r="G23">
            <v>9.89499</v>
          </cell>
          <cell r="I23">
            <v>14.028009999999998</v>
          </cell>
          <cell r="J23" t="str">
            <v>TMS Other</v>
          </cell>
          <cell r="L23">
            <v>31.89499</v>
          </cell>
          <cell r="N23">
            <v>13.575300000000002</v>
          </cell>
          <cell r="P23">
            <v>18.319689999999998</v>
          </cell>
          <cell r="R23">
            <v>26.492999999999999</v>
          </cell>
          <cell r="S23">
            <v>5.4019900000000014</v>
          </cell>
        </row>
        <row r="24">
          <cell r="A24">
            <v>0.91400000000000003</v>
          </cell>
          <cell r="B24">
            <v>2.9882600000000004</v>
          </cell>
          <cell r="D24">
            <v>-2.0742600000000002</v>
          </cell>
          <cell r="F24">
            <v>13.605</v>
          </cell>
          <cell r="G24">
            <v>26.951820000000001</v>
          </cell>
          <cell r="I24">
            <v>-3.7346099999999995</v>
          </cell>
          <cell r="J24" t="str">
            <v>OnStream</v>
          </cell>
          <cell r="L24">
            <v>14.785600000000001</v>
          </cell>
          <cell r="N24">
            <v>2.01417</v>
          </cell>
          <cell r="P24">
            <v>12.771430000000001</v>
          </cell>
          <cell r="R24">
            <v>8.5679999999999996</v>
          </cell>
          <cell r="S24">
            <v>6.2176000000000009</v>
          </cell>
        </row>
        <row r="25">
          <cell r="A25">
            <v>0</v>
          </cell>
          <cell r="B25">
            <v>0</v>
          </cell>
          <cell r="D25">
            <v>0</v>
          </cell>
          <cell r="F25">
            <v>0</v>
          </cell>
          <cell r="G25">
            <v>0</v>
          </cell>
          <cell r="I25">
            <v>0</v>
          </cell>
          <cell r="J25" t="str">
            <v>PEMS</v>
          </cell>
          <cell r="L25">
            <v>0</v>
          </cell>
          <cell r="N25">
            <v>-35.951610000000002</v>
          </cell>
          <cell r="P25">
            <v>35.951610000000002</v>
          </cell>
          <cell r="R25">
            <v>0</v>
          </cell>
          <cell r="S25">
            <v>0</v>
          </cell>
        </row>
        <row r="26">
          <cell r="A26">
            <v>0</v>
          </cell>
          <cell r="B26">
            <v>0</v>
          </cell>
          <cell r="D26">
            <v>0</v>
          </cell>
          <cell r="F26">
            <v>0</v>
          </cell>
          <cell r="G26">
            <v>0</v>
          </cell>
          <cell r="I26">
            <v>0</v>
          </cell>
          <cell r="J26" t="str">
            <v>IGT</v>
          </cell>
          <cell r="L26">
            <v>0</v>
          </cell>
          <cell r="N26">
            <v>0</v>
          </cell>
          <cell r="P26">
            <v>0</v>
          </cell>
          <cell r="R26">
            <v>0</v>
          </cell>
          <cell r="S26">
            <v>0</v>
          </cell>
        </row>
      </sheetData>
      <sheetData sheetId="26" refreshError="1"/>
      <sheetData sheetId="27" refreshError="1"/>
      <sheetData sheetId="28" refreshError="1"/>
      <sheetData sheetId="29" refreshError="1"/>
      <sheetData sheetId="30"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Compustat"/>
      <sheetName val="Worldscope"/>
      <sheetName val="East of England"/>
      <sheetName val="Major Capital Risk"/>
    </sheetNames>
    <sheetDataSet>
      <sheetData sheetId="0" refreshError="1"/>
      <sheetData sheetId="1" refreshError="1">
        <row r="1476">
          <cell r="K1476" t="str">
            <v>Australia</v>
          </cell>
          <cell r="M1476">
            <v>0.34</v>
          </cell>
        </row>
        <row r="1477">
          <cell r="K1477" t="str">
            <v>Belgium</v>
          </cell>
          <cell r="M1477">
            <v>0.39</v>
          </cell>
        </row>
        <row r="1478">
          <cell r="K1478" t="str">
            <v>Canada</v>
          </cell>
          <cell r="M1478">
            <v>0.29120000000000001</v>
          </cell>
        </row>
        <row r="1479">
          <cell r="K1479" t="str">
            <v>Denmark</v>
          </cell>
          <cell r="M1479">
            <v>0.32</v>
          </cell>
        </row>
        <row r="1480">
          <cell r="K1480" t="str">
            <v>Finland</v>
          </cell>
          <cell r="M1480">
            <v>0.28999999999999998</v>
          </cell>
        </row>
        <row r="1481">
          <cell r="K1481" t="str">
            <v>France</v>
          </cell>
          <cell r="M1481">
            <v>0.33329999999999999</v>
          </cell>
        </row>
        <row r="1482">
          <cell r="K1482" t="str">
            <v>Germany</v>
          </cell>
          <cell r="M1482">
            <v>0.25</v>
          </cell>
        </row>
        <row r="1483">
          <cell r="K1483" t="str">
            <v>Hong Kong</v>
          </cell>
          <cell r="M1483">
            <v>0.16</v>
          </cell>
        </row>
        <row r="1484">
          <cell r="K1484" t="str">
            <v>Ireland</v>
          </cell>
          <cell r="M1484">
            <v>0.2</v>
          </cell>
        </row>
        <row r="1485">
          <cell r="K1485" t="str">
            <v>Italy</v>
          </cell>
          <cell r="M1485">
            <v>0.36</v>
          </cell>
        </row>
        <row r="1486">
          <cell r="K1486" t="str">
            <v>Japan</v>
          </cell>
          <cell r="M1486">
            <v>0.42</v>
          </cell>
        </row>
        <row r="1487">
          <cell r="K1487" t="str">
            <v>Netherlands</v>
          </cell>
          <cell r="M1487">
            <v>0.35</v>
          </cell>
        </row>
        <row r="1488">
          <cell r="K1488" t="str">
            <v>Norway</v>
          </cell>
          <cell r="M1488">
            <v>0.28000000000000003</v>
          </cell>
        </row>
        <row r="1489">
          <cell r="K1489" t="str">
            <v>Portugal</v>
          </cell>
          <cell r="M1489">
            <v>0.42</v>
          </cell>
        </row>
        <row r="1490">
          <cell r="K1490" t="str">
            <v>Singapore</v>
          </cell>
          <cell r="M1490">
            <v>0.255</v>
          </cell>
        </row>
        <row r="1491">
          <cell r="K1491" t="str">
            <v>Spain</v>
          </cell>
          <cell r="M1491">
            <v>0.35</v>
          </cell>
        </row>
        <row r="1492">
          <cell r="K1492" t="str">
            <v>Sweden</v>
          </cell>
          <cell r="M1492">
            <v>0.28000000000000003</v>
          </cell>
        </row>
        <row r="1493">
          <cell r="K1493" t="str">
            <v>Switzerland</v>
          </cell>
          <cell r="M1493">
            <v>0.22</v>
          </cell>
        </row>
        <row r="1494">
          <cell r="K1494" t="str">
            <v>Thailand</v>
          </cell>
          <cell r="M1494">
            <v>0.3</v>
          </cell>
        </row>
        <row r="1495">
          <cell r="K1495" t="str">
            <v>UK</v>
          </cell>
          <cell r="M1495">
            <v>0.3</v>
          </cell>
        </row>
        <row r="1496">
          <cell r="K1496" t="str">
            <v>US</v>
          </cell>
          <cell r="M1496">
            <v>0.4</v>
          </cell>
        </row>
      </sheetData>
      <sheetData sheetId="2" refreshError="1"/>
      <sheetData sheetId="3"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B.S. - Asset"/>
      <sheetName val="BS Input (NF)"/>
      <sheetName val="PPST Data"/>
      <sheetName val="BS Group &amp; Calc"/>
      <sheetName val="P&amp;L"/>
      <sheetName val="B.S. - Liab."/>
      <sheetName val="Sheet1"/>
      <sheetName val="Worldscope"/>
    </sheetNames>
    <sheetDataSet>
      <sheetData sheetId="0" refreshError="1"/>
      <sheetData sheetId="1"/>
      <sheetData sheetId="2"/>
      <sheetData sheetId="3" refreshError="1"/>
      <sheetData sheetId="4" refreshError="1"/>
      <sheetData sheetId="5" refreshError="1"/>
      <sheetData sheetId="6"/>
      <sheetData sheetId="7"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ForCommodityPayableAccrual"/>
      <sheetName val="1_2_07_1730_TieOutToKap"/>
      <sheetName val="Summary"/>
      <sheetName val="Demand"/>
      <sheetName val="CommodityPayableAcc"/>
      <sheetName val="Nuc Companies"/>
      <sheetName val="DecOSS"/>
      <sheetName val="PROPANE_LNG"/>
      <sheetName val="DecStorage"/>
      <sheetName val="Sendout"/>
      <sheetName val="EN EndUse"/>
      <sheetName val="CURRENT CONTRACT MASTER FILE"/>
      <sheetName val="SalesCredits"/>
      <sheetName val="NovSupplier"/>
      <sheetName val="Pivot Table -12-31-06"/>
      <sheetName val="Earnings Category Summary"/>
      <sheetName val="ACCRUAL SUMMARY"/>
      <sheetName val="COMMODITY"/>
      <sheetName val="MASS OSS"/>
      <sheetName val="LNG_STORAGE_PROPANE"/>
      <sheetName val="Merrill kse2"/>
      <sheetName val="June 07 Proxy"/>
      <sheetName val="Storage WACOG Wrksht"/>
      <sheetName val="LNG WACOG Wrksht"/>
      <sheetName val="PIVOT"/>
      <sheetName val="Bos AGT"/>
      <sheetName val="Bos TGP"/>
      <sheetName val="Col AGT"/>
      <sheetName val="Col TGP"/>
      <sheetName val="Essex TG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B7" t="str">
            <v>N02358</v>
          </cell>
          <cell r="C7">
            <v>507.35</v>
          </cell>
          <cell r="D7">
            <v>0</v>
          </cell>
          <cell r="E7">
            <v>-23.88</v>
          </cell>
          <cell r="I7">
            <v>483.47</v>
          </cell>
        </row>
        <row r="8">
          <cell r="B8" t="str">
            <v>O02357</v>
          </cell>
          <cell r="C8">
            <v>42123.41</v>
          </cell>
          <cell r="D8">
            <v>0</v>
          </cell>
          <cell r="E8">
            <v>-1980.83</v>
          </cell>
          <cell r="I8">
            <v>40142.58</v>
          </cell>
        </row>
        <row r="12">
          <cell r="B12">
            <v>523</v>
          </cell>
          <cell r="C12">
            <v>53987.83</v>
          </cell>
          <cell r="D12">
            <v>0</v>
          </cell>
          <cell r="E12">
            <v>-2537.9899999999998</v>
          </cell>
          <cell r="I12">
            <v>51449.84</v>
          </cell>
        </row>
        <row r="13">
          <cell r="B13">
            <v>632</v>
          </cell>
          <cell r="C13">
            <v>89910.85</v>
          </cell>
          <cell r="D13">
            <v>0</v>
          </cell>
          <cell r="E13">
            <v>-4223.13</v>
          </cell>
          <cell r="I13">
            <v>85687.72</v>
          </cell>
        </row>
        <row r="14">
          <cell r="B14">
            <v>2122</v>
          </cell>
          <cell r="C14">
            <v>0</v>
          </cell>
          <cell r="G14">
            <v>0</v>
          </cell>
          <cell r="H14">
            <v>0</v>
          </cell>
          <cell r="I14">
            <v>0</v>
          </cell>
        </row>
        <row r="15">
          <cell r="B15">
            <v>2302</v>
          </cell>
          <cell r="C15">
            <v>15391.46</v>
          </cell>
          <cell r="D15">
            <v>0</v>
          </cell>
          <cell r="E15">
            <v>-828.24</v>
          </cell>
          <cell r="F15">
            <v>0</v>
          </cell>
          <cell r="H15">
            <v>0</v>
          </cell>
          <cell r="I15">
            <v>14563.22</v>
          </cell>
        </row>
        <row r="16">
          <cell r="B16">
            <v>8587</v>
          </cell>
          <cell r="C16">
            <v>359755.5</v>
          </cell>
          <cell r="D16">
            <v>0</v>
          </cell>
          <cell r="E16">
            <v>-16039.69</v>
          </cell>
          <cell r="I16">
            <v>343715.81</v>
          </cell>
        </row>
        <row r="17">
          <cell r="B17">
            <v>11234</v>
          </cell>
          <cell r="C17">
            <v>51361.41</v>
          </cell>
          <cell r="D17">
            <v>0</v>
          </cell>
          <cell r="E17">
            <v>-1909.92</v>
          </cell>
          <cell r="I17">
            <v>49451.49</v>
          </cell>
        </row>
        <row r="18">
          <cell r="B18">
            <v>33371</v>
          </cell>
          <cell r="C18">
            <v>42440</v>
          </cell>
          <cell r="D18">
            <v>0</v>
          </cell>
          <cell r="E18">
            <v>-2270.54</v>
          </cell>
          <cell r="F18">
            <v>0</v>
          </cell>
          <cell r="I18">
            <v>40169.46</v>
          </cell>
        </row>
        <row r="19">
          <cell r="B19">
            <v>42076</v>
          </cell>
          <cell r="C19">
            <v>63200</v>
          </cell>
          <cell r="D19">
            <v>0</v>
          </cell>
          <cell r="E19">
            <v>-3412.8</v>
          </cell>
          <cell r="I19">
            <v>59787.199999999997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ForCommodityPayableAccrual"/>
      <sheetName val="1_2_07_1730_TieOutToKap"/>
      <sheetName val="Summary"/>
      <sheetName val="Demand"/>
      <sheetName val="CommodityPayableAcc"/>
      <sheetName val="Nuc Companies"/>
      <sheetName val="DecOSS"/>
      <sheetName val="PROPANE_LNG"/>
      <sheetName val="DecStorage"/>
      <sheetName val="Sendout"/>
      <sheetName val="EN EndUse"/>
      <sheetName val="CURRENT CONTRACT MASTER FILE"/>
      <sheetName val="SalesCredits"/>
      <sheetName val="NovSupplier"/>
      <sheetName val="Pivot Table -12-31-06"/>
      <sheetName val="Earnings Category Summary"/>
      <sheetName val="ACCRUAL SUMMARY"/>
      <sheetName val="COMMODITY"/>
      <sheetName val="MASS OSS"/>
      <sheetName val="LNG_STORAGE_PROPANE"/>
      <sheetName val="Merrill kse2"/>
      <sheetName val="June 07 Proxy"/>
      <sheetName val="Storage WACOG Wrksht"/>
      <sheetName val="LNG WACOG Wrksht"/>
      <sheetName val="PIVOT"/>
      <sheetName val="Bos AGT"/>
      <sheetName val="Bos TGP"/>
      <sheetName val="Col AGT"/>
      <sheetName val="Col TGP"/>
      <sheetName val="Essex TGP"/>
      <sheetName val="Pivo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B7" t="str">
            <v>N02358</v>
          </cell>
          <cell r="C7">
            <v>507.35</v>
          </cell>
          <cell r="D7">
            <v>0</v>
          </cell>
          <cell r="E7">
            <v>-23.88</v>
          </cell>
          <cell r="I7">
            <v>483.47</v>
          </cell>
        </row>
        <row r="8">
          <cell r="B8" t="str">
            <v>O02357</v>
          </cell>
          <cell r="C8">
            <v>42123.41</v>
          </cell>
          <cell r="D8">
            <v>0</v>
          </cell>
          <cell r="E8">
            <v>-1980.83</v>
          </cell>
          <cell r="I8">
            <v>40142.58</v>
          </cell>
        </row>
        <row r="12">
          <cell r="B12">
            <v>523</v>
          </cell>
          <cell r="C12">
            <v>53987.83</v>
          </cell>
          <cell r="D12">
            <v>0</v>
          </cell>
          <cell r="E12">
            <v>-2537.9899999999998</v>
          </cell>
          <cell r="I12">
            <v>51449.84</v>
          </cell>
        </row>
        <row r="13">
          <cell r="B13">
            <v>632</v>
          </cell>
          <cell r="C13">
            <v>89910.85</v>
          </cell>
          <cell r="D13">
            <v>0</v>
          </cell>
          <cell r="E13">
            <v>-4223.13</v>
          </cell>
          <cell r="I13">
            <v>85687.72</v>
          </cell>
        </row>
        <row r="14">
          <cell r="B14">
            <v>2122</v>
          </cell>
          <cell r="C14">
            <v>0</v>
          </cell>
          <cell r="G14">
            <v>0</v>
          </cell>
          <cell r="H14">
            <v>0</v>
          </cell>
          <cell r="I14">
            <v>0</v>
          </cell>
        </row>
        <row r="15">
          <cell r="B15">
            <v>2302</v>
          </cell>
          <cell r="C15">
            <v>15391.46</v>
          </cell>
          <cell r="D15">
            <v>0</v>
          </cell>
          <cell r="E15">
            <v>-828.24</v>
          </cell>
          <cell r="F15">
            <v>0</v>
          </cell>
          <cell r="H15">
            <v>0</v>
          </cell>
          <cell r="I15">
            <v>14563.22</v>
          </cell>
        </row>
        <row r="16">
          <cell r="B16">
            <v>8587</v>
          </cell>
          <cell r="C16">
            <v>359755.5</v>
          </cell>
          <cell r="D16">
            <v>0</v>
          </cell>
          <cell r="E16">
            <v>-16039.69</v>
          </cell>
          <cell r="I16">
            <v>343715.81</v>
          </cell>
        </row>
        <row r="17">
          <cell r="B17">
            <v>11234</v>
          </cell>
          <cell r="C17">
            <v>51361.41</v>
          </cell>
          <cell r="D17">
            <v>0</v>
          </cell>
          <cell r="E17">
            <v>-1909.92</v>
          </cell>
          <cell r="I17">
            <v>49451.49</v>
          </cell>
        </row>
        <row r="18">
          <cell r="B18">
            <v>33371</v>
          </cell>
          <cell r="C18">
            <v>42440</v>
          </cell>
          <cell r="D18">
            <v>0</v>
          </cell>
          <cell r="E18">
            <v>-2270.54</v>
          </cell>
          <cell r="F18">
            <v>0</v>
          </cell>
          <cell r="I18">
            <v>40169.46</v>
          </cell>
        </row>
        <row r="19">
          <cell r="B19">
            <v>42076</v>
          </cell>
          <cell r="C19">
            <v>63200</v>
          </cell>
          <cell r="D19">
            <v>0</v>
          </cell>
          <cell r="E19">
            <v>-3412.8</v>
          </cell>
          <cell r="I19">
            <v>59787.199999999997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Input"/>
      <sheetName val="Output"/>
      <sheetName val="Rate1A"/>
      <sheetName val="RateT1A"/>
      <sheetName val="Rate1B"/>
      <sheetName val="RateT1B"/>
      <sheetName val="Rate2-1"/>
      <sheetName val="RateT2-1"/>
      <sheetName val="Rate2-2"/>
      <sheetName val="RateT2-2"/>
      <sheetName val="Rate3"/>
      <sheetName val="RateT3"/>
      <sheetName val="Rate4A"/>
      <sheetName val="RateT4A"/>
      <sheetName val="Rate4B"/>
      <sheetName val="RateT4B"/>
      <sheetName val="Rate7"/>
      <sheetName val="RateT7"/>
      <sheetName val="Rate14(CNG)"/>
    </sheetNames>
    <sheetDataSet>
      <sheetData sheetId="0" refreshError="1">
        <row r="9">
          <cell r="AS9" t="str">
            <v>T2-1</v>
          </cell>
          <cell r="AT9" t="str">
            <v>2-2</v>
          </cell>
          <cell r="AU9" t="str">
            <v>T2-2</v>
          </cell>
          <cell r="AV9" t="str">
            <v>4a</v>
          </cell>
          <cell r="AW9" t="str">
            <v>T4A</v>
          </cell>
          <cell r="AX9" t="str">
            <v>4b</v>
          </cell>
          <cell r="AY9" t="str">
            <v>T4B</v>
          </cell>
          <cell r="AZ9">
            <v>7</v>
          </cell>
          <cell r="BA9" t="str">
            <v>T7</v>
          </cell>
          <cell r="BB9">
            <v>14</v>
          </cell>
        </row>
        <row r="100">
          <cell r="AS100" t="str">
            <v>T2-1</v>
          </cell>
          <cell r="AT100" t="str">
            <v>2-2</v>
          </cell>
          <cell r="AU100" t="str">
            <v>T2-2</v>
          </cell>
          <cell r="AV100" t="str">
            <v>4a</v>
          </cell>
          <cell r="AW100" t="str">
            <v>T4A</v>
          </cell>
          <cell r="AX100" t="str">
            <v>4b</v>
          </cell>
          <cell r="AY100" t="str">
            <v>T4B</v>
          </cell>
          <cell r="AZ100">
            <v>7</v>
          </cell>
          <cell r="BA100" t="str">
            <v>T7</v>
          </cell>
          <cell r="BB100">
            <v>14</v>
          </cell>
        </row>
        <row r="111">
          <cell r="AS111">
            <v>0</v>
          </cell>
          <cell r="AT111">
            <v>2000</v>
          </cell>
          <cell r="AU111">
            <v>0</v>
          </cell>
          <cell r="AV111">
            <v>100</v>
          </cell>
          <cell r="AW111">
            <v>0</v>
          </cell>
          <cell r="AX111">
            <v>5</v>
          </cell>
          <cell r="AY111">
            <v>0</v>
          </cell>
          <cell r="AZ111">
            <v>0</v>
          </cell>
          <cell r="BA111">
            <v>0</v>
          </cell>
          <cell r="BB111">
            <v>25833.135010649999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Def"/>
      <sheetName val="Msg"/>
      <sheetName val="Sheet1"/>
    </sheetNames>
    <sheetDataSet>
      <sheetData sheetId="0">
        <row r="27">
          <cell r="C27" t="str">
            <v>Actual</v>
          </cell>
        </row>
      </sheetData>
      <sheetData sheetId="1" refreshError="1"/>
      <sheetData sheetId="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ata Errors"/>
      <sheetName val="GAAP vs FERC"/>
      <sheetName val="Taxes"/>
      <sheetName val="Reconciliations"/>
      <sheetName val="6865_BS"/>
      <sheetName val="6825_IS"/>
      <sheetName val="Jan-Mar 2011 Calendar Year"/>
      <sheetName val="6887 IS"/>
      <sheetName val="SAP BS"/>
      <sheetName val="SAP IS (10 MOS)"/>
      <sheetName val="SAP IS (Nov-Dec)"/>
      <sheetName val="SAP IS (12 MOS)"/>
      <sheetName val="FN Support"/>
      <sheetName val="ADJ' Entries"/>
      <sheetName val="ADJ' Entry Impact"/>
      <sheetName val="ADJ's-&gt;"/>
      <sheetName val="FERC Supp-&gt;"/>
      <sheetName val="IS-SUPPL"/>
      <sheetName val="RE-SUPPL"/>
      <sheetName val="CF-SUPPL"/>
      <sheetName val="CF Worksheet-SUPPL"/>
      <sheetName val="6887 IS (2)"/>
      <sheetName val="BS-SUPPL"/>
      <sheetName val="FERC SUPPL-&gt;"/>
      <sheetName val="Blank Page"/>
      <sheetName val="Page 110-113"/>
      <sheetName val="Page 111"/>
      <sheetName val="Page 112"/>
      <sheetName val="Page 113"/>
      <sheetName val="Page 114-117"/>
      <sheetName val="Page 116"/>
      <sheetName val="Page 115"/>
      <sheetName val="Page 117"/>
      <sheetName val="Page 118-119"/>
      <sheetName val="Page 119"/>
      <sheetName val="Page 121"/>
      <sheetName val="Page 121b"/>
      <sheetName val="Page 120-121"/>
      <sheetName val="CF Worksheet (SUPPL)"/>
      <sheetName val="CF - PPE"/>
      <sheetName val="Page 122a-b"/>
      <sheetName val="OCI Calc (SUPPL)"/>
      <sheetName val="CF Worksheet (SUPPL PY)"/>
      <sheetName val="Inputs&gt;"/>
      <sheetName val="FERC -&gt;  "/>
      <sheetName val="BS "/>
      <sheetName val="IS"/>
      <sheetName val="RE "/>
      <sheetName val="CF"/>
      <sheetName val="CF FN"/>
      <sheetName val="OCI "/>
      <sheetName val="Extra-&gt;"/>
      <sheetName val="CF Worksheet"/>
      <sheetName val="CF Support"/>
      <sheetName val="PS 6200"/>
      <sheetName val="OCI Calc "/>
      <sheetName val="YTD Real-Unreal (APR-DEC)"/>
      <sheetName val="YTD Real-Unreal (JAN-MAR)"/>
      <sheetName val="RE roll"/>
      <sheetName val="Tax Supp ADJ's"/>
      <sheetName val="Tax Reclass"/>
      <sheetName val="OCI Calc - ORIGINAL "/>
    </sheetNames>
    <sheetDataSet>
      <sheetData sheetId="0">
        <row r="26">
          <cell r="B26">
            <v>69971943</v>
          </cell>
        </row>
      </sheetData>
      <sheetData sheetId="1"/>
      <sheetData sheetId="2"/>
      <sheetData sheetId="3"/>
      <sheetData sheetId="4"/>
      <sheetData sheetId="5"/>
      <sheetData sheetId="6"/>
      <sheetData sheetId="7">
        <row r="394">
          <cell r="E394" t="e">
            <v>#N/A</v>
          </cell>
        </row>
      </sheetData>
      <sheetData sheetId="8"/>
      <sheetData sheetId="9"/>
      <sheetData sheetId="10"/>
      <sheetData sheetId="11"/>
      <sheetData sheetId="12"/>
      <sheetData sheetId="13"/>
      <sheetData sheetId="14">
        <row r="297">
          <cell r="CS297">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2">
          <cell r="D12">
            <v>112030827</v>
          </cell>
        </row>
      </sheetData>
      <sheetData sheetId="47">
        <row r="12">
          <cell r="E12">
            <v>-100277</v>
          </cell>
        </row>
      </sheetData>
      <sheetData sheetId="48"/>
      <sheetData sheetId="49"/>
      <sheetData sheetId="50"/>
      <sheetData sheetId="51"/>
      <sheetData sheetId="52"/>
      <sheetData sheetId="53">
        <row r="3">
          <cell r="G3">
            <v>571654.24999999721</v>
          </cell>
        </row>
      </sheetData>
      <sheetData sheetId="54">
        <row r="341">
          <cell r="C341" t="e">
            <v>#N/A</v>
          </cell>
        </row>
        <row r="342">
          <cell r="B342" t="str">
            <v/>
          </cell>
        </row>
      </sheetData>
      <sheetData sheetId="55">
        <row r="53">
          <cell r="G53">
            <v>-147125.43999999994</v>
          </cell>
        </row>
      </sheetData>
      <sheetData sheetId="56">
        <row r="13">
          <cell r="D13">
            <v>11396.66</v>
          </cell>
        </row>
      </sheetData>
      <sheetData sheetId="57">
        <row r="22">
          <cell r="D22">
            <v>32585.651602623439</v>
          </cell>
        </row>
      </sheetData>
      <sheetData sheetId="58"/>
      <sheetData sheetId="59"/>
      <sheetData sheetId="60"/>
      <sheetData sheetId="61"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Summary"/>
      <sheetName val="Data"/>
    </sheetNames>
    <sheetDataSet>
      <sheetData sheetId="0"/>
      <sheetData sheetId="1" refreshError="1">
        <row r="2">
          <cell r="A2" t="str">
            <v>FUTS</v>
          </cell>
          <cell r="E2">
            <v>200910</v>
          </cell>
          <cell r="N2">
            <v>-391720</v>
          </cell>
        </row>
        <row r="3">
          <cell r="A3" t="str">
            <v>FUTS</v>
          </cell>
          <cell r="E3">
            <v>200910</v>
          </cell>
          <cell r="N3">
            <v>-395220</v>
          </cell>
        </row>
        <row r="4">
          <cell r="A4" t="str">
            <v>FUTS</v>
          </cell>
          <cell r="E4">
            <v>200910</v>
          </cell>
          <cell r="N4">
            <v>-157530</v>
          </cell>
        </row>
        <row r="5">
          <cell r="A5" t="str">
            <v>FUTS</v>
          </cell>
          <cell r="E5">
            <v>200911</v>
          </cell>
          <cell r="N5">
            <v>-244150</v>
          </cell>
        </row>
        <row r="6">
          <cell r="A6" t="str">
            <v>FUTS</v>
          </cell>
          <cell r="E6">
            <v>200910</v>
          </cell>
          <cell r="N6">
            <v>-154380</v>
          </cell>
        </row>
        <row r="7">
          <cell r="A7" t="str">
            <v>FUTS</v>
          </cell>
          <cell r="E7">
            <v>200911</v>
          </cell>
          <cell r="N7">
            <v>-236400</v>
          </cell>
        </row>
        <row r="8">
          <cell r="A8" t="str">
            <v>FUTS</v>
          </cell>
          <cell r="E8">
            <v>200910</v>
          </cell>
          <cell r="N8">
            <v>-194640</v>
          </cell>
        </row>
        <row r="9">
          <cell r="A9" t="str">
            <v>FUTS</v>
          </cell>
          <cell r="E9">
            <v>200911</v>
          </cell>
          <cell r="N9">
            <v>-223400</v>
          </cell>
        </row>
        <row r="10">
          <cell r="A10" t="str">
            <v>FUTS</v>
          </cell>
          <cell r="E10">
            <v>200910</v>
          </cell>
          <cell r="N10">
            <v>-194440</v>
          </cell>
        </row>
        <row r="11">
          <cell r="A11" t="str">
            <v>FUTS</v>
          </cell>
          <cell r="E11">
            <v>200911</v>
          </cell>
          <cell r="N11">
            <v>-179720</v>
          </cell>
        </row>
        <row r="12">
          <cell r="A12" t="str">
            <v>FUTS</v>
          </cell>
          <cell r="E12">
            <v>200910</v>
          </cell>
          <cell r="N12">
            <v>-181040</v>
          </cell>
        </row>
        <row r="13">
          <cell r="A13" t="str">
            <v>FUTS</v>
          </cell>
          <cell r="E13">
            <v>200911</v>
          </cell>
          <cell r="N13">
            <v>-207150</v>
          </cell>
        </row>
        <row r="14">
          <cell r="A14" t="str">
            <v>FUTS</v>
          </cell>
          <cell r="E14">
            <v>200912</v>
          </cell>
          <cell r="N14">
            <v>-112320</v>
          </cell>
        </row>
        <row r="15">
          <cell r="A15" t="str">
            <v>FUTS</v>
          </cell>
          <cell r="E15">
            <v>200910</v>
          </cell>
          <cell r="N15">
            <v>-131430</v>
          </cell>
        </row>
        <row r="16">
          <cell r="A16" t="str">
            <v>FUTS</v>
          </cell>
          <cell r="E16">
            <v>200911</v>
          </cell>
          <cell r="N16">
            <v>-159720</v>
          </cell>
        </row>
        <row r="17">
          <cell r="A17" t="str">
            <v>FUTS</v>
          </cell>
          <cell r="E17">
            <v>200912</v>
          </cell>
          <cell r="N17">
            <v>-71880</v>
          </cell>
        </row>
        <row r="18">
          <cell r="A18" t="str">
            <v>FUTS</v>
          </cell>
          <cell r="E18">
            <v>200910</v>
          </cell>
          <cell r="N18">
            <v>-133680</v>
          </cell>
        </row>
        <row r="19">
          <cell r="A19" t="str">
            <v>FUTS</v>
          </cell>
          <cell r="E19">
            <v>200911</v>
          </cell>
          <cell r="N19">
            <v>-160920</v>
          </cell>
        </row>
        <row r="20">
          <cell r="A20" t="str">
            <v>FUTS</v>
          </cell>
          <cell r="E20">
            <v>200912</v>
          </cell>
          <cell r="N20">
            <v>-72480</v>
          </cell>
        </row>
        <row r="21">
          <cell r="A21" t="str">
            <v>FUTS</v>
          </cell>
          <cell r="E21">
            <v>200910</v>
          </cell>
          <cell r="N21">
            <v>-90520</v>
          </cell>
        </row>
        <row r="22">
          <cell r="A22" t="str">
            <v>FUTS</v>
          </cell>
          <cell r="E22">
            <v>200910</v>
          </cell>
          <cell r="N22">
            <v>-90320</v>
          </cell>
        </row>
        <row r="23">
          <cell r="A23" t="str">
            <v>FUTS</v>
          </cell>
          <cell r="E23">
            <v>200911</v>
          </cell>
          <cell r="N23">
            <v>-204400</v>
          </cell>
        </row>
        <row r="24">
          <cell r="A24" t="str">
            <v>FUTS</v>
          </cell>
          <cell r="E24">
            <v>200912</v>
          </cell>
          <cell r="N24">
            <v>-111420</v>
          </cell>
        </row>
        <row r="25">
          <cell r="A25" t="str">
            <v>FUTS</v>
          </cell>
          <cell r="E25">
            <v>200910</v>
          </cell>
          <cell r="N25">
            <v>-126780</v>
          </cell>
        </row>
        <row r="26">
          <cell r="A26" t="str">
            <v>FUTS</v>
          </cell>
          <cell r="E26">
            <v>200911</v>
          </cell>
          <cell r="N26">
            <v>-152320</v>
          </cell>
        </row>
        <row r="27">
          <cell r="A27" t="str">
            <v>FUTS</v>
          </cell>
          <cell r="E27">
            <v>200912</v>
          </cell>
          <cell r="N27">
            <v>-68280</v>
          </cell>
        </row>
        <row r="28">
          <cell r="A28" t="str">
            <v>FUTS</v>
          </cell>
          <cell r="E28">
            <v>201001</v>
          </cell>
          <cell r="N28">
            <v>-99720</v>
          </cell>
        </row>
        <row r="29">
          <cell r="A29" t="str">
            <v>FUTS</v>
          </cell>
          <cell r="E29">
            <v>200910</v>
          </cell>
          <cell r="N29">
            <v>-111480</v>
          </cell>
        </row>
        <row r="30">
          <cell r="A30" t="str">
            <v>FUTS</v>
          </cell>
          <cell r="E30">
            <v>200911</v>
          </cell>
          <cell r="N30">
            <v>-132920</v>
          </cell>
        </row>
        <row r="31">
          <cell r="A31" t="str">
            <v>FUTS</v>
          </cell>
          <cell r="E31">
            <v>200912</v>
          </cell>
          <cell r="N31">
            <v>-58680</v>
          </cell>
        </row>
        <row r="32">
          <cell r="A32" t="str">
            <v>FUTS</v>
          </cell>
          <cell r="E32">
            <v>201001</v>
          </cell>
          <cell r="N32">
            <v>-85320</v>
          </cell>
        </row>
        <row r="33">
          <cell r="A33" t="str">
            <v>FUTS</v>
          </cell>
          <cell r="E33">
            <v>200910</v>
          </cell>
          <cell r="N33">
            <v>-103830</v>
          </cell>
        </row>
        <row r="34">
          <cell r="A34" t="str">
            <v>FUTS</v>
          </cell>
          <cell r="E34">
            <v>200911</v>
          </cell>
          <cell r="N34">
            <v>-122520</v>
          </cell>
        </row>
        <row r="35">
          <cell r="A35" t="str">
            <v>FUTS</v>
          </cell>
          <cell r="E35">
            <v>200912</v>
          </cell>
          <cell r="N35">
            <v>-53280</v>
          </cell>
        </row>
        <row r="36">
          <cell r="A36" t="str">
            <v>FUTS</v>
          </cell>
          <cell r="E36">
            <v>201001</v>
          </cell>
          <cell r="N36">
            <v>-76620</v>
          </cell>
        </row>
        <row r="37">
          <cell r="A37" t="str">
            <v>FUTS</v>
          </cell>
          <cell r="E37">
            <v>200910</v>
          </cell>
          <cell r="N37">
            <v>-63320</v>
          </cell>
        </row>
        <row r="38">
          <cell r="A38" t="str">
            <v>FUTS</v>
          </cell>
          <cell r="E38">
            <v>200911</v>
          </cell>
          <cell r="N38">
            <v>-83490</v>
          </cell>
        </row>
        <row r="39">
          <cell r="A39" t="str">
            <v>FUTS</v>
          </cell>
          <cell r="E39">
            <v>200912</v>
          </cell>
          <cell r="N39">
            <v>-47880</v>
          </cell>
        </row>
        <row r="40">
          <cell r="A40" t="str">
            <v>FUTS</v>
          </cell>
          <cell r="E40">
            <v>201001</v>
          </cell>
          <cell r="N40">
            <v>-46280</v>
          </cell>
        </row>
        <row r="41">
          <cell r="A41" t="str">
            <v>FUTS</v>
          </cell>
          <cell r="E41">
            <v>200910</v>
          </cell>
          <cell r="N41">
            <v>-97080</v>
          </cell>
        </row>
        <row r="42">
          <cell r="A42" t="str">
            <v>FUTS</v>
          </cell>
          <cell r="E42">
            <v>200911</v>
          </cell>
          <cell r="N42">
            <v>-115320</v>
          </cell>
        </row>
        <row r="43">
          <cell r="A43" t="str">
            <v>FUTS</v>
          </cell>
          <cell r="E43">
            <v>200912</v>
          </cell>
          <cell r="N43">
            <v>-75270</v>
          </cell>
        </row>
        <row r="44">
          <cell r="A44" t="str">
            <v>FUTS</v>
          </cell>
          <cell r="E44">
            <v>201001</v>
          </cell>
          <cell r="N44">
            <v>-72720</v>
          </cell>
        </row>
        <row r="45">
          <cell r="A45" t="str">
            <v>FUTS</v>
          </cell>
          <cell r="E45">
            <v>200910</v>
          </cell>
          <cell r="N45">
            <v>-140240</v>
          </cell>
        </row>
        <row r="46">
          <cell r="A46" t="str">
            <v>FUTS</v>
          </cell>
          <cell r="E46">
            <v>200911</v>
          </cell>
          <cell r="N46">
            <v>-125120</v>
          </cell>
        </row>
        <row r="47">
          <cell r="A47" t="str">
            <v>FUTS</v>
          </cell>
          <cell r="E47">
            <v>200912</v>
          </cell>
          <cell r="N47">
            <v>-55380</v>
          </cell>
        </row>
        <row r="48">
          <cell r="A48" t="str">
            <v>FUTS</v>
          </cell>
          <cell r="E48">
            <v>201001</v>
          </cell>
          <cell r="N48">
            <v>-80820</v>
          </cell>
        </row>
        <row r="49">
          <cell r="A49" t="str">
            <v>FUTS</v>
          </cell>
          <cell r="E49">
            <v>201002</v>
          </cell>
          <cell r="N49">
            <v>-79500</v>
          </cell>
        </row>
        <row r="50">
          <cell r="A50" t="str">
            <v>FUTS</v>
          </cell>
          <cell r="E50">
            <v>200910</v>
          </cell>
          <cell r="N50">
            <v>-120240</v>
          </cell>
        </row>
        <row r="51">
          <cell r="A51" t="str">
            <v>FUTS</v>
          </cell>
          <cell r="E51">
            <v>200911</v>
          </cell>
          <cell r="N51">
            <v>-53060</v>
          </cell>
        </row>
        <row r="52">
          <cell r="A52" t="str">
            <v>FUTS</v>
          </cell>
          <cell r="E52">
            <v>200911</v>
          </cell>
          <cell r="N52">
            <v>-52960</v>
          </cell>
        </row>
        <row r="53">
          <cell r="A53" t="str">
            <v>FUTS</v>
          </cell>
          <cell r="E53">
            <v>200912</v>
          </cell>
          <cell r="N53">
            <v>-45680</v>
          </cell>
        </row>
        <row r="54">
          <cell r="A54" t="str">
            <v>FUTS</v>
          </cell>
          <cell r="E54">
            <v>201001</v>
          </cell>
          <cell r="N54">
            <v>-66420</v>
          </cell>
        </row>
        <row r="55">
          <cell r="A55" t="str">
            <v>FUTS</v>
          </cell>
          <cell r="E55">
            <v>201002</v>
          </cell>
          <cell r="N55">
            <v>-64350</v>
          </cell>
        </row>
        <row r="56">
          <cell r="A56" t="str">
            <v>FUTS</v>
          </cell>
          <cell r="E56">
            <v>200910</v>
          </cell>
          <cell r="N56">
            <v>-121840</v>
          </cell>
        </row>
        <row r="57">
          <cell r="A57" t="str">
            <v>FUTS</v>
          </cell>
          <cell r="E57">
            <v>200911</v>
          </cell>
          <cell r="N57">
            <v>-135150</v>
          </cell>
        </row>
        <row r="58">
          <cell r="A58" t="str">
            <v>FUTS</v>
          </cell>
          <cell r="E58">
            <v>200912</v>
          </cell>
          <cell r="N58">
            <v>-70320</v>
          </cell>
        </row>
        <row r="59">
          <cell r="A59" t="str">
            <v>FUTS</v>
          </cell>
          <cell r="E59">
            <v>201001</v>
          </cell>
          <cell r="N59">
            <v>-90760</v>
          </cell>
        </row>
        <row r="60">
          <cell r="A60" t="str">
            <v>FUTS</v>
          </cell>
          <cell r="E60">
            <v>201002</v>
          </cell>
          <cell r="N60">
            <v>-66600</v>
          </cell>
        </row>
        <row r="61">
          <cell r="A61" t="str">
            <v>FUTS</v>
          </cell>
          <cell r="E61">
            <v>200910</v>
          </cell>
          <cell r="N61">
            <v>-87780</v>
          </cell>
        </row>
        <row r="62">
          <cell r="A62" t="str">
            <v>FUTS</v>
          </cell>
          <cell r="E62">
            <v>200911</v>
          </cell>
          <cell r="N62">
            <v>-130650</v>
          </cell>
        </row>
        <row r="63">
          <cell r="A63" t="str">
            <v>FUTS</v>
          </cell>
          <cell r="E63">
            <v>200912</v>
          </cell>
          <cell r="N63">
            <v>-67620</v>
          </cell>
        </row>
        <row r="64">
          <cell r="A64" t="str">
            <v>FUTS</v>
          </cell>
          <cell r="E64">
            <v>201001</v>
          </cell>
          <cell r="N64">
            <v>-86960</v>
          </cell>
        </row>
        <row r="65">
          <cell r="A65" t="str">
            <v>FUTS</v>
          </cell>
          <cell r="E65">
            <v>201002</v>
          </cell>
          <cell r="N65">
            <v>-63750</v>
          </cell>
        </row>
        <row r="66">
          <cell r="A66" t="str">
            <v>FUTS</v>
          </cell>
          <cell r="E66">
            <v>200910</v>
          </cell>
          <cell r="N66">
            <v>-97240</v>
          </cell>
        </row>
        <row r="67">
          <cell r="A67" t="str">
            <v>FUTS</v>
          </cell>
          <cell r="E67">
            <v>200911</v>
          </cell>
          <cell r="N67">
            <v>-107650</v>
          </cell>
        </row>
        <row r="68">
          <cell r="A68" t="str">
            <v>FUTS</v>
          </cell>
          <cell r="E68">
            <v>200912</v>
          </cell>
          <cell r="N68">
            <v>-36780</v>
          </cell>
        </row>
        <row r="69">
          <cell r="A69" t="str">
            <v>FUTS</v>
          </cell>
          <cell r="E69">
            <v>201001</v>
          </cell>
          <cell r="N69">
            <v>-53520</v>
          </cell>
        </row>
        <row r="70">
          <cell r="A70" t="str">
            <v>FUTS</v>
          </cell>
          <cell r="E70">
            <v>201002</v>
          </cell>
          <cell r="N70">
            <v>-52200</v>
          </cell>
        </row>
        <row r="71">
          <cell r="A71" t="str">
            <v>FUTS</v>
          </cell>
          <cell r="E71">
            <v>201003</v>
          </cell>
          <cell r="N71">
            <v>-32040</v>
          </cell>
        </row>
        <row r="72">
          <cell r="A72" t="str">
            <v>FUTS</v>
          </cell>
          <cell r="E72">
            <v>200910</v>
          </cell>
          <cell r="N72">
            <v>-66930</v>
          </cell>
        </row>
        <row r="73">
          <cell r="A73" t="str">
            <v>FUTS</v>
          </cell>
          <cell r="E73">
            <v>200911</v>
          </cell>
          <cell r="N73">
            <v>-99150</v>
          </cell>
        </row>
        <row r="74">
          <cell r="A74" t="str">
            <v>FUTS</v>
          </cell>
          <cell r="E74">
            <v>200912</v>
          </cell>
          <cell r="N74">
            <v>-51420</v>
          </cell>
        </row>
        <row r="75">
          <cell r="A75" t="str">
            <v>FUTS</v>
          </cell>
          <cell r="E75">
            <v>201001</v>
          </cell>
          <cell r="N75">
            <v>-50070</v>
          </cell>
        </row>
        <row r="76">
          <cell r="A76" t="str">
            <v>FUTS</v>
          </cell>
          <cell r="E76">
            <v>201002</v>
          </cell>
          <cell r="N76">
            <v>-49500</v>
          </cell>
        </row>
        <row r="77">
          <cell r="A77" t="str">
            <v>FUTS</v>
          </cell>
          <cell r="E77">
            <v>201003</v>
          </cell>
          <cell r="N77">
            <v>-30340</v>
          </cell>
        </row>
        <row r="78">
          <cell r="A78" t="str">
            <v>FUTS</v>
          </cell>
          <cell r="E78">
            <v>200910</v>
          </cell>
          <cell r="N78">
            <v>-90440</v>
          </cell>
        </row>
        <row r="79">
          <cell r="A79" t="str">
            <v>FUTS</v>
          </cell>
          <cell r="E79">
            <v>200911</v>
          </cell>
          <cell r="N79">
            <v>-96150</v>
          </cell>
        </row>
        <row r="80">
          <cell r="A80" t="str">
            <v>FUTS</v>
          </cell>
          <cell r="E80">
            <v>200912</v>
          </cell>
          <cell r="N80">
            <v>-46920</v>
          </cell>
        </row>
        <row r="81">
          <cell r="A81" t="str">
            <v>FUTS</v>
          </cell>
          <cell r="E81">
            <v>201001</v>
          </cell>
          <cell r="N81">
            <v>-62240</v>
          </cell>
        </row>
        <row r="82">
          <cell r="A82" t="str">
            <v>FUTS</v>
          </cell>
          <cell r="E82">
            <v>201002</v>
          </cell>
          <cell r="N82">
            <v>-45300</v>
          </cell>
        </row>
        <row r="83">
          <cell r="A83" t="str">
            <v>FUTS</v>
          </cell>
          <cell r="E83">
            <v>201003</v>
          </cell>
          <cell r="N83">
            <v>-40860</v>
          </cell>
        </row>
        <row r="84">
          <cell r="A84" t="str">
            <v>FUTS</v>
          </cell>
          <cell r="E84">
            <v>200910</v>
          </cell>
          <cell r="N84">
            <v>-71580</v>
          </cell>
        </row>
        <row r="85">
          <cell r="A85" t="str">
            <v>FUTS</v>
          </cell>
          <cell r="E85">
            <v>200911</v>
          </cell>
          <cell r="N85">
            <v>-83720</v>
          </cell>
        </row>
        <row r="86">
          <cell r="A86" t="str">
            <v>FUTS</v>
          </cell>
          <cell r="E86">
            <v>200912</v>
          </cell>
          <cell r="N86">
            <v>-51570</v>
          </cell>
        </row>
        <row r="87">
          <cell r="A87" t="str">
            <v>FUTS</v>
          </cell>
          <cell r="E87">
            <v>201001</v>
          </cell>
          <cell r="N87">
            <v>-66960</v>
          </cell>
        </row>
        <row r="88">
          <cell r="A88" t="str">
            <v>FUTS</v>
          </cell>
          <cell r="E88">
            <v>201002</v>
          </cell>
          <cell r="N88">
            <v>-48900</v>
          </cell>
        </row>
        <row r="89">
          <cell r="A89" t="str">
            <v>FUTS</v>
          </cell>
          <cell r="E89">
            <v>201003</v>
          </cell>
          <cell r="N89">
            <v>-44310</v>
          </cell>
        </row>
        <row r="90">
          <cell r="A90" t="str">
            <v>FUTS</v>
          </cell>
          <cell r="E90">
            <v>200910</v>
          </cell>
          <cell r="N90">
            <v>-61830</v>
          </cell>
        </row>
        <row r="91">
          <cell r="A91" t="str">
            <v>FUTS</v>
          </cell>
          <cell r="E91">
            <v>200911</v>
          </cell>
          <cell r="N91">
            <v>-91150</v>
          </cell>
        </row>
        <row r="92">
          <cell r="A92" t="str">
            <v>FUTS</v>
          </cell>
          <cell r="E92">
            <v>200912</v>
          </cell>
          <cell r="N92">
            <v>-31480</v>
          </cell>
        </row>
        <row r="93">
          <cell r="A93" t="str">
            <v>FUTS</v>
          </cell>
          <cell r="E93">
            <v>201001</v>
          </cell>
          <cell r="N93">
            <v>-45570</v>
          </cell>
        </row>
        <row r="94">
          <cell r="A94" t="str">
            <v>FUTS</v>
          </cell>
          <cell r="E94">
            <v>201002</v>
          </cell>
          <cell r="N94">
            <v>-44100</v>
          </cell>
        </row>
        <row r="95">
          <cell r="A95" t="str">
            <v>FUTS</v>
          </cell>
          <cell r="E95">
            <v>201003</v>
          </cell>
          <cell r="N95">
            <v>-26240</v>
          </cell>
        </row>
        <row r="96">
          <cell r="A96" t="str">
            <v>FUTS</v>
          </cell>
          <cell r="E96">
            <v>201004</v>
          </cell>
          <cell r="N96">
            <v>-50950</v>
          </cell>
        </row>
        <row r="97">
          <cell r="A97" t="str">
            <v>FUTS</v>
          </cell>
          <cell r="E97">
            <v>200910</v>
          </cell>
          <cell r="N97">
            <v>-59640</v>
          </cell>
        </row>
        <row r="98">
          <cell r="A98" t="str">
            <v>FUTS</v>
          </cell>
          <cell r="E98">
            <v>200911</v>
          </cell>
          <cell r="N98">
            <v>-64900</v>
          </cell>
        </row>
        <row r="99">
          <cell r="A99" t="str">
            <v>FUTS</v>
          </cell>
          <cell r="E99">
            <v>200912</v>
          </cell>
          <cell r="N99">
            <v>-32820</v>
          </cell>
        </row>
        <row r="100">
          <cell r="A100" t="str">
            <v>FUTS</v>
          </cell>
          <cell r="E100">
            <v>201001</v>
          </cell>
          <cell r="N100">
            <v>-41760</v>
          </cell>
        </row>
        <row r="101">
          <cell r="A101" t="str">
            <v>FUTS</v>
          </cell>
          <cell r="E101">
            <v>201002</v>
          </cell>
          <cell r="N101">
            <v>-28950</v>
          </cell>
        </row>
        <row r="102">
          <cell r="A102" t="str">
            <v>FUTS</v>
          </cell>
          <cell r="E102">
            <v>201003</v>
          </cell>
          <cell r="N102">
            <v>-25260</v>
          </cell>
        </row>
        <row r="103">
          <cell r="A103" t="str">
            <v>FUTS</v>
          </cell>
          <cell r="E103">
            <v>201004</v>
          </cell>
          <cell r="N103">
            <v>-31200</v>
          </cell>
        </row>
        <row r="104">
          <cell r="A104" t="str">
            <v>FUTS</v>
          </cell>
          <cell r="E104">
            <v>200910</v>
          </cell>
          <cell r="N104">
            <v>-34230</v>
          </cell>
        </row>
        <row r="105">
          <cell r="A105" t="str">
            <v>FUTS</v>
          </cell>
          <cell r="E105">
            <v>200911</v>
          </cell>
          <cell r="N105">
            <v>-50150</v>
          </cell>
        </row>
        <row r="106">
          <cell r="A106" t="str">
            <v>FUTS</v>
          </cell>
          <cell r="E106">
            <v>200912</v>
          </cell>
          <cell r="N106">
            <v>-16580</v>
          </cell>
        </row>
        <row r="107">
          <cell r="A107" t="str">
            <v>FUTS</v>
          </cell>
          <cell r="E107">
            <v>201001</v>
          </cell>
          <cell r="N107">
            <v>-23520</v>
          </cell>
        </row>
        <row r="108">
          <cell r="A108" t="str">
            <v>FUTS</v>
          </cell>
          <cell r="E108">
            <v>201002</v>
          </cell>
          <cell r="N108">
            <v>-22050</v>
          </cell>
        </row>
        <row r="109">
          <cell r="A109" t="str">
            <v>FUTS</v>
          </cell>
          <cell r="E109">
            <v>201003</v>
          </cell>
          <cell r="N109">
            <v>-12640</v>
          </cell>
        </row>
        <row r="110">
          <cell r="A110" t="str">
            <v>FUTS</v>
          </cell>
          <cell r="E110">
            <v>201004</v>
          </cell>
          <cell r="N110">
            <v>-21950</v>
          </cell>
        </row>
        <row r="111">
          <cell r="A111" t="str">
            <v>FUTS</v>
          </cell>
          <cell r="E111">
            <v>200910</v>
          </cell>
          <cell r="N111">
            <v>-45640</v>
          </cell>
        </row>
        <row r="112">
          <cell r="A112" t="str">
            <v>FUTS</v>
          </cell>
          <cell r="E112">
            <v>200911</v>
          </cell>
          <cell r="N112">
            <v>-39720</v>
          </cell>
        </row>
        <row r="113">
          <cell r="A113" t="str">
            <v>FUTS</v>
          </cell>
          <cell r="E113">
            <v>200912</v>
          </cell>
          <cell r="N113">
            <v>-25320</v>
          </cell>
        </row>
        <row r="114">
          <cell r="A114" t="str">
            <v>FUTS</v>
          </cell>
          <cell r="E114">
            <v>201001</v>
          </cell>
          <cell r="N114">
            <v>-31960</v>
          </cell>
        </row>
        <row r="115">
          <cell r="A115" t="str">
            <v>FUTS</v>
          </cell>
          <cell r="E115">
            <v>201002</v>
          </cell>
          <cell r="N115">
            <v>-23100</v>
          </cell>
        </row>
        <row r="116">
          <cell r="A116" t="str">
            <v>FUTS</v>
          </cell>
          <cell r="E116">
            <v>201003</v>
          </cell>
          <cell r="N116">
            <v>-20160</v>
          </cell>
        </row>
        <row r="117">
          <cell r="A117" t="str">
            <v>FUTS</v>
          </cell>
          <cell r="E117">
            <v>201004</v>
          </cell>
          <cell r="N117">
            <v>-23950</v>
          </cell>
        </row>
        <row r="118">
          <cell r="A118" t="str">
            <v>FUTS</v>
          </cell>
          <cell r="E118">
            <v>200910</v>
          </cell>
          <cell r="N118">
            <v>-37980</v>
          </cell>
        </row>
        <row r="119">
          <cell r="A119" t="str">
            <v>FUTS</v>
          </cell>
          <cell r="E119">
            <v>200911</v>
          </cell>
          <cell r="N119">
            <v>-42120</v>
          </cell>
        </row>
        <row r="120">
          <cell r="A120" t="str">
            <v>FUTS</v>
          </cell>
          <cell r="E120">
            <v>200912</v>
          </cell>
          <cell r="N120">
            <v>-25020</v>
          </cell>
        </row>
        <row r="121">
          <cell r="A121" t="str">
            <v>FUTS</v>
          </cell>
          <cell r="E121">
            <v>201001</v>
          </cell>
          <cell r="N121">
            <v>-23670</v>
          </cell>
        </row>
        <row r="122">
          <cell r="A122" t="str">
            <v>FUTS</v>
          </cell>
          <cell r="E122">
            <v>201002</v>
          </cell>
          <cell r="N122">
            <v>-22200</v>
          </cell>
        </row>
        <row r="123">
          <cell r="A123" t="str">
            <v>FUTS</v>
          </cell>
          <cell r="E123">
            <v>201003</v>
          </cell>
          <cell r="N123">
            <v>-19860</v>
          </cell>
        </row>
        <row r="124">
          <cell r="A124" t="str">
            <v>FUTS</v>
          </cell>
          <cell r="E124">
            <v>201004</v>
          </cell>
          <cell r="N124">
            <v>-18560</v>
          </cell>
        </row>
        <row r="125">
          <cell r="A125" t="str">
            <v>FUTS</v>
          </cell>
          <cell r="E125">
            <v>200910</v>
          </cell>
          <cell r="N125">
            <v>-30480</v>
          </cell>
        </row>
        <row r="126">
          <cell r="A126" t="str">
            <v>FUTS</v>
          </cell>
          <cell r="E126">
            <v>200911</v>
          </cell>
          <cell r="N126">
            <v>-34520</v>
          </cell>
        </row>
        <row r="127">
          <cell r="A127" t="str">
            <v>FUTS</v>
          </cell>
          <cell r="E127">
            <v>200912</v>
          </cell>
          <cell r="N127">
            <v>-20370</v>
          </cell>
        </row>
        <row r="128">
          <cell r="A128" t="str">
            <v>FUTS</v>
          </cell>
          <cell r="E128">
            <v>201001</v>
          </cell>
          <cell r="N128">
            <v>-18720</v>
          </cell>
        </row>
        <row r="129">
          <cell r="A129" t="str">
            <v>FUTS</v>
          </cell>
          <cell r="E129">
            <v>201002</v>
          </cell>
          <cell r="N129">
            <v>-17700</v>
          </cell>
        </row>
        <row r="130">
          <cell r="A130" t="str">
            <v>FUTS</v>
          </cell>
          <cell r="E130">
            <v>201003</v>
          </cell>
          <cell r="N130">
            <v>-14910</v>
          </cell>
        </row>
        <row r="131">
          <cell r="A131" t="str">
            <v>FUTS</v>
          </cell>
          <cell r="E131">
            <v>201004</v>
          </cell>
          <cell r="N131">
            <v>-11360</v>
          </cell>
        </row>
        <row r="132">
          <cell r="A132" t="str">
            <v>FUTS</v>
          </cell>
          <cell r="E132">
            <v>200910</v>
          </cell>
          <cell r="N132">
            <v>-24240</v>
          </cell>
        </row>
        <row r="133">
          <cell r="A133" t="str">
            <v>FUTS</v>
          </cell>
          <cell r="E133">
            <v>200911</v>
          </cell>
          <cell r="N133">
            <v>-20900</v>
          </cell>
        </row>
        <row r="134">
          <cell r="A134" t="str">
            <v>FUTS</v>
          </cell>
          <cell r="E134">
            <v>200912</v>
          </cell>
          <cell r="N134">
            <v>-7020</v>
          </cell>
        </row>
        <row r="135">
          <cell r="A135" t="str">
            <v>FUTS</v>
          </cell>
          <cell r="E135">
            <v>201001</v>
          </cell>
          <cell r="N135">
            <v>-5520</v>
          </cell>
        </row>
        <row r="136">
          <cell r="A136" t="str">
            <v>FUTS</v>
          </cell>
          <cell r="E136">
            <v>201002</v>
          </cell>
          <cell r="N136">
            <v>-4500</v>
          </cell>
        </row>
        <row r="137">
          <cell r="A137" t="str">
            <v>FUTS</v>
          </cell>
          <cell r="E137">
            <v>201003</v>
          </cell>
          <cell r="N137">
            <v>-1860</v>
          </cell>
        </row>
        <row r="138">
          <cell r="A138" t="str">
            <v>FUTS</v>
          </cell>
          <cell r="E138">
            <v>201004</v>
          </cell>
          <cell r="N138">
            <v>5300</v>
          </cell>
        </row>
        <row r="139">
          <cell r="A139" t="str">
            <v>FUTS</v>
          </cell>
          <cell r="E139">
            <v>200910</v>
          </cell>
          <cell r="N139">
            <v>-20440</v>
          </cell>
        </row>
        <row r="140">
          <cell r="A140" t="str">
            <v>FUTS</v>
          </cell>
          <cell r="E140">
            <v>200911</v>
          </cell>
          <cell r="N140">
            <v>-17400</v>
          </cell>
        </row>
        <row r="141">
          <cell r="A141" t="str">
            <v>FUTS</v>
          </cell>
          <cell r="E141">
            <v>200912</v>
          </cell>
          <cell r="N141">
            <v>-3580</v>
          </cell>
        </row>
        <row r="142">
          <cell r="A142" t="str">
            <v>FUTS</v>
          </cell>
          <cell r="E142">
            <v>201001</v>
          </cell>
          <cell r="N142">
            <v>-4760</v>
          </cell>
        </row>
        <row r="143">
          <cell r="A143" t="str">
            <v>FUTS</v>
          </cell>
          <cell r="E143">
            <v>201002</v>
          </cell>
          <cell r="N143">
            <v>-2400</v>
          </cell>
        </row>
        <row r="144">
          <cell r="A144" t="str">
            <v>FUTS</v>
          </cell>
          <cell r="E144">
            <v>201003</v>
          </cell>
          <cell r="N144">
            <v>-160</v>
          </cell>
        </row>
        <row r="145">
          <cell r="A145" t="str">
            <v>FUTS</v>
          </cell>
          <cell r="E145">
            <v>201004</v>
          </cell>
          <cell r="N145">
            <v>7860</v>
          </cell>
        </row>
        <row r="146">
          <cell r="A146" t="str">
            <v>FUTS</v>
          </cell>
          <cell r="E146">
            <v>200910</v>
          </cell>
          <cell r="N146">
            <v>-15180</v>
          </cell>
        </row>
        <row r="147">
          <cell r="A147" t="str">
            <v>FUTS</v>
          </cell>
          <cell r="E147">
            <v>200911</v>
          </cell>
          <cell r="N147">
            <v>-14900</v>
          </cell>
        </row>
        <row r="148">
          <cell r="A148" t="str">
            <v>FUTS</v>
          </cell>
          <cell r="E148">
            <v>200912</v>
          </cell>
          <cell r="N148">
            <v>-1920</v>
          </cell>
        </row>
        <row r="149">
          <cell r="A149" t="str">
            <v>FUTS</v>
          </cell>
          <cell r="E149">
            <v>201001</v>
          </cell>
          <cell r="N149">
            <v>-960</v>
          </cell>
        </row>
        <row r="150">
          <cell r="A150" t="str">
            <v>FUTS</v>
          </cell>
          <cell r="E150">
            <v>201002</v>
          </cell>
          <cell r="N150">
            <v>300</v>
          </cell>
        </row>
        <row r="151">
          <cell r="A151" t="str">
            <v>FUTS</v>
          </cell>
          <cell r="E151">
            <v>201003</v>
          </cell>
          <cell r="N151">
            <v>2060</v>
          </cell>
        </row>
        <row r="152">
          <cell r="A152" t="str">
            <v>FUTS</v>
          </cell>
          <cell r="E152">
            <v>201004</v>
          </cell>
          <cell r="N152">
            <v>13050</v>
          </cell>
        </row>
        <row r="153">
          <cell r="A153" t="str">
            <v>FUTS</v>
          </cell>
          <cell r="E153">
            <v>200910</v>
          </cell>
          <cell r="N153">
            <v>-16830</v>
          </cell>
        </row>
        <row r="154">
          <cell r="A154" t="str">
            <v>FUTS</v>
          </cell>
          <cell r="E154">
            <v>200911</v>
          </cell>
          <cell r="N154">
            <v>-16650</v>
          </cell>
        </row>
        <row r="155">
          <cell r="A155" t="str">
            <v>FUTS</v>
          </cell>
          <cell r="E155">
            <v>200912</v>
          </cell>
          <cell r="N155">
            <v>-3510</v>
          </cell>
        </row>
        <row r="156">
          <cell r="A156" t="str">
            <v>FUTS</v>
          </cell>
          <cell r="E156">
            <v>201001</v>
          </cell>
          <cell r="N156">
            <v>-3160</v>
          </cell>
        </row>
        <row r="157">
          <cell r="A157" t="str">
            <v>FUTS</v>
          </cell>
          <cell r="E157">
            <v>201002</v>
          </cell>
          <cell r="N157">
            <v>-750</v>
          </cell>
        </row>
        <row r="158">
          <cell r="A158" t="str">
            <v>FUTS</v>
          </cell>
          <cell r="E158">
            <v>201003</v>
          </cell>
          <cell r="N158">
            <v>1360</v>
          </cell>
        </row>
        <row r="159">
          <cell r="A159" t="str">
            <v>FUTS</v>
          </cell>
          <cell r="E159">
            <v>201004</v>
          </cell>
          <cell r="N159">
            <v>13050</v>
          </cell>
        </row>
        <row r="160">
          <cell r="A160" t="str">
            <v>SWPS</v>
          </cell>
          <cell r="E160">
            <v>200910</v>
          </cell>
          <cell r="N160">
            <v>-33949.590179999999</v>
          </cell>
        </row>
        <row r="161">
          <cell r="A161" t="str">
            <v>SWPS</v>
          </cell>
          <cell r="E161">
            <v>201003</v>
          </cell>
          <cell r="N161">
            <v>-8365.2546600000005</v>
          </cell>
        </row>
        <row r="162">
          <cell r="A162" t="str">
            <v>SWPS</v>
          </cell>
          <cell r="E162">
            <v>201004</v>
          </cell>
          <cell r="N162">
            <v>-7352.8752400000003</v>
          </cell>
        </row>
        <row r="163">
          <cell r="A163" t="str">
            <v>SWPS</v>
          </cell>
          <cell r="E163">
            <v>201002</v>
          </cell>
          <cell r="N163">
            <v>-11497.93757</v>
          </cell>
        </row>
        <row r="164">
          <cell r="A164" t="str">
            <v>SWPS</v>
          </cell>
          <cell r="E164">
            <v>200911</v>
          </cell>
          <cell r="N164">
            <v>-33222.193809999997</v>
          </cell>
        </row>
        <row r="165">
          <cell r="A165" t="str">
            <v>SWPS</v>
          </cell>
          <cell r="E165">
            <v>200912</v>
          </cell>
          <cell r="N165">
            <v>-9060.1754600000004</v>
          </cell>
        </row>
        <row r="166">
          <cell r="A166" t="str">
            <v>SWPS</v>
          </cell>
          <cell r="E166">
            <v>201001</v>
          </cell>
          <cell r="N166">
            <v>-12467.355869999999</v>
          </cell>
        </row>
        <row r="167">
          <cell r="A167" t="str">
            <v>SWPS</v>
          </cell>
          <cell r="E167">
            <v>200910</v>
          </cell>
          <cell r="N167">
            <v>-15062.14212</v>
          </cell>
        </row>
        <row r="168">
          <cell r="A168" t="str">
            <v>SWPS</v>
          </cell>
          <cell r="E168">
            <v>201002</v>
          </cell>
          <cell r="N168">
            <v>-861.60256000000004</v>
          </cell>
        </row>
        <row r="169">
          <cell r="A169" t="str">
            <v>SWPS</v>
          </cell>
          <cell r="E169">
            <v>201004</v>
          </cell>
          <cell r="N169">
            <v>6612.6529</v>
          </cell>
        </row>
        <row r="170">
          <cell r="A170" t="str">
            <v>SWPS</v>
          </cell>
          <cell r="E170">
            <v>201003</v>
          </cell>
          <cell r="N170">
            <v>1097.5688700000001</v>
          </cell>
        </row>
        <row r="171">
          <cell r="A171" t="str">
            <v>SWPS</v>
          </cell>
          <cell r="E171">
            <v>201001</v>
          </cell>
          <cell r="N171">
            <v>-1696.03648</v>
          </cell>
        </row>
        <row r="172">
          <cell r="A172" t="str">
            <v>SWPS</v>
          </cell>
          <cell r="E172">
            <v>200911</v>
          </cell>
          <cell r="N172">
            <v>-9469.3199100000002</v>
          </cell>
        </row>
        <row r="173">
          <cell r="A173" t="str">
            <v>SWPS</v>
          </cell>
          <cell r="E173">
            <v>200912</v>
          </cell>
          <cell r="N173">
            <v>-1986.88058</v>
          </cell>
        </row>
        <row r="174">
          <cell r="A174" t="str">
            <v>SWPS</v>
          </cell>
          <cell r="E174">
            <v>200910</v>
          </cell>
          <cell r="N174">
            <v>-10997.754569999999</v>
          </cell>
        </row>
        <row r="175">
          <cell r="A175" t="str">
            <v>SWPS</v>
          </cell>
          <cell r="E175">
            <v>201003</v>
          </cell>
          <cell r="N175">
            <v>2135.8096999999998</v>
          </cell>
        </row>
        <row r="176">
          <cell r="A176" t="str">
            <v>SWPS</v>
          </cell>
          <cell r="E176">
            <v>201004</v>
          </cell>
          <cell r="N176">
            <v>8438.5346699999991</v>
          </cell>
        </row>
        <row r="177">
          <cell r="A177" t="str">
            <v>SWPS</v>
          </cell>
          <cell r="E177">
            <v>201002</v>
          </cell>
          <cell r="N177">
            <v>1188.41732</v>
          </cell>
        </row>
        <row r="178">
          <cell r="A178" t="str">
            <v>SWPS</v>
          </cell>
          <cell r="E178">
            <v>200911</v>
          </cell>
          <cell r="N178">
            <v>-6883.16111</v>
          </cell>
        </row>
        <row r="179">
          <cell r="A179" t="str">
            <v>SWPS</v>
          </cell>
          <cell r="E179">
            <v>200912</v>
          </cell>
          <cell r="N179">
            <v>-675.5394</v>
          </cell>
        </row>
        <row r="180">
          <cell r="A180" t="str">
            <v>SWPS</v>
          </cell>
          <cell r="E180">
            <v>201001</v>
          </cell>
          <cell r="N180">
            <v>634.77389000000005</v>
          </cell>
        </row>
        <row r="181">
          <cell r="A181" t="str">
            <v>SWPS</v>
          </cell>
          <cell r="E181">
            <v>200910</v>
          </cell>
          <cell r="N181">
            <v>-5857.4997100000001</v>
          </cell>
        </row>
        <row r="182">
          <cell r="A182" t="str">
            <v>SWPS</v>
          </cell>
          <cell r="E182">
            <v>201002</v>
          </cell>
          <cell r="N182">
            <v>3268.1476299999999</v>
          </cell>
        </row>
        <row r="183">
          <cell r="A183" t="str">
            <v>SWPS</v>
          </cell>
          <cell r="E183">
            <v>201004</v>
          </cell>
          <cell r="N183">
            <v>9425.4977899999994</v>
          </cell>
        </row>
        <row r="184">
          <cell r="A184" t="str">
            <v>SWPS</v>
          </cell>
          <cell r="E184">
            <v>201003</v>
          </cell>
          <cell r="N184">
            <v>4983.5559700000003</v>
          </cell>
        </row>
        <row r="185">
          <cell r="A185" t="str">
            <v>SWPS</v>
          </cell>
          <cell r="E185">
            <v>201001</v>
          </cell>
          <cell r="N185">
            <v>2558.9322299999999</v>
          </cell>
        </row>
        <row r="186">
          <cell r="A186" t="str">
            <v>SWPS</v>
          </cell>
          <cell r="E186">
            <v>200911</v>
          </cell>
          <cell r="N186">
            <v>-3700.1964400000002</v>
          </cell>
        </row>
        <row r="187">
          <cell r="A187" t="str">
            <v>SWPS</v>
          </cell>
          <cell r="E187">
            <v>200912</v>
          </cell>
          <cell r="N187">
            <v>774.88342999999998</v>
          </cell>
        </row>
        <row r="188">
          <cell r="A188" t="str">
            <v>FUTS</v>
          </cell>
          <cell r="E188">
            <v>200910</v>
          </cell>
          <cell r="N188">
            <v>-6780</v>
          </cell>
        </row>
        <row r="189">
          <cell r="A189" t="str">
            <v>FUTS</v>
          </cell>
          <cell r="E189">
            <v>200911</v>
          </cell>
          <cell r="N189">
            <v>-8650</v>
          </cell>
        </row>
        <row r="190">
          <cell r="A190" t="str">
            <v>FUTS</v>
          </cell>
          <cell r="E190">
            <v>200912</v>
          </cell>
          <cell r="N190">
            <v>-2820</v>
          </cell>
        </row>
        <row r="191">
          <cell r="A191" t="str">
            <v>FUTS</v>
          </cell>
          <cell r="E191">
            <v>201001</v>
          </cell>
          <cell r="N191">
            <v>-1960</v>
          </cell>
        </row>
        <row r="192">
          <cell r="A192" t="str">
            <v>FUTS</v>
          </cell>
          <cell r="E192">
            <v>201002</v>
          </cell>
          <cell r="N192">
            <v>-900</v>
          </cell>
        </row>
        <row r="193">
          <cell r="A193" t="str">
            <v>FUTS</v>
          </cell>
          <cell r="E193">
            <v>201003</v>
          </cell>
          <cell r="N193">
            <v>-210</v>
          </cell>
        </row>
        <row r="194">
          <cell r="A194" t="str">
            <v>FUTS</v>
          </cell>
          <cell r="E194">
            <v>201004</v>
          </cell>
          <cell r="N194">
            <v>2550</v>
          </cell>
        </row>
        <row r="195">
          <cell r="A195" t="str">
            <v>SWPS</v>
          </cell>
          <cell r="E195">
            <v>200910</v>
          </cell>
          <cell r="N195">
            <v>4144.0814300000002</v>
          </cell>
        </row>
        <row r="196">
          <cell r="A196" t="str">
            <v>SWPS</v>
          </cell>
          <cell r="E196">
            <v>201001</v>
          </cell>
          <cell r="N196">
            <v>3451.5830099999998</v>
          </cell>
        </row>
        <row r="197">
          <cell r="A197" t="str">
            <v>SWPS</v>
          </cell>
          <cell r="E197">
            <v>201003</v>
          </cell>
          <cell r="N197">
            <v>2926.8503300000002</v>
          </cell>
        </row>
        <row r="198">
          <cell r="A198" t="str">
            <v>SWPS</v>
          </cell>
          <cell r="E198">
            <v>201004</v>
          </cell>
          <cell r="N198">
            <v>9918.9793499999996</v>
          </cell>
        </row>
        <row r="199">
          <cell r="A199" t="str">
            <v>SWPS</v>
          </cell>
          <cell r="E199">
            <v>201002</v>
          </cell>
          <cell r="N199">
            <v>3862.3562900000002</v>
          </cell>
        </row>
        <row r="200">
          <cell r="A200" t="str">
            <v>SWPS</v>
          </cell>
          <cell r="E200">
            <v>200912</v>
          </cell>
          <cell r="N200">
            <v>2503.4695400000001</v>
          </cell>
        </row>
        <row r="201">
          <cell r="A201" t="str">
            <v>SWPS</v>
          </cell>
          <cell r="E201">
            <v>200911</v>
          </cell>
          <cell r="N201">
            <v>5321.5190700000003</v>
          </cell>
        </row>
        <row r="202">
          <cell r="A202" t="str">
            <v>SWPS</v>
          </cell>
          <cell r="E202">
            <v>200910</v>
          </cell>
          <cell r="N202">
            <v>-16915.024689999998</v>
          </cell>
        </row>
        <row r="203">
          <cell r="A203" t="str">
            <v>SWPS</v>
          </cell>
          <cell r="E203">
            <v>200912</v>
          </cell>
          <cell r="N203">
            <v>-15318.84931</v>
          </cell>
        </row>
        <row r="204">
          <cell r="A204" t="str">
            <v>SWPS</v>
          </cell>
          <cell r="E204">
            <v>201002</v>
          </cell>
          <cell r="N204">
            <v>-13963.90351</v>
          </cell>
        </row>
        <row r="205">
          <cell r="A205" t="str">
            <v>SWPS</v>
          </cell>
          <cell r="E205">
            <v>201004</v>
          </cell>
          <cell r="N205">
            <v>-19196.432680000002</v>
          </cell>
        </row>
        <row r="206">
          <cell r="A206" t="str">
            <v>SWPS</v>
          </cell>
          <cell r="E206">
            <v>201003</v>
          </cell>
          <cell r="N206">
            <v>-8938.7591200000006</v>
          </cell>
        </row>
        <row r="207">
          <cell r="A207" t="str">
            <v>SWPS</v>
          </cell>
          <cell r="E207">
            <v>201001</v>
          </cell>
          <cell r="N207">
            <v>-14698.98281</v>
          </cell>
        </row>
        <row r="208">
          <cell r="A208" t="str">
            <v>SWPS</v>
          </cell>
          <cell r="E208">
            <v>200911</v>
          </cell>
          <cell r="N208">
            <v>-27005.465929999998</v>
          </cell>
        </row>
        <row r="209">
          <cell r="A209" t="str">
            <v>SWPS</v>
          </cell>
          <cell r="E209">
            <v>200910</v>
          </cell>
          <cell r="N209">
            <v>-18080.547589999998</v>
          </cell>
        </row>
        <row r="210">
          <cell r="A210" t="str">
            <v>SWPS</v>
          </cell>
          <cell r="E210">
            <v>200911</v>
          </cell>
          <cell r="N210">
            <v>-25115.58065</v>
          </cell>
        </row>
        <row r="211">
          <cell r="A211" t="str">
            <v>SWPS</v>
          </cell>
          <cell r="E211">
            <v>201001</v>
          </cell>
          <cell r="N211">
            <v>-11693.725189999999</v>
          </cell>
        </row>
        <row r="212">
          <cell r="A212" t="str">
            <v>SWPS</v>
          </cell>
          <cell r="E212">
            <v>201003</v>
          </cell>
          <cell r="N212">
            <v>-6704.06934</v>
          </cell>
        </row>
        <row r="213">
          <cell r="A213" t="str">
            <v>SWPS</v>
          </cell>
          <cell r="E213">
            <v>201004</v>
          </cell>
          <cell r="N213">
            <v>-13373.350270000001</v>
          </cell>
        </row>
        <row r="214">
          <cell r="A214" t="str">
            <v>SWPS</v>
          </cell>
          <cell r="E214">
            <v>201002</v>
          </cell>
          <cell r="N214">
            <v>-10963.14978</v>
          </cell>
        </row>
        <row r="215">
          <cell r="A215" t="str">
            <v>SWPS</v>
          </cell>
          <cell r="E215">
            <v>200912</v>
          </cell>
          <cell r="N215">
            <v>-12189.51239</v>
          </cell>
        </row>
        <row r="216">
          <cell r="A216" t="str">
            <v>SWPS</v>
          </cell>
          <cell r="E216">
            <v>200910</v>
          </cell>
          <cell r="N216">
            <v>-438.31630999999999</v>
          </cell>
        </row>
        <row r="217">
          <cell r="A217" t="str">
            <v>SWPS</v>
          </cell>
          <cell r="E217">
            <v>200911</v>
          </cell>
          <cell r="N217">
            <v>79.574119999999994</v>
          </cell>
        </row>
        <row r="218">
          <cell r="A218" t="str">
            <v>SWPS</v>
          </cell>
          <cell r="E218">
            <v>200912</v>
          </cell>
          <cell r="N218">
            <v>119.21284</v>
          </cell>
        </row>
        <row r="219">
          <cell r="A219" t="str">
            <v>SWPS</v>
          </cell>
          <cell r="E219">
            <v>201002</v>
          </cell>
          <cell r="N219">
            <v>297.10433</v>
          </cell>
        </row>
        <row r="220">
          <cell r="A220" t="str">
            <v>SWPS</v>
          </cell>
          <cell r="E220">
            <v>201004</v>
          </cell>
          <cell r="N220">
            <v>2516.7559500000002</v>
          </cell>
        </row>
        <row r="221">
          <cell r="A221" t="str">
            <v>SWPS</v>
          </cell>
          <cell r="E221">
            <v>201003</v>
          </cell>
          <cell r="N221">
            <v>-2432.44994</v>
          </cell>
        </row>
        <row r="222">
          <cell r="A222" t="str">
            <v>SWPS</v>
          </cell>
          <cell r="E222">
            <v>201001</v>
          </cell>
          <cell r="N222">
            <v>634.77389000000005</v>
          </cell>
        </row>
      </sheetData>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Summary"/>
      <sheetName val="Data"/>
      <sheetName val="Dispatch"/>
    </sheetNames>
    <sheetDataSet>
      <sheetData sheetId="0"/>
      <sheetData sheetId="1" refreshError="1">
        <row r="2">
          <cell r="A2" t="str">
            <v>FUTS</v>
          </cell>
          <cell r="E2">
            <v>200910</v>
          </cell>
          <cell r="N2">
            <v>-391720</v>
          </cell>
        </row>
        <row r="3">
          <cell r="A3" t="str">
            <v>FUTS</v>
          </cell>
          <cell r="E3">
            <v>200910</v>
          </cell>
          <cell r="N3">
            <v>-395220</v>
          </cell>
        </row>
        <row r="4">
          <cell r="A4" t="str">
            <v>FUTS</v>
          </cell>
          <cell r="E4">
            <v>200910</v>
          </cell>
          <cell r="N4">
            <v>-157530</v>
          </cell>
        </row>
        <row r="5">
          <cell r="A5" t="str">
            <v>FUTS</v>
          </cell>
          <cell r="E5">
            <v>200911</v>
          </cell>
          <cell r="N5">
            <v>-244150</v>
          </cell>
        </row>
        <row r="6">
          <cell r="A6" t="str">
            <v>FUTS</v>
          </cell>
          <cell r="E6">
            <v>200910</v>
          </cell>
          <cell r="N6">
            <v>-154380</v>
          </cell>
        </row>
        <row r="7">
          <cell r="A7" t="str">
            <v>FUTS</v>
          </cell>
          <cell r="E7">
            <v>200911</v>
          </cell>
          <cell r="N7">
            <v>-236400</v>
          </cell>
        </row>
        <row r="8">
          <cell r="A8" t="str">
            <v>FUTS</v>
          </cell>
          <cell r="E8">
            <v>200910</v>
          </cell>
          <cell r="N8">
            <v>-194640</v>
          </cell>
        </row>
        <row r="9">
          <cell r="A9" t="str">
            <v>FUTS</v>
          </cell>
          <cell r="E9">
            <v>200911</v>
          </cell>
          <cell r="N9">
            <v>-223400</v>
          </cell>
        </row>
        <row r="10">
          <cell r="A10" t="str">
            <v>FUTS</v>
          </cell>
          <cell r="E10">
            <v>200910</v>
          </cell>
          <cell r="N10">
            <v>-194440</v>
          </cell>
        </row>
        <row r="11">
          <cell r="A11" t="str">
            <v>FUTS</v>
          </cell>
          <cell r="E11">
            <v>200911</v>
          </cell>
          <cell r="N11">
            <v>-179720</v>
          </cell>
        </row>
        <row r="12">
          <cell r="A12" t="str">
            <v>FUTS</v>
          </cell>
          <cell r="E12">
            <v>200910</v>
          </cell>
          <cell r="N12">
            <v>-181040</v>
          </cell>
        </row>
        <row r="13">
          <cell r="A13" t="str">
            <v>FUTS</v>
          </cell>
          <cell r="E13">
            <v>200911</v>
          </cell>
          <cell r="N13">
            <v>-207150</v>
          </cell>
        </row>
        <row r="14">
          <cell r="A14" t="str">
            <v>FUTS</v>
          </cell>
          <cell r="E14">
            <v>200912</v>
          </cell>
          <cell r="N14">
            <v>-112320</v>
          </cell>
        </row>
        <row r="15">
          <cell r="A15" t="str">
            <v>FUTS</v>
          </cell>
          <cell r="E15">
            <v>200910</v>
          </cell>
          <cell r="N15">
            <v>-131430</v>
          </cell>
        </row>
        <row r="16">
          <cell r="A16" t="str">
            <v>FUTS</v>
          </cell>
          <cell r="E16">
            <v>200911</v>
          </cell>
          <cell r="N16">
            <v>-159720</v>
          </cell>
        </row>
        <row r="17">
          <cell r="A17" t="str">
            <v>FUTS</v>
          </cell>
          <cell r="E17">
            <v>200912</v>
          </cell>
          <cell r="N17">
            <v>-71880</v>
          </cell>
        </row>
        <row r="18">
          <cell r="A18" t="str">
            <v>FUTS</v>
          </cell>
          <cell r="E18">
            <v>200910</v>
          </cell>
          <cell r="N18">
            <v>-133680</v>
          </cell>
        </row>
        <row r="19">
          <cell r="A19" t="str">
            <v>FUTS</v>
          </cell>
          <cell r="E19">
            <v>200911</v>
          </cell>
          <cell r="N19">
            <v>-160920</v>
          </cell>
        </row>
        <row r="20">
          <cell r="A20" t="str">
            <v>FUTS</v>
          </cell>
          <cell r="E20">
            <v>200912</v>
          </cell>
          <cell r="N20">
            <v>-72480</v>
          </cell>
        </row>
        <row r="21">
          <cell r="A21" t="str">
            <v>FUTS</v>
          </cell>
          <cell r="E21">
            <v>200910</v>
          </cell>
          <cell r="N21">
            <v>-90520</v>
          </cell>
        </row>
        <row r="22">
          <cell r="A22" t="str">
            <v>FUTS</v>
          </cell>
          <cell r="E22">
            <v>200910</v>
          </cell>
          <cell r="N22">
            <v>-90320</v>
          </cell>
        </row>
        <row r="23">
          <cell r="A23" t="str">
            <v>FUTS</v>
          </cell>
          <cell r="E23">
            <v>200911</v>
          </cell>
          <cell r="N23">
            <v>-204400</v>
          </cell>
        </row>
        <row r="24">
          <cell r="A24" t="str">
            <v>FUTS</v>
          </cell>
          <cell r="E24">
            <v>200912</v>
          </cell>
          <cell r="N24">
            <v>-111420</v>
          </cell>
        </row>
        <row r="25">
          <cell r="A25" t="str">
            <v>FUTS</v>
          </cell>
          <cell r="E25">
            <v>200910</v>
          </cell>
          <cell r="N25">
            <v>-126780</v>
          </cell>
        </row>
        <row r="26">
          <cell r="A26" t="str">
            <v>FUTS</v>
          </cell>
          <cell r="E26">
            <v>200911</v>
          </cell>
          <cell r="N26">
            <v>-152320</v>
          </cell>
        </row>
        <row r="27">
          <cell r="A27" t="str">
            <v>FUTS</v>
          </cell>
          <cell r="E27">
            <v>200912</v>
          </cell>
          <cell r="N27">
            <v>-68280</v>
          </cell>
        </row>
        <row r="28">
          <cell r="A28" t="str">
            <v>FUTS</v>
          </cell>
          <cell r="E28">
            <v>201001</v>
          </cell>
          <cell r="N28">
            <v>-99720</v>
          </cell>
        </row>
        <row r="29">
          <cell r="A29" t="str">
            <v>FUTS</v>
          </cell>
          <cell r="E29">
            <v>200910</v>
          </cell>
          <cell r="N29">
            <v>-111480</v>
          </cell>
        </row>
        <row r="30">
          <cell r="A30" t="str">
            <v>FUTS</v>
          </cell>
          <cell r="E30">
            <v>200911</v>
          </cell>
          <cell r="N30">
            <v>-132920</v>
          </cell>
        </row>
        <row r="31">
          <cell r="A31" t="str">
            <v>FUTS</v>
          </cell>
          <cell r="E31">
            <v>200912</v>
          </cell>
          <cell r="N31">
            <v>-58680</v>
          </cell>
        </row>
        <row r="32">
          <cell r="A32" t="str">
            <v>FUTS</v>
          </cell>
          <cell r="E32">
            <v>201001</v>
          </cell>
          <cell r="N32">
            <v>-85320</v>
          </cell>
        </row>
        <row r="33">
          <cell r="A33" t="str">
            <v>FUTS</v>
          </cell>
          <cell r="E33">
            <v>200910</v>
          </cell>
          <cell r="N33">
            <v>-103830</v>
          </cell>
        </row>
        <row r="34">
          <cell r="A34" t="str">
            <v>FUTS</v>
          </cell>
          <cell r="E34">
            <v>200911</v>
          </cell>
          <cell r="N34">
            <v>-122520</v>
          </cell>
        </row>
        <row r="35">
          <cell r="A35" t="str">
            <v>FUTS</v>
          </cell>
          <cell r="E35">
            <v>200912</v>
          </cell>
          <cell r="N35">
            <v>-53280</v>
          </cell>
        </row>
        <row r="36">
          <cell r="A36" t="str">
            <v>FUTS</v>
          </cell>
          <cell r="E36">
            <v>201001</v>
          </cell>
          <cell r="N36">
            <v>-76620</v>
          </cell>
        </row>
        <row r="37">
          <cell r="A37" t="str">
            <v>FUTS</v>
          </cell>
          <cell r="E37">
            <v>200910</v>
          </cell>
          <cell r="N37">
            <v>-63320</v>
          </cell>
        </row>
        <row r="38">
          <cell r="A38" t="str">
            <v>FUTS</v>
          </cell>
          <cell r="E38">
            <v>200911</v>
          </cell>
          <cell r="N38">
            <v>-83490</v>
          </cell>
        </row>
        <row r="39">
          <cell r="A39" t="str">
            <v>FUTS</v>
          </cell>
          <cell r="E39">
            <v>200912</v>
          </cell>
          <cell r="N39">
            <v>-47880</v>
          </cell>
        </row>
        <row r="40">
          <cell r="A40" t="str">
            <v>FUTS</v>
          </cell>
          <cell r="E40">
            <v>201001</v>
          </cell>
          <cell r="N40">
            <v>-46280</v>
          </cell>
        </row>
        <row r="41">
          <cell r="A41" t="str">
            <v>FUTS</v>
          </cell>
          <cell r="E41">
            <v>200910</v>
          </cell>
          <cell r="N41">
            <v>-97080</v>
          </cell>
        </row>
        <row r="42">
          <cell r="A42" t="str">
            <v>FUTS</v>
          </cell>
          <cell r="E42">
            <v>200911</v>
          </cell>
          <cell r="N42">
            <v>-115320</v>
          </cell>
        </row>
        <row r="43">
          <cell r="A43" t="str">
            <v>FUTS</v>
          </cell>
          <cell r="E43">
            <v>200912</v>
          </cell>
          <cell r="N43">
            <v>-75270</v>
          </cell>
        </row>
        <row r="44">
          <cell r="A44" t="str">
            <v>FUTS</v>
          </cell>
          <cell r="E44">
            <v>201001</v>
          </cell>
          <cell r="N44">
            <v>-72720</v>
          </cell>
        </row>
        <row r="45">
          <cell r="A45" t="str">
            <v>FUTS</v>
          </cell>
          <cell r="E45">
            <v>200910</v>
          </cell>
          <cell r="N45">
            <v>-140240</v>
          </cell>
        </row>
        <row r="46">
          <cell r="A46" t="str">
            <v>FUTS</v>
          </cell>
          <cell r="E46">
            <v>200911</v>
          </cell>
          <cell r="N46">
            <v>-125120</v>
          </cell>
        </row>
        <row r="47">
          <cell r="A47" t="str">
            <v>FUTS</v>
          </cell>
          <cell r="E47">
            <v>200912</v>
          </cell>
          <cell r="N47">
            <v>-55380</v>
          </cell>
        </row>
        <row r="48">
          <cell r="A48" t="str">
            <v>FUTS</v>
          </cell>
          <cell r="E48">
            <v>201001</v>
          </cell>
          <cell r="N48">
            <v>-80820</v>
          </cell>
        </row>
        <row r="49">
          <cell r="A49" t="str">
            <v>FUTS</v>
          </cell>
          <cell r="E49">
            <v>201002</v>
          </cell>
          <cell r="N49">
            <v>-79500</v>
          </cell>
        </row>
        <row r="50">
          <cell r="A50" t="str">
            <v>FUTS</v>
          </cell>
          <cell r="E50">
            <v>200910</v>
          </cell>
          <cell r="N50">
            <v>-120240</v>
          </cell>
        </row>
        <row r="51">
          <cell r="A51" t="str">
            <v>FUTS</v>
          </cell>
          <cell r="E51">
            <v>200911</v>
          </cell>
          <cell r="N51">
            <v>-53060</v>
          </cell>
        </row>
        <row r="52">
          <cell r="A52" t="str">
            <v>FUTS</v>
          </cell>
          <cell r="E52">
            <v>200911</v>
          </cell>
          <cell r="N52">
            <v>-52960</v>
          </cell>
        </row>
        <row r="53">
          <cell r="A53" t="str">
            <v>FUTS</v>
          </cell>
          <cell r="E53">
            <v>200912</v>
          </cell>
          <cell r="N53">
            <v>-45680</v>
          </cell>
        </row>
        <row r="54">
          <cell r="A54" t="str">
            <v>FUTS</v>
          </cell>
          <cell r="E54">
            <v>201001</v>
          </cell>
          <cell r="N54">
            <v>-66420</v>
          </cell>
        </row>
        <row r="55">
          <cell r="A55" t="str">
            <v>FUTS</v>
          </cell>
          <cell r="E55">
            <v>201002</v>
          </cell>
          <cell r="N55">
            <v>-64350</v>
          </cell>
        </row>
        <row r="56">
          <cell r="A56" t="str">
            <v>FUTS</v>
          </cell>
          <cell r="E56">
            <v>200910</v>
          </cell>
          <cell r="N56">
            <v>-121840</v>
          </cell>
        </row>
        <row r="57">
          <cell r="A57" t="str">
            <v>FUTS</v>
          </cell>
          <cell r="E57">
            <v>200911</v>
          </cell>
          <cell r="N57">
            <v>-135150</v>
          </cell>
        </row>
        <row r="58">
          <cell r="A58" t="str">
            <v>FUTS</v>
          </cell>
          <cell r="E58">
            <v>200912</v>
          </cell>
          <cell r="N58">
            <v>-70320</v>
          </cell>
        </row>
        <row r="59">
          <cell r="A59" t="str">
            <v>FUTS</v>
          </cell>
          <cell r="E59">
            <v>201001</v>
          </cell>
          <cell r="N59">
            <v>-90760</v>
          </cell>
        </row>
        <row r="60">
          <cell r="A60" t="str">
            <v>FUTS</v>
          </cell>
          <cell r="E60">
            <v>201002</v>
          </cell>
          <cell r="N60">
            <v>-66600</v>
          </cell>
        </row>
        <row r="61">
          <cell r="A61" t="str">
            <v>FUTS</v>
          </cell>
          <cell r="E61">
            <v>200910</v>
          </cell>
          <cell r="N61">
            <v>-87780</v>
          </cell>
        </row>
        <row r="62">
          <cell r="A62" t="str">
            <v>FUTS</v>
          </cell>
          <cell r="E62">
            <v>200911</v>
          </cell>
          <cell r="N62">
            <v>-130650</v>
          </cell>
        </row>
        <row r="63">
          <cell r="A63" t="str">
            <v>FUTS</v>
          </cell>
          <cell r="E63">
            <v>200912</v>
          </cell>
          <cell r="N63">
            <v>-67620</v>
          </cell>
        </row>
        <row r="64">
          <cell r="A64" t="str">
            <v>FUTS</v>
          </cell>
          <cell r="E64">
            <v>201001</v>
          </cell>
          <cell r="N64">
            <v>-86960</v>
          </cell>
        </row>
        <row r="65">
          <cell r="A65" t="str">
            <v>FUTS</v>
          </cell>
          <cell r="E65">
            <v>201002</v>
          </cell>
          <cell r="N65">
            <v>-63750</v>
          </cell>
        </row>
        <row r="66">
          <cell r="A66" t="str">
            <v>FUTS</v>
          </cell>
          <cell r="E66">
            <v>200910</v>
          </cell>
          <cell r="N66">
            <v>-97240</v>
          </cell>
        </row>
        <row r="67">
          <cell r="A67" t="str">
            <v>FUTS</v>
          </cell>
          <cell r="E67">
            <v>200911</v>
          </cell>
          <cell r="N67">
            <v>-107650</v>
          </cell>
        </row>
        <row r="68">
          <cell r="A68" t="str">
            <v>FUTS</v>
          </cell>
          <cell r="E68">
            <v>200912</v>
          </cell>
          <cell r="N68">
            <v>-36780</v>
          </cell>
        </row>
        <row r="69">
          <cell r="A69" t="str">
            <v>FUTS</v>
          </cell>
          <cell r="E69">
            <v>201001</v>
          </cell>
          <cell r="N69">
            <v>-53520</v>
          </cell>
        </row>
        <row r="70">
          <cell r="A70" t="str">
            <v>FUTS</v>
          </cell>
          <cell r="E70">
            <v>201002</v>
          </cell>
          <cell r="N70">
            <v>-52200</v>
          </cell>
        </row>
        <row r="71">
          <cell r="A71" t="str">
            <v>FUTS</v>
          </cell>
          <cell r="E71">
            <v>201003</v>
          </cell>
          <cell r="N71">
            <v>-32040</v>
          </cell>
        </row>
        <row r="72">
          <cell r="A72" t="str">
            <v>FUTS</v>
          </cell>
          <cell r="E72">
            <v>200910</v>
          </cell>
          <cell r="N72">
            <v>-66930</v>
          </cell>
        </row>
        <row r="73">
          <cell r="A73" t="str">
            <v>FUTS</v>
          </cell>
          <cell r="E73">
            <v>200911</v>
          </cell>
          <cell r="N73">
            <v>-99150</v>
          </cell>
        </row>
        <row r="74">
          <cell r="A74" t="str">
            <v>FUTS</v>
          </cell>
          <cell r="E74">
            <v>200912</v>
          </cell>
          <cell r="N74">
            <v>-51420</v>
          </cell>
        </row>
        <row r="75">
          <cell r="A75" t="str">
            <v>FUTS</v>
          </cell>
          <cell r="E75">
            <v>201001</v>
          </cell>
          <cell r="N75">
            <v>-50070</v>
          </cell>
        </row>
        <row r="76">
          <cell r="A76" t="str">
            <v>FUTS</v>
          </cell>
          <cell r="E76">
            <v>201002</v>
          </cell>
          <cell r="N76">
            <v>-49500</v>
          </cell>
        </row>
        <row r="77">
          <cell r="A77" t="str">
            <v>FUTS</v>
          </cell>
          <cell r="E77">
            <v>201003</v>
          </cell>
          <cell r="N77">
            <v>-30340</v>
          </cell>
        </row>
        <row r="78">
          <cell r="A78" t="str">
            <v>FUTS</v>
          </cell>
          <cell r="E78">
            <v>200910</v>
          </cell>
          <cell r="N78">
            <v>-90440</v>
          </cell>
        </row>
        <row r="79">
          <cell r="A79" t="str">
            <v>FUTS</v>
          </cell>
          <cell r="E79">
            <v>200911</v>
          </cell>
          <cell r="N79">
            <v>-96150</v>
          </cell>
        </row>
        <row r="80">
          <cell r="A80" t="str">
            <v>FUTS</v>
          </cell>
          <cell r="E80">
            <v>200912</v>
          </cell>
          <cell r="N80">
            <v>-46920</v>
          </cell>
        </row>
        <row r="81">
          <cell r="A81" t="str">
            <v>FUTS</v>
          </cell>
          <cell r="E81">
            <v>201001</v>
          </cell>
          <cell r="N81">
            <v>-62240</v>
          </cell>
        </row>
        <row r="82">
          <cell r="A82" t="str">
            <v>FUTS</v>
          </cell>
          <cell r="E82">
            <v>201002</v>
          </cell>
          <cell r="N82">
            <v>-45300</v>
          </cell>
        </row>
        <row r="83">
          <cell r="A83" t="str">
            <v>FUTS</v>
          </cell>
          <cell r="E83">
            <v>201003</v>
          </cell>
          <cell r="N83">
            <v>-40860</v>
          </cell>
        </row>
        <row r="84">
          <cell r="A84" t="str">
            <v>FUTS</v>
          </cell>
          <cell r="E84">
            <v>200910</v>
          </cell>
          <cell r="N84">
            <v>-71580</v>
          </cell>
        </row>
        <row r="85">
          <cell r="A85" t="str">
            <v>FUTS</v>
          </cell>
          <cell r="E85">
            <v>200911</v>
          </cell>
          <cell r="N85">
            <v>-83720</v>
          </cell>
        </row>
        <row r="86">
          <cell r="A86" t="str">
            <v>FUTS</v>
          </cell>
          <cell r="E86">
            <v>200912</v>
          </cell>
          <cell r="N86">
            <v>-51570</v>
          </cell>
        </row>
        <row r="87">
          <cell r="A87" t="str">
            <v>FUTS</v>
          </cell>
          <cell r="E87">
            <v>201001</v>
          </cell>
          <cell r="N87">
            <v>-66960</v>
          </cell>
        </row>
        <row r="88">
          <cell r="A88" t="str">
            <v>FUTS</v>
          </cell>
          <cell r="E88">
            <v>201002</v>
          </cell>
          <cell r="N88">
            <v>-48900</v>
          </cell>
        </row>
        <row r="89">
          <cell r="A89" t="str">
            <v>FUTS</v>
          </cell>
          <cell r="E89">
            <v>201003</v>
          </cell>
          <cell r="N89">
            <v>-44310</v>
          </cell>
        </row>
        <row r="90">
          <cell r="A90" t="str">
            <v>FUTS</v>
          </cell>
          <cell r="E90">
            <v>200910</v>
          </cell>
          <cell r="N90">
            <v>-61830</v>
          </cell>
        </row>
        <row r="91">
          <cell r="A91" t="str">
            <v>FUTS</v>
          </cell>
          <cell r="E91">
            <v>200911</v>
          </cell>
          <cell r="N91">
            <v>-91150</v>
          </cell>
        </row>
        <row r="92">
          <cell r="A92" t="str">
            <v>FUTS</v>
          </cell>
          <cell r="E92">
            <v>200912</v>
          </cell>
          <cell r="N92">
            <v>-31480</v>
          </cell>
        </row>
        <row r="93">
          <cell r="A93" t="str">
            <v>FUTS</v>
          </cell>
          <cell r="E93">
            <v>201001</v>
          </cell>
          <cell r="N93">
            <v>-45570</v>
          </cell>
        </row>
        <row r="94">
          <cell r="A94" t="str">
            <v>FUTS</v>
          </cell>
          <cell r="E94">
            <v>201002</v>
          </cell>
          <cell r="N94">
            <v>-44100</v>
          </cell>
        </row>
        <row r="95">
          <cell r="A95" t="str">
            <v>FUTS</v>
          </cell>
          <cell r="E95">
            <v>201003</v>
          </cell>
          <cell r="N95">
            <v>-26240</v>
          </cell>
        </row>
        <row r="96">
          <cell r="A96" t="str">
            <v>FUTS</v>
          </cell>
          <cell r="E96">
            <v>201004</v>
          </cell>
          <cell r="N96">
            <v>-50950</v>
          </cell>
        </row>
        <row r="97">
          <cell r="A97" t="str">
            <v>FUTS</v>
          </cell>
          <cell r="E97">
            <v>200910</v>
          </cell>
          <cell r="N97">
            <v>-59640</v>
          </cell>
        </row>
        <row r="98">
          <cell r="A98" t="str">
            <v>FUTS</v>
          </cell>
          <cell r="E98">
            <v>200911</v>
          </cell>
          <cell r="N98">
            <v>-64900</v>
          </cell>
        </row>
        <row r="99">
          <cell r="A99" t="str">
            <v>FUTS</v>
          </cell>
          <cell r="E99">
            <v>200912</v>
          </cell>
          <cell r="N99">
            <v>-32820</v>
          </cell>
        </row>
        <row r="100">
          <cell r="A100" t="str">
            <v>FUTS</v>
          </cell>
          <cell r="E100">
            <v>201001</v>
          </cell>
          <cell r="N100">
            <v>-41760</v>
          </cell>
        </row>
        <row r="101">
          <cell r="A101" t="str">
            <v>FUTS</v>
          </cell>
          <cell r="E101">
            <v>201002</v>
          </cell>
          <cell r="N101">
            <v>-28950</v>
          </cell>
        </row>
        <row r="102">
          <cell r="A102" t="str">
            <v>FUTS</v>
          </cell>
          <cell r="E102">
            <v>201003</v>
          </cell>
          <cell r="N102">
            <v>-25260</v>
          </cell>
        </row>
        <row r="103">
          <cell r="A103" t="str">
            <v>FUTS</v>
          </cell>
          <cell r="E103">
            <v>201004</v>
          </cell>
          <cell r="N103">
            <v>-31200</v>
          </cell>
        </row>
        <row r="104">
          <cell r="A104" t="str">
            <v>FUTS</v>
          </cell>
          <cell r="E104">
            <v>200910</v>
          </cell>
          <cell r="N104">
            <v>-34230</v>
          </cell>
        </row>
        <row r="105">
          <cell r="A105" t="str">
            <v>FUTS</v>
          </cell>
          <cell r="E105">
            <v>200911</v>
          </cell>
          <cell r="N105">
            <v>-50150</v>
          </cell>
        </row>
        <row r="106">
          <cell r="A106" t="str">
            <v>FUTS</v>
          </cell>
          <cell r="E106">
            <v>200912</v>
          </cell>
          <cell r="N106">
            <v>-16580</v>
          </cell>
        </row>
        <row r="107">
          <cell r="A107" t="str">
            <v>FUTS</v>
          </cell>
          <cell r="E107">
            <v>201001</v>
          </cell>
          <cell r="N107">
            <v>-23520</v>
          </cell>
        </row>
        <row r="108">
          <cell r="A108" t="str">
            <v>FUTS</v>
          </cell>
          <cell r="E108">
            <v>201002</v>
          </cell>
          <cell r="N108">
            <v>-22050</v>
          </cell>
        </row>
        <row r="109">
          <cell r="A109" t="str">
            <v>FUTS</v>
          </cell>
          <cell r="E109">
            <v>201003</v>
          </cell>
          <cell r="N109">
            <v>-12640</v>
          </cell>
        </row>
        <row r="110">
          <cell r="A110" t="str">
            <v>FUTS</v>
          </cell>
          <cell r="E110">
            <v>201004</v>
          </cell>
          <cell r="N110">
            <v>-21950</v>
          </cell>
        </row>
        <row r="111">
          <cell r="A111" t="str">
            <v>FUTS</v>
          </cell>
          <cell r="E111">
            <v>200910</v>
          </cell>
          <cell r="N111">
            <v>-45640</v>
          </cell>
        </row>
        <row r="112">
          <cell r="A112" t="str">
            <v>FUTS</v>
          </cell>
          <cell r="E112">
            <v>200911</v>
          </cell>
          <cell r="N112">
            <v>-39720</v>
          </cell>
        </row>
        <row r="113">
          <cell r="A113" t="str">
            <v>FUTS</v>
          </cell>
          <cell r="E113">
            <v>200912</v>
          </cell>
          <cell r="N113">
            <v>-25320</v>
          </cell>
        </row>
        <row r="114">
          <cell r="A114" t="str">
            <v>FUTS</v>
          </cell>
          <cell r="E114">
            <v>201001</v>
          </cell>
          <cell r="N114">
            <v>-31960</v>
          </cell>
        </row>
        <row r="115">
          <cell r="A115" t="str">
            <v>FUTS</v>
          </cell>
          <cell r="E115">
            <v>201002</v>
          </cell>
          <cell r="N115">
            <v>-23100</v>
          </cell>
        </row>
        <row r="116">
          <cell r="A116" t="str">
            <v>FUTS</v>
          </cell>
          <cell r="E116">
            <v>201003</v>
          </cell>
          <cell r="N116">
            <v>-20160</v>
          </cell>
        </row>
        <row r="117">
          <cell r="A117" t="str">
            <v>FUTS</v>
          </cell>
          <cell r="E117">
            <v>201004</v>
          </cell>
          <cell r="N117">
            <v>-23950</v>
          </cell>
        </row>
        <row r="118">
          <cell r="A118" t="str">
            <v>FUTS</v>
          </cell>
          <cell r="E118">
            <v>200910</v>
          </cell>
          <cell r="N118">
            <v>-37980</v>
          </cell>
        </row>
        <row r="119">
          <cell r="A119" t="str">
            <v>FUTS</v>
          </cell>
          <cell r="E119">
            <v>200911</v>
          </cell>
          <cell r="N119">
            <v>-42120</v>
          </cell>
        </row>
        <row r="120">
          <cell r="A120" t="str">
            <v>FUTS</v>
          </cell>
          <cell r="E120">
            <v>200912</v>
          </cell>
          <cell r="N120">
            <v>-25020</v>
          </cell>
        </row>
        <row r="121">
          <cell r="A121" t="str">
            <v>FUTS</v>
          </cell>
          <cell r="E121">
            <v>201001</v>
          </cell>
          <cell r="N121">
            <v>-23670</v>
          </cell>
        </row>
        <row r="122">
          <cell r="A122" t="str">
            <v>FUTS</v>
          </cell>
          <cell r="E122">
            <v>201002</v>
          </cell>
          <cell r="N122">
            <v>-22200</v>
          </cell>
        </row>
        <row r="123">
          <cell r="A123" t="str">
            <v>FUTS</v>
          </cell>
          <cell r="E123">
            <v>201003</v>
          </cell>
          <cell r="N123">
            <v>-19860</v>
          </cell>
        </row>
        <row r="124">
          <cell r="A124" t="str">
            <v>FUTS</v>
          </cell>
          <cell r="E124">
            <v>201004</v>
          </cell>
          <cell r="N124">
            <v>-18560</v>
          </cell>
        </row>
        <row r="125">
          <cell r="A125" t="str">
            <v>FUTS</v>
          </cell>
          <cell r="E125">
            <v>200910</v>
          </cell>
          <cell r="N125">
            <v>-30480</v>
          </cell>
        </row>
        <row r="126">
          <cell r="A126" t="str">
            <v>FUTS</v>
          </cell>
          <cell r="E126">
            <v>200911</v>
          </cell>
          <cell r="N126">
            <v>-34520</v>
          </cell>
        </row>
        <row r="127">
          <cell r="A127" t="str">
            <v>FUTS</v>
          </cell>
          <cell r="E127">
            <v>200912</v>
          </cell>
          <cell r="N127">
            <v>-20370</v>
          </cell>
        </row>
        <row r="128">
          <cell r="A128" t="str">
            <v>FUTS</v>
          </cell>
          <cell r="E128">
            <v>201001</v>
          </cell>
          <cell r="N128">
            <v>-18720</v>
          </cell>
        </row>
        <row r="129">
          <cell r="A129" t="str">
            <v>FUTS</v>
          </cell>
          <cell r="E129">
            <v>201002</v>
          </cell>
          <cell r="N129">
            <v>-17700</v>
          </cell>
        </row>
        <row r="130">
          <cell r="A130" t="str">
            <v>FUTS</v>
          </cell>
          <cell r="E130">
            <v>201003</v>
          </cell>
          <cell r="N130">
            <v>-14910</v>
          </cell>
        </row>
        <row r="131">
          <cell r="A131" t="str">
            <v>FUTS</v>
          </cell>
          <cell r="E131">
            <v>201004</v>
          </cell>
          <cell r="N131">
            <v>-11360</v>
          </cell>
        </row>
        <row r="132">
          <cell r="A132" t="str">
            <v>FUTS</v>
          </cell>
          <cell r="E132">
            <v>200910</v>
          </cell>
          <cell r="N132">
            <v>-24240</v>
          </cell>
        </row>
        <row r="133">
          <cell r="A133" t="str">
            <v>FUTS</v>
          </cell>
          <cell r="E133">
            <v>200911</v>
          </cell>
          <cell r="N133">
            <v>-20900</v>
          </cell>
        </row>
        <row r="134">
          <cell r="A134" t="str">
            <v>FUTS</v>
          </cell>
          <cell r="E134">
            <v>200912</v>
          </cell>
          <cell r="N134">
            <v>-7020</v>
          </cell>
        </row>
        <row r="135">
          <cell r="A135" t="str">
            <v>FUTS</v>
          </cell>
          <cell r="E135">
            <v>201001</v>
          </cell>
          <cell r="N135">
            <v>-5520</v>
          </cell>
        </row>
        <row r="136">
          <cell r="A136" t="str">
            <v>FUTS</v>
          </cell>
          <cell r="E136">
            <v>201002</v>
          </cell>
          <cell r="N136">
            <v>-4500</v>
          </cell>
        </row>
        <row r="137">
          <cell r="A137" t="str">
            <v>FUTS</v>
          </cell>
          <cell r="E137">
            <v>201003</v>
          </cell>
          <cell r="N137">
            <v>-1860</v>
          </cell>
        </row>
        <row r="138">
          <cell r="A138" t="str">
            <v>FUTS</v>
          </cell>
          <cell r="E138">
            <v>201004</v>
          </cell>
          <cell r="N138">
            <v>5300</v>
          </cell>
        </row>
        <row r="139">
          <cell r="A139" t="str">
            <v>FUTS</v>
          </cell>
          <cell r="E139">
            <v>200910</v>
          </cell>
          <cell r="N139">
            <v>-20440</v>
          </cell>
        </row>
        <row r="140">
          <cell r="A140" t="str">
            <v>FUTS</v>
          </cell>
          <cell r="E140">
            <v>200911</v>
          </cell>
          <cell r="N140">
            <v>-17400</v>
          </cell>
        </row>
        <row r="141">
          <cell r="A141" t="str">
            <v>FUTS</v>
          </cell>
          <cell r="E141">
            <v>200912</v>
          </cell>
          <cell r="N141">
            <v>-3580</v>
          </cell>
        </row>
        <row r="142">
          <cell r="A142" t="str">
            <v>FUTS</v>
          </cell>
          <cell r="E142">
            <v>201001</v>
          </cell>
          <cell r="N142">
            <v>-4760</v>
          </cell>
        </row>
        <row r="143">
          <cell r="A143" t="str">
            <v>FUTS</v>
          </cell>
          <cell r="E143">
            <v>201002</v>
          </cell>
          <cell r="N143">
            <v>-2400</v>
          </cell>
        </row>
        <row r="144">
          <cell r="A144" t="str">
            <v>FUTS</v>
          </cell>
          <cell r="E144">
            <v>201003</v>
          </cell>
          <cell r="N144">
            <v>-160</v>
          </cell>
        </row>
        <row r="145">
          <cell r="A145" t="str">
            <v>FUTS</v>
          </cell>
          <cell r="E145">
            <v>201004</v>
          </cell>
          <cell r="N145">
            <v>7860</v>
          </cell>
        </row>
        <row r="146">
          <cell r="A146" t="str">
            <v>FUTS</v>
          </cell>
          <cell r="E146">
            <v>200910</v>
          </cell>
          <cell r="N146">
            <v>-15180</v>
          </cell>
        </row>
        <row r="147">
          <cell r="A147" t="str">
            <v>FUTS</v>
          </cell>
          <cell r="E147">
            <v>200911</v>
          </cell>
          <cell r="N147">
            <v>-14900</v>
          </cell>
        </row>
        <row r="148">
          <cell r="A148" t="str">
            <v>FUTS</v>
          </cell>
          <cell r="E148">
            <v>200912</v>
          </cell>
          <cell r="N148">
            <v>-1920</v>
          </cell>
        </row>
        <row r="149">
          <cell r="A149" t="str">
            <v>FUTS</v>
          </cell>
          <cell r="E149">
            <v>201001</v>
          </cell>
          <cell r="N149">
            <v>-960</v>
          </cell>
        </row>
        <row r="150">
          <cell r="A150" t="str">
            <v>FUTS</v>
          </cell>
          <cell r="E150">
            <v>201002</v>
          </cell>
          <cell r="N150">
            <v>300</v>
          </cell>
        </row>
        <row r="151">
          <cell r="A151" t="str">
            <v>FUTS</v>
          </cell>
          <cell r="E151">
            <v>201003</v>
          </cell>
          <cell r="N151">
            <v>2060</v>
          </cell>
        </row>
        <row r="152">
          <cell r="A152" t="str">
            <v>FUTS</v>
          </cell>
          <cell r="E152">
            <v>201004</v>
          </cell>
          <cell r="N152">
            <v>13050</v>
          </cell>
        </row>
        <row r="153">
          <cell r="A153" t="str">
            <v>FUTS</v>
          </cell>
          <cell r="E153">
            <v>200910</v>
          </cell>
          <cell r="N153">
            <v>-16830</v>
          </cell>
        </row>
        <row r="154">
          <cell r="A154" t="str">
            <v>FUTS</v>
          </cell>
          <cell r="E154">
            <v>200911</v>
          </cell>
          <cell r="N154">
            <v>-16650</v>
          </cell>
        </row>
        <row r="155">
          <cell r="A155" t="str">
            <v>FUTS</v>
          </cell>
          <cell r="E155">
            <v>200912</v>
          </cell>
          <cell r="N155">
            <v>-3510</v>
          </cell>
        </row>
        <row r="156">
          <cell r="A156" t="str">
            <v>FUTS</v>
          </cell>
          <cell r="E156">
            <v>201001</v>
          </cell>
          <cell r="N156">
            <v>-3160</v>
          </cell>
        </row>
        <row r="157">
          <cell r="A157" t="str">
            <v>FUTS</v>
          </cell>
          <cell r="E157">
            <v>201002</v>
          </cell>
          <cell r="N157">
            <v>-750</v>
          </cell>
        </row>
        <row r="158">
          <cell r="A158" t="str">
            <v>FUTS</v>
          </cell>
          <cell r="E158">
            <v>201003</v>
          </cell>
          <cell r="N158">
            <v>1360</v>
          </cell>
        </row>
        <row r="159">
          <cell r="A159" t="str">
            <v>FUTS</v>
          </cell>
          <cell r="E159">
            <v>201004</v>
          </cell>
          <cell r="N159">
            <v>13050</v>
          </cell>
        </row>
        <row r="160">
          <cell r="A160" t="str">
            <v>SWPS</v>
          </cell>
          <cell r="E160">
            <v>200910</v>
          </cell>
          <cell r="N160">
            <v>-33949.590179999999</v>
          </cell>
        </row>
        <row r="161">
          <cell r="A161" t="str">
            <v>SWPS</v>
          </cell>
          <cell r="E161">
            <v>201003</v>
          </cell>
          <cell r="N161">
            <v>-8365.2546600000005</v>
          </cell>
        </row>
        <row r="162">
          <cell r="A162" t="str">
            <v>SWPS</v>
          </cell>
          <cell r="E162">
            <v>201004</v>
          </cell>
          <cell r="N162">
            <v>-7352.8752400000003</v>
          </cell>
        </row>
        <row r="163">
          <cell r="A163" t="str">
            <v>SWPS</v>
          </cell>
          <cell r="E163">
            <v>201002</v>
          </cell>
          <cell r="N163">
            <v>-11497.93757</v>
          </cell>
        </row>
        <row r="164">
          <cell r="A164" t="str">
            <v>SWPS</v>
          </cell>
          <cell r="E164">
            <v>200911</v>
          </cell>
          <cell r="N164">
            <v>-33222.193809999997</v>
          </cell>
        </row>
        <row r="165">
          <cell r="A165" t="str">
            <v>SWPS</v>
          </cell>
          <cell r="E165">
            <v>200912</v>
          </cell>
          <cell r="N165">
            <v>-9060.1754600000004</v>
          </cell>
        </row>
        <row r="166">
          <cell r="A166" t="str">
            <v>SWPS</v>
          </cell>
          <cell r="E166">
            <v>201001</v>
          </cell>
          <cell r="N166">
            <v>-12467.355869999999</v>
          </cell>
        </row>
        <row r="167">
          <cell r="A167" t="str">
            <v>SWPS</v>
          </cell>
          <cell r="E167">
            <v>200910</v>
          </cell>
          <cell r="N167">
            <v>-15062.14212</v>
          </cell>
        </row>
        <row r="168">
          <cell r="A168" t="str">
            <v>SWPS</v>
          </cell>
          <cell r="E168">
            <v>201002</v>
          </cell>
          <cell r="N168">
            <v>-861.60256000000004</v>
          </cell>
        </row>
        <row r="169">
          <cell r="A169" t="str">
            <v>SWPS</v>
          </cell>
          <cell r="E169">
            <v>201004</v>
          </cell>
          <cell r="N169">
            <v>6612.6529</v>
          </cell>
        </row>
        <row r="170">
          <cell r="A170" t="str">
            <v>SWPS</v>
          </cell>
          <cell r="E170">
            <v>201003</v>
          </cell>
          <cell r="N170">
            <v>1097.5688700000001</v>
          </cell>
        </row>
        <row r="171">
          <cell r="A171" t="str">
            <v>SWPS</v>
          </cell>
          <cell r="E171">
            <v>201001</v>
          </cell>
          <cell r="N171">
            <v>-1696.03648</v>
          </cell>
        </row>
        <row r="172">
          <cell r="A172" t="str">
            <v>SWPS</v>
          </cell>
          <cell r="E172">
            <v>200911</v>
          </cell>
          <cell r="N172">
            <v>-9469.3199100000002</v>
          </cell>
        </row>
        <row r="173">
          <cell r="A173" t="str">
            <v>SWPS</v>
          </cell>
          <cell r="E173">
            <v>200912</v>
          </cell>
          <cell r="N173">
            <v>-1986.88058</v>
          </cell>
        </row>
        <row r="174">
          <cell r="A174" t="str">
            <v>SWPS</v>
          </cell>
          <cell r="E174">
            <v>200910</v>
          </cell>
          <cell r="N174">
            <v>-10997.754569999999</v>
          </cell>
        </row>
        <row r="175">
          <cell r="A175" t="str">
            <v>SWPS</v>
          </cell>
          <cell r="E175">
            <v>201003</v>
          </cell>
          <cell r="N175">
            <v>2135.8096999999998</v>
          </cell>
        </row>
        <row r="176">
          <cell r="A176" t="str">
            <v>SWPS</v>
          </cell>
          <cell r="E176">
            <v>201004</v>
          </cell>
          <cell r="N176">
            <v>8438.5346699999991</v>
          </cell>
        </row>
        <row r="177">
          <cell r="A177" t="str">
            <v>SWPS</v>
          </cell>
          <cell r="E177">
            <v>201002</v>
          </cell>
          <cell r="N177">
            <v>1188.41732</v>
          </cell>
        </row>
        <row r="178">
          <cell r="A178" t="str">
            <v>SWPS</v>
          </cell>
          <cell r="E178">
            <v>200911</v>
          </cell>
          <cell r="N178">
            <v>-6883.16111</v>
          </cell>
        </row>
        <row r="179">
          <cell r="A179" t="str">
            <v>SWPS</v>
          </cell>
          <cell r="E179">
            <v>200912</v>
          </cell>
          <cell r="N179">
            <v>-675.5394</v>
          </cell>
        </row>
        <row r="180">
          <cell r="A180" t="str">
            <v>SWPS</v>
          </cell>
          <cell r="E180">
            <v>201001</v>
          </cell>
          <cell r="N180">
            <v>634.77389000000005</v>
          </cell>
        </row>
        <row r="181">
          <cell r="A181" t="str">
            <v>SWPS</v>
          </cell>
          <cell r="E181">
            <v>200910</v>
          </cell>
          <cell r="N181">
            <v>-5857.4997100000001</v>
          </cell>
        </row>
        <row r="182">
          <cell r="A182" t="str">
            <v>SWPS</v>
          </cell>
          <cell r="E182">
            <v>201002</v>
          </cell>
          <cell r="N182">
            <v>3268.1476299999999</v>
          </cell>
        </row>
        <row r="183">
          <cell r="A183" t="str">
            <v>SWPS</v>
          </cell>
          <cell r="E183">
            <v>201004</v>
          </cell>
          <cell r="N183">
            <v>9425.4977899999994</v>
          </cell>
        </row>
        <row r="184">
          <cell r="A184" t="str">
            <v>SWPS</v>
          </cell>
          <cell r="E184">
            <v>201003</v>
          </cell>
          <cell r="N184">
            <v>4983.5559700000003</v>
          </cell>
        </row>
        <row r="185">
          <cell r="A185" t="str">
            <v>SWPS</v>
          </cell>
          <cell r="E185">
            <v>201001</v>
          </cell>
          <cell r="N185">
            <v>2558.9322299999999</v>
          </cell>
        </row>
        <row r="186">
          <cell r="A186" t="str">
            <v>SWPS</v>
          </cell>
          <cell r="E186">
            <v>200911</v>
          </cell>
          <cell r="N186">
            <v>-3700.1964400000002</v>
          </cell>
        </row>
        <row r="187">
          <cell r="A187" t="str">
            <v>SWPS</v>
          </cell>
          <cell r="E187">
            <v>200912</v>
          </cell>
          <cell r="N187">
            <v>774.88342999999998</v>
          </cell>
        </row>
        <row r="188">
          <cell r="A188" t="str">
            <v>FUTS</v>
          </cell>
          <cell r="E188">
            <v>200910</v>
          </cell>
          <cell r="N188">
            <v>-6780</v>
          </cell>
        </row>
        <row r="189">
          <cell r="A189" t="str">
            <v>FUTS</v>
          </cell>
          <cell r="E189">
            <v>200911</v>
          </cell>
          <cell r="N189">
            <v>-8650</v>
          </cell>
        </row>
        <row r="190">
          <cell r="A190" t="str">
            <v>FUTS</v>
          </cell>
          <cell r="E190">
            <v>200912</v>
          </cell>
          <cell r="N190">
            <v>-2820</v>
          </cell>
        </row>
        <row r="191">
          <cell r="A191" t="str">
            <v>FUTS</v>
          </cell>
          <cell r="E191">
            <v>201001</v>
          </cell>
          <cell r="N191">
            <v>-1960</v>
          </cell>
        </row>
        <row r="192">
          <cell r="A192" t="str">
            <v>FUTS</v>
          </cell>
          <cell r="E192">
            <v>201002</v>
          </cell>
          <cell r="N192">
            <v>-900</v>
          </cell>
        </row>
        <row r="193">
          <cell r="A193" t="str">
            <v>FUTS</v>
          </cell>
          <cell r="E193">
            <v>201003</v>
          </cell>
          <cell r="N193">
            <v>-210</v>
          </cell>
        </row>
        <row r="194">
          <cell r="A194" t="str">
            <v>FUTS</v>
          </cell>
          <cell r="E194">
            <v>201004</v>
          </cell>
          <cell r="N194">
            <v>2550</v>
          </cell>
        </row>
        <row r="195">
          <cell r="A195" t="str">
            <v>SWPS</v>
          </cell>
          <cell r="E195">
            <v>200910</v>
          </cell>
          <cell r="N195">
            <v>4144.0814300000002</v>
          </cell>
        </row>
        <row r="196">
          <cell r="A196" t="str">
            <v>SWPS</v>
          </cell>
          <cell r="E196">
            <v>201001</v>
          </cell>
          <cell r="N196">
            <v>3451.5830099999998</v>
          </cell>
        </row>
        <row r="197">
          <cell r="A197" t="str">
            <v>SWPS</v>
          </cell>
          <cell r="E197">
            <v>201003</v>
          </cell>
          <cell r="N197">
            <v>2926.8503300000002</v>
          </cell>
        </row>
        <row r="198">
          <cell r="A198" t="str">
            <v>SWPS</v>
          </cell>
          <cell r="E198">
            <v>201004</v>
          </cell>
          <cell r="N198">
            <v>9918.9793499999996</v>
          </cell>
        </row>
        <row r="199">
          <cell r="A199" t="str">
            <v>SWPS</v>
          </cell>
          <cell r="E199">
            <v>201002</v>
          </cell>
          <cell r="N199">
            <v>3862.3562900000002</v>
          </cell>
        </row>
        <row r="200">
          <cell r="A200" t="str">
            <v>SWPS</v>
          </cell>
          <cell r="E200">
            <v>200912</v>
          </cell>
          <cell r="N200">
            <v>2503.4695400000001</v>
          </cell>
        </row>
        <row r="201">
          <cell r="A201" t="str">
            <v>SWPS</v>
          </cell>
          <cell r="E201">
            <v>200911</v>
          </cell>
          <cell r="N201">
            <v>5321.5190700000003</v>
          </cell>
        </row>
        <row r="202">
          <cell r="A202" t="str">
            <v>SWPS</v>
          </cell>
          <cell r="E202">
            <v>200910</v>
          </cell>
          <cell r="N202">
            <v>-16915.024689999998</v>
          </cell>
        </row>
        <row r="203">
          <cell r="A203" t="str">
            <v>SWPS</v>
          </cell>
          <cell r="E203">
            <v>200912</v>
          </cell>
          <cell r="N203">
            <v>-15318.84931</v>
          </cell>
        </row>
        <row r="204">
          <cell r="A204" t="str">
            <v>SWPS</v>
          </cell>
          <cell r="E204">
            <v>201002</v>
          </cell>
          <cell r="N204">
            <v>-13963.90351</v>
          </cell>
        </row>
        <row r="205">
          <cell r="A205" t="str">
            <v>SWPS</v>
          </cell>
          <cell r="E205">
            <v>201004</v>
          </cell>
          <cell r="N205">
            <v>-19196.432680000002</v>
          </cell>
        </row>
        <row r="206">
          <cell r="A206" t="str">
            <v>SWPS</v>
          </cell>
          <cell r="E206">
            <v>201003</v>
          </cell>
          <cell r="N206">
            <v>-8938.7591200000006</v>
          </cell>
        </row>
        <row r="207">
          <cell r="A207" t="str">
            <v>SWPS</v>
          </cell>
          <cell r="E207">
            <v>201001</v>
          </cell>
          <cell r="N207">
            <v>-14698.98281</v>
          </cell>
        </row>
        <row r="208">
          <cell r="A208" t="str">
            <v>SWPS</v>
          </cell>
          <cell r="E208">
            <v>200911</v>
          </cell>
          <cell r="N208">
            <v>-27005.465929999998</v>
          </cell>
        </row>
        <row r="209">
          <cell r="A209" t="str">
            <v>SWPS</v>
          </cell>
          <cell r="E209">
            <v>200910</v>
          </cell>
          <cell r="N209">
            <v>-18080.547589999998</v>
          </cell>
        </row>
        <row r="210">
          <cell r="A210" t="str">
            <v>SWPS</v>
          </cell>
          <cell r="E210">
            <v>200911</v>
          </cell>
          <cell r="N210">
            <v>-25115.58065</v>
          </cell>
        </row>
        <row r="211">
          <cell r="A211" t="str">
            <v>SWPS</v>
          </cell>
          <cell r="E211">
            <v>201001</v>
          </cell>
          <cell r="N211">
            <v>-11693.725189999999</v>
          </cell>
        </row>
        <row r="212">
          <cell r="A212" t="str">
            <v>SWPS</v>
          </cell>
          <cell r="E212">
            <v>201003</v>
          </cell>
          <cell r="N212">
            <v>-6704.06934</v>
          </cell>
        </row>
        <row r="213">
          <cell r="A213" t="str">
            <v>SWPS</v>
          </cell>
          <cell r="E213">
            <v>201004</v>
          </cell>
          <cell r="N213">
            <v>-13373.350270000001</v>
          </cell>
        </row>
        <row r="214">
          <cell r="A214" t="str">
            <v>SWPS</v>
          </cell>
          <cell r="E214">
            <v>201002</v>
          </cell>
          <cell r="N214">
            <v>-10963.14978</v>
          </cell>
        </row>
        <row r="215">
          <cell r="A215" t="str">
            <v>SWPS</v>
          </cell>
          <cell r="E215">
            <v>200912</v>
          </cell>
          <cell r="N215">
            <v>-12189.51239</v>
          </cell>
        </row>
        <row r="216">
          <cell r="A216" t="str">
            <v>SWPS</v>
          </cell>
          <cell r="E216">
            <v>200910</v>
          </cell>
          <cell r="N216">
            <v>-438.31630999999999</v>
          </cell>
        </row>
        <row r="217">
          <cell r="A217" t="str">
            <v>SWPS</v>
          </cell>
          <cell r="E217">
            <v>200911</v>
          </cell>
          <cell r="N217">
            <v>79.574119999999994</v>
          </cell>
        </row>
        <row r="218">
          <cell r="A218" t="str">
            <v>SWPS</v>
          </cell>
          <cell r="E218">
            <v>200912</v>
          </cell>
          <cell r="N218">
            <v>119.21284</v>
          </cell>
        </row>
        <row r="219">
          <cell r="A219" t="str">
            <v>SWPS</v>
          </cell>
          <cell r="E219">
            <v>201002</v>
          </cell>
          <cell r="N219">
            <v>297.10433</v>
          </cell>
        </row>
        <row r="220">
          <cell r="A220" t="str">
            <v>SWPS</v>
          </cell>
          <cell r="E220">
            <v>201004</v>
          </cell>
          <cell r="N220">
            <v>2516.7559500000002</v>
          </cell>
        </row>
        <row r="221">
          <cell r="A221" t="str">
            <v>SWPS</v>
          </cell>
          <cell r="E221">
            <v>201003</v>
          </cell>
          <cell r="N221">
            <v>-2432.44994</v>
          </cell>
        </row>
        <row r="222">
          <cell r="A222" t="str">
            <v>SWPS</v>
          </cell>
          <cell r="E222">
            <v>201001</v>
          </cell>
          <cell r="N222">
            <v>634.77389000000005</v>
          </cell>
        </row>
      </sheetData>
      <sheetData sheetId="2"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Accounting"/>
      <sheetName val="Results"/>
      <sheetName val="Input"/>
      <sheetName val="Millbury"/>
      <sheetName val="Saugus"/>
      <sheetName val="Milford"/>
      <sheetName val="Ridge"/>
      <sheetName val="4Hills"/>
      <sheetName val="Cosgrove"/>
      <sheetName val="LawHyd"/>
      <sheetName val="OSP"/>
      <sheetName val="OSP2"/>
      <sheetName val="Wyman4"/>
      <sheetName val="HQ"/>
      <sheetName val="VYankee"/>
      <sheetName val="LoadUS"/>
      <sheetName val="LoadGMP"/>
      <sheetName val="LoadNH"/>
      <sheetName val="Altresco"/>
      <sheetName val="Pontook"/>
      <sheetName val="Wyman"/>
      <sheetName val="Pilgrim"/>
      <sheetName val="McNeil"/>
      <sheetName val="Black"/>
      <sheetName val="Bell"/>
      <sheetName val="Def"/>
    </sheetNames>
    <sheetDataSet>
      <sheetData sheetId="0"/>
      <sheetData sheetId="1"/>
      <sheetData sheetId="2">
        <row r="1">
          <cell r="L1">
            <v>38442.375828819444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Documentation"/>
      <sheetName val="Mo_Thru_Put_2"/>
      <sheetName val="Mo_Thru_Put"/>
      <sheetName val="Daily_Yr1"/>
      <sheetName val="Daily_Yr0203"/>
      <sheetName val="Daily_Yr0304"/>
      <sheetName val="Daily_Yr0405"/>
      <sheetName val="Daily_Yr0506"/>
      <sheetName val="Daily_Yr0607"/>
      <sheetName val="DesignDD"/>
      <sheetName val="PeakDay"/>
      <sheetName val="Sheet5"/>
    </sheetNames>
    <sheetDataSet>
      <sheetData sheetId="0">
        <row r="14">
          <cell r="E14">
            <v>2003</v>
          </cell>
        </row>
      </sheetData>
      <sheetData sheetId="1">
        <row r="14">
          <cell r="E14">
            <v>2003</v>
          </cell>
          <cell r="F14">
            <v>2003</v>
          </cell>
        </row>
        <row r="15">
          <cell r="E15">
            <v>118454.47059556002</v>
          </cell>
          <cell r="F15">
            <v>0</v>
          </cell>
        </row>
        <row r="16">
          <cell r="E16">
            <v>118454.47059556002</v>
          </cell>
          <cell r="F16">
            <v>15034.785181013813</v>
          </cell>
        </row>
        <row r="17">
          <cell r="E17">
            <v>118454.47059556002</v>
          </cell>
          <cell r="F17">
            <v>15034.785162420232</v>
          </cell>
        </row>
        <row r="18">
          <cell r="E18">
            <v>118454.47059556002</v>
          </cell>
          <cell r="F18">
            <v>15034.785563180258</v>
          </cell>
        </row>
        <row r="19">
          <cell r="E19">
            <v>118591.36079450001</v>
          </cell>
          <cell r="F19">
            <v>14487.460689411608</v>
          </cell>
        </row>
        <row r="20">
          <cell r="E20">
            <v>118728.25099344002</v>
          </cell>
          <cell r="F20">
            <v>14533.321555215978</v>
          </cell>
        </row>
        <row r="21">
          <cell r="E21">
            <v>118865.14119238002</v>
          </cell>
          <cell r="F21">
            <v>14564.110633825099</v>
          </cell>
        </row>
        <row r="22">
          <cell r="E22">
            <v>119002.03139131999</v>
          </cell>
          <cell r="F22">
            <v>14616.335576309804</v>
          </cell>
        </row>
        <row r="23">
          <cell r="E23">
            <v>119106.15950706</v>
          </cell>
          <cell r="F23">
            <v>14699.105403261334</v>
          </cell>
        </row>
        <row r="24">
          <cell r="E24">
            <v>119177.52553960001</v>
          </cell>
          <cell r="F24">
            <v>0</v>
          </cell>
        </row>
        <row r="25">
          <cell r="E25">
            <v>119248.89157214001</v>
          </cell>
          <cell r="F25">
            <v>0</v>
          </cell>
        </row>
        <row r="26">
          <cell r="E26">
            <v>119320.25760468001</v>
          </cell>
          <cell r="F26">
            <v>0</v>
          </cell>
        </row>
        <row r="27">
          <cell r="E27">
            <v>119391.62363722002</v>
          </cell>
          <cell r="F27">
            <v>0</v>
          </cell>
        </row>
        <row r="28">
          <cell r="E28">
            <v>119495.75175296002</v>
          </cell>
          <cell r="F28">
            <v>14755.556402806174</v>
          </cell>
        </row>
        <row r="29">
          <cell r="E29">
            <v>119599.87986870001</v>
          </cell>
          <cell r="F29">
            <v>14761.518195524917</v>
          </cell>
        </row>
        <row r="30">
          <cell r="E30">
            <v>119704.00798444</v>
          </cell>
          <cell r="F30">
            <v>14770.475989627512</v>
          </cell>
        </row>
        <row r="31">
          <cell r="E31">
            <v>112698.05296616998</v>
          </cell>
          <cell r="F31">
            <v>15248.537128348838</v>
          </cell>
        </row>
        <row r="32">
          <cell r="E32">
            <v>112887.25134470001</v>
          </cell>
          <cell r="F32">
            <v>15313.192525348612</v>
          </cell>
        </row>
        <row r="33">
          <cell r="E33">
            <v>113063.40036047</v>
          </cell>
          <cell r="F33">
            <v>15386.57936418453</v>
          </cell>
        </row>
        <row r="34">
          <cell r="E34">
            <v>113187.06463204</v>
          </cell>
          <cell r="F34">
            <v>15614.287016491329</v>
          </cell>
        </row>
        <row r="35">
          <cell r="E35">
            <v>113308.29471801</v>
          </cell>
          <cell r="F35">
            <v>16529.503468448951</v>
          </cell>
        </row>
        <row r="36">
          <cell r="E36">
            <v>113445.56769910001</v>
          </cell>
          <cell r="F36">
            <v>0</v>
          </cell>
        </row>
        <row r="37">
          <cell r="E37">
            <v>113584.74731387</v>
          </cell>
          <cell r="F37">
            <v>0</v>
          </cell>
        </row>
        <row r="38">
          <cell r="E38">
            <v>113736.71007047998</v>
          </cell>
          <cell r="F38">
            <v>0</v>
          </cell>
        </row>
        <row r="39">
          <cell r="E39">
            <v>113901.30451608998</v>
          </cell>
          <cell r="F39">
            <v>0</v>
          </cell>
        </row>
        <row r="40">
          <cell r="E40">
            <v>114127.6602571</v>
          </cell>
          <cell r="F40">
            <v>15944.207624140956</v>
          </cell>
        </row>
        <row r="41">
          <cell r="E41">
            <v>114346.25136458999</v>
          </cell>
          <cell r="F41">
            <v>15628.203438730245</v>
          </cell>
        </row>
        <row r="42">
          <cell r="E42">
            <v>114553.79118035999</v>
          </cell>
          <cell r="F42">
            <v>15526.183892476914</v>
          </cell>
        </row>
        <row r="43">
          <cell r="E43">
            <v>114756.02236637002</v>
          </cell>
          <cell r="F43">
            <v>15524.8448923659</v>
          </cell>
        </row>
        <row r="44">
          <cell r="E44">
            <v>114945.2207449</v>
          </cell>
          <cell r="F44">
            <v>15606.511469962037</v>
          </cell>
        </row>
        <row r="45">
          <cell r="E45">
            <v>115121.36976066999</v>
          </cell>
          <cell r="F45">
            <v>15703.693697175731</v>
          </cell>
        </row>
        <row r="46">
          <cell r="E46">
            <v>115245.03403224002</v>
          </cell>
          <cell r="F46">
            <v>16040.387808979</v>
          </cell>
        </row>
        <row r="47">
          <cell r="E47">
            <v>115366.26411821001</v>
          </cell>
          <cell r="F47">
            <v>17408.112375353609</v>
          </cell>
        </row>
        <row r="48">
          <cell r="E48">
            <v>115503.5370993</v>
          </cell>
          <cell r="F48">
            <v>0</v>
          </cell>
        </row>
        <row r="49">
          <cell r="E49">
            <v>115642.71671407</v>
          </cell>
          <cell r="F49">
            <v>0</v>
          </cell>
        </row>
        <row r="50">
          <cell r="E50">
            <v>115794.67947068001</v>
          </cell>
          <cell r="F50">
            <v>0</v>
          </cell>
        </row>
        <row r="51">
          <cell r="E51">
            <v>115959.27391629</v>
          </cell>
          <cell r="F51">
            <v>0</v>
          </cell>
        </row>
        <row r="52">
          <cell r="E52">
            <v>116185.62965729999</v>
          </cell>
          <cell r="F52">
            <v>16483.812568006095</v>
          </cell>
        </row>
        <row r="53">
          <cell r="E53">
            <v>116404.22076479001</v>
          </cell>
          <cell r="F53">
            <v>15989.770075404938</v>
          </cell>
        </row>
        <row r="54">
          <cell r="E54">
            <v>116611.76058056</v>
          </cell>
          <cell r="F54">
            <v>15818.025925561062</v>
          </cell>
        </row>
        <row r="55">
          <cell r="E55">
            <v>116813.99176657002</v>
          </cell>
          <cell r="F55">
            <v>15801.968091419018</v>
          </cell>
        </row>
        <row r="56">
          <cell r="E56">
            <v>117003.1901451</v>
          </cell>
          <cell r="F56">
            <v>15914.664920981884</v>
          </cell>
        </row>
        <row r="57">
          <cell r="E57">
            <v>117179.33916087002</v>
          </cell>
          <cell r="F57">
            <v>16019.841223437537</v>
          </cell>
        </row>
        <row r="58">
          <cell r="E58">
            <v>117303.00343243999</v>
          </cell>
          <cell r="F58">
            <v>16464.627472651719</v>
          </cell>
        </row>
        <row r="59">
          <cell r="E59">
            <v>117424.23351840999</v>
          </cell>
          <cell r="F59">
            <v>18281.0119315665</v>
          </cell>
        </row>
        <row r="60">
          <cell r="E60">
            <v>117561.5064995</v>
          </cell>
          <cell r="F60">
            <v>0</v>
          </cell>
        </row>
        <row r="61">
          <cell r="E61">
            <v>117700.68611426999</v>
          </cell>
          <cell r="F61">
            <v>0</v>
          </cell>
        </row>
        <row r="62">
          <cell r="E62">
            <v>117852.64887088</v>
          </cell>
          <cell r="F62">
            <v>0</v>
          </cell>
        </row>
        <row r="63">
          <cell r="E63">
            <v>118017.24331648997</v>
          </cell>
          <cell r="F63">
            <v>0</v>
          </cell>
        </row>
        <row r="64">
          <cell r="E64">
            <v>118243.59905750002</v>
          </cell>
          <cell r="F64">
            <v>17020.575624803329</v>
          </cell>
        </row>
        <row r="65">
          <cell r="E65">
            <v>118462.19016499</v>
          </cell>
          <cell r="F65">
            <v>16350.015412543393</v>
          </cell>
        </row>
        <row r="66">
          <cell r="E66">
            <v>118669.72998076001</v>
          </cell>
          <cell r="F66">
            <v>16109.115791920256</v>
          </cell>
        </row>
        <row r="67">
          <cell r="E67">
            <v>118871.96116677001</v>
          </cell>
          <cell r="F67">
            <v>16078.462111498486</v>
          </cell>
        </row>
        <row r="68">
          <cell r="E68">
            <v>119061.15954529999</v>
          </cell>
          <cell r="F68">
            <v>16210.340896919288</v>
          </cell>
        </row>
        <row r="69">
          <cell r="E69">
            <v>119237.30856107001</v>
          </cell>
          <cell r="F69">
            <v>16336.085201096246</v>
          </cell>
        </row>
        <row r="70">
          <cell r="E70">
            <v>119360.97283263998</v>
          </cell>
          <cell r="F70">
            <v>16888.974415893317</v>
          </cell>
        </row>
        <row r="71">
          <cell r="E71">
            <v>119482.20291860998</v>
          </cell>
          <cell r="F71">
            <v>19154.053975919043</v>
          </cell>
        </row>
        <row r="72">
          <cell r="E72">
            <v>119619.47589969999</v>
          </cell>
          <cell r="F72">
            <v>0</v>
          </cell>
        </row>
        <row r="73">
          <cell r="E73">
            <v>119758.65551446998</v>
          </cell>
          <cell r="F73">
            <v>0</v>
          </cell>
        </row>
        <row r="74">
          <cell r="E74">
            <v>119910.61827107999</v>
          </cell>
          <cell r="F74">
            <v>0</v>
          </cell>
        </row>
        <row r="75">
          <cell r="E75">
            <v>120075.21271669</v>
          </cell>
          <cell r="F75">
            <v>0</v>
          </cell>
        </row>
        <row r="76">
          <cell r="E76">
            <v>120301.56845770002</v>
          </cell>
          <cell r="F76">
            <v>17557.453375133809</v>
          </cell>
        </row>
        <row r="77">
          <cell r="E77">
            <v>120520.15956519003</v>
          </cell>
          <cell r="F77">
            <v>16710.360215787456</v>
          </cell>
        </row>
        <row r="78">
          <cell r="E78">
            <v>120727.69938096</v>
          </cell>
          <cell r="F78">
            <v>16400.30122987409</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Documentation"/>
      <sheetName val="Mo_Thru_Put_2"/>
      <sheetName val="Daily_Yr1"/>
      <sheetName val="Daily_Yr0203"/>
      <sheetName val="DesignDD"/>
      <sheetName val="PeakDay"/>
      <sheetName val="Sheet5"/>
    </sheetNames>
    <sheetDataSet>
      <sheetData sheetId="0" refreshError="1"/>
      <sheetData sheetId="1">
        <row r="14">
          <cell r="H14">
            <v>2003</v>
          </cell>
          <cell r="I14">
            <v>2003</v>
          </cell>
        </row>
        <row r="15">
          <cell r="H15">
            <v>49289.165561636008</v>
          </cell>
          <cell r="I15">
            <v>0</v>
          </cell>
        </row>
        <row r="16">
          <cell r="H16">
            <v>49289.165561636008</v>
          </cell>
          <cell r="I16">
            <v>2225.415881620127</v>
          </cell>
        </row>
        <row r="17">
          <cell r="H17">
            <v>49289.165561636008</v>
          </cell>
          <cell r="I17">
            <v>5237.5339982240012</v>
          </cell>
        </row>
        <row r="18">
          <cell r="H18">
            <v>49289.165561636008</v>
          </cell>
          <cell r="I18">
            <v>5237.5339982240002</v>
          </cell>
        </row>
        <row r="19">
          <cell r="H19">
            <v>49313.613726828007</v>
          </cell>
          <cell r="I19">
            <v>5241.4226284639999</v>
          </cell>
        </row>
        <row r="20">
          <cell r="H20">
            <v>49338.061892020007</v>
          </cell>
          <cell r="I20">
            <v>5246.0973521294527</v>
          </cell>
        </row>
        <row r="21">
          <cell r="H21">
            <v>49362.510057212006</v>
          </cell>
          <cell r="I21">
            <v>5251.8997022548574</v>
          </cell>
        </row>
        <row r="22">
          <cell r="H22">
            <v>49386.958222404006</v>
          </cell>
          <cell r="I22">
            <v>5268.1660348345604</v>
          </cell>
        </row>
        <row r="23">
          <cell r="H23">
            <v>49411.406387596006</v>
          </cell>
          <cell r="I23">
            <v>5331.8132718623492</v>
          </cell>
        </row>
        <row r="24">
          <cell r="H24">
            <v>49435.854552788012</v>
          </cell>
          <cell r="I24">
            <v>0</v>
          </cell>
        </row>
        <row r="25">
          <cell r="H25">
            <v>49460.302717980005</v>
          </cell>
          <cell r="I25">
            <v>0</v>
          </cell>
        </row>
        <row r="26">
          <cell r="H26">
            <v>49484.750883172012</v>
          </cell>
          <cell r="I26">
            <v>0</v>
          </cell>
        </row>
        <row r="27">
          <cell r="H27">
            <v>49509.199048364004</v>
          </cell>
          <cell r="I27">
            <v>0</v>
          </cell>
        </row>
        <row r="28">
          <cell r="H28">
            <v>49533.647213556011</v>
          </cell>
          <cell r="I28">
            <v>5288.9338419099759</v>
          </cell>
        </row>
        <row r="29">
          <cell r="H29">
            <v>49558.09537874801</v>
          </cell>
          <cell r="I29">
            <v>5266.6022476333601</v>
          </cell>
        </row>
        <row r="30">
          <cell r="H30">
            <v>49582.54354394001</v>
          </cell>
          <cell r="I30">
            <v>5258.4403768839502</v>
          </cell>
        </row>
        <row r="31">
          <cell r="H31">
            <v>56357.876003632002</v>
          </cell>
          <cell r="I31">
            <v>4768.3660400423132</v>
          </cell>
        </row>
        <row r="32">
          <cell r="H32">
            <v>56391.444890032006</v>
          </cell>
          <cell r="I32">
            <v>4786.6601885054342</v>
          </cell>
        </row>
        <row r="33">
          <cell r="H33">
            <v>56425.013776432002</v>
          </cell>
          <cell r="I33">
            <v>4808.9563063919213</v>
          </cell>
        </row>
        <row r="34">
          <cell r="H34">
            <v>56458.582662831999</v>
          </cell>
          <cell r="I34">
            <v>4893.980881581866</v>
          </cell>
        </row>
        <row r="35">
          <cell r="H35">
            <v>56492.151549232003</v>
          </cell>
          <cell r="I35">
            <v>5241.7543130888853</v>
          </cell>
        </row>
        <row r="36">
          <cell r="H36">
            <v>56525.720435632007</v>
          </cell>
          <cell r="I36">
            <v>0</v>
          </cell>
        </row>
        <row r="37">
          <cell r="H37">
            <v>56559.289322032004</v>
          </cell>
          <cell r="I37">
            <v>0</v>
          </cell>
        </row>
        <row r="38">
          <cell r="H38">
            <v>56592.858208432001</v>
          </cell>
          <cell r="I38">
            <v>0</v>
          </cell>
        </row>
        <row r="39">
          <cell r="H39">
            <v>56626.427094832005</v>
          </cell>
          <cell r="I39">
            <v>0</v>
          </cell>
        </row>
        <row r="40">
          <cell r="H40">
            <v>56659.995981232001</v>
          </cell>
          <cell r="I40">
            <v>4991.4562696931744</v>
          </cell>
        </row>
        <row r="41">
          <cell r="H41">
            <v>56693.564867632005</v>
          </cell>
          <cell r="I41">
            <v>4859.6836072000006</v>
          </cell>
        </row>
        <row r="42">
          <cell r="H42">
            <v>56727.133754032002</v>
          </cell>
          <cell r="I42">
            <v>4810.0669225684678</v>
          </cell>
        </row>
        <row r="43">
          <cell r="H43">
            <v>56760.702640432006</v>
          </cell>
          <cell r="I43">
            <v>4804.477259483644</v>
          </cell>
        </row>
        <row r="44">
          <cell r="H44">
            <v>56794.271526832003</v>
          </cell>
          <cell r="I44">
            <v>4826.5758725573996</v>
          </cell>
        </row>
        <row r="45">
          <cell r="H45">
            <v>56827.840413232007</v>
          </cell>
          <cell r="I45">
            <v>4862.5141050828297</v>
          </cell>
        </row>
        <row r="46">
          <cell r="H46">
            <v>56861.409299632003</v>
          </cell>
          <cell r="I46">
            <v>4994.0298979274667</v>
          </cell>
        </row>
        <row r="47">
          <cell r="H47">
            <v>56894.978186032</v>
          </cell>
          <cell r="I47">
            <v>5536.3222058888832</v>
          </cell>
        </row>
        <row r="48">
          <cell r="H48">
            <v>56928.547072432004</v>
          </cell>
          <cell r="I48">
            <v>0</v>
          </cell>
        </row>
        <row r="49">
          <cell r="H49">
            <v>56962.115958832001</v>
          </cell>
          <cell r="I49">
            <v>0</v>
          </cell>
        </row>
        <row r="50">
          <cell r="H50">
            <v>56995.684845232005</v>
          </cell>
          <cell r="I50">
            <v>0</v>
          </cell>
        </row>
        <row r="51">
          <cell r="H51">
            <v>57029.253731632001</v>
          </cell>
          <cell r="I51">
            <v>0</v>
          </cell>
        </row>
        <row r="52">
          <cell r="H52">
            <v>57062.822618032005</v>
          </cell>
          <cell r="I52">
            <v>5140.5147214714862</v>
          </cell>
        </row>
        <row r="53">
          <cell r="H53">
            <v>57096.391504432002</v>
          </cell>
          <cell r="I53">
            <v>4932.1129143999988</v>
          </cell>
        </row>
        <row r="54">
          <cell r="H54">
            <v>57129.960390832006</v>
          </cell>
          <cell r="I54">
            <v>4852.7775721574199</v>
          </cell>
        </row>
        <row r="55">
          <cell r="H55">
            <v>57163.529277232003</v>
          </cell>
          <cell r="I55">
            <v>4840.8294186342819</v>
          </cell>
        </row>
        <row r="56">
          <cell r="H56">
            <v>57197.098163631999</v>
          </cell>
          <cell r="I56">
            <v>4874.9862802547977</v>
          </cell>
        </row>
        <row r="57">
          <cell r="H57">
            <v>57230.667050032003</v>
          </cell>
          <cell r="I57">
            <v>4915.7169262222224</v>
          </cell>
        </row>
        <row r="58">
          <cell r="H58">
            <v>57264.235936432007</v>
          </cell>
          <cell r="I58">
            <v>5093.4229157578675</v>
          </cell>
        </row>
        <row r="59">
          <cell r="H59">
            <v>57297.804822832004</v>
          </cell>
          <cell r="I59">
            <v>5828.9377221555505</v>
          </cell>
        </row>
        <row r="60">
          <cell r="H60">
            <v>57331.373709232001</v>
          </cell>
          <cell r="I60">
            <v>0</v>
          </cell>
        </row>
        <row r="61">
          <cell r="H61">
            <v>57364.942595632005</v>
          </cell>
          <cell r="I61">
            <v>0</v>
          </cell>
        </row>
        <row r="62">
          <cell r="H62">
            <v>57398.511482032009</v>
          </cell>
          <cell r="I62">
            <v>0</v>
          </cell>
        </row>
        <row r="63">
          <cell r="H63">
            <v>57432.080368432005</v>
          </cell>
          <cell r="I63">
            <v>0</v>
          </cell>
        </row>
        <row r="64">
          <cell r="H64">
            <v>57465.649254832002</v>
          </cell>
          <cell r="I64">
            <v>5288.585223678715</v>
          </cell>
        </row>
        <row r="65">
          <cell r="H65">
            <v>57499.218141232006</v>
          </cell>
          <cell r="I65">
            <v>5004.0673192000004</v>
          </cell>
        </row>
        <row r="66">
          <cell r="H66">
            <v>57532.787027632003</v>
          </cell>
          <cell r="I66">
            <v>4895.2051383825074</v>
          </cell>
        </row>
        <row r="67">
          <cell r="H67">
            <v>57566.355914032007</v>
          </cell>
          <cell r="I67">
            <v>4876.9406380756136</v>
          </cell>
        </row>
        <row r="68">
          <cell r="H68">
            <v>57599.924800432003</v>
          </cell>
          <cell r="I68">
            <v>4919.0071299195379</v>
          </cell>
        </row>
        <row r="69">
          <cell r="H69">
            <v>57633.493686832</v>
          </cell>
          <cell r="I69">
            <v>4968.9197473616177</v>
          </cell>
        </row>
        <row r="70">
          <cell r="H70">
            <v>57667.062573232004</v>
          </cell>
          <cell r="I70">
            <v>5192.8159335882674</v>
          </cell>
        </row>
        <row r="71">
          <cell r="H71">
            <v>57700.631459632001</v>
          </cell>
          <cell r="I71">
            <v>6121.5532384222142</v>
          </cell>
        </row>
        <row r="72">
          <cell r="H72">
            <v>57734.200346032005</v>
          </cell>
          <cell r="I72">
            <v>0</v>
          </cell>
        </row>
        <row r="73">
          <cell r="H73">
            <v>57767.769232432001</v>
          </cell>
          <cell r="I73">
            <v>0</v>
          </cell>
        </row>
        <row r="74">
          <cell r="H74">
            <v>57801.338118832005</v>
          </cell>
          <cell r="I74">
            <v>0</v>
          </cell>
        </row>
        <row r="75">
          <cell r="H75">
            <v>57834.907005232002</v>
          </cell>
          <cell r="I75">
            <v>0</v>
          </cell>
        </row>
        <row r="76">
          <cell r="H76">
            <v>57868.475891632006</v>
          </cell>
          <cell r="I76">
            <v>5436.655725885943</v>
          </cell>
        </row>
        <row r="77">
          <cell r="H77">
            <v>57902.044778032003</v>
          </cell>
          <cell r="I77">
            <v>5076.0217239999993</v>
          </cell>
        </row>
        <row r="78">
          <cell r="H78">
            <v>57935.613664431999</v>
          </cell>
          <cell r="I78">
            <v>4937.632704607594</v>
          </cell>
        </row>
      </sheetData>
      <sheetData sheetId="2"/>
      <sheetData sheetId="3" refreshError="1"/>
      <sheetData sheetId="4"/>
      <sheetData sheetId="5"/>
      <sheetData sheetId="6"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slopes"/>
      <sheetName val="Gascosts"/>
      <sheetName val="Rte 1B Htg 140"/>
      <sheetName val="Rates DEC. 1,1998"/>
      <sheetName val="Oil Price Tble1"/>
      <sheetName val="Oil Price Tble2"/>
      <sheetName val="Taxes"/>
    </sheetNames>
    <sheetDataSet>
      <sheetData sheetId="0" refreshError="1"/>
      <sheetData sheetId="1" refreshError="1"/>
      <sheetData sheetId="2" refreshError="1"/>
      <sheetData sheetId="3" refreshError="1"/>
      <sheetData sheetId="4">
        <row r="1">
          <cell r="A1" t="str">
            <v>Oil Price Table #1</v>
          </cell>
          <cell r="C1" t="str">
            <v>Prior 3/1/97</v>
          </cell>
          <cell r="E1" t="str">
            <v>Effect. 1/1/99</v>
          </cell>
          <cell r="G1" t="str">
            <v>LONG ISLAND</v>
          </cell>
        </row>
        <row r="2">
          <cell r="A2" t="e">
            <v>#REF!</v>
          </cell>
          <cell r="D2" t="str">
            <v>PBT No. 2</v>
          </cell>
          <cell r="E2">
            <v>7.5999999999999998E-2</v>
          </cell>
          <cell r="F2" t="str">
            <v>/gal</v>
          </cell>
        </row>
        <row r="3">
          <cell r="A3" t="str">
            <v>Gas East</v>
          </cell>
          <cell r="C3">
            <v>8.72E-2</v>
          </cell>
          <cell r="D3" t="str">
            <v>PBT No. 6</v>
          </cell>
          <cell r="E3">
            <v>0.06</v>
          </cell>
          <cell r="F3" t="str">
            <v>/gal</v>
          </cell>
          <cell r="G3">
            <v>1.3080000000000001</v>
          </cell>
          <cell r="H3">
            <v>1.3140000000000001</v>
          </cell>
          <cell r="I3">
            <v>1.3420000000000001</v>
          </cell>
          <cell r="J3">
            <v>1.35</v>
          </cell>
          <cell r="K3">
            <v>1.099</v>
          </cell>
          <cell r="L3">
            <v>1.1160000000000001</v>
          </cell>
          <cell r="M3">
            <v>1.1499999999999999</v>
          </cell>
          <cell r="N3">
            <v>1.149</v>
          </cell>
          <cell r="O3">
            <v>1.099</v>
          </cell>
          <cell r="P3">
            <v>1.099</v>
          </cell>
          <cell r="Q3">
            <v>1.099</v>
          </cell>
          <cell r="R3">
            <v>1.1990000000000001</v>
          </cell>
        </row>
        <row r="4">
          <cell r="G4">
            <v>1.2798434442270059</v>
          </cell>
          <cell r="H4">
            <v>1.2857142857142858</v>
          </cell>
          <cell r="I4">
            <v>1.3131115459882583</v>
          </cell>
          <cell r="J4">
            <v>1.3209393346379648</v>
          </cell>
          <cell r="K4">
            <v>1.0753424657534245</v>
          </cell>
        </row>
        <row r="5">
          <cell r="A5" t="str">
            <v>Sub-</v>
          </cell>
          <cell r="B5" t="str">
            <v>Annual</v>
          </cell>
          <cell r="C5" t="str">
            <v>Dwelling</v>
          </cell>
          <cell r="D5" t="str">
            <v>PBT</v>
          </cell>
          <cell r="E5" t="str">
            <v>Competitve</v>
          </cell>
          <cell r="F5" t="str">
            <v>Anchor</v>
          </cell>
          <cell r="G5" t="str">
            <v>Oil Price Multiplier   NO. 2 OIL  Retail&lt; 5,000 dt **</v>
          </cell>
          <cell r="T5" t="str">
            <v>Average</v>
          </cell>
        </row>
        <row r="6">
          <cell r="A6" t="str">
            <v>Segment</v>
          </cell>
          <cell r="B6" t="str">
            <v>Use</v>
          </cell>
          <cell r="C6" t="str">
            <v>Units</v>
          </cell>
          <cell r="E6" t="str">
            <v>Intelligence</v>
          </cell>
          <cell r="F6" t="str">
            <v>Price</v>
          </cell>
          <cell r="G6">
            <v>37530</v>
          </cell>
          <cell r="H6">
            <v>37561</v>
          </cell>
          <cell r="I6">
            <v>37591</v>
          </cell>
          <cell r="J6">
            <v>37622</v>
          </cell>
          <cell r="K6">
            <v>37288</v>
          </cell>
          <cell r="L6">
            <v>37339</v>
          </cell>
          <cell r="M6">
            <v>37347</v>
          </cell>
          <cell r="N6">
            <v>37377</v>
          </cell>
          <cell r="O6">
            <v>37408</v>
          </cell>
          <cell r="P6">
            <v>37438</v>
          </cell>
          <cell r="Q6">
            <v>37469</v>
          </cell>
          <cell r="R6">
            <v>37500</v>
          </cell>
        </row>
        <row r="7">
          <cell r="E7" t="str">
            <v>Adjustment</v>
          </cell>
          <cell r="G7">
            <v>1.4736666666666667</v>
          </cell>
          <cell r="H7">
            <v>1.4880000000000002</v>
          </cell>
          <cell r="I7">
            <v>1.5253333333333334</v>
          </cell>
          <cell r="J7">
            <v>1.6586666666666667</v>
          </cell>
          <cell r="K7">
            <v>1.3919999999999999</v>
          </cell>
          <cell r="L7">
            <v>1.401</v>
          </cell>
          <cell r="M7">
            <v>1.3703333333333332</v>
          </cell>
          <cell r="N7">
            <v>1.4136666666666666</v>
          </cell>
          <cell r="O7">
            <v>1.4103333333333332</v>
          </cell>
          <cell r="P7">
            <v>1.46</v>
          </cell>
          <cell r="Q7">
            <v>1.46</v>
          </cell>
          <cell r="R7">
            <v>1.4806666666666668</v>
          </cell>
          <cell r="T7">
            <v>1.461138888888889</v>
          </cell>
        </row>
        <row r="8">
          <cell r="E8" t="str">
            <v>Impact</v>
          </cell>
          <cell r="G8">
            <v>1.4048299968223705</v>
          </cell>
          <cell r="H8">
            <v>1.4184938036224979</v>
          </cell>
          <cell r="I8">
            <v>1.4540832538925963</v>
          </cell>
          <cell r="J8">
            <v>1.5811884334286623</v>
          </cell>
          <cell r="K8">
            <v>1.32697807435653</v>
          </cell>
          <cell r="L8">
            <v>1.3355576739752146</v>
          </cell>
          <cell r="M8">
            <v>1.3063234826819192</v>
          </cell>
          <cell r="N8">
            <v>1.3476326660311408</v>
          </cell>
          <cell r="O8">
            <v>1.344455036542739</v>
          </cell>
          <cell r="P8">
            <v>1.3918017159199239</v>
          </cell>
          <cell r="Q8">
            <v>1.3918017159199239</v>
          </cell>
          <cell r="R8">
            <v>1.4115030187480142</v>
          </cell>
          <cell r="T8">
            <v>1.3928874059951275</v>
          </cell>
        </row>
        <row r="9">
          <cell r="G9" t="str">
            <v>Oil Price Multiplier   Wholesale   Annual Usage &gt; 5,000 dt ***</v>
          </cell>
        </row>
        <row r="10">
          <cell r="B10" t="str">
            <v xml:space="preserve"> &lt; 5000 dt</v>
          </cell>
          <cell r="D10" t="str">
            <v>Comp Intell</v>
          </cell>
          <cell r="E10">
            <v>-7.0000000000000007E-2</v>
          </cell>
          <cell r="G10">
            <v>37530</v>
          </cell>
          <cell r="H10">
            <v>37561</v>
          </cell>
          <cell r="I10">
            <v>37591</v>
          </cell>
          <cell r="J10">
            <v>37622</v>
          </cell>
          <cell r="K10">
            <v>37288</v>
          </cell>
          <cell r="L10">
            <v>37339</v>
          </cell>
          <cell r="M10">
            <v>37347</v>
          </cell>
          <cell r="N10">
            <v>37377</v>
          </cell>
          <cell r="O10">
            <v>37408</v>
          </cell>
          <cell r="P10">
            <v>37438</v>
          </cell>
          <cell r="Q10">
            <v>37469</v>
          </cell>
          <cell r="R10">
            <v>37500</v>
          </cell>
        </row>
        <row r="11">
          <cell r="B11" t="str">
            <v>&gt;= 5000 dt</v>
          </cell>
          <cell r="D11" t="str">
            <v>Comp Intell</v>
          </cell>
          <cell r="E11">
            <v>0.25</v>
          </cell>
          <cell r="G11">
            <v>0.84484999999999999</v>
          </cell>
          <cell r="H11">
            <v>0.80467499999999992</v>
          </cell>
          <cell r="I11">
            <v>0.90402499999999997</v>
          </cell>
          <cell r="J11">
            <v>1.0074000000000001</v>
          </cell>
          <cell r="K11">
            <v>0.60545000000000004</v>
          </cell>
          <cell r="L11">
            <v>0.68490000000000006</v>
          </cell>
          <cell r="M11">
            <v>0.73612499999999992</v>
          </cell>
          <cell r="N11">
            <v>0.74072499999999986</v>
          </cell>
          <cell r="O11">
            <v>0.71602500000000002</v>
          </cell>
          <cell r="P11">
            <v>0.7271749999999999</v>
          </cell>
          <cell r="Q11">
            <v>0.77339999999999998</v>
          </cell>
          <cell r="R11">
            <v>0.83202500000000001</v>
          </cell>
          <cell r="T11">
            <v>0.78139791666666658</v>
          </cell>
        </row>
        <row r="12">
          <cell r="D12" t="str">
            <v>PBT</v>
          </cell>
          <cell r="G12">
            <v>1.2017780938833569</v>
          </cell>
          <cell r="H12">
            <v>1.1446301564722614</v>
          </cell>
          <cell r="I12">
            <v>1.2859530583214791</v>
          </cell>
          <cell r="J12">
            <v>1.4330014224751066</v>
          </cell>
          <cell r="K12">
            <v>0.86123755334281649</v>
          </cell>
          <cell r="L12">
            <v>0.97425320056899001</v>
          </cell>
          <cell r="M12">
            <v>1.0471194879089614</v>
          </cell>
          <cell r="N12">
            <v>1.0536628733997151</v>
          </cell>
          <cell r="O12">
            <v>1.0185277382645803</v>
          </cell>
          <cell r="P12">
            <v>1.034388335704125</v>
          </cell>
          <cell r="Q12">
            <v>1.1001422475106684</v>
          </cell>
          <cell r="R12">
            <v>1.1835348506401138</v>
          </cell>
          <cell r="T12">
            <v>1.1115190848743479</v>
          </cell>
        </row>
        <row r="13">
          <cell r="A13" t="str">
            <v>12M</v>
          </cell>
          <cell r="B13">
            <v>2550</v>
          </cell>
          <cell r="C13">
            <v>30</v>
          </cell>
          <cell r="D13">
            <v>0</v>
          </cell>
          <cell r="E13">
            <v>0.90200000000000002</v>
          </cell>
          <cell r="F13">
            <v>0.77800000000000002</v>
          </cell>
          <cell r="G13">
            <v>1.1236666666666668</v>
          </cell>
          <cell r="H13">
            <v>1.1380000000000003</v>
          </cell>
          <cell r="I13">
            <v>1.1753333333333336</v>
          </cell>
          <cell r="J13">
            <v>1.3086666666666669</v>
          </cell>
          <cell r="K13">
            <v>1.042</v>
          </cell>
          <cell r="L13">
            <v>1.0510000000000002</v>
          </cell>
          <cell r="M13">
            <v>1.0203333333333333</v>
          </cell>
          <cell r="N13">
            <v>1.0636666666666668</v>
          </cell>
          <cell r="O13">
            <v>1.0603333333333333</v>
          </cell>
          <cell r="P13">
            <v>1.1100000000000001</v>
          </cell>
          <cell r="Q13">
            <v>1.1100000000000001</v>
          </cell>
          <cell r="R13">
            <v>1.1306666666666669</v>
          </cell>
          <cell r="T13">
            <v>1.1111388888888889</v>
          </cell>
        </row>
        <row r="14">
          <cell r="A14" t="str">
            <v>12M</v>
          </cell>
          <cell r="B14">
            <v>3400</v>
          </cell>
          <cell r="C14">
            <v>40</v>
          </cell>
          <cell r="D14">
            <v>0</v>
          </cell>
          <cell r="E14">
            <v>0.90200000000000002</v>
          </cell>
          <cell r="F14">
            <v>0.751</v>
          </cell>
          <cell r="G14">
            <v>1.0936666666666668</v>
          </cell>
          <cell r="H14">
            <v>1.1080000000000003</v>
          </cell>
          <cell r="I14">
            <v>1.1453333333333335</v>
          </cell>
          <cell r="J14">
            <v>1.2786666666666668</v>
          </cell>
          <cell r="K14">
            <v>1.012</v>
          </cell>
          <cell r="L14">
            <v>1.0210000000000001</v>
          </cell>
          <cell r="M14">
            <v>0.99033333333333329</v>
          </cell>
          <cell r="N14">
            <v>1.0336666666666667</v>
          </cell>
          <cell r="O14">
            <v>1.0303333333333333</v>
          </cell>
          <cell r="P14">
            <v>1.08</v>
          </cell>
          <cell r="Q14">
            <v>1.08</v>
          </cell>
          <cell r="R14">
            <v>1.1006666666666669</v>
          </cell>
          <cell r="T14">
            <v>1.0811388888888891</v>
          </cell>
        </row>
        <row r="15">
          <cell r="A15" t="str">
            <v>12M</v>
          </cell>
          <cell r="B15">
            <v>4250</v>
          </cell>
          <cell r="C15">
            <v>50</v>
          </cell>
          <cell r="D15">
            <v>0</v>
          </cell>
          <cell r="E15">
            <v>0.88800000000000001</v>
          </cell>
          <cell r="F15">
            <v>0.72699999999999998</v>
          </cell>
          <cell r="G15">
            <v>1.0736666666666668</v>
          </cell>
          <cell r="H15">
            <v>1.0880000000000003</v>
          </cell>
          <cell r="I15">
            <v>1.1253333333333335</v>
          </cell>
          <cell r="J15">
            <v>1.2586666666666668</v>
          </cell>
          <cell r="K15">
            <v>0.99199999999999999</v>
          </cell>
          <cell r="L15">
            <v>1.0010000000000001</v>
          </cell>
          <cell r="M15">
            <v>0.97033333333333327</v>
          </cell>
          <cell r="N15">
            <v>1.0136666666666667</v>
          </cell>
          <cell r="O15">
            <v>1.0103333333333333</v>
          </cell>
          <cell r="P15">
            <v>1.06</v>
          </cell>
          <cell r="Q15">
            <v>1.06</v>
          </cell>
          <cell r="R15">
            <v>1.0806666666666669</v>
          </cell>
          <cell r="T15">
            <v>1.0611388888888891</v>
          </cell>
        </row>
        <row r="16">
          <cell r="A16" t="str">
            <v>12M331</v>
          </cell>
          <cell r="B16">
            <v>6375</v>
          </cell>
          <cell r="C16">
            <v>75</v>
          </cell>
          <cell r="D16">
            <v>0</v>
          </cell>
          <cell r="E16">
            <v>1.25</v>
          </cell>
          <cell r="F16">
            <v>0.69</v>
          </cell>
          <cell r="G16">
            <v>0.86485000000000001</v>
          </cell>
          <cell r="H16">
            <v>0.82467499999999994</v>
          </cell>
          <cell r="I16">
            <v>0.92402499999999999</v>
          </cell>
          <cell r="J16">
            <v>1.0274000000000001</v>
          </cell>
          <cell r="K16">
            <v>0.62545000000000006</v>
          </cell>
          <cell r="L16">
            <v>0.70490000000000008</v>
          </cell>
          <cell r="M16">
            <v>0.75612499999999994</v>
          </cell>
          <cell r="N16">
            <v>0.76072499999999987</v>
          </cell>
          <cell r="O16">
            <v>0.73602500000000004</v>
          </cell>
          <cell r="P16">
            <v>0.74717499999999992</v>
          </cell>
          <cell r="Q16">
            <v>0.79339999999999999</v>
          </cell>
          <cell r="R16">
            <v>0.85202500000000003</v>
          </cell>
          <cell r="T16">
            <v>0.8013979166666666</v>
          </cell>
        </row>
        <row r="17">
          <cell r="A17" t="str">
            <v>12M331</v>
          </cell>
          <cell r="B17">
            <v>8500</v>
          </cell>
          <cell r="C17">
            <v>100</v>
          </cell>
          <cell r="D17">
            <v>0</v>
          </cell>
          <cell r="E17">
            <v>1.25</v>
          </cell>
          <cell r="F17">
            <v>0.66800000000000004</v>
          </cell>
          <cell r="G17">
            <v>0.83484999999999998</v>
          </cell>
          <cell r="H17">
            <v>0.79467499999999991</v>
          </cell>
          <cell r="I17">
            <v>0.89402499999999996</v>
          </cell>
          <cell r="J17">
            <v>0.99740000000000006</v>
          </cell>
          <cell r="K17">
            <v>0.59545000000000003</v>
          </cell>
          <cell r="L17">
            <v>0.67490000000000006</v>
          </cell>
          <cell r="M17">
            <v>0.72612499999999991</v>
          </cell>
          <cell r="N17">
            <v>0.73072499999999985</v>
          </cell>
          <cell r="O17">
            <v>0.70602500000000001</v>
          </cell>
          <cell r="P17">
            <v>0.7171749999999999</v>
          </cell>
          <cell r="Q17">
            <v>0.76339999999999997</v>
          </cell>
          <cell r="R17">
            <v>0.82202500000000001</v>
          </cell>
          <cell r="T17">
            <v>0.77139791666666679</v>
          </cell>
        </row>
        <row r="18">
          <cell r="A18" t="str">
            <v>12M331</v>
          </cell>
          <cell r="B18">
            <v>12750</v>
          </cell>
          <cell r="C18">
            <v>150</v>
          </cell>
          <cell r="D18">
            <v>0</v>
          </cell>
          <cell r="E18">
            <v>1.25</v>
          </cell>
          <cell r="F18">
            <v>0.63050000000000006</v>
          </cell>
          <cell r="G18">
            <v>0.81484999999999996</v>
          </cell>
          <cell r="H18">
            <v>0.77467499999999989</v>
          </cell>
          <cell r="I18">
            <v>0.87402499999999994</v>
          </cell>
          <cell r="J18">
            <v>0.97740000000000005</v>
          </cell>
          <cell r="K18">
            <v>0.57545000000000002</v>
          </cell>
          <cell r="L18">
            <v>0.65490000000000004</v>
          </cell>
          <cell r="M18">
            <v>0.70612499999999989</v>
          </cell>
          <cell r="N18">
            <v>0.71072499999999983</v>
          </cell>
          <cell r="O18">
            <v>0.686025</v>
          </cell>
          <cell r="P18">
            <v>0.69717499999999988</v>
          </cell>
          <cell r="Q18">
            <v>0.74339999999999995</v>
          </cell>
          <cell r="R18">
            <v>0.80202499999999999</v>
          </cell>
          <cell r="T18">
            <v>0.75139791666666678</v>
          </cell>
        </row>
        <row r="19">
          <cell r="A19" t="str">
            <v>12M331</v>
          </cell>
          <cell r="B19">
            <v>17000</v>
          </cell>
          <cell r="C19">
            <v>200</v>
          </cell>
          <cell r="D19">
            <v>0</v>
          </cell>
          <cell r="E19">
            <v>1.25</v>
          </cell>
          <cell r="F19">
            <v>0.59466666666666668</v>
          </cell>
          <cell r="G19">
            <v>0.79485000000000006</v>
          </cell>
          <cell r="H19">
            <v>0.75467499999999998</v>
          </cell>
          <cell r="I19">
            <v>0.85402500000000003</v>
          </cell>
          <cell r="J19">
            <v>0.95740000000000003</v>
          </cell>
          <cell r="K19">
            <v>0.55545</v>
          </cell>
          <cell r="L19">
            <v>0.63490000000000002</v>
          </cell>
          <cell r="M19">
            <v>0.68612499999999987</v>
          </cell>
          <cell r="N19">
            <v>0.69072499999999981</v>
          </cell>
          <cell r="O19">
            <v>0.66602500000000009</v>
          </cell>
          <cell r="P19">
            <v>0.67717499999999986</v>
          </cell>
          <cell r="Q19">
            <v>0.72340000000000004</v>
          </cell>
          <cell r="R19">
            <v>0.78202499999999997</v>
          </cell>
          <cell r="T19">
            <v>0.73139791666666654</v>
          </cell>
        </row>
        <row r="20">
          <cell r="A20" t="str">
            <v>12M331</v>
          </cell>
          <cell r="B20">
            <v>25500</v>
          </cell>
          <cell r="C20">
            <v>300</v>
          </cell>
          <cell r="D20">
            <v>0</v>
          </cell>
          <cell r="E20">
            <v>1.25</v>
          </cell>
          <cell r="F20">
            <v>0.52749999999999997</v>
          </cell>
          <cell r="G20">
            <v>0.77485000000000004</v>
          </cell>
          <cell r="H20">
            <v>0.73467499999999997</v>
          </cell>
          <cell r="I20">
            <v>0.83402500000000002</v>
          </cell>
          <cell r="J20">
            <v>0.93740000000000012</v>
          </cell>
          <cell r="K20">
            <v>0.53545000000000009</v>
          </cell>
          <cell r="L20">
            <v>0.61490000000000011</v>
          </cell>
          <cell r="M20">
            <v>0.66612499999999997</v>
          </cell>
          <cell r="N20">
            <v>0.6707249999999999</v>
          </cell>
          <cell r="O20">
            <v>0.64602500000000007</v>
          </cell>
          <cell r="P20">
            <v>0.65717499999999995</v>
          </cell>
          <cell r="Q20">
            <v>0.70340000000000003</v>
          </cell>
          <cell r="R20">
            <v>0.76202500000000006</v>
          </cell>
          <cell r="T20">
            <v>0.71139791666666674</v>
          </cell>
        </row>
        <row r="21">
          <cell r="A21" t="str">
            <v>12M331</v>
          </cell>
          <cell r="B21">
            <v>34000</v>
          </cell>
          <cell r="C21">
            <v>400</v>
          </cell>
          <cell r="D21">
            <v>0</v>
          </cell>
          <cell r="E21">
            <v>1.25</v>
          </cell>
          <cell r="F21">
            <v>0.51900000000000002</v>
          </cell>
          <cell r="G21">
            <v>0.76485000000000003</v>
          </cell>
          <cell r="H21">
            <v>0.72467499999999996</v>
          </cell>
          <cell r="I21">
            <v>0.82402500000000001</v>
          </cell>
          <cell r="J21">
            <v>0.92740000000000011</v>
          </cell>
          <cell r="K21">
            <v>0.52545000000000008</v>
          </cell>
          <cell r="L21">
            <v>0.6049000000000001</v>
          </cell>
          <cell r="M21">
            <v>0.65612499999999996</v>
          </cell>
          <cell r="N21">
            <v>0.6607249999999999</v>
          </cell>
          <cell r="O21">
            <v>0.63602500000000006</v>
          </cell>
          <cell r="P21">
            <v>0.64717499999999994</v>
          </cell>
          <cell r="Q21">
            <v>0.69340000000000002</v>
          </cell>
          <cell r="R21">
            <v>0.75202500000000005</v>
          </cell>
          <cell r="T21">
            <v>0.70139791666666673</v>
          </cell>
        </row>
        <row r="22">
          <cell r="A22" t="str">
            <v>330pbt</v>
          </cell>
          <cell r="B22">
            <v>2500</v>
          </cell>
          <cell r="D22">
            <v>7.5999999999999998E-2</v>
          </cell>
          <cell r="E22">
            <v>0.92300000000000004</v>
          </cell>
          <cell r="F22">
            <v>0.77800000000000002</v>
          </cell>
          <cell r="G22">
            <v>1.1996666666666669</v>
          </cell>
          <cell r="H22">
            <v>1.2140000000000004</v>
          </cell>
          <cell r="I22">
            <v>1.2513333333333336</v>
          </cell>
          <cell r="J22">
            <v>1.3846666666666669</v>
          </cell>
          <cell r="K22">
            <v>1.121</v>
          </cell>
          <cell r="L22">
            <v>1.1300000000000001</v>
          </cell>
          <cell r="M22">
            <v>1.0993333333333333</v>
          </cell>
          <cell r="N22">
            <v>1.1426666666666667</v>
          </cell>
          <cell r="O22">
            <v>1.1393333333333333</v>
          </cell>
          <cell r="P22">
            <v>1.1890000000000001</v>
          </cell>
          <cell r="Q22">
            <v>1.1890000000000001</v>
          </cell>
          <cell r="R22">
            <v>1.2096666666666669</v>
          </cell>
          <cell r="T22">
            <v>1.189138888888889</v>
          </cell>
        </row>
        <row r="23">
          <cell r="A23" t="str">
            <v>330pbt</v>
          </cell>
          <cell r="B23">
            <v>5000</v>
          </cell>
          <cell r="D23">
            <v>0.06</v>
          </cell>
          <cell r="E23">
            <v>1.25</v>
          </cell>
          <cell r="F23">
            <v>0.70300000000000007</v>
          </cell>
          <cell r="G23">
            <v>0.90484999999999993</v>
          </cell>
          <cell r="H23">
            <v>0.86467499999999986</v>
          </cell>
          <cell r="I23">
            <v>0.96402499999999991</v>
          </cell>
          <cell r="J23">
            <v>1.0674000000000001</v>
          </cell>
          <cell r="K23">
            <v>0.66644999999999999</v>
          </cell>
          <cell r="L23">
            <v>0.74590000000000001</v>
          </cell>
          <cell r="M23">
            <v>0.79712499999999986</v>
          </cell>
          <cell r="N23">
            <v>0.8017249999999998</v>
          </cell>
          <cell r="O23">
            <v>0.77702500000000008</v>
          </cell>
          <cell r="P23">
            <v>0.78817499999999985</v>
          </cell>
          <cell r="Q23">
            <v>0.83440000000000003</v>
          </cell>
          <cell r="R23">
            <v>0.89302499999999996</v>
          </cell>
          <cell r="T23">
            <v>0.84206458333333334</v>
          </cell>
        </row>
        <row r="24">
          <cell r="A24" t="str">
            <v>331pbt</v>
          </cell>
          <cell r="B24">
            <v>7500</v>
          </cell>
          <cell r="D24">
            <v>0.06</v>
          </cell>
          <cell r="E24">
            <v>1.25</v>
          </cell>
          <cell r="F24">
            <v>0.67800000000000005</v>
          </cell>
          <cell r="G24">
            <v>0.87484999999999991</v>
          </cell>
          <cell r="H24">
            <v>0.83467499999999983</v>
          </cell>
          <cell r="I24">
            <v>0.93402499999999988</v>
          </cell>
          <cell r="J24">
            <v>1.0374000000000001</v>
          </cell>
          <cell r="K24">
            <v>0.63644999999999996</v>
          </cell>
          <cell r="L24">
            <v>0.71589999999999998</v>
          </cell>
          <cell r="M24">
            <v>0.76712499999999983</v>
          </cell>
          <cell r="N24">
            <v>0.77172499999999977</v>
          </cell>
          <cell r="O24">
            <v>0.74702500000000005</v>
          </cell>
          <cell r="P24">
            <v>0.75817499999999982</v>
          </cell>
          <cell r="Q24">
            <v>0.8044</v>
          </cell>
          <cell r="R24">
            <v>0.86302499999999993</v>
          </cell>
          <cell r="T24">
            <v>0.8120645833333332</v>
          </cell>
        </row>
        <row r="25">
          <cell r="A25" t="str">
            <v>331pbt</v>
          </cell>
          <cell r="B25">
            <v>10000</v>
          </cell>
          <cell r="D25">
            <v>0.06</v>
          </cell>
          <cell r="E25">
            <v>1.25</v>
          </cell>
          <cell r="F25">
            <v>0.65300000000000002</v>
          </cell>
          <cell r="G25">
            <v>0.8648499999999999</v>
          </cell>
          <cell r="H25">
            <v>0.82467499999999982</v>
          </cell>
          <cell r="I25">
            <v>0.92402499999999987</v>
          </cell>
          <cell r="J25">
            <v>1.0274000000000001</v>
          </cell>
          <cell r="K25">
            <v>0.62644999999999995</v>
          </cell>
          <cell r="L25">
            <v>0.70589999999999997</v>
          </cell>
          <cell r="M25">
            <v>0.75712499999999983</v>
          </cell>
          <cell r="N25">
            <v>0.76172499999999976</v>
          </cell>
          <cell r="O25">
            <v>0.73702500000000004</v>
          </cell>
          <cell r="P25">
            <v>0.74817499999999981</v>
          </cell>
          <cell r="Q25">
            <v>0.7944</v>
          </cell>
          <cell r="R25">
            <v>0.85302499999999992</v>
          </cell>
          <cell r="T25">
            <v>0.8020645833333333</v>
          </cell>
        </row>
        <row r="26">
          <cell r="A26" t="str">
            <v>331pbt</v>
          </cell>
          <cell r="B26">
            <v>15000</v>
          </cell>
          <cell r="D26">
            <v>0.06</v>
          </cell>
          <cell r="E26">
            <v>1.25</v>
          </cell>
          <cell r="F26">
            <v>0.6113333333333334</v>
          </cell>
          <cell r="G26">
            <v>0.83484999999999987</v>
          </cell>
          <cell r="H26">
            <v>0.7946749999999998</v>
          </cell>
          <cell r="I26">
            <v>0.89402499999999985</v>
          </cell>
          <cell r="J26">
            <v>0.99740000000000006</v>
          </cell>
          <cell r="K26">
            <v>0.59644999999999992</v>
          </cell>
          <cell r="L26">
            <v>0.67589999999999995</v>
          </cell>
          <cell r="M26">
            <v>0.7271249999999998</v>
          </cell>
          <cell r="N26">
            <v>0.73172499999999974</v>
          </cell>
          <cell r="O26">
            <v>0.70702500000000001</v>
          </cell>
          <cell r="P26">
            <v>0.71817499999999979</v>
          </cell>
          <cell r="Q26">
            <v>0.76439999999999997</v>
          </cell>
          <cell r="R26">
            <v>0.8230249999999999</v>
          </cell>
          <cell r="T26">
            <v>0.77206458333333305</v>
          </cell>
        </row>
        <row r="27">
          <cell r="A27" t="str">
            <v>331pbt</v>
          </cell>
          <cell r="B27">
            <v>25000</v>
          </cell>
          <cell r="D27">
            <v>0.06</v>
          </cell>
          <cell r="E27">
            <v>1.25</v>
          </cell>
          <cell r="F27">
            <v>0.52800000000000002</v>
          </cell>
          <cell r="G27">
            <v>0.81485000000000007</v>
          </cell>
          <cell r="H27">
            <v>0.774675</v>
          </cell>
          <cell r="I27">
            <v>0.87402500000000005</v>
          </cell>
          <cell r="J27">
            <v>0.97740000000000005</v>
          </cell>
          <cell r="K27">
            <v>0.57645000000000013</v>
          </cell>
          <cell r="L27">
            <v>0.65590000000000015</v>
          </cell>
          <cell r="M27">
            <v>0.707125</v>
          </cell>
          <cell r="N27">
            <v>0.71172499999999994</v>
          </cell>
          <cell r="O27">
            <v>0.687025</v>
          </cell>
          <cell r="P27">
            <v>0.69817499999999999</v>
          </cell>
          <cell r="Q27">
            <v>0.74439999999999995</v>
          </cell>
          <cell r="R27">
            <v>0.8030250000000001</v>
          </cell>
          <cell r="T27">
            <v>0.75206458333333337</v>
          </cell>
        </row>
        <row r="28">
          <cell r="A28" t="str">
            <v>331pbt</v>
          </cell>
          <cell r="B28">
            <v>50000</v>
          </cell>
          <cell r="D28">
            <v>0.06</v>
          </cell>
          <cell r="E28">
            <v>1.25</v>
          </cell>
          <cell r="F28">
            <v>0.503</v>
          </cell>
          <cell r="G28">
            <v>0.80484999999999995</v>
          </cell>
          <cell r="H28">
            <v>0.76467499999999988</v>
          </cell>
          <cell r="I28">
            <v>0.86402499999999993</v>
          </cell>
          <cell r="J28">
            <v>0.96740000000000015</v>
          </cell>
          <cell r="K28">
            <v>0.56645000000000001</v>
          </cell>
          <cell r="L28">
            <v>0.64590000000000003</v>
          </cell>
          <cell r="M28">
            <v>0.69712499999999988</v>
          </cell>
          <cell r="N28">
            <v>0.70172499999999982</v>
          </cell>
          <cell r="O28">
            <v>0.6770250000000001</v>
          </cell>
          <cell r="P28">
            <v>0.68817499999999987</v>
          </cell>
          <cell r="Q28">
            <v>0.73440000000000005</v>
          </cell>
          <cell r="R28">
            <v>0.79302499999999998</v>
          </cell>
          <cell r="T28">
            <v>0.74206458333333336</v>
          </cell>
        </row>
        <row r="29">
          <cell r="A29">
            <v>330</v>
          </cell>
          <cell r="B29">
            <v>2500</v>
          </cell>
          <cell r="D29">
            <v>0</v>
          </cell>
          <cell r="E29">
            <v>0.90200000000000002</v>
          </cell>
          <cell r="F29">
            <v>0.77800000000000002</v>
          </cell>
          <cell r="G29">
            <v>1.1236666666666668</v>
          </cell>
          <cell r="H29">
            <v>1.1380000000000003</v>
          </cell>
          <cell r="I29">
            <v>1.1753333333333336</v>
          </cell>
          <cell r="J29">
            <v>1.3086666666666669</v>
          </cell>
          <cell r="K29">
            <v>1.042</v>
          </cell>
          <cell r="L29">
            <v>1.0510000000000002</v>
          </cell>
          <cell r="M29">
            <v>1.0203333333333333</v>
          </cell>
          <cell r="N29">
            <v>1.0636666666666668</v>
          </cell>
          <cell r="O29">
            <v>1.0603333333333333</v>
          </cell>
          <cell r="P29">
            <v>1.1100000000000001</v>
          </cell>
          <cell r="Q29">
            <v>1.1100000000000001</v>
          </cell>
          <cell r="R29">
            <v>1.1306666666666669</v>
          </cell>
          <cell r="T29">
            <v>1.1111388888888889</v>
          </cell>
        </row>
        <row r="30">
          <cell r="A30">
            <v>330</v>
          </cell>
          <cell r="B30">
            <v>5000</v>
          </cell>
          <cell r="D30">
            <v>0</v>
          </cell>
          <cell r="E30">
            <v>1.25</v>
          </cell>
          <cell r="F30">
            <v>0.70300000000000007</v>
          </cell>
          <cell r="G30">
            <v>0.84484999999999999</v>
          </cell>
          <cell r="H30">
            <v>0.80467499999999992</v>
          </cell>
          <cell r="I30">
            <v>0.90402499999999997</v>
          </cell>
          <cell r="J30">
            <v>1.0074000000000001</v>
          </cell>
          <cell r="K30">
            <v>0.60545000000000004</v>
          </cell>
          <cell r="L30">
            <v>0.68490000000000006</v>
          </cell>
          <cell r="M30">
            <v>0.73612499999999992</v>
          </cell>
          <cell r="N30">
            <v>0.74072499999999986</v>
          </cell>
          <cell r="O30">
            <v>0.71602500000000002</v>
          </cell>
          <cell r="P30">
            <v>0.7271749999999999</v>
          </cell>
          <cell r="Q30">
            <v>0.77339999999999998</v>
          </cell>
          <cell r="R30">
            <v>0.83202500000000001</v>
          </cell>
          <cell r="T30">
            <v>0.78139791666666658</v>
          </cell>
        </row>
        <row r="31">
          <cell r="A31">
            <v>331</v>
          </cell>
          <cell r="B31">
            <v>7500</v>
          </cell>
          <cell r="D31">
            <v>0</v>
          </cell>
          <cell r="E31">
            <v>1.25</v>
          </cell>
          <cell r="F31">
            <v>0.67800000000000005</v>
          </cell>
          <cell r="G31">
            <v>0.81484999999999985</v>
          </cell>
          <cell r="H31">
            <v>0.77467499999999978</v>
          </cell>
          <cell r="I31">
            <v>0.87402499999999983</v>
          </cell>
          <cell r="J31">
            <v>0.97740000000000005</v>
          </cell>
          <cell r="K31">
            <v>0.57545000000000002</v>
          </cell>
          <cell r="L31">
            <v>0.65490000000000004</v>
          </cell>
          <cell r="M31">
            <v>0.70612499999999989</v>
          </cell>
          <cell r="N31">
            <v>0.71072499999999983</v>
          </cell>
          <cell r="O31">
            <v>0.68602500000000011</v>
          </cell>
          <cell r="P31">
            <v>0.69717499999999988</v>
          </cell>
          <cell r="Q31">
            <v>0.74340000000000006</v>
          </cell>
          <cell r="R31">
            <v>0.80202499999999999</v>
          </cell>
          <cell r="T31">
            <v>0.75139791666666678</v>
          </cell>
        </row>
        <row r="32">
          <cell r="A32">
            <v>331</v>
          </cell>
          <cell r="B32">
            <v>10000</v>
          </cell>
          <cell r="D32">
            <v>0</v>
          </cell>
          <cell r="E32">
            <v>1.25</v>
          </cell>
          <cell r="F32">
            <v>0.65300000000000002</v>
          </cell>
          <cell r="G32">
            <v>0.80484999999999984</v>
          </cell>
          <cell r="H32">
            <v>0.76467499999999977</v>
          </cell>
          <cell r="I32">
            <v>0.86402499999999982</v>
          </cell>
          <cell r="J32">
            <v>0.96740000000000004</v>
          </cell>
          <cell r="K32">
            <v>0.56545000000000001</v>
          </cell>
          <cell r="L32">
            <v>0.64490000000000003</v>
          </cell>
          <cell r="M32">
            <v>0.69612499999999988</v>
          </cell>
          <cell r="N32">
            <v>0.70072499999999982</v>
          </cell>
          <cell r="O32">
            <v>0.6760250000000001</v>
          </cell>
          <cell r="P32">
            <v>0.68717499999999987</v>
          </cell>
          <cell r="Q32">
            <v>0.73340000000000005</v>
          </cell>
          <cell r="R32">
            <v>0.79202499999999998</v>
          </cell>
          <cell r="T32">
            <v>0.74139791666666666</v>
          </cell>
        </row>
        <row r="33">
          <cell r="A33">
            <v>331</v>
          </cell>
          <cell r="B33">
            <v>15000</v>
          </cell>
          <cell r="D33">
            <v>0</v>
          </cell>
          <cell r="E33">
            <v>1.25</v>
          </cell>
          <cell r="F33">
            <v>0.6113333333333334</v>
          </cell>
          <cell r="G33">
            <v>0.77484999999999982</v>
          </cell>
          <cell r="H33">
            <v>0.73467499999999974</v>
          </cell>
          <cell r="I33">
            <v>0.83402499999999979</v>
          </cell>
          <cell r="J33">
            <v>0.93740000000000001</v>
          </cell>
          <cell r="K33">
            <v>0.53544999999999998</v>
          </cell>
          <cell r="L33">
            <v>0.6149</v>
          </cell>
          <cell r="M33">
            <v>0.66612499999999986</v>
          </cell>
          <cell r="N33">
            <v>0.67072499999999979</v>
          </cell>
          <cell r="O33">
            <v>0.64602500000000007</v>
          </cell>
          <cell r="P33">
            <v>0.65717499999999984</v>
          </cell>
          <cell r="Q33">
            <v>0.70340000000000003</v>
          </cell>
          <cell r="R33">
            <v>0.76202499999999995</v>
          </cell>
          <cell r="T33">
            <v>0.71139791666666674</v>
          </cell>
        </row>
        <row r="34">
          <cell r="A34">
            <v>331</v>
          </cell>
          <cell r="B34">
            <v>25000</v>
          </cell>
          <cell r="D34">
            <v>0</v>
          </cell>
          <cell r="E34">
            <v>1.25</v>
          </cell>
          <cell r="F34">
            <v>0.52800000000000002</v>
          </cell>
          <cell r="G34">
            <v>0.75485000000000002</v>
          </cell>
          <cell r="H34">
            <v>0.71467499999999995</v>
          </cell>
          <cell r="I34">
            <v>0.814025</v>
          </cell>
          <cell r="J34">
            <v>0.91739999999999999</v>
          </cell>
          <cell r="K34">
            <v>0.51545000000000019</v>
          </cell>
          <cell r="L34">
            <v>0.59490000000000021</v>
          </cell>
          <cell r="M34">
            <v>0.64612500000000006</v>
          </cell>
          <cell r="N34">
            <v>0.650725</v>
          </cell>
          <cell r="O34">
            <v>0.62602500000000005</v>
          </cell>
          <cell r="P34">
            <v>0.63717500000000005</v>
          </cell>
          <cell r="Q34">
            <v>0.68340000000000001</v>
          </cell>
          <cell r="R34">
            <v>0.74202500000000016</v>
          </cell>
          <cell r="T34">
            <v>0.69139791666666672</v>
          </cell>
        </row>
        <row r="35">
          <cell r="A35">
            <v>331</v>
          </cell>
          <cell r="B35">
            <v>50000</v>
          </cell>
          <cell r="D35">
            <v>0</v>
          </cell>
          <cell r="E35">
            <v>1.25</v>
          </cell>
          <cell r="F35">
            <v>0.503</v>
          </cell>
          <cell r="G35">
            <v>0.74485000000000001</v>
          </cell>
          <cell r="H35">
            <v>0.70467499999999994</v>
          </cell>
          <cell r="I35">
            <v>0.80402499999999999</v>
          </cell>
          <cell r="J35">
            <v>0.90740000000000021</v>
          </cell>
          <cell r="K35">
            <v>0.50544999999999995</v>
          </cell>
          <cell r="L35">
            <v>0.58489999999999998</v>
          </cell>
          <cell r="M35">
            <v>0.63612499999999983</v>
          </cell>
          <cell r="N35">
            <v>0.64072499999999977</v>
          </cell>
          <cell r="O35">
            <v>0.61602500000000004</v>
          </cell>
          <cell r="P35">
            <v>0.62717499999999982</v>
          </cell>
          <cell r="Q35">
            <v>0.6734</v>
          </cell>
          <cell r="R35">
            <v>0.73202499999999993</v>
          </cell>
          <cell r="T35">
            <v>0.68139791666666649</v>
          </cell>
        </row>
        <row r="36">
          <cell r="A36">
            <v>332</v>
          </cell>
          <cell r="B36">
            <v>75000</v>
          </cell>
          <cell r="D36">
            <v>0</v>
          </cell>
          <cell r="E36">
            <v>1.25</v>
          </cell>
          <cell r="F36">
            <v>0.502</v>
          </cell>
          <cell r="G36">
            <v>0.72484999999999999</v>
          </cell>
          <cell r="H36">
            <v>0.68467499999999992</v>
          </cell>
          <cell r="I36">
            <v>0.78402499999999997</v>
          </cell>
          <cell r="J36">
            <v>0.88740000000000019</v>
          </cell>
          <cell r="K36">
            <v>0.48544999999999994</v>
          </cell>
          <cell r="L36">
            <v>0.56489999999999996</v>
          </cell>
          <cell r="M36">
            <v>0.61612499999999981</v>
          </cell>
          <cell r="N36">
            <v>0.62072499999999975</v>
          </cell>
          <cell r="O36">
            <v>0.59602500000000003</v>
          </cell>
          <cell r="P36">
            <v>0.6071749999999998</v>
          </cell>
          <cell r="Q36">
            <v>0.65339999999999998</v>
          </cell>
          <cell r="R36">
            <v>0.71202499999999991</v>
          </cell>
          <cell r="T36">
            <v>0.6613979166666667</v>
          </cell>
        </row>
        <row r="37">
          <cell r="A37">
            <v>332</v>
          </cell>
          <cell r="B37">
            <v>100000</v>
          </cell>
          <cell r="D37">
            <v>0</v>
          </cell>
          <cell r="E37">
            <v>1.25</v>
          </cell>
          <cell r="F37">
            <v>0.501</v>
          </cell>
          <cell r="G37">
            <v>0.70484999999999998</v>
          </cell>
          <cell r="H37">
            <v>0.6646749999999999</v>
          </cell>
          <cell r="I37">
            <v>0.76402499999999995</v>
          </cell>
          <cell r="J37">
            <v>0.86740000000000017</v>
          </cell>
          <cell r="K37">
            <v>0.46544999999999997</v>
          </cell>
          <cell r="L37">
            <v>0.54489999999999994</v>
          </cell>
          <cell r="M37">
            <v>0.59612499999999979</v>
          </cell>
          <cell r="N37">
            <v>0.60072499999999973</v>
          </cell>
          <cell r="O37">
            <v>0.57602500000000001</v>
          </cell>
          <cell r="P37">
            <v>0.58717499999999978</v>
          </cell>
          <cell r="Q37">
            <v>0.63339999999999996</v>
          </cell>
          <cell r="R37">
            <v>0.69202499999999989</v>
          </cell>
          <cell r="T37">
            <v>0.64139791666666668</v>
          </cell>
        </row>
        <row r="38">
          <cell r="A38">
            <v>332</v>
          </cell>
          <cell r="B38">
            <v>200000</v>
          </cell>
          <cell r="D38">
            <v>0</v>
          </cell>
          <cell r="E38">
            <v>1.25</v>
          </cell>
          <cell r="F38">
            <v>0.5</v>
          </cell>
          <cell r="G38">
            <v>0.68484999999999996</v>
          </cell>
          <cell r="H38">
            <v>0.64467499999999989</v>
          </cell>
          <cell r="I38">
            <v>0.74402499999999994</v>
          </cell>
          <cell r="J38">
            <v>0.84740000000000015</v>
          </cell>
          <cell r="K38">
            <v>0.44544999999999996</v>
          </cell>
          <cell r="L38">
            <v>0.52489999999999992</v>
          </cell>
          <cell r="M38">
            <v>0.57612499999999978</v>
          </cell>
          <cell r="N38">
            <v>0.58072499999999971</v>
          </cell>
          <cell r="O38">
            <v>0.55602499999999999</v>
          </cell>
          <cell r="P38">
            <v>0.56717499999999976</v>
          </cell>
          <cell r="Q38">
            <v>0.61339999999999995</v>
          </cell>
          <cell r="R38">
            <v>0.67202499999999987</v>
          </cell>
          <cell r="T38">
            <v>0.62139791666666655</v>
          </cell>
        </row>
        <row r="39">
          <cell r="A39">
            <v>332</v>
          </cell>
          <cell r="B39">
            <v>300000</v>
          </cell>
          <cell r="D39">
            <v>0</v>
          </cell>
          <cell r="E39">
            <v>1.25</v>
          </cell>
          <cell r="F39">
            <v>0.49</v>
          </cell>
          <cell r="G39">
            <v>0.66485000000000005</v>
          </cell>
          <cell r="H39">
            <v>0.62467499999999998</v>
          </cell>
          <cell r="I39">
            <v>0.72402500000000003</v>
          </cell>
          <cell r="J39">
            <v>0.82740000000000025</v>
          </cell>
          <cell r="K39">
            <v>0.42544999999999994</v>
          </cell>
          <cell r="L39">
            <v>0.50490000000000002</v>
          </cell>
          <cell r="M39">
            <v>0.55612499999999987</v>
          </cell>
          <cell r="N39">
            <v>0.56072499999999981</v>
          </cell>
          <cell r="O39">
            <v>0.53602500000000008</v>
          </cell>
          <cell r="P39">
            <v>0.54717499999999986</v>
          </cell>
          <cell r="Q39">
            <v>0.59340000000000004</v>
          </cell>
          <cell r="R39">
            <v>0.65202499999999997</v>
          </cell>
          <cell r="T39">
            <v>0.60139791666666675</v>
          </cell>
        </row>
        <row r="40">
          <cell r="A40" t="str">
            <v>332pbt</v>
          </cell>
          <cell r="B40">
            <v>75000</v>
          </cell>
          <cell r="D40">
            <v>0.06</v>
          </cell>
          <cell r="E40">
            <v>1.25</v>
          </cell>
          <cell r="F40">
            <v>0.56200000000000006</v>
          </cell>
          <cell r="G40">
            <v>0.78485000000000005</v>
          </cell>
          <cell r="H40">
            <v>0.74467499999999998</v>
          </cell>
          <cell r="I40">
            <v>0.84402500000000003</v>
          </cell>
          <cell r="J40">
            <v>0.94740000000000024</v>
          </cell>
          <cell r="K40">
            <v>0.54644999999999988</v>
          </cell>
          <cell r="L40">
            <v>0.6258999999999999</v>
          </cell>
          <cell r="M40">
            <v>0.67712499999999975</v>
          </cell>
          <cell r="N40">
            <v>0.68172499999999969</v>
          </cell>
          <cell r="O40">
            <v>0.65702499999999997</v>
          </cell>
          <cell r="P40">
            <v>0.66817499999999974</v>
          </cell>
          <cell r="Q40">
            <v>0.71439999999999992</v>
          </cell>
          <cell r="R40">
            <v>0.77302499999999985</v>
          </cell>
          <cell r="T40">
            <v>0.72206458333333334</v>
          </cell>
        </row>
        <row r="41">
          <cell r="A41" t="str">
            <v>332pbt</v>
          </cell>
          <cell r="B41">
            <v>100000</v>
          </cell>
          <cell r="D41">
            <v>0.06</v>
          </cell>
          <cell r="E41">
            <v>1.25</v>
          </cell>
          <cell r="F41">
            <v>0.56099999999999994</v>
          </cell>
          <cell r="G41">
            <v>0.76485000000000003</v>
          </cell>
          <cell r="H41">
            <v>0.72467499999999996</v>
          </cell>
          <cell r="I41">
            <v>0.82402500000000001</v>
          </cell>
          <cell r="J41">
            <v>0.92740000000000022</v>
          </cell>
          <cell r="K41">
            <v>0.52644999999999997</v>
          </cell>
          <cell r="L41">
            <v>0.60589999999999988</v>
          </cell>
          <cell r="M41">
            <v>0.65712499999999974</v>
          </cell>
          <cell r="N41">
            <v>0.66172499999999967</v>
          </cell>
          <cell r="O41">
            <v>0.63702499999999995</v>
          </cell>
          <cell r="P41">
            <v>0.64817499999999972</v>
          </cell>
          <cell r="Q41">
            <v>0.69439999999999991</v>
          </cell>
          <cell r="R41">
            <v>0.75302499999999983</v>
          </cell>
          <cell r="T41">
            <v>0.70206458333333321</v>
          </cell>
        </row>
        <row r="42">
          <cell r="A42" t="str">
            <v>332pbt</v>
          </cell>
          <cell r="B42">
            <v>200000</v>
          </cell>
          <cell r="D42">
            <v>0.06</v>
          </cell>
          <cell r="E42">
            <v>1.25</v>
          </cell>
          <cell r="F42">
            <v>0.56000000000000005</v>
          </cell>
          <cell r="G42">
            <v>0.74485000000000001</v>
          </cell>
          <cell r="H42">
            <v>0.70467499999999994</v>
          </cell>
          <cell r="I42">
            <v>0.80402499999999999</v>
          </cell>
          <cell r="J42">
            <v>0.90740000000000021</v>
          </cell>
          <cell r="K42">
            <v>0.50644999999999996</v>
          </cell>
          <cell r="L42">
            <v>0.58589999999999987</v>
          </cell>
          <cell r="M42">
            <v>0.63712499999999972</v>
          </cell>
          <cell r="N42">
            <v>0.64172499999999966</v>
          </cell>
          <cell r="O42">
            <v>0.61702499999999993</v>
          </cell>
          <cell r="P42">
            <v>0.62817499999999971</v>
          </cell>
          <cell r="Q42">
            <v>0.67439999999999989</v>
          </cell>
          <cell r="R42">
            <v>0.73302499999999982</v>
          </cell>
          <cell r="T42">
            <v>0.68206458333333309</v>
          </cell>
        </row>
        <row r="43">
          <cell r="A43" t="str">
            <v>332pbt</v>
          </cell>
          <cell r="B43">
            <v>300000</v>
          </cell>
          <cell r="D43">
            <v>0.06</v>
          </cell>
          <cell r="E43">
            <v>1.25</v>
          </cell>
          <cell r="F43">
            <v>0.55000000000000004</v>
          </cell>
          <cell r="G43">
            <v>0.72484999999999999</v>
          </cell>
          <cell r="H43">
            <v>0.68467499999999992</v>
          </cell>
          <cell r="I43">
            <v>0.78402499999999997</v>
          </cell>
          <cell r="J43">
            <v>0.88740000000000019</v>
          </cell>
          <cell r="K43">
            <v>0.48644999999999994</v>
          </cell>
          <cell r="L43">
            <v>0.56590000000000007</v>
          </cell>
          <cell r="M43">
            <v>0.61712499999999992</v>
          </cell>
          <cell r="N43">
            <v>0.62172499999999986</v>
          </cell>
          <cell r="O43">
            <v>0.59702500000000014</v>
          </cell>
          <cell r="P43">
            <v>0.60817499999999991</v>
          </cell>
          <cell r="Q43">
            <v>0.65440000000000009</v>
          </cell>
          <cell r="R43">
            <v>0.71302500000000002</v>
          </cell>
          <cell r="T43">
            <v>0.66206458333333329</v>
          </cell>
        </row>
        <row r="44">
          <cell r="A44" t="str">
            <v>15 260</v>
          </cell>
          <cell r="B44">
            <v>2000</v>
          </cell>
          <cell r="D44">
            <v>7.5999999999999998E-2</v>
          </cell>
          <cell r="E44">
            <v>0.92999999999999994</v>
          </cell>
          <cell r="F44">
            <v>0.84050000000000002</v>
          </cell>
          <cell r="G44">
            <v>1.2496666666666669</v>
          </cell>
          <cell r="H44">
            <v>1.2640000000000005</v>
          </cell>
          <cell r="I44">
            <v>1.3013333333333337</v>
          </cell>
          <cell r="J44">
            <v>1.434666666666667</v>
          </cell>
          <cell r="K44">
            <v>1.171</v>
          </cell>
          <cell r="L44">
            <v>1.1800000000000002</v>
          </cell>
          <cell r="M44">
            <v>1.1493333333333333</v>
          </cell>
          <cell r="N44">
            <v>1.1926666666666668</v>
          </cell>
          <cell r="O44">
            <v>1.1893333333333334</v>
          </cell>
          <cell r="P44">
            <v>1.2390000000000001</v>
          </cell>
          <cell r="Q44">
            <v>1.2390000000000001</v>
          </cell>
          <cell r="R44">
            <v>1.2596666666666669</v>
          </cell>
          <cell r="T44">
            <v>1.2391388888888892</v>
          </cell>
        </row>
        <row r="45">
          <cell r="A45" t="str">
            <v>15 260</v>
          </cell>
          <cell r="B45">
            <v>5000</v>
          </cell>
          <cell r="D45">
            <v>0.06</v>
          </cell>
          <cell r="E45">
            <v>1.25</v>
          </cell>
          <cell r="F45">
            <v>0.70300000000000007</v>
          </cell>
          <cell r="G45">
            <v>0.90484999999999993</v>
          </cell>
          <cell r="H45">
            <v>0.86467499999999986</v>
          </cell>
          <cell r="I45">
            <v>0.96402499999999991</v>
          </cell>
          <cell r="J45">
            <v>1.0674000000000001</v>
          </cell>
          <cell r="K45">
            <v>0.66644999999999999</v>
          </cell>
          <cell r="L45">
            <v>0.74590000000000001</v>
          </cell>
          <cell r="M45">
            <v>0.79712499999999986</v>
          </cell>
          <cell r="N45">
            <v>0.8017249999999998</v>
          </cell>
          <cell r="O45">
            <v>0.77702500000000008</v>
          </cell>
          <cell r="P45">
            <v>0.78817499999999985</v>
          </cell>
          <cell r="Q45">
            <v>0.83440000000000003</v>
          </cell>
          <cell r="R45">
            <v>0.89302499999999996</v>
          </cell>
          <cell r="T45">
            <v>0.84206458333333334</v>
          </cell>
        </row>
        <row r="46">
          <cell r="A46" t="str">
            <v>15 260</v>
          </cell>
          <cell r="B46">
            <v>10000</v>
          </cell>
          <cell r="D46">
            <v>0.06</v>
          </cell>
          <cell r="E46">
            <v>1.25</v>
          </cell>
          <cell r="F46">
            <v>0.65300000000000002</v>
          </cell>
          <cell r="G46">
            <v>0.8648499999999999</v>
          </cell>
          <cell r="H46">
            <v>0.82467499999999982</v>
          </cell>
          <cell r="I46">
            <v>0.92402499999999987</v>
          </cell>
          <cell r="J46">
            <v>1.0274000000000001</v>
          </cell>
          <cell r="K46">
            <v>0.62644999999999995</v>
          </cell>
          <cell r="L46">
            <v>0.70589999999999997</v>
          </cell>
          <cell r="M46">
            <v>0.75712499999999983</v>
          </cell>
          <cell r="N46">
            <v>0.76172499999999976</v>
          </cell>
          <cell r="O46">
            <v>0.73702500000000004</v>
          </cell>
          <cell r="P46">
            <v>0.74817499999999981</v>
          </cell>
          <cell r="Q46">
            <v>0.7944</v>
          </cell>
          <cell r="R46">
            <v>0.85302499999999992</v>
          </cell>
          <cell r="T46">
            <v>0.8020645833333333</v>
          </cell>
        </row>
        <row r="47">
          <cell r="A47" t="str">
            <v>15 260</v>
          </cell>
          <cell r="B47">
            <v>15000</v>
          </cell>
          <cell r="D47">
            <v>0.06</v>
          </cell>
          <cell r="E47">
            <v>1.25</v>
          </cell>
          <cell r="F47">
            <v>0.6113333333333334</v>
          </cell>
          <cell r="G47">
            <v>0.83484999999999987</v>
          </cell>
          <cell r="H47">
            <v>0.7946749999999998</v>
          </cell>
          <cell r="I47">
            <v>0.89402499999999985</v>
          </cell>
          <cell r="J47">
            <v>0.99740000000000006</v>
          </cell>
          <cell r="K47">
            <v>0.59644999999999992</v>
          </cell>
          <cell r="L47">
            <v>0.67589999999999995</v>
          </cell>
          <cell r="M47">
            <v>0.7271249999999998</v>
          </cell>
          <cell r="N47">
            <v>0.73172499999999974</v>
          </cell>
          <cell r="O47">
            <v>0.70702500000000001</v>
          </cell>
          <cell r="P47">
            <v>0.71817499999999979</v>
          </cell>
          <cell r="Q47">
            <v>0.76439999999999997</v>
          </cell>
          <cell r="R47">
            <v>0.8230249999999999</v>
          </cell>
          <cell r="T47">
            <v>0.77206458333333305</v>
          </cell>
        </row>
        <row r="48">
          <cell r="A48" t="str">
            <v>15 260</v>
          </cell>
          <cell r="B48">
            <v>25000</v>
          </cell>
          <cell r="D48">
            <v>0.06</v>
          </cell>
          <cell r="E48">
            <v>1.25</v>
          </cell>
          <cell r="F48">
            <v>0.52800000000000002</v>
          </cell>
          <cell r="G48">
            <v>0.81485000000000007</v>
          </cell>
          <cell r="H48">
            <v>0.774675</v>
          </cell>
          <cell r="I48">
            <v>0.87402500000000005</v>
          </cell>
          <cell r="J48">
            <v>0.97740000000000005</v>
          </cell>
          <cell r="K48">
            <v>0.57645000000000013</v>
          </cell>
          <cell r="L48">
            <v>0.65590000000000015</v>
          </cell>
          <cell r="M48">
            <v>0.707125</v>
          </cell>
          <cell r="N48">
            <v>0.71172499999999994</v>
          </cell>
          <cell r="O48">
            <v>0.687025</v>
          </cell>
          <cell r="P48">
            <v>0.69817499999999999</v>
          </cell>
          <cell r="Q48">
            <v>0.74439999999999995</v>
          </cell>
          <cell r="R48">
            <v>0.8030250000000001</v>
          </cell>
          <cell r="T48">
            <v>0.75206458333333337</v>
          </cell>
        </row>
        <row r="49">
          <cell r="A49" t="str">
            <v>15 260</v>
          </cell>
          <cell r="B49">
            <v>50000</v>
          </cell>
          <cell r="D49">
            <v>0.06</v>
          </cell>
          <cell r="E49">
            <v>1.25</v>
          </cell>
          <cell r="F49">
            <v>0.503</v>
          </cell>
          <cell r="G49">
            <v>0.80484999999999995</v>
          </cell>
          <cell r="H49">
            <v>0.76467499999999988</v>
          </cell>
          <cell r="I49">
            <v>0.86402499999999993</v>
          </cell>
          <cell r="J49">
            <v>0.96740000000000015</v>
          </cell>
          <cell r="K49">
            <v>0.56645000000000001</v>
          </cell>
          <cell r="L49">
            <v>0.64590000000000003</v>
          </cell>
          <cell r="M49">
            <v>0.69712499999999988</v>
          </cell>
          <cell r="N49">
            <v>0.70172499999999982</v>
          </cell>
          <cell r="O49">
            <v>0.6770250000000001</v>
          </cell>
          <cell r="P49">
            <v>0.68817499999999987</v>
          </cell>
          <cell r="Q49">
            <v>0.73440000000000005</v>
          </cell>
          <cell r="R49">
            <v>0.79302499999999998</v>
          </cell>
          <cell r="T49">
            <v>0.74206458333333336</v>
          </cell>
        </row>
        <row r="50">
          <cell r="A50" t="str">
            <v>2</v>
          </cell>
          <cell r="B50">
            <v>100</v>
          </cell>
          <cell r="D50">
            <v>0</v>
          </cell>
          <cell r="E50">
            <v>0.98250000000000004</v>
          </cell>
          <cell r="F50">
            <v>1.0489999999999999</v>
          </cell>
          <cell r="G50">
            <v>1.4736666666666667</v>
          </cell>
          <cell r="H50">
            <v>1.4880000000000002</v>
          </cell>
          <cell r="I50">
            <v>1.5253333333333334</v>
          </cell>
          <cell r="J50">
            <v>1.6586666666666667</v>
          </cell>
          <cell r="K50">
            <v>1.3919999999999999</v>
          </cell>
          <cell r="L50">
            <v>1.401</v>
          </cell>
          <cell r="M50">
            <v>1.3703333333333332</v>
          </cell>
          <cell r="N50">
            <v>1.4136666666666666</v>
          </cell>
          <cell r="O50">
            <v>1.4103333333333332</v>
          </cell>
          <cell r="P50">
            <v>1.46</v>
          </cell>
          <cell r="Q50">
            <v>1.46</v>
          </cell>
          <cell r="R50">
            <v>1.4806666666666668</v>
          </cell>
          <cell r="T50">
            <v>1.461138888888889</v>
          </cell>
        </row>
        <row r="51">
          <cell r="A51" t="str">
            <v>2</v>
          </cell>
          <cell r="B51">
            <v>250</v>
          </cell>
          <cell r="D51">
            <v>0</v>
          </cell>
          <cell r="E51">
            <v>0.96499999999999997</v>
          </cell>
          <cell r="F51">
            <v>1.04</v>
          </cell>
          <cell r="G51">
            <v>1.4536666666666667</v>
          </cell>
          <cell r="H51">
            <v>1.4680000000000002</v>
          </cell>
          <cell r="I51">
            <v>1.5053333333333334</v>
          </cell>
          <cell r="J51">
            <v>1.6386666666666667</v>
          </cell>
          <cell r="K51">
            <v>1.3719999999999999</v>
          </cell>
          <cell r="L51">
            <v>1.381</v>
          </cell>
          <cell r="M51">
            <v>1.3503333333333332</v>
          </cell>
          <cell r="N51">
            <v>1.3936666666666666</v>
          </cell>
          <cell r="O51">
            <v>1.3903333333333332</v>
          </cell>
          <cell r="P51">
            <v>1.44</v>
          </cell>
          <cell r="Q51">
            <v>1.44</v>
          </cell>
          <cell r="R51">
            <v>1.4606666666666668</v>
          </cell>
          <cell r="T51">
            <v>1.441138888888889</v>
          </cell>
        </row>
        <row r="52">
          <cell r="A52" t="str">
            <v>2</v>
          </cell>
          <cell r="B52">
            <v>400</v>
          </cell>
          <cell r="D52">
            <v>7.5999999999999998E-2</v>
          </cell>
          <cell r="E52">
            <v>0.95799999999999996</v>
          </cell>
          <cell r="F52">
            <v>1.022</v>
          </cell>
          <cell r="G52">
            <v>1.4496666666666667</v>
          </cell>
          <cell r="H52">
            <v>1.4640000000000002</v>
          </cell>
          <cell r="I52">
            <v>1.5013333333333334</v>
          </cell>
          <cell r="J52">
            <v>1.6346666666666667</v>
          </cell>
          <cell r="K52">
            <v>1.3679999999999999</v>
          </cell>
          <cell r="L52">
            <v>1.377</v>
          </cell>
          <cell r="M52">
            <v>1.3463333333333332</v>
          </cell>
          <cell r="N52">
            <v>1.3896666666666666</v>
          </cell>
          <cell r="O52">
            <v>1.3863333333333332</v>
          </cell>
          <cell r="P52">
            <v>1.4359999999999999</v>
          </cell>
          <cell r="Q52">
            <v>1.4359999999999999</v>
          </cell>
          <cell r="R52">
            <v>1.4566666666666668</v>
          </cell>
          <cell r="T52">
            <v>1.437138888888889</v>
          </cell>
        </row>
        <row r="53">
          <cell r="A53" t="str">
            <v>2</v>
          </cell>
          <cell r="B53">
            <v>500</v>
          </cell>
          <cell r="D53">
            <v>7.5999999999999998E-2</v>
          </cell>
          <cell r="E53">
            <v>0.95099999999999996</v>
          </cell>
          <cell r="F53">
            <v>1.0129999999999999</v>
          </cell>
          <cell r="G53">
            <v>1.3996666666666668</v>
          </cell>
          <cell r="H53">
            <v>1.4140000000000004</v>
          </cell>
          <cell r="I53">
            <v>1.4513333333333336</v>
          </cell>
          <cell r="J53">
            <v>1.5846666666666669</v>
          </cell>
          <cell r="K53">
            <v>1.321</v>
          </cell>
          <cell r="L53">
            <v>1.33</v>
          </cell>
          <cell r="M53">
            <v>1.2993333333333332</v>
          </cell>
          <cell r="N53">
            <v>1.3426666666666667</v>
          </cell>
          <cell r="O53">
            <v>1.3393333333333333</v>
          </cell>
          <cell r="P53">
            <v>1.389</v>
          </cell>
          <cell r="Q53">
            <v>1.389</v>
          </cell>
          <cell r="R53">
            <v>1.4096666666666668</v>
          </cell>
          <cell r="T53">
            <v>1.3891388888888887</v>
          </cell>
        </row>
        <row r="54">
          <cell r="A54" t="str">
            <v>2</v>
          </cell>
          <cell r="B54">
            <v>1000</v>
          </cell>
          <cell r="D54">
            <v>7.5999999999999998E-2</v>
          </cell>
          <cell r="E54">
            <v>0.92999999999999994</v>
          </cell>
          <cell r="F54">
            <v>0.95799999999999996</v>
          </cell>
          <cell r="G54">
            <v>1.3396666666666668</v>
          </cell>
          <cell r="H54">
            <v>1.3540000000000003</v>
          </cell>
          <cell r="I54">
            <v>1.3913333333333335</v>
          </cell>
          <cell r="J54">
            <v>1.5246666666666668</v>
          </cell>
          <cell r="K54">
            <v>1.2609999999999999</v>
          </cell>
          <cell r="L54">
            <v>1.27</v>
          </cell>
          <cell r="M54">
            <v>1.2393333333333332</v>
          </cell>
          <cell r="N54">
            <v>1.2826666666666666</v>
          </cell>
          <cell r="O54">
            <v>1.2793333333333332</v>
          </cell>
          <cell r="P54">
            <v>1.329</v>
          </cell>
          <cell r="Q54">
            <v>1.329</v>
          </cell>
          <cell r="R54">
            <v>1.3496666666666668</v>
          </cell>
          <cell r="T54">
            <v>1.3291388888888891</v>
          </cell>
        </row>
        <row r="55">
          <cell r="A55" t="str">
            <v>2</v>
          </cell>
          <cell r="B55">
            <v>1500</v>
          </cell>
          <cell r="D55">
            <v>7.5999999999999998E-2</v>
          </cell>
          <cell r="E55">
            <v>0.92999999999999994</v>
          </cell>
          <cell r="F55">
            <v>0.90300000000000002</v>
          </cell>
          <cell r="G55">
            <v>1.2996666666666667</v>
          </cell>
          <cell r="H55">
            <v>1.3140000000000003</v>
          </cell>
          <cell r="I55">
            <v>1.3513333333333335</v>
          </cell>
          <cell r="J55">
            <v>1.4846666666666668</v>
          </cell>
          <cell r="K55">
            <v>1.2209999999999999</v>
          </cell>
          <cell r="L55">
            <v>1.23</v>
          </cell>
          <cell r="M55">
            <v>1.1993333333333331</v>
          </cell>
          <cell r="N55">
            <v>1.2426666666666666</v>
          </cell>
          <cell r="O55">
            <v>1.2393333333333332</v>
          </cell>
          <cell r="P55">
            <v>1.2889999999999999</v>
          </cell>
          <cell r="Q55">
            <v>1.2889999999999999</v>
          </cell>
          <cell r="R55">
            <v>1.3096666666666668</v>
          </cell>
          <cell r="T55">
            <v>1.2891388888888888</v>
          </cell>
        </row>
        <row r="56">
          <cell r="A56" t="str">
            <v>2</v>
          </cell>
          <cell r="B56">
            <v>2000</v>
          </cell>
          <cell r="D56">
            <v>7.5999999999999998E-2</v>
          </cell>
          <cell r="E56">
            <v>0.92999999999999994</v>
          </cell>
          <cell r="F56">
            <v>0.84050000000000002</v>
          </cell>
          <cell r="G56">
            <v>1.2496666666666669</v>
          </cell>
          <cell r="H56">
            <v>1.2640000000000005</v>
          </cell>
          <cell r="I56">
            <v>1.3013333333333337</v>
          </cell>
          <cell r="J56">
            <v>1.434666666666667</v>
          </cell>
          <cell r="K56">
            <v>1.171</v>
          </cell>
          <cell r="L56">
            <v>1.1800000000000002</v>
          </cell>
          <cell r="M56">
            <v>1.1493333333333333</v>
          </cell>
          <cell r="N56">
            <v>1.1926666666666668</v>
          </cell>
          <cell r="O56">
            <v>1.1893333333333334</v>
          </cell>
          <cell r="P56">
            <v>1.2390000000000001</v>
          </cell>
          <cell r="Q56">
            <v>1.2390000000000001</v>
          </cell>
          <cell r="R56">
            <v>1.2596666666666669</v>
          </cell>
          <cell r="T56">
            <v>1.2391388888888892</v>
          </cell>
        </row>
        <row r="57">
          <cell r="A57" t="str">
            <v>2</v>
          </cell>
          <cell r="B57">
            <v>2500</v>
          </cell>
          <cell r="D57">
            <v>7.5999999999999998E-2</v>
          </cell>
          <cell r="E57">
            <v>0.92300000000000004</v>
          </cell>
          <cell r="F57">
            <v>0.77800000000000002</v>
          </cell>
          <cell r="G57">
            <v>1.1996666666666669</v>
          </cell>
          <cell r="H57">
            <v>1.2140000000000004</v>
          </cell>
          <cell r="I57">
            <v>1.2513333333333336</v>
          </cell>
          <cell r="J57">
            <v>1.3846666666666669</v>
          </cell>
          <cell r="K57">
            <v>1.121</v>
          </cell>
          <cell r="L57">
            <v>1.1300000000000001</v>
          </cell>
          <cell r="M57">
            <v>1.0993333333333333</v>
          </cell>
          <cell r="N57">
            <v>1.1426666666666667</v>
          </cell>
          <cell r="O57">
            <v>1.1393333333333333</v>
          </cell>
          <cell r="P57">
            <v>1.1890000000000001</v>
          </cell>
          <cell r="Q57">
            <v>1.1890000000000001</v>
          </cell>
          <cell r="R57">
            <v>1.2096666666666669</v>
          </cell>
          <cell r="T57">
            <v>1.189138888888889</v>
          </cell>
        </row>
        <row r="58">
          <cell r="A58" t="str">
            <v>2</v>
          </cell>
          <cell r="B58">
            <v>3500</v>
          </cell>
          <cell r="D58">
            <v>7.5999999999999998E-2</v>
          </cell>
          <cell r="E58">
            <v>0.91600000000000004</v>
          </cell>
          <cell r="F58">
            <v>0.748</v>
          </cell>
          <cell r="G58">
            <v>1.1696666666666669</v>
          </cell>
          <cell r="H58">
            <v>1.1840000000000004</v>
          </cell>
          <cell r="I58">
            <v>1.2213333333333336</v>
          </cell>
          <cell r="J58">
            <v>1.3546666666666669</v>
          </cell>
          <cell r="K58">
            <v>1.091</v>
          </cell>
          <cell r="L58">
            <v>1.1000000000000001</v>
          </cell>
          <cell r="M58">
            <v>1.0693333333333332</v>
          </cell>
          <cell r="N58">
            <v>1.1126666666666667</v>
          </cell>
          <cell r="O58">
            <v>1.1093333333333333</v>
          </cell>
          <cell r="P58">
            <v>1.159</v>
          </cell>
          <cell r="Q58">
            <v>1.159</v>
          </cell>
          <cell r="R58">
            <v>1.1796666666666669</v>
          </cell>
          <cell r="T58">
            <v>1.1591388888888892</v>
          </cell>
        </row>
        <row r="59">
          <cell r="A59" t="str">
            <v>2</v>
          </cell>
          <cell r="B59">
            <v>5000</v>
          </cell>
          <cell r="D59">
            <v>0.06</v>
          </cell>
          <cell r="E59">
            <v>1.25</v>
          </cell>
          <cell r="F59">
            <v>0.70300000000000007</v>
          </cell>
          <cell r="G59">
            <v>0.90484999999999993</v>
          </cell>
          <cell r="H59">
            <v>0.86467499999999986</v>
          </cell>
          <cell r="I59">
            <v>0.96402499999999991</v>
          </cell>
          <cell r="J59">
            <v>1.0674000000000001</v>
          </cell>
          <cell r="K59">
            <v>0.66644999999999999</v>
          </cell>
          <cell r="L59">
            <v>0.74590000000000001</v>
          </cell>
          <cell r="M59">
            <v>0.79712499999999986</v>
          </cell>
          <cell r="N59">
            <v>0.8017249999999998</v>
          </cell>
          <cell r="O59">
            <v>0.77702500000000008</v>
          </cell>
          <cell r="P59">
            <v>0.78817499999999985</v>
          </cell>
          <cell r="Q59">
            <v>0.83440000000000003</v>
          </cell>
          <cell r="R59">
            <v>0.89302499999999996</v>
          </cell>
          <cell r="T59">
            <v>0.84206458333333334</v>
          </cell>
        </row>
        <row r="60">
          <cell r="A60" t="str">
            <v>2</v>
          </cell>
          <cell r="B60">
            <v>7500</v>
          </cell>
          <cell r="D60">
            <v>0.06</v>
          </cell>
          <cell r="E60">
            <v>1.25</v>
          </cell>
          <cell r="F60">
            <v>0.67800000000000005</v>
          </cell>
          <cell r="G60">
            <v>0.87484999999999991</v>
          </cell>
          <cell r="H60">
            <v>0.83467499999999983</v>
          </cell>
          <cell r="I60">
            <v>0.93402499999999988</v>
          </cell>
          <cell r="J60">
            <v>1.0374000000000001</v>
          </cell>
          <cell r="K60">
            <v>0.63644999999999996</v>
          </cell>
          <cell r="L60">
            <v>0.71589999999999998</v>
          </cell>
          <cell r="M60">
            <v>0.76712499999999983</v>
          </cell>
          <cell r="N60">
            <v>0.77172499999999977</v>
          </cell>
          <cell r="O60">
            <v>0.74702500000000005</v>
          </cell>
          <cell r="P60">
            <v>0.75817499999999982</v>
          </cell>
          <cell r="Q60">
            <v>0.8044</v>
          </cell>
          <cell r="R60">
            <v>0.86302499999999993</v>
          </cell>
          <cell r="T60">
            <v>0.8120645833333332</v>
          </cell>
        </row>
        <row r="61">
          <cell r="A61" t="str">
            <v>2</v>
          </cell>
          <cell r="B61">
            <v>10000</v>
          </cell>
          <cell r="D61">
            <v>0.06</v>
          </cell>
          <cell r="E61">
            <v>1.25</v>
          </cell>
          <cell r="F61">
            <v>0.65300000000000002</v>
          </cell>
          <cell r="G61">
            <v>0.8648499999999999</v>
          </cell>
          <cell r="H61">
            <v>0.82467499999999982</v>
          </cell>
          <cell r="I61">
            <v>0.92402499999999987</v>
          </cell>
          <cell r="J61">
            <v>1.0274000000000001</v>
          </cell>
          <cell r="K61">
            <v>0.62644999999999995</v>
          </cell>
          <cell r="L61">
            <v>0.70589999999999997</v>
          </cell>
          <cell r="M61">
            <v>0.75712499999999983</v>
          </cell>
          <cell r="N61">
            <v>0.76172499999999976</v>
          </cell>
          <cell r="O61">
            <v>0.73702500000000004</v>
          </cell>
          <cell r="P61">
            <v>0.74817499999999981</v>
          </cell>
          <cell r="Q61">
            <v>0.7944</v>
          </cell>
          <cell r="R61">
            <v>0.85302499999999992</v>
          </cell>
          <cell r="T61">
            <v>0.8020645833333333</v>
          </cell>
        </row>
        <row r="62">
          <cell r="A62" t="str">
            <v>2E</v>
          </cell>
          <cell r="B62">
            <v>2000</v>
          </cell>
          <cell r="D62">
            <v>7.5999999999999998E-2</v>
          </cell>
          <cell r="E62">
            <v>0.92999999999999994</v>
          </cell>
          <cell r="F62">
            <v>0.84050000000000002</v>
          </cell>
          <cell r="G62">
            <v>1.2496666666666669</v>
          </cell>
          <cell r="H62">
            <v>1.2640000000000005</v>
          </cell>
          <cell r="I62">
            <v>1.3013333333333337</v>
          </cell>
          <cell r="J62">
            <v>1.434666666666667</v>
          </cell>
          <cell r="K62">
            <v>1.171</v>
          </cell>
          <cell r="L62">
            <v>1.1800000000000002</v>
          </cell>
          <cell r="M62">
            <v>1.1493333333333333</v>
          </cell>
          <cell r="N62">
            <v>1.1926666666666668</v>
          </cell>
          <cell r="O62">
            <v>1.1893333333333334</v>
          </cell>
          <cell r="P62">
            <v>1.2390000000000001</v>
          </cell>
          <cell r="Q62">
            <v>1.2390000000000001</v>
          </cell>
          <cell r="R62">
            <v>1.2596666666666669</v>
          </cell>
          <cell r="T62">
            <v>1.2391388888888892</v>
          </cell>
        </row>
        <row r="63">
          <cell r="A63" t="str">
            <v>2E</v>
          </cell>
          <cell r="B63">
            <v>2500</v>
          </cell>
          <cell r="D63">
            <v>7.5999999999999998E-2</v>
          </cell>
          <cell r="E63">
            <v>0.91600000000000004</v>
          </cell>
          <cell r="F63">
            <v>0.77800000000000002</v>
          </cell>
          <cell r="G63">
            <v>1.1996666666666669</v>
          </cell>
          <cell r="H63">
            <v>1.2140000000000004</v>
          </cell>
          <cell r="I63">
            <v>1.2513333333333336</v>
          </cell>
          <cell r="J63">
            <v>1.3846666666666669</v>
          </cell>
          <cell r="K63">
            <v>1.121</v>
          </cell>
          <cell r="L63">
            <v>1.1300000000000001</v>
          </cell>
          <cell r="M63">
            <v>1.0993333333333333</v>
          </cell>
          <cell r="N63">
            <v>1.1426666666666667</v>
          </cell>
          <cell r="O63">
            <v>1.1393333333333333</v>
          </cell>
          <cell r="P63">
            <v>1.1890000000000001</v>
          </cell>
          <cell r="Q63">
            <v>1.1890000000000001</v>
          </cell>
          <cell r="R63">
            <v>1.2096666666666669</v>
          </cell>
          <cell r="T63">
            <v>1.189138888888889</v>
          </cell>
        </row>
        <row r="64">
          <cell r="A64" t="str">
            <v>2E</v>
          </cell>
          <cell r="B64">
            <v>3500</v>
          </cell>
          <cell r="D64">
            <v>7.5999999999999998E-2</v>
          </cell>
          <cell r="E64">
            <v>0.91600000000000004</v>
          </cell>
          <cell r="F64">
            <v>0.748</v>
          </cell>
          <cell r="G64">
            <v>1.1696666666666669</v>
          </cell>
          <cell r="H64">
            <v>1.1840000000000004</v>
          </cell>
          <cell r="I64">
            <v>1.2213333333333336</v>
          </cell>
          <cell r="J64">
            <v>1.3546666666666669</v>
          </cell>
          <cell r="K64">
            <v>1.091</v>
          </cell>
          <cell r="L64">
            <v>1.1000000000000001</v>
          </cell>
          <cell r="M64">
            <v>1.0693333333333332</v>
          </cell>
          <cell r="N64">
            <v>1.1126666666666667</v>
          </cell>
          <cell r="O64">
            <v>1.1093333333333333</v>
          </cell>
          <cell r="P64">
            <v>1.159</v>
          </cell>
          <cell r="Q64">
            <v>1.159</v>
          </cell>
          <cell r="R64">
            <v>1.1796666666666669</v>
          </cell>
          <cell r="T64">
            <v>1.1591388888888892</v>
          </cell>
        </row>
        <row r="65">
          <cell r="A65" t="str">
            <v>2E</v>
          </cell>
          <cell r="B65">
            <v>5000</v>
          </cell>
          <cell r="D65">
            <v>0.06</v>
          </cell>
          <cell r="E65">
            <v>1.25</v>
          </cell>
          <cell r="F65">
            <v>0.70300000000000007</v>
          </cell>
          <cell r="G65">
            <v>0.90484999999999993</v>
          </cell>
          <cell r="H65">
            <v>0.86467499999999986</v>
          </cell>
          <cell r="I65">
            <v>0.96402499999999991</v>
          </cell>
          <cell r="J65">
            <v>1.0674000000000001</v>
          </cell>
          <cell r="K65">
            <v>0.66644999999999999</v>
          </cell>
          <cell r="L65">
            <v>0.74590000000000001</v>
          </cell>
          <cell r="M65">
            <v>0.79712499999999986</v>
          </cell>
          <cell r="N65">
            <v>0.8017249999999998</v>
          </cell>
          <cell r="O65">
            <v>0.77702500000000008</v>
          </cell>
          <cell r="P65">
            <v>0.78817499999999985</v>
          </cell>
          <cell r="Q65">
            <v>0.83440000000000003</v>
          </cell>
          <cell r="R65">
            <v>0.89302499999999996</v>
          </cell>
          <cell r="T65">
            <v>0.84206458333333334</v>
          </cell>
        </row>
        <row r="66">
          <cell r="A66" t="str">
            <v>2E</v>
          </cell>
          <cell r="B66">
            <v>7500</v>
          </cell>
          <cell r="D66">
            <v>0.06</v>
          </cell>
          <cell r="E66">
            <v>1.25</v>
          </cell>
          <cell r="F66">
            <v>0.67800000000000005</v>
          </cell>
          <cell r="G66">
            <v>0.87484999999999991</v>
          </cell>
          <cell r="H66">
            <v>0.83467499999999983</v>
          </cell>
          <cell r="I66">
            <v>0.93402499999999988</v>
          </cell>
          <cell r="J66">
            <v>1.0374000000000001</v>
          </cell>
          <cell r="K66">
            <v>0.63644999999999996</v>
          </cell>
          <cell r="L66">
            <v>0.71589999999999998</v>
          </cell>
          <cell r="M66">
            <v>0.76712499999999983</v>
          </cell>
          <cell r="N66">
            <v>0.77172499999999977</v>
          </cell>
          <cell r="O66">
            <v>0.74702500000000005</v>
          </cell>
          <cell r="P66">
            <v>0.75817499999999982</v>
          </cell>
          <cell r="Q66">
            <v>0.8044</v>
          </cell>
          <cell r="R66">
            <v>0.86302499999999993</v>
          </cell>
          <cell r="T66">
            <v>0.8120645833333332</v>
          </cell>
        </row>
        <row r="67">
          <cell r="A67" t="str">
            <v>2E</v>
          </cell>
          <cell r="B67">
            <v>10000</v>
          </cell>
          <cell r="D67">
            <v>0.06</v>
          </cell>
          <cell r="E67">
            <v>1.25</v>
          </cell>
          <cell r="F67">
            <v>0.65300000000000002</v>
          </cell>
          <cell r="G67">
            <v>0.8648499999999999</v>
          </cell>
          <cell r="H67">
            <v>0.82467499999999982</v>
          </cell>
          <cell r="I67">
            <v>0.92402499999999987</v>
          </cell>
          <cell r="J67">
            <v>1.0274000000000001</v>
          </cell>
          <cell r="K67">
            <v>0.62644999999999995</v>
          </cell>
          <cell r="L67">
            <v>0.70589999999999997</v>
          </cell>
          <cell r="M67">
            <v>0.75712499999999983</v>
          </cell>
          <cell r="N67">
            <v>0.76172499999999976</v>
          </cell>
          <cell r="O67">
            <v>0.73702500000000004</v>
          </cell>
          <cell r="P67">
            <v>0.74817499999999981</v>
          </cell>
          <cell r="Q67">
            <v>0.7944</v>
          </cell>
          <cell r="R67">
            <v>0.85302499999999992</v>
          </cell>
          <cell r="T67">
            <v>0.8020645833333333</v>
          </cell>
        </row>
        <row r="68">
          <cell r="A68" t="str">
            <v>16 270</v>
          </cell>
          <cell r="B68">
            <v>100</v>
          </cell>
          <cell r="D68">
            <v>0</v>
          </cell>
          <cell r="E68">
            <v>0.98250000000000004</v>
          </cell>
          <cell r="F68">
            <v>1.0489999999999999</v>
          </cell>
          <cell r="G68">
            <v>1.4736666666666667</v>
          </cell>
          <cell r="H68">
            <v>1.4880000000000002</v>
          </cell>
          <cell r="I68">
            <v>1.5253333333333334</v>
          </cell>
          <cell r="J68">
            <v>1.6586666666666667</v>
          </cell>
          <cell r="K68">
            <v>1.3919999999999999</v>
          </cell>
          <cell r="L68">
            <v>1.401</v>
          </cell>
          <cell r="M68">
            <v>1.3703333333333332</v>
          </cell>
          <cell r="N68">
            <v>1.4136666666666666</v>
          </cell>
          <cell r="O68">
            <v>1.4103333333333332</v>
          </cell>
          <cell r="P68">
            <v>1.46</v>
          </cell>
          <cell r="Q68">
            <v>1.46</v>
          </cell>
          <cell r="R68">
            <v>1.4806666666666668</v>
          </cell>
          <cell r="T68">
            <v>1.461138888888889</v>
          </cell>
        </row>
        <row r="69">
          <cell r="A69" t="str">
            <v>16 270</v>
          </cell>
          <cell r="B69">
            <v>250</v>
          </cell>
          <cell r="D69">
            <v>0</v>
          </cell>
          <cell r="E69">
            <v>0.96499999999999997</v>
          </cell>
          <cell r="F69">
            <v>1.04</v>
          </cell>
          <cell r="G69">
            <v>1.4536666666666667</v>
          </cell>
          <cell r="H69">
            <v>1.4680000000000002</v>
          </cell>
          <cell r="I69">
            <v>1.5053333333333334</v>
          </cell>
          <cell r="J69">
            <v>1.6386666666666667</v>
          </cell>
          <cell r="K69">
            <v>1.3719999999999999</v>
          </cell>
          <cell r="L69">
            <v>1.381</v>
          </cell>
          <cell r="M69">
            <v>1.3503333333333332</v>
          </cell>
          <cell r="N69">
            <v>1.3936666666666666</v>
          </cell>
          <cell r="O69">
            <v>1.3903333333333332</v>
          </cell>
          <cell r="P69">
            <v>1.44</v>
          </cell>
          <cell r="Q69">
            <v>1.44</v>
          </cell>
          <cell r="R69">
            <v>1.4606666666666668</v>
          </cell>
          <cell r="T69">
            <v>1.441138888888889</v>
          </cell>
        </row>
        <row r="70">
          <cell r="A70" t="str">
            <v>16 270</v>
          </cell>
          <cell r="B70">
            <v>500</v>
          </cell>
          <cell r="D70">
            <v>0</v>
          </cell>
          <cell r="E70">
            <v>0.9405</v>
          </cell>
          <cell r="F70">
            <v>1.0129999999999999</v>
          </cell>
          <cell r="G70">
            <v>1.3996666666666668</v>
          </cell>
          <cell r="H70">
            <v>1.4140000000000004</v>
          </cell>
          <cell r="I70">
            <v>1.4513333333333336</v>
          </cell>
          <cell r="J70">
            <v>1.5846666666666669</v>
          </cell>
          <cell r="K70">
            <v>1.321</v>
          </cell>
          <cell r="L70">
            <v>1.33</v>
          </cell>
          <cell r="M70">
            <v>1.2993333333333332</v>
          </cell>
          <cell r="N70">
            <v>1.3426666666666667</v>
          </cell>
          <cell r="O70">
            <v>1.3393333333333333</v>
          </cell>
          <cell r="P70">
            <v>1.389</v>
          </cell>
          <cell r="Q70">
            <v>1.389</v>
          </cell>
          <cell r="R70">
            <v>1.4096666666666668</v>
          </cell>
          <cell r="T70">
            <v>1.3891388888888887</v>
          </cell>
        </row>
        <row r="71">
          <cell r="A71" t="str">
            <v>16 270</v>
          </cell>
          <cell r="B71">
            <v>1000</v>
          </cell>
          <cell r="D71">
            <v>0</v>
          </cell>
          <cell r="E71">
            <v>0.90900000000000003</v>
          </cell>
          <cell r="F71">
            <v>0.95799999999999996</v>
          </cell>
          <cell r="G71">
            <v>1.3396666666666668</v>
          </cell>
          <cell r="H71">
            <v>1.3540000000000003</v>
          </cell>
          <cell r="I71">
            <v>1.3913333333333335</v>
          </cell>
          <cell r="J71">
            <v>1.5246666666666668</v>
          </cell>
          <cell r="K71">
            <v>1.2609999999999999</v>
          </cell>
          <cell r="L71">
            <v>1.27</v>
          </cell>
          <cell r="M71">
            <v>1.2393333333333332</v>
          </cell>
          <cell r="N71">
            <v>1.2826666666666666</v>
          </cell>
          <cell r="O71">
            <v>1.2793333333333332</v>
          </cell>
          <cell r="P71">
            <v>1.329</v>
          </cell>
          <cell r="Q71">
            <v>1.329</v>
          </cell>
          <cell r="R71">
            <v>1.3496666666666668</v>
          </cell>
          <cell r="T71">
            <v>1.3291388888888891</v>
          </cell>
        </row>
        <row r="72">
          <cell r="A72" t="str">
            <v>16 270</v>
          </cell>
          <cell r="B72">
            <v>1500</v>
          </cell>
          <cell r="D72">
            <v>0</v>
          </cell>
          <cell r="E72">
            <v>0.90900000000000003</v>
          </cell>
          <cell r="F72">
            <v>0.90300000000000002</v>
          </cell>
          <cell r="G72">
            <v>1.2996666666666667</v>
          </cell>
          <cell r="H72">
            <v>1.3140000000000003</v>
          </cell>
          <cell r="I72">
            <v>1.3513333333333335</v>
          </cell>
          <cell r="J72">
            <v>1.4846666666666668</v>
          </cell>
          <cell r="K72">
            <v>1.2209999999999999</v>
          </cell>
          <cell r="L72">
            <v>1.23</v>
          </cell>
          <cell r="M72">
            <v>1.1993333333333331</v>
          </cell>
          <cell r="N72">
            <v>1.2426666666666666</v>
          </cell>
          <cell r="O72">
            <v>1.2393333333333332</v>
          </cell>
          <cell r="P72">
            <v>1.2889999999999999</v>
          </cell>
          <cell r="Q72">
            <v>1.2889999999999999</v>
          </cell>
          <cell r="R72">
            <v>1.3096666666666668</v>
          </cell>
          <cell r="T72">
            <v>1.2891388888888888</v>
          </cell>
        </row>
        <row r="73">
          <cell r="A73" t="str">
            <v>16 270</v>
          </cell>
          <cell r="B73">
            <v>2000</v>
          </cell>
          <cell r="D73">
            <v>0</v>
          </cell>
          <cell r="E73">
            <v>0.90200000000000002</v>
          </cell>
          <cell r="F73">
            <v>0.84050000000000002</v>
          </cell>
          <cell r="G73">
            <v>1.2496666666666669</v>
          </cell>
          <cell r="H73">
            <v>1.2640000000000005</v>
          </cell>
          <cell r="I73">
            <v>1.3013333333333337</v>
          </cell>
          <cell r="J73">
            <v>1.434666666666667</v>
          </cell>
          <cell r="K73">
            <v>1.171</v>
          </cell>
          <cell r="L73">
            <v>1.1800000000000002</v>
          </cell>
          <cell r="M73">
            <v>1.1493333333333333</v>
          </cell>
          <cell r="N73">
            <v>1.1926666666666668</v>
          </cell>
          <cell r="O73">
            <v>1.1893333333333334</v>
          </cell>
          <cell r="P73">
            <v>1.2390000000000001</v>
          </cell>
          <cell r="Q73">
            <v>1.2390000000000001</v>
          </cell>
          <cell r="R73">
            <v>1.2596666666666669</v>
          </cell>
          <cell r="T73">
            <v>1.2391388888888892</v>
          </cell>
        </row>
        <row r="74">
          <cell r="A74" t="str">
            <v>16 270</v>
          </cell>
          <cell r="B74">
            <v>2500</v>
          </cell>
          <cell r="D74">
            <v>0</v>
          </cell>
          <cell r="E74">
            <v>0.90200000000000002</v>
          </cell>
          <cell r="F74">
            <v>0.77800000000000002</v>
          </cell>
          <cell r="G74">
            <v>1.1996666666666669</v>
          </cell>
          <cell r="H74">
            <v>1.2140000000000004</v>
          </cell>
          <cell r="I74">
            <v>1.2513333333333336</v>
          </cell>
          <cell r="J74">
            <v>1.3846666666666669</v>
          </cell>
          <cell r="K74">
            <v>1.121</v>
          </cell>
          <cell r="L74">
            <v>1.1300000000000001</v>
          </cell>
          <cell r="M74">
            <v>1.0993333333333333</v>
          </cell>
          <cell r="N74">
            <v>1.1426666666666667</v>
          </cell>
          <cell r="O74">
            <v>1.1393333333333333</v>
          </cell>
          <cell r="P74">
            <v>1.1890000000000001</v>
          </cell>
          <cell r="Q74">
            <v>1.1890000000000001</v>
          </cell>
          <cell r="R74">
            <v>1.2096666666666669</v>
          </cell>
          <cell r="T74">
            <v>1.189138888888889</v>
          </cell>
        </row>
        <row r="75">
          <cell r="A75" t="str">
            <v>16 270</v>
          </cell>
          <cell r="B75">
            <v>3500</v>
          </cell>
          <cell r="D75">
            <v>0</v>
          </cell>
          <cell r="E75">
            <v>0.90200000000000002</v>
          </cell>
          <cell r="F75">
            <v>0.748</v>
          </cell>
          <cell r="G75">
            <v>1.1696666666666669</v>
          </cell>
          <cell r="H75">
            <v>1.1840000000000004</v>
          </cell>
          <cell r="I75">
            <v>1.2213333333333336</v>
          </cell>
          <cell r="J75">
            <v>1.3546666666666669</v>
          </cell>
          <cell r="K75">
            <v>1.091</v>
          </cell>
          <cell r="L75">
            <v>1.1000000000000001</v>
          </cell>
          <cell r="M75">
            <v>1.0693333333333332</v>
          </cell>
          <cell r="N75">
            <v>1.1126666666666667</v>
          </cell>
          <cell r="O75">
            <v>1.1093333333333333</v>
          </cell>
          <cell r="P75">
            <v>1.159</v>
          </cell>
          <cell r="Q75">
            <v>1.159</v>
          </cell>
          <cell r="R75">
            <v>1.1796666666666669</v>
          </cell>
          <cell r="T75">
            <v>1.1591388888888892</v>
          </cell>
        </row>
        <row r="76">
          <cell r="A76" t="str">
            <v>16 270</v>
          </cell>
          <cell r="B76">
            <v>5000</v>
          </cell>
          <cell r="D76">
            <v>0</v>
          </cell>
          <cell r="E76">
            <v>1.25</v>
          </cell>
          <cell r="F76">
            <v>0.70300000000000007</v>
          </cell>
          <cell r="G76">
            <v>0.90484999999999993</v>
          </cell>
          <cell r="H76">
            <v>0.86467499999999986</v>
          </cell>
          <cell r="I76">
            <v>0.96402499999999991</v>
          </cell>
          <cell r="J76">
            <v>1.0674000000000001</v>
          </cell>
          <cell r="K76">
            <v>0.66644999999999999</v>
          </cell>
          <cell r="L76">
            <v>0.74590000000000001</v>
          </cell>
          <cell r="M76">
            <v>0.79712499999999986</v>
          </cell>
          <cell r="N76">
            <v>0.8017249999999998</v>
          </cell>
          <cell r="O76">
            <v>0.77702500000000008</v>
          </cell>
          <cell r="P76">
            <v>0.78817499999999985</v>
          </cell>
          <cell r="Q76">
            <v>0.83440000000000003</v>
          </cell>
          <cell r="R76">
            <v>0.89302499999999996</v>
          </cell>
          <cell r="T76">
            <v>0.84206458333333334</v>
          </cell>
        </row>
        <row r="77">
          <cell r="A77" t="str">
            <v xml:space="preserve">3MD 151 </v>
          </cell>
          <cell r="B77">
            <v>480</v>
          </cell>
          <cell r="C77">
            <v>6</v>
          </cell>
          <cell r="D77">
            <v>0</v>
          </cell>
          <cell r="E77">
            <v>0.9405</v>
          </cell>
          <cell r="F77">
            <v>1.022</v>
          </cell>
          <cell r="G77">
            <v>1.3236666666666668</v>
          </cell>
          <cell r="H77">
            <v>1.3380000000000003</v>
          </cell>
          <cell r="I77">
            <v>1.3753333333333335</v>
          </cell>
          <cell r="J77">
            <v>1.5086666666666668</v>
          </cell>
          <cell r="K77">
            <v>1.242</v>
          </cell>
          <cell r="L77">
            <v>1.2510000000000001</v>
          </cell>
          <cell r="M77">
            <v>1.2203333333333333</v>
          </cell>
          <cell r="N77">
            <v>1.2636666666666667</v>
          </cell>
          <cell r="O77">
            <v>1.2603333333333333</v>
          </cell>
          <cell r="P77">
            <v>1.31</v>
          </cell>
          <cell r="Q77">
            <v>1.31</v>
          </cell>
          <cell r="R77">
            <v>1.3306666666666669</v>
          </cell>
          <cell r="T77">
            <v>1.3111388888888891</v>
          </cell>
        </row>
        <row r="78">
          <cell r="A78" t="str">
            <v xml:space="preserve">3MD 151 </v>
          </cell>
          <cell r="B78">
            <v>640</v>
          </cell>
          <cell r="C78">
            <v>8</v>
          </cell>
          <cell r="D78">
            <v>0</v>
          </cell>
          <cell r="E78">
            <v>0.92300000000000004</v>
          </cell>
          <cell r="F78">
            <v>1.002</v>
          </cell>
          <cell r="G78">
            <v>1.3136666666666668</v>
          </cell>
          <cell r="H78">
            <v>1.3280000000000003</v>
          </cell>
          <cell r="I78">
            <v>1.3653333333333335</v>
          </cell>
          <cell r="J78">
            <v>1.4986666666666668</v>
          </cell>
          <cell r="K78">
            <v>1.232</v>
          </cell>
          <cell r="L78">
            <v>1.2410000000000001</v>
          </cell>
          <cell r="M78">
            <v>1.2103333333333333</v>
          </cell>
          <cell r="N78">
            <v>1.2536666666666667</v>
          </cell>
          <cell r="O78">
            <v>1.2503333333333333</v>
          </cell>
          <cell r="P78">
            <v>1.3</v>
          </cell>
          <cell r="Q78">
            <v>1.3</v>
          </cell>
          <cell r="R78">
            <v>1.3206666666666669</v>
          </cell>
          <cell r="T78">
            <v>1.3011388888888893</v>
          </cell>
        </row>
        <row r="79">
          <cell r="A79" t="str">
            <v xml:space="preserve">3MD 151 </v>
          </cell>
          <cell r="B79">
            <v>800</v>
          </cell>
          <cell r="C79">
            <v>10</v>
          </cell>
          <cell r="D79">
            <v>0</v>
          </cell>
          <cell r="E79">
            <v>0.90200000000000002</v>
          </cell>
          <cell r="F79">
            <v>0.98</v>
          </cell>
          <cell r="G79">
            <v>1.2736666666666667</v>
          </cell>
          <cell r="H79">
            <v>1.2880000000000003</v>
          </cell>
          <cell r="I79">
            <v>1.3253333333333335</v>
          </cell>
          <cell r="J79">
            <v>1.4586666666666668</v>
          </cell>
          <cell r="K79">
            <v>1.1919999999999999</v>
          </cell>
          <cell r="L79">
            <v>1.2010000000000001</v>
          </cell>
          <cell r="M79">
            <v>1.1703333333333332</v>
          </cell>
          <cell r="N79">
            <v>1.2136666666666667</v>
          </cell>
          <cell r="O79">
            <v>1.2103333333333333</v>
          </cell>
          <cell r="P79">
            <v>1.26</v>
          </cell>
          <cell r="Q79">
            <v>1.26</v>
          </cell>
          <cell r="R79">
            <v>1.2806666666666668</v>
          </cell>
          <cell r="T79">
            <v>1.2611388888888888</v>
          </cell>
        </row>
        <row r="80">
          <cell r="A80" t="str">
            <v xml:space="preserve">3MD 151 </v>
          </cell>
          <cell r="B80">
            <v>960</v>
          </cell>
          <cell r="C80">
            <v>12</v>
          </cell>
          <cell r="D80">
            <v>0</v>
          </cell>
          <cell r="E80">
            <v>0.90200000000000002</v>
          </cell>
          <cell r="F80">
            <v>0.96900000000000008</v>
          </cell>
          <cell r="G80">
            <v>1.2636666666666667</v>
          </cell>
          <cell r="H80">
            <v>1.2780000000000002</v>
          </cell>
          <cell r="I80">
            <v>1.3153333333333335</v>
          </cell>
          <cell r="J80">
            <v>1.4486666666666668</v>
          </cell>
          <cell r="K80">
            <v>1.1819999999999999</v>
          </cell>
          <cell r="L80">
            <v>1.1910000000000001</v>
          </cell>
          <cell r="M80">
            <v>1.1603333333333332</v>
          </cell>
          <cell r="N80">
            <v>1.2036666666666667</v>
          </cell>
          <cell r="O80">
            <v>1.2003333333333333</v>
          </cell>
          <cell r="P80">
            <v>1.25</v>
          </cell>
          <cell r="Q80">
            <v>1.25</v>
          </cell>
          <cell r="R80">
            <v>1.2706666666666668</v>
          </cell>
          <cell r="T80">
            <v>1.251138888888889</v>
          </cell>
        </row>
        <row r="81">
          <cell r="A81" t="str">
            <v xml:space="preserve">3MD 151 </v>
          </cell>
          <cell r="B81">
            <v>1200</v>
          </cell>
          <cell r="C81">
            <v>15</v>
          </cell>
          <cell r="D81">
            <v>0</v>
          </cell>
          <cell r="E81">
            <v>0.90200000000000002</v>
          </cell>
          <cell r="F81">
            <v>0.93600000000000005</v>
          </cell>
          <cell r="G81">
            <v>1.2536666666666667</v>
          </cell>
          <cell r="H81">
            <v>1.2680000000000002</v>
          </cell>
          <cell r="I81">
            <v>1.3053333333333335</v>
          </cell>
          <cell r="J81">
            <v>1.4386666666666668</v>
          </cell>
          <cell r="K81">
            <v>1.1719999999999999</v>
          </cell>
          <cell r="L81">
            <v>1.181</v>
          </cell>
          <cell r="M81">
            <v>1.1503333333333332</v>
          </cell>
          <cell r="N81">
            <v>1.1936666666666667</v>
          </cell>
          <cell r="O81">
            <v>1.1903333333333332</v>
          </cell>
          <cell r="P81">
            <v>1.24</v>
          </cell>
          <cell r="Q81">
            <v>1.24</v>
          </cell>
          <cell r="R81">
            <v>1.2606666666666668</v>
          </cell>
          <cell r="T81">
            <v>1.241138888888889</v>
          </cell>
        </row>
        <row r="82">
          <cell r="A82" t="str">
            <v xml:space="preserve">3MD 151 </v>
          </cell>
          <cell r="B82">
            <v>1600</v>
          </cell>
          <cell r="C82">
            <v>20</v>
          </cell>
          <cell r="D82">
            <v>0</v>
          </cell>
          <cell r="E82">
            <v>0.90200000000000002</v>
          </cell>
          <cell r="F82">
            <v>0.89050000000000007</v>
          </cell>
          <cell r="G82">
            <v>1.2236666666666667</v>
          </cell>
          <cell r="H82">
            <v>1.2380000000000002</v>
          </cell>
          <cell r="I82">
            <v>1.2753333333333334</v>
          </cell>
          <cell r="J82">
            <v>1.4086666666666667</v>
          </cell>
          <cell r="K82">
            <v>1.1419999999999999</v>
          </cell>
          <cell r="L82">
            <v>1.151</v>
          </cell>
          <cell r="M82">
            <v>1.1203333333333332</v>
          </cell>
          <cell r="N82">
            <v>1.1636666666666666</v>
          </cell>
          <cell r="O82">
            <v>1.1603333333333332</v>
          </cell>
          <cell r="P82">
            <v>1.21</v>
          </cell>
          <cell r="Q82">
            <v>1.21</v>
          </cell>
          <cell r="R82">
            <v>1.2306666666666668</v>
          </cell>
          <cell r="T82">
            <v>1.211138888888889</v>
          </cell>
        </row>
        <row r="83">
          <cell r="A83" t="str">
            <v xml:space="preserve">3MD 151 </v>
          </cell>
          <cell r="B83">
            <v>2000</v>
          </cell>
          <cell r="C83">
            <v>25</v>
          </cell>
          <cell r="D83">
            <v>0</v>
          </cell>
          <cell r="E83">
            <v>0.90200000000000002</v>
          </cell>
          <cell r="F83">
            <v>0.84050000000000002</v>
          </cell>
          <cell r="G83">
            <v>1.1736666666666669</v>
          </cell>
          <cell r="H83">
            <v>1.1880000000000004</v>
          </cell>
          <cell r="I83">
            <v>1.2253333333333336</v>
          </cell>
          <cell r="J83">
            <v>1.3586666666666669</v>
          </cell>
          <cell r="K83">
            <v>1.0920000000000001</v>
          </cell>
          <cell r="L83">
            <v>1.1010000000000002</v>
          </cell>
          <cell r="M83">
            <v>1.0703333333333334</v>
          </cell>
          <cell r="N83">
            <v>1.1136666666666668</v>
          </cell>
          <cell r="O83">
            <v>1.1103333333333334</v>
          </cell>
          <cell r="P83">
            <v>1.1600000000000001</v>
          </cell>
          <cell r="Q83">
            <v>1.1600000000000001</v>
          </cell>
          <cell r="R83">
            <v>1.180666666666667</v>
          </cell>
          <cell r="T83">
            <v>1.1611388888888892</v>
          </cell>
        </row>
        <row r="84">
          <cell r="A84" t="str">
            <v xml:space="preserve">3MD 151 </v>
          </cell>
          <cell r="B84">
            <v>2400</v>
          </cell>
          <cell r="C84">
            <v>30</v>
          </cell>
          <cell r="D84">
            <v>0</v>
          </cell>
          <cell r="E84">
            <v>0.90200000000000002</v>
          </cell>
          <cell r="F84">
            <v>0.79049999999999998</v>
          </cell>
          <cell r="G84">
            <v>1.1236666666666668</v>
          </cell>
          <cell r="H84">
            <v>1.1380000000000003</v>
          </cell>
          <cell r="I84">
            <v>1.1753333333333336</v>
          </cell>
          <cell r="J84">
            <v>1.3086666666666669</v>
          </cell>
          <cell r="K84">
            <v>1.042</v>
          </cell>
          <cell r="L84">
            <v>1.0510000000000002</v>
          </cell>
          <cell r="M84">
            <v>1.0203333333333333</v>
          </cell>
          <cell r="N84">
            <v>1.0636666666666668</v>
          </cell>
          <cell r="O84">
            <v>1.0603333333333333</v>
          </cell>
          <cell r="P84">
            <v>1.1100000000000001</v>
          </cell>
          <cell r="Q84">
            <v>1.1100000000000001</v>
          </cell>
          <cell r="R84">
            <v>1.1306666666666669</v>
          </cell>
          <cell r="T84">
            <v>1.1111388888888889</v>
          </cell>
        </row>
        <row r="85">
          <cell r="A85" t="str">
            <v xml:space="preserve">3MD 151 </v>
          </cell>
          <cell r="B85">
            <v>3040</v>
          </cell>
          <cell r="C85">
            <v>38</v>
          </cell>
          <cell r="D85">
            <v>0</v>
          </cell>
          <cell r="E85">
            <v>0.90200000000000002</v>
          </cell>
          <cell r="F85">
            <v>0.76300000000000001</v>
          </cell>
          <cell r="G85">
            <v>1.1036666666666668</v>
          </cell>
          <cell r="H85">
            <v>1.1180000000000003</v>
          </cell>
          <cell r="I85">
            <v>1.1553333333333335</v>
          </cell>
          <cell r="J85">
            <v>1.2886666666666668</v>
          </cell>
          <cell r="K85">
            <v>1.022</v>
          </cell>
          <cell r="L85">
            <v>1.0310000000000001</v>
          </cell>
          <cell r="M85">
            <v>1.0003333333333333</v>
          </cell>
          <cell r="N85">
            <v>1.0436666666666667</v>
          </cell>
          <cell r="O85">
            <v>1.0403333333333333</v>
          </cell>
          <cell r="P85">
            <v>1.0900000000000001</v>
          </cell>
          <cell r="Q85">
            <v>1.0900000000000001</v>
          </cell>
          <cell r="R85">
            <v>1.1106666666666669</v>
          </cell>
          <cell r="T85">
            <v>1.0911388888888889</v>
          </cell>
        </row>
        <row r="86">
          <cell r="A86" t="str">
            <v xml:space="preserve">3MD 151 </v>
          </cell>
          <cell r="B86">
            <v>3200</v>
          </cell>
          <cell r="C86">
            <v>40</v>
          </cell>
          <cell r="D86">
            <v>0</v>
          </cell>
          <cell r="E86">
            <v>0.90200000000000002</v>
          </cell>
          <cell r="F86">
            <v>0.75700000000000001</v>
          </cell>
          <cell r="G86">
            <v>1.0936666666666668</v>
          </cell>
          <cell r="H86">
            <v>1.1080000000000003</v>
          </cell>
          <cell r="I86">
            <v>1.1453333333333335</v>
          </cell>
          <cell r="J86">
            <v>1.2786666666666668</v>
          </cell>
          <cell r="K86">
            <v>1.012</v>
          </cell>
          <cell r="L86">
            <v>1.0210000000000001</v>
          </cell>
          <cell r="M86">
            <v>0.99033333333333329</v>
          </cell>
          <cell r="N86">
            <v>1.0336666666666667</v>
          </cell>
          <cell r="O86">
            <v>1.0303333333333333</v>
          </cell>
          <cell r="P86">
            <v>1.08</v>
          </cell>
          <cell r="Q86">
            <v>1.08</v>
          </cell>
          <cell r="R86">
            <v>1.1006666666666669</v>
          </cell>
          <cell r="T86">
            <v>1.0811388888888891</v>
          </cell>
        </row>
        <row r="87">
          <cell r="A87" t="str">
            <v xml:space="preserve">3MD 151 </v>
          </cell>
          <cell r="B87">
            <v>4000</v>
          </cell>
          <cell r="C87">
            <v>50</v>
          </cell>
          <cell r="D87">
            <v>0</v>
          </cell>
          <cell r="E87">
            <v>0.88800000000000001</v>
          </cell>
          <cell r="F87">
            <v>0.73299999999999998</v>
          </cell>
          <cell r="G87">
            <v>1.0736666666666668</v>
          </cell>
          <cell r="H87">
            <v>1.0880000000000003</v>
          </cell>
          <cell r="I87">
            <v>1.1253333333333335</v>
          </cell>
          <cell r="J87">
            <v>1.2586666666666668</v>
          </cell>
          <cell r="K87">
            <v>0.99199999999999999</v>
          </cell>
          <cell r="L87">
            <v>1.0010000000000001</v>
          </cell>
          <cell r="M87">
            <v>0.97033333333333327</v>
          </cell>
          <cell r="N87">
            <v>1.0136666666666667</v>
          </cell>
          <cell r="O87">
            <v>1.0103333333333333</v>
          </cell>
          <cell r="P87">
            <v>1.06</v>
          </cell>
          <cell r="Q87">
            <v>1.06</v>
          </cell>
          <cell r="R87">
            <v>1.0806666666666669</v>
          </cell>
          <cell r="T87">
            <v>1.0611388888888891</v>
          </cell>
        </row>
        <row r="88">
          <cell r="A88" t="str">
            <v xml:space="preserve">3MD 152 </v>
          </cell>
          <cell r="B88">
            <v>480</v>
          </cell>
          <cell r="C88">
            <v>6</v>
          </cell>
          <cell r="D88">
            <v>0</v>
          </cell>
          <cell r="E88">
            <v>0.9405</v>
          </cell>
          <cell r="F88">
            <v>1.022</v>
          </cell>
          <cell r="G88">
            <v>1.3236666666666668</v>
          </cell>
          <cell r="H88">
            <v>1.3380000000000003</v>
          </cell>
          <cell r="I88">
            <v>1.3753333333333335</v>
          </cell>
          <cell r="J88">
            <v>1.5086666666666668</v>
          </cell>
          <cell r="K88">
            <v>1.242</v>
          </cell>
          <cell r="L88">
            <v>1.2510000000000001</v>
          </cell>
          <cell r="M88">
            <v>1.2203333333333333</v>
          </cell>
          <cell r="N88">
            <v>1.2636666666666667</v>
          </cell>
          <cell r="O88">
            <v>1.2603333333333333</v>
          </cell>
          <cell r="P88">
            <v>1.31</v>
          </cell>
          <cell r="Q88">
            <v>1.31</v>
          </cell>
          <cell r="R88">
            <v>1.3306666666666669</v>
          </cell>
          <cell r="T88">
            <v>1.3111388888888891</v>
          </cell>
        </row>
        <row r="89">
          <cell r="A89" t="str">
            <v xml:space="preserve">3MD 152 </v>
          </cell>
          <cell r="B89">
            <v>640</v>
          </cell>
          <cell r="C89">
            <v>8</v>
          </cell>
          <cell r="D89">
            <v>0</v>
          </cell>
          <cell r="E89">
            <v>0.92300000000000004</v>
          </cell>
          <cell r="F89">
            <v>1.002</v>
          </cell>
          <cell r="G89">
            <v>1.3136666666666668</v>
          </cell>
          <cell r="H89">
            <v>1.3280000000000003</v>
          </cell>
          <cell r="I89">
            <v>1.3653333333333335</v>
          </cell>
          <cell r="J89">
            <v>1.4986666666666668</v>
          </cell>
          <cell r="K89">
            <v>1.232</v>
          </cell>
          <cell r="L89">
            <v>1.2410000000000001</v>
          </cell>
          <cell r="M89">
            <v>1.2103333333333333</v>
          </cell>
          <cell r="N89">
            <v>1.2536666666666667</v>
          </cell>
          <cell r="O89">
            <v>1.2503333333333333</v>
          </cell>
          <cell r="P89">
            <v>1.3</v>
          </cell>
          <cell r="Q89">
            <v>1.3</v>
          </cell>
          <cell r="R89">
            <v>1.3206666666666669</v>
          </cell>
          <cell r="T89">
            <v>1.3011388888888893</v>
          </cell>
        </row>
        <row r="90">
          <cell r="A90" t="str">
            <v xml:space="preserve">3MD 152 </v>
          </cell>
          <cell r="B90">
            <v>800</v>
          </cell>
          <cell r="C90">
            <v>10</v>
          </cell>
          <cell r="D90">
            <v>0</v>
          </cell>
          <cell r="E90">
            <v>0.90200000000000002</v>
          </cell>
          <cell r="F90">
            <v>0.98</v>
          </cell>
          <cell r="G90">
            <v>1.2736666666666667</v>
          </cell>
          <cell r="H90">
            <v>1.2880000000000003</v>
          </cell>
          <cell r="I90">
            <v>1.3253333333333335</v>
          </cell>
          <cell r="J90">
            <v>1.4586666666666668</v>
          </cell>
          <cell r="K90">
            <v>1.1919999999999999</v>
          </cell>
          <cell r="L90">
            <v>1.2010000000000001</v>
          </cell>
          <cell r="M90">
            <v>1.1703333333333332</v>
          </cell>
          <cell r="N90">
            <v>1.2136666666666667</v>
          </cell>
          <cell r="O90">
            <v>1.2103333333333333</v>
          </cell>
          <cell r="P90">
            <v>1.26</v>
          </cell>
          <cell r="Q90">
            <v>1.26</v>
          </cell>
          <cell r="R90">
            <v>1.2806666666666668</v>
          </cell>
          <cell r="T90">
            <v>1.2611388888888888</v>
          </cell>
        </row>
        <row r="91">
          <cell r="A91" t="str">
            <v xml:space="preserve">3MD 152 </v>
          </cell>
          <cell r="B91">
            <v>960</v>
          </cell>
          <cell r="C91">
            <v>12</v>
          </cell>
          <cell r="D91">
            <v>0</v>
          </cell>
          <cell r="E91">
            <v>0.90200000000000002</v>
          </cell>
          <cell r="F91">
            <v>0.96900000000000008</v>
          </cell>
          <cell r="G91">
            <v>1.2636666666666667</v>
          </cell>
          <cell r="H91">
            <v>1.2780000000000002</v>
          </cell>
          <cell r="I91">
            <v>1.3153333333333335</v>
          </cell>
          <cell r="J91">
            <v>1.4486666666666668</v>
          </cell>
          <cell r="K91">
            <v>1.1819999999999999</v>
          </cell>
          <cell r="L91">
            <v>1.1910000000000001</v>
          </cell>
          <cell r="M91">
            <v>1.1603333333333332</v>
          </cell>
          <cell r="N91">
            <v>1.2036666666666667</v>
          </cell>
          <cell r="O91">
            <v>1.2003333333333333</v>
          </cell>
          <cell r="P91">
            <v>1.25</v>
          </cell>
          <cell r="Q91">
            <v>1.25</v>
          </cell>
          <cell r="R91">
            <v>1.2706666666666668</v>
          </cell>
          <cell r="T91">
            <v>1.251138888888889</v>
          </cell>
        </row>
        <row r="92">
          <cell r="A92" t="str">
            <v xml:space="preserve">3MD 152 </v>
          </cell>
          <cell r="B92">
            <v>1200</v>
          </cell>
          <cell r="C92">
            <v>15</v>
          </cell>
          <cell r="D92">
            <v>0</v>
          </cell>
          <cell r="E92">
            <v>0.90200000000000002</v>
          </cell>
          <cell r="F92">
            <v>0.93600000000000005</v>
          </cell>
          <cell r="G92">
            <v>1.2536666666666667</v>
          </cell>
          <cell r="H92">
            <v>1.2680000000000002</v>
          </cell>
          <cell r="I92">
            <v>1.3053333333333335</v>
          </cell>
          <cell r="J92">
            <v>1.4386666666666668</v>
          </cell>
          <cell r="K92">
            <v>1.1719999999999999</v>
          </cell>
          <cell r="L92">
            <v>1.181</v>
          </cell>
          <cell r="M92">
            <v>1.1503333333333332</v>
          </cell>
          <cell r="N92">
            <v>1.1936666666666667</v>
          </cell>
          <cell r="O92">
            <v>1.1903333333333332</v>
          </cell>
          <cell r="P92">
            <v>1.24</v>
          </cell>
          <cell r="Q92">
            <v>1.24</v>
          </cell>
          <cell r="R92">
            <v>1.2606666666666668</v>
          </cell>
          <cell r="T92">
            <v>1.241138888888889</v>
          </cell>
        </row>
        <row r="93">
          <cell r="A93" t="str">
            <v xml:space="preserve">3MD 152 </v>
          </cell>
          <cell r="B93">
            <v>1600</v>
          </cell>
          <cell r="C93">
            <v>20</v>
          </cell>
          <cell r="D93">
            <v>0</v>
          </cell>
          <cell r="E93">
            <v>0.90200000000000002</v>
          </cell>
          <cell r="F93">
            <v>0.89050000000000007</v>
          </cell>
          <cell r="G93">
            <v>1.2236666666666667</v>
          </cell>
          <cell r="H93">
            <v>1.2380000000000002</v>
          </cell>
          <cell r="I93">
            <v>1.2753333333333334</v>
          </cell>
          <cell r="J93">
            <v>1.4086666666666667</v>
          </cell>
          <cell r="K93">
            <v>1.1419999999999999</v>
          </cell>
          <cell r="L93">
            <v>1.151</v>
          </cell>
          <cell r="M93">
            <v>1.1203333333333332</v>
          </cell>
          <cell r="N93">
            <v>1.1636666666666666</v>
          </cell>
          <cell r="O93">
            <v>1.1603333333333332</v>
          </cell>
          <cell r="P93">
            <v>1.21</v>
          </cell>
          <cell r="Q93">
            <v>1.21</v>
          </cell>
          <cell r="R93">
            <v>1.2306666666666668</v>
          </cell>
          <cell r="T93">
            <v>1.211138888888889</v>
          </cell>
        </row>
        <row r="94">
          <cell r="A94" t="str">
            <v xml:space="preserve">3MD 152 </v>
          </cell>
          <cell r="B94">
            <v>1840</v>
          </cell>
          <cell r="C94">
            <v>23</v>
          </cell>
          <cell r="D94">
            <v>0</v>
          </cell>
          <cell r="E94">
            <v>0.90200000000000002</v>
          </cell>
          <cell r="F94">
            <v>0.86550000000000005</v>
          </cell>
          <cell r="G94">
            <v>1.2036666666666667</v>
          </cell>
          <cell r="H94">
            <v>1.2180000000000002</v>
          </cell>
          <cell r="I94">
            <v>1.2553333333333334</v>
          </cell>
          <cell r="J94">
            <v>1.3886666666666667</v>
          </cell>
          <cell r="K94">
            <v>1.1219999999999999</v>
          </cell>
          <cell r="L94">
            <v>1.131</v>
          </cell>
          <cell r="M94">
            <v>1.1003333333333332</v>
          </cell>
          <cell r="N94">
            <v>1.1436666666666666</v>
          </cell>
          <cell r="O94">
            <v>1.1403333333333332</v>
          </cell>
          <cell r="P94">
            <v>1.19</v>
          </cell>
          <cell r="Q94">
            <v>1.19</v>
          </cell>
          <cell r="R94">
            <v>1.2106666666666668</v>
          </cell>
          <cell r="T94">
            <v>1.1911388888888887</v>
          </cell>
        </row>
        <row r="95">
          <cell r="A95" t="str">
            <v xml:space="preserve">3MD 152 </v>
          </cell>
          <cell r="B95">
            <v>2000</v>
          </cell>
          <cell r="C95">
            <v>25</v>
          </cell>
          <cell r="D95">
            <v>0</v>
          </cell>
          <cell r="E95">
            <v>0.90200000000000002</v>
          </cell>
          <cell r="F95">
            <v>0.84050000000000002</v>
          </cell>
          <cell r="G95">
            <v>1.1736666666666669</v>
          </cell>
          <cell r="H95">
            <v>1.1880000000000004</v>
          </cell>
          <cell r="I95">
            <v>1.2253333333333336</v>
          </cell>
          <cell r="J95">
            <v>1.3586666666666669</v>
          </cell>
          <cell r="K95">
            <v>1.0920000000000001</v>
          </cell>
          <cell r="L95">
            <v>1.1010000000000002</v>
          </cell>
          <cell r="M95">
            <v>1.0703333333333334</v>
          </cell>
          <cell r="N95">
            <v>1.1136666666666668</v>
          </cell>
          <cell r="O95">
            <v>1.1103333333333334</v>
          </cell>
          <cell r="P95">
            <v>1.1600000000000001</v>
          </cell>
          <cell r="Q95">
            <v>1.1600000000000001</v>
          </cell>
          <cell r="R95">
            <v>1.180666666666667</v>
          </cell>
          <cell r="T95">
            <v>1.1611388888888892</v>
          </cell>
        </row>
        <row r="96">
          <cell r="A96" t="str">
            <v xml:space="preserve">3MD 152 </v>
          </cell>
          <cell r="B96">
            <v>2400</v>
          </cell>
          <cell r="C96">
            <v>30</v>
          </cell>
          <cell r="D96">
            <v>0</v>
          </cell>
          <cell r="E96">
            <v>0.90200000000000002</v>
          </cell>
          <cell r="F96">
            <v>0.79049999999999998</v>
          </cell>
          <cell r="G96">
            <v>1.1236666666666668</v>
          </cell>
          <cell r="H96">
            <v>1.1380000000000003</v>
          </cell>
          <cell r="I96">
            <v>1.1753333333333336</v>
          </cell>
          <cell r="J96">
            <v>1.3086666666666669</v>
          </cell>
          <cell r="K96">
            <v>1.042</v>
          </cell>
          <cell r="L96">
            <v>1.0510000000000002</v>
          </cell>
          <cell r="M96">
            <v>1.0203333333333333</v>
          </cell>
          <cell r="N96">
            <v>1.0636666666666668</v>
          </cell>
          <cell r="O96">
            <v>1.0603333333333333</v>
          </cell>
          <cell r="P96">
            <v>1.1100000000000001</v>
          </cell>
          <cell r="Q96">
            <v>1.1100000000000001</v>
          </cell>
          <cell r="R96">
            <v>1.1306666666666669</v>
          </cell>
          <cell r="T96">
            <v>1.1111388888888889</v>
          </cell>
        </row>
        <row r="97">
          <cell r="A97" t="str">
            <v xml:space="preserve">3MD 152 </v>
          </cell>
          <cell r="B97">
            <v>3200</v>
          </cell>
          <cell r="C97">
            <v>40</v>
          </cell>
          <cell r="D97">
            <v>0</v>
          </cell>
          <cell r="E97">
            <v>0.90200000000000002</v>
          </cell>
          <cell r="F97">
            <v>0.75700000000000001</v>
          </cell>
          <cell r="G97">
            <v>1.0936666666666668</v>
          </cell>
          <cell r="H97">
            <v>1.1080000000000003</v>
          </cell>
          <cell r="I97">
            <v>1.1453333333333335</v>
          </cell>
          <cell r="J97">
            <v>1.2786666666666668</v>
          </cell>
          <cell r="K97">
            <v>1.012</v>
          </cell>
          <cell r="L97">
            <v>1.0210000000000001</v>
          </cell>
          <cell r="M97">
            <v>0.99033333333333329</v>
          </cell>
          <cell r="N97">
            <v>1.0336666666666667</v>
          </cell>
          <cell r="O97">
            <v>1.0303333333333333</v>
          </cell>
          <cell r="P97">
            <v>1.08</v>
          </cell>
          <cell r="Q97">
            <v>1.08</v>
          </cell>
          <cell r="R97">
            <v>1.1006666666666669</v>
          </cell>
          <cell r="T97">
            <v>1.0811388888888891</v>
          </cell>
        </row>
        <row r="98">
          <cell r="A98" t="str">
            <v>1B</v>
          </cell>
          <cell r="B98">
            <v>140</v>
          </cell>
          <cell r="C98">
            <v>1</v>
          </cell>
          <cell r="D98">
            <v>0</v>
          </cell>
          <cell r="E98">
            <v>0.98250000000000004</v>
          </cell>
          <cell r="F98">
            <v>1.0489999999999999</v>
          </cell>
          <cell r="G98">
            <v>1.4736666666666667</v>
          </cell>
          <cell r="H98">
            <v>1.4880000000000002</v>
          </cell>
          <cell r="I98">
            <v>1.5253333333333334</v>
          </cell>
          <cell r="J98">
            <v>1.6586666666666667</v>
          </cell>
          <cell r="K98">
            <v>1.3919999999999999</v>
          </cell>
          <cell r="L98">
            <v>1.401</v>
          </cell>
          <cell r="M98">
            <v>1.3703333333333332</v>
          </cell>
          <cell r="N98">
            <v>1.4136666666666666</v>
          </cell>
          <cell r="O98">
            <v>1.4103333333333332</v>
          </cell>
          <cell r="P98">
            <v>1.46</v>
          </cell>
          <cell r="Q98">
            <v>1.46</v>
          </cell>
          <cell r="R98">
            <v>1.4806666666666668</v>
          </cell>
          <cell r="T98">
            <v>1.461138888888889</v>
          </cell>
        </row>
        <row r="99">
          <cell r="A99" t="str">
            <v>1B</v>
          </cell>
          <cell r="B99">
            <v>250</v>
          </cell>
          <cell r="C99">
            <v>2</v>
          </cell>
          <cell r="D99">
            <v>0</v>
          </cell>
          <cell r="E99">
            <v>0.96499999999999997</v>
          </cell>
          <cell r="F99">
            <v>1.04</v>
          </cell>
          <cell r="G99">
            <v>1.4536666666666667</v>
          </cell>
          <cell r="H99">
            <v>1.4680000000000002</v>
          </cell>
          <cell r="I99">
            <v>1.5053333333333334</v>
          </cell>
          <cell r="J99">
            <v>1.6386666666666667</v>
          </cell>
          <cell r="K99">
            <v>1.3719999999999999</v>
          </cell>
          <cell r="L99">
            <v>1.381</v>
          </cell>
          <cell r="M99">
            <v>1.3503333333333332</v>
          </cell>
          <cell r="N99">
            <v>1.3936666666666666</v>
          </cell>
          <cell r="O99">
            <v>1.3903333333333332</v>
          </cell>
          <cell r="P99">
            <v>1.44</v>
          </cell>
          <cell r="Q99">
            <v>1.44</v>
          </cell>
          <cell r="R99">
            <v>1.4606666666666668</v>
          </cell>
          <cell r="T99">
            <v>1.441138888888889</v>
          </cell>
        </row>
        <row r="100">
          <cell r="A100" t="str">
            <v>1B</v>
          </cell>
          <cell r="B100">
            <v>330</v>
          </cell>
          <cell r="C100">
            <v>3</v>
          </cell>
          <cell r="D100">
            <v>0</v>
          </cell>
          <cell r="E100">
            <v>0.95799999999999996</v>
          </cell>
          <cell r="F100">
            <v>1.0310000000000001</v>
          </cell>
          <cell r="G100">
            <v>1.4236666666666666</v>
          </cell>
          <cell r="H100">
            <v>1.4380000000000002</v>
          </cell>
          <cell r="I100">
            <v>1.4753333333333334</v>
          </cell>
          <cell r="J100">
            <v>1.6086666666666667</v>
          </cell>
          <cell r="K100">
            <v>1.3419999999999999</v>
          </cell>
          <cell r="L100">
            <v>1.351</v>
          </cell>
          <cell r="M100">
            <v>1.3203333333333331</v>
          </cell>
          <cell r="N100">
            <v>1.3636666666666666</v>
          </cell>
          <cell r="O100">
            <v>1.3603333333333332</v>
          </cell>
          <cell r="P100">
            <v>1.41</v>
          </cell>
          <cell r="Q100">
            <v>1.41</v>
          </cell>
          <cell r="R100">
            <v>1.4306666666666668</v>
          </cell>
          <cell r="T100">
            <v>1.4111388888888889</v>
          </cell>
        </row>
        <row r="101">
          <cell r="A101" t="str">
            <v>1B</v>
          </cell>
          <cell r="B101">
            <v>400</v>
          </cell>
          <cell r="C101">
            <v>4</v>
          </cell>
          <cell r="D101">
            <v>0</v>
          </cell>
          <cell r="E101">
            <v>0.95799999999999996</v>
          </cell>
          <cell r="F101">
            <v>1.022</v>
          </cell>
          <cell r="G101">
            <v>1.3736666666666666</v>
          </cell>
          <cell r="H101">
            <v>1.3880000000000001</v>
          </cell>
          <cell r="I101">
            <v>1.4253333333333333</v>
          </cell>
          <cell r="J101">
            <v>1.5586666666666666</v>
          </cell>
          <cell r="K101">
            <v>1.2919999999999998</v>
          </cell>
          <cell r="L101">
            <v>1.3009999999999999</v>
          </cell>
          <cell r="M101">
            <v>1.2703333333333331</v>
          </cell>
          <cell r="N101">
            <v>1.3136666666666665</v>
          </cell>
          <cell r="O101">
            <v>1.3103333333333331</v>
          </cell>
          <cell r="P101">
            <v>1.3599999999999999</v>
          </cell>
          <cell r="Q101">
            <v>1.3599999999999999</v>
          </cell>
          <cell r="R101">
            <v>1.3806666666666667</v>
          </cell>
          <cell r="T101">
            <v>1.3611388888888889</v>
          </cell>
        </row>
        <row r="102">
          <cell r="A102" t="str">
            <v>1B</v>
          </cell>
          <cell r="B102">
            <v>450</v>
          </cell>
          <cell r="C102">
            <v>5</v>
          </cell>
          <cell r="D102">
            <v>0</v>
          </cell>
          <cell r="E102">
            <v>0.95099999999999996</v>
          </cell>
          <cell r="F102">
            <v>1.022</v>
          </cell>
          <cell r="G102">
            <v>1.3236666666666668</v>
          </cell>
          <cell r="H102">
            <v>1.3380000000000003</v>
          </cell>
          <cell r="I102">
            <v>1.3753333333333335</v>
          </cell>
          <cell r="J102">
            <v>1.5086666666666668</v>
          </cell>
          <cell r="K102">
            <v>1.242</v>
          </cell>
          <cell r="L102">
            <v>1.2510000000000001</v>
          </cell>
          <cell r="M102">
            <v>1.2203333333333333</v>
          </cell>
          <cell r="N102">
            <v>1.2636666666666667</v>
          </cell>
          <cell r="O102">
            <v>1.2603333333333333</v>
          </cell>
          <cell r="P102">
            <v>1.31</v>
          </cell>
          <cell r="Q102">
            <v>1.31</v>
          </cell>
          <cell r="R102">
            <v>1.3306666666666669</v>
          </cell>
          <cell r="T102">
            <v>1.3111388888888891</v>
          </cell>
        </row>
        <row r="103">
          <cell r="A103" t="str">
            <v>1A 120</v>
          </cell>
          <cell r="B103">
            <v>11</v>
          </cell>
          <cell r="C103">
            <v>1</v>
          </cell>
          <cell r="D103">
            <v>0</v>
          </cell>
          <cell r="E103">
            <v>0.98250000000000004</v>
          </cell>
          <cell r="F103">
            <v>1.0489999999999999</v>
          </cell>
          <cell r="G103">
            <v>1.5536666666666668</v>
          </cell>
          <cell r="H103">
            <v>1.5680000000000003</v>
          </cell>
          <cell r="I103">
            <v>1.6053333333333335</v>
          </cell>
          <cell r="J103">
            <v>1.7386666666666668</v>
          </cell>
          <cell r="K103">
            <v>1.472</v>
          </cell>
          <cell r="L103">
            <v>1.4810000000000001</v>
          </cell>
          <cell r="M103">
            <v>1.4503333333333333</v>
          </cell>
          <cell r="N103">
            <v>1.4936666666666667</v>
          </cell>
          <cell r="O103">
            <v>1.4903333333333333</v>
          </cell>
          <cell r="P103">
            <v>1.54</v>
          </cell>
          <cell r="Q103">
            <v>1.54</v>
          </cell>
          <cell r="R103">
            <v>1.5606666666666669</v>
          </cell>
          <cell r="T103">
            <v>1.5411388888888888</v>
          </cell>
        </row>
        <row r="104">
          <cell r="A104" t="str">
            <v>1A 130</v>
          </cell>
          <cell r="B104">
            <v>34</v>
          </cell>
          <cell r="C104">
            <v>1</v>
          </cell>
          <cell r="D104">
            <v>0</v>
          </cell>
          <cell r="E104">
            <v>0.98250000000000004</v>
          </cell>
          <cell r="F104">
            <v>1.0489999999999999</v>
          </cell>
          <cell r="G104">
            <v>1.5336666666666667</v>
          </cell>
          <cell r="H104">
            <v>1.5480000000000003</v>
          </cell>
          <cell r="I104">
            <v>1.5853333333333335</v>
          </cell>
          <cell r="J104">
            <v>1.7186666666666668</v>
          </cell>
          <cell r="K104">
            <v>1.452</v>
          </cell>
          <cell r="L104">
            <v>1.4610000000000001</v>
          </cell>
          <cell r="M104">
            <v>1.4303333333333332</v>
          </cell>
          <cell r="N104">
            <v>1.4736666666666667</v>
          </cell>
          <cell r="O104">
            <v>1.4703333333333333</v>
          </cell>
          <cell r="P104">
            <v>1.52</v>
          </cell>
          <cell r="Q104">
            <v>1.52</v>
          </cell>
          <cell r="R104">
            <v>1.5406666666666669</v>
          </cell>
          <cell r="T104">
            <v>1.521138888888889</v>
          </cell>
        </row>
        <row r="105">
          <cell r="A105" t="str">
            <v>1A 130</v>
          </cell>
          <cell r="B105">
            <v>60</v>
          </cell>
          <cell r="C105">
            <v>2</v>
          </cell>
          <cell r="D105">
            <v>0</v>
          </cell>
          <cell r="E105">
            <v>0.96499999999999997</v>
          </cell>
          <cell r="F105">
            <v>1.0489999999999999</v>
          </cell>
          <cell r="G105">
            <v>1.5136666666666667</v>
          </cell>
          <cell r="H105">
            <v>1.5280000000000002</v>
          </cell>
          <cell r="I105">
            <v>1.5653333333333335</v>
          </cell>
          <cell r="J105">
            <v>1.6986666666666668</v>
          </cell>
          <cell r="K105">
            <v>1.4319999999999999</v>
          </cell>
          <cell r="L105">
            <v>1.4410000000000001</v>
          </cell>
          <cell r="M105">
            <v>1.4103333333333332</v>
          </cell>
          <cell r="N105">
            <v>1.4536666666666667</v>
          </cell>
          <cell r="O105">
            <v>1.4503333333333333</v>
          </cell>
          <cell r="P105">
            <v>1.5</v>
          </cell>
          <cell r="Q105">
            <v>1.5</v>
          </cell>
          <cell r="R105">
            <v>1.5206666666666668</v>
          </cell>
          <cell r="T105">
            <v>1.501138888888889</v>
          </cell>
        </row>
      </sheetData>
      <sheetData sheetId="5">
        <row r="5">
          <cell r="A5">
            <v>0</v>
          </cell>
        </row>
      </sheetData>
      <sheetData sheetId="6"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slopes"/>
      <sheetName val="Gascosts"/>
      <sheetName val="Rte 1B Htg 140"/>
      <sheetName val="Rates DEC. 1,1998"/>
      <sheetName val="Oil Price Tble1"/>
      <sheetName val="Oil Price Tble2"/>
      <sheetName val="Taxes"/>
    </sheetNames>
    <sheetDataSet>
      <sheetData sheetId="0" refreshError="1"/>
      <sheetData sheetId="1" refreshError="1"/>
      <sheetData sheetId="2" refreshError="1"/>
      <sheetData sheetId="3" refreshError="1"/>
      <sheetData sheetId="4">
        <row r="1">
          <cell r="A1" t="str">
            <v>Oil Price Table #1</v>
          </cell>
          <cell r="C1" t="str">
            <v>Prior 3/1/97</v>
          </cell>
          <cell r="E1" t="str">
            <v>Effect. 1/1/99</v>
          </cell>
          <cell r="G1" t="str">
            <v>LONG ISLAND</v>
          </cell>
        </row>
        <row r="2">
          <cell r="A2" t="e">
            <v>#REF!</v>
          </cell>
          <cell r="D2" t="str">
            <v>PBT No. 2</v>
          </cell>
          <cell r="E2">
            <v>7.5999999999999998E-2</v>
          </cell>
          <cell r="F2" t="str">
            <v>/gal</v>
          </cell>
        </row>
        <row r="3">
          <cell r="A3" t="str">
            <v>Gas East</v>
          </cell>
          <cell r="C3">
            <v>8.72E-2</v>
          </cell>
          <cell r="D3" t="str">
            <v>PBT No. 6</v>
          </cell>
          <cell r="E3">
            <v>0.06</v>
          </cell>
          <cell r="F3" t="str">
            <v>/gal</v>
          </cell>
          <cell r="G3">
            <v>1.3080000000000001</v>
          </cell>
          <cell r="H3">
            <v>1.3140000000000001</v>
          </cell>
          <cell r="I3">
            <v>1.3420000000000001</v>
          </cell>
          <cell r="J3">
            <v>1.35</v>
          </cell>
          <cell r="K3">
            <v>1.099</v>
          </cell>
          <cell r="L3">
            <v>1.1160000000000001</v>
          </cell>
          <cell r="M3">
            <v>1.1499999999999999</v>
          </cell>
          <cell r="N3">
            <v>1.149</v>
          </cell>
          <cell r="O3">
            <v>1.099</v>
          </cell>
          <cell r="P3">
            <v>1.099</v>
          </cell>
          <cell r="Q3">
            <v>1.099</v>
          </cell>
          <cell r="R3">
            <v>1.1990000000000001</v>
          </cell>
        </row>
        <row r="4">
          <cell r="G4">
            <v>1.2798434442270059</v>
          </cell>
          <cell r="H4">
            <v>1.2857142857142858</v>
          </cell>
          <cell r="I4">
            <v>1.3131115459882583</v>
          </cell>
          <cell r="J4">
            <v>1.3209393346379648</v>
          </cell>
          <cell r="K4">
            <v>1.0753424657534245</v>
          </cell>
        </row>
        <row r="5">
          <cell r="A5" t="str">
            <v>Sub-</v>
          </cell>
          <cell r="B5" t="str">
            <v>Annual</v>
          </cell>
          <cell r="C5" t="str">
            <v>Dwelling</v>
          </cell>
          <cell r="D5" t="str">
            <v>PBT</v>
          </cell>
          <cell r="E5" t="str">
            <v>Competitve</v>
          </cell>
          <cell r="F5" t="str">
            <v>Anchor</v>
          </cell>
          <cell r="G5" t="str">
            <v>Oil Price Multiplier   NO. 2 OIL  Retail&lt; 5,000 dt **</v>
          </cell>
          <cell r="T5" t="str">
            <v>Average</v>
          </cell>
        </row>
        <row r="6">
          <cell r="A6" t="str">
            <v>Segment</v>
          </cell>
          <cell r="B6" t="str">
            <v>Use</v>
          </cell>
          <cell r="C6" t="str">
            <v>Units</v>
          </cell>
          <cell r="E6" t="str">
            <v>Intelligence</v>
          </cell>
          <cell r="F6" t="str">
            <v>Price</v>
          </cell>
          <cell r="G6">
            <v>37530</v>
          </cell>
          <cell r="H6">
            <v>37561</v>
          </cell>
          <cell r="I6">
            <v>37591</v>
          </cell>
          <cell r="J6">
            <v>37622</v>
          </cell>
          <cell r="K6">
            <v>37288</v>
          </cell>
          <cell r="L6">
            <v>37339</v>
          </cell>
          <cell r="M6">
            <v>37347</v>
          </cell>
          <cell r="N6">
            <v>37377</v>
          </cell>
          <cell r="O6">
            <v>37408</v>
          </cell>
          <cell r="P6">
            <v>37438</v>
          </cell>
          <cell r="Q6">
            <v>37469</v>
          </cell>
          <cell r="R6">
            <v>37500</v>
          </cell>
        </row>
        <row r="7">
          <cell r="E7" t="str">
            <v>Adjustment</v>
          </cell>
          <cell r="G7">
            <v>1.4736666666666667</v>
          </cell>
          <cell r="H7">
            <v>1.4880000000000002</v>
          </cell>
          <cell r="I7">
            <v>1.5253333333333334</v>
          </cell>
          <cell r="J7">
            <v>1.6586666666666667</v>
          </cell>
          <cell r="K7">
            <v>1.3919999999999999</v>
          </cell>
          <cell r="L7">
            <v>1.401</v>
          </cell>
          <cell r="M7">
            <v>1.3703333333333332</v>
          </cell>
          <cell r="N7">
            <v>1.4136666666666666</v>
          </cell>
          <cell r="O7">
            <v>1.4103333333333332</v>
          </cell>
          <cell r="P7">
            <v>1.46</v>
          </cell>
          <cell r="Q7">
            <v>1.46</v>
          </cell>
          <cell r="R7">
            <v>1.4806666666666668</v>
          </cell>
          <cell r="T7">
            <v>1.461138888888889</v>
          </cell>
        </row>
        <row r="8">
          <cell r="E8" t="str">
            <v>Impact</v>
          </cell>
          <cell r="G8">
            <v>1.4048299968223705</v>
          </cell>
          <cell r="H8">
            <v>1.4184938036224979</v>
          </cell>
          <cell r="I8">
            <v>1.4540832538925963</v>
          </cell>
          <cell r="J8">
            <v>1.5811884334286623</v>
          </cell>
          <cell r="K8">
            <v>1.32697807435653</v>
          </cell>
          <cell r="L8">
            <v>1.3355576739752146</v>
          </cell>
          <cell r="M8">
            <v>1.3063234826819192</v>
          </cell>
          <cell r="N8">
            <v>1.3476326660311408</v>
          </cell>
          <cell r="O8">
            <v>1.344455036542739</v>
          </cell>
          <cell r="P8">
            <v>1.3918017159199239</v>
          </cell>
          <cell r="Q8">
            <v>1.3918017159199239</v>
          </cell>
          <cell r="R8">
            <v>1.4115030187480142</v>
          </cell>
          <cell r="T8">
            <v>1.3928874059951275</v>
          </cell>
        </row>
        <row r="9">
          <cell r="G9" t="str">
            <v>Oil Price Multiplier   Wholesale   Annual Usage &gt; 5,000 dt ***</v>
          </cell>
        </row>
        <row r="10">
          <cell r="B10" t="str">
            <v xml:space="preserve"> &lt; 5000 dt</v>
          </cell>
          <cell r="D10" t="str">
            <v>Comp Intell</v>
          </cell>
          <cell r="E10">
            <v>-7.0000000000000007E-2</v>
          </cell>
          <cell r="G10">
            <v>37530</v>
          </cell>
          <cell r="H10">
            <v>37561</v>
          </cell>
          <cell r="I10">
            <v>37591</v>
          </cell>
          <cell r="J10">
            <v>37622</v>
          </cell>
          <cell r="K10">
            <v>37288</v>
          </cell>
          <cell r="L10">
            <v>37339</v>
          </cell>
          <cell r="M10">
            <v>37347</v>
          </cell>
          <cell r="N10">
            <v>37377</v>
          </cell>
          <cell r="O10">
            <v>37408</v>
          </cell>
          <cell r="P10">
            <v>37438</v>
          </cell>
          <cell r="Q10">
            <v>37469</v>
          </cell>
          <cell r="R10">
            <v>37500</v>
          </cell>
        </row>
        <row r="11">
          <cell r="B11" t="str">
            <v>&gt;= 5000 dt</v>
          </cell>
          <cell r="D11" t="str">
            <v>Comp Intell</v>
          </cell>
          <cell r="E11">
            <v>0.25</v>
          </cell>
          <cell r="G11">
            <v>0.84484999999999999</v>
          </cell>
          <cell r="H11">
            <v>0.80467499999999992</v>
          </cell>
          <cell r="I11">
            <v>0.90402499999999997</v>
          </cell>
          <cell r="J11">
            <v>1.0074000000000001</v>
          </cell>
          <cell r="K11">
            <v>0.60545000000000004</v>
          </cell>
          <cell r="L11">
            <v>0.68490000000000006</v>
          </cell>
          <cell r="M11">
            <v>0.73612499999999992</v>
          </cell>
          <cell r="N11">
            <v>0.74072499999999986</v>
          </cell>
          <cell r="O11">
            <v>0.71602500000000002</v>
          </cell>
          <cell r="P11">
            <v>0.7271749999999999</v>
          </cell>
          <cell r="Q11">
            <v>0.77339999999999998</v>
          </cell>
          <cell r="R11">
            <v>0.83202500000000001</v>
          </cell>
          <cell r="T11">
            <v>0.78139791666666658</v>
          </cell>
        </row>
        <row r="12">
          <cell r="D12" t="str">
            <v>PBT</v>
          </cell>
          <cell r="G12">
            <v>1.2017780938833569</v>
          </cell>
          <cell r="H12">
            <v>1.1446301564722614</v>
          </cell>
          <cell r="I12">
            <v>1.2859530583214791</v>
          </cell>
          <cell r="J12">
            <v>1.4330014224751066</v>
          </cell>
          <cell r="K12">
            <v>0.86123755334281649</v>
          </cell>
          <cell r="L12">
            <v>0.97425320056899001</v>
          </cell>
          <cell r="M12">
            <v>1.0471194879089614</v>
          </cell>
          <cell r="N12">
            <v>1.0536628733997151</v>
          </cell>
          <cell r="O12">
            <v>1.0185277382645803</v>
          </cell>
          <cell r="P12">
            <v>1.034388335704125</v>
          </cell>
          <cell r="Q12">
            <v>1.1001422475106684</v>
          </cell>
          <cell r="R12">
            <v>1.1835348506401138</v>
          </cell>
          <cell r="T12">
            <v>1.1115190848743479</v>
          </cell>
        </row>
        <row r="13">
          <cell r="A13" t="str">
            <v>12M</v>
          </cell>
          <cell r="B13">
            <v>2550</v>
          </cell>
          <cell r="C13">
            <v>30</v>
          </cell>
          <cell r="D13">
            <v>0</v>
          </cell>
          <cell r="E13">
            <v>0.90200000000000002</v>
          </cell>
          <cell r="F13">
            <v>0.77800000000000002</v>
          </cell>
          <cell r="G13">
            <v>1.1236666666666668</v>
          </cell>
          <cell r="H13">
            <v>1.1380000000000003</v>
          </cell>
          <cell r="I13">
            <v>1.1753333333333336</v>
          </cell>
          <cell r="J13">
            <v>1.3086666666666669</v>
          </cell>
          <cell r="K13">
            <v>1.042</v>
          </cell>
          <cell r="L13">
            <v>1.0510000000000002</v>
          </cell>
          <cell r="M13">
            <v>1.0203333333333333</v>
          </cell>
          <cell r="N13">
            <v>1.0636666666666668</v>
          </cell>
          <cell r="O13">
            <v>1.0603333333333333</v>
          </cell>
          <cell r="P13">
            <v>1.1100000000000001</v>
          </cell>
          <cell r="Q13">
            <v>1.1100000000000001</v>
          </cell>
          <cell r="R13">
            <v>1.1306666666666669</v>
          </cell>
          <cell r="T13">
            <v>1.1111388888888889</v>
          </cell>
        </row>
        <row r="14">
          <cell r="A14" t="str">
            <v>12M</v>
          </cell>
          <cell r="B14">
            <v>3400</v>
          </cell>
          <cell r="C14">
            <v>40</v>
          </cell>
          <cell r="D14">
            <v>0</v>
          </cell>
          <cell r="E14">
            <v>0.90200000000000002</v>
          </cell>
          <cell r="F14">
            <v>0.751</v>
          </cell>
          <cell r="G14">
            <v>1.0936666666666668</v>
          </cell>
          <cell r="H14">
            <v>1.1080000000000003</v>
          </cell>
          <cell r="I14">
            <v>1.1453333333333335</v>
          </cell>
          <cell r="J14">
            <v>1.2786666666666668</v>
          </cell>
          <cell r="K14">
            <v>1.012</v>
          </cell>
          <cell r="L14">
            <v>1.0210000000000001</v>
          </cell>
          <cell r="M14">
            <v>0.99033333333333329</v>
          </cell>
          <cell r="N14">
            <v>1.0336666666666667</v>
          </cell>
          <cell r="O14">
            <v>1.0303333333333333</v>
          </cell>
          <cell r="P14">
            <v>1.08</v>
          </cell>
          <cell r="Q14">
            <v>1.08</v>
          </cell>
          <cell r="R14">
            <v>1.1006666666666669</v>
          </cell>
          <cell r="T14">
            <v>1.0811388888888891</v>
          </cell>
        </row>
        <row r="15">
          <cell r="A15" t="str">
            <v>12M</v>
          </cell>
          <cell r="B15">
            <v>4250</v>
          </cell>
          <cell r="C15">
            <v>50</v>
          </cell>
          <cell r="D15">
            <v>0</v>
          </cell>
          <cell r="E15">
            <v>0.88800000000000001</v>
          </cell>
          <cell r="F15">
            <v>0.72699999999999998</v>
          </cell>
          <cell r="G15">
            <v>1.0736666666666668</v>
          </cell>
          <cell r="H15">
            <v>1.0880000000000003</v>
          </cell>
          <cell r="I15">
            <v>1.1253333333333335</v>
          </cell>
          <cell r="J15">
            <v>1.2586666666666668</v>
          </cell>
          <cell r="K15">
            <v>0.99199999999999999</v>
          </cell>
          <cell r="L15">
            <v>1.0010000000000001</v>
          </cell>
          <cell r="M15">
            <v>0.97033333333333327</v>
          </cell>
          <cell r="N15">
            <v>1.0136666666666667</v>
          </cell>
          <cell r="O15">
            <v>1.0103333333333333</v>
          </cell>
          <cell r="P15">
            <v>1.06</v>
          </cell>
          <cell r="Q15">
            <v>1.06</v>
          </cell>
          <cell r="R15">
            <v>1.0806666666666669</v>
          </cell>
          <cell r="T15">
            <v>1.0611388888888891</v>
          </cell>
        </row>
        <row r="16">
          <cell r="A16" t="str">
            <v>12M331</v>
          </cell>
          <cell r="B16">
            <v>6375</v>
          </cell>
          <cell r="C16">
            <v>75</v>
          </cell>
          <cell r="D16">
            <v>0</v>
          </cell>
          <cell r="E16">
            <v>1.25</v>
          </cell>
          <cell r="F16">
            <v>0.69</v>
          </cell>
          <cell r="G16">
            <v>0.86485000000000001</v>
          </cell>
          <cell r="H16">
            <v>0.82467499999999994</v>
          </cell>
          <cell r="I16">
            <v>0.92402499999999999</v>
          </cell>
          <cell r="J16">
            <v>1.0274000000000001</v>
          </cell>
          <cell r="K16">
            <v>0.62545000000000006</v>
          </cell>
          <cell r="L16">
            <v>0.70490000000000008</v>
          </cell>
          <cell r="M16">
            <v>0.75612499999999994</v>
          </cell>
          <cell r="N16">
            <v>0.76072499999999987</v>
          </cell>
          <cell r="O16">
            <v>0.73602500000000004</v>
          </cell>
          <cell r="P16">
            <v>0.74717499999999992</v>
          </cell>
          <cell r="Q16">
            <v>0.79339999999999999</v>
          </cell>
          <cell r="R16">
            <v>0.85202500000000003</v>
          </cell>
          <cell r="T16">
            <v>0.8013979166666666</v>
          </cell>
        </row>
        <row r="17">
          <cell r="A17" t="str">
            <v>12M331</v>
          </cell>
          <cell r="B17">
            <v>8500</v>
          </cell>
          <cell r="C17">
            <v>100</v>
          </cell>
          <cell r="D17">
            <v>0</v>
          </cell>
          <cell r="E17">
            <v>1.25</v>
          </cell>
          <cell r="F17">
            <v>0.66800000000000004</v>
          </cell>
          <cell r="G17">
            <v>0.83484999999999998</v>
          </cell>
          <cell r="H17">
            <v>0.79467499999999991</v>
          </cell>
          <cell r="I17">
            <v>0.89402499999999996</v>
          </cell>
          <cell r="J17">
            <v>0.99740000000000006</v>
          </cell>
          <cell r="K17">
            <v>0.59545000000000003</v>
          </cell>
          <cell r="L17">
            <v>0.67490000000000006</v>
          </cell>
          <cell r="M17">
            <v>0.72612499999999991</v>
          </cell>
          <cell r="N17">
            <v>0.73072499999999985</v>
          </cell>
          <cell r="O17">
            <v>0.70602500000000001</v>
          </cell>
          <cell r="P17">
            <v>0.7171749999999999</v>
          </cell>
          <cell r="Q17">
            <v>0.76339999999999997</v>
          </cell>
          <cell r="R17">
            <v>0.82202500000000001</v>
          </cell>
          <cell r="T17">
            <v>0.77139791666666679</v>
          </cell>
        </row>
        <row r="18">
          <cell r="A18" t="str">
            <v>12M331</v>
          </cell>
          <cell r="B18">
            <v>12750</v>
          </cell>
          <cell r="C18">
            <v>150</v>
          </cell>
          <cell r="D18">
            <v>0</v>
          </cell>
          <cell r="E18">
            <v>1.25</v>
          </cell>
          <cell r="F18">
            <v>0.63050000000000006</v>
          </cell>
          <cell r="G18">
            <v>0.81484999999999996</v>
          </cell>
          <cell r="H18">
            <v>0.77467499999999989</v>
          </cell>
          <cell r="I18">
            <v>0.87402499999999994</v>
          </cell>
          <cell r="J18">
            <v>0.97740000000000005</v>
          </cell>
          <cell r="K18">
            <v>0.57545000000000002</v>
          </cell>
          <cell r="L18">
            <v>0.65490000000000004</v>
          </cell>
          <cell r="M18">
            <v>0.70612499999999989</v>
          </cell>
          <cell r="N18">
            <v>0.71072499999999983</v>
          </cell>
          <cell r="O18">
            <v>0.686025</v>
          </cell>
          <cell r="P18">
            <v>0.69717499999999988</v>
          </cell>
          <cell r="Q18">
            <v>0.74339999999999995</v>
          </cell>
          <cell r="R18">
            <v>0.80202499999999999</v>
          </cell>
          <cell r="T18">
            <v>0.75139791666666678</v>
          </cell>
        </row>
        <row r="19">
          <cell r="A19" t="str">
            <v>12M331</v>
          </cell>
          <cell r="B19">
            <v>17000</v>
          </cell>
          <cell r="C19">
            <v>200</v>
          </cell>
          <cell r="D19">
            <v>0</v>
          </cell>
          <cell r="E19">
            <v>1.25</v>
          </cell>
          <cell r="F19">
            <v>0.59466666666666668</v>
          </cell>
          <cell r="G19">
            <v>0.79485000000000006</v>
          </cell>
          <cell r="H19">
            <v>0.75467499999999998</v>
          </cell>
          <cell r="I19">
            <v>0.85402500000000003</v>
          </cell>
          <cell r="J19">
            <v>0.95740000000000003</v>
          </cell>
          <cell r="K19">
            <v>0.55545</v>
          </cell>
          <cell r="L19">
            <v>0.63490000000000002</v>
          </cell>
          <cell r="M19">
            <v>0.68612499999999987</v>
          </cell>
          <cell r="N19">
            <v>0.69072499999999981</v>
          </cell>
          <cell r="O19">
            <v>0.66602500000000009</v>
          </cell>
          <cell r="P19">
            <v>0.67717499999999986</v>
          </cell>
          <cell r="Q19">
            <v>0.72340000000000004</v>
          </cell>
          <cell r="R19">
            <v>0.78202499999999997</v>
          </cell>
          <cell r="T19">
            <v>0.73139791666666654</v>
          </cell>
        </row>
        <row r="20">
          <cell r="A20" t="str">
            <v>12M331</v>
          </cell>
          <cell r="B20">
            <v>25500</v>
          </cell>
          <cell r="C20">
            <v>300</v>
          </cell>
          <cell r="D20">
            <v>0</v>
          </cell>
          <cell r="E20">
            <v>1.25</v>
          </cell>
          <cell r="F20">
            <v>0.52749999999999997</v>
          </cell>
          <cell r="G20">
            <v>0.77485000000000004</v>
          </cell>
          <cell r="H20">
            <v>0.73467499999999997</v>
          </cell>
          <cell r="I20">
            <v>0.83402500000000002</v>
          </cell>
          <cell r="J20">
            <v>0.93740000000000012</v>
          </cell>
          <cell r="K20">
            <v>0.53545000000000009</v>
          </cell>
          <cell r="L20">
            <v>0.61490000000000011</v>
          </cell>
          <cell r="M20">
            <v>0.66612499999999997</v>
          </cell>
          <cell r="N20">
            <v>0.6707249999999999</v>
          </cell>
          <cell r="O20">
            <v>0.64602500000000007</v>
          </cell>
          <cell r="P20">
            <v>0.65717499999999995</v>
          </cell>
          <cell r="Q20">
            <v>0.70340000000000003</v>
          </cell>
          <cell r="R20">
            <v>0.76202500000000006</v>
          </cell>
          <cell r="T20">
            <v>0.71139791666666674</v>
          </cell>
        </row>
        <row r="21">
          <cell r="A21" t="str">
            <v>12M331</v>
          </cell>
          <cell r="B21">
            <v>34000</v>
          </cell>
          <cell r="C21">
            <v>400</v>
          </cell>
          <cell r="D21">
            <v>0</v>
          </cell>
          <cell r="E21">
            <v>1.25</v>
          </cell>
          <cell r="F21">
            <v>0.51900000000000002</v>
          </cell>
          <cell r="G21">
            <v>0.76485000000000003</v>
          </cell>
          <cell r="H21">
            <v>0.72467499999999996</v>
          </cell>
          <cell r="I21">
            <v>0.82402500000000001</v>
          </cell>
          <cell r="J21">
            <v>0.92740000000000011</v>
          </cell>
          <cell r="K21">
            <v>0.52545000000000008</v>
          </cell>
          <cell r="L21">
            <v>0.6049000000000001</v>
          </cell>
          <cell r="M21">
            <v>0.65612499999999996</v>
          </cell>
          <cell r="N21">
            <v>0.6607249999999999</v>
          </cell>
          <cell r="O21">
            <v>0.63602500000000006</v>
          </cell>
          <cell r="P21">
            <v>0.64717499999999994</v>
          </cell>
          <cell r="Q21">
            <v>0.69340000000000002</v>
          </cell>
          <cell r="R21">
            <v>0.75202500000000005</v>
          </cell>
          <cell r="T21">
            <v>0.70139791666666673</v>
          </cell>
        </row>
        <row r="22">
          <cell r="A22" t="str">
            <v>330pbt</v>
          </cell>
          <cell r="B22">
            <v>2500</v>
          </cell>
          <cell r="D22">
            <v>7.5999999999999998E-2</v>
          </cell>
          <cell r="E22">
            <v>0.92300000000000004</v>
          </cell>
          <cell r="F22">
            <v>0.77800000000000002</v>
          </cell>
          <cell r="G22">
            <v>1.1996666666666669</v>
          </cell>
          <cell r="H22">
            <v>1.2140000000000004</v>
          </cell>
          <cell r="I22">
            <v>1.2513333333333336</v>
          </cell>
          <cell r="J22">
            <v>1.3846666666666669</v>
          </cell>
          <cell r="K22">
            <v>1.121</v>
          </cell>
          <cell r="L22">
            <v>1.1300000000000001</v>
          </cell>
          <cell r="M22">
            <v>1.0993333333333333</v>
          </cell>
          <cell r="N22">
            <v>1.1426666666666667</v>
          </cell>
          <cell r="O22">
            <v>1.1393333333333333</v>
          </cell>
          <cell r="P22">
            <v>1.1890000000000001</v>
          </cell>
          <cell r="Q22">
            <v>1.1890000000000001</v>
          </cell>
          <cell r="R22">
            <v>1.2096666666666669</v>
          </cell>
          <cell r="T22">
            <v>1.189138888888889</v>
          </cell>
        </row>
        <row r="23">
          <cell r="A23" t="str">
            <v>330pbt</v>
          </cell>
          <cell r="B23">
            <v>5000</v>
          </cell>
          <cell r="D23">
            <v>0.06</v>
          </cell>
          <cell r="E23">
            <v>1.25</v>
          </cell>
          <cell r="F23">
            <v>0.70300000000000007</v>
          </cell>
          <cell r="G23">
            <v>0.90484999999999993</v>
          </cell>
          <cell r="H23">
            <v>0.86467499999999986</v>
          </cell>
          <cell r="I23">
            <v>0.96402499999999991</v>
          </cell>
          <cell r="J23">
            <v>1.0674000000000001</v>
          </cell>
          <cell r="K23">
            <v>0.66644999999999999</v>
          </cell>
          <cell r="L23">
            <v>0.74590000000000001</v>
          </cell>
          <cell r="M23">
            <v>0.79712499999999986</v>
          </cell>
          <cell r="N23">
            <v>0.8017249999999998</v>
          </cell>
          <cell r="O23">
            <v>0.77702500000000008</v>
          </cell>
          <cell r="P23">
            <v>0.78817499999999985</v>
          </cell>
          <cell r="Q23">
            <v>0.83440000000000003</v>
          </cell>
          <cell r="R23">
            <v>0.89302499999999996</v>
          </cell>
          <cell r="T23">
            <v>0.84206458333333334</v>
          </cell>
        </row>
        <row r="24">
          <cell r="A24" t="str">
            <v>331pbt</v>
          </cell>
          <cell r="B24">
            <v>7500</v>
          </cell>
          <cell r="D24">
            <v>0.06</v>
          </cell>
          <cell r="E24">
            <v>1.25</v>
          </cell>
          <cell r="F24">
            <v>0.67800000000000005</v>
          </cell>
          <cell r="G24">
            <v>0.87484999999999991</v>
          </cell>
          <cell r="H24">
            <v>0.83467499999999983</v>
          </cell>
          <cell r="I24">
            <v>0.93402499999999988</v>
          </cell>
          <cell r="J24">
            <v>1.0374000000000001</v>
          </cell>
          <cell r="K24">
            <v>0.63644999999999996</v>
          </cell>
          <cell r="L24">
            <v>0.71589999999999998</v>
          </cell>
          <cell r="M24">
            <v>0.76712499999999983</v>
          </cell>
          <cell r="N24">
            <v>0.77172499999999977</v>
          </cell>
          <cell r="O24">
            <v>0.74702500000000005</v>
          </cell>
          <cell r="P24">
            <v>0.75817499999999982</v>
          </cell>
          <cell r="Q24">
            <v>0.8044</v>
          </cell>
          <cell r="R24">
            <v>0.86302499999999993</v>
          </cell>
          <cell r="T24">
            <v>0.8120645833333332</v>
          </cell>
        </row>
        <row r="25">
          <cell r="A25" t="str">
            <v>331pbt</v>
          </cell>
          <cell r="B25">
            <v>10000</v>
          </cell>
          <cell r="D25">
            <v>0.06</v>
          </cell>
          <cell r="E25">
            <v>1.25</v>
          </cell>
          <cell r="F25">
            <v>0.65300000000000002</v>
          </cell>
          <cell r="G25">
            <v>0.8648499999999999</v>
          </cell>
          <cell r="H25">
            <v>0.82467499999999982</v>
          </cell>
          <cell r="I25">
            <v>0.92402499999999987</v>
          </cell>
          <cell r="J25">
            <v>1.0274000000000001</v>
          </cell>
          <cell r="K25">
            <v>0.62644999999999995</v>
          </cell>
          <cell r="L25">
            <v>0.70589999999999997</v>
          </cell>
          <cell r="M25">
            <v>0.75712499999999983</v>
          </cell>
          <cell r="N25">
            <v>0.76172499999999976</v>
          </cell>
          <cell r="O25">
            <v>0.73702500000000004</v>
          </cell>
          <cell r="P25">
            <v>0.74817499999999981</v>
          </cell>
          <cell r="Q25">
            <v>0.7944</v>
          </cell>
          <cell r="R25">
            <v>0.85302499999999992</v>
          </cell>
          <cell r="T25">
            <v>0.8020645833333333</v>
          </cell>
        </row>
        <row r="26">
          <cell r="A26" t="str">
            <v>331pbt</v>
          </cell>
          <cell r="B26">
            <v>15000</v>
          </cell>
          <cell r="D26">
            <v>0.06</v>
          </cell>
          <cell r="E26">
            <v>1.25</v>
          </cell>
          <cell r="F26">
            <v>0.6113333333333334</v>
          </cell>
          <cell r="G26">
            <v>0.83484999999999987</v>
          </cell>
          <cell r="H26">
            <v>0.7946749999999998</v>
          </cell>
          <cell r="I26">
            <v>0.89402499999999985</v>
          </cell>
          <cell r="J26">
            <v>0.99740000000000006</v>
          </cell>
          <cell r="K26">
            <v>0.59644999999999992</v>
          </cell>
          <cell r="L26">
            <v>0.67589999999999995</v>
          </cell>
          <cell r="M26">
            <v>0.7271249999999998</v>
          </cell>
          <cell r="N26">
            <v>0.73172499999999974</v>
          </cell>
          <cell r="O26">
            <v>0.70702500000000001</v>
          </cell>
          <cell r="P26">
            <v>0.71817499999999979</v>
          </cell>
          <cell r="Q26">
            <v>0.76439999999999997</v>
          </cell>
          <cell r="R26">
            <v>0.8230249999999999</v>
          </cell>
          <cell r="T26">
            <v>0.77206458333333305</v>
          </cell>
        </row>
        <row r="27">
          <cell r="A27" t="str">
            <v>331pbt</v>
          </cell>
          <cell r="B27">
            <v>25000</v>
          </cell>
          <cell r="D27">
            <v>0.06</v>
          </cell>
          <cell r="E27">
            <v>1.25</v>
          </cell>
          <cell r="F27">
            <v>0.52800000000000002</v>
          </cell>
          <cell r="G27">
            <v>0.81485000000000007</v>
          </cell>
          <cell r="H27">
            <v>0.774675</v>
          </cell>
          <cell r="I27">
            <v>0.87402500000000005</v>
          </cell>
          <cell r="J27">
            <v>0.97740000000000005</v>
          </cell>
          <cell r="K27">
            <v>0.57645000000000013</v>
          </cell>
          <cell r="L27">
            <v>0.65590000000000015</v>
          </cell>
          <cell r="M27">
            <v>0.707125</v>
          </cell>
          <cell r="N27">
            <v>0.71172499999999994</v>
          </cell>
          <cell r="O27">
            <v>0.687025</v>
          </cell>
          <cell r="P27">
            <v>0.69817499999999999</v>
          </cell>
          <cell r="Q27">
            <v>0.74439999999999995</v>
          </cell>
          <cell r="R27">
            <v>0.8030250000000001</v>
          </cell>
          <cell r="T27">
            <v>0.75206458333333337</v>
          </cell>
        </row>
        <row r="28">
          <cell r="A28" t="str">
            <v>331pbt</v>
          </cell>
          <cell r="B28">
            <v>50000</v>
          </cell>
          <cell r="D28">
            <v>0.06</v>
          </cell>
          <cell r="E28">
            <v>1.25</v>
          </cell>
          <cell r="F28">
            <v>0.503</v>
          </cell>
          <cell r="G28">
            <v>0.80484999999999995</v>
          </cell>
          <cell r="H28">
            <v>0.76467499999999988</v>
          </cell>
          <cell r="I28">
            <v>0.86402499999999993</v>
          </cell>
          <cell r="J28">
            <v>0.96740000000000015</v>
          </cell>
          <cell r="K28">
            <v>0.56645000000000001</v>
          </cell>
          <cell r="L28">
            <v>0.64590000000000003</v>
          </cell>
          <cell r="M28">
            <v>0.69712499999999988</v>
          </cell>
          <cell r="N28">
            <v>0.70172499999999982</v>
          </cell>
          <cell r="O28">
            <v>0.6770250000000001</v>
          </cell>
          <cell r="P28">
            <v>0.68817499999999987</v>
          </cell>
          <cell r="Q28">
            <v>0.73440000000000005</v>
          </cell>
          <cell r="R28">
            <v>0.79302499999999998</v>
          </cell>
          <cell r="T28">
            <v>0.74206458333333336</v>
          </cell>
        </row>
        <row r="29">
          <cell r="A29">
            <v>330</v>
          </cell>
          <cell r="B29">
            <v>2500</v>
          </cell>
          <cell r="D29">
            <v>0</v>
          </cell>
          <cell r="E29">
            <v>0.90200000000000002</v>
          </cell>
          <cell r="F29">
            <v>0.77800000000000002</v>
          </cell>
          <cell r="G29">
            <v>1.1236666666666668</v>
          </cell>
          <cell r="H29">
            <v>1.1380000000000003</v>
          </cell>
          <cell r="I29">
            <v>1.1753333333333336</v>
          </cell>
          <cell r="J29">
            <v>1.3086666666666669</v>
          </cell>
          <cell r="K29">
            <v>1.042</v>
          </cell>
          <cell r="L29">
            <v>1.0510000000000002</v>
          </cell>
          <cell r="M29">
            <v>1.0203333333333333</v>
          </cell>
          <cell r="N29">
            <v>1.0636666666666668</v>
          </cell>
          <cell r="O29">
            <v>1.0603333333333333</v>
          </cell>
          <cell r="P29">
            <v>1.1100000000000001</v>
          </cell>
          <cell r="Q29">
            <v>1.1100000000000001</v>
          </cell>
          <cell r="R29">
            <v>1.1306666666666669</v>
          </cell>
          <cell r="T29">
            <v>1.1111388888888889</v>
          </cell>
        </row>
        <row r="30">
          <cell r="A30">
            <v>330</v>
          </cell>
          <cell r="B30">
            <v>5000</v>
          </cell>
          <cell r="D30">
            <v>0</v>
          </cell>
          <cell r="E30">
            <v>1.25</v>
          </cell>
          <cell r="F30">
            <v>0.70300000000000007</v>
          </cell>
          <cell r="G30">
            <v>0.84484999999999999</v>
          </cell>
          <cell r="H30">
            <v>0.80467499999999992</v>
          </cell>
          <cell r="I30">
            <v>0.90402499999999997</v>
          </cell>
          <cell r="J30">
            <v>1.0074000000000001</v>
          </cell>
          <cell r="K30">
            <v>0.60545000000000004</v>
          </cell>
          <cell r="L30">
            <v>0.68490000000000006</v>
          </cell>
          <cell r="M30">
            <v>0.73612499999999992</v>
          </cell>
          <cell r="N30">
            <v>0.74072499999999986</v>
          </cell>
          <cell r="O30">
            <v>0.71602500000000002</v>
          </cell>
          <cell r="P30">
            <v>0.7271749999999999</v>
          </cell>
          <cell r="Q30">
            <v>0.77339999999999998</v>
          </cell>
          <cell r="R30">
            <v>0.83202500000000001</v>
          </cell>
          <cell r="T30">
            <v>0.78139791666666658</v>
          </cell>
        </row>
        <row r="31">
          <cell r="A31">
            <v>331</v>
          </cell>
          <cell r="B31">
            <v>7500</v>
          </cell>
          <cell r="D31">
            <v>0</v>
          </cell>
          <cell r="E31">
            <v>1.25</v>
          </cell>
          <cell r="F31">
            <v>0.67800000000000005</v>
          </cell>
          <cell r="G31">
            <v>0.81484999999999985</v>
          </cell>
          <cell r="H31">
            <v>0.77467499999999978</v>
          </cell>
          <cell r="I31">
            <v>0.87402499999999983</v>
          </cell>
          <cell r="J31">
            <v>0.97740000000000005</v>
          </cell>
          <cell r="K31">
            <v>0.57545000000000002</v>
          </cell>
          <cell r="L31">
            <v>0.65490000000000004</v>
          </cell>
          <cell r="M31">
            <v>0.70612499999999989</v>
          </cell>
          <cell r="N31">
            <v>0.71072499999999983</v>
          </cell>
          <cell r="O31">
            <v>0.68602500000000011</v>
          </cell>
          <cell r="P31">
            <v>0.69717499999999988</v>
          </cell>
          <cell r="Q31">
            <v>0.74340000000000006</v>
          </cell>
          <cell r="R31">
            <v>0.80202499999999999</v>
          </cell>
          <cell r="T31">
            <v>0.75139791666666678</v>
          </cell>
        </row>
        <row r="32">
          <cell r="A32">
            <v>331</v>
          </cell>
          <cell r="B32">
            <v>10000</v>
          </cell>
          <cell r="D32">
            <v>0</v>
          </cell>
          <cell r="E32">
            <v>1.25</v>
          </cell>
          <cell r="F32">
            <v>0.65300000000000002</v>
          </cell>
          <cell r="G32">
            <v>0.80484999999999984</v>
          </cell>
          <cell r="H32">
            <v>0.76467499999999977</v>
          </cell>
          <cell r="I32">
            <v>0.86402499999999982</v>
          </cell>
          <cell r="J32">
            <v>0.96740000000000004</v>
          </cell>
          <cell r="K32">
            <v>0.56545000000000001</v>
          </cell>
          <cell r="L32">
            <v>0.64490000000000003</v>
          </cell>
          <cell r="M32">
            <v>0.69612499999999988</v>
          </cell>
          <cell r="N32">
            <v>0.70072499999999982</v>
          </cell>
          <cell r="O32">
            <v>0.6760250000000001</v>
          </cell>
          <cell r="P32">
            <v>0.68717499999999987</v>
          </cell>
          <cell r="Q32">
            <v>0.73340000000000005</v>
          </cell>
          <cell r="R32">
            <v>0.79202499999999998</v>
          </cell>
          <cell r="T32">
            <v>0.74139791666666666</v>
          </cell>
        </row>
        <row r="33">
          <cell r="A33">
            <v>331</v>
          </cell>
          <cell r="B33">
            <v>15000</v>
          </cell>
          <cell r="D33">
            <v>0</v>
          </cell>
          <cell r="E33">
            <v>1.25</v>
          </cell>
          <cell r="F33">
            <v>0.6113333333333334</v>
          </cell>
          <cell r="G33">
            <v>0.77484999999999982</v>
          </cell>
          <cell r="H33">
            <v>0.73467499999999974</v>
          </cell>
          <cell r="I33">
            <v>0.83402499999999979</v>
          </cell>
          <cell r="J33">
            <v>0.93740000000000001</v>
          </cell>
          <cell r="K33">
            <v>0.53544999999999998</v>
          </cell>
          <cell r="L33">
            <v>0.6149</v>
          </cell>
          <cell r="M33">
            <v>0.66612499999999986</v>
          </cell>
          <cell r="N33">
            <v>0.67072499999999979</v>
          </cell>
          <cell r="O33">
            <v>0.64602500000000007</v>
          </cell>
          <cell r="P33">
            <v>0.65717499999999984</v>
          </cell>
          <cell r="Q33">
            <v>0.70340000000000003</v>
          </cell>
          <cell r="R33">
            <v>0.76202499999999995</v>
          </cell>
          <cell r="T33">
            <v>0.71139791666666674</v>
          </cell>
        </row>
        <row r="34">
          <cell r="A34">
            <v>331</v>
          </cell>
          <cell r="B34">
            <v>25000</v>
          </cell>
          <cell r="D34">
            <v>0</v>
          </cell>
          <cell r="E34">
            <v>1.25</v>
          </cell>
          <cell r="F34">
            <v>0.52800000000000002</v>
          </cell>
          <cell r="G34">
            <v>0.75485000000000002</v>
          </cell>
          <cell r="H34">
            <v>0.71467499999999995</v>
          </cell>
          <cell r="I34">
            <v>0.814025</v>
          </cell>
          <cell r="J34">
            <v>0.91739999999999999</v>
          </cell>
          <cell r="K34">
            <v>0.51545000000000019</v>
          </cell>
          <cell r="L34">
            <v>0.59490000000000021</v>
          </cell>
          <cell r="M34">
            <v>0.64612500000000006</v>
          </cell>
          <cell r="N34">
            <v>0.650725</v>
          </cell>
          <cell r="O34">
            <v>0.62602500000000005</v>
          </cell>
          <cell r="P34">
            <v>0.63717500000000005</v>
          </cell>
          <cell r="Q34">
            <v>0.68340000000000001</v>
          </cell>
          <cell r="R34">
            <v>0.74202500000000016</v>
          </cell>
          <cell r="T34">
            <v>0.69139791666666672</v>
          </cell>
        </row>
        <row r="35">
          <cell r="A35">
            <v>331</v>
          </cell>
          <cell r="B35">
            <v>50000</v>
          </cell>
          <cell r="D35">
            <v>0</v>
          </cell>
          <cell r="E35">
            <v>1.25</v>
          </cell>
          <cell r="F35">
            <v>0.503</v>
          </cell>
          <cell r="G35">
            <v>0.74485000000000001</v>
          </cell>
          <cell r="H35">
            <v>0.70467499999999994</v>
          </cell>
          <cell r="I35">
            <v>0.80402499999999999</v>
          </cell>
          <cell r="J35">
            <v>0.90740000000000021</v>
          </cell>
          <cell r="K35">
            <v>0.50544999999999995</v>
          </cell>
          <cell r="L35">
            <v>0.58489999999999998</v>
          </cell>
          <cell r="M35">
            <v>0.63612499999999983</v>
          </cell>
          <cell r="N35">
            <v>0.64072499999999977</v>
          </cell>
          <cell r="O35">
            <v>0.61602500000000004</v>
          </cell>
          <cell r="P35">
            <v>0.62717499999999982</v>
          </cell>
          <cell r="Q35">
            <v>0.6734</v>
          </cell>
          <cell r="R35">
            <v>0.73202499999999993</v>
          </cell>
          <cell r="T35">
            <v>0.68139791666666649</v>
          </cell>
        </row>
        <row r="36">
          <cell r="A36">
            <v>332</v>
          </cell>
          <cell r="B36">
            <v>75000</v>
          </cell>
          <cell r="D36">
            <v>0</v>
          </cell>
          <cell r="E36">
            <v>1.25</v>
          </cell>
          <cell r="F36">
            <v>0.502</v>
          </cell>
          <cell r="G36">
            <v>0.72484999999999999</v>
          </cell>
          <cell r="H36">
            <v>0.68467499999999992</v>
          </cell>
          <cell r="I36">
            <v>0.78402499999999997</v>
          </cell>
          <cell r="J36">
            <v>0.88740000000000019</v>
          </cell>
          <cell r="K36">
            <v>0.48544999999999994</v>
          </cell>
          <cell r="L36">
            <v>0.56489999999999996</v>
          </cell>
          <cell r="M36">
            <v>0.61612499999999981</v>
          </cell>
          <cell r="N36">
            <v>0.62072499999999975</v>
          </cell>
          <cell r="O36">
            <v>0.59602500000000003</v>
          </cell>
          <cell r="P36">
            <v>0.6071749999999998</v>
          </cell>
          <cell r="Q36">
            <v>0.65339999999999998</v>
          </cell>
          <cell r="R36">
            <v>0.71202499999999991</v>
          </cell>
          <cell r="T36">
            <v>0.6613979166666667</v>
          </cell>
        </row>
        <row r="37">
          <cell r="A37">
            <v>332</v>
          </cell>
          <cell r="B37">
            <v>100000</v>
          </cell>
          <cell r="D37">
            <v>0</v>
          </cell>
          <cell r="E37">
            <v>1.25</v>
          </cell>
          <cell r="F37">
            <v>0.501</v>
          </cell>
          <cell r="G37">
            <v>0.70484999999999998</v>
          </cell>
          <cell r="H37">
            <v>0.6646749999999999</v>
          </cell>
          <cell r="I37">
            <v>0.76402499999999995</v>
          </cell>
          <cell r="J37">
            <v>0.86740000000000017</v>
          </cell>
          <cell r="K37">
            <v>0.46544999999999997</v>
          </cell>
          <cell r="L37">
            <v>0.54489999999999994</v>
          </cell>
          <cell r="M37">
            <v>0.59612499999999979</v>
          </cell>
          <cell r="N37">
            <v>0.60072499999999973</v>
          </cell>
          <cell r="O37">
            <v>0.57602500000000001</v>
          </cell>
          <cell r="P37">
            <v>0.58717499999999978</v>
          </cell>
          <cell r="Q37">
            <v>0.63339999999999996</v>
          </cell>
          <cell r="R37">
            <v>0.69202499999999989</v>
          </cell>
          <cell r="T37">
            <v>0.64139791666666668</v>
          </cell>
        </row>
        <row r="38">
          <cell r="A38">
            <v>332</v>
          </cell>
          <cell r="B38">
            <v>200000</v>
          </cell>
          <cell r="D38">
            <v>0</v>
          </cell>
          <cell r="E38">
            <v>1.25</v>
          </cell>
          <cell r="F38">
            <v>0.5</v>
          </cell>
          <cell r="G38">
            <v>0.68484999999999996</v>
          </cell>
          <cell r="H38">
            <v>0.64467499999999989</v>
          </cell>
          <cell r="I38">
            <v>0.74402499999999994</v>
          </cell>
          <cell r="J38">
            <v>0.84740000000000015</v>
          </cell>
          <cell r="K38">
            <v>0.44544999999999996</v>
          </cell>
          <cell r="L38">
            <v>0.52489999999999992</v>
          </cell>
          <cell r="M38">
            <v>0.57612499999999978</v>
          </cell>
          <cell r="N38">
            <v>0.58072499999999971</v>
          </cell>
          <cell r="O38">
            <v>0.55602499999999999</v>
          </cell>
          <cell r="P38">
            <v>0.56717499999999976</v>
          </cell>
          <cell r="Q38">
            <v>0.61339999999999995</v>
          </cell>
          <cell r="R38">
            <v>0.67202499999999987</v>
          </cell>
          <cell r="T38">
            <v>0.62139791666666655</v>
          </cell>
        </row>
        <row r="39">
          <cell r="A39">
            <v>332</v>
          </cell>
          <cell r="B39">
            <v>300000</v>
          </cell>
          <cell r="D39">
            <v>0</v>
          </cell>
          <cell r="E39">
            <v>1.25</v>
          </cell>
          <cell r="F39">
            <v>0.49</v>
          </cell>
          <cell r="G39">
            <v>0.66485000000000005</v>
          </cell>
          <cell r="H39">
            <v>0.62467499999999998</v>
          </cell>
          <cell r="I39">
            <v>0.72402500000000003</v>
          </cell>
          <cell r="J39">
            <v>0.82740000000000025</v>
          </cell>
          <cell r="K39">
            <v>0.42544999999999994</v>
          </cell>
          <cell r="L39">
            <v>0.50490000000000002</v>
          </cell>
          <cell r="M39">
            <v>0.55612499999999987</v>
          </cell>
          <cell r="N39">
            <v>0.56072499999999981</v>
          </cell>
          <cell r="O39">
            <v>0.53602500000000008</v>
          </cell>
          <cell r="P39">
            <v>0.54717499999999986</v>
          </cell>
          <cell r="Q39">
            <v>0.59340000000000004</v>
          </cell>
          <cell r="R39">
            <v>0.65202499999999997</v>
          </cell>
          <cell r="T39">
            <v>0.60139791666666675</v>
          </cell>
        </row>
        <row r="40">
          <cell r="A40" t="str">
            <v>332pbt</v>
          </cell>
          <cell r="B40">
            <v>75000</v>
          </cell>
          <cell r="D40">
            <v>0.06</v>
          </cell>
          <cell r="E40">
            <v>1.25</v>
          </cell>
          <cell r="F40">
            <v>0.56200000000000006</v>
          </cell>
          <cell r="G40">
            <v>0.78485000000000005</v>
          </cell>
          <cell r="H40">
            <v>0.74467499999999998</v>
          </cell>
          <cell r="I40">
            <v>0.84402500000000003</v>
          </cell>
          <cell r="J40">
            <v>0.94740000000000024</v>
          </cell>
          <cell r="K40">
            <v>0.54644999999999988</v>
          </cell>
          <cell r="L40">
            <v>0.6258999999999999</v>
          </cell>
          <cell r="M40">
            <v>0.67712499999999975</v>
          </cell>
          <cell r="N40">
            <v>0.68172499999999969</v>
          </cell>
          <cell r="O40">
            <v>0.65702499999999997</v>
          </cell>
          <cell r="P40">
            <v>0.66817499999999974</v>
          </cell>
          <cell r="Q40">
            <v>0.71439999999999992</v>
          </cell>
          <cell r="R40">
            <v>0.77302499999999985</v>
          </cell>
          <cell r="T40">
            <v>0.72206458333333334</v>
          </cell>
        </row>
        <row r="41">
          <cell r="A41" t="str">
            <v>332pbt</v>
          </cell>
          <cell r="B41">
            <v>100000</v>
          </cell>
          <cell r="D41">
            <v>0.06</v>
          </cell>
          <cell r="E41">
            <v>1.25</v>
          </cell>
          <cell r="F41">
            <v>0.56099999999999994</v>
          </cell>
          <cell r="G41">
            <v>0.76485000000000003</v>
          </cell>
          <cell r="H41">
            <v>0.72467499999999996</v>
          </cell>
          <cell r="I41">
            <v>0.82402500000000001</v>
          </cell>
          <cell r="J41">
            <v>0.92740000000000022</v>
          </cell>
          <cell r="K41">
            <v>0.52644999999999997</v>
          </cell>
          <cell r="L41">
            <v>0.60589999999999988</v>
          </cell>
          <cell r="M41">
            <v>0.65712499999999974</v>
          </cell>
          <cell r="N41">
            <v>0.66172499999999967</v>
          </cell>
          <cell r="O41">
            <v>0.63702499999999995</v>
          </cell>
          <cell r="P41">
            <v>0.64817499999999972</v>
          </cell>
          <cell r="Q41">
            <v>0.69439999999999991</v>
          </cell>
          <cell r="R41">
            <v>0.75302499999999983</v>
          </cell>
          <cell r="T41">
            <v>0.70206458333333321</v>
          </cell>
        </row>
        <row r="42">
          <cell r="A42" t="str">
            <v>332pbt</v>
          </cell>
          <cell r="B42">
            <v>200000</v>
          </cell>
          <cell r="D42">
            <v>0.06</v>
          </cell>
          <cell r="E42">
            <v>1.25</v>
          </cell>
          <cell r="F42">
            <v>0.56000000000000005</v>
          </cell>
          <cell r="G42">
            <v>0.74485000000000001</v>
          </cell>
          <cell r="H42">
            <v>0.70467499999999994</v>
          </cell>
          <cell r="I42">
            <v>0.80402499999999999</v>
          </cell>
          <cell r="J42">
            <v>0.90740000000000021</v>
          </cell>
          <cell r="K42">
            <v>0.50644999999999996</v>
          </cell>
          <cell r="L42">
            <v>0.58589999999999987</v>
          </cell>
          <cell r="M42">
            <v>0.63712499999999972</v>
          </cell>
          <cell r="N42">
            <v>0.64172499999999966</v>
          </cell>
          <cell r="O42">
            <v>0.61702499999999993</v>
          </cell>
          <cell r="P42">
            <v>0.62817499999999971</v>
          </cell>
          <cell r="Q42">
            <v>0.67439999999999989</v>
          </cell>
          <cell r="R42">
            <v>0.73302499999999982</v>
          </cell>
          <cell r="T42">
            <v>0.68206458333333309</v>
          </cell>
        </row>
        <row r="43">
          <cell r="A43" t="str">
            <v>332pbt</v>
          </cell>
          <cell r="B43">
            <v>300000</v>
          </cell>
          <cell r="D43">
            <v>0.06</v>
          </cell>
          <cell r="E43">
            <v>1.25</v>
          </cell>
          <cell r="F43">
            <v>0.55000000000000004</v>
          </cell>
          <cell r="G43">
            <v>0.72484999999999999</v>
          </cell>
          <cell r="H43">
            <v>0.68467499999999992</v>
          </cell>
          <cell r="I43">
            <v>0.78402499999999997</v>
          </cell>
          <cell r="J43">
            <v>0.88740000000000019</v>
          </cell>
          <cell r="K43">
            <v>0.48644999999999994</v>
          </cell>
          <cell r="L43">
            <v>0.56590000000000007</v>
          </cell>
          <cell r="M43">
            <v>0.61712499999999992</v>
          </cell>
          <cell r="N43">
            <v>0.62172499999999986</v>
          </cell>
          <cell r="O43">
            <v>0.59702500000000014</v>
          </cell>
          <cell r="P43">
            <v>0.60817499999999991</v>
          </cell>
          <cell r="Q43">
            <v>0.65440000000000009</v>
          </cell>
          <cell r="R43">
            <v>0.71302500000000002</v>
          </cell>
          <cell r="T43">
            <v>0.66206458333333329</v>
          </cell>
        </row>
        <row r="44">
          <cell r="A44" t="str">
            <v>15 260</v>
          </cell>
          <cell r="B44">
            <v>2000</v>
          </cell>
          <cell r="D44">
            <v>7.5999999999999998E-2</v>
          </cell>
          <cell r="E44">
            <v>0.92999999999999994</v>
          </cell>
          <cell r="F44">
            <v>0.84050000000000002</v>
          </cell>
          <cell r="G44">
            <v>1.2496666666666669</v>
          </cell>
          <cell r="H44">
            <v>1.2640000000000005</v>
          </cell>
          <cell r="I44">
            <v>1.3013333333333337</v>
          </cell>
          <cell r="J44">
            <v>1.434666666666667</v>
          </cell>
          <cell r="K44">
            <v>1.171</v>
          </cell>
          <cell r="L44">
            <v>1.1800000000000002</v>
          </cell>
          <cell r="M44">
            <v>1.1493333333333333</v>
          </cell>
          <cell r="N44">
            <v>1.1926666666666668</v>
          </cell>
          <cell r="O44">
            <v>1.1893333333333334</v>
          </cell>
          <cell r="P44">
            <v>1.2390000000000001</v>
          </cell>
          <cell r="Q44">
            <v>1.2390000000000001</v>
          </cell>
          <cell r="R44">
            <v>1.2596666666666669</v>
          </cell>
          <cell r="T44">
            <v>1.2391388888888892</v>
          </cell>
        </row>
        <row r="45">
          <cell r="A45" t="str">
            <v>15 260</v>
          </cell>
          <cell r="B45">
            <v>5000</v>
          </cell>
          <cell r="D45">
            <v>0.06</v>
          </cell>
          <cell r="E45">
            <v>1.25</v>
          </cell>
          <cell r="F45">
            <v>0.70300000000000007</v>
          </cell>
          <cell r="G45">
            <v>0.90484999999999993</v>
          </cell>
          <cell r="H45">
            <v>0.86467499999999986</v>
          </cell>
          <cell r="I45">
            <v>0.96402499999999991</v>
          </cell>
          <cell r="J45">
            <v>1.0674000000000001</v>
          </cell>
          <cell r="K45">
            <v>0.66644999999999999</v>
          </cell>
          <cell r="L45">
            <v>0.74590000000000001</v>
          </cell>
          <cell r="M45">
            <v>0.79712499999999986</v>
          </cell>
          <cell r="N45">
            <v>0.8017249999999998</v>
          </cell>
          <cell r="O45">
            <v>0.77702500000000008</v>
          </cell>
          <cell r="P45">
            <v>0.78817499999999985</v>
          </cell>
          <cell r="Q45">
            <v>0.83440000000000003</v>
          </cell>
          <cell r="R45">
            <v>0.89302499999999996</v>
          </cell>
          <cell r="T45">
            <v>0.84206458333333334</v>
          </cell>
        </row>
        <row r="46">
          <cell r="A46" t="str">
            <v>15 260</v>
          </cell>
          <cell r="B46">
            <v>10000</v>
          </cell>
          <cell r="D46">
            <v>0.06</v>
          </cell>
          <cell r="E46">
            <v>1.25</v>
          </cell>
          <cell r="F46">
            <v>0.65300000000000002</v>
          </cell>
          <cell r="G46">
            <v>0.8648499999999999</v>
          </cell>
          <cell r="H46">
            <v>0.82467499999999982</v>
          </cell>
          <cell r="I46">
            <v>0.92402499999999987</v>
          </cell>
          <cell r="J46">
            <v>1.0274000000000001</v>
          </cell>
          <cell r="K46">
            <v>0.62644999999999995</v>
          </cell>
          <cell r="L46">
            <v>0.70589999999999997</v>
          </cell>
          <cell r="M46">
            <v>0.75712499999999983</v>
          </cell>
          <cell r="N46">
            <v>0.76172499999999976</v>
          </cell>
          <cell r="O46">
            <v>0.73702500000000004</v>
          </cell>
          <cell r="P46">
            <v>0.74817499999999981</v>
          </cell>
          <cell r="Q46">
            <v>0.7944</v>
          </cell>
          <cell r="R46">
            <v>0.85302499999999992</v>
          </cell>
          <cell r="T46">
            <v>0.8020645833333333</v>
          </cell>
        </row>
        <row r="47">
          <cell r="A47" t="str">
            <v>15 260</v>
          </cell>
          <cell r="B47">
            <v>15000</v>
          </cell>
          <cell r="D47">
            <v>0.06</v>
          </cell>
          <cell r="E47">
            <v>1.25</v>
          </cell>
          <cell r="F47">
            <v>0.6113333333333334</v>
          </cell>
          <cell r="G47">
            <v>0.83484999999999987</v>
          </cell>
          <cell r="H47">
            <v>0.7946749999999998</v>
          </cell>
          <cell r="I47">
            <v>0.89402499999999985</v>
          </cell>
          <cell r="J47">
            <v>0.99740000000000006</v>
          </cell>
          <cell r="K47">
            <v>0.59644999999999992</v>
          </cell>
          <cell r="L47">
            <v>0.67589999999999995</v>
          </cell>
          <cell r="M47">
            <v>0.7271249999999998</v>
          </cell>
          <cell r="N47">
            <v>0.73172499999999974</v>
          </cell>
          <cell r="O47">
            <v>0.70702500000000001</v>
          </cell>
          <cell r="P47">
            <v>0.71817499999999979</v>
          </cell>
          <cell r="Q47">
            <v>0.76439999999999997</v>
          </cell>
          <cell r="R47">
            <v>0.8230249999999999</v>
          </cell>
          <cell r="T47">
            <v>0.77206458333333305</v>
          </cell>
        </row>
        <row r="48">
          <cell r="A48" t="str">
            <v>15 260</v>
          </cell>
          <cell r="B48">
            <v>25000</v>
          </cell>
          <cell r="D48">
            <v>0.06</v>
          </cell>
          <cell r="E48">
            <v>1.25</v>
          </cell>
          <cell r="F48">
            <v>0.52800000000000002</v>
          </cell>
          <cell r="G48">
            <v>0.81485000000000007</v>
          </cell>
          <cell r="H48">
            <v>0.774675</v>
          </cell>
          <cell r="I48">
            <v>0.87402500000000005</v>
          </cell>
          <cell r="J48">
            <v>0.97740000000000005</v>
          </cell>
          <cell r="K48">
            <v>0.57645000000000013</v>
          </cell>
          <cell r="L48">
            <v>0.65590000000000015</v>
          </cell>
          <cell r="M48">
            <v>0.707125</v>
          </cell>
          <cell r="N48">
            <v>0.71172499999999994</v>
          </cell>
          <cell r="O48">
            <v>0.687025</v>
          </cell>
          <cell r="P48">
            <v>0.69817499999999999</v>
          </cell>
          <cell r="Q48">
            <v>0.74439999999999995</v>
          </cell>
          <cell r="R48">
            <v>0.8030250000000001</v>
          </cell>
          <cell r="T48">
            <v>0.75206458333333337</v>
          </cell>
        </row>
        <row r="49">
          <cell r="A49" t="str">
            <v>15 260</v>
          </cell>
          <cell r="B49">
            <v>50000</v>
          </cell>
          <cell r="D49">
            <v>0.06</v>
          </cell>
          <cell r="E49">
            <v>1.25</v>
          </cell>
          <cell r="F49">
            <v>0.503</v>
          </cell>
          <cell r="G49">
            <v>0.80484999999999995</v>
          </cell>
          <cell r="H49">
            <v>0.76467499999999988</v>
          </cell>
          <cell r="I49">
            <v>0.86402499999999993</v>
          </cell>
          <cell r="J49">
            <v>0.96740000000000015</v>
          </cell>
          <cell r="K49">
            <v>0.56645000000000001</v>
          </cell>
          <cell r="L49">
            <v>0.64590000000000003</v>
          </cell>
          <cell r="M49">
            <v>0.69712499999999988</v>
          </cell>
          <cell r="N49">
            <v>0.70172499999999982</v>
          </cell>
          <cell r="O49">
            <v>0.6770250000000001</v>
          </cell>
          <cell r="P49">
            <v>0.68817499999999987</v>
          </cell>
          <cell r="Q49">
            <v>0.73440000000000005</v>
          </cell>
          <cell r="R49">
            <v>0.79302499999999998</v>
          </cell>
          <cell r="T49">
            <v>0.74206458333333336</v>
          </cell>
        </row>
        <row r="50">
          <cell r="A50" t="str">
            <v>2</v>
          </cell>
          <cell r="B50">
            <v>100</v>
          </cell>
          <cell r="D50">
            <v>0</v>
          </cell>
          <cell r="E50">
            <v>0.98250000000000004</v>
          </cell>
          <cell r="F50">
            <v>1.0489999999999999</v>
          </cell>
          <cell r="G50">
            <v>1.4736666666666667</v>
          </cell>
          <cell r="H50">
            <v>1.4880000000000002</v>
          </cell>
          <cell r="I50">
            <v>1.5253333333333334</v>
          </cell>
          <cell r="J50">
            <v>1.6586666666666667</v>
          </cell>
          <cell r="K50">
            <v>1.3919999999999999</v>
          </cell>
          <cell r="L50">
            <v>1.401</v>
          </cell>
          <cell r="M50">
            <v>1.3703333333333332</v>
          </cell>
          <cell r="N50">
            <v>1.4136666666666666</v>
          </cell>
          <cell r="O50">
            <v>1.4103333333333332</v>
          </cell>
          <cell r="P50">
            <v>1.46</v>
          </cell>
          <cell r="Q50">
            <v>1.46</v>
          </cell>
          <cell r="R50">
            <v>1.4806666666666668</v>
          </cell>
          <cell r="T50">
            <v>1.461138888888889</v>
          </cell>
        </row>
        <row r="51">
          <cell r="A51" t="str">
            <v>2</v>
          </cell>
          <cell r="B51">
            <v>250</v>
          </cell>
          <cell r="D51">
            <v>0</v>
          </cell>
          <cell r="E51">
            <v>0.96499999999999997</v>
          </cell>
          <cell r="F51">
            <v>1.04</v>
          </cell>
          <cell r="G51">
            <v>1.4536666666666667</v>
          </cell>
          <cell r="H51">
            <v>1.4680000000000002</v>
          </cell>
          <cell r="I51">
            <v>1.5053333333333334</v>
          </cell>
          <cell r="J51">
            <v>1.6386666666666667</v>
          </cell>
          <cell r="K51">
            <v>1.3719999999999999</v>
          </cell>
          <cell r="L51">
            <v>1.381</v>
          </cell>
          <cell r="M51">
            <v>1.3503333333333332</v>
          </cell>
          <cell r="N51">
            <v>1.3936666666666666</v>
          </cell>
          <cell r="O51">
            <v>1.3903333333333332</v>
          </cell>
          <cell r="P51">
            <v>1.44</v>
          </cell>
          <cell r="Q51">
            <v>1.44</v>
          </cell>
          <cell r="R51">
            <v>1.4606666666666668</v>
          </cell>
          <cell r="T51">
            <v>1.441138888888889</v>
          </cell>
        </row>
        <row r="52">
          <cell r="A52" t="str">
            <v>2</v>
          </cell>
          <cell r="B52">
            <v>400</v>
          </cell>
          <cell r="D52">
            <v>7.5999999999999998E-2</v>
          </cell>
          <cell r="E52">
            <v>0.95799999999999996</v>
          </cell>
          <cell r="F52">
            <v>1.022</v>
          </cell>
          <cell r="G52">
            <v>1.4496666666666667</v>
          </cell>
          <cell r="H52">
            <v>1.4640000000000002</v>
          </cell>
          <cell r="I52">
            <v>1.5013333333333334</v>
          </cell>
          <cell r="J52">
            <v>1.6346666666666667</v>
          </cell>
          <cell r="K52">
            <v>1.3679999999999999</v>
          </cell>
          <cell r="L52">
            <v>1.377</v>
          </cell>
          <cell r="M52">
            <v>1.3463333333333332</v>
          </cell>
          <cell r="N52">
            <v>1.3896666666666666</v>
          </cell>
          <cell r="O52">
            <v>1.3863333333333332</v>
          </cell>
          <cell r="P52">
            <v>1.4359999999999999</v>
          </cell>
          <cell r="Q52">
            <v>1.4359999999999999</v>
          </cell>
          <cell r="R52">
            <v>1.4566666666666668</v>
          </cell>
          <cell r="T52">
            <v>1.437138888888889</v>
          </cell>
        </row>
        <row r="53">
          <cell r="A53" t="str">
            <v>2</v>
          </cell>
          <cell r="B53">
            <v>500</v>
          </cell>
          <cell r="D53">
            <v>7.5999999999999998E-2</v>
          </cell>
          <cell r="E53">
            <v>0.95099999999999996</v>
          </cell>
          <cell r="F53">
            <v>1.0129999999999999</v>
          </cell>
          <cell r="G53">
            <v>1.3996666666666668</v>
          </cell>
          <cell r="H53">
            <v>1.4140000000000004</v>
          </cell>
          <cell r="I53">
            <v>1.4513333333333336</v>
          </cell>
          <cell r="J53">
            <v>1.5846666666666669</v>
          </cell>
          <cell r="K53">
            <v>1.321</v>
          </cell>
          <cell r="L53">
            <v>1.33</v>
          </cell>
          <cell r="M53">
            <v>1.2993333333333332</v>
          </cell>
          <cell r="N53">
            <v>1.3426666666666667</v>
          </cell>
          <cell r="O53">
            <v>1.3393333333333333</v>
          </cell>
          <cell r="P53">
            <v>1.389</v>
          </cell>
          <cell r="Q53">
            <v>1.389</v>
          </cell>
          <cell r="R53">
            <v>1.4096666666666668</v>
          </cell>
          <cell r="T53">
            <v>1.3891388888888887</v>
          </cell>
        </row>
        <row r="54">
          <cell r="A54" t="str">
            <v>2</v>
          </cell>
          <cell r="B54">
            <v>1000</v>
          </cell>
          <cell r="D54">
            <v>7.5999999999999998E-2</v>
          </cell>
          <cell r="E54">
            <v>0.92999999999999994</v>
          </cell>
          <cell r="F54">
            <v>0.95799999999999996</v>
          </cell>
          <cell r="G54">
            <v>1.3396666666666668</v>
          </cell>
          <cell r="H54">
            <v>1.3540000000000003</v>
          </cell>
          <cell r="I54">
            <v>1.3913333333333335</v>
          </cell>
          <cell r="J54">
            <v>1.5246666666666668</v>
          </cell>
          <cell r="K54">
            <v>1.2609999999999999</v>
          </cell>
          <cell r="L54">
            <v>1.27</v>
          </cell>
          <cell r="M54">
            <v>1.2393333333333332</v>
          </cell>
          <cell r="N54">
            <v>1.2826666666666666</v>
          </cell>
          <cell r="O54">
            <v>1.2793333333333332</v>
          </cell>
          <cell r="P54">
            <v>1.329</v>
          </cell>
          <cell r="Q54">
            <v>1.329</v>
          </cell>
          <cell r="R54">
            <v>1.3496666666666668</v>
          </cell>
          <cell r="T54">
            <v>1.3291388888888891</v>
          </cell>
        </row>
        <row r="55">
          <cell r="A55" t="str">
            <v>2</v>
          </cell>
          <cell r="B55">
            <v>1500</v>
          </cell>
          <cell r="D55">
            <v>7.5999999999999998E-2</v>
          </cell>
          <cell r="E55">
            <v>0.92999999999999994</v>
          </cell>
          <cell r="F55">
            <v>0.90300000000000002</v>
          </cell>
          <cell r="G55">
            <v>1.2996666666666667</v>
          </cell>
          <cell r="H55">
            <v>1.3140000000000003</v>
          </cell>
          <cell r="I55">
            <v>1.3513333333333335</v>
          </cell>
          <cell r="J55">
            <v>1.4846666666666668</v>
          </cell>
          <cell r="K55">
            <v>1.2209999999999999</v>
          </cell>
          <cell r="L55">
            <v>1.23</v>
          </cell>
          <cell r="M55">
            <v>1.1993333333333331</v>
          </cell>
          <cell r="N55">
            <v>1.2426666666666666</v>
          </cell>
          <cell r="O55">
            <v>1.2393333333333332</v>
          </cell>
          <cell r="P55">
            <v>1.2889999999999999</v>
          </cell>
          <cell r="Q55">
            <v>1.2889999999999999</v>
          </cell>
          <cell r="R55">
            <v>1.3096666666666668</v>
          </cell>
          <cell r="T55">
            <v>1.2891388888888888</v>
          </cell>
        </row>
        <row r="56">
          <cell r="A56" t="str">
            <v>2</v>
          </cell>
          <cell r="B56">
            <v>2000</v>
          </cell>
          <cell r="D56">
            <v>7.5999999999999998E-2</v>
          </cell>
          <cell r="E56">
            <v>0.92999999999999994</v>
          </cell>
          <cell r="F56">
            <v>0.84050000000000002</v>
          </cell>
          <cell r="G56">
            <v>1.2496666666666669</v>
          </cell>
          <cell r="H56">
            <v>1.2640000000000005</v>
          </cell>
          <cell r="I56">
            <v>1.3013333333333337</v>
          </cell>
          <cell r="J56">
            <v>1.434666666666667</v>
          </cell>
          <cell r="K56">
            <v>1.171</v>
          </cell>
          <cell r="L56">
            <v>1.1800000000000002</v>
          </cell>
          <cell r="M56">
            <v>1.1493333333333333</v>
          </cell>
          <cell r="N56">
            <v>1.1926666666666668</v>
          </cell>
          <cell r="O56">
            <v>1.1893333333333334</v>
          </cell>
          <cell r="P56">
            <v>1.2390000000000001</v>
          </cell>
          <cell r="Q56">
            <v>1.2390000000000001</v>
          </cell>
          <cell r="R56">
            <v>1.2596666666666669</v>
          </cell>
          <cell r="T56">
            <v>1.2391388888888892</v>
          </cell>
        </row>
        <row r="57">
          <cell r="A57" t="str">
            <v>2</v>
          </cell>
          <cell r="B57">
            <v>2500</v>
          </cell>
          <cell r="D57">
            <v>7.5999999999999998E-2</v>
          </cell>
          <cell r="E57">
            <v>0.92300000000000004</v>
          </cell>
          <cell r="F57">
            <v>0.77800000000000002</v>
          </cell>
          <cell r="G57">
            <v>1.1996666666666669</v>
          </cell>
          <cell r="H57">
            <v>1.2140000000000004</v>
          </cell>
          <cell r="I57">
            <v>1.2513333333333336</v>
          </cell>
          <cell r="J57">
            <v>1.3846666666666669</v>
          </cell>
          <cell r="K57">
            <v>1.121</v>
          </cell>
          <cell r="L57">
            <v>1.1300000000000001</v>
          </cell>
          <cell r="M57">
            <v>1.0993333333333333</v>
          </cell>
          <cell r="N57">
            <v>1.1426666666666667</v>
          </cell>
          <cell r="O57">
            <v>1.1393333333333333</v>
          </cell>
          <cell r="P57">
            <v>1.1890000000000001</v>
          </cell>
          <cell r="Q57">
            <v>1.1890000000000001</v>
          </cell>
          <cell r="R57">
            <v>1.2096666666666669</v>
          </cell>
          <cell r="T57">
            <v>1.189138888888889</v>
          </cell>
        </row>
        <row r="58">
          <cell r="A58" t="str">
            <v>2</v>
          </cell>
          <cell r="B58">
            <v>3500</v>
          </cell>
          <cell r="D58">
            <v>7.5999999999999998E-2</v>
          </cell>
          <cell r="E58">
            <v>0.91600000000000004</v>
          </cell>
          <cell r="F58">
            <v>0.748</v>
          </cell>
          <cell r="G58">
            <v>1.1696666666666669</v>
          </cell>
          <cell r="H58">
            <v>1.1840000000000004</v>
          </cell>
          <cell r="I58">
            <v>1.2213333333333336</v>
          </cell>
          <cell r="J58">
            <v>1.3546666666666669</v>
          </cell>
          <cell r="K58">
            <v>1.091</v>
          </cell>
          <cell r="L58">
            <v>1.1000000000000001</v>
          </cell>
          <cell r="M58">
            <v>1.0693333333333332</v>
          </cell>
          <cell r="N58">
            <v>1.1126666666666667</v>
          </cell>
          <cell r="O58">
            <v>1.1093333333333333</v>
          </cell>
          <cell r="P58">
            <v>1.159</v>
          </cell>
          <cell r="Q58">
            <v>1.159</v>
          </cell>
          <cell r="R58">
            <v>1.1796666666666669</v>
          </cell>
          <cell r="T58">
            <v>1.1591388888888892</v>
          </cell>
        </row>
        <row r="59">
          <cell r="A59" t="str">
            <v>2</v>
          </cell>
          <cell r="B59">
            <v>5000</v>
          </cell>
          <cell r="D59">
            <v>0.06</v>
          </cell>
          <cell r="E59">
            <v>1.25</v>
          </cell>
          <cell r="F59">
            <v>0.70300000000000007</v>
          </cell>
          <cell r="G59">
            <v>0.90484999999999993</v>
          </cell>
          <cell r="H59">
            <v>0.86467499999999986</v>
          </cell>
          <cell r="I59">
            <v>0.96402499999999991</v>
          </cell>
          <cell r="J59">
            <v>1.0674000000000001</v>
          </cell>
          <cell r="K59">
            <v>0.66644999999999999</v>
          </cell>
          <cell r="L59">
            <v>0.74590000000000001</v>
          </cell>
          <cell r="M59">
            <v>0.79712499999999986</v>
          </cell>
          <cell r="N59">
            <v>0.8017249999999998</v>
          </cell>
          <cell r="O59">
            <v>0.77702500000000008</v>
          </cell>
          <cell r="P59">
            <v>0.78817499999999985</v>
          </cell>
          <cell r="Q59">
            <v>0.83440000000000003</v>
          </cell>
          <cell r="R59">
            <v>0.89302499999999996</v>
          </cell>
          <cell r="T59">
            <v>0.84206458333333334</v>
          </cell>
        </row>
        <row r="60">
          <cell r="A60" t="str">
            <v>2</v>
          </cell>
          <cell r="B60">
            <v>7500</v>
          </cell>
          <cell r="D60">
            <v>0.06</v>
          </cell>
          <cell r="E60">
            <v>1.25</v>
          </cell>
          <cell r="F60">
            <v>0.67800000000000005</v>
          </cell>
          <cell r="G60">
            <v>0.87484999999999991</v>
          </cell>
          <cell r="H60">
            <v>0.83467499999999983</v>
          </cell>
          <cell r="I60">
            <v>0.93402499999999988</v>
          </cell>
          <cell r="J60">
            <v>1.0374000000000001</v>
          </cell>
          <cell r="K60">
            <v>0.63644999999999996</v>
          </cell>
          <cell r="L60">
            <v>0.71589999999999998</v>
          </cell>
          <cell r="M60">
            <v>0.76712499999999983</v>
          </cell>
          <cell r="N60">
            <v>0.77172499999999977</v>
          </cell>
          <cell r="O60">
            <v>0.74702500000000005</v>
          </cell>
          <cell r="P60">
            <v>0.75817499999999982</v>
          </cell>
          <cell r="Q60">
            <v>0.8044</v>
          </cell>
          <cell r="R60">
            <v>0.86302499999999993</v>
          </cell>
          <cell r="T60">
            <v>0.8120645833333332</v>
          </cell>
        </row>
        <row r="61">
          <cell r="A61" t="str">
            <v>2</v>
          </cell>
          <cell r="B61">
            <v>10000</v>
          </cell>
          <cell r="D61">
            <v>0.06</v>
          </cell>
          <cell r="E61">
            <v>1.25</v>
          </cell>
          <cell r="F61">
            <v>0.65300000000000002</v>
          </cell>
          <cell r="G61">
            <v>0.8648499999999999</v>
          </cell>
          <cell r="H61">
            <v>0.82467499999999982</v>
          </cell>
          <cell r="I61">
            <v>0.92402499999999987</v>
          </cell>
          <cell r="J61">
            <v>1.0274000000000001</v>
          </cell>
          <cell r="K61">
            <v>0.62644999999999995</v>
          </cell>
          <cell r="L61">
            <v>0.70589999999999997</v>
          </cell>
          <cell r="M61">
            <v>0.75712499999999983</v>
          </cell>
          <cell r="N61">
            <v>0.76172499999999976</v>
          </cell>
          <cell r="O61">
            <v>0.73702500000000004</v>
          </cell>
          <cell r="P61">
            <v>0.74817499999999981</v>
          </cell>
          <cell r="Q61">
            <v>0.7944</v>
          </cell>
          <cell r="R61">
            <v>0.85302499999999992</v>
          </cell>
          <cell r="T61">
            <v>0.8020645833333333</v>
          </cell>
        </row>
        <row r="62">
          <cell r="A62" t="str">
            <v>2E</v>
          </cell>
          <cell r="B62">
            <v>2000</v>
          </cell>
          <cell r="D62">
            <v>7.5999999999999998E-2</v>
          </cell>
          <cell r="E62">
            <v>0.92999999999999994</v>
          </cell>
          <cell r="F62">
            <v>0.84050000000000002</v>
          </cell>
          <cell r="G62">
            <v>1.2496666666666669</v>
          </cell>
          <cell r="H62">
            <v>1.2640000000000005</v>
          </cell>
          <cell r="I62">
            <v>1.3013333333333337</v>
          </cell>
          <cell r="J62">
            <v>1.434666666666667</v>
          </cell>
          <cell r="K62">
            <v>1.171</v>
          </cell>
          <cell r="L62">
            <v>1.1800000000000002</v>
          </cell>
          <cell r="M62">
            <v>1.1493333333333333</v>
          </cell>
          <cell r="N62">
            <v>1.1926666666666668</v>
          </cell>
          <cell r="O62">
            <v>1.1893333333333334</v>
          </cell>
          <cell r="P62">
            <v>1.2390000000000001</v>
          </cell>
          <cell r="Q62">
            <v>1.2390000000000001</v>
          </cell>
          <cell r="R62">
            <v>1.2596666666666669</v>
          </cell>
          <cell r="T62">
            <v>1.2391388888888892</v>
          </cell>
        </row>
        <row r="63">
          <cell r="A63" t="str">
            <v>2E</v>
          </cell>
          <cell r="B63">
            <v>2500</v>
          </cell>
          <cell r="D63">
            <v>7.5999999999999998E-2</v>
          </cell>
          <cell r="E63">
            <v>0.91600000000000004</v>
          </cell>
          <cell r="F63">
            <v>0.77800000000000002</v>
          </cell>
          <cell r="G63">
            <v>1.1996666666666669</v>
          </cell>
          <cell r="H63">
            <v>1.2140000000000004</v>
          </cell>
          <cell r="I63">
            <v>1.2513333333333336</v>
          </cell>
          <cell r="J63">
            <v>1.3846666666666669</v>
          </cell>
          <cell r="K63">
            <v>1.121</v>
          </cell>
          <cell r="L63">
            <v>1.1300000000000001</v>
          </cell>
          <cell r="M63">
            <v>1.0993333333333333</v>
          </cell>
          <cell r="N63">
            <v>1.1426666666666667</v>
          </cell>
          <cell r="O63">
            <v>1.1393333333333333</v>
          </cell>
          <cell r="P63">
            <v>1.1890000000000001</v>
          </cell>
          <cell r="Q63">
            <v>1.1890000000000001</v>
          </cell>
          <cell r="R63">
            <v>1.2096666666666669</v>
          </cell>
          <cell r="T63">
            <v>1.189138888888889</v>
          </cell>
        </row>
        <row r="64">
          <cell r="A64" t="str">
            <v>2E</v>
          </cell>
          <cell r="B64">
            <v>3500</v>
          </cell>
          <cell r="D64">
            <v>7.5999999999999998E-2</v>
          </cell>
          <cell r="E64">
            <v>0.91600000000000004</v>
          </cell>
          <cell r="F64">
            <v>0.748</v>
          </cell>
          <cell r="G64">
            <v>1.1696666666666669</v>
          </cell>
          <cell r="H64">
            <v>1.1840000000000004</v>
          </cell>
          <cell r="I64">
            <v>1.2213333333333336</v>
          </cell>
          <cell r="J64">
            <v>1.3546666666666669</v>
          </cell>
          <cell r="K64">
            <v>1.091</v>
          </cell>
          <cell r="L64">
            <v>1.1000000000000001</v>
          </cell>
          <cell r="M64">
            <v>1.0693333333333332</v>
          </cell>
          <cell r="N64">
            <v>1.1126666666666667</v>
          </cell>
          <cell r="O64">
            <v>1.1093333333333333</v>
          </cell>
          <cell r="P64">
            <v>1.159</v>
          </cell>
          <cell r="Q64">
            <v>1.159</v>
          </cell>
          <cell r="R64">
            <v>1.1796666666666669</v>
          </cell>
          <cell r="T64">
            <v>1.1591388888888892</v>
          </cell>
        </row>
        <row r="65">
          <cell r="A65" t="str">
            <v>2E</v>
          </cell>
          <cell r="B65">
            <v>5000</v>
          </cell>
          <cell r="D65">
            <v>0.06</v>
          </cell>
          <cell r="E65">
            <v>1.25</v>
          </cell>
          <cell r="F65">
            <v>0.70300000000000007</v>
          </cell>
          <cell r="G65">
            <v>0.90484999999999993</v>
          </cell>
          <cell r="H65">
            <v>0.86467499999999986</v>
          </cell>
          <cell r="I65">
            <v>0.96402499999999991</v>
          </cell>
          <cell r="J65">
            <v>1.0674000000000001</v>
          </cell>
          <cell r="K65">
            <v>0.66644999999999999</v>
          </cell>
          <cell r="L65">
            <v>0.74590000000000001</v>
          </cell>
          <cell r="M65">
            <v>0.79712499999999986</v>
          </cell>
          <cell r="N65">
            <v>0.8017249999999998</v>
          </cell>
          <cell r="O65">
            <v>0.77702500000000008</v>
          </cell>
          <cell r="P65">
            <v>0.78817499999999985</v>
          </cell>
          <cell r="Q65">
            <v>0.83440000000000003</v>
          </cell>
          <cell r="R65">
            <v>0.89302499999999996</v>
          </cell>
          <cell r="T65">
            <v>0.84206458333333334</v>
          </cell>
        </row>
        <row r="66">
          <cell r="A66" t="str">
            <v>2E</v>
          </cell>
          <cell r="B66">
            <v>7500</v>
          </cell>
          <cell r="D66">
            <v>0.06</v>
          </cell>
          <cell r="E66">
            <v>1.25</v>
          </cell>
          <cell r="F66">
            <v>0.67800000000000005</v>
          </cell>
          <cell r="G66">
            <v>0.87484999999999991</v>
          </cell>
          <cell r="H66">
            <v>0.83467499999999983</v>
          </cell>
          <cell r="I66">
            <v>0.93402499999999988</v>
          </cell>
          <cell r="J66">
            <v>1.0374000000000001</v>
          </cell>
          <cell r="K66">
            <v>0.63644999999999996</v>
          </cell>
          <cell r="L66">
            <v>0.71589999999999998</v>
          </cell>
          <cell r="M66">
            <v>0.76712499999999983</v>
          </cell>
          <cell r="N66">
            <v>0.77172499999999977</v>
          </cell>
          <cell r="O66">
            <v>0.74702500000000005</v>
          </cell>
          <cell r="P66">
            <v>0.75817499999999982</v>
          </cell>
          <cell r="Q66">
            <v>0.8044</v>
          </cell>
          <cell r="R66">
            <v>0.86302499999999993</v>
          </cell>
          <cell r="T66">
            <v>0.8120645833333332</v>
          </cell>
        </row>
        <row r="67">
          <cell r="A67" t="str">
            <v>2E</v>
          </cell>
          <cell r="B67">
            <v>10000</v>
          </cell>
          <cell r="D67">
            <v>0.06</v>
          </cell>
          <cell r="E67">
            <v>1.25</v>
          </cell>
          <cell r="F67">
            <v>0.65300000000000002</v>
          </cell>
          <cell r="G67">
            <v>0.8648499999999999</v>
          </cell>
          <cell r="H67">
            <v>0.82467499999999982</v>
          </cell>
          <cell r="I67">
            <v>0.92402499999999987</v>
          </cell>
          <cell r="J67">
            <v>1.0274000000000001</v>
          </cell>
          <cell r="K67">
            <v>0.62644999999999995</v>
          </cell>
          <cell r="L67">
            <v>0.70589999999999997</v>
          </cell>
          <cell r="M67">
            <v>0.75712499999999983</v>
          </cell>
          <cell r="N67">
            <v>0.76172499999999976</v>
          </cell>
          <cell r="O67">
            <v>0.73702500000000004</v>
          </cell>
          <cell r="P67">
            <v>0.74817499999999981</v>
          </cell>
          <cell r="Q67">
            <v>0.7944</v>
          </cell>
          <cell r="R67">
            <v>0.85302499999999992</v>
          </cell>
          <cell r="T67">
            <v>0.8020645833333333</v>
          </cell>
        </row>
        <row r="68">
          <cell r="A68" t="str">
            <v>16 270</v>
          </cell>
          <cell r="B68">
            <v>100</v>
          </cell>
          <cell r="D68">
            <v>0</v>
          </cell>
          <cell r="E68">
            <v>0.98250000000000004</v>
          </cell>
          <cell r="F68">
            <v>1.0489999999999999</v>
          </cell>
          <cell r="G68">
            <v>1.4736666666666667</v>
          </cell>
          <cell r="H68">
            <v>1.4880000000000002</v>
          </cell>
          <cell r="I68">
            <v>1.5253333333333334</v>
          </cell>
          <cell r="J68">
            <v>1.6586666666666667</v>
          </cell>
          <cell r="K68">
            <v>1.3919999999999999</v>
          </cell>
          <cell r="L68">
            <v>1.401</v>
          </cell>
          <cell r="M68">
            <v>1.3703333333333332</v>
          </cell>
          <cell r="N68">
            <v>1.4136666666666666</v>
          </cell>
          <cell r="O68">
            <v>1.4103333333333332</v>
          </cell>
          <cell r="P68">
            <v>1.46</v>
          </cell>
          <cell r="Q68">
            <v>1.46</v>
          </cell>
          <cell r="R68">
            <v>1.4806666666666668</v>
          </cell>
          <cell r="T68">
            <v>1.461138888888889</v>
          </cell>
        </row>
        <row r="69">
          <cell r="A69" t="str">
            <v>16 270</v>
          </cell>
          <cell r="B69">
            <v>250</v>
          </cell>
          <cell r="D69">
            <v>0</v>
          </cell>
          <cell r="E69">
            <v>0.96499999999999997</v>
          </cell>
          <cell r="F69">
            <v>1.04</v>
          </cell>
          <cell r="G69">
            <v>1.4536666666666667</v>
          </cell>
          <cell r="H69">
            <v>1.4680000000000002</v>
          </cell>
          <cell r="I69">
            <v>1.5053333333333334</v>
          </cell>
          <cell r="J69">
            <v>1.6386666666666667</v>
          </cell>
          <cell r="K69">
            <v>1.3719999999999999</v>
          </cell>
          <cell r="L69">
            <v>1.381</v>
          </cell>
          <cell r="M69">
            <v>1.3503333333333332</v>
          </cell>
          <cell r="N69">
            <v>1.3936666666666666</v>
          </cell>
          <cell r="O69">
            <v>1.3903333333333332</v>
          </cell>
          <cell r="P69">
            <v>1.44</v>
          </cell>
          <cell r="Q69">
            <v>1.44</v>
          </cell>
          <cell r="R69">
            <v>1.4606666666666668</v>
          </cell>
          <cell r="T69">
            <v>1.441138888888889</v>
          </cell>
        </row>
        <row r="70">
          <cell r="A70" t="str">
            <v>16 270</v>
          </cell>
          <cell r="B70">
            <v>500</v>
          </cell>
          <cell r="D70">
            <v>0</v>
          </cell>
          <cell r="E70">
            <v>0.9405</v>
          </cell>
          <cell r="F70">
            <v>1.0129999999999999</v>
          </cell>
          <cell r="G70">
            <v>1.3996666666666668</v>
          </cell>
          <cell r="H70">
            <v>1.4140000000000004</v>
          </cell>
          <cell r="I70">
            <v>1.4513333333333336</v>
          </cell>
          <cell r="J70">
            <v>1.5846666666666669</v>
          </cell>
          <cell r="K70">
            <v>1.321</v>
          </cell>
          <cell r="L70">
            <v>1.33</v>
          </cell>
          <cell r="M70">
            <v>1.2993333333333332</v>
          </cell>
          <cell r="N70">
            <v>1.3426666666666667</v>
          </cell>
          <cell r="O70">
            <v>1.3393333333333333</v>
          </cell>
          <cell r="P70">
            <v>1.389</v>
          </cell>
          <cell r="Q70">
            <v>1.389</v>
          </cell>
          <cell r="R70">
            <v>1.4096666666666668</v>
          </cell>
          <cell r="T70">
            <v>1.3891388888888887</v>
          </cell>
        </row>
        <row r="71">
          <cell r="A71" t="str">
            <v>16 270</v>
          </cell>
          <cell r="B71">
            <v>1000</v>
          </cell>
          <cell r="D71">
            <v>0</v>
          </cell>
          <cell r="E71">
            <v>0.90900000000000003</v>
          </cell>
          <cell r="F71">
            <v>0.95799999999999996</v>
          </cell>
          <cell r="G71">
            <v>1.3396666666666668</v>
          </cell>
          <cell r="H71">
            <v>1.3540000000000003</v>
          </cell>
          <cell r="I71">
            <v>1.3913333333333335</v>
          </cell>
          <cell r="J71">
            <v>1.5246666666666668</v>
          </cell>
          <cell r="K71">
            <v>1.2609999999999999</v>
          </cell>
          <cell r="L71">
            <v>1.27</v>
          </cell>
          <cell r="M71">
            <v>1.2393333333333332</v>
          </cell>
          <cell r="N71">
            <v>1.2826666666666666</v>
          </cell>
          <cell r="O71">
            <v>1.2793333333333332</v>
          </cell>
          <cell r="P71">
            <v>1.329</v>
          </cell>
          <cell r="Q71">
            <v>1.329</v>
          </cell>
          <cell r="R71">
            <v>1.3496666666666668</v>
          </cell>
          <cell r="T71">
            <v>1.3291388888888891</v>
          </cell>
        </row>
        <row r="72">
          <cell r="A72" t="str">
            <v>16 270</v>
          </cell>
          <cell r="B72">
            <v>1500</v>
          </cell>
          <cell r="D72">
            <v>0</v>
          </cell>
          <cell r="E72">
            <v>0.90900000000000003</v>
          </cell>
          <cell r="F72">
            <v>0.90300000000000002</v>
          </cell>
          <cell r="G72">
            <v>1.2996666666666667</v>
          </cell>
          <cell r="H72">
            <v>1.3140000000000003</v>
          </cell>
          <cell r="I72">
            <v>1.3513333333333335</v>
          </cell>
          <cell r="J72">
            <v>1.4846666666666668</v>
          </cell>
          <cell r="K72">
            <v>1.2209999999999999</v>
          </cell>
          <cell r="L72">
            <v>1.23</v>
          </cell>
          <cell r="M72">
            <v>1.1993333333333331</v>
          </cell>
          <cell r="N72">
            <v>1.2426666666666666</v>
          </cell>
          <cell r="O72">
            <v>1.2393333333333332</v>
          </cell>
          <cell r="P72">
            <v>1.2889999999999999</v>
          </cell>
          <cell r="Q72">
            <v>1.2889999999999999</v>
          </cell>
          <cell r="R72">
            <v>1.3096666666666668</v>
          </cell>
          <cell r="T72">
            <v>1.2891388888888888</v>
          </cell>
        </row>
        <row r="73">
          <cell r="A73" t="str">
            <v>16 270</v>
          </cell>
          <cell r="B73">
            <v>2000</v>
          </cell>
          <cell r="D73">
            <v>0</v>
          </cell>
          <cell r="E73">
            <v>0.90200000000000002</v>
          </cell>
          <cell r="F73">
            <v>0.84050000000000002</v>
          </cell>
          <cell r="G73">
            <v>1.2496666666666669</v>
          </cell>
          <cell r="H73">
            <v>1.2640000000000005</v>
          </cell>
          <cell r="I73">
            <v>1.3013333333333337</v>
          </cell>
          <cell r="J73">
            <v>1.434666666666667</v>
          </cell>
          <cell r="K73">
            <v>1.171</v>
          </cell>
          <cell r="L73">
            <v>1.1800000000000002</v>
          </cell>
          <cell r="M73">
            <v>1.1493333333333333</v>
          </cell>
          <cell r="N73">
            <v>1.1926666666666668</v>
          </cell>
          <cell r="O73">
            <v>1.1893333333333334</v>
          </cell>
          <cell r="P73">
            <v>1.2390000000000001</v>
          </cell>
          <cell r="Q73">
            <v>1.2390000000000001</v>
          </cell>
          <cell r="R73">
            <v>1.2596666666666669</v>
          </cell>
          <cell r="T73">
            <v>1.2391388888888892</v>
          </cell>
        </row>
        <row r="74">
          <cell r="A74" t="str">
            <v>16 270</v>
          </cell>
          <cell r="B74">
            <v>2500</v>
          </cell>
          <cell r="D74">
            <v>0</v>
          </cell>
          <cell r="E74">
            <v>0.90200000000000002</v>
          </cell>
          <cell r="F74">
            <v>0.77800000000000002</v>
          </cell>
          <cell r="G74">
            <v>1.1996666666666669</v>
          </cell>
          <cell r="H74">
            <v>1.2140000000000004</v>
          </cell>
          <cell r="I74">
            <v>1.2513333333333336</v>
          </cell>
          <cell r="J74">
            <v>1.3846666666666669</v>
          </cell>
          <cell r="K74">
            <v>1.121</v>
          </cell>
          <cell r="L74">
            <v>1.1300000000000001</v>
          </cell>
          <cell r="M74">
            <v>1.0993333333333333</v>
          </cell>
          <cell r="N74">
            <v>1.1426666666666667</v>
          </cell>
          <cell r="O74">
            <v>1.1393333333333333</v>
          </cell>
          <cell r="P74">
            <v>1.1890000000000001</v>
          </cell>
          <cell r="Q74">
            <v>1.1890000000000001</v>
          </cell>
          <cell r="R74">
            <v>1.2096666666666669</v>
          </cell>
          <cell r="T74">
            <v>1.189138888888889</v>
          </cell>
        </row>
        <row r="75">
          <cell r="A75" t="str">
            <v>16 270</v>
          </cell>
          <cell r="B75">
            <v>3500</v>
          </cell>
          <cell r="D75">
            <v>0</v>
          </cell>
          <cell r="E75">
            <v>0.90200000000000002</v>
          </cell>
          <cell r="F75">
            <v>0.748</v>
          </cell>
          <cell r="G75">
            <v>1.1696666666666669</v>
          </cell>
          <cell r="H75">
            <v>1.1840000000000004</v>
          </cell>
          <cell r="I75">
            <v>1.2213333333333336</v>
          </cell>
          <cell r="J75">
            <v>1.3546666666666669</v>
          </cell>
          <cell r="K75">
            <v>1.091</v>
          </cell>
          <cell r="L75">
            <v>1.1000000000000001</v>
          </cell>
          <cell r="M75">
            <v>1.0693333333333332</v>
          </cell>
          <cell r="N75">
            <v>1.1126666666666667</v>
          </cell>
          <cell r="O75">
            <v>1.1093333333333333</v>
          </cell>
          <cell r="P75">
            <v>1.159</v>
          </cell>
          <cell r="Q75">
            <v>1.159</v>
          </cell>
          <cell r="R75">
            <v>1.1796666666666669</v>
          </cell>
          <cell r="T75">
            <v>1.1591388888888892</v>
          </cell>
        </row>
        <row r="76">
          <cell r="A76" t="str">
            <v>16 270</v>
          </cell>
          <cell r="B76">
            <v>5000</v>
          </cell>
          <cell r="D76">
            <v>0</v>
          </cell>
          <cell r="E76">
            <v>1.25</v>
          </cell>
          <cell r="F76">
            <v>0.70300000000000007</v>
          </cell>
          <cell r="G76">
            <v>0.90484999999999993</v>
          </cell>
          <cell r="H76">
            <v>0.86467499999999986</v>
          </cell>
          <cell r="I76">
            <v>0.96402499999999991</v>
          </cell>
          <cell r="J76">
            <v>1.0674000000000001</v>
          </cell>
          <cell r="K76">
            <v>0.66644999999999999</v>
          </cell>
          <cell r="L76">
            <v>0.74590000000000001</v>
          </cell>
          <cell r="M76">
            <v>0.79712499999999986</v>
          </cell>
          <cell r="N76">
            <v>0.8017249999999998</v>
          </cell>
          <cell r="O76">
            <v>0.77702500000000008</v>
          </cell>
          <cell r="P76">
            <v>0.78817499999999985</v>
          </cell>
          <cell r="Q76">
            <v>0.83440000000000003</v>
          </cell>
          <cell r="R76">
            <v>0.89302499999999996</v>
          </cell>
          <cell r="T76">
            <v>0.84206458333333334</v>
          </cell>
        </row>
        <row r="77">
          <cell r="A77" t="str">
            <v xml:space="preserve">3MD 151 </v>
          </cell>
          <cell r="B77">
            <v>480</v>
          </cell>
          <cell r="C77">
            <v>6</v>
          </cell>
          <cell r="D77">
            <v>0</v>
          </cell>
          <cell r="E77">
            <v>0.9405</v>
          </cell>
          <cell r="F77">
            <v>1.022</v>
          </cell>
          <cell r="G77">
            <v>1.3236666666666668</v>
          </cell>
          <cell r="H77">
            <v>1.3380000000000003</v>
          </cell>
          <cell r="I77">
            <v>1.3753333333333335</v>
          </cell>
          <cell r="J77">
            <v>1.5086666666666668</v>
          </cell>
          <cell r="K77">
            <v>1.242</v>
          </cell>
          <cell r="L77">
            <v>1.2510000000000001</v>
          </cell>
          <cell r="M77">
            <v>1.2203333333333333</v>
          </cell>
          <cell r="N77">
            <v>1.2636666666666667</v>
          </cell>
          <cell r="O77">
            <v>1.2603333333333333</v>
          </cell>
          <cell r="P77">
            <v>1.31</v>
          </cell>
          <cell r="Q77">
            <v>1.31</v>
          </cell>
          <cell r="R77">
            <v>1.3306666666666669</v>
          </cell>
          <cell r="T77">
            <v>1.3111388888888891</v>
          </cell>
        </row>
        <row r="78">
          <cell r="A78" t="str">
            <v xml:space="preserve">3MD 151 </v>
          </cell>
          <cell r="B78">
            <v>640</v>
          </cell>
          <cell r="C78">
            <v>8</v>
          </cell>
          <cell r="D78">
            <v>0</v>
          </cell>
          <cell r="E78">
            <v>0.92300000000000004</v>
          </cell>
          <cell r="F78">
            <v>1.002</v>
          </cell>
          <cell r="G78">
            <v>1.3136666666666668</v>
          </cell>
          <cell r="H78">
            <v>1.3280000000000003</v>
          </cell>
          <cell r="I78">
            <v>1.3653333333333335</v>
          </cell>
          <cell r="J78">
            <v>1.4986666666666668</v>
          </cell>
          <cell r="K78">
            <v>1.232</v>
          </cell>
          <cell r="L78">
            <v>1.2410000000000001</v>
          </cell>
          <cell r="M78">
            <v>1.2103333333333333</v>
          </cell>
          <cell r="N78">
            <v>1.2536666666666667</v>
          </cell>
          <cell r="O78">
            <v>1.2503333333333333</v>
          </cell>
          <cell r="P78">
            <v>1.3</v>
          </cell>
          <cell r="Q78">
            <v>1.3</v>
          </cell>
          <cell r="R78">
            <v>1.3206666666666669</v>
          </cell>
          <cell r="T78">
            <v>1.3011388888888893</v>
          </cell>
        </row>
        <row r="79">
          <cell r="A79" t="str">
            <v xml:space="preserve">3MD 151 </v>
          </cell>
          <cell r="B79">
            <v>800</v>
          </cell>
          <cell r="C79">
            <v>10</v>
          </cell>
          <cell r="D79">
            <v>0</v>
          </cell>
          <cell r="E79">
            <v>0.90200000000000002</v>
          </cell>
          <cell r="F79">
            <v>0.98</v>
          </cell>
          <cell r="G79">
            <v>1.2736666666666667</v>
          </cell>
          <cell r="H79">
            <v>1.2880000000000003</v>
          </cell>
          <cell r="I79">
            <v>1.3253333333333335</v>
          </cell>
          <cell r="J79">
            <v>1.4586666666666668</v>
          </cell>
          <cell r="K79">
            <v>1.1919999999999999</v>
          </cell>
          <cell r="L79">
            <v>1.2010000000000001</v>
          </cell>
          <cell r="M79">
            <v>1.1703333333333332</v>
          </cell>
          <cell r="N79">
            <v>1.2136666666666667</v>
          </cell>
          <cell r="O79">
            <v>1.2103333333333333</v>
          </cell>
          <cell r="P79">
            <v>1.26</v>
          </cell>
          <cell r="Q79">
            <v>1.26</v>
          </cell>
          <cell r="R79">
            <v>1.2806666666666668</v>
          </cell>
          <cell r="T79">
            <v>1.2611388888888888</v>
          </cell>
        </row>
        <row r="80">
          <cell r="A80" t="str">
            <v xml:space="preserve">3MD 151 </v>
          </cell>
          <cell r="B80">
            <v>960</v>
          </cell>
          <cell r="C80">
            <v>12</v>
          </cell>
          <cell r="D80">
            <v>0</v>
          </cell>
          <cell r="E80">
            <v>0.90200000000000002</v>
          </cell>
          <cell r="F80">
            <v>0.96900000000000008</v>
          </cell>
          <cell r="G80">
            <v>1.2636666666666667</v>
          </cell>
          <cell r="H80">
            <v>1.2780000000000002</v>
          </cell>
          <cell r="I80">
            <v>1.3153333333333335</v>
          </cell>
          <cell r="J80">
            <v>1.4486666666666668</v>
          </cell>
          <cell r="K80">
            <v>1.1819999999999999</v>
          </cell>
          <cell r="L80">
            <v>1.1910000000000001</v>
          </cell>
          <cell r="M80">
            <v>1.1603333333333332</v>
          </cell>
          <cell r="N80">
            <v>1.2036666666666667</v>
          </cell>
          <cell r="O80">
            <v>1.2003333333333333</v>
          </cell>
          <cell r="P80">
            <v>1.25</v>
          </cell>
          <cell r="Q80">
            <v>1.25</v>
          </cell>
          <cell r="R80">
            <v>1.2706666666666668</v>
          </cell>
          <cell r="T80">
            <v>1.251138888888889</v>
          </cell>
        </row>
        <row r="81">
          <cell r="A81" t="str">
            <v xml:space="preserve">3MD 151 </v>
          </cell>
          <cell r="B81">
            <v>1200</v>
          </cell>
          <cell r="C81">
            <v>15</v>
          </cell>
          <cell r="D81">
            <v>0</v>
          </cell>
          <cell r="E81">
            <v>0.90200000000000002</v>
          </cell>
          <cell r="F81">
            <v>0.93600000000000005</v>
          </cell>
          <cell r="G81">
            <v>1.2536666666666667</v>
          </cell>
          <cell r="H81">
            <v>1.2680000000000002</v>
          </cell>
          <cell r="I81">
            <v>1.3053333333333335</v>
          </cell>
          <cell r="J81">
            <v>1.4386666666666668</v>
          </cell>
          <cell r="K81">
            <v>1.1719999999999999</v>
          </cell>
          <cell r="L81">
            <v>1.181</v>
          </cell>
          <cell r="M81">
            <v>1.1503333333333332</v>
          </cell>
          <cell r="N81">
            <v>1.1936666666666667</v>
          </cell>
          <cell r="O81">
            <v>1.1903333333333332</v>
          </cell>
          <cell r="P81">
            <v>1.24</v>
          </cell>
          <cell r="Q81">
            <v>1.24</v>
          </cell>
          <cell r="R81">
            <v>1.2606666666666668</v>
          </cell>
          <cell r="T81">
            <v>1.241138888888889</v>
          </cell>
        </row>
        <row r="82">
          <cell r="A82" t="str">
            <v xml:space="preserve">3MD 151 </v>
          </cell>
          <cell r="B82">
            <v>1600</v>
          </cell>
          <cell r="C82">
            <v>20</v>
          </cell>
          <cell r="D82">
            <v>0</v>
          </cell>
          <cell r="E82">
            <v>0.90200000000000002</v>
          </cell>
          <cell r="F82">
            <v>0.89050000000000007</v>
          </cell>
          <cell r="G82">
            <v>1.2236666666666667</v>
          </cell>
          <cell r="H82">
            <v>1.2380000000000002</v>
          </cell>
          <cell r="I82">
            <v>1.2753333333333334</v>
          </cell>
          <cell r="J82">
            <v>1.4086666666666667</v>
          </cell>
          <cell r="K82">
            <v>1.1419999999999999</v>
          </cell>
          <cell r="L82">
            <v>1.151</v>
          </cell>
          <cell r="M82">
            <v>1.1203333333333332</v>
          </cell>
          <cell r="N82">
            <v>1.1636666666666666</v>
          </cell>
          <cell r="O82">
            <v>1.1603333333333332</v>
          </cell>
          <cell r="P82">
            <v>1.21</v>
          </cell>
          <cell r="Q82">
            <v>1.21</v>
          </cell>
          <cell r="R82">
            <v>1.2306666666666668</v>
          </cell>
          <cell r="T82">
            <v>1.211138888888889</v>
          </cell>
        </row>
        <row r="83">
          <cell r="A83" t="str">
            <v xml:space="preserve">3MD 151 </v>
          </cell>
          <cell r="B83">
            <v>2000</v>
          </cell>
          <cell r="C83">
            <v>25</v>
          </cell>
          <cell r="D83">
            <v>0</v>
          </cell>
          <cell r="E83">
            <v>0.90200000000000002</v>
          </cell>
          <cell r="F83">
            <v>0.84050000000000002</v>
          </cell>
          <cell r="G83">
            <v>1.1736666666666669</v>
          </cell>
          <cell r="H83">
            <v>1.1880000000000004</v>
          </cell>
          <cell r="I83">
            <v>1.2253333333333336</v>
          </cell>
          <cell r="J83">
            <v>1.3586666666666669</v>
          </cell>
          <cell r="K83">
            <v>1.0920000000000001</v>
          </cell>
          <cell r="L83">
            <v>1.1010000000000002</v>
          </cell>
          <cell r="M83">
            <v>1.0703333333333334</v>
          </cell>
          <cell r="N83">
            <v>1.1136666666666668</v>
          </cell>
          <cell r="O83">
            <v>1.1103333333333334</v>
          </cell>
          <cell r="P83">
            <v>1.1600000000000001</v>
          </cell>
          <cell r="Q83">
            <v>1.1600000000000001</v>
          </cell>
          <cell r="R83">
            <v>1.180666666666667</v>
          </cell>
          <cell r="T83">
            <v>1.1611388888888892</v>
          </cell>
        </row>
        <row r="84">
          <cell r="A84" t="str">
            <v xml:space="preserve">3MD 151 </v>
          </cell>
          <cell r="B84">
            <v>2400</v>
          </cell>
          <cell r="C84">
            <v>30</v>
          </cell>
          <cell r="D84">
            <v>0</v>
          </cell>
          <cell r="E84">
            <v>0.90200000000000002</v>
          </cell>
          <cell r="F84">
            <v>0.79049999999999998</v>
          </cell>
          <cell r="G84">
            <v>1.1236666666666668</v>
          </cell>
          <cell r="H84">
            <v>1.1380000000000003</v>
          </cell>
          <cell r="I84">
            <v>1.1753333333333336</v>
          </cell>
          <cell r="J84">
            <v>1.3086666666666669</v>
          </cell>
          <cell r="K84">
            <v>1.042</v>
          </cell>
          <cell r="L84">
            <v>1.0510000000000002</v>
          </cell>
          <cell r="M84">
            <v>1.0203333333333333</v>
          </cell>
          <cell r="N84">
            <v>1.0636666666666668</v>
          </cell>
          <cell r="O84">
            <v>1.0603333333333333</v>
          </cell>
          <cell r="P84">
            <v>1.1100000000000001</v>
          </cell>
          <cell r="Q84">
            <v>1.1100000000000001</v>
          </cell>
          <cell r="R84">
            <v>1.1306666666666669</v>
          </cell>
          <cell r="T84">
            <v>1.1111388888888889</v>
          </cell>
        </row>
        <row r="85">
          <cell r="A85" t="str">
            <v xml:space="preserve">3MD 151 </v>
          </cell>
          <cell r="B85">
            <v>3040</v>
          </cell>
          <cell r="C85">
            <v>38</v>
          </cell>
          <cell r="D85">
            <v>0</v>
          </cell>
          <cell r="E85">
            <v>0.90200000000000002</v>
          </cell>
          <cell r="F85">
            <v>0.76300000000000001</v>
          </cell>
          <cell r="G85">
            <v>1.1036666666666668</v>
          </cell>
          <cell r="H85">
            <v>1.1180000000000003</v>
          </cell>
          <cell r="I85">
            <v>1.1553333333333335</v>
          </cell>
          <cell r="J85">
            <v>1.2886666666666668</v>
          </cell>
          <cell r="K85">
            <v>1.022</v>
          </cell>
          <cell r="L85">
            <v>1.0310000000000001</v>
          </cell>
          <cell r="M85">
            <v>1.0003333333333333</v>
          </cell>
          <cell r="N85">
            <v>1.0436666666666667</v>
          </cell>
          <cell r="O85">
            <v>1.0403333333333333</v>
          </cell>
          <cell r="P85">
            <v>1.0900000000000001</v>
          </cell>
          <cell r="Q85">
            <v>1.0900000000000001</v>
          </cell>
          <cell r="R85">
            <v>1.1106666666666669</v>
          </cell>
          <cell r="T85">
            <v>1.0911388888888889</v>
          </cell>
        </row>
        <row r="86">
          <cell r="A86" t="str">
            <v xml:space="preserve">3MD 151 </v>
          </cell>
          <cell r="B86">
            <v>3200</v>
          </cell>
          <cell r="C86">
            <v>40</v>
          </cell>
          <cell r="D86">
            <v>0</v>
          </cell>
          <cell r="E86">
            <v>0.90200000000000002</v>
          </cell>
          <cell r="F86">
            <v>0.75700000000000001</v>
          </cell>
          <cell r="G86">
            <v>1.0936666666666668</v>
          </cell>
          <cell r="H86">
            <v>1.1080000000000003</v>
          </cell>
          <cell r="I86">
            <v>1.1453333333333335</v>
          </cell>
          <cell r="J86">
            <v>1.2786666666666668</v>
          </cell>
          <cell r="K86">
            <v>1.012</v>
          </cell>
          <cell r="L86">
            <v>1.0210000000000001</v>
          </cell>
          <cell r="M86">
            <v>0.99033333333333329</v>
          </cell>
          <cell r="N86">
            <v>1.0336666666666667</v>
          </cell>
          <cell r="O86">
            <v>1.0303333333333333</v>
          </cell>
          <cell r="P86">
            <v>1.08</v>
          </cell>
          <cell r="Q86">
            <v>1.08</v>
          </cell>
          <cell r="R86">
            <v>1.1006666666666669</v>
          </cell>
          <cell r="T86">
            <v>1.0811388888888891</v>
          </cell>
        </row>
        <row r="87">
          <cell r="A87" t="str">
            <v xml:space="preserve">3MD 151 </v>
          </cell>
          <cell r="B87">
            <v>4000</v>
          </cell>
          <cell r="C87">
            <v>50</v>
          </cell>
          <cell r="D87">
            <v>0</v>
          </cell>
          <cell r="E87">
            <v>0.88800000000000001</v>
          </cell>
          <cell r="F87">
            <v>0.73299999999999998</v>
          </cell>
          <cell r="G87">
            <v>1.0736666666666668</v>
          </cell>
          <cell r="H87">
            <v>1.0880000000000003</v>
          </cell>
          <cell r="I87">
            <v>1.1253333333333335</v>
          </cell>
          <cell r="J87">
            <v>1.2586666666666668</v>
          </cell>
          <cell r="K87">
            <v>0.99199999999999999</v>
          </cell>
          <cell r="L87">
            <v>1.0010000000000001</v>
          </cell>
          <cell r="M87">
            <v>0.97033333333333327</v>
          </cell>
          <cell r="N87">
            <v>1.0136666666666667</v>
          </cell>
          <cell r="O87">
            <v>1.0103333333333333</v>
          </cell>
          <cell r="P87">
            <v>1.06</v>
          </cell>
          <cell r="Q87">
            <v>1.06</v>
          </cell>
          <cell r="R87">
            <v>1.0806666666666669</v>
          </cell>
          <cell r="T87">
            <v>1.0611388888888891</v>
          </cell>
        </row>
        <row r="88">
          <cell r="A88" t="str">
            <v xml:space="preserve">3MD 152 </v>
          </cell>
          <cell r="B88">
            <v>480</v>
          </cell>
          <cell r="C88">
            <v>6</v>
          </cell>
          <cell r="D88">
            <v>0</v>
          </cell>
          <cell r="E88">
            <v>0.9405</v>
          </cell>
          <cell r="F88">
            <v>1.022</v>
          </cell>
          <cell r="G88">
            <v>1.3236666666666668</v>
          </cell>
          <cell r="H88">
            <v>1.3380000000000003</v>
          </cell>
          <cell r="I88">
            <v>1.3753333333333335</v>
          </cell>
          <cell r="J88">
            <v>1.5086666666666668</v>
          </cell>
          <cell r="K88">
            <v>1.242</v>
          </cell>
          <cell r="L88">
            <v>1.2510000000000001</v>
          </cell>
          <cell r="M88">
            <v>1.2203333333333333</v>
          </cell>
          <cell r="N88">
            <v>1.2636666666666667</v>
          </cell>
          <cell r="O88">
            <v>1.2603333333333333</v>
          </cell>
          <cell r="P88">
            <v>1.31</v>
          </cell>
          <cell r="Q88">
            <v>1.31</v>
          </cell>
          <cell r="R88">
            <v>1.3306666666666669</v>
          </cell>
          <cell r="T88">
            <v>1.3111388888888891</v>
          </cell>
        </row>
        <row r="89">
          <cell r="A89" t="str">
            <v xml:space="preserve">3MD 152 </v>
          </cell>
          <cell r="B89">
            <v>640</v>
          </cell>
          <cell r="C89">
            <v>8</v>
          </cell>
          <cell r="D89">
            <v>0</v>
          </cell>
          <cell r="E89">
            <v>0.92300000000000004</v>
          </cell>
          <cell r="F89">
            <v>1.002</v>
          </cell>
          <cell r="G89">
            <v>1.3136666666666668</v>
          </cell>
          <cell r="H89">
            <v>1.3280000000000003</v>
          </cell>
          <cell r="I89">
            <v>1.3653333333333335</v>
          </cell>
          <cell r="J89">
            <v>1.4986666666666668</v>
          </cell>
          <cell r="K89">
            <v>1.232</v>
          </cell>
          <cell r="L89">
            <v>1.2410000000000001</v>
          </cell>
          <cell r="M89">
            <v>1.2103333333333333</v>
          </cell>
          <cell r="N89">
            <v>1.2536666666666667</v>
          </cell>
          <cell r="O89">
            <v>1.2503333333333333</v>
          </cell>
          <cell r="P89">
            <v>1.3</v>
          </cell>
          <cell r="Q89">
            <v>1.3</v>
          </cell>
          <cell r="R89">
            <v>1.3206666666666669</v>
          </cell>
          <cell r="T89">
            <v>1.3011388888888893</v>
          </cell>
        </row>
        <row r="90">
          <cell r="A90" t="str">
            <v xml:space="preserve">3MD 152 </v>
          </cell>
          <cell r="B90">
            <v>800</v>
          </cell>
          <cell r="C90">
            <v>10</v>
          </cell>
          <cell r="D90">
            <v>0</v>
          </cell>
          <cell r="E90">
            <v>0.90200000000000002</v>
          </cell>
          <cell r="F90">
            <v>0.98</v>
          </cell>
          <cell r="G90">
            <v>1.2736666666666667</v>
          </cell>
          <cell r="H90">
            <v>1.2880000000000003</v>
          </cell>
          <cell r="I90">
            <v>1.3253333333333335</v>
          </cell>
          <cell r="J90">
            <v>1.4586666666666668</v>
          </cell>
          <cell r="K90">
            <v>1.1919999999999999</v>
          </cell>
          <cell r="L90">
            <v>1.2010000000000001</v>
          </cell>
          <cell r="M90">
            <v>1.1703333333333332</v>
          </cell>
          <cell r="N90">
            <v>1.2136666666666667</v>
          </cell>
          <cell r="O90">
            <v>1.2103333333333333</v>
          </cell>
          <cell r="P90">
            <v>1.26</v>
          </cell>
          <cell r="Q90">
            <v>1.26</v>
          </cell>
          <cell r="R90">
            <v>1.2806666666666668</v>
          </cell>
          <cell r="T90">
            <v>1.2611388888888888</v>
          </cell>
        </row>
        <row r="91">
          <cell r="A91" t="str">
            <v xml:space="preserve">3MD 152 </v>
          </cell>
          <cell r="B91">
            <v>960</v>
          </cell>
          <cell r="C91">
            <v>12</v>
          </cell>
          <cell r="D91">
            <v>0</v>
          </cell>
          <cell r="E91">
            <v>0.90200000000000002</v>
          </cell>
          <cell r="F91">
            <v>0.96900000000000008</v>
          </cell>
          <cell r="G91">
            <v>1.2636666666666667</v>
          </cell>
          <cell r="H91">
            <v>1.2780000000000002</v>
          </cell>
          <cell r="I91">
            <v>1.3153333333333335</v>
          </cell>
          <cell r="J91">
            <v>1.4486666666666668</v>
          </cell>
          <cell r="K91">
            <v>1.1819999999999999</v>
          </cell>
          <cell r="L91">
            <v>1.1910000000000001</v>
          </cell>
          <cell r="M91">
            <v>1.1603333333333332</v>
          </cell>
          <cell r="N91">
            <v>1.2036666666666667</v>
          </cell>
          <cell r="O91">
            <v>1.2003333333333333</v>
          </cell>
          <cell r="P91">
            <v>1.25</v>
          </cell>
          <cell r="Q91">
            <v>1.25</v>
          </cell>
          <cell r="R91">
            <v>1.2706666666666668</v>
          </cell>
          <cell r="T91">
            <v>1.251138888888889</v>
          </cell>
        </row>
        <row r="92">
          <cell r="A92" t="str">
            <v xml:space="preserve">3MD 152 </v>
          </cell>
          <cell r="B92">
            <v>1200</v>
          </cell>
          <cell r="C92">
            <v>15</v>
          </cell>
          <cell r="D92">
            <v>0</v>
          </cell>
          <cell r="E92">
            <v>0.90200000000000002</v>
          </cell>
          <cell r="F92">
            <v>0.93600000000000005</v>
          </cell>
          <cell r="G92">
            <v>1.2536666666666667</v>
          </cell>
          <cell r="H92">
            <v>1.2680000000000002</v>
          </cell>
          <cell r="I92">
            <v>1.3053333333333335</v>
          </cell>
          <cell r="J92">
            <v>1.4386666666666668</v>
          </cell>
          <cell r="K92">
            <v>1.1719999999999999</v>
          </cell>
          <cell r="L92">
            <v>1.181</v>
          </cell>
          <cell r="M92">
            <v>1.1503333333333332</v>
          </cell>
          <cell r="N92">
            <v>1.1936666666666667</v>
          </cell>
          <cell r="O92">
            <v>1.1903333333333332</v>
          </cell>
          <cell r="P92">
            <v>1.24</v>
          </cell>
          <cell r="Q92">
            <v>1.24</v>
          </cell>
          <cell r="R92">
            <v>1.2606666666666668</v>
          </cell>
          <cell r="T92">
            <v>1.241138888888889</v>
          </cell>
        </row>
        <row r="93">
          <cell r="A93" t="str">
            <v xml:space="preserve">3MD 152 </v>
          </cell>
          <cell r="B93">
            <v>1600</v>
          </cell>
          <cell r="C93">
            <v>20</v>
          </cell>
          <cell r="D93">
            <v>0</v>
          </cell>
          <cell r="E93">
            <v>0.90200000000000002</v>
          </cell>
          <cell r="F93">
            <v>0.89050000000000007</v>
          </cell>
          <cell r="G93">
            <v>1.2236666666666667</v>
          </cell>
          <cell r="H93">
            <v>1.2380000000000002</v>
          </cell>
          <cell r="I93">
            <v>1.2753333333333334</v>
          </cell>
          <cell r="J93">
            <v>1.4086666666666667</v>
          </cell>
          <cell r="K93">
            <v>1.1419999999999999</v>
          </cell>
          <cell r="L93">
            <v>1.151</v>
          </cell>
          <cell r="M93">
            <v>1.1203333333333332</v>
          </cell>
          <cell r="N93">
            <v>1.1636666666666666</v>
          </cell>
          <cell r="O93">
            <v>1.1603333333333332</v>
          </cell>
          <cell r="P93">
            <v>1.21</v>
          </cell>
          <cell r="Q93">
            <v>1.21</v>
          </cell>
          <cell r="R93">
            <v>1.2306666666666668</v>
          </cell>
          <cell r="T93">
            <v>1.211138888888889</v>
          </cell>
        </row>
        <row r="94">
          <cell r="A94" t="str">
            <v xml:space="preserve">3MD 152 </v>
          </cell>
          <cell r="B94">
            <v>1840</v>
          </cell>
          <cell r="C94">
            <v>23</v>
          </cell>
          <cell r="D94">
            <v>0</v>
          </cell>
          <cell r="E94">
            <v>0.90200000000000002</v>
          </cell>
          <cell r="F94">
            <v>0.86550000000000005</v>
          </cell>
          <cell r="G94">
            <v>1.2036666666666667</v>
          </cell>
          <cell r="H94">
            <v>1.2180000000000002</v>
          </cell>
          <cell r="I94">
            <v>1.2553333333333334</v>
          </cell>
          <cell r="J94">
            <v>1.3886666666666667</v>
          </cell>
          <cell r="K94">
            <v>1.1219999999999999</v>
          </cell>
          <cell r="L94">
            <v>1.131</v>
          </cell>
          <cell r="M94">
            <v>1.1003333333333332</v>
          </cell>
          <cell r="N94">
            <v>1.1436666666666666</v>
          </cell>
          <cell r="O94">
            <v>1.1403333333333332</v>
          </cell>
          <cell r="P94">
            <v>1.19</v>
          </cell>
          <cell r="Q94">
            <v>1.19</v>
          </cell>
          <cell r="R94">
            <v>1.2106666666666668</v>
          </cell>
          <cell r="T94">
            <v>1.1911388888888887</v>
          </cell>
        </row>
        <row r="95">
          <cell r="A95" t="str">
            <v xml:space="preserve">3MD 152 </v>
          </cell>
          <cell r="B95">
            <v>2000</v>
          </cell>
          <cell r="C95">
            <v>25</v>
          </cell>
          <cell r="D95">
            <v>0</v>
          </cell>
          <cell r="E95">
            <v>0.90200000000000002</v>
          </cell>
          <cell r="F95">
            <v>0.84050000000000002</v>
          </cell>
          <cell r="G95">
            <v>1.1736666666666669</v>
          </cell>
          <cell r="H95">
            <v>1.1880000000000004</v>
          </cell>
          <cell r="I95">
            <v>1.2253333333333336</v>
          </cell>
          <cell r="J95">
            <v>1.3586666666666669</v>
          </cell>
          <cell r="K95">
            <v>1.0920000000000001</v>
          </cell>
          <cell r="L95">
            <v>1.1010000000000002</v>
          </cell>
          <cell r="M95">
            <v>1.0703333333333334</v>
          </cell>
          <cell r="N95">
            <v>1.1136666666666668</v>
          </cell>
          <cell r="O95">
            <v>1.1103333333333334</v>
          </cell>
          <cell r="P95">
            <v>1.1600000000000001</v>
          </cell>
          <cell r="Q95">
            <v>1.1600000000000001</v>
          </cell>
          <cell r="R95">
            <v>1.180666666666667</v>
          </cell>
          <cell r="T95">
            <v>1.1611388888888892</v>
          </cell>
        </row>
        <row r="96">
          <cell r="A96" t="str">
            <v xml:space="preserve">3MD 152 </v>
          </cell>
          <cell r="B96">
            <v>2400</v>
          </cell>
          <cell r="C96">
            <v>30</v>
          </cell>
          <cell r="D96">
            <v>0</v>
          </cell>
          <cell r="E96">
            <v>0.90200000000000002</v>
          </cell>
          <cell r="F96">
            <v>0.79049999999999998</v>
          </cell>
          <cell r="G96">
            <v>1.1236666666666668</v>
          </cell>
          <cell r="H96">
            <v>1.1380000000000003</v>
          </cell>
          <cell r="I96">
            <v>1.1753333333333336</v>
          </cell>
          <cell r="J96">
            <v>1.3086666666666669</v>
          </cell>
          <cell r="K96">
            <v>1.042</v>
          </cell>
          <cell r="L96">
            <v>1.0510000000000002</v>
          </cell>
          <cell r="M96">
            <v>1.0203333333333333</v>
          </cell>
          <cell r="N96">
            <v>1.0636666666666668</v>
          </cell>
          <cell r="O96">
            <v>1.0603333333333333</v>
          </cell>
          <cell r="P96">
            <v>1.1100000000000001</v>
          </cell>
          <cell r="Q96">
            <v>1.1100000000000001</v>
          </cell>
          <cell r="R96">
            <v>1.1306666666666669</v>
          </cell>
          <cell r="T96">
            <v>1.1111388888888889</v>
          </cell>
        </row>
        <row r="97">
          <cell r="A97" t="str">
            <v xml:space="preserve">3MD 152 </v>
          </cell>
          <cell r="B97">
            <v>3200</v>
          </cell>
          <cell r="C97">
            <v>40</v>
          </cell>
          <cell r="D97">
            <v>0</v>
          </cell>
          <cell r="E97">
            <v>0.90200000000000002</v>
          </cell>
          <cell r="F97">
            <v>0.75700000000000001</v>
          </cell>
          <cell r="G97">
            <v>1.0936666666666668</v>
          </cell>
          <cell r="H97">
            <v>1.1080000000000003</v>
          </cell>
          <cell r="I97">
            <v>1.1453333333333335</v>
          </cell>
          <cell r="J97">
            <v>1.2786666666666668</v>
          </cell>
          <cell r="K97">
            <v>1.012</v>
          </cell>
          <cell r="L97">
            <v>1.0210000000000001</v>
          </cell>
          <cell r="M97">
            <v>0.99033333333333329</v>
          </cell>
          <cell r="N97">
            <v>1.0336666666666667</v>
          </cell>
          <cell r="O97">
            <v>1.0303333333333333</v>
          </cell>
          <cell r="P97">
            <v>1.08</v>
          </cell>
          <cell r="Q97">
            <v>1.08</v>
          </cell>
          <cell r="R97">
            <v>1.1006666666666669</v>
          </cell>
          <cell r="T97">
            <v>1.0811388888888891</v>
          </cell>
        </row>
        <row r="98">
          <cell r="A98" t="str">
            <v>1B</v>
          </cell>
          <cell r="B98">
            <v>140</v>
          </cell>
          <cell r="C98">
            <v>1</v>
          </cell>
          <cell r="D98">
            <v>0</v>
          </cell>
          <cell r="E98">
            <v>0.98250000000000004</v>
          </cell>
          <cell r="F98">
            <v>1.0489999999999999</v>
          </cell>
          <cell r="G98">
            <v>1.4736666666666667</v>
          </cell>
          <cell r="H98">
            <v>1.4880000000000002</v>
          </cell>
          <cell r="I98">
            <v>1.5253333333333334</v>
          </cell>
          <cell r="J98">
            <v>1.6586666666666667</v>
          </cell>
          <cell r="K98">
            <v>1.3919999999999999</v>
          </cell>
          <cell r="L98">
            <v>1.401</v>
          </cell>
          <cell r="M98">
            <v>1.3703333333333332</v>
          </cell>
          <cell r="N98">
            <v>1.4136666666666666</v>
          </cell>
          <cell r="O98">
            <v>1.4103333333333332</v>
          </cell>
          <cell r="P98">
            <v>1.46</v>
          </cell>
          <cell r="Q98">
            <v>1.46</v>
          </cell>
          <cell r="R98">
            <v>1.4806666666666668</v>
          </cell>
          <cell r="T98">
            <v>1.461138888888889</v>
          </cell>
        </row>
        <row r="99">
          <cell r="A99" t="str">
            <v>1B</v>
          </cell>
          <cell r="B99">
            <v>250</v>
          </cell>
          <cell r="C99">
            <v>2</v>
          </cell>
          <cell r="D99">
            <v>0</v>
          </cell>
          <cell r="E99">
            <v>0.96499999999999997</v>
          </cell>
          <cell r="F99">
            <v>1.04</v>
          </cell>
          <cell r="G99">
            <v>1.4536666666666667</v>
          </cell>
          <cell r="H99">
            <v>1.4680000000000002</v>
          </cell>
          <cell r="I99">
            <v>1.5053333333333334</v>
          </cell>
          <cell r="J99">
            <v>1.6386666666666667</v>
          </cell>
          <cell r="K99">
            <v>1.3719999999999999</v>
          </cell>
          <cell r="L99">
            <v>1.381</v>
          </cell>
          <cell r="M99">
            <v>1.3503333333333332</v>
          </cell>
          <cell r="N99">
            <v>1.3936666666666666</v>
          </cell>
          <cell r="O99">
            <v>1.3903333333333332</v>
          </cell>
          <cell r="P99">
            <v>1.44</v>
          </cell>
          <cell r="Q99">
            <v>1.44</v>
          </cell>
          <cell r="R99">
            <v>1.4606666666666668</v>
          </cell>
          <cell r="T99">
            <v>1.441138888888889</v>
          </cell>
        </row>
        <row r="100">
          <cell r="A100" t="str">
            <v>1B</v>
          </cell>
          <cell r="B100">
            <v>330</v>
          </cell>
          <cell r="C100">
            <v>3</v>
          </cell>
          <cell r="D100">
            <v>0</v>
          </cell>
          <cell r="E100">
            <v>0.95799999999999996</v>
          </cell>
          <cell r="F100">
            <v>1.0310000000000001</v>
          </cell>
          <cell r="G100">
            <v>1.4236666666666666</v>
          </cell>
          <cell r="H100">
            <v>1.4380000000000002</v>
          </cell>
          <cell r="I100">
            <v>1.4753333333333334</v>
          </cell>
          <cell r="J100">
            <v>1.6086666666666667</v>
          </cell>
          <cell r="K100">
            <v>1.3419999999999999</v>
          </cell>
          <cell r="L100">
            <v>1.351</v>
          </cell>
          <cell r="M100">
            <v>1.3203333333333331</v>
          </cell>
          <cell r="N100">
            <v>1.3636666666666666</v>
          </cell>
          <cell r="O100">
            <v>1.3603333333333332</v>
          </cell>
          <cell r="P100">
            <v>1.41</v>
          </cell>
          <cell r="Q100">
            <v>1.41</v>
          </cell>
          <cell r="R100">
            <v>1.4306666666666668</v>
          </cell>
          <cell r="T100">
            <v>1.4111388888888889</v>
          </cell>
        </row>
        <row r="101">
          <cell r="A101" t="str">
            <v>1B</v>
          </cell>
          <cell r="B101">
            <v>400</v>
          </cell>
          <cell r="C101">
            <v>4</v>
          </cell>
          <cell r="D101">
            <v>0</v>
          </cell>
          <cell r="E101">
            <v>0.95799999999999996</v>
          </cell>
          <cell r="F101">
            <v>1.022</v>
          </cell>
          <cell r="G101">
            <v>1.3736666666666666</v>
          </cell>
          <cell r="H101">
            <v>1.3880000000000001</v>
          </cell>
          <cell r="I101">
            <v>1.4253333333333333</v>
          </cell>
          <cell r="J101">
            <v>1.5586666666666666</v>
          </cell>
          <cell r="K101">
            <v>1.2919999999999998</v>
          </cell>
          <cell r="L101">
            <v>1.3009999999999999</v>
          </cell>
          <cell r="M101">
            <v>1.2703333333333331</v>
          </cell>
          <cell r="N101">
            <v>1.3136666666666665</v>
          </cell>
          <cell r="O101">
            <v>1.3103333333333331</v>
          </cell>
          <cell r="P101">
            <v>1.3599999999999999</v>
          </cell>
          <cell r="Q101">
            <v>1.3599999999999999</v>
          </cell>
          <cell r="R101">
            <v>1.3806666666666667</v>
          </cell>
          <cell r="T101">
            <v>1.3611388888888889</v>
          </cell>
        </row>
        <row r="102">
          <cell r="A102" t="str">
            <v>1B</v>
          </cell>
          <cell r="B102">
            <v>450</v>
          </cell>
          <cell r="C102">
            <v>5</v>
          </cell>
          <cell r="D102">
            <v>0</v>
          </cell>
          <cell r="E102">
            <v>0.95099999999999996</v>
          </cell>
          <cell r="F102">
            <v>1.022</v>
          </cell>
          <cell r="G102">
            <v>1.3236666666666668</v>
          </cell>
          <cell r="H102">
            <v>1.3380000000000003</v>
          </cell>
          <cell r="I102">
            <v>1.3753333333333335</v>
          </cell>
          <cell r="J102">
            <v>1.5086666666666668</v>
          </cell>
          <cell r="K102">
            <v>1.242</v>
          </cell>
          <cell r="L102">
            <v>1.2510000000000001</v>
          </cell>
          <cell r="M102">
            <v>1.2203333333333333</v>
          </cell>
          <cell r="N102">
            <v>1.2636666666666667</v>
          </cell>
          <cell r="O102">
            <v>1.2603333333333333</v>
          </cell>
          <cell r="P102">
            <v>1.31</v>
          </cell>
          <cell r="Q102">
            <v>1.31</v>
          </cell>
          <cell r="R102">
            <v>1.3306666666666669</v>
          </cell>
          <cell r="T102">
            <v>1.3111388888888891</v>
          </cell>
        </row>
        <row r="103">
          <cell r="A103" t="str">
            <v>1A 120</v>
          </cell>
          <cell r="B103">
            <v>11</v>
          </cell>
          <cell r="C103">
            <v>1</v>
          </cell>
          <cell r="D103">
            <v>0</v>
          </cell>
          <cell r="E103">
            <v>0.98250000000000004</v>
          </cell>
          <cell r="F103">
            <v>1.0489999999999999</v>
          </cell>
          <cell r="G103">
            <v>1.5536666666666668</v>
          </cell>
          <cell r="H103">
            <v>1.5680000000000003</v>
          </cell>
          <cell r="I103">
            <v>1.6053333333333335</v>
          </cell>
          <cell r="J103">
            <v>1.7386666666666668</v>
          </cell>
          <cell r="K103">
            <v>1.472</v>
          </cell>
          <cell r="L103">
            <v>1.4810000000000001</v>
          </cell>
          <cell r="M103">
            <v>1.4503333333333333</v>
          </cell>
          <cell r="N103">
            <v>1.4936666666666667</v>
          </cell>
          <cell r="O103">
            <v>1.4903333333333333</v>
          </cell>
          <cell r="P103">
            <v>1.54</v>
          </cell>
          <cell r="Q103">
            <v>1.54</v>
          </cell>
          <cell r="R103">
            <v>1.5606666666666669</v>
          </cell>
          <cell r="T103">
            <v>1.5411388888888888</v>
          </cell>
        </row>
        <row r="104">
          <cell r="A104" t="str">
            <v>1A 130</v>
          </cell>
          <cell r="B104">
            <v>34</v>
          </cell>
          <cell r="C104">
            <v>1</v>
          </cell>
          <cell r="D104">
            <v>0</v>
          </cell>
          <cell r="E104">
            <v>0.98250000000000004</v>
          </cell>
          <cell r="F104">
            <v>1.0489999999999999</v>
          </cell>
          <cell r="G104">
            <v>1.5336666666666667</v>
          </cell>
          <cell r="H104">
            <v>1.5480000000000003</v>
          </cell>
          <cell r="I104">
            <v>1.5853333333333335</v>
          </cell>
          <cell r="J104">
            <v>1.7186666666666668</v>
          </cell>
          <cell r="K104">
            <v>1.452</v>
          </cell>
          <cell r="L104">
            <v>1.4610000000000001</v>
          </cell>
          <cell r="M104">
            <v>1.4303333333333332</v>
          </cell>
          <cell r="N104">
            <v>1.4736666666666667</v>
          </cell>
          <cell r="O104">
            <v>1.4703333333333333</v>
          </cell>
          <cell r="P104">
            <v>1.52</v>
          </cell>
          <cell r="Q104">
            <v>1.52</v>
          </cell>
          <cell r="R104">
            <v>1.5406666666666669</v>
          </cell>
          <cell r="T104">
            <v>1.521138888888889</v>
          </cell>
        </row>
        <row r="105">
          <cell r="A105" t="str">
            <v>1A 130</v>
          </cell>
          <cell r="B105">
            <v>60</v>
          </cell>
          <cell r="C105">
            <v>2</v>
          </cell>
          <cell r="D105">
            <v>0</v>
          </cell>
          <cell r="E105">
            <v>0.96499999999999997</v>
          </cell>
          <cell r="F105">
            <v>1.0489999999999999</v>
          </cell>
          <cell r="G105">
            <v>1.5136666666666667</v>
          </cell>
          <cell r="H105">
            <v>1.5280000000000002</v>
          </cell>
          <cell r="I105">
            <v>1.5653333333333335</v>
          </cell>
          <cell r="J105">
            <v>1.6986666666666668</v>
          </cell>
          <cell r="K105">
            <v>1.4319999999999999</v>
          </cell>
          <cell r="L105">
            <v>1.4410000000000001</v>
          </cell>
          <cell r="M105">
            <v>1.4103333333333332</v>
          </cell>
          <cell r="N105">
            <v>1.4536666666666667</v>
          </cell>
          <cell r="O105">
            <v>1.4503333333333333</v>
          </cell>
          <cell r="P105">
            <v>1.5</v>
          </cell>
          <cell r="Q105">
            <v>1.5</v>
          </cell>
          <cell r="R105">
            <v>1.5206666666666668</v>
          </cell>
          <cell r="T105">
            <v>1.501138888888889</v>
          </cell>
        </row>
      </sheetData>
      <sheetData sheetId="5">
        <row r="5">
          <cell r="A5">
            <v>0</v>
          </cell>
        </row>
      </sheetData>
      <sheetData sheetId="6"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19"/>
      <sheetName val="May"/>
      <sheetName val="other plans"/>
      <sheetName val="D_FOS_BS"/>
      <sheetName val="(I) Hyp Ref"/>
      <sheetName val="Transco Profile"/>
      <sheetName val="10, 10a"/>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notes"/>
      <sheetName val="Summary Design Thruput"/>
      <sheetName val="Breakdown Design Thruput"/>
      <sheetName val="Summary Normal Thruput"/>
      <sheetName val="Breakdown Normal Thruput"/>
      <sheetName val="Retail Marketer Program"/>
      <sheetName val="PSC TABLE 2"/>
      <sheetName val="PSC TABLE 3"/>
      <sheetName val="KEDNY Design"/>
      <sheetName val="KEDNY Normal"/>
      <sheetName val="KEDLI Design"/>
      <sheetName val="KEDLI Normal"/>
      <sheetName val="DDs"/>
      <sheetName val="LIBaseSlope"/>
      <sheetName val="NYBaseSlope"/>
      <sheetName val="PeakDay"/>
      <sheetName val="Engineering's Peak Day"/>
      <sheetName val="LI Design Feb Peak Day"/>
      <sheetName val="NY-D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L14">
            <v>0</v>
          </cell>
          <cell r="M14">
            <v>1</v>
          </cell>
          <cell r="N14">
            <v>0</v>
          </cell>
          <cell r="O14">
            <v>0</v>
          </cell>
        </row>
        <row r="15">
          <cell r="L15">
            <v>1</v>
          </cell>
          <cell r="M15">
            <v>1</v>
          </cell>
          <cell r="N15">
            <v>0</v>
          </cell>
          <cell r="O15">
            <v>0</v>
          </cell>
        </row>
        <row r="16">
          <cell r="L16">
            <v>2</v>
          </cell>
          <cell r="M16">
            <v>1</v>
          </cell>
          <cell r="N16">
            <v>0</v>
          </cell>
          <cell r="O16">
            <v>0</v>
          </cell>
        </row>
        <row r="17">
          <cell r="L17">
            <v>3</v>
          </cell>
          <cell r="M17">
            <v>1</v>
          </cell>
          <cell r="N17">
            <v>0</v>
          </cell>
          <cell r="O17">
            <v>0</v>
          </cell>
        </row>
        <row r="18">
          <cell r="L18">
            <v>4</v>
          </cell>
          <cell r="M18">
            <v>1</v>
          </cell>
          <cell r="N18">
            <v>0</v>
          </cell>
          <cell r="O18">
            <v>0</v>
          </cell>
        </row>
        <row r="19">
          <cell r="L19">
            <v>5</v>
          </cell>
          <cell r="M19">
            <v>1</v>
          </cell>
          <cell r="N19">
            <v>0</v>
          </cell>
          <cell r="O19">
            <v>0</v>
          </cell>
        </row>
        <row r="20">
          <cell r="L20">
            <v>6</v>
          </cell>
          <cell r="M20">
            <v>1</v>
          </cell>
          <cell r="N20">
            <v>0</v>
          </cell>
          <cell r="O20">
            <v>0</v>
          </cell>
        </row>
        <row r="21">
          <cell r="L21">
            <v>7</v>
          </cell>
          <cell r="M21">
            <v>1</v>
          </cell>
          <cell r="N21">
            <v>0</v>
          </cell>
          <cell r="O21">
            <v>0</v>
          </cell>
        </row>
        <row r="22">
          <cell r="L22">
            <v>8</v>
          </cell>
          <cell r="M22">
            <v>1</v>
          </cell>
          <cell r="N22">
            <v>0</v>
          </cell>
          <cell r="O22">
            <v>0</v>
          </cell>
        </row>
        <row r="23">
          <cell r="L23">
            <v>9</v>
          </cell>
          <cell r="M23">
            <v>1</v>
          </cell>
          <cell r="N23">
            <v>0</v>
          </cell>
          <cell r="O23">
            <v>0</v>
          </cell>
        </row>
        <row r="24">
          <cell r="L24">
            <v>10</v>
          </cell>
          <cell r="M24">
            <v>1</v>
          </cell>
          <cell r="N24">
            <v>0</v>
          </cell>
          <cell r="O24">
            <v>0</v>
          </cell>
        </row>
        <row r="25">
          <cell r="L25">
            <v>11</v>
          </cell>
          <cell r="M25">
            <v>1</v>
          </cell>
          <cell r="N25">
            <v>0</v>
          </cell>
          <cell r="O25">
            <v>0</v>
          </cell>
        </row>
        <row r="26">
          <cell r="L26">
            <v>12</v>
          </cell>
          <cell r="M26">
            <v>1</v>
          </cell>
          <cell r="N26">
            <v>0</v>
          </cell>
          <cell r="O26">
            <v>0</v>
          </cell>
        </row>
        <row r="27">
          <cell r="L27">
            <v>13</v>
          </cell>
          <cell r="M27">
            <v>1</v>
          </cell>
          <cell r="N27">
            <v>0</v>
          </cell>
          <cell r="O27">
            <v>0</v>
          </cell>
        </row>
        <row r="28">
          <cell r="L28">
            <v>14</v>
          </cell>
          <cell r="M28">
            <v>1</v>
          </cell>
          <cell r="N28">
            <v>0</v>
          </cell>
          <cell r="O28">
            <v>0</v>
          </cell>
        </row>
        <row r="29">
          <cell r="L29">
            <v>15</v>
          </cell>
          <cell r="M29">
            <v>1</v>
          </cell>
          <cell r="N29">
            <v>0</v>
          </cell>
          <cell r="O29">
            <v>0</v>
          </cell>
        </row>
        <row r="30">
          <cell r="L30">
            <v>16</v>
          </cell>
          <cell r="M30">
            <v>1</v>
          </cell>
          <cell r="N30">
            <v>0</v>
          </cell>
          <cell r="O30">
            <v>0</v>
          </cell>
        </row>
        <row r="31">
          <cell r="L31">
            <v>17</v>
          </cell>
          <cell r="M31">
            <v>1</v>
          </cell>
          <cell r="N31">
            <v>0</v>
          </cell>
          <cell r="O31">
            <v>0</v>
          </cell>
        </row>
        <row r="32">
          <cell r="L32">
            <v>18</v>
          </cell>
          <cell r="M32">
            <v>1</v>
          </cell>
          <cell r="N32">
            <v>0</v>
          </cell>
          <cell r="O32">
            <v>0</v>
          </cell>
        </row>
        <row r="33">
          <cell r="L33">
            <v>19</v>
          </cell>
          <cell r="M33">
            <v>1</v>
          </cell>
          <cell r="N33">
            <v>0</v>
          </cell>
          <cell r="O33">
            <v>0</v>
          </cell>
        </row>
        <row r="34">
          <cell r="L34">
            <v>20</v>
          </cell>
          <cell r="M34">
            <v>1</v>
          </cell>
          <cell r="N34">
            <v>0</v>
          </cell>
          <cell r="O34">
            <v>0</v>
          </cell>
        </row>
        <row r="35">
          <cell r="L35">
            <v>21</v>
          </cell>
          <cell r="M35">
            <v>1</v>
          </cell>
          <cell r="N35">
            <v>0</v>
          </cell>
          <cell r="O35">
            <v>0</v>
          </cell>
        </row>
        <row r="36">
          <cell r="L36">
            <v>22</v>
          </cell>
          <cell r="M36">
            <v>1</v>
          </cell>
          <cell r="N36">
            <v>0</v>
          </cell>
          <cell r="O36">
            <v>0</v>
          </cell>
        </row>
        <row r="37">
          <cell r="L37">
            <v>23</v>
          </cell>
          <cell r="M37">
            <v>1</v>
          </cell>
          <cell r="N37">
            <v>0</v>
          </cell>
          <cell r="O37">
            <v>0</v>
          </cell>
        </row>
        <row r="38">
          <cell r="L38">
            <v>24</v>
          </cell>
          <cell r="M38">
            <v>1</v>
          </cell>
          <cell r="N38">
            <v>0</v>
          </cell>
          <cell r="O38">
            <v>0</v>
          </cell>
        </row>
        <row r="39">
          <cell r="L39">
            <v>25</v>
          </cell>
          <cell r="M39">
            <v>1</v>
          </cell>
          <cell r="N39">
            <v>0</v>
          </cell>
          <cell r="O39">
            <v>0</v>
          </cell>
        </row>
        <row r="40">
          <cell r="L40">
            <v>26</v>
          </cell>
          <cell r="M40">
            <v>1</v>
          </cell>
          <cell r="N40">
            <v>0</v>
          </cell>
          <cell r="O40">
            <v>0</v>
          </cell>
        </row>
        <row r="41">
          <cell r="L41">
            <v>27</v>
          </cell>
          <cell r="M41">
            <v>1</v>
          </cell>
          <cell r="N41">
            <v>0</v>
          </cell>
          <cell r="O41">
            <v>0</v>
          </cell>
        </row>
        <row r="42">
          <cell r="L42">
            <v>28</v>
          </cell>
          <cell r="M42">
            <v>1</v>
          </cell>
          <cell r="N42">
            <v>0</v>
          </cell>
          <cell r="O42">
            <v>0</v>
          </cell>
        </row>
        <row r="43">
          <cell r="L43">
            <v>29</v>
          </cell>
          <cell r="M43">
            <v>1</v>
          </cell>
          <cell r="N43">
            <v>0</v>
          </cell>
          <cell r="O43">
            <v>0</v>
          </cell>
        </row>
        <row r="44">
          <cell r="L44">
            <v>30</v>
          </cell>
          <cell r="M44">
            <v>1</v>
          </cell>
          <cell r="N44">
            <v>0</v>
          </cell>
          <cell r="O44">
            <v>0</v>
          </cell>
        </row>
        <row r="45">
          <cell r="L45">
            <v>31</v>
          </cell>
          <cell r="M45">
            <v>1</v>
          </cell>
          <cell r="N45">
            <v>0</v>
          </cell>
          <cell r="O45">
            <v>0</v>
          </cell>
        </row>
        <row r="46">
          <cell r="L46">
            <v>32</v>
          </cell>
          <cell r="M46">
            <v>1</v>
          </cell>
          <cell r="N46">
            <v>0</v>
          </cell>
          <cell r="O46">
            <v>0</v>
          </cell>
        </row>
        <row r="47">
          <cell r="L47">
            <v>33</v>
          </cell>
          <cell r="M47">
            <v>1</v>
          </cell>
          <cell r="N47">
            <v>0</v>
          </cell>
          <cell r="O47">
            <v>0</v>
          </cell>
        </row>
        <row r="48">
          <cell r="L48">
            <v>34</v>
          </cell>
          <cell r="M48">
            <v>1</v>
          </cell>
          <cell r="N48">
            <v>0</v>
          </cell>
          <cell r="O48">
            <v>0</v>
          </cell>
        </row>
        <row r="49">
          <cell r="L49">
            <v>35</v>
          </cell>
          <cell r="M49">
            <v>1</v>
          </cell>
          <cell r="N49">
            <v>0</v>
          </cell>
          <cell r="O49">
            <v>0</v>
          </cell>
        </row>
        <row r="50">
          <cell r="L50">
            <v>36</v>
          </cell>
          <cell r="M50">
            <v>1</v>
          </cell>
          <cell r="N50">
            <v>0</v>
          </cell>
          <cell r="O50">
            <v>0</v>
          </cell>
        </row>
        <row r="51">
          <cell r="L51">
            <v>37</v>
          </cell>
          <cell r="M51">
            <v>1</v>
          </cell>
          <cell r="N51">
            <v>0</v>
          </cell>
          <cell r="O51">
            <v>0</v>
          </cell>
        </row>
        <row r="52">
          <cell r="L52">
            <v>38</v>
          </cell>
          <cell r="M52">
            <v>1</v>
          </cell>
          <cell r="N52">
            <v>0</v>
          </cell>
          <cell r="O52">
            <v>0</v>
          </cell>
        </row>
        <row r="53">
          <cell r="L53">
            <v>39</v>
          </cell>
          <cell r="M53">
            <v>1</v>
          </cell>
          <cell r="N53">
            <v>0</v>
          </cell>
          <cell r="O53">
            <v>0</v>
          </cell>
        </row>
        <row r="54">
          <cell r="L54">
            <v>40</v>
          </cell>
          <cell r="M54">
            <v>1</v>
          </cell>
          <cell r="N54">
            <v>0</v>
          </cell>
          <cell r="O54">
            <v>0</v>
          </cell>
        </row>
        <row r="55">
          <cell r="L55">
            <v>41</v>
          </cell>
          <cell r="M55">
            <v>1</v>
          </cell>
          <cell r="N55">
            <v>0</v>
          </cell>
          <cell r="O55">
            <v>0</v>
          </cell>
        </row>
        <row r="56">
          <cell r="L56">
            <v>42</v>
          </cell>
          <cell r="M56">
            <v>1</v>
          </cell>
          <cell r="N56">
            <v>0</v>
          </cell>
          <cell r="O56">
            <v>0</v>
          </cell>
        </row>
        <row r="57">
          <cell r="L57">
            <v>43</v>
          </cell>
          <cell r="M57">
            <v>1</v>
          </cell>
          <cell r="N57">
            <v>0</v>
          </cell>
          <cell r="O57">
            <v>0</v>
          </cell>
        </row>
        <row r="58">
          <cell r="L58">
            <v>44</v>
          </cell>
          <cell r="M58">
            <v>1</v>
          </cell>
          <cell r="N58">
            <v>0</v>
          </cell>
          <cell r="O58">
            <v>0</v>
          </cell>
        </row>
        <row r="59">
          <cell r="L59">
            <v>45</v>
          </cell>
          <cell r="M59">
            <v>1</v>
          </cell>
          <cell r="N59">
            <v>0</v>
          </cell>
          <cell r="O59">
            <v>0</v>
          </cell>
        </row>
        <row r="60">
          <cell r="L60">
            <v>46</v>
          </cell>
          <cell r="M60">
            <v>0.84</v>
          </cell>
          <cell r="N60">
            <v>0</v>
          </cell>
          <cell r="O60">
            <v>0</v>
          </cell>
        </row>
        <row r="61">
          <cell r="L61">
            <v>47</v>
          </cell>
          <cell r="M61">
            <v>0.68</v>
          </cell>
          <cell r="N61">
            <v>0</v>
          </cell>
          <cell r="O61">
            <v>0</v>
          </cell>
        </row>
        <row r="62">
          <cell r="L62">
            <v>48</v>
          </cell>
          <cell r="M62">
            <v>0.52</v>
          </cell>
          <cell r="N62">
            <v>0</v>
          </cell>
          <cell r="O62">
            <v>0</v>
          </cell>
        </row>
        <row r="63">
          <cell r="L63">
            <v>49</v>
          </cell>
          <cell r="M63">
            <v>0.36</v>
          </cell>
          <cell r="N63">
            <v>0</v>
          </cell>
          <cell r="O63">
            <v>0</v>
          </cell>
        </row>
        <row r="64">
          <cell r="L64">
            <v>50</v>
          </cell>
          <cell r="M64">
            <v>0.2</v>
          </cell>
          <cell r="N64">
            <v>0</v>
          </cell>
          <cell r="O64">
            <v>0</v>
          </cell>
        </row>
        <row r="65">
          <cell r="L65">
            <v>51</v>
          </cell>
          <cell r="M65">
            <v>3.9999999999999869E-2</v>
          </cell>
          <cell r="N65">
            <v>0</v>
          </cell>
          <cell r="O65">
            <v>0</v>
          </cell>
        </row>
        <row r="66">
          <cell r="L66">
            <v>52</v>
          </cell>
          <cell r="M66">
            <v>3.9999999999999869E-2</v>
          </cell>
          <cell r="N66">
            <v>0</v>
          </cell>
          <cell r="O66">
            <v>0</v>
          </cell>
        </row>
        <row r="67">
          <cell r="L67">
            <v>53</v>
          </cell>
          <cell r="M67">
            <v>3.9999999999999869E-2</v>
          </cell>
          <cell r="N67">
            <v>0</v>
          </cell>
          <cell r="O67">
            <v>0</v>
          </cell>
        </row>
        <row r="68">
          <cell r="L68">
            <v>54</v>
          </cell>
          <cell r="M68">
            <v>3.9999999999999869E-2</v>
          </cell>
          <cell r="N68">
            <v>0</v>
          </cell>
          <cell r="O68">
            <v>0</v>
          </cell>
        </row>
        <row r="69">
          <cell r="L69">
            <v>55</v>
          </cell>
          <cell r="M69">
            <v>3.9999999999999869E-2</v>
          </cell>
          <cell r="N69">
            <v>0</v>
          </cell>
          <cell r="O69">
            <v>0</v>
          </cell>
        </row>
        <row r="70">
          <cell r="L70">
            <v>56</v>
          </cell>
          <cell r="M70">
            <v>3.9999999999999869E-2</v>
          </cell>
          <cell r="N70">
            <v>3366.0129606642004</v>
          </cell>
          <cell r="O70">
            <v>3.3660129606642002</v>
          </cell>
        </row>
        <row r="71">
          <cell r="L71">
            <v>57</v>
          </cell>
          <cell r="M71">
            <v>3.9999999999999869E-2</v>
          </cell>
          <cell r="N71">
            <v>6732.0259213283953</v>
          </cell>
          <cell r="O71">
            <v>6.7320259213283951</v>
          </cell>
        </row>
        <row r="72">
          <cell r="L72">
            <v>58</v>
          </cell>
          <cell r="M72">
            <v>3.9999999999999869E-2</v>
          </cell>
          <cell r="N72">
            <v>10098.03888199259</v>
          </cell>
          <cell r="O72">
            <v>10.09803888199259</v>
          </cell>
        </row>
        <row r="73">
          <cell r="L73">
            <v>59</v>
          </cell>
          <cell r="M73">
            <v>3.9999999999999869E-2</v>
          </cell>
          <cell r="N73">
            <v>13464.051842656785</v>
          </cell>
          <cell r="O73">
            <v>13.464051842656785</v>
          </cell>
        </row>
        <row r="74">
          <cell r="L74">
            <v>60</v>
          </cell>
          <cell r="M74">
            <v>3.9999999999999869E-2</v>
          </cell>
          <cell r="N74">
            <v>16830.06480332098</v>
          </cell>
          <cell r="O74">
            <v>16.83006480332098</v>
          </cell>
        </row>
        <row r="75">
          <cell r="L75">
            <v>61</v>
          </cell>
          <cell r="M75">
            <v>3.9999999999999869E-2</v>
          </cell>
          <cell r="N75">
            <v>20196.077763985173</v>
          </cell>
          <cell r="O75">
            <v>20.196077763985173</v>
          </cell>
        </row>
        <row r="76">
          <cell r="L76">
            <v>62</v>
          </cell>
          <cell r="M76">
            <v>3.9999999999999869E-2</v>
          </cell>
          <cell r="N76">
            <v>23562.090724649366</v>
          </cell>
          <cell r="O76">
            <v>23.562090724649366</v>
          </cell>
        </row>
        <row r="77">
          <cell r="L77">
            <v>63</v>
          </cell>
          <cell r="M77">
            <v>3.9999999999999869E-2</v>
          </cell>
          <cell r="N77">
            <v>26928.103685313559</v>
          </cell>
          <cell r="O77">
            <v>26.928103685313559</v>
          </cell>
        </row>
        <row r="78">
          <cell r="L78">
            <v>64</v>
          </cell>
          <cell r="M78">
            <v>3.9999999999999869E-2</v>
          </cell>
          <cell r="N78">
            <v>30294.116645977752</v>
          </cell>
          <cell r="O78">
            <v>30.294116645977752</v>
          </cell>
        </row>
        <row r="79">
          <cell r="L79">
            <v>65</v>
          </cell>
          <cell r="M79">
            <v>3.9999999999999869E-2</v>
          </cell>
          <cell r="N79">
            <v>33660.129606641945</v>
          </cell>
          <cell r="O79">
            <v>33.660129606641945</v>
          </cell>
        </row>
      </sheetData>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ENERAL"/>
      <sheetName val="MTA"/>
      <sheetName val="Gas &amp; Transp breakdown"/>
      <sheetName val="USE TAX"/>
      <sheetName val="BUDGET INFO"/>
      <sheetName val="GE Transfer Sht"/>
      <sheetName val="GAS IMPORT"/>
    </sheet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heet1"/>
      <sheetName val="PS 6200 - MAR12"/>
      <sheetName val="PS 6200-DEC11"/>
    </sheetNames>
    <sheetDataSet>
      <sheetData sheetId="0"/>
      <sheetData sheetId="1">
        <row r="11">
          <cell r="F11">
            <v>173186590.86000001</v>
          </cell>
        </row>
        <row r="341">
          <cell r="C341" t="e">
            <v>#N/A</v>
          </cell>
        </row>
        <row r="342">
          <cell r="B342" t="str">
            <v/>
          </cell>
        </row>
      </sheetData>
      <sheetData sheetId="2">
        <row r="11">
          <cell r="F11">
            <v>126870029.18000001</v>
          </cell>
        </row>
      </sheetData>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ow r="26">
          <cell r="C26">
            <v>12</v>
          </cell>
        </row>
      </sheetData>
      <sheetData sheetId="1">
        <row r="26">
          <cell r="C26">
            <v>12</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Mary"/>
      <sheetName val="Cassie"/>
      <sheetName val="Rich"/>
      <sheetName val="Patti"/>
      <sheetName val="Rashi"/>
      <sheetName val="Kristine"/>
      <sheetName val="Mike"/>
      <sheetName val="Planning"/>
      <sheetName val="Winter 07-08 Peakers"/>
      <sheetName val="Schedulers"/>
      <sheetName val="NYMEX"/>
      <sheetName val="Data"/>
      <sheetName val="NE"/>
      <sheetName val="Rich Kunz"/>
      <sheetName val="Mary Brolly"/>
      <sheetName val="Patti Hoeler"/>
      <sheetName val="Rashi Dahl"/>
      <sheetName val="AJ"/>
      <sheetName val="Steve McCauley"/>
      <sheetName val="NIMO"/>
      <sheetName val="Winter 08-09 Peakers"/>
      <sheetName val="Dave"/>
    </sheetNames>
    <sheetDataSet>
      <sheetData sheetId="0"/>
      <sheetData sheetId="1"/>
      <sheetData sheetId="2"/>
      <sheetData sheetId="3"/>
      <sheetData sheetId="4"/>
      <sheetData sheetId="5"/>
      <sheetData sheetId="6"/>
      <sheetData sheetId="7"/>
      <sheetData sheetId="8"/>
      <sheetData sheetId="9"/>
      <sheetData sheetId="10"/>
      <sheetData sheetId="11">
        <row r="2">
          <cell r="A2" t="str">
            <v>buy</v>
          </cell>
        </row>
        <row r="3">
          <cell r="A3" t="str">
            <v>sell</v>
          </cell>
        </row>
        <row r="4">
          <cell r="A4" t="str">
            <v>shift</v>
          </cell>
        </row>
        <row r="5">
          <cell r="A5" t="str">
            <v>inj</v>
          </cell>
        </row>
        <row r="6">
          <cell r="A6" t="str">
            <v>wtd</v>
          </cell>
        </row>
        <row r="20">
          <cell r="C20" t="str">
            <v>Transco</v>
          </cell>
        </row>
        <row r="21">
          <cell r="C21" t="str">
            <v>Tetco</v>
          </cell>
        </row>
        <row r="22">
          <cell r="C22" t="str">
            <v>Tenn</v>
          </cell>
        </row>
        <row r="23">
          <cell r="C23" t="str">
            <v>Dominion</v>
          </cell>
        </row>
        <row r="24">
          <cell r="C24" t="str">
            <v>Iroquois</v>
          </cell>
        </row>
        <row r="25">
          <cell r="C25" t="str">
            <v>Algonquin</v>
          </cell>
        </row>
        <row r="26">
          <cell r="C26" t="str">
            <v>Texas Gas</v>
          </cell>
        </row>
        <row r="27">
          <cell r="C27" t="str">
            <v>Equitrans</v>
          </cell>
        </row>
        <row r="28">
          <cell r="C28" t="str">
            <v>National Fuel</v>
          </cell>
        </row>
        <row r="29">
          <cell r="C29" t="str">
            <v>TransCanada</v>
          </cell>
        </row>
        <row r="30">
          <cell r="C30" t="str">
            <v>KED LI</v>
          </cell>
        </row>
        <row r="31">
          <cell r="C31" t="str">
            <v>KED NY</v>
          </cell>
        </row>
        <row r="32">
          <cell r="C32" t="str">
            <v>Algonquin</v>
          </cell>
        </row>
        <row r="34">
          <cell r="D34" t="str">
            <v>500L</v>
          </cell>
        </row>
        <row r="35">
          <cell r="D35" t="str">
            <v>Portland</v>
          </cell>
        </row>
        <row r="36">
          <cell r="D36" t="str">
            <v>z0</v>
          </cell>
        </row>
        <row r="37">
          <cell r="D37" t="str">
            <v>King Ranch</v>
          </cell>
        </row>
        <row r="38">
          <cell r="D38" t="str">
            <v>Agua Dulce</v>
          </cell>
        </row>
        <row r="39">
          <cell r="D39" t="str">
            <v>z1</v>
          </cell>
        </row>
        <row r="40">
          <cell r="D40" t="str">
            <v>z1 100L</v>
          </cell>
        </row>
        <row r="41">
          <cell r="D41" t="str">
            <v>z1 500 L</v>
          </cell>
        </row>
        <row r="42">
          <cell r="D42" t="str">
            <v>z1 800 L</v>
          </cell>
        </row>
        <row r="43">
          <cell r="D43" t="str">
            <v>zL 500 L</v>
          </cell>
        </row>
        <row r="44">
          <cell r="D44" t="str">
            <v>zL 800 L</v>
          </cell>
        </row>
        <row r="45">
          <cell r="D45" t="str">
            <v>FSMA</v>
          </cell>
        </row>
        <row r="46">
          <cell r="D46" t="str">
            <v>Honeoye</v>
          </cell>
        </row>
        <row r="47">
          <cell r="D47" t="str">
            <v>Nat Fuel</v>
          </cell>
        </row>
        <row r="48">
          <cell r="D48" t="str">
            <v>z2</v>
          </cell>
        </row>
        <row r="49">
          <cell r="D49" t="str">
            <v>z3</v>
          </cell>
        </row>
        <row r="50">
          <cell r="D50" t="str">
            <v>z4</v>
          </cell>
        </row>
        <row r="51">
          <cell r="D51" t="str">
            <v>z5</v>
          </cell>
        </row>
        <row r="52">
          <cell r="D52" t="str">
            <v>Mahwah</v>
          </cell>
        </row>
        <row r="53">
          <cell r="D53" t="str">
            <v>z6</v>
          </cell>
        </row>
        <row r="54">
          <cell r="D54" t="str">
            <v>Dracut</v>
          </cell>
        </row>
        <row r="55">
          <cell r="D55" t="str">
            <v>Waddington</v>
          </cell>
        </row>
        <row r="56">
          <cell r="D56" t="str">
            <v>Canajoharie</v>
          </cell>
        </row>
        <row r="57">
          <cell r="D57" t="str">
            <v>Niagara</v>
          </cell>
        </row>
        <row r="58">
          <cell r="D58" t="str">
            <v>Wright</v>
          </cell>
        </row>
        <row r="59">
          <cell r="D59" t="str">
            <v>White Plains</v>
          </cell>
        </row>
        <row r="60">
          <cell r="D60" t="str">
            <v>Hunts Pt</v>
          </cell>
        </row>
        <row r="61">
          <cell r="D61" t="str">
            <v>South Point</v>
          </cell>
        </row>
        <row r="62">
          <cell r="D62" t="str">
            <v>North Point</v>
          </cell>
        </row>
        <row r="63">
          <cell r="D63" t="str">
            <v>Lebanon</v>
          </cell>
        </row>
        <row r="64">
          <cell r="D64" t="str">
            <v>Cornwell</v>
          </cell>
        </row>
        <row r="65">
          <cell r="D65" t="str">
            <v>Sta 30</v>
          </cell>
        </row>
        <row r="66">
          <cell r="D66" t="str">
            <v>Sta 45</v>
          </cell>
        </row>
        <row r="67">
          <cell r="D67" t="str">
            <v>Sta 65</v>
          </cell>
        </row>
        <row r="68">
          <cell r="D68" t="str">
            <v>Sta 85</v>
          </cell>
        </row>
        <row r="69">
          <cell r="D69" t="str">
            <v>St. James LIG</v>
          </cell>
        </row>
        <row r="70">
          <cell r="D70" t="str">
            <v>Clark</v>
          </cell>
        </row>
        <row r="71">
          <cell r="D71" t="str">
            <v>Larose</v>
          </cell>
        </row>
        <row r="72">
          <cell r="D72" t="str">
            <v>Pleasant Valley</v>
          </cell>
        </row>
        <row r="73">
          <cell r="D73" t="str">
            <v>Holmesville</v>
          </cell>
        </row>
        <row r="74">
          <cell r="D74" t="str">
            <v>Heidelberg</v>
          </cell>
        </row>
        <row r="75">
          <cell r="D75" t="str">
            <v>Petal</v>
          </cell>
        </row>
        <row r="76">
          <cell r="D76" t="str">
            <v>Katy</v>
          </cell>
        </row>
        <row r="77">
          <cell r="D77" t="str">
            <v>Katy LoneStar</v>
          </cell>
        </row>
        <row r="78">
          <cell r="D78" t="str">
            <v>Kinder</v>
          </cell>
        </row>
        <row r="79">
          <cell r="D79" t="str">
            <v>Ragley</v>
          </cell>
        </row>
        <row r="80">
          <cell r="D80" t="str">
            <v>Sta 210</v>
          </cell>
        </row>
        <row r="81">
          <cell r="D81" t="str">
            <v>Destin</v>
          </cell>
        </row>
        <row r="82">
          <cell r="D82" t="str">
            <v>WSS</v>
          </cell>
        </row>
        <row r="83">
          <cell r="D83" t="str">
            <v>z6 ny</v>
          </cell>
        </row>
        <row r="84">
          <cell r="D84" t="str">
            <v>z6 non-ny</v>
          </cell>
        </row>
        <row r="85">
          <cell r="D85" t="str">
            <v>Leidy</v>
          </cell>
        </row>
        <row r="86">
          <cell r="D86" t="str">
            <v>stx</v>
          </cell>
        </row>
        <row r="87">
          <cell r="D87" t="str">
            <v>etx</v>
          </cell>
        </row>
        <row r="88">
          <cell r="D88" t="str">
            <v>wla</v>
          </cell>
        </row>
        <row r="89">
          <cell r="D89" t="str">
            <v>ela</v>
          </cell>
        </row>
        <row r="90">
          <cell r="D90" t="str">
            <v>m1 30"</v>
          </cell>
        </row>
        <row r="91">
          <cell r="D91" t="str">
            <v>m1 24"</v>
          </cell>
        </row>
        <row r="92">
          <cell r="D92" t="str">
            <v>m2</v>
          </cell>
        </row>
        <row r="93">
          <cell r="D93" t="str">
            <v>m3</v>
          </cell>
        </row>
        <row r="94">
          <cell r="D94" t="str">
            <v>zSL</v>
          </cell>
        </row>
        <row r="95">
          <cell r="D95" t="str">
            <v>Rivervale</v>
          </cell>
        </row>
        <row r="96">
          <cell r="D96" t="str">
            <v>Centerville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Inputs --&gt;"/>
      <sheetName val="SAP FERC BS"/>
      <sheetName val="SAP FERC IS"/>
      <sheetName val="BS Mapping Table"/>
      <sheetName val="BS &amp; IS FERC Template"/>
      <sheetName val="FERC Mapping"/>
      <sheetName val="Adjustments --&gt;"/>
      <sheetName val="Oct-Dec BS Adj's- FERC Topsides"/>
      <sheetName val="Oct-Dec PL Adj's- FERC Topsides"/>
      <sheetName val="Adjusting Entries-OLD"/>
      <sheetName val="Financial Statements --&gt;"/>
      <sheetName val="FERC Presentation Reclasses"/>
      <sheetName val="FERC Presentation Support"/>
      <sheetName val="Reconciliation----&gt;"/>
      <sheetName val="Adjusting Entries"/>
      <sheetName val="Adjusting Entry Impact"/>
      <sheetName val="AJE Impact- from GAAP file  REC"/>
      <sheetName val="Adjusted IS Detail"/>
      <sheetName val="Validation &amp; Macro Impact Calc"/>
      <sheetName val="GAAP -FERC unadjusted comp"/>
      <sheetName val="AJE Impact- from GAAP file "/>
      <sheetName val="Financials-----&gt;"/>
      <sheetName val="Cash Flow Support Sheet YTD Rev"/>
      <sheetName val="Cash Flow Support Sheet YTD OLD"/>
      <sheetName val="BS"/>
      <sheetName val="IS"/>
      <sheetName val="Pages---&gt;"/>
      <sheetName val="Page 110 -113"/>
      <sheetName val="Page 113-A"/>
      <sheetName val="Page 114-117"/>
      <sheetName val="Page 118-119"/>
      <sheetName val="Page 120-121"/>
      <sheetName val="Page 122-123"/>
      <sheetName val="Page 2"/>
      <sheetName val="Page 11"/>
      <sheetName val="Page 13"/>
      <sheetName val="Page 12"/>
      <sheetName val="Page 14"/>
      <sheetName val="Page 15"/>
      <sheetName val="BACKUP- Page 15"/>
      <sheetName val="Page 18"/>
      <sheetName val="Page 19"/>
      <sheetName val="Page 24"/>
      <sheetName val="Page 25"/>
      <sheetName val="Data Sheet"/>
      <sheetName val="Page 26, 27"/>
      <sheetName val="Pages 28, 29"/>
      <sheetName val="Page 30"/>
      <sheetName val="Page 31"/>
      <sheetName val="Page 32"/>
      <sheetName val="Page 33"/>
      <sheetName val="Page 67"/>
      <sheetName val="PAGE68"/>
      <sheetName val="Page 69"/>
      <sheetName val="Page 72-77"/>
      <sheetName val="Pages 78-79"/>
      <sheetName val="Page 79A"/>
      <sheetName val="PAGE 80"/>
      <sheetName val="Allocation"/>
      <sheetName val="Page 81"/>
      <sheetName val="Page 224-225"/>
      <sheetName val="Page 227"/>
      <sheetName val="Page 232"/>
      <sheetName val="Page 233"/>
      <sheetName val="Page 256-257"/>
      <sheetName val="Page 269"/>
      <sheetName val="Page 278"/>
      <sheetName val="Page 335"/>
      <sheetName val="Page 340"/>
      <sheetName val="Page 350"/>
      <sheetName val="Acct 1810 &amp; 4280"/>
      <sheetName val="SAP Acct C1810 Dec12 Ending Bal"/>
      <sheetName val="SAP Acct C428 FY13 YTD"/>
      <sheetName val="KEDNY(done) from Kylee Dickie"/>
      <sheetName val="BO Query O&amp;M incorrect mapping"/>
      <sheetName val="Dec12 Topsides Adj"/>
      <sheetName val="FERC Adj Entries from D. Tufts"/>
      <sheetName val="SAP Charges Topside- Revised"/>
      <sheetName val="SAP Report 4705 - Interco Elim"/>
      <sheetName val="5220-Clearing Adjustment"/>
      <sheetName val="Prior Yr Reg Asset &amp; Liab Recl"/>
      <sheetName val="Adjusting Entries 2011"/>
      <sheetName val="4705- Rec Nov-Dec12 Acty"/>
      <sheetName val="4705-Uncoll Nov-Dec12 Acty"/>
      <sheetName val="Interco Acct Rec Datamart Query"/>
      <sheetName val="Interco Acct Rec Datamt AR Aff"/>
      <sheetName val="4705-Interco AR Nov-Dec12 Acty"/>
      <sheetName val="Pg14 Prepymt &amp; Cur Asset Brkout"/>
      <sheetName val="4705-Prepymt&amp;Cur Asst Nov-Dec12"/>
      <sheetName val="PSC Nov to Dec12 SAP JEs"/>
      <sheetName val="Prepd PropTx NovtoDec12 SAP JEs"/>
      <sheetName val="Interco Acct Pay Datamart Query"/>
      <sheetName val="Interco Acct Rec Datamt AP Aff"/>
      <sheetName val="4705-Interco AP Nov-Dec12 Acty"/>
      <sheetName val="4705-Notes Pay Nov-Dec12 Acty"/>
      <sheetName val="4705-Oper Res Nov-Dec12 Acty"/>
      <sheetName val="Operating Reserve Breakout"/>
      <sheetName val="Pg19 Oper Reserve Datamt Query"/>
      <sheetName val="ZFERC99230 Query -pg 24"/>
      <sheetName val="Sheet1"/>
      <sheetName val="Pg24 Consult Chg Datamart Query"/>
      <sheetName val="Page 25 support"/>
      <sheetName val="Pg25 from S. Briggs - Nov-Dec12"/>
      <sheetName val="Pg25 Empl Plans Datamart Qry"/>
      <sheetName val="Change in GAC balance"/>
      <sheetName val="Reg Asset &amp; Reg Liab Amort"/>
      <sheetName val="SAP Rpt 4705 - Reg A &amp; L Amort"/>
      <sheetName val="ARO Accretion"/>
      <sheetName val="SAP Rpt 4705 - Accretion Exp"/>
      <sheetName val="FAS 109 Reg Asset"/>
      <sheetName val="SAP Rpt 4705-FAS 109 Reg Asset"/>
      <sheetName val="Dec12 vs Dec11 Deriv Bal"/>
      <sheetName val="SAP Rpt 4705- Derivatives"/>
      <sheetName val="Environ Reclass"/>
      <sheetName val="Reg Asset Bal Breakout"/>
      <sheetName val="4705-Reg Asset Nov-Dec12 Acty"/>
      <sheetName val="U1823067-Int Def Rg Ast Nov-Dec"/>
      <sheetName val="400001354 - Dec12 Derivative JE"/>
      <sheetName val="Reg Asset Datamart Query"/>
      <sheetName val="Acct 1420K Reg Asset Datamt Qry"/>
      <sheetName val="Def Debit Bal Breakout"/>
      <sheetName val="4705-Def Debit Nov-Dec12 Acty"/>
      <sheetName val="Misc Def Debit Datamart Query"/>
      <sheetName val="Oct 12 Oracle YTD Inc Stmt"/>
      <sheetName val="Oct 12 Oracle MTD Inc Stmt"/>
      <sheetName val="Other Def Credit Bal Breakout"/>
      <sheetName val="4705-Def Credit Nov-Dec12 Acty"/>
      <sheetName val="Oth Def Credit Datamart Query"/>
      <sheetName val="Reg Liab Bal Breakout"/>
      <sheetName val="U2540205-Int Def Rg Lib Nov-Dec"/>
      <sheetName val="4705-Reg Liab Nov-Dec12 Acty"/>
      <sheetName val="Reg Liab-Int &amp; Cur Datamt Qry"/>
      <sheetName val="Reg Liab Datamart Query"/>
      <sheetName val="Misc General Exp Breakout"/>
      <sheetName val="ZFERCDD - 99302000"/>
      <sheetName val="FERC IS"/>
      <sheetName val="Income&amp;Ded &amp; Int Chg"/>
      <sheetName val="4705 Acct C430 Nov-Dec12 Acty"/>
      <sheetName val="4705 Int Chrg Nov-Dec12 Acty "/>
      <sheetName val="Acct U431 Nov12 Query"/>
      <sheetName val="U431- Int Chg JE's"/>
      <sheetName val="CC Adjustment file from M. Wald"/>
      <sheetName val="Dec 11 Oracle Ytd Inc Stmt"/>
      <sheetName val="Sep 12 Oracle YTD Inc Stmt"/>
      <sheetName val="Reg Commission Exp Breakout OLD"/>
      <sheetName val="ZFERCDD Qry 99280000-Nov-Dec12"/>
      <sheetName val="Oct 12 Oracle Balance Sheet"/>
      <sheetName val="Dec 11 Oracle Balance Sheet"/>
      <sheetName val="Page 110 -113 OLD"/>
      <sheetName val="Page 110 -113 with Tax Adj"/>
      <sheetName val="Page 114-117 OLD"/>
      <sheetName val="Page 114-117 with Tax Adj"/>
      <sheetName val="Page 120-121 OLD"/>
      <sheetName val="Page 72-77 OLD"/>
      <sheetName val="Page 25 support OLD"/>
      <sheetName val="Pg25 Empl Plans Datamt Qry OLD"/>
      <sheetName val="ZFERCDD - 99260000"/>
    </sheetNames>
    <sheetDataSet>
      <sheetData sheetId="0"/>
      <sheetData sheetId="1"/>
      <sheetData sheetId="2">
        <row r="184">
          <cell r="K184">
            <v>-115926037.78</v>
          </cell>
        </row>
      </sheetData>
      <sheetData sheetId="3"/>
      <sheetData sheetId="4">
        <row r="7">
          <cell r="D7">
            <v>3393146697.0500002</v>
          </cell>
        </row>
      </sheetData>
      <sheetData sheetId="5"/>
      <sheetData sheetId="6"/>
      <sheetData sheetId="7"/>
      <sheetData sheetId="8"/>
      <sheetData sheetId="9"/>
      <sheetData sheetId="10"/>
      <sheetData sheetId="11">
        <row r="12">
          <cell r="H12">
            <v>1451139894.5999999</v>
          </cell>
        </row>
      </sheetData>
      <sheetData sheetId="12"/>
      <sheetData sheetId="13"/>
      <sheetData sheetId="14">
        <row r="23">
          <cell r="M23">
            <v>0</v>
          </cell>
        </row>
      </sheetData>
      <sheetData sheetId="15">
        <row r="139">
          <cell r="V139">
            <v>-42327</v>
          </cell>
        </row>
      </sheetData>
      <sheetData sheetId="16"/>
      <sheetData sheetId="17"/>
      <sheetData sheetId="18">
        <row r="3">
          <cell r="F3">
            <v>-4667708.1200000048</v>
          </cell>
        </row>
      </sheetData>
      <sheetData sheetId="19"/>
      <sheetData sheetId="20"/>
      <sheetData sheetId="21"/>
      <sheetData sheetId="22"/>
      <sheetData sheetId="23"/>
      <sheetData sheetId="24"/>
      <sheetData sheetId="25">
        <row r="78">
          <cell r="D78">
            <v>74840154</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96">
          <cell r="D96">
            <v>685322667</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Item List"/>
      <sheetName val="Inputs--&gt;"/>
      <sheetName val="NGFB_Dec 13"/>
      <sheetName val="NGFI_Dec 13"/>
      <sheetName val="Oracle BS Oct 12"/>
      <sheetName val="Dec11 Oracle BS"/>
      <sheetName val="Oracle IS Oct12_10 months"/>
      <sheetName val="Dec11 Oracle YTD IS"/>
      <sheetName val="NGUB_Dec13"/>
      <sheetName val="NGUI_Dec13"/>
      <sheetName val="NGUI_Dec13  9 month "/>
      <sheetName val="FERC Mapping"/>
      <sheetName val="BS Mapping Table"/>
      <sheetName val="Adjustments --&gt;"/>
      <sheetName val="AJE-Dec12"/>
      <sheetName val="Presentation Reclass-Dec13"/>
      <sheetName val="Adjusting Entries-Dec13"/>
      <sheetName val="AJE Impact"/>
      <sheetName val="FERC to Reconciliation &amp; Sup--&gt;"/>
      <sheetName val="Recon. FERC vs GAAP"/>
      <sheetName val="GAAP Adj."/>
      <sheetName val="Adjusted IS Detail"/>
      <sheetName val="RE Reconciliation"/>
      <sheetName val="Reclass detail-Dec13"/>
      <sheetName val="AR&amp;AP Affiliates-Dec13"/>
      <sheetName val="NGBU_Dec 12"/>
      <sheetName val="NGIU_ Dec 12"/>
      <sheetName val="Revised BS-Dec12"/>
      <sheetName val="Acct.236 detail"/>
      <sheetName val="Sheet2"/>
      <sheetName val="Revised IS-Dec13"/>
      <sheetName val="Financial --&gt;"/>
      <sheetName val="BS"/>
      <sheetName val="IS"/>
      <sheetName val="P110 -113"/>
      <sheetName val="P114-117"/>
      <sheetName val="P118-119"/>
      <sheetName val="P120-121"/>
      <sheetName val="P122-123"/>
      <sheetName val="CF Supports --&gt;"/>
      <sheetName val="CF Support Sheet YTD Revised"/>
      <sheetName val="Cash Flow Support Sheet YTD"/>
      <sheetName val="Change in GAC balance"/>
      <sheetName val="ARO Accretion"/>
      <sheetName val="FAS 109 Reg Asset"/>
      <sheetName val="CAPEX_1212"/>
      <sheetName val="Dec12 vs Dec11 Deriv Bal"/>
      <sheetName val="Reg Asset &amp; Reg Liab Amort"/>
      <sheetName val="U4073 Query"/>
      <sheetName val="P110 -113 with Tax Adj"/>
      <sheetName val="P114-117 with Tax Adj"/>
      <sheetName val="Environmental reclass"/>
      <sheetName val="FERC P224-356 and Supports--&gt;"/>
      <sheetName val="P224-225"/>
      <sheetName val="P227"/>
      <sheetName val="P232"/>
      <sheetName val="P232_Reg Asset Bal Breakout"/>
      <sheetName val="P232_Reg Asset Datamart Query"/>
      <sheetName val="P233"/>
      <sheetName val="P233_Def Debit Bal Breakout"/>
      <sheetName val="P233_Misc Def Debit Datamart"/>
      <sheetName val="P256-257"/>
      <sheetName val="P269"/>
      <sheetName val="P269_Other Def Credit Bal"/>
      <sheetName val="P269_Oth Def Credit Datamart"/>
      <sheetName val="P278"/>
      <sheetName val="P278_Reg Liab Bal"/>
      <sheetName val="P278_Reg Liab Datamart Query"/>
      <sheetName val="262263"/>
      <sheetName val="P335"/>
      <sheetName val="P335_Misc General Exp"/>
      <sheetName val="P335_Nov.Dec12"/>
      <sheetName val="P340"/>
      <sheetName val="P340_Income&amp;Ded &amp; Int Chg"/>
      <sheetName val="Acct.431_Nov.Dec12"/>
      <sheetName val="P350"/>
      <sheetName val="P350_Reg Commission Exp"/>
      <sheetName val="PSC Form &amp; Supports--&gt;"/>
      <sheetName val="P11"/>
      <sheetName val="P13"/>
      <sheetName val="P15"/>
      <sheetName val="P15_backup"/>
      <sheetName val="P12"/>
      <sheetName val="P18"/>
      <sheetName val="P12.18 Summary"/>
      <sheetName val="P12.P18_Datamart"/>
      <sheetName val="Topside #54"/>
      <sheetName val="P12.18_SAP"/>
      <sheetName val="P18_Interest Exp"/>
      <sheetName val="P14"/>
      <sheetName val="P14_Prepaid"/>
      <sheetName val="P14 Support_1211"/>
      <sheetName val="P19"/>
      <sheetName val="P19_Operating Reserve Breakout"/>
      <sheetName val="Pg19 Oper Reserve Datmt Query"/>
      <sheetName val="P24"/>
      <sheetName val="P24 Consult Chg Datamart Query"/>
      <sheetName val="P25 support"/>
      <sheetName val="P25 Datamart_2012"/>
      <sheetName val="P25 Empl Plans Datamart_2011"/>
      <sheetName val="P72-77"/>
      <sheetName val="P25"/>
      <sheetName val="Page 25 support"/>
      <sheetName val="Pg25 Empl Plans Datamart Qry"/>
      <sheetName val="Pg25 from S. Briggs - Nov-Dec12"/>
      <sheetName val="P67"/>
      <sheetName val="P81-81A"/>
      <sheetName val="Oracle BS Oct 12_old"/>
      <sheetName val="Dec10 Oracle BS"/>
      <sheetName val="Dec10 Oracle Ytd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TT#"/>
      <sheetName val="Points"/>
      <sheetName val="Fue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8181a"/>
    </sheetNames>
    <sheetDataSet>
      <sheetData sheetId="0"/>
      <sheetData sheetId="1">
        <row r="16">
          <cell r="C16" t="str">
            <v>626D</v>
          </cell>
        </row>
        <row r="17">
          <cell r="C17" t="str">
            <v>625D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Instructions"/>
      <sheetName val="Initiatives and Savings"/>
      <sheetName val="Labor Input"/>
      <sheetName val="Non-Labor Input"/>
      <sheetName val="PositionIDs"/>
      <sheetName val="Cost Centers"/>
      <sheetName val="Support"/>
      <sheetName val="Start"/>
    </sheetNames>
    <sheetDataSet>
      <sheetData sheetId="0" refreshError="1"/>
      <sheetData sheetId="1" refreshError="1"/>
      <sheetData sheetId="2" refreshError="1"/>
      <sheetData sheetId="3" refreshError="1"/>
      <sheetData sheetId="4" refreshError="1">
        <row r="7">
          <cell r="C7" t="str">
            <v>CORP_POS_3</v>
          </cell>
        </row>
        <row r="8">
          <cell r="C8" t="str">
            <v>CORP_POS_4</v>
          </cell>
        </row>
        <row r="9">
          <cell r="C9" t="str">
            <v>CORP_POS_5</v>
          </cell>
        </row>
        <row r="10">
          <cell r="C10" t="str">
            <v>CORP_POS_6</v>
          </cell>
        </row>
        <row r="11">
          <cell r="C11" t="str">
            <v>CORP_POS_7</v>
          </cell>
        </row>
        <row r="12">
          <cell r="C12" t="str">
            <v>CORP_POS_8</v>
          </cell>
        </row>
        <row r="13">
          <cell r="C13" t="str">
            <v>CORP_POS_9</v>
          </cell>
        </row>
        <row r="14">
          <cell r="C14" t="str">
            <v>CORP_POS_10</v>
          </cell>
        </row>
        <row r="15">
          <cell r="C15" t="str">
            <v>CORP_POS_11</v>
          </cell>
        </row>
        <row r="16">
          <cell r="C16" t="str">
            <v>CORP_POS_12</v>
          </cell>
        </row>
        <row r="17">
          <cell r="C17" t="str">
            <v>CORP_POS_13</v>
          </cell>
        </row>
        <row r="18">
          <cell r="C18" t="str">
            <v>CORP_POS_14</v>
          </cell>
        </row>
        <row r="19">
          <cell r="C19" t="str">
            <v>CORP_POS_15</v>
          </cell>
        </row>
        <row r="20">
          <cell r="C20" t="str">
            <v>CORP_POS_16</v>
          </cell>
        </row>
        <row r="21">
          <cell r="C21" t="str">
            <v>CORP_POS_17</v>
          </cell>
        </row>
        <row r="22">
          <cell r="C22" t="str">
            <v>CORP_POS_18</v>
          </cell>
        </row>
        <row r="23">
          <cell r="C23" t="str">
            <v>CORP_POS_19</v>
          </cell>
        </row>
        <row r="24">
          <cell r="C24" t="str">
            <v>CORP_POS_20</v>
          </cell>
        </row>
        <row r="25">
          <cell r="C25" t="str">
            <v>CORP_POS_21</v>
          </cell>
        </row>
        <row r="26">
          <cell r="C26" t="str">
            <v>CORP_POS_22</v>
          </cell>
        </row>
        <row r="27">
          <cell r="C27" t="str">
            <v>CORP_POS_23</v>
          </cell>
        </row>
        <row r="28">
          <cell r="C28" t="str">
            <v>CORP_POS_24</v>
          </cell>
        </row>
        <row r="29">
          <cell r="C29" t="str">
            <v>CORP_POS_25</v>
          </cell>
        </row>
        <row r="30">
          <cell r="C30" t="str">
            <v>CORP_POS_26</v>
          </cell>
        </row>
        <row r="31">
          <cell r="C31" t="str">
            <v>CORP_POS_27</v>
          </cell>
        </row>
        <row r="32">
          <cell r="C32" t="str">
            <v>CORP_POS_28</v>
          </cell>
        </row>
        <row r="33">
          <cell r="C33" t="str">
            <v>CORP_POS_29</v>
          </cell>
        </row>
        <row r="34">
          <cell r="C34" t="str">
            <v>CORP_POS_30</v>
          </cell>
        </row>
        <row r="35">
          <cell r="C35" t="str">
            <v>CORP_POS_31</v>
          </cell>
        </row>
        <row r="36">
          <cell r="C36" t="str">
            <v>CORP_POS_32</v>
          </cell>
        </row>
        <row r="37">
          <cell r="C37" t="str">
            <v>CORP_POS_33</v>
          </cell>
        </row>
        <row r="38">
          <cell r="C38" t="str">
            <v>CORP_POS_34</v>
          </cell>
        </row>
        <row r="39">
          <cell r="C39" t="str">
            <v>CORP_POS_35</v>
          </cell>
        </row>
        <row r="40">
          <cell r="C40" t="str">
            <v>CORP_POS_36</v>
          </cell>
        </row>
        <row r="41">
          <cell r="C41" t="str">
            <v>CORP_POS_37</v>
          </cell>
        </row>
        <row r="42">
          <cell r="C42" t="str">
            <v>CORP_POS_38</v>
          </cell>
        </row>
        <row r="43">
          <cell r="C43" t="str">
            <v>CORP_POS_39</v>
          </cell>
        </row>
        <row r="44">
          <cell r="C44" t="str">
            <v>CORP_POS_40</v>
          </cell>
        </row>
        <row r="45">
          <cell r="C45" t="str">
            <v>CORP_POS_41</v>
          </cell>
        </row>
        <row r="46">
          <cell r="C46" t="str">
            <v>CORP_POS_42</v>
          </cell>
        </row>
        <row r="47">
          <cell r="C47" t="str">
            <v>CORP_POS_43</v>
          </cell>
        </row>
        <row r="48">
          <cell r="C48" t="str">
            <v>CORP_POS_44</v>
          </cell>
        </row>
        <row r="49">
          <cell r="C49" t="str">
            <v>CORP_POS_45</v>
          </cell>
        </row>
        <row r="50">
          <cell r="C50" t="str">
            <v>CORP_POS_46</v>
          </cell>
        </row>
        <row r="51">
          <cell r="C51" t="str">
            <v>CORP_POS_47</v>
          </cell>
        </row>
        <row r="52">
          <cell r="C52" t="str">
            <v>CORP_POS_48</v>
          </cell>
        </row>
        <row r="53">
          <cell r="C53" t="str">
            <v>CORP_POS_49</v>
          </cell>
        </row>
        <row r="54">
          <cell r="C54" t="str">
            <v>CORP_POS_50</v>
          </cell>
        </row>
        <row r="55">
          <cell r="C55" t="str">
            <v>CORP_POS_51</v>
          </cell>
        </row>
        <row r="56">
          <cell r="C56" t="str">
            <v>CORP_POS_52</v>
          </cell>
        </row>
        <row r="57">
          <cell r="C57" t="str">
            <v>CORP_POS_53</v>
          </cell>
        </row>
        <row r="58">
          <cell r="C58" t="str">
            <v>CORP_POS_54</v>
          </cell>
        </row>
        <row r="59">
          <cell r="C59" t="str">
            <v>CORP_POS_55</v>
          </cell>
        </row>
        <row r="60">
          <cell r="C60" t="str">
            <v>CORP_POS_56</v>
          </cell>
        </row>
        <row r="61">
          <cell r="C61" t="str">
            <v>CORP_POS_57</v>
          </cell>
        </row>
        <row r="62">
          <cell r="C62" t="str">
            <v>CORP_POS_58</v>
          </cell>
        </row>
        <row r="63">
          <cell r="C63" t="str">
            <v>CORP_POS_59</v>
          </cell>
        </row>
        <row r="64">
          <cell r="C64" t="str">
            <v>CORP_POS_60</v>
          </cell>
        </row>
        <row r="65">
          <cell r="C65" t="str">
            <v>CORP_POS_61</v>
          </cell>
        </row>
        <row r="66">
          <cell r="C66" t="str">
            <v>CORP_POS_62</v>
          </cell>
        </row>
        <row r="67">
          <cell r="C67" t="str">
            <v>CORP_POS_63</v>
          </cell>
        </row>
        <row r="68">
          <cell r="C68" t="str">
            <v>CORP_POS_64</v>
          </cell>
        </row>
        <row r="69">
          <cell r="C69" t="str">
            <v>CORP_POS_65</v>
          </cell>
        </row>
        <row r="70">
          <cell r="C70" t="str">
            <v>CORP_POS_66</v>
          </cell>
        </row>
        <row r="71">
          <cell r="C71" t="str">
            <v>CORP_POS_67</v>
          </cell>
        </row>
        <row r="72">
          <cell r="C72" t="str">
            <v>CORP_POS_68</v>
          </cell>
        </row>
        <row r="73">
          <cell r="C73" t="str">
            <v>CORP_POS_69</v>
          </cell>
        </row>
        <row r="74">
          <cell r="C74" t="str">
            <v>CORP_POS_70</v>
          </cell>
        </row>
        <row r="75">
          <cell r="C75" t="str">
            <v>CORP_POS_71</v>
          </cell>
        </row>
        <row r="76">
          <cell r="C76" t="str">
            <v>CORP_POS_72</v>
          </cell>
        </row>
        <row r="77">
          <cell r="C77" t="str">
            <v>CORP_POS_73</v>
          </cell>
        </row>
        <row r="78">
          <cell r="C78" t="str">
            <v>CORP_POS_74</v>
          </cell>
        </row>
        <row r="79">
          <cell r="C79" t="str">
            <v>CORP_POS_75</v>
          </cell>
        </row>
        <row r="80">
          <cell r="C80" t="str">
            <v>CORP_POS_76</v>
          </cell>
        </row>
        <row r="81">
          <cell r="C81" t="str">
            <v>CORP_POS_77</v>
          </cell>
        </row>
        <row r="82">
          <cell r="C82" t="str">
            <v>CORP_POS_78</v>
          </cell>
        </row>
        <row r="83">
          <cell r="C83" t="str">
            <v>CORP_POS_79</v>
          </cell>
        </row>
        <row r="84">
          <cell r="C84" t="str">
            <v>CORP_POS_80</v>
          </cell>
        </row>
        <row r="85">
          <cell r="C85" t="str">
            <v>CORP_POS_81</v>
          </cell>
        </row>
        <row r="86">
          <cell r="C86" t="str">
            <v>CORP_POS_82</v>
          </cell>
        </row>
        <row r="87">
          <cell r="C87" t="str">
            <v>CORP_POS_83</v>
          </cell>
        </row>
        <row r="88">
          <cell r="C88" t="str">
            <v>CORP_POS_84</v>
          </cell>
        </row>
        <row r="89">
          <cell r="C89" t="str">
            <v>CORP_POS_85</v>
          </cell>
        </row>
        <row r="90">
          <cell r="C90" t="str">
            <v>CORP_POS_86</v>
          </cell>
        </row>
        <row r="91">
          <cell r="C91" t="str">
            <v>CORP_POS_87</v>
          </cell>
        </row>
        <row r="92">
          <cell r="C92" t="str">
            <v>CORP_POS_88</v>
          </cell>
        </row>
        <row r="93">
          <cell r="C93" t="str">
            <v>CORP_POS_89</v>
          </cell>
        </row>
        <row r="94">
          <cell r="C94" t="str">
            <v>CORP_POS_90</v>
          </cell>
        </row>
        <row r="95">
          <cell r="C95" t="str">
            <v>CORP_POS_91</v>
          </cell>
        </row>
        <row r="96">
          <cell r="C96" t="str">
            <v>CORP_POS_92</v>
          </cell>
        </row>
        <row r="97">
          <cell r="C97" t="str">
            <v>CORP_POS_93</v>
          </cell>
        </row>
        <row r="98">
          <cell r="C98" t="str">
            <v>CORP_POS_94</v>
          </cell>
        </row>
        <row r="99">
          <cell r="C99" t="str">
            <v>CORP_POS_95</v>
          </cell>
        </row>
        <row r="100">
          <cell r="C100" t="str">
            <v>CORP_POS_96</v>
          </cell>
        </row>
        <row r="101">
          <cell r="C101" t="str">
            <v>CORP_POS_97</v>
          </cell>
        </row>
        <row r="102">
          <cell r="C102" t="str">
            <v>CORP_POS_98</v>
          </cell>
        </row>
        <row r="103">
          <cell r="C103" t="str">
            <v>CORP_POS_99</v>
          </cell>
        </row>
        <row r="104">
          <cell r="C104" t="str">
            <v>CORP_POS_100</v>
          </cell>
        </row>
        <row r="105">
          <cell r="C105" t="str">
            <v>CORP_POS_101</v>
          </cell>
        </row>
        <row r="106">
          <cell r="C106" t="str">
            <v>CORP_POS_102</v>
          </cell>
        </row>
        <row r="107">
          <cell r="C107" t="str">
            <v>CORP_POS_103</v>
          </cell>
        </row>
        <row r="108">
          <cell r="C108" t="str">
            <v>CORP_POS_104</v>
          </cell>
        </row>
        <row r="109">
          <cell r="C109" t="str">
            <v>CORP_POS_105</v>
          </cell>
        </row>
        <row r="110">
          <cell r="C110" t="str">
            <v>CORP_POS_106</v>
          </cell>
        </row>
        <row r="111">
          <cell r="C111" t="str">
            <v>CORP_POS_107</v>
          </cell>
        </row>
        <row r="112">
          <cell r="C112" t="str">
            <v>CORP_POS_108</v>
          </cell>
        </row>
        <row r="113">
          <cell r="C113" t="str">
            <v>CORP_POS_109</v>
          </cell>
        </row>
        <row r="114">
          <cell r="C114" t="str">
            <v>CORP_POS_110</v>
          </cell>
        </row>
        <row r="115">
          <cell r="C115" t="str">
            <v>CORP_POS_111</v>
          </cell>
        </row>
        <row r="116">
          <cell r="C116" t="str">
            <v>CORP_POS_112</v>
          </cell>
        </row>
        <row r="117">
          <cell r="C117" t="str">
            <v>CORP_POS_113</v>
          </cell>
        </row>
        <row r="118">
          <cell r="C118" t="str">
            <v>CORP_POS_114</v>
          </cell>
        </row>
        <row r="119">
          <cell r="C119" t="str">
            <v>CORP_POS_115</v>
          </cell>
        </row>
        <row r="120">
          <cell r="C120" t="str">
            <v>CORP_POS_116</v>
          </cell>
        </row>
        <row r="121">
          <cell r="C121" t="str">
            <v>CORP_POS_117</v>
          </cell>
        </row>
        <row r="122">
          <cell r="C122" t="str">
            <v>CORP_POS_118</v>
          </cell>
        </row>
        <row r="123">
          <cell r="C123" t="str">
            <v>CORP_POS_119</v>
          </cell>
        </row>
        <row r="124">
          <cell r="C124" t="str">
            <v>CORP_POS_120</v>
          </cell>
        </row>
        <row r="125">
          <cell r="C125" t="str">
            <v>CORP_POS_121</v>
          </cell>
        </row>
        <row r="126">
          <cell r="C126" t="str">
            <v>CORP_POS_122</v>
          </cell>
        </row>
        <row r="127">
          <cell r="C127" t="str">
            <v>CORP_POS_123</v>
          </cell>
        </row>
        <row r="128">
          <cell r="C128" t="str">
            <v>CORP_POS_124</v>
          </cell>
        </row>
        <row r="129">
          <cell r="C129" t="str">
            <v>CORP_POS_125</v>
          </cell>
        </row>
        <row r="130">
          <cell r="C130" t="str">
            <v>CORP_POS_126</v>
          </cell>
        </row>
        <row r="131">
          <cell r="C131" t="str">
            <v>CORP_POS_127</v>
          </cell>
        </row>
        <row r="132">
          <cell r="C132" t="str">
            <v>CORP_POS_128</v>
          </cell>
        </row>
        <row r="133">
          <cell r="C133" t="str">
            <v>CORP_POS_129</v>
          </cell>
        </row>
        <row r="134">
          <cell r="C134" t="str">
            <v>CORP_POS_130</v>
          </cell>
        </row>
        <row r="135">
          <cell r="C135" t="str">
            <v>CORP_POS_131</v>
          </cell>
        </row>
        <row r="136">
          <cell r="C136" t="str">
            <v>CORP_POS_132</v>
          </cell>
        </row>
        <row r="137">
          <cell r="C137" t="str">
            <v>CORP_POS_133</v>
          </cell>
        </row>
        <row r="138">
          <cell r="C138" t="str">
            <v>CORP_POS_134</v>
          </cell>
        </row>
        <row r="139">
          <cell r="C139" t="str">
            <v>CORP_POS_135</v>
          </cell>
        </row>
        <row r="140">
          <cell r="C140" t="str">
            <v>CORP_POS_136</v>
          </cell>
        </row>
        <row r="141">
          <cell r="C141" t="str">
            <v>CORP_POS_137</v>
          </cell>
        </row>
        <row r="142">
          <cell r="C142" t="str">
            <v>CORP_POS_138</v>
          </cell>
        </row>
        <row r="143">
          <cell r="C143" t="str">
            <v>CORP_POS_139</v>
          </cell>
        </row>
        <row r="144">
          <cell r="C144" t="str">
            <v>CORP_POS_140</v>
          </cell>
        </row>
        <row r="145">
          <cell r="C145" t="str">
            <v>CORP_POS_141</v>
          </cell>
        </row>
        <row r="146">
          <cell r="C146" t="str">
            <v>CORP_POS_142</v>
          </cell>
        </row>
        <row r="147">
          <cell r="C147" t="str">
            <v>CORP_POS_143</v>
          </cell>
        </row>
        <row r="148">
          <cell r="C148" t="str">
            <v>CORP_POS_144</v>
          </cell>
        </row>
        <row r="149">
          <cell r="C149" t="str">
            <v>CORP_POS_145</v>
          </cell>
        </row>
        <row r="150">
          <cell r="C150" t="str">
            <v>CORP_POS_146</v>
          </cell>
        </row>
        <row r="151">
          <cell r="C151" t="str">
            <v>CORP_POS_147</v>
          </cell>
        </row>
        <row r="152">
          <cell r="C152" t="str">
            <v>CORP_POS_148</v>
          </cell>
        </row>
        <row r="153">
          <cell r="C153" t="str">
            <v>CORP_POS_149</v>
          </cell>
        </row>
        <row r="154">
          <cell r="C154" t="str">
            <v>CORP_POS_150</v>
          </cell>
        </row>
        <row r="155">
          <cell r="C155" t="str">
            <v>CORP_POS_151</v>
          </cell>
        </row>
        <row r="156">
          <cell r="C156" t="str">
            <v>CORP_POS_152</v>
          </cell>
        </row>
        <row r="157">
          <cell r="C157" t="str">
            <v>CORP_POS_153</v>
          </cell>
        </row>
        <row r="158">
          <cell r="C158" t="str">
            <v>CORP_POS_154</v>
          </cell>
        </row>
        <row r="159">
          <cell r="C159" t="str">
            <v>CORP_POS_155</v>
          </cell>
        </row>
        <row r="160">
          <cell r="C160" t="str">
            <v>CORP_POS_156</v>
          </cell>
        </row>
        <row r="161">
          <cell r="C161" t="str">
            <v>CORP_POS_157</v>
          </cell>
        </row>
        <row r="162">
          <cell r="C162" t="str">
            <v>CORP_POS_158</v>
          </cell>
        </row>
        <row r="163">
          <cell r="C163" t="str">
            <v>CORP_POS_159</v>
          </cell>
        </row>
        <row r="164">
          <cell r="C164" t="str">
            <v>CORP_POS_160</v>
          </cell>
        </row>
        <row r="165">
          <cell r="C165" t="str">
            <v>CORP_POS_161</v>
          </cell>
        </row>
        <row r="166">
          <cell r="C166" t="str">
            <v>CORP_POS_162</v>
          </cell>
        </row>
        <row r="167">
          <cell r="C167" t="str">
            <v>CORP_POS_163</v>
          </cell>
        </row>
        <row r="168">
          <cell r="C168" t="str">
            <v>CORP_POS_164</v>
          </cell>
        </row>
        <row r="169">
          <cell r="C169" t="str">
            <v>CORP_POS_165</v>
          </cell>
        </row>
        <row r="170">
          <cell r="C170" t="str">
            <v>CORP_POS_166</v>
          </cell>
        </row>
        <row r="171">
          <cell r="C171" t="str">
            <v>CORP_POS_167</v>
          </cell>
        </row>
        <row r="172">
          <cell r="C172" t="str">
            <v>CORP_POS_168</v>
          </cell>
        </row>
        <row r="173">
          <cell r="C173" t="str">
            <v>CORP_POS_169</v>
          </cell>
        </row>
        <row r="174">
          <cell r="C174" t="str">
            <v>CORP_POS_170</v>
          </cell>
        </row>
        <row r="175">
          <cell r="C175" t="str">
            <v>CORP_POS_171</v>
          </cell>
        </row>
        <row r="176">
          <cell r="C176" t="str">
            <v>CORP_POS_172</v>
          </cell>
        </row>
        <row r="177">
          <cell r="C177" t="str">
            <v>CORP_POS_173</v>
          </cell>
        </row>
        <row r="178">
          <cell r="C178" t="str">
            <v>CORP_POS_174</v>
          </cell>
        </row>
        <row r="179">
          <cell r="C179" t="str">
            <v>CORP_POS_175</v>
          </cell>
        </row>
        <row r="180">
          <cell r="C180" t="str">
            <v>CORP_POS_176</v>
          </cell>
        </row>
        <row r="181">
          <cell r="C181" t="str">
            <v>CORP_POS_177</v>
          </cell>
        </row>
        <row r="182">
          <cell r="C182" t="str">
            <v>CORP_POS_178</v>
          </cell>
        </row>
        <row r="183">
          <cell r="C183" t="str">
            <v>CORP_POS_179</v>
          </cell>
        </row>
        <row r="184">
          <cell r="C184" t="str">
            <v>CORP_POS_180</v>
          </cell>
        </row>
        <row r="185">
          <cell r="C185" t="str">
            <v>CORP_POS_181</v>
          </cell>
        </row>
        <row r="186">
          <cell r="C186" t="str">
            <v>CORP_POS_182</v>
          </cell>
        </row>
        <row r="187">
          <cell r="C187" t="str">
            <v>CORP_POS_183</v>
          </cell>
        </row>
        <row r="188">
          <cell r="C188" t="str">
            <v>CORP_POS_184</v>
          </cell>
        </row>
        <row r="189">
          <cell r="C189" t="str">
            <v>CORP_POS_185</v>
          </cell>
        </row>
        <row r="190">
          <cell r="C190" t="str">
            <v>CORP_POS_186</v>
          </cell>
        </row>
        <row r="191">
          <cell r="C191" t="str">
            <v>CORP_POS_187</v>
          </cell>
        </row>
        <row r="192">
          <cell r="C192" t="str">
            <v>CORP_POS_188</v>
          </cell>
        </row>
        <row r="193">
          <cell r="C193" t="str">
            <v>CORP_POS_189</v>
          </cell>
        </row>
        <row r="194">
          <cell r="C194" t="str">
            <v>CORP_POS_190</v>
          </cell>
        </row>
        <row r="195">
          <cell r="C195" t="str">
            <v>CORP_POS_191</v>
          </cell>
        </row>
        <row r="196">
          <cell r="C196" t="str">
            <v>CORP_POS_192</v>
          </cell>
        </row>
        <row r="197">
          <cell r="C197" t="str">
            <v>CORP_POS_193</v>
          </cell>
        </row>
        <row r="198">
          <cell r="C198" t="str">
            <v>CORP_POS_194</v>
          </cell>
        </row>
        <row r="199">
          <cell r="C199" t="str">
            <v>CORP_POS_195</v>
          </cell>
        </row>
        <row r="200">
          <cell r="C200" t="str">
            <v>CORP_POS_196</v>
          </cell>
        </row>
        <row r="201">
          <cell r="C201" t="str">
            <v>CORP_POS_197</v>
          </cell>
        </row>
        <row r="202">
          <cell r="C202" t="str">
            <v>CORP_POS_198</v>
          </cell>
        </row>
        <row r="203">
          <cell r="C203" t="str">
            <v>CORP_POS_199</v>
          </cell>
        </row>
        <row r="204">
          <cell r="C204" t="str">
            <v>CORP_POS_200</v>
          </cell>
        </row>
        <row r="205">
          <cell r="C205" t="str">
            <v>CORP_POS_201</v>
          </cell>
        </row>
        <row r="206">
          <cell r="C206" t="str">
            <v>CORP_POS_202</v>
          </cell>
        </row>
        <row r="207">
          <cell r="C207" t="str">
            <v>CORP_POS_203</v>
          </cell>
        </row>
        <row r="208">
          <cell r="C208" t="str">
            <v>CORP_POS_204</v>
          </cell>
        </row>
        <row r="209">
          <cell r="C209" t="str">
            <v>CORP_POS_205</v>
          </cell>
        </row>
        <row r="210">
          <cell r="C210" t="str">
            <v>CORP_POS_206</v>
          </cell>
        </row>
        <row r="211">
          <cell r="C211" t="str">
            <v>CORP_POS_207</v>
          </cell>
        </row>
        <row r="212">
          <cell r="C212" t="str">
            <v>CORP_POS_208</v>
          </cell>
        </row>
        <row r="213">
          <cell r="C213" t="str">
            <v>CORP_POS_209</v>
          </cell>
        </row>
        <row r="214">
          <cell r="C214" t="str">
            <v>CORP_POS_210</v>
          </cell>
        </row>
        <row r="215">
          <cell r="C215" t="str">
            <v>CORP_POS_211</v>
          </cell>
        </row>
        <row r="216">
          <cell r="C216" t="str">
            <v>CORP_POS_212</v>
          </cell>
        </row>
        <row r="217">
          <cell r="C217" t="str">
            <v>CORP_POS_213</v>
          </cell>
        </row>
        <row r="218">
          <cell r="C218" t="str">
            <v>CORP_POS_214</v>
          </cell>
        </row>
        <row r="219">
          <cell r="C219" t="str">
            <v>CORP_POS_215</v>
          </cell>
        </row>
        <row r="220">
          <cell r="C220" t="str">
            <v>CORP_POS_216</v>
          </cell>
        </row>
        <row r="221">
          <cell r="C221" t="str">
            <v>CORP_POS_217</v>
          </cell>
        </row>
        <row r="222">
          <cell r="C222" t="str">
            <v>CORP_POS_218</v>
          </cell>
        </row>
        <row r="223">
          <cell r="C223" t="str">
            <v>CORP_POS_219</v>
          </cell>
        </row>
        <row r="224">
          <cell r="C224" t="str">
            <v>CORP_POS_220</v>
          </cell>
        </row>
        <row r="225">
          <cell r="C225" t="str">
            <v>CORP_POS_221</v>
          </cell>
        </row>
        <row r="226">
          <cell r="C226" t="str">
            <v>CORP_POS_222</v>
          </cell>
        </row>
        <row r="227">
          <cell r="C227" t="str">
            <v>CORP_POS_223</v>
          </cell>
        </row>
        <row r="228">
          <cell r="C228" t="str">
            <v>CORP_POS_224</v>
          </cell>
        </row>
        <row r="229">
          <cell r="C229" t="str">
            <v>CORP_POS_225</v>
          </cell>
        </row>
        <row r="230">
          <cell r="C230" t="str">
            <v>CORP_POS_226</v>
          </cell>
        </row>
        <row r="231">
          <cell r="C231" t="str">
            <v>CORP_POS_227</v>
          </cell>
        </row>
        <row r="232">
          <cell r="C232" t="str">
            <v>CORP_POS_228</v>
          </cell>
        </row>
        <row r="233">
          <cell r="C233" t="str">
            <v>CORP_POS_229</v>
          </cell>
        </row>
        <row r="234">
          <cell r="C234" t="str">
            <v>CORP_POS_230</v>
          </cell>
        </row>
        <row r="235">
          <cell r="C235" t="str">
            <v>CORP_POS_231</v>
          </cell>
        </row>
        <row r="236">
          <cell r="C236" t="str">
            <v>CORP_POS_232</v>
          </cell>
        </row>
        <row r="237">
          <cell r="C237" t="str">
            <v>CORP_POS_233</v>
          </cell>
        </row>
        <row r="238">
          <cell r="C238" t="str">
            <v>CORP_POS_234</v>
          </cell>
        </row>
        <row r="239">
          <cell r="C239" t="str">
            <v>CORP_POS_235</v>
          </cell>
        </row>
        <row r="240">
          <cell r="C240" t="str">
            <v>CORP_POS_236</v>
          </cell>
        </row>
        <row r="241">
          <cell r="C241" t="str">
            <v>CORP_POS_237</v>
          </cell>
        </row>
        <row r="242">
          <cell r="C242" t="str">
            <v>CORP_POS_238</v>
          </cell>
        </row>
        <row r="243">
          <cell r="C243" t="str">
            <v>CORP_POS_239</v>
          </cell>
        </row>
        <row r="244">
          <cell r="C244" t="str">
            <v>CORP_POS_240</v>
          </cell>
        </row>
        <row r="245">
          <cell r="C245" t="str">
            <v>CORP_POS_241</v>
          </cell>
        </row>
        <row r="246">
          <cell r="C246" t="str">
            <v>CORP_POS_1</v>
          </cell>
        </row>
        <row r="247">
          <cell r="C247" t="str">
            <v>CORP_POS_2</v>
          </cell>
        </row>
        <row r="248">
          <cell r="C248" t="str">
            <v>CUST_POS_3</v>
          </cell>
        </row>
        <row r="249">
          <cell r="C249" t="str">
            <v>CUST_POS_4</v>
          </cell>
        </row>
        <row r="250">
          <cell r="C250" t="str">
            <v>CUST_POS_5</v>
          </cell>
        </row>
        <row r="251">
          <cell r="C251" t="str">
            <v>CUST_POS_6</v>
          </cell>
        </row>
        <row r="252">
          <cell r="C252" t="str">
            <v>CUST_POS_7</v>
          </cell>
        </row>
        <row r="253">
          <cell r="C253" t="str">
            <v>CUST_POS_8</v>
          </cell>
        </row>
        <row r="254">
          <cell r="C254" t="str">
            <v>CUST_POS_9</v>
          </cell>
        </row>
        <row r="255">
          <cell r="C255" t="str">
            <v>CUST_POS_10</v>
          </cell>
        </row>
        <row r="256">
          <cell r="C256" t="str">
            <v>CUST_POS_11</v>
          </cell>
        </row>
        <row r="257">
          <cell r="C257" t="str">
            <v>CUST_POS_12</v>
          </cell>
        </row>
        <row r="258">
          <cell r="C258" t="str">
            <v>CUST_POS_13</v>
          </cell>
        </row>
        <row r="259">
          <cell r="C259" t="str">
            <v>CUST_POS_14</v>
          </cell>
        </row>
        <row r="260">
          <cell r="C260" t="str">
            <v>CUST_POS_15</v>
          </cell>
        </row>
        <row r="261">
          <cell r="C261" t="str">
            <v>CUST_POS_16</v>
          </cell>
        </row>
        <row r="262">
          <cell r="C262" t="str">
            <v>CUST_POS_17</v>
          </cell>
        </row>
        <row r="263">
          <cell r="C263" t="str">
            <v>CUST_POS_18</v>
          </cell>
        </row>
        <row r="264">
          <cell r="C264" t="str">
            <v>CUST_POS_19</v>
          </cell>
        </row>
        <row r="265">
          <cell r="C265" t="str">
            <v>CUST_POS_20</v>
          </cell>
        </row>
        <row r="266">
          <cell r="C266" t="str">
            <v>CUST_POS_21</v>
          </cell>
        </row>
        <row r="267">
          <cell r="C267" t="str">
            <v>CUST_POS_22</v>
          </cell>
        </row>
        <row r="268">
          <cell r="C268" t="str">
            <v>CUST_POS_23</v>
          </cell>
        </row>
        <row r="269">
          <cell r="C269" t="str">
            <v>CUST_POS_24</v>
          </cell>
        </row>
        <row r="270">
          <cell r="C270" t="str">
            <v>CUST_POS_25</v>
          </cell>
        </row>
        <row r="271">
          <cell r="C271" t="str">
            <v>CUST_POS_26</v>
          </cell>
        </row>
        <row r="272">
          <cell r="C272" t="str">
            <v>CUST_POS_27</v>
          </cell>
        </row>
        <row r="273">
          <cell r="C273" t="str">
            <v>CUST_POS_28</v>
          </cell>
        </row>
        <row r="274">
          <cell r="C274" t="str">
            <v>CUST_POS_29</v>
          </cell>
        </row>
        <row r="275">
          <cell r="C275" t="str">
            <v>CUST_POS_30</v>
          </cell>
        </row>
        <row r="276">
          <cell r="C276" t="str">
            <v>CUST_POS_31</v>
          </cell>
        </row>
        <row r="277">
          <cell r="C277" t="str">
            <v>CUST_POS_32</v>
          </cell>
        </row>
        <row r="278">
          <cell r="C278" t="str">
            <v>CUST_POS_33</v>
          </cell>
        </row>
        <row r="279">
          <cell r="C279" t="str">
            <v>CUST_POS_34</v>
          </cell>
        </row>
        <row r="280">
          <cell r="C280" t="str">
            <v>CUST_POS_35</v>
          </cell>
        </row>
        <row r="281">
          <cell r="C281" t="str">
            <v>CUST_POS_36</v>
          </cell>
        </row>
        <row r="282">
          <cell r="C282" t="str">
            <v>CUST_POS_37</v>
          </cell>
        </row>
        <row r="283">
          <cell r="C283" t="str">
            <v>CUST_POS_38</v>
          </cell>
        </row>
        <row r="284">
          <cell r="C284" t="str">
            <v>CUST_POS_39</v>
          </cell>
        </row>
        <row r="285">
          <cell r="C285" t="str">
            <v>CUST_POS_40</v>
          </cell>
        </row>
        <row r="286">
          <cell r="C286" t="str">
            <v>CUST_POS_41</v>
          </cell>
        </row>
        <row r="287">
          <cell r="C287" t="str">
            <v>CUST_POS_42</v>
          </cell>
        </row>
        <row r="288">
          <cell r="C288" t="str">
            <v>CUST_POS_43</v>
          </cell>
        </row>
        <row r="289">
          <cell r="C289" t="str">
            <v>CUST_POS_44</v>
          </cell>
        </row>
        <row r="290">
          <cell r="C290" t="str">
            <v>CUST_POS_45</v>
          </cell>
        </row>
        <row r="291">
          <cell r="C291" t="str">
            <v>CUST_POS_46</v>
          </cell>
        </row>
        <row r="292">
          <cell r="C292" t="str">
            <v>CUST_POS_47</v>
          </cell>
        </row>
        <row r="293">
          <cell r="C293" t="str">
            <v>CUST_POS_48</v>
          </cell>
        </row>
        <row r="294">
          <cell r="C294" t="str">
            <v>CUST_POS_49</v>
          </cell>
        </row>
        <row r="295">
          <cell r="C295" t="str">
            <v>CUST_POS_50</v>
          </cell>
        </row>
        <row r="296">
          <cell r="C296" t="str">
            <v>CUST_POS_51</v>
          </cell>
        </row>
        <row r="297">
          <cell r="C297" t="str">
            <v>CUST_POS_52</v>
          </cell>
        </row>
        <row r="298">
          <cell r="C298" t="str">
            <v>CUST_POS_53</v>
          </cell>
        </row>
        <row r="299">
          <cell r="C299" t="str">
            <v>CUST_POS_54</v>
          </cell>
        </row>
        <row r="300">
          <cell r="C300" t="str">
            <v>CUST_POS_55</v>
          </cell>
        </row>
        <row r="301">
          <cell r="C301" t="str">
            <v>CUST_POS_56</v>
          </cell>
        </row>
        <row r="302">
          <cell r="C302" t="str">
            <v>CUST_POS_57</v>
          </cell>
        </row>
        <row r="303">
          <cell r="C303" t="str">
            <v>CUST_POS_58</v>
          </cell>
        </row>
        <row r="304">
          <cell r="C304" t="str">
            <v>CUST_POS_59</v>
          </cell>
        </row>
        <row r="305">
          <cell r="C305" t="str">
            <v>CUST_POS_60</v>
          </cell>
        </row>
        <row r="306">
          <cell r="C306" t="str">
            <v>CUST_POS_61</v>
          </cell>
        </row>
        <row r="307">
          <cell r="C307" t="str">
            <v>CUST_POS_62</v>
          </cell>
        </row>
        <row r="308">
          <cell r="C308" t="str">
            <v>CUST_POS_63</v>
          </cell>
        </row>
        <row r="309">
          <cell r="C309" t="str">
            <v>CUST_POS_64</v>
          </cell>
        </row>
        <row r="310">
          <cell r="C310" t="str">
            <v>CUST_POS_65</v>
          </cell>
        </row>
        <row r="311">
          <cell r="C311" t="str">
            <v>CUST_POS_66</v>
          </cell>
        </row>
        <row r="312">
          <cell r="C312" t="str">
            <v>CUST_POS_67</v>
          </cell>
        </row>
        <row r="313">
          <cell r="C313" t="str">
            <v>CUST_POS_68</v>
          </cell>
        </row>
        <row r="314">
          <cell r="C314" t="str">
            <v>CUST_POS_69</v>
          </cell>
        </row>
        <row r="315">
          <cell r="C315" t="str">
            <v>CUST_POS_70</v>
          </cell>
        </row>
        <row r="316">
          <cell r="C316" t="str">
            <v>CUST_POS_71</v>
          </cell>
        </row>
        <row r="317">
          <cell r="C317" t="str">
            <v>CUST_POS_72</v>
          </cell>
        </row>
        <row r="318">
          <cell r="C318" t="str">
            <v>CUST_POS_73</v>
          </cell>
        </row>
        <row r="319">
          <cell r="C319" t="str">
            <v>CUST_POS_74</v>
          </cell>
        </row>
        <row r="320">
          <cell r="C320" t="str">
            <v>CUST_POS_75</v>
          </cell>
        </row>
        <row r="321">
          <cell r="C321" t="str">
            <v>CUST_POS_76</v>
          </cell>
        </row>
        <row r="322">
          <cell r="C322" t="str">
            <v>CUST_POS_77</v>
          </cell>
        </row>
        <row r="323">
          <cell r="C323" t="str">
            <v>CUST_POS_78</v>
          </cell>
        </row>
        <row r="324">
          <cell r="C324" t="str">
            <v>CUST_POS_79</v>
          </cell>
        </row>
        <row r="325">
          <cell r="C325" t="str">
            <v>CUST_POS_80</v>
          </cell>
        </row>
        <row r="326">
          <cell r="C326" t="str">
            <v>CUST_POS_81</v>
          </cell>
        </row>
        <row r="327">
          <cell r="C327" t="str">
            <v>CUST_POS_82</v>
          </cell>
        </row>
        <row r="328">
          <cell r="C328" t="str">
            <v>CUST_POS_83</v>
          </cell>
        </row>
        <row r="329">
          <cell r="C329" t="str">
            <v>CUST_POS_84</v>
          </cell>
        </row>
        <row r="330">
          <cell r="C330" t="str">
            <v>CUST_POS_85</v>
          </cell>
        </row>
        <row r="331">
          <cell r="C331" t="str">
            <v>CUST_POS_86</v>
          </cell>
        </row>
        <row r="332">
          <cell r="C332" t="str">
            <v>CUST_POS_87</v>
          </cell>
        </row>
        <row r="333">
          <cell r="C333" t="str">
            <v>CUST_POS_88</v>
          </cell>
        </row>
        <row r="334">
          <cell r="C334" t="str">
            <v>CUST_POS_89</v>
          </cell>
        </row>
        <row r="335">
          <cell r="C335" t="str">
            <v>CUST_POS_90</v>
          </cell>
        </row>
        <row r="336">
          <cell r="C336" t="str">
            <v>CUST_POS_91</v>
          </cell>
        </row>
        <row r="337">
          <cell r="C337" t="str">
            <v>CUST_POS_92</v>
          </cell>
        </row>
        <row r="338">
          <cell r="C338" t="str">
            <v>CUST_POS_93</v>
          </cell>
        </row>
        <row r="339">
          <cell r="C339" t="str">
            <v>CUST_POS_94</v>
          </cell>
        </row>
        <row r="340">
          <cell r="C340" t="str">
            <v>CUST_POS_95</v>
          </cell>
        </row>
        <row r="341">
          <cell r="C341" t="str">
            <v>CUST_POS_96</v>
          </cell>
        </row>
        <row r="342">
          <cell r="C342" t="str">
            <v>CUST_POS_97</v>
          </cell>
        </row>
        <row r="343">
          <cell r="C343" t="str">
            <v>CUST_POS_98</v>
          </cell>
        </row>
        <row r="344">
          <cell r="C344" t="str">
            <v>CUST_POS_99</v>
          </cell>
        </row>
        <row r="345">
          <cell r="C345" t="str">
            <v>CUST_POS_100</v>
          </cell>
        </row>
        <row r="346">
          <cell r="C346" t="str">
            <v>CUST_POS_101</v>
          </cell>
        </row>
        <row r="347">
          <cell r="C347" t="str">
            <v>CUST_POS_102</v>
          </cell>
        </row>
        <row r="348">
          <cell r="C348" t="str">
            <v>CUST_POS_103</v>
          </cell>
        </row>
        <row r="349">
          <cell r="C349" t="str">
            <v>CUST_POS_104</v>
          </cell>
        </row>
        <row r="350">
          <cell r="C350" t="str">
            <v>CUST_POS_105</v>
          </cell>
        </row>
        <row r="351">
          <cell r="C351" t="str">
            <v>CUST_POS_106</v>
          </cell>
        </row>
        <row r="352">
          <cell r="C352" t="str">
            <v>CUST_POS_107</v>
          </cell>
        </row>
        <row r="353">
          <cell r="C353" t="str">
            <v>CUST_POS_108</v>
          </cell>
        </row>
        <row r="354">
          <cell r="C354" t="str">
            <v>CUST_POS_109</v>
          </cell>
        </row>
        <row r="355">
          <cell r="C355" t="str">
            <v>CUST_POS_110</v>
          </cell>
        </row>
        <row r="356">
          <cell r="C356" t="str">
            <v>CUST_POS_111</v>
          </cell>
        </row>
        <row r="357">
          <cell r="C357" t="str">
            <v>CUST_POS_112</v>
          </cell>
        </row>
        <row r="358">
          <cell r="C358" t="str">
            <v>CUST_POS_113</v>
          </cell>
        </row>
        <row r="359">
          <cell r="C359" t="str">
            <v>CUST_POS_114</v>
          </cell>
        </row>
        <row r="360">
          <cell r="C360" t="str">
            <v>CUST_POS_115</v>
          </cell>
        </row>
        <row r="361">
          <cell r="C361" t="str">
            <v>CUST_POS_116</v>
          </cell>
        </row>
        <row r="362">
          <cell r="C362" t="str">
            <v>CUST_POS_117</v>
          </cell>
        </row>
        <row r="363">
          <cell r="C363" t="str">
            <v>CUST_POS_118</v>
          </cell>
        </row>
        <row r="364">
          <cell r="C364" t="str">
            <v>CUST_POS_119</v>
          </cell>
        </row>
        <row r="365">
          <cell r="C365" t="str">
            <v>CUST_POS_120</v>
          </cell>
        </row>
        <row r="366">
          <cell r="C366" t="str">
            <v>CUST_POS_121</v>
          </cell>
        </row>
        <row r="367">
          <cell r="C367" t="str">
            <v>CUST_POS_122</v>
          </cell>
        </row>
        <row r="368">
          <cell r="C368" t="str">
            <v>CUST_POS_123</v>
          </cell>
        </row>
        <row r="369">
          <cell r="C369" t="str">
            <v>CUST_POS_124</v>
          </cell>
        </row>
        <row r="370">
          <cell r="C370" t="str">
            <v>CUST_POS_125</v>
          </cell>
        </row>
        <row r="371">
          <cell r="C371" t="str">
            <v>CUST_POS_126</v>
          </cell>
        </row>
        <row r="372">
          <cell r="C372" t="str">
            <v>CUST_POS_127</v>
          </cell>
        </row>
        <row r="373">
          <cell r="C373" t="str">
            <v>CUST_POS_128</v>
          </cell>
        </row>
        <row r="374">
          <cell r="C374" t="str">
            <v>CUST_POS_129</v>
          </cell>
        </row>
        <row r="375">
          <cell r="C375" t="str">
            <v>CUST_POS_130</v>
          </cell>
        </row>
        <row r="376">
          <cell r="C376" t="str">
            <v>CUST_POS_131</v>
          </cell>
        </row>
        <row r="377">
          <cell r="C377" t="str">
            <v>CUST_POS_132</v>
          </cell>
        </row>
        <row r="378">
          <cell r="C378" t="str">
            <v>CUST_POS_133</v>
          </cell>
        </row>
        <row r="379">
          <cell r="C379" t="str">
            <v>CUST_POS_134</v>
          </cell>
        </row>
        <row r="380">
          <cell r="C380" t="str">
            <v>CUST_POS_135</v>
          </cell>
        </row>
        <row r="381">
          <cell r="C381" t="str">
            <v>CUST_POS_136</v>
          </cell>
        </row>
        <row r="382">
          <cell r="C382" t="str">
            <v>CUST_POS_137</v>
          </cell>
        </row>
        <row r="383">
          <cell r="C383" t="str">
            <v>CUST_POS_138</v>
          </cell>
        </row>
        <row r="384">
          <cell r="C384" t="str">
            <v>CUST_POS_139</v>
          </cell>
        </row>
        <row r="385">
          <cell r="C385" t="str">
            <v>CUST_POS_140</v>
          </cell>
        </row>
        <row r="386">
          <cell r="C386" t="str">
            <v>CUST_POS_141</v>
          </cell>
        </row>
        <row r="387">
          <cell r="C387" t="str">
            <v>CUST_POS_142</v>
          </cell>
        </row>
        <row r="388">
          <cell r="C388" t="str">
            <v>CUST_POS_143</v>
          </cell>
        </row>
        <row r="389">
          <cell r="C389" t="str">
            <v>CUST_POS_144</v>
          </cell>
        </row>
        <row r="390">
          <cell r="C390" t="str">
            <v>CUST_POS_145</v>
          </cell>
        </row>
        <row r="391">
          <cell r="C391" t="str">
            <v>CUST_POS_146</v>
          </cell>
        </row>
        <row r="392">
          <cell r="C392" t="str">
            <v>CUST_POS_147</v>
          </cell>
        </row>
        <row r="393">
          <cell r="C393" t="str">
            <v>CUST_POS_148</v>
          </cell>
        </row>
        <row r="394">
          <cell r="C394" t="str">
            <v>CUST_POS_149</v>
          </cell>
        </row>
        <row r="395">
          <cell r="C395" t="str">
            <v>CUST_POS_150</v>
          </cell>
        </row>
        <row r="396">
          <cell r="C396" t="str">
            <v>CUST_POS_151</v>
          </cell>
        </row>
        <row r="397">
          <cell r="C397" t="str">
            <v>CUST_POS_152</v>
          </cell>
        </row>
        <row r="398">
          <cell r="C398" t="str">
            <v>CUST_POS_153</v>
          </cell>
        </row>
        <row r="399">
          <cell r="C399" t="str">
            <v>CUST_POS_154</v>
          </cell>
        </row>
        <row r="400">
          <cell r="C400" t="str">
            <v>CUST_POS_155</v>
          </cell>
        </row>
        <row r="401">
          <cell r="C401" t="str">
            <v>CUST_POS_156</v>
          </cell>
        </row>
        <row r="402">
          <cell r="C402" t="str">
            <v>CUST_POS_157</v>
          </cell>
        </row>
        <row r="403">
          <cell r="C403" t="str">
            <v>CUST_POS_158</v>
          </cell>
        </row>
        <row r="404">
          <cell r="C404" t="str">
            <v>CUST_POS_159</v>
          </cell>
        </row>
        <row r="405">
          <cell r="C405" t="str">
            <v>CUST_POS_160</v>
          </cell>
        </row>
        <row r="406">
          <cell r="C406" t="str">
            <v>CUST_POS_161</v>
          </cell>
        </row>
        <row r="407">
          <cell r="C407" t="str">
            <v>CUST_POS_162</v>
          </cell>
        </row>
        <row r="408">
          <cell r="C408" t="str">
            <v>CUST_POS_163</v>
          </cell>
        </row>
        <row r="409">
          <cell r="C409" t="str">
            <v>CUST_POS_164</v>
          </cell>
        </row>
        <row r="410">
          <cell r="C410" t="str">
            <v>CUST_POS_165</v>
          </cell>
        </row>
        <row r="411">
          <cell r="C411" t="str">
            <v>CUST_POS_166</v>
          </cell>
        </row>
        <row r="412">
          <cell r="C412" t="str">
            <v>CUST_POS_167</v>
          </cell>
        </row>
        <row r="413">
          <cell r="C413" t="str">
            <v>CUST_POS_168</v>
          </cell>
        </row>
        <row r="414">
          <cell r="C414" t="str">
            <v>CUST_POS_169</v>
          </cell>
        </row>
        <row r="415">
          <cell r="C415" t="str">
            <v>CUST_POS_170</v>
          </cell>
        </row>
        <row r="416">
          <cell r="C416" t="str">
            <v>CUST_POS_171</v>
          </cell>
        </row>
        <row r="417">
          <cell r="C417" t="str">
            <v>CUST_POS_172</v>
          </cell>
        </row>
        <row r="418">
          <cell r="C418" t="str">
            <v>CUST_POS_173</v>
          </cell>
        </row>
        <row r="419">
          <cell r="C419" t="str">
            <v>CUST_POS_174</v>
          </cell>
        </row>
        <row r="420">
          <cell r="C420" t="str">
            <v>CUST_POS_175</v>
          </cell>
        </row>
        <row r="421">
          <cell r="C421" t="str">
            <v>CUST_POS_176</v>
          </cell>
        </row>
        <row r="422">
          <cell r="C422" t="str">
            <v>CUST_POS_177</v>
          </cell>
        </row>
        <row r="423">
          <cell r="C423" t="str">
            <v>CUST_POS_178</v>
          </cell>
        </row>
        <row r="424">
          <cell r="C424" t="str">
            <v>CUST_POS_179</v>
          </cell>
        </row>
        <row r="425">
          <cell r="C425" t="str">
            <v>CUST_POS_180</v>
          </cell>
        </row>
        <row r="426">
          <cell r="C426" t="str">
            <v>CUST_POS_181</v>
          </cell>
        </row>
        <row r="427">
          <cell r="C427" t="str">
            <v>CUST_POS_182</v>
          </cell>
        </row>
        <row r="428">
          <cell r="C428" t="str">
            <v>CUST_POS_183</v>
          </cell>
        </row>
        <row r="429">
          <cell r="C429" t="str">
            <v>CUST_POS_184</v>
          </cell>
        </row>
        <row r="430">
          <cell r="C430" t="str">
            <v>CUST_POS_185</v>
          </cell>
        </row>
        <row r="431">
          <cell r="C431" t="str">
            <v>CUST_POS_186</v>
          </cell>
        </row>
        <row r="432">
          <cell r="C432" t="str">
            <v>CUST_POS_187</v>
          </cell>
        </row>
        <row r="433">
          <cell r="C433" t="str">
            <v>CUST_POS_188</v>
          </cell>
        </row>
        <row r="434">
          <cell r="C434" t="str">
            <v>CUST_POS_189</v>
          </cell>
        </row>
        <row r="435">
          <cell r="C435" t="str">
            <v>CUST_POS_190</v>
          </cell>
        </row>
        <row r="436">
          <cell r="C436" t="str">
            <v>CUST_POS_191</v>
          </cell>
        </row>
        <row r="437">
          <cell r="C437" t="str">
            <v>CUST_POS_192</v>
          </cell>
        </row>
        <row r="438">
          <cell r="C438" t="str">
            <v>CUST_POS_193</v>
          </cell>
        </row>
        <row r="439">
          <cell r="C439" t="str">
            <v>CUST_POS_194</v>
          </cell>
        </row>
        <row r="440">
          <cell r="C440" t="str">
            <v>CUST_POS_195</v>
          </cell>
        </row>
        <row r="441">
          <cell r="C441" t="str">
            <v>CUST_POS_196</v>
          </cell>
        </row>
        <row r="442">
          <cell r="C442" t="str">
            <v>CUST_POS_197</v>
          </cell>
        </row>
        <row r="443">
          <cell r="C443" t="str">
            <v>CUST_POS_198</v>
          </cell>
        </row>
        <row r="444">
          <cell r="C444" t="str">
            <v>CUST_POS_199</v>
          </cell>
        </row>
        <row r="445">
          <cell r="C445" t="str">
            <v>CUST_POS_200</v>
          </cell>
        </row>
        <row r="446">
          <cell r="C446" t="str">
            <v>CUST_POS_201</v>
          </cell>
        </row>
        <row r="447">
          <cell r="C447" t="str">
            <v>CUST_POS_202</v>
          </cell>
        </row>
        <row r="448">
          <cell r="C448" t="str">
            <v>CUST_POS_203</v>
          </cell>
        </row>
        <row r="449">
          <cell r="C449" t="str">
            <v>CUST_POS_204</v>
          </cell>
        </row>
        <row r="450">
          <cell r="C450" t="str">
            <v>CUST_POS_205</v>
          </cell>
        </row>
        <row r="451">
          <cell r="C451" t="str">
            <v>CUST_POS_206</v>
          </cell>
        </row>
        <row r="452">
          <cell r="C452" t="str">
            <v>CUST_POS_207</v>
          </cell>
        </row>
        <row r="453">
          <cell r="C453" t="str">
            <v>CUST_POS_208</v>
          </cell>
        </row>
        <row r="454">
          <cell r="C454" t="str">
            <v>CUST_POS_209</v>
          </cell>
        </row>
        <row r="455">
          <cell r="C455" t="str">
            <v>CUST_POS_210</v>
          </cell>
        </row>
        <row r="456">
          <cell r="C456" t="str">
            <v>CUST_POS_211</v>
          </cell>
        </row>
        <row r="457">
          <cell r="C457" t="str">
            <v>CUST_POS_212</v>
          </cell>
        </row>
        <row r="458">
          <cell r="C458" t="str">
            <v>CUST_POS_213</v>
          </cell>
        </row>
        <row r="459">
          <cell r="C459" t="str">
            <v>CUST_POS_214</v>
          </cell>
        </row>
        <row r="460">
          <cell r="C460" t="str">
            <v>CUST_POS_215</v>
          </cell>
        </row>
        <row r="461">
          <cell r="C461" t="str">
            <v>CUST_POS_216</v>
          </cell>
        </row>
        <row r="462">
          <cell r="C462" t="str">
            <v>CUST_POS_217</v>
          </cell>
        </row>
        <row r="463">
          <cell r="C463" t="str">
            <v>CUST_POS_218</v>
          </cell>
        </row>
        <row r="464">
          <cell r="C464" t="str">
            <v>CUST_POS_219</v>
          </cell>
        </row>
        <row r="465">
          <cell r="C465" t="str">
            <v>CUST_POS_220</v>
          </cell>
        </row>
        <row r="466">
          <cell r="C466" t="str">
            <v>CUST_POS_221</v>
          </cell>
        </row>
        <row r="467">
          <cell r="C467" t="str">
            <v>CUST_POS_222</v>
          </cell>
        </row>
        <row r="468">
          <cell r="C468" t="str">
            <v>CUST_POS_223</v>
          </cell>
        </row>
        <row r="469">
          <cell r="C469" t="str">
            <v>CUST_POS_224</v>
          </cell>
        </row>
        <row r="470">
          <cell r="C470" t="str">
            <v>CUST_POS_225</v>
          </cell>
        </row>
        <row r="471">
          <cell r="C471" t="str">
            <v>CUST_POS_226</v>
          </cell>
        </row>
        <row r="472">
          <cell r="C472" t="str">
            <v>CUST_POS_227</v>
          </cell>
        </row>
        <row r="473">
          <cell r="C473" t="str">
            <v>CUST_POS_228</v>
          </cell>
        </row>
        <row r="474">
          <cell r="C474" t="str">
            <v>CUST_POS_229</v>
          </cell>
        </row>
        <row r="475">
          <cell r="C475" t="str">
            <v>CUST_POS_230</v>
          </cell>
        </row>
        <row r="476">
          <cell r="C476" t="str">
            <v>CUST_POS_231</v>
          </cell>
        </row>
        <row r="477">
          <cell r="C477" t="str">
            <v>CUST_POS_232</v>
          </cell>
        </row>
        <row r="478">
          <cell r="C478" t="str">
            <v>CUST_POS_233</v>
          </cell>
        </row>
        <row r="479">
          <cell r="C479" t="str">
            <v>CUST_POS_234</v>
          </cell>
        </row>
        <row r="480">
          <cell r="C480" t="str">
            <v>CUST_POS_235</v>
          </cell>
        </row>
        <row r="481">
          <cell r="C481" t="str">
            <v>CUST_POS_236</v>
          </cell>
        </row>
        <row r="482">
          <cell r="C482" t="str">
            <v>CUST_POS_237</v>
          </cell>
        </row>
        <row r="483">
          <cell r="C483" t="str">
            <v>CUST_POS_238</v>
          </cell>
        </row>
        <row r="484">
          <cell r="C484" t="str">
            <v>CUST_POS_239</v>
          </cell>
        </row>
        <row r="485">
          <cell r="C485" t="str">
            <v>CUST_POS_240</v>
          </cell>
        </row>
        <row r="486">
          <cell r="C486" t="str">
            <v>CUST_POS_241</v>
          </cell>
        </row>
        <row r="487">
          <cell r="C487" t="str">
            <v>CUST_POS_242</v>
          </cell>
        </row>
        <row r="488">
          <cell r="C488" t="str">
            <v>CUST_POS_243</v>
          </cell>
        </row>
        <row r="489">
          <cell r="C489" t="str">
            <v>CUST_POS_244</v>
          </cell>
        </row>
        <row r="490">
          <cell r="C490" t="str">
            <v>CUST_POS_245</v>
          </cell>
        </row>
        <row r="491">
          <cell r="C491" t="str">
            <v>CUST_POS_246</v>
          </cell>
        </row>
        <row r="492">
          <cell r="C492" t="str">
            <v>CUST_POS_247</v>
          </cell>
        </row>
        <row r="493">
          <cell r="C493" t="str">
            <v>CUST_POS_248</v>
          </cell>
        </row>
        <row r="494">
          <cell r="C494" t="str">
            <v>CUST_POS_249</v>
          </cell>
        </row>
        <row r="495">
          <cell r="C495" t="str">
            <v>CUST_POS_250</v>
          </cell>
        </row>
        <row r="496">
          <cell r="C496" t="str">
            <v>CUST_POS_251</v>
          </cell>
        </row>
        <row r="497">
          <cell r="C497" t="str">
            <v>CUST_POS_252</v>
          </cell>
        </row>
        <row r="498">
          <cell r="C498" t="str">
            <v>CUST_POS_253</v>
          </cell>
        </row>
        <row r="499">
          <cell r="C499" t="str">
            <v>CUST_POS_254</v>
          </cell>
        </row>
        <row r="500">
          <cell r="C500" t="str">
            <v>CUST_POS_255</v>
          </cell>
        </row>
        <row r="501">
          <cell r="C501" t="str">
            <v>CUST_POS_256</v>
          </cell>
        </row>
        <row r="502">
          <cell r="C502" t="str">
            <v>CUST_POS_257</v>
          </cell>
        </row>
        <row r="503">
          <cell r="C503" t="str">
            <v>CUST_POS_258</v>
          </cell>
        </row>
        <row r="504">
          <cell r="C504" t="str">
            <v>CUST_POS_259</v>
          </cell>
        </row>
        <row r="505">
          <cell r="C505" t="str">
            <v>CUST_POS_260</v>
          </cell>
        </row>
        <row r="506">
          <cell r="C506" t="str">
            <v>CUST_POS_261</v>
          </cell>
        </row>
        <row r="507">
          <cell r="C507" t="str">
            <v>CUST_POS_262</v>
          </cell>
        </row>
        <row r="508">
          <cell r="C508" t="str">
            <v>CUST_POS_263</v>
          </cell>
        </row>
        <row r="509">
          <cell r="C509" t="str">
            <v>CUST_POS_264</v>
          </cell>
        </row>
        <row r="510">
          <cell r="C510" t="str">
            <v>CUST_POS_265</v>
          </cell>
        </row>
        <row r="511">
          <cell r="C511" t="str">
            <v>CUST_POS_266</v>
          </cell>
        </row>
        <row r="512">
          <cell r="C512" t="str">
            <v>CUST_POS_267</v>
          </cell>
        </row>
        <row r="513">
          <cell r="C513" t="str">
            <v>CUST_POS_268</v>
          </cell>
        </row>
        <row r="514">
          <cell r="C514" t="str">
            <v>CUST_POS_269</v>
          </cell>
        </row>
        <row r="515">
          <cell r="C515" t="str">
            <v>CUST_POS_270</v>
          </cell>
        </row>
        <row r="516">
          <cell r="C516" t="str">
            <v>CUST_POS_271</v>
          </cell>
        </row>
        <row r="517">
          <cell r="C517" t="str">
            <v>CUST_POS_272</v>
          </cell>
        </row>
        <row r="518">
          <cell r="C518" t="str">
            <v>CUST_POS_273</v>
          </cell>
        </row>
        <row r="519">
          <cell r="C519" t="str">
            <v>CUST_POS_274</v>
          </cell>
        </row>
        <row r="520">
          <cell r="C520" t="str">
            <v>CUST_POS_275</v>
          </cell>
        </row>
        <row r="521">
          <cell r="C521" t="str">
            <v>CUST_POS_276</v>
          </cell>
        </row>
        <row r="522">
          <cell r="C522" t="str">
            <v>CUST_POS_277</v>
          </cell>
        </row>
        <row r="523">
          <cell r="C523" t="str">
            <v>CUST_POS_278</v>
          </cell>
        </row>
        <row r="524">
          <cell r="C524" t="str">
            <v>CUST_POS_279</v>
          </cell>
        </row>
        <row r="525">
          <cell r="C525" t="str">
            <v>CUST_POS_280</v>
          </cell>
        </row>
        <row r="526">
          <cell r="C526" t="str">
            <v>CUST_POS_281</v>
          </cell>
        </row>
        <row r="527">
          <cell r="C527" t="str">
            <v>CUST_POS_282</v>
          </cell>
        </row>
        <row r="528">
          <cell r="C528" t="str">
            <v>CUST_POS_283</v>
          </cell>
        </row>
        <row r="529">
          <cell r="C529" t="str">
            <v>CUST_POS_284</v>
          </cell>
        </row>
        <row r="530">
          <cell r="C530" t="str">
            <v>CUST_POS_285</v>
          </cell>
        </row>
        <row r="531">
          <cell r="C531" t="str">
            <v>CUST_POS_286</v>
          </cell>
        </row>
        <row r="532">
          <cell r="C532" t="str">
            <v>CUST_POS_287</v>
          </cell>
        </row>
        <row r="533">
          <cell r="C533" t="str">
            <v>CUST_POS_288</v>
          </cell>
        </row>
        <row r="534">
          <cell r="C534" t="str">
            <v>CUST_POS_289</v>
          </cell>
        </row>
        <row r="535">
          <cell r="C535" t="str">
            <v>CUST_POS_290</v>
          </cell>
        </row>
        <row r="536">
          <cell r="C536" t="str">
            <v>CUST_POS_291</v>
          </cell>
        </row>
        <row r="537">
          <cell r="C537" t="str">
            <v>CUST_POS_292</v>
          </cell>
        </row>
        <row r="538">
          <cell r="C538" t="str">
            <v>CUST_POS_293</v>
          </cell>
        </row>
        <row r="539">
          <cell r="C539" t="str">
            <v>CUST_POS_294</v>
          </cell>
        </row>
        <row r="540">
          <cell r="C540" t="str">
            <v>CUST_POS_295</v>
          </cell>
        </row>
        <row r="541">
          <cell r="C541" t="str">
            <v>CUST_POS_296</v>
          </cell>
        </row>
        <row r="542">
          <cell r="C542" t="str">
            <v>CUST_POS_297</v>
          </cell>
        </row>
        <row r="543">
          <cell r="C543" t="str">
            <v>CUST_POS_298</v>
          </cell>
        </row>
        <row r="544">
          <cell r="C544" t="str">
            <v>CUST_POS_299</v>
          </cell>
        </row>
        <row r="545">
          <cell r="C545" t="str">
            <v>CUST_POS_300</v>
          </cell>
        </row>
        <row r="546">
          <cell r="C546" t="str">
            <v>CUST_POS_301</v>
          </cell>
        </row>
        <row r="547">
          <cell r="C547" t="str">
            <v>CUST_POS_302</v>
          </cell>
        </row>
        <row r="548">
          <cell r="C548" t="str">
            <v>CUST_POS_303</v>
          </cell>
        </row>
        <row r="549">
          <cell r="C549" t="str">
            <v>CUST_POS_304</v>
          </cell>
        </row>
        <row r="550">
          <cell r="C550" t="str">
            <v>CUST_POS_305</v>
          </cell>
        </row>
        <row r="551">
          <cell r="C551" t="str">
            <v>CUST_POS_306</v>
          </cell>
        </row>
        <row r="552">
          <cell r="C552" t="str">
            <v>CUST_POS_307</v>
          </cell>
        </row>
        <row r="553">
          <cell r="C553" t="str">
            <v>CUST_POS_308</v>
          </cell>
        </row>
        <row r="554">
          <cell r="C554" t="str">
            <v>CUST_POS_309</v>
          </cell>
        </row>
        <row r="555">
          <cell r="C555" t="str">
            <v>CUST_POS_310</v>
          </cell>
        </row>
        <row r="556">
          <cell r="C556" t="str">
            <v>CUST_POS_311</v>
          </cell>
        </row>
        <row r="557">
          <cell r="C557" t="str">
            <v>CUST_POS_312</v>
          </cell>
        </row>
        <row r="558">
          <cell r="C558" t="str">
            <v>CUST_POS_313</v>
          </cell>
        </row>
        <row r="559">
          <cell r="C559" t="str">
            <v>CUST_POS_314</v>
          </cell>
        </row>
        <row r="560">
          <cell r="C560" t="str">
            <v>CUST_POS_315</v>
          </cell>
        </row>
        <row r="561">
          <cell r="C561" t="str">
            <v>CUST_POS_316</v>
          </cell>
        </row>
        <row r="562">
          <cell r="C562" t="str">
            <v>CUST_POS_317</v>
          </cell>
        </row>
        <row r="563">
          <cell r="C563" t="str">
            <v>CUST_POS_318</v>
          </cell>
        </row>
        <row r="564">
          <cell r="C564" t="str">
            <v>CUST_POS_319</v>
          </cell>
        </row>
        <row r="565">
          <cell r="C565" t="str">
            <v>CUST_POS_320</v>
          </cell>
        </row>
        <row r="566">
          <cell r="C566" t="str">
            <v>CUST_POS_321</v>
          </cell>
        </row>
        <row r="567">
          <cell r="C567" t="str">
            <v>CUST_POS_322</v>
          </cell>
        </row>
        <row r="568">
          <cell r="C568" t="str">
            <v>CUST_POS_323</v>
          </cell>
        </row>
        <row r="569">
          <cell r="C569" t="str">
            <v>CUST_POS_324</v>
          </cell>
        </row>
        <row r="570">
          <cell r="C570" t="str">
            <v>CUST_POS_325</v>
          </cell>
        </row>
        <row r="571">
          <cell r="C571" t="str">
            <v>CUST_POS_326</v>
          </cell>
        </row>
        <row r="572">
          <cell r="C572" t="str">
            <v>CUST_POS_327</v>
          </cell>
        </row>
        <row r="573">
          <cell r="C573" t="str">
            <v>CUST_POS_328</v>
          </cell>
        </row>
        <row r="574">
          <cell r="C574" t="str">
            <v>CUST_POS_329</v>
          </cell>
        </row>
        <row r="575">
          <cell r="C575" t="str">
            <v>CUST_POS_330</v>
          </cell>
        </row>
        <row r="576">
          <cell r="C576" t="str">
            <v>CUST_POS_331</v>
          </cell>
        </row>
        <row r="577">
          <cell r="C577" t="str">
            <v>CUST_POS_332</v>
          </cell>
        </row>
        <row r="578">
          <cell r="C578" t="str">
            <v>CUST_POS_333</v>
          </cell>
        </row>
        <row r="579">
          <cell r="C579" t="str">
            <v>CUST_POS_334</v>
          </cell>
        </row>
        <row r="580">
          <cell r="C580" t="str">
            <v>CUST_POS_335</v>
          </cell>
        </row>
        <row r="581">
          <cell r="C581" t="str">
            <v>CUST_POS_336</v>
          </cell>
        </row>
        <row r="582">
          <cell r="C582" t="str">
            <v>CUST_POS_337</v>
          </cell>
        </row>
        <row r="583">
          <cell r="C583" t="str">
            <v>CUST_POS_338</v>
          </cell>
        </row>
        <row r="584">
          <cell r="C584" t="str">
            <v>CUST_POS_339</v>
          </cell>
        </row>
        <row r="585">
          <cell r="C585" t="str">
            <v>CUST_POS_340</v>
          </cell>
        </row>
        <row r="586">
          <cell r="C586" t="str">
            <v>CUST_POS_341</v>
          </cell>
        </row>
        <row r="587">
          <cell r="C587" t="str">
            <v>CUST_POS_342</v>
          </cell>
        </row>
        <row r="588">
          <cell r="C588" t="str">
            <v>CUST_POS_343</v>
          </cell>
        </row>
        <row r="589">
          <cell r="C589" t="str">
            <v>CUST_POS_344</v>
          </cell>
        </row>
        <row r="590">
          <cell r="C590" t="str">
            <v>CUST_POS_345</v>
          </cell>
        </row>
        <row r="591">
          <cell r="C591" t="str">
            <v>CUST_POS_346</v>
          </cell>
        </row>
        <row r="592">
          <cell r="C592" t="str">
            <v>CUST_POS_347</v>
          </cell>
        </row>
        <row r="593">
          <cell r="C593" t="str">
            <v>CUST_POS_348</v>
          </cell>
        </row>
        <row r="594">
          <cell r="C594" t="str">
            <v>CUST_POS_349</v>
          </cell>
        </row>
        <row r="595">
          <cell r="C595" t="str">
            <v>CUST_POS_350</v>
          </cell>
        </row>
        <row r="596">
          <cell r="C596" t="str">
            <v>CUST_POS_351</v>
          </cell>
        </row>
        <row r="597">
          <cell r="C597" t="str">
            <v>CUST_POS_352</v>
          </cell>
        </row>
        <row r="598">
          <cell r="C598" t="str">
            <v>CUST_POS_353</v>
          </cell>
        </row>
        <row r="599">
          <cell r="C599" t="str">
            <v>CUST_POS_354</v>
          </cell>
        </row>
        <row r="600">
          <cell r="C600" t="str">
            <v>CUST_POS_355</v>
          </cell>
        </row>
        <row r="601">
          <cell r="C601" t="str">
            <v>CUST_POS_356</v>
          </cell>
        </row>
        <row r="602">
          <cell r="C602" t="str">
            <v>CUST_POS_357</v>
          </cell>
        </row>
        <row r="603">
          <cell r="C603" t="str">
            <v>CUST_POS_358</v>
          </cell>
        </row>
        <row r="604">
          <cell r="C604" t="str">
            <v>CUST_POS_359</v>
          </cell>
        </row>
        <row r="605">
          <cell r="C605" t="str">
            <v>CUST_POS_360</v>
          </cell>
        </row>
        <row r="606">
          <cell r="C606" t="str">
            <v>CUST_POS_361</v>
          </cell>
        </row>
        <row r="607">
          <cell r="C607" t="str">
            <v>CUST_POS_362</v>
          </cell>
        </row>
        <row r="608">
          <cell r="C608" t="str">
            <v>CUST_POS_363</v>
          </cell>
        </row>
        <row r="609">
          <cell r="C609" t="str">
            <v>CUST_POS_364</v>
          </cell>
        </row>
        <row r="610">
          <cell r="C610" t="str">
            <v>CUST_POS_365</v>
          </cell>
        </row>
        <row r="611">
          <cell r="C611" t="str">
            <v>CUST_POS_366</v>
          </cell>
        </row>
        <row r="612">
          <cell r="C612" t="str">
            <v>CUST_POS_367</v>
          </cell>
        </row>
        <row r="613">
          <cell r="C613" t="str">
            <v>CUST_POS_368</v>
          </cell>
        </row>
        <row r="614">
          <cell r="C614" t="str">
            <v>CUST_POS_369</v>
          </cell>
        </row>
        <row r="615">
          <cell r="C615" t="str">
            <v>CUST_POS_370</v>
          </cell>
        </row>
        <row r="616">
          <cell r="C616" t="str">
            <v>CUST_POS_371</v>
          </cell>
        </row>
        <row r="617">
          <cell r="C617" t="str">
            <v>CUST_POS_372</v>
          </cell>
        </row>
        <row r="618">
          <cell r="C618" t="str">
            <v>CUST_POS_373</v>
          </cell>
        </row>
        <row r="619">
          <cell r="C619" t="str">
            <v>CUST_POS_374</v>
          </cell>
        </row>
        <row r="620">
          <cell r="C620" t="str">
            <v>CUST_POS_375</v>
          </cell>
        </row>
        <row r="621">
          <cell r="C621" t="str">
            <v>CUST_POS_376</v>
          </cell>
        </row>
        <row r="622">
          <cell r="C622" t="str">
            <v>CUST_POS_377</v>
          </cell>
        </row>
        <row r="623">
          <cell r="C623" t="str">
            <v>CUST_POS_378</v>
          </cell>
        </row>
        <row r="624">
          <cell r="C624" t="str">
            <v>CUST_POS_379</v>
          </cell>
        </row>
        <row r="625">
          <cell r="C625" t="str">
            <v>CUST_POS_380</v>
          </cell>
        </row>
        <row r="626">
          <cell r="C626" t="str">
            <v>CUST_POS_381</v>
          </cell>
        </row>
        <row r="627">
          <cell r="C627" t="str">
            <v>CUST_POS_382</v>
          </cell>
        </row>
        <row r="628">
          <cell r="C628" t="str">
            <v>CUST_POS_383</v>
          </cell>
        </row>
        <row r="629">
          <cell r="C629" t="str">
            <v>CUST_POS_384</v>
          </cell>
        </row>
        <row r="630">
          <cell r="C630" t="str">
            <v>CUST_POS_385</v>
          </cell>
        </row>
        <row r="631">
          <cell r="C631" t="str">
            <v>CUST_POS_386</v>
          </cell>
        </row>
        <row r="632">
          <cell r="C632" t="str">
            <v>CUST_POS_387</v>
          </cell>
        </row>
        <row r="633">
          <cell r="C633" t="str">
            <v>CUST_POS_388</v>
          </cell>
        </row>
        <row r="634">
          <cell r="C634" t="str">
            <v>CUST_POS_389</v>
          </cell>
        </row>
        <row r="635">
          <cell r="C635" t="str">
            <v>CUST_POS_390</v>
          </cell>
        </row>
        <row r="636">
          <cell r="C636" t="str">
            <v>CUST_POS_391</v>
          </cell>
        </row>
        <row r="637">
          <cell r="C637" t="str">
            <v>CUST_POS_392</v>
          </cell>
        </row>
        <row r="638">
          <cell r="C638" t="str">
            <v>CUST_POS_393</v>
          </cell>
        </row>
        <row r="639">
          <cell r="C639" t="str">
            <v>CUST_POS_394</v>
          </cell>
        </row>
        <row r="640">
          <cell r="C640" t="str">
            <v>CUST_POS_395</v>
          </cell>
        </row>
        <row r="641">
          <cell r="C641" t="str">
            <v>CUST_POS_396</v>
          </cell>
        </row>
        <row r="642">
          <cell r="C642" t="str">
            <v>CUST_POS_397</v>
          </cell>
        </row>
        <row r="643">
          <cell r="C643" t="str">
            <v>CUST_POS_398</v>
          </cell>
        </row>
        <row r="644">
          <cell r="C644" t="str">
            <v>CUST_POS_399</v>
          </cell>
        </row>
        <row r="645">
          <cell r="C645" t="str">
            <v>CUST_POS_400</v>
          </cell>
        </row>
        <row r="646">
          <cell r="C646" t="str">
            <v>CUST_POS_401</v>
          </cell>
        </row>
        <row r="647">
          <cell r="C647" t="str">
            <v>CUST_POS_402</v>
          </cell>
        </row>
        <row r="648">
          <cell r="C648" t="str">
            <v>CUST_POS_403</v>
          </cell>
        </row>
        <row r="649">
          <cell r="C649" t="str">
            <v>CUST_POS_404</v>
          </cell>
        </row>
        <row r="650">
          <cell r="C650" t="str">
            <v>CUST_POS_405</v>
          </cell>
        </row>
        <row r="651">
          <cell r="C651" t="str">
            <v>CUST_POS_406</v>
          </cell>
        </row>
        <row r="652">
          <cell r="C652" t="str">
            <v>CUST_POS_407</v>
          </cell>
        </row>
        <row r="653">
          <cell r="C653" t="str">
            <v>CUST_POS_408</v>
          </cell>
        </row>
        <row r="654">
          <cell r="C654" t="str">
            <v>CUST_POS_409</v>
          </cell>
        </row>
        <row r="655">
          <cell r="C655" t="str">
            <v>CUST_POS_410</v>
          </cell>
        </row>
        <row r="656">
          <cell r="C656" t="str">
            <v>CUST_POS_411</v>
          </cell>
        </row>
        <row r="657">
          <cell r="C657" t="str">
            <v>CUST_POS_412</v>
          </cell>
        </row>
        <row r="658">
          <cell r="C658" t="str">
            <v>CUST_POS_413</v>
          </cell>
        </row>
        <row r="659">
          <cell r="C659" t="str">
            <v>CUST_POS_414</v>
          </cell>
        </row>
        <row r="660">
          <cell r="C660" t="str">
            <v>CUST_POS_415</v>
          </cell>
        </row>
        <row r="661">
          <cell r="C661" t="str">
            <v>CUST_POS_416</v>
          </cell>
        </row>
        <row r="662">
          <cell r="C662" t="str">
            <v>CUST_POS_417</v>
          </cell>
        </row>
        <row r="663">
          <cell r="C663" t="str">
            <v>CUST_POS_418</v>
          </cell>
        </row>
        <row r="664">
          <cell r="C664" t="str">
            <v>CUST_POS_419</v>
          </cell>
        </row>
        <row r="665">
          <cell r="C665" t="str">
            <v>CUST_POS_420</v>
          </cell>
        </row>
        <row r="666">
          <cell r="C666" t="str">
            <v>CUST_POS_421</v>
          </cell>
        </row>
        <row r="667">
          <cell r="C667" t="str">
            <v>CUST_POS_422</v>
          </cell>
        </row>
        <row r="668">
          <cell r="C668" t="str">
            <v>CUST_POS_423</v>
          </cell>
        </row>
        <row r="669">
          <cell r="C669" t="str">
            <v>CUST_POS_424</v>
          </cell>
        </row>
        <row r="670">
          <cell r="C670" t="str">
            <v>CUST_POS_425</v>
          </cell>
        </row>
        <row r="671">
          <cell r="C671" t="str">
            <v>CUST_POS_426</v>
          </cell>
        </row>
        <row r="672">
          <cell r="C672" t="str">
            <v>CUST_POS_427</v>
          </cell>
        </row>
        <row r="673">
          <cell r="C673" t="str">
            <v>CUST_POS_428</v>
          </cell>
        </row>
        <row r="674">
          <cell r="C674" t="str">
            <v>CUST_POS_429</v>
          </cell>
        </row>
        <row r="675">
          <cell r="C675" t="str">
            <v>CUST_POS_430</v>
          </cell>
        </row>
        <row r="676">
          <cell r="C676" t="str">
            <v>CUST_POS_431</v>
          </cell>
        </row>
        <row r="677">
          <cell r="C677" t="str">
            <v>CUST_POS_432</v>
          </cell>
        </row>
        <row r="678">
          <cell r="C678" t="str">
            <v>CUST_POS_433</v>
          </cell>
        </row>
        <row r="679">
          <cell r="C679" t="str">
            <v>CUST_POS_434</v>
          </cell>
        </row>
        <row r="680">
          <cell r="C680" t="str">
            <v>CUST_POS_435</v>
          </cell>
        </row>
        <row r="681">
          <cell r="C681" t="str">
            <v>CUST_POS_436</v>
          </cell>
        </row>
        <row r="682">
          <cell r="C682" t="str">
            <v>CUST_POS_437</v>
          </cell>
        </row>
        <row r="683">
          <cell r="C683" t="str">
            <v>CUST_POS_438</v>
          </cell>
        </row>
        <row r="684">
          <cell r="C684" t="str">
            <v>CUST_POS_439</v>
          </cell>
        </row>
        <row r="685">
          <cell r="C685" t="str">
            <v>CUST_POS_440</v>
          </cell>
        </row>
        <row r="686">
          <cell r="C686" t="str">
            <v>CUST_POS_441</v>
          </cell>
        </row>
        <row r="687">
          <cell r="C687" t="str">
            <v>CUST_POS_442</v>
          </cell>
        </row>
        <row r="688">
          <cell r="C688" t="str">
            <v>CUST_POS_443</v>
          </cell>
        </row>
        <row r="689">
          <cell r="C689" t="str">
            <v>CUST_POS_444</v>
          </cell>
        </row>
        <row r="690">
          <cell r="C690" t="str">
            <v>CUST_POS_445</v>
          </cell>
        </row>
        <row r="691">
          <cell r="C691" t="str">
            <v>CUST_POS_446</v>
          </cell>
        </row>
        <row r="692">
          <cell r="C692" t="str">
            <v>CUST_POS_447</v>
          </cell>
        </row>
        <row r="693">
          <cell r="C693" t="str">
            <v>CUST_POS_448</v>
          </cell>
        </row>
        <row r="694">
          <cell r="C694" t="str">
            <v>CUST_POS_449</v>
          </cell>
        </row>
        <row r="695">
          <cell r="C695" t="str">
            <v>CUST_POS_450</v>
          </cell>
        </row>
        <row r="696">
          <cell r="C696" t="str">
            <v>CUST_POS_451</v>
          </cell>
        </row>
        <row r="697">
          <cell r="C697" t="str">
            <v>CUST_POS_452</v>
          </cell>
        </row>
        <row r="698">
          <cell r="C698" t="str">
            <v>CUST_POS_453</v>
          </cell>
        </row>
        <row r="699">
          <cell r="C699" t="str">
            <v>CUST_POS_454</v>
          </cell>
        </row>
        <row r="700">
          <cell r="C700" t="str">
            <v>CUST_POS_455</v>
          </cell>
        </row>
        <row r="701">
          <cell r="C701" t="str">
            <v>CUST_POS_456</v>
          </cell>
        </row>
        <row r="702">
          <cell r="C702" t="str">
            <v>CUST_POS_457</v>
          </cell>
        </row>
        <row r="703">
          <cell r="C703" t="str">
            <v>CUST_POS_458</v>
          </cell>
        </row>
        <row r="704">
          <cell r="C704" t="str">
            <v>CUST_POS_459</v>
          </cell>
        </row>
        <row r="705">
          <cell r="C705" t="str">
            <v>CUST_POS_460</v>
          </cell>
        </row>
        <row r="706">
          <cell r="C706" t="str">
            <v>CUST_POS_461</v>
          </cell>
        </row>
        <row r="707">
          <cell r="C707" t="str">
            <v>CUST_POS_462</v>
          </cell>
        </row>
        <row r="708">
          <cell r="C708" t="str">
            <v>CUST_POS_463</v>
          </cell>
        </row>
        <row r="709">
          <cell r="C709" t="str">
            <v>CUST_POS_464</v>
          </cell>
        </row>
        <row r="710">
          <cell r="C710" t="str">
            <v>CUST_POS_465</v>
          </cell>
        </row>
        <row r="711">
          <cell r="C711" t="str">
            <v>CUST_POS_466</v>
          </cell>
        </row>
        <row r="712">
          <cell r="C712" t="str">
            <v>CUST_POS_467</v>
          </cell>
        </row>
        <row r="713">
          <cell r="C713" t="str">
            <v>CUST_POS_468</v>
          </cell>
        </row>
        <row r="714">
          <cell r="C714" t="str">
            <v>CUST_POS_469</v>
          </cell>
        </row>
        <row r="715">
          <cell r="C715" t="str">
            <v>CUST_POS_470</v>
          </cell>
        </row>
        <row r="716">
          <cell r="C716" t="str">
            <v>CUST_POS_471</v>
          </cell>
        </row>
        <row r="717">
          <cell r="C717" t="str">
            <v>CUST_POS_472</v>
          </cell>
        </row>
        <row r="718">
          <cell r="C718" t="str">
            <v>CUST_POS_473</v>
          </cell>
        </row>
        <row r="719">
          <cell r="C719" t="str">
            <v>CUST_POS_474</v>
          </cell>
        </row>
        <row r="720">
          <cell r="C720" t="str">
            <v>CUST_POS_475</v>
          </cell>
        </row>
        <row r="721">
          <cell r="C721" t="str">
            <v>CUST_POS_476</v>
          </cell>
        </row>
        <row r="722">
          <cell r="C722" t="str">
            <v>CUST_POS_477</v>
          </cell>
        </row>
        <row r="723">
          <cell r="C723" t="str">
            <v>CUST_POS_478</v>
          </cell>
        </row>
        <row r="724">
          <cell r="C724" t="str">
            <v>CUST_POS_479</v>
          </cell>
        </row>
        <row r="725">
          <cell r="C725" t="str">
            <v>CUST_POS_480</v>
          </cell>
        </row>
        <row r="726">
          <cell r="C726" t="str">
            <v>CUST_POS_481</v>
          </cell>
        </row>
        <row r="727">
          <cell r="C727" t="str">
            <v>CUST_POS_482</v>
          </cell>
        </row>
        <row r="728">
          <cell r="C728" t="str">
            <v>CUST_POS_483</v>
          </cell>
        </row>
        <row r="729">
          <cell r="C729" t="str">
            <v>CUST_POS_484</v>
          </cell>
        </row>
        <row r="730">
          <cell r="C730" t="str">
            <v>CUST_POS_485</v>
          </cell>
        </row>
        <row r="731">
          <cell r="C731" t="str">
            <v>CUST_POS_486</v>
          </cell>
        </row>
        <row r="732">
          <cell r="C732" t="str">
            <v>CUST_POS_487</v>
          </cell>
        </row>
        <row r="733">
          <cell r="C733" t="str">
            <v>CUST_POS_488</v>
          </cell>
        </row>
        <row r="734">
          <cell r="C734" t="str">
            <v>CUST_POS_489</v>
          </cell>
        </row>
        <row r="735">
          <cell r="C735" t="str">
            <v>CUST_POS_490</v>
          </cell>
        </row>
        <row r="736">
          <cell r="C736" t="str">
            <v>CUST_POS_491</v>
          </cell>
        </row>
        <row r="737">
          <cell r="C737" t="str">
            <v>CUST_POS_492</v>
          </cell>
        </row>
        <row r="738">
          <cell r="C738" t="str">
            <v>CUST_POS_493</v>
          </cell>
        </row>
        <row r="739">
          <cell r="C739" t="str">
            <v>CUST_POS_494</v>
          </cell>
        </row>
        <row r="740">
          <cell r="C740" t="str">
            <v>CUST_POS_495</v>
          </cell>
        </row>
        <row r="741">
          <cell r="C741" t="str">
            <v>CUST_POS_496</v>
          </cell>
        </row>
        <row r="742">
          <cell r="C742" t="str">
            <v>CUST_POS_497</v>
          </cell>
        </row>
        <row r="743">
          <cell r="C743" t="str">
            <v>CUST_POS_498</v>
          </cell>
        </row>
        <row r="744">
          <cell r="C744" t="str">
            <v>CUST_POS_499</v>
          </cell>
        </row>
        <row r="745">
          <cell r="C745" t="str">
            <v>CUST_POS_500</v>
          </cell>
        </row>
        <row r="746">
          <cell r="C746" t="str">
            <v>CUST_POS_501</v>
          </cell>
        </row>
        <row r="747">
          <cell r="C747" t="str">
            <v>CUST_POS_502</v>
          </cell>
        </row>
        <row r="748">
          <cell r="C748" t="str">
            <v>CUST_POS_503</v>
          </cell>
        </row>
        <row r="749">
          <cell r="C749" t="str">
            <v>CUST_POS_504</v>
          </cell>
        </row>
        <row r="750">
          <cell r="C750" t="str">
            <v>CUST_POS_505</v>
          </cell>
        </row>
        <row r="751">
          <cell r="C751" t="str">
            <v>CUST_POS_506</v>
          </cell>
        </row>
        <row r="752">
          <cell r="C752" t="str">
            <v>CUST_POS_507</v>
          </cell>
        </row>
        <row r="753">
          <cell r="C753" t="str">
            <v>CUST_POS_508</v>
          </cell>
        </row>
        <row r="754">
          <cell r="C754" t="str">
            <v>CUST_POS_509</v>
          </cell>
        </row>
        <row r="755">
          <cell r="C755" t="str">
            <v>CUST_POS_510</v>
          </cell>
        </row>
        <row r="756">
          <cell r="C756" t="str">
            <v>CUST_POS_511</v>
          </cell>
        </row>
        <row r="757">
          <cell r="C757" t="str">
            <v>CUST_POS_512</v>
          </cell>
        </row>
        <row r="758">
          <cell r="C758" t="str">
            <v>CUST_POS_513</v>
          </cell>
        </row>
        <row r="759">
          <cell r="C759" t="str">
            <v>CUST_POS_514</v>
          </cell>
        </row>
        <row r="760">
          <cell r="C760" t="str">
            <v>CUST_POS_515</v>
          </cell>
        </row>
        <row r="761">
          <cell r="C761" t="str">
            <v>CUST_POS_516</v>
          </cell>
        </row>
        <row r="762">
          <cell r="C762" t="str">
            <v>CUST_POS_517</v>
          </cell>
        </row>
        <row r="763">
          <cell r="C763" t="str">
            <v>CUST_POS_518</v>
          </cell>
        </row>
        <row r="764">
          <cell r="C764" t="str">
            <v>CUST_POS_519</v>
          </cell>
        </row>
        <row r="765">
          <cell r="C765" t="str">
            <v>CUST_POS_520</v>
          </cell>
        </row>
        <row r="766">
          <cell r="C766" t="str">
            <v>CUST_POS_521</v>
          </cell>
        </row>
        <row r="767">
          <cell r="C767" t="str">
            <v>CUST_POS_522</v>
          </cell>
        </row>
        <row r="768">
          <cell r="C768" t="str">
            <v>CUST_POS_523</v>
          </cell>
        </row>
        <row r="769">
          <cell r="C769" t="str">
            <v>CUST_POS_524</v>
          </cell>
        </row>
        <row r="770">
          <cell r="C770" t="str">
            <v>CUST_POS_525</v>
          </cell>
        </row>
        <row r="771">
          <cell r="C771" t="str">
            <v>CUST_POS_526</v>
          </cell>
        </row>
        <row r="772">
          <cell r="C772" t="str">
            <v>CUST_POS_527</v>
          </cell>
        </row>
        <row r="773">
          <cell r="C773" t="str">
            <v>CUST_POS_528</v>
          </cell>
        </row>
        <row r="774">
          <cell r="C774" t="str">
            <v>CUST_POS_529</v>
          </cell>
        </row>
        <row r="775">
          <cell r="C775" t="str">
            <v>CUST_POS_530</v>
          </cell>
        </row>
        <row r="776">
          <cell r="C776" t="str">
            <v>CUST_POS_531</v>
          </cell>
        </row>
        <row r="777">
          <cell r="C777" t="str">
            <v>CUST_POS_532</v>
          </cell>
        </row>
        <row r="778">
          <cell r="C778" t="str">
            <v>CUST_POS_533</v>
          </cell>
        </row>
        <row r="779">
          <cell r="C779" t="str">
            <v>CUST_POS_534</v>
          </cell>
        </row>
        <row r="780">
          <cell r="C780" t="str">
            <v>CUST_POS_535</v>
          </cell>
        </row>
        <row r="781">
          <cell r="C781" t="str">
            <v>CUST_POS_536</v>
          </cell>
        </row>
        <row r="782">
          <cell r="C782" t="str">
            <v>CUST_POS_537</v>
          </cell>
        </row>
        <row r="783">
          <cell r="C783" t="str">
            <v>CUST_POS_538</v>
          </cell>
        </row>
        <row r="784">
          <cell r="C784" t="str">
            <v>CUST_POS_539</v>
          </cell>
        </row>
        <row r="785">
          <cell r="C785" t="str">
            <v>CUST_POS_540</v>
          </cell>
        </row>
        <row r="786">
          <cell r="C786" t="str">
            <v>CUST_POS_541</v>
          </cell>
        </row>
        <row r="787">
          <cell r="C787" t="str">
            <v>CUST_POS_542</v>
          </cell>
        </row>
        <row r="788">
          <cell r="C788" t="str">
            <v>CUST_POS_543</v>
          </cell>
        </row>
        <row r="789">
          <cell r="C789" t="str">
            <v>CUST_POS_544</v>
          </cell>
        </row>
        <row r="790">
          <cell r="C790" t="str">
            <v>CUST_POS_545</v>
          </cell>
        </row>
        <row r="791">
          <cell r="C791" t="str">
            <v>CUST_POS_546</v>
          </cell>
        </row>
        <row r="792">
          <cell r="C792" t="str">
            <v>CUST_POS_547</v>
          </cell>
        </row>
        <row r="793">
          <cell r="C793" t="str">
            <v>CUST_POS_548</v>
          </cell>
        </row>
        <row r="794">
          <cell r="C794" t="str">
            <v>CUST_POS_549</v>
          </cell>
        </row>
        <row r="795">
          <cell r="C795" t="str">
            <v>CUST_POS_550</v>
          </cell>
        </row>
        <row r="796">
          <cell r="C796" t="str">
            <v>CUST_POS_551</v>
          </cell>
        </row>
        <row r="797">
          <cell r="C797" t="str">
            <v>CUST_POS_552</v>
          </cell>
        </row>
        <row r="798">
          <cell r="C798" t="str">
            <v>CUST_POS_553</v>
          </cell>
        </row>
        <row r="799">
          <cell r="C799" t="str">
            <v>CUST_POS_554</v>
          </cell>
        </row>
        <row r="800">
          <cell r="C800" t="str">
            <v>CUST_POS_555</v>
          </cell>
        </row>
        <row r="801">
          <cell r="C801" t="str">
            <v>CUST_POS_556</v>
          </cell>
        </row>
        <row r="802">
          <cell r="C802" t="str">
            <v>CUST_POS_557</v>
          </cell>
        </row>
        <row r="803">
          <cell r="C803" t="str">
            <v>CUST_POS_558</v>
          </cell>
        </row>
        <row r="804">
          <cell r="C804" t="str">
            <v>CUST_POS_559</v>
          </cell>
        </row>
        <row r="805">
          <cell r="C805" t="str">
            <v>CUST_POS_560</v>
          </cell>
        </row>
        <row r="806">
          <cell r="C806" t="str">
            <v>CUST_POS_561</v>
          </cell>
        </row>
        <row r="807">
          <cell r="C807" t="str">
            <v>CUST_POS_562</v>
          </cell>
        </row>
        <row r="808">
          <cell r="C808" t="str">
            <v>CUST_POS_563</v>
          </cell>
        </row>
        <row r="809">
          <cell r="C809" t="str">
            <v>CUST_POS_564</v>
          </cell>
        </row>
        <row r="810">
          <cell r="C810" t="str">
            <v>CUST_POS_565</v>
          </cell>
        </row>
        <row r="811">
          <cell r="C811" t="str">
            <v>CUST_POS_566</v>
          </cell>
        </row>
        <row r="812">
          <cell r="C812" t="str">
            <v>CUST_POS_567</v>
          </cell>
        </row>
        <row r="813">
          <cell r="C813" t="str">
            <v>CUST_POS_568</v>
          </cell>
        </row>
        <row r="814">
          <cell r="C814" t="str">
            <v>CUST_POS_569</v>
          </cell>
        </row>
        <row r="815">
          <cell r="C815" t="str">
            <v>CUST_POS_570</v>
          </cell>
        </row>
        <row r="816">
          <cell r="C816" t="str">
            <v>CUST_POS_571</v>
          </cell>
        </row>
        <row r="817">
          <cell r="C817" t="str">
            <v>CUST_POS_572</v>
          </cell>
        </row>
        <row r="818">
          <cell r="C818" t="str">
            <v>CUST_POS_573</v>
          </cell>
        </row>
        <row r="819">
          <cell r="C819" t="str">
            <v>CUST_POS_574</v>
          </cell>
        </row>
        <row r="820">
          <cell r="C820" t="str">
            <v>CUST_POS_575</v>
          </cell>
        </row>
        <row r="821">
          <cell r="C821" t="str">
            <v>CUST_POS_576</v>
          </cell>
        </row>
        <row r="822">
          <cell r="C822" t="str">
            <v>CUST_POS_577</v>
          </cell>
        </row>
        <row r="823">
          <cell r="C823" t="str">
            <v>CUST_POS_578</v>
          </cell>
        </row>
        <row r="824">
          <cell r="C824" t="str">
            <v>CUST_POS_579</v>
          </cell>
        </row>
        <row r="825">
          <cell r="C825" t="str">
            <v>CUST_POS_580</v>
          </cell>
        </row>
        <row r="826">
          <cell r="C826" t="str">
            <v>CUST_POS_581</v>
          </cell>
        </row>
        <row r="827">
          <cell r="C827" t="str">
            <v>CUST_POS_582</v>
          </cell>
        </row>
        <row r="828">
          <cell r="C828" t="str">
            <v>CUST_POS_583</v>
          </cell>
        </row>
        <row r="829">
          <cell r="C829" t="str">
            <v>CUST_POS_584</v>
          </cell>
        </row>
        <row r="830">
          <cell r="C830" t="str">
            <v>CUST_POS_585</v>
          </cell>
        </row>
        <row r="831">
          <cell r="C831" t="str">
            <v>CUST_POS_586</v>
          </cell>
        </row>
        <row r="832">
          <cell r="C832" t="str">
            <v>CUST_POS_587</v>
          </cell>
        </row>
        <row r="833">
          <cell r="C833" t="str">
            <v>CUST_POS_588</v>
          </cell>
        </row>
        <row r="834">
          <cell r="C834" t="str">
            <v>CUST_POS_589</v>
          </cell>
        </row>
        <row r="835">
          <cell r="C835" t="str">
            <v>CUST_POS_590</v>
          </cell>
        </row>
        <row r="836">
          <cell r="C836" t="str">
            <v>CUST_POS_591</v>
          </cell>
        </row>
        <row r="837">
          <cell r="C837" t="str">
            <v>CUST_POS_592</v>
          </cell>
        </row>
        <row r="838">
          <cell r="C838" t="str">
            <v>CUST_POS_593</v>
          </cell>
        </row>
        <row r="839">
          <cell r="C839" t="str">
            <v>CUST_POS_594</v>
          </cell>
        </row>
        <row r="840">
          <cell r="C840" t="str">
            <v>CUST_POS_595</v>
          </cell>
        </row>
        <row r="841">
          <cell r="C841" t="str">
            <v>CUST_POS_596</v>
          </cell>
        </row>
        <row r="842">
          <cell r="C842" t="str">
            <v>CUST_POS_597</v>
          </cell>
        </row>
        <row r="843">
          <cell r="C843" t="str">
            <v>CUST_POS_598</v>
          </cell>
        </row>
        <row r="844">
          <cell r="C844" t="str">
            <v>CUST_POS_599</v>
          </cell>
        </row>
        <row r="845">
          <cell r="C845" t="str">
            <v>CUST_POS_600</v>
          </cell>
        </row>
        <row r="846">
          <cell r="C846" t="str">
            <v>CUST_POS_601</v>
          </cell>
        </row>
        <row r="847">
          <cell r="C847" t="str">
            <v>CUST_POS_602</v>
          </cell>
        </row>
        <row r="848">
          <cell r="C848" t="str">
            <v>CUST_POS_603</v>
          </cell>
        </row>
        <row r="849">
          <cell r="C849" t="str">
            <v>CUST_POS_604</v>
          </cell>
        </row>
        <row r="850">
          <cell r="C850" t="str">
            <v>CUST_POS_605</v>
          </cell>
        </row>
        <row r="851">
          <cell r="C851" t="str">
            <v>CUST_POS_606</v>
          </cell>
        </row>
        <row r="852">
          <cell r="C852" t="str">
            <v>CUST_POS_607</v>
          </cell>
        </row>
        <row r="853">
          <cell r="C853" t="str">
            <v>CUST_POS_608</v>
          </cell>
        </row>
        <row r="854">
          <cell r="C854" t="str">
            <v>CUST_POS_609</v>
          </cell>
        </row>
        <row r="855">
          <cell r="C855" t="str">
            <v>CUST_POS_610</v>
          </cell>
        </row>
        <row r="856">
          <cell r="C856" t="str">
            <v>CUST_POS_611</v>
          </cell>
        </row>
        <row r="857">
          <cell r="C857" t="str">
            <v>CUST_POS_612</v>
          </cell>
        </row>
        <row r="858">
          <cell r="C858" t="str">
            <v>CUST_POS_613</v>
          </cell>
        </row>
        <row r="859">
          <cell r="C859" t="str">
            <v>CUST_POS_614</v>
          </cell>
        </row>
        <row r="860">
          <cell r="C860" t="str">
            <v>CUST_POS_615</v>
          </cell>
        </row>
        <row r="861">
          <cell r="C861" t="str">
            <v>CUST_POS_616</v>
          </cell>
        </row>
        <row r="862">
          <cell r="C862" t="str">
            <v>CUST_POS_617</v>
          </cell>
        </row>
        <row r="863">
          <cell r="C863" t="str">
            <v>CUST_POS_618</v>
          </cell>
        </row>
        <row r="864">
          <cell r="C864" t="str">
            <v>CUST_POS_619</v>
          </cell>
        </row>
        <row r="865">
          <cell r="C865" t="str">
            <v>CUST_POS_620</v>
          </cell>
        </row>
        <row r="866">
          <cell r="C866" t="str">
            <v>CUST_POS_621</v>
          </cell>
        </row>
        <row r="867">
          <cell r="C867" t="str">
            <v>CUST_POS_622</v>
          </cell>
        </row>
        <row r="868">
          <cell r="C868" t="str">
            <v>CUST_POS_623</v>
          </cell>
        </row>
        <row r="869">
          <cell r="C869" t="str">
            <v>CUST_POS_624</v>
          </cell>
        </row>
        <row r="870">
          <cell r="C870" t="str">
            <v>CUST_POS_625</v>
          </cell>
        </row>
        <row r="871">
          <cell r="C871" t="str">
            <v>CUST_POS_626</v>
          </cell>
        </row>
        <row r="872">
          <cell r="C872" t="str">
            <v>CUST_POS_627</v>
          </cell>
        </row>
        <row r="873">
          <cell r="C873" t="str">
            <v>CUST_POS_628</v>
          </cell>
        </row>
        <row r="874">
          <cell r="C874" t="str">
            <v>CUST_POS_629</v>
          </cell>
        </row>
        <row r="875">
          <cell r="C875" t="str">
            <v>CUST_POS_630</v>
          </cell>
        </row>
        <row r="876">
          <cell r="C876" t="str">
            <v>CUST_POS_631</v>
          </cell>
        </row>
        <row r="877">
          <cell r="C877" t="str">
            <v>CUST_POS_632</v>
          </cell>
        </row>
        <row r="878">
          <cell r="C878" t="str">
            <v>CUST_POS_633</v>
          </cell>
        </row>
        <row r="879">
          <cell r="C879" t="str">
            <v>CUST_POS_634</v>
          </cell>
        </row>
        <row r="880">
          <cell r="C880" t="str">
            <v>CUST_POS_635</v>
          </cell>
        </row>
        <row r="881">
          <cell r="C881" t="str">
            <v>CUST_POS_636</v>
          </cell>
        </row>
        <row r="882">
          <cell r="C882" t="str">
            <v>CUST_POS_637</v>
          </cell>
        </row>
        <row r="883">
          <cell r="C883" t="str">
            <v>CUST_POS_638</v>
          </cell>
        </row>
        <row r="884">
          <cell r="C884" t="str">
            <v>CUST_POS_639</v>
          </cell>
        </row>
        <row r="885">
          <cell r="C885" t="str">
            <v>CUST_POS_640</v>
          </cell>
        </row>
        <row r="886">
          <cell r="C886" t="str">
            <v>CUST_POS_641</v>
          </cell>
        </row>
        <row r="887">
          <cell r="C887" t="str">
            <v>CUST_POS_642</v>
          </cell>
        </row>
        <row r="888">
          <cell r="C888" t="str">
            <v>CUST_POS_643</v>
          </cell>
        </row>
        <row r="889">
          <cell r="C889" t="str">
            <v>CUST_POS_644</v>
          </cell>
        </row>
        <row r="890">
          <cell r="C890" t="str">
            <v>CUST_POS_645</v>
          </cell>
        </row>
        <row r="891">
          <cell r="C891" t="str">
            <v>CUST_POS_646</v>
          </cell>
        </row>
        <row r="892">
          <cell r="C892" t="str">
            <v>CUST_POS_647</v>
          </cell>
        </row>
        <row r="893">
          <cell r="C893" t="str">
            <v>CUST_POS_648</v>
          </cell>
        </row>
        <row r="894">
          <cell r="C894" t="str">
            <v>CUST_POS_649</v>
          </cell>
        </row>
        <row r="895">
          <cell r="C895" t="str">
            <v>CUST_POS_650</v>
          </cell>
        </row>
        <row r="896">
          <cell r="C896" t="str">
            <v>CUST_POS_651</v>
          </cell>
        </row>
        <row r="897">
          <cell r="C897" t="str">
            <v>CUST_POS_652</v>
          </cell>
        </row>
        <row r="898">
          <cell r="C898" t="str">
            <v>CUST_POS_653</v>
          </cell>
        </row>
        <row r="899">
          <cell r="C899" t="str">
            <v>CUST_POS_654</v>
          </cell>
        </row>
        <row r="900">
          <cell r="C900" t="str">
            <v>CUST_POS_655</v>
          </cell>
        </row>
        <row r="901">
          <cell r="C901" t="str">
            <v>CUST_POS_656</v>
          </cell>
        </row>
        <row r="902">
          <cell r="C902" t="str">
            <v>CUST_POS_657</v>
          </cell>
        </row>
        <row r="903">
          <cell r="C903" t="str">
            <v>CUST_POS_658</v>
          </cell>
        </row>
        <row r="904">
          <cell r="C904" t="str">
            <v>CUST_POS_659</v>
          </cell>
        </row>
        <row r="905">
          <cell r="C905" t="str">
            <v>CUST_POS_660</v>
          </cell>
        </row>
        <row r="906">
          <cell r="C906" t="str">
            <v>CUST_POS_661</v>
          </cell>
        </row>
        <row r="907">
          <cell r="C907" t="str">
            <v>CUST_POS_662</v>
          </cell>
        </row>
        <row r="908">
          <cell r="C908" t="str">
            <v>CUST_POS_663</v>
          </cell>
        </row>
        <row r="909">
          <cell r="C909" t="str">
            <v>CUST_POS_664</v>
          </cell>
        </row>
        <row r="910">
          <cell r="C910" t="str">
            <v>CUST_POS_665</v>
          </cell>
        </row>
        <row r="911">
          <cell r="C911" t="str">
            <v>CUST_POS_666</v>
          </cell>
        </row>
        <row r="912">
          <cell r="C912" t="str">
            <v>CUST_POS_667</v>
          </cell>
        </row>
        <row r="913">
          <cell r="C913" t="str">
            <v>CUST_POS_668</v>
          </cell>
        </row>
        <row r="914">
          <cell r="C914" t="str">
            <v>CUST_POS_669</v>
          </cell>
        </row>
        <row r="915">
          <cell r="C915" t="str">
            <v>CUST_POS_670</v>
          </cell>
        </row>
        <row r="916">
          <cell r="C916" t="str">
            <v>CUST_POS_671</v>
          </cell>
        </row>
        <row r="917">
          <cell r="C917" t="str">
            <v>CUST_POS_672</v>
          </cell>
        </row>
        <row r="918">
          <cell r="C918" t="str">
            <v>CUST_POS_673</v>
          </cell>
        </row>
        <row r="919">
          <cell r="C919" t="str">
            <v>CUST_POS_674</v>
          </cell>
        </row>
        <row r="920">
          <cell r="C920" t="str">
            <v>CUST_POS_675</v>
          </cell>
        </row>
        <row r="921">
          <cell r="C921" t="str">
            <v>CUST_POS_676</v>
          </cell>
        </row>
        <row r="922">
          <cell r="C922" t="str">
            <v>CUST_POS_677</v>
          </cell>
        </row>
        <row r="923">
          <cell r="C923" t="str">
            <v>CUST_POS_678</v>
          </cell>
        </row>
        <row r="924">
          <cell r="C924" t="str">
            <v>CUST_POS_679</v>
          </cell>
        </row>
        <row r="925">
          <cell r="C925" t="str">
            <v>CUST_POS_680</v>
          </cell>
        </row>
        <row r="926">
          <cell r="C926" t="str">
            <v>CUST_POS_681</v>
          </cell>
        </row>
        <row r="927">
          <cell r="C927" t="str">
            <v>CUST_POS_682</v>
          </cell>
        </row>
        <row r="928">
          <cell r="C928" t="str">
            <v>CUST_POS_683</v>
          </cell>
        </row>
        <row r="929">
          <cell r="C929" t="str">
            <v>CUST_POS_684</v>
          </cell>
        </row>
        <row r="930">
          <cell r="C930" t="str">
            <v>CUST_POS_685</v>
          </cell>
        </row>
        <row r="931">
          <cell r="C931" t="str">
            <v>CUST_POS_686</v>
          </cell>
        </row>
        <row r="932">
          <cell r="C932" t="str">
            <v>CUST_POS_687</v>
          </cell>
        </row>
        <row r="933">
          <cell r="C933" t="str">
            <v>CUST_POS_688</v>
          </cell>
        </row>
        <row r="934">
          <cell r="C934" t="str">
            <v>CUST_POS_689</v>
          </cell>
        </row>
        <row r="935">
          <cell r="C935" t="str">
            <v>CUST_POS_690</v>
          </cell>
        </row>
        <row r="936">
          <cell r="C936" t="str">
            <v>CUST_POS_691</v>
          </cell>
        </row>
        <row r="937">
          <cell r="C937" t="str">
            <v>CUST_POS_692</v>
          </cell>
        </row>
        <row r="938">
          <cell r="C938" t="str">
            <v>CUST_POS_693</v>
          </cell>
        </row>
        <row r="939">
          <cell r="C939" t="str">
            <v>CUST_POS_694</v>
          </cell>
        </row>
        <row r="940">
          <cell r="C940" t="str">
            <v>CUST_POS_695</v>
          </cell>
        </row>
        <row r="941">
          <cell r="C941" t="str">
            <v>CUST_POS_696</v>
          </cell>
        </row>
        <row r="942">
          <cell r="C942" t="str">
            <v>CUST_POS_697</v>
          </cell>
        </row>
        <row r="943">
          <cell r="C943" t="str">
            <v>CUST_POS_698</v>
          </cell>
        </row>
        <row r="944">
          <cell r="C944" t="str">
            <v>CUST_POS_699</v>
          </cell>
        </row>
        <row r="945">
          <cell r="C945" t="str">
            <v>CUST_POS_700</v>
          </cell>
        </row>
        <row r="946">
          <cell r="C946" t="str">
            <v>CUST_POS_701</v>
          </cell>
        </row>
        <row r="947">
          <cell r="C947" t="str">
            <v>CUST_POS_702</v>
          </cell>
        </row>
        <row r="948">
          <cell r="C948" t="str">
            <v>CUST_POS_703</v>
          </cell>
        </row>
        <row r="949">
          <cell r="C949" t="str">
            <v>CUST_POS_704</v>
          </cell>
        </row>
        <row r="950">
          <cell r="C950" t="str">
            <v>CUST_POS_705</v>
          </cell>
        </row>
        <row r="951">
          <cell r="C951" t="str">
            <v>CUST_POS_706</v>
          </cell>
        </row>
        <row r="952">
          <cell r="C952" t="str">
            <v>CUST_POS_707</v>
          </cell>
        </row>
        <row r="953">
          <cell r="C953" t="str">
            <v>CUST_POS_708</v>
          </cell>
        </row>
        <row r="954">
          <cell r="C954" t="str">
            <v>CUST_POS_709</v>
          </cell>
        </row>
        <row r="955">
          <cell r="C955" t="str">
            <v>CUST_POS_710</v>
          </cell>
        </row>
        <row r="956">
          <cell r="C956" t="str">
            <v>CUST_POS_711</v>
          </cell>
        </row>
        <row r="957">
          <cell r="C957" t="str">
            <v>CUST_POS_712</v>
          </cell>
        </row>
        <row r="958">
          <cell r="C958" t="str">
            <v>CUST_POS_713</v>
          </cell>
        </row>
        <row r="959">
          <cell r="C959" t="str">
            <v>CUST_POS_714</v>
          </cell>
        </row>
        <row r="960">
          <cell r="C960" t="str">
            <v>CUST_POS_715</v>
          </cell>
        </row>
        <row r="961">
          <cell r="C961" t="str">
            <v>CUST_POS_716</v>
          </cell>
        </row>
        <row r="962">
          <cell r="C962" t="str">
            <v>CUST_POS_717</v>
          </cell>
        </row>
        <row r="963">
          <cell r="C963" t="str">
            <v>CUST_POS_718</v>
          </cell>
        </row>
        <row r="964">
          <cell r="C964" t="str">
            <v>CUST_POS_719</v>
          </cell>
        </row>
        <row r="965">
          <cell r="C965" t="str">
            <v>CUST_POS_720</v>
          </cell>
        </row>
        <row r="966">
          <cell r="C966" t="str">
            <v>CUST_POS_721</v>
          </cell>
        </row>
        <row r="967">
          <cell r="C967" t="str">
            <v>CUST_POS_722</v>
          </cell>
        </row>
        <row r="968">
          <cell r="C968" t="str">
            <v>CUST_POS_723</v>
          </cell>
        </row>
        <row r="969">
          <cell r="C969" t="str">
            <v>CUST_POS_724</v>
          </cell>
        </row>
        <row r="970">
          <cell r="C970" t="str">
            <v>CUST_POS_725</v>
          </cell>
        </row>
        <row r="971">
          <cell r="C971" t="str">
            <v>CUST_POS_726</v>
          </cell>
        </row>
        <row r="972">
          <cell r="C972" t="str">
            <v>CUST_POS_727</v>
          </cell>
        </row>
        <row r="973">
          <cell r="C973" t="str">
            <v>CUST_POS_728</v>
          </cell>
        </row>
        <row r="974">
          <cell r="C974" t="str">
            <v>CUST_POS_729</v>
          </cell>
        </row>
        <row r="975">
          <cell r="C975" t="str">
            <v>CUST_POS_730</v>
          </cell>
        </row>
        <row r="976">
          <cell r="C976" t="str">
            <v>CUST_POS_731</v>
          </cell>
        </row>
        <row r="977">
          <cell r="C977" t="str">
            <v>CUST_POS_732</v>
          </cell>
        </row>
        <row r="978">
          <cell r="C978" t="str">
            <v>CUST_POS_733</v>
          </cell>
        </row>
        <row r="979">
          <cell r="C979" t="str">
            <v>CUST_POS_734</v>
          </cell>
        </row>
        <row r="980">
          <cell r="C980" t="str">
            <v>CUST_POS_735</v>
          </cell>
        </row>
        <row r="981">
          <cell r="C981" t="str">
            <v>CUST_POS_736</v>
          </cell>
        </row>
        <row r="982">
          <cell r="C982" t="str">
            <v>CUST_POS_737</v>
          </cell>
        </row>
        <row r="983">
          <cell r="C983" t="str">
            <v>CUST_POS_738</v>
          </cell>
        </row>
        <row r="984">
          <cell r="C984" t="str">
            <v>CUST_POS_739</v>
          </cell>
        </row>
        <row r="985">
          <cell r="C985" t="str">
            <v>CUST_POS_740</v>
          </cell>
        </row>
        <row r="986">
          <cell r="C986" t="str">
            <v>CUST_POS_741</v>
          </cell>
        </row>
        <row r="987">
          <cell r="C987" t="str">
            <v>CUST_POS_742</v>
          </cell>
        </row>
        <row r="988">
          <cell r="C988" t="str">
            <v>CUST_POS_743</v>
          </cell>
        </row>
        <row r="989">
          <cell r="C989" t="str">
            <v>CUST_POS_744</v>
          </cell>
        </row>
        <row r="990">
          <cell r="C990" t="str">
            <v>CUST_POS_745</v>
          </cell>
        </row>
        <row r="991">
          <cell r="C991" t="str">
            <v>CUST_POS_746</v>
          </cell>
        </row>
        <row r="992">
          <cell r="C992" t="str">
            <v>CUST_POS_747</v>
          </cell>
        </row>
        <row r="993">
          <cell r="C993" t="str">
            <v>CUST_POS_748</v>
          </cell>
        </row>
        <row r="994">
          <cell r="C994" t="str">
            <v>CUST_POS_749</v>
          </cell>
        </row>
        <row r="995">
          <cell r="C995" t="str">
            <v>CUST_POS_750</v>
          </cell>
        </row>
        <row r="996">
          <cell r="C996" t="str">
            <v>CUST_POS_751</v>
          </cell>
        </row>
        <row r="997">
          <cell r="C997" t="str">
            <v>CUST_POS_752</v>
          </cell>
        </row>
        <row r="998">
          <cell r="C998" t="str">
            <v>CUST_POS_753</v>
          </cell>
        </row>
        <row r="999">
          <cell r="C999" t="str">
            <v>CUST_POS_754</v>
          </cell>
        </row>
        <row r="1000">
          <cell r="C1000" t="str">
            <v>CUST_POS_755</v>
          </cell>
        </row>
        <row r="1001">
          <cell r="C1001" t="str">
            <v>CUST_POS_756</v>
          </cell>
        </row>
        <row r="1002">
          <cell r="C1002" t="str">
            <v>CUST_POS_757</v>
          </cell>
        </row>
        <row r="1003">
          <cell r="C1003" t="str">
            <v>CUST_POS_758</v>
          </cell>
        </row>
        <row r="1004">
          <cell r="C1004" t="str">
            <v>CUST_POS_759</v>
          </cell>
        </row>
        <row r="1005">
          <cell r="C1005" t="str">
            <v>CUST_POS_760</v>
          </cell>
        </row>
        <row r="1006">
          <cell r="C1006" t="str">
            <v>CUST_POS_761</v>
          </cell>
        </row>
        <row r="1007">
          <cell r="C1007" t="str">
            <v>CUST_POS_762</v>
          </cell>
        </row>
        <row r="1008">
          <cell r="C1008" t="str">
            <v>CUST_POS_763</v>
          </cell>
        </row>
        <row r="1009">
          <cell r="C1009" t="str">
            <v>CUST_POS_764</v>
          </cell>
        </row>
        <row r="1010">
          <cell r="C1010" t="str">
            <v>CUST_POS_765</v>
          </cell>
        </row>
        <row r="1011">
          <cell r="C1011" t="str">
            <v>CUST_POS_766</v>
          </cell>
        </row>
        <row r="1012">
          <cell r="C1012" t="str">
            <v>CUST_POS_767</v>
          </cell>
        </row>
        <row r="1013">
          <cell r="C1013" t="str">
            <v>CUST_POS_768</v>
          </cell>
        </row>
        <row r="1014">
          <cell r="C1014" t="str">
            <v>CUST_POS_769</v>
          </cell>
        </row>
        <row r="1015">
          <cell r="C1015" t="str">
            <v>CUST_POS_770</v>
          </cell>
        </row>
        <row r="1016">
          <cell r="C1016" t="str">
            <v>CUST_POS_771</v>
          </cell>
        </row>
        <row r="1017">
          <cell r="C1017" t="str">
            <v>CUST_POS_772</v>
          </cell>
        </row>
        <row r="1018">
          <cell r="C1018" t="str">
            <v>CUST_POS_773</v>
          </cell>
        </row>
        <row r="1019">
          <cell r="C1019" t="str">
            <v>CUST_POS_774</v>
          </cell>
        </row>
        <row r="1020">
          <cell r="C1020" t="str">
            <v>CUST_POS_775</v>
          </cell>
        </row>
        <row r="1021">
          <cell r="C1021" t="str">
            <v>CUST_POS_776</v>
          </cell>
        </row>
        <row r="1022">
          <cell r="C1022" t="str">
            <v>CUST_POS_777</v>
          </cell>
        </row>
        <row r="1023">
          <cell r="C1023" t="str">
            <v>CUST_POS_778</v>
          </cell>
        </row>
        <row r="1024">
          <cell r="C1024" t="str">
            <v>CUST_POS_779</v>
          </cell>
        </row>
        <row r="1025">
          <cell r="C1025" t="str">
            <v>CUST_POS_780</v>
          </cell>
        </row>
        <row r="1026">
          <cell r="C1026" t="str">
            <v>CUST_POS_781</v>
          </cell>
        </row>
        <row r="1027">
          <cell r="C1027" t="str">
            <v>CUST_POS_782</v>
          </cell>
        </row>
        <row r="1028">
          <cell r="C1028" t="str">
            <v>CUST_POS_783</v>
          </cell>
        </row>
        <row r="1029">
          <cell r="C1029" t="str">
            <v>CUST_POS_784</v>
          </cell>
        </row>
        <row r="1030">
          <cell r="C1030" t="str">
            <v>CUST_POS_785</v>
          </cell>
        </row>
        <row r="1031">
          <cell r="C1031" t="str">
            <v>CUST_POS_786</v>
          </cell>
        </row>
        <row r="1032">
          <cell r="C1032" t="str">
            <v>CUST_POS_787</v>
          </cell>
        </row>
        <row r="1033">
          <cell r="C1033" t="str">
            <v>CUST_POS_788</v>
          </cell>
        </row>
        <row r="1034">
          <cell r="C1034" t="str">
            <v>CUST_POS_789</v>
          </cell>
        </row>
        <row r="1035">
          <cell r="C1035" t="str">
            <v>CUST_POS_790</v>
          </cell>
        </row>
        <row r="1036">
          <cell r="C1036" t="str">
            <v>CUST_POS_791</v>
          </cell>
        </row>
        <row r="1037">
          <cell r="C1037" t="str">
            <v>CUST_POS_792</v>
          </cell>
        </row>
        <row r="1038">
          <cell r="C1038" t="str">
            <v>CUST_POS_793</v>
          </cell>
        </row>
        <row r="1039">
          <cell r="C1039" t="str">
            <v>CUST_POS_794</v>
          </cell>
        </row>
        <row r="1040">
          <cell r="C1040" t="str">
            <v>CUST_POS_795</v>
          </cell>
        </row>
        <row r="1041">
          <cell r="C1041" t="str">
            <v>CUST_POS_796</v>
          </cell>
        </row>
        <row r="1042">
          <cell r="C1042" t="str">
            <v>CUST_POS_797</v>
          </cell>
        </row>
        <row r="1043">
          <cell r="C1043" t="str">
            <v>CUST_POS_798</v>
          </cell>
        </row>
        <row r="1044">
          <cell r="C1044" t="str">
            <v>CUST_POS_799</v>
          </cell>
        </row>
        <row r="1045">
          <cell r="C1045" t="str">
            <v>CUST_POS_800</v>
          </cell>
        </row>
        <row r="1046">
          <cell r="C1046" t="str">
            <v>CUST_POS_801</v>
          </cell>
        </row>
        <row r="1047">
          <cell r="C1047" t="str">
            <v>CUST_POS_802</v>
          </cell>
        </row>
        <row r="1048">
          <cell r="C1048" t="str">
            <v>CUST_POS_803</v>
          </cell>
        </row>
        <row r="1049">
          <cell r="C1049" t="str">
            <v>CUST_POS_804</v>
          </cell>
        </row>
        <row r="1050">
          <cell r="C1050" t="str">
            <v>CUST_POS_805</v>
          </cell>
        </row>
        <row r="1051">
          <cell r="C1051" t="str">
            <v>CUST_POS_806</v>
          </cell>
        </row>
        <row r="1052">
          <cell r="C1052" t="str">
            <v>CUST_POS_807</v>
          </cell>
        </row>
        <row r="1053">
          <cell r="C1053" t="str">
            <v>CUST_POS_808</v>
          </cell>
        </row>
        <row r="1054">
          <cell r="C1054" t="str">
            <v>CUST_POS_809</v>
          </cell>
        </row>
        <row r="1055">
          <cell r="C1055" t="str">
            <v>CUST_POS_810</v>
          </cell>
        </row>
        <row r="1056">
          <cell r="C1056" t="str">
            <v>CUST_POS_811</v>
          </cell>
        </row>
        <row r="1057">
          <cell r="C1057" t="str">
            <v>CUST_POS_812</v>
          </cell>
        </row>
        <row r="1058">
          <cell r="C1058" t="str">
            <v>CUST_POS_813</v>
          </cell>
        </row>
        <row r="1059">
          <cell r="C1059" t="str">
            <v>CUST_POS_814</v>
          </cell>
        </row>
        <row r="1060">
          <cell r="C1060" t="str">
            <v>CUST_POS_815</v>
          </cell>
        </row>
        <row r="1061">
          <cell r="C1061" t="str">
            <v>CUST_POS_816</v>
          </cell>
        </row>
        <row r="1062">
          <cell r="C1062" t="str">
            <v>CUST_POS_817</v>
          </cell>
        </row>
        <row r="1063">
          <cell r="C1063" t="str">
            <v>CUST_POS_818</v>
          </cell>
        </row>
        <row r="1064">
          <cell r="C1064" t="str">
            <v>CUST_POS_819</v>
          </cell>
        </row>
        <row r="1065">
          <cell r="C1065" t="str">
            <v>CUST_POS_820</v>
          </cell>
        </row>
        <row r="1066">
          <cell r="C1066" t="str">
            <v>CUST_POS_821</v>
          </cell>
        </row>
        <row r="1067">
          <cell r="C1067" t="str">
            <v>CUST_POS_822</v>
          </cell>
        </row>
        <row r="1068">
          <cell r="C1068" t="str">
            <v>CUST_POS_823</v>
          </cell>
        </row>
        <row r="1069">
          <cell r="C1069" t="str">
            <v>CUST_POS_824</v>
          </cell>
        </row>
        <row r="1070">
          <cell r="C1070" t="str">
            <v>CUST_POS_825</v>
          </cell>
        </row>
        <row r="1071">
          <cell r="C1071" t="str">
            <v>CUST_POS_826</v>
          </cell>
        </row>
        <row r="1072">
          <cell r="C1072" t="str">
            <v>CUST_POS_827</v>
          </cell>
        </row>
        <row r="1073">
          <cell r="C1073" t="str">
            <v>CUST_POS_828</v>
          </cell>
        </row>
        <row r="1074">
          <cell r="C1074" t="str">
            <v>CUST_POS_829</v>
          </cell>
        </row>
        <row r="1075">
          <cell r="C1075" t="str">
            <v>CUST_POS_830</v>
          </cell>
        </row>
        <row r="1076">
          <cell r="C1076" t="str">
            <v>CUST_POS_831</v>
          </cell>
        </row>
        <row r="1077">
          <cell r="C1077" t="str">
            <v>CUST_POS_832</v>
          </cell>
        </row>
        <row r="1078">
          <cell r="C1078" t="str">
            <v>CUST_POS_833</v>
          </cell>
        </row>
        <row r="1079">
          <cell r="C1079" t="str">
            <v>CUST_POS_834</v>
          </cell>
        </row>
        <row r="1080">
          <cell r="C1080" t="str">
            <v>CUST_POS_835</v>
          </cell>
        </row>
        <row r="1081">
          <cell r="C1081" t="str">
            <v>CUST_POS_836</v>
          </cell>
        </row>
        <row r="1082">
          <cell r="C1082" t="str">
            <v>CUST_POS_837</v>
          </cell>
        </row>
        <row r="1083">
          <cell r="C1083" t="str">
            <v>CUST_POS_838</v>
          </cell>
        </row>
        <row r="1084">
          <cell r="C1084" t="str">
            <v>CUST_POS_839</v>
          </cell>
        </row>
        <row r="1085">
          <cell r="C1085" t="str">
            <v>CUST_POS_840</v>
          </cell>
        </row>
        <row r="1086">
          <cell r="C1086" t="str">
            <v>CUST_POS_841</v>
          </cell>
        </row>
        <row r="1087">
          <cell r="C1087" t="str">
            <v>CUST_POS_842</v>
          </cell>
        </row>
        <row r="1088">
          <cell r="C1088" t="str">
            <v>CUST_POS_843</v>
          </cell>
        </row>
        <row r="1089">
          <cell r="C1089" t="str">
            <v>CUST_POS_844</v>
          </cell>
        </row>
        <row r="1090">
          <cell r="C1090" t="str">
            <v>CUST_POS_845</v>
          </cell>
        </row>
        <row r="1091">
          <cell r="C1091" t="str">
            <v>CUST_POS_846</v>
          </cell>
        </row>
        <row r="1092">
          <cell r="C1092" t="str">
            <v>CUST_POS_847</v>
          </cell>
        </row>
        <row r="1093">
          <cell r="C1093" t="str">
            <v>CUST_POS_848</v>
          </cell>
        </row>
        <row r="1094">
          <cell r="C1094" t="str">
            <v>CUST_POS_849</v>
          </cell>
        </row>
        <row r="1095">
          <cell r="C1095" t="str">
            <v>CUST_POS_850</v>
          </cell>
        </row>
        <row r="1096">
          <cell r="C1096" t="str">
            <v>CUST_POS_851</v>
          </cell>
        </row>
        <row r="1097">
          <cell r="C1097" t="str">
            <v>CUST_POS_852</v>
          </cell>
        </row>
        <row r="1098">
          <cell r="C1098" t="str">
            <v>CUST_POS_853</v>
          </cell>
        </row>
        <row r="1099">
          <cell r="C1099" t="str">
            <v>CUST_POS_854</v>
          </cell>
        </row>
        <row r="1100">
          <cell r="C1100" t="str">
            <v>CUST_POS_855</v>
          </cell>
        </row>
        <row r="1101">
          <cell r="C1101" t="str">
            <v>CUST_POS_856</v>
          </cell>
        </row>
        <row r="1102">
          <cell r="C1102" t="str">
            <v>CUST_POS_857</v>
          </cell>
        </row>
        <row r="1103">
          <cell r="C1103" t="str">
            <v>CUST_POS_858</v>
          </cell>
        </row>
        <row r="1104">
          <cell r="C1104" t="str">
            <v>CUST_POS_859</v>
          </cell>
        </row>
        <row r="1105">
          <cell r="C1105" t="str">
            <v>CUST_POS_860</v>
          </cell>
        </row>
        <row r="1106">
          <cell r="C1106" t="str">
            <v>CUST_POS_861</v>
          </cell>
        </row>
        <row r="1107">
          <cell r="C1107" t="str">
            <v>CUST_POS_862</v>
          </cell>
        </row>
        <row r="1108">
          <cell r="C1108" t="str">
            <v>CUST_POS_863</v>
          </cell>
        </row>
        <row r="1109">
          <cell r="C1109" t="str">
            <v>CUST_POS_864</v>
          </cell>
        </row>
        <row r="1110">
          <cell r="C1110" t="str">
            <v>CUST_POS_865</v>
          </cell>
        </row>
        <row r="1111">
          <cell r="C1111" t="str">
            <v>CUST_POS_866</v>
          </cell>
        </row>
        <row r="1112">
          <cell r="C1112" t="str">
            <v>CUST_POS_867</v>
          </cell>
        </row>
        <row r="1113">
          <cell r="C1113" t="str">
            <v>CUST_POS_868</v>
          </cell>
        </row>
        <row r="1114">
          <cell r="C1114" t="str">
            <v>CUST_POS_869</v>
          </cell>
        </row>
        <row r="1115">
          <cell r="C1115" t="str">
            <v>CUST_POS_870</v>
          </cell>
        </row>
        <row r="1116">
          <cell r="C1116" t="str">
            <v>CUST_POS_871</v>
          </cell>
        </row>
        <row r="1117">
          <cell r="C1117" t="str">
            <v>CUST_POS_872</v>
          </cell>
        </row>
        <row r="1118">
          <cell r="C1118" t="str">
            <v>CUST_POS_873</v>
          </cell>
        </row>
        <row r="1119">
          <cell r="C1119" t="str">
            <v>CUST_POS_874</v>
          </cell>
        </row>
        <row r="1120">
          <cell r="C1120" t="str">
            <v>CUST_POS_875</v>
          </cell>
        </row>
        <row r="1121">
          <cell r="C1121" t="str">
            <v>CUST_POS_876</v>
          </cell>
        </row>
        <row r="1122">
          <cell r="C1122" t="str">
            <v>CUST_POS_877</v>
          </cell>
        </row>
        <row r="1123">
          <cell r="C1123" t="str">
            <v>CUST_POS_878</v>
          </cell>
        </row>
        <row r="1124">
          <cell r="C1124" t="str">
            <v>CUST_POS_879</v>
          </cell>
        </row>
        <row r="1125">
          <cell r="C1125" t="str">
            <v>CUST_POS_880</v>
          </cell>
        </row>
        <row r="1126">
          <cell r="C1126" t="str">
            <v>CUST_POS_881</v>
          </cell>
        </row>
        <row r="1127">
          <cell r="C1127" t="str">
            <v>CUST_POS_882</v>
          </cell>
        </row>
        <row r="1128">
          <cell r="C1128" t="str">
            <v>CUST_POS_883</v>
          </cell>
        </row>
        <row r="1129">
          <cell r="C1129" t="str">
            <v>CUST_POS_884</v>
          </cell>
        </row>
        <row r="1130">
          <cell r="C1130" t="str">
            <v>CUST_POS_885</v>
          </cell>
        </row>
        <row r="1131">
          <cell r="C1131" t="str">
            <v>CUST_POS_886</v>
          </cell>
        </row>
        <row r="1132">
          <cell r="C1132" t="str">
            <v>CUST_POS_887</v>
          </cell>
        </row>
        <row r="1133">
          <cell r="C1133" t="str">
            <v>CUST_POS_888</v>
          </cell>
        </row>
        <row r="1134">
          <cell r="C1134" t="str">
            <v>CUST_POS_889</v>
          </cell>
        </row>
        <row r="1135">
          <cell r="C1135" t="str">
            <v>CUST_POS_890</v>
          </cell>
        </row>
        <row r="1136">
          <cell r="C1136" t="str">
            <v>CUST_POS_891</v>
          </cell>
        </row>
        <row r="1137">
          <cell r="C1137" t="str">
            <v>CUST_POS_892</v>
          </cell>
        </row>
        <row r="1138">
          <cell r="C1138" t="str">
            <v>CUST_POS_893</v>
          </cell>
        </row>
        <row r="1139">
          <cell r="C1139" t="str">
            <v>CUST_POS_894</v>
          </cell>
        </row>
        <row r="1140">
          <cell r="C1140" t="str">
            <v>CUST_POS_895</v>
          </cell>
        </row>
        <row r="1141">
          <cell r="C1141" t="str">
            <v>CUST_POS_896</v>
          </cell>
        </row>
        <row r="1142">
          <cell r="C1142" t="str">
            <v>CUST_POS_897</v>
          </cell>
        </row>
        <row r="1143">
          <cell r="C1143" t="str">
            <v>CUST_POS_898</v>
          </cell>
        </row>
        <row r="1144">
          <cell r="C1144" t="str">
            <v>CUST_POS_899</v>
          </cell>
        </row>
        <row r="1145">
          <cell r="C1145" t="str">
            <v>CUST_POS_900</v>
          </cell>
        </row>
        <row r="1146">
          <cell r="C1146" t="str">
            <v>CUST_POS_901</v>
          </cell>
        </row>
        <row r="1147">
          <cell r="C1147" t="str">
            <v>CUST_POS_902</v>
          </cell>
        </row>
        <row r="1148">
          <cell r="C1148" t="str">
            <v>CUST_POS_903</v>
          </cell>
        </row>
        <row r="1149">
          <cell r="C1149" t="str">
            <v>CUST_POS_904</v>
          </cell>
        </row>
        <row r="1150">
          <cell r="C1150" t="str">
            <v>CUST_POS_905</v>
          </cell>
        </row>
        <row r="1151">
          <cell r="C1151" t="str">
            <v>CUST_POS_906</v>
          </cell>
        </row>
        <row r="1152">
          <cell r="C1152" t="str">
            <v>CUST_POS_907</v>
          </cell>
        </row>
        <row r="1153">
          <cell r="C1153" t="str">
            <v>CUST_POS_908</v>
          </cell>
        </row>
        <row r="1154">
          <cell r="C1154" t="str">
            <v>CUST_POS_909</v>
          </cell>
        </row>
        <row r="1155">
          <cell r="C1155" t="str">
            <v>CUST_POS_910</v>
          </cell>
        </row>
        <row r="1156">
          <cell r="C1156" t="str">
            <v>CUST_POS_911</v>
          </cell>
        </row>
        <row r="1157">
          <cell r="C1157" t="str">
            <v>CUST_POS_912</v>
          </cell>
        </row>
        <row r="1158">
          <cell r="C1158" t="str">
            <v>CUST_POS_913</v>
          </cell>
        </row>
        <row r="1159">
          <cell r="C1159" t="str">
            <v>CUST_POS_914</v>
          </cell>
        </row>
        <row r="1160">
          <cell r="C1160" t="str">
            <v>CUST_POS_915</v>
          </cell>
        </row>
        <row r="1161">
          <cell r="C1161" t="str">
            <v>CUST_POS_916</v>
          </cell>
        </row>
        <row r="1162">
          <cell r="C1162" t="str">
            <v>CUST_POS_917</v>
          </cell>
        </row>
        <row r="1163">
          <cell r="C1163" t="str">
            <v>CUST_POS_918</v>
          </cell>
        </row>
        <row r="1164">
          <cell r="C1164" t="str">
            <v>CUST_POS_919</v>
          </cell>
        </row>
        <row r="1165">
          <cell r="C1165" t="str">
            <v>CUST_POS_920</v>
          </cell>
        </row>
        <row r="1166">
          <cell r="C1166" t="str">
            <v>CUST_POS_921</v>
          </cell>
        </row>
        <row r="1167">
          <cell r="C1167" t="str">
            <v>CUST_POS_922</v>
          </cell>
        </row>
        <row r="1168">
          <cell r="C1168" t="str">
            <v>CUST_POS_923</v>
          </cell>
        </row>
        <row r="1169">
          <cell r="C1169" t="str">
            <v>CUST_POS_924</v>
          </cell>
        </row>
        <row r="1170">
          <cell r="C1170" t="str">
            <v>CUST_POS_925</v>
          </cell>
        </row>
        <row r="1171">
          <cell r="C1171" t="str">
            <v>CUST_POS_926</v>
          </cell>
        </row>
        <row r="1172">
          <cell r="C1172" t="str">
            <v>CUST_POS_927</v>
          </cell>
        </row>
        <row r="1173">
          <cell r="C1173" t="str">
            <v>CUST_POS_928</v>
          </cell>
        </row>
        <row r="1174">
          <cell r="C1174" t="str">
            <v>CUST_POS_929</v>
          </cell>
        </row>
        <row r="1175">
          <cell r="C1175" t="str">
            <v>CUST_POS_930</v>
          </cell>
        </row>
        <row r="1176">
          <cell r="C1176" t="str">
            <v>CUST_POS_931</v>
          </cell>
        </row>
        <row r="1177">
          <cell r="C1177" t="str">
            <v>CUST_POS_932</v>
          </cell>
        </row>
        <row r="1178">
          <cell r="C1178" t="str">
            <v>CUST_POS_933</v>
          </cell>
        </row>
        <row r="1179">
          <cell r="C1179" t="str">
            <v>CUST_POS_934</v>
          </cell>
        </row>
        <row r="1180">
          <cell r="C1180" t="str">
            <v>CUST_POS_935</v>
          </cell>
        </row>
        <row r="1181">
          <cell r="C1181" t="str">
            <v>CUST_POS_936</v>
          </cell>
        </row>
        <row r="1182">
          <cell r="C1182" t="str">
            <v>CUST_POS_937</v>
          </cell>
        </row>
        <row r="1183">
          <cell r="C1183" t="str">
            <v>CUST_POS_938</v>
          </cell>
        </row>
        <row r="1184">
          <cell r="C1184" t="str">
            <v>CUST_POS_939</v>
          </cell>
        </row>
        <row r="1185">
          <cell r="C1185" t="str">
            <v>CUST_POS_940</v>
          </cell>
        </row>
        <row r="1186">
          <cell r="C1186" t="str">
            <v>CUST_POS_941</v>
          </cell>
        </row>
        <row r="1187">
          <cell r="C1187" t="str">
            <v>CUST_POS_942</v>
          </cell>
        </row>
        <row r="1188">
          <cell r="C1188" t="str">
            <v>CUST_POS_943</v>
          </cell>
        </row>
        <row r="1189">
          <cell r="C1189" t="str">
            <v>CUST_POS_944</v>
          </cell>
        </row>
        <row r="1190">
          <cell r="C1190" t="str">
            <v>CUST_POS_945</v>
          </cell>
        </row>
        <row r="1191">
          <cell r="C1191" t="str">
            <v>CUST_POS_946</v>
          </cell>
        </row>
        <row r="1192">
          <cell r="C1192" t="str">
            <v>CUST_POS_947</v>
          </cell>
        </row>
        <row r="1193">
          <cell r="C1193" t="str">
            <v>CUST_POS_948</v>
          </cell>
        </row>
        <row r="1194">
          <cell r="C1194" t="str">
            <v>CUST_POS_949</v>
          </cell>
        </row>
        <row r="1195">
          <cell r="C1195" t="str">
            <v>CUST_POS_950</v>
          </cell>
        </row>
        <row r="1196">
          <cell r="C1196" t="str">
            <v>CUST_POS_951</v>
          </cell>
        </row>
        <row r="1197">
          <cell r="C1197" t="str">
            <v>CUST_POS_952</v>
          </cell>
        </row>
        <row r="1198">
          <cell r="C1198" t="str">
            <v>CUST_POS_953</v>
          </cell>
        </row>
        <row r="1199">
          <cell r="C1199" t="str">
            <v>CUST_POS_954</v>
          </cell>
        </row>
        <row r="1200">
          <cell r="C1200" t="str">
            <v>CUST_POS_955</v>
          </cell>
        </row>
        <row r="1201">
          <cell r="C1201" t="str">
            <v>CUST_POS_956</v>
          </cell>
        </row>
        <row r="1202">
          <cell r="C1202" t="str">
            <v>CUST_POS_957</v>
          </cell>
        </row>
        <row r="1203">
          <cell r="C1203" t="str">
            <v>CUST_POS_958</v>
          </cell>
        </row>
        <row r="1204">
          <cell r="C1204" t="str">
            <v>CUST_POS_959</v>
          </cell>
        </row>
        <row r="1205">
          <cell r="C1205" t="str">
            <v>CUST_POS_960</v>
          </cell>
        </row>
        <row r="1206">
          <cell r="C1206" t="str">
            <v>CUST_POS_961</v>
          </cell>
        </row>
        <row r="1207">
          <cell r="C1207" t="str">
            <v>CUST_POS_962</v>
          </cell>
        </row>
        <row r="1208">
          <cell r="C1208" t="str">
            <v>CUST_POS_963</v>
          </cell>
        </row>
        <row r="1209">
          <cell r="C1209" t="str">
            <v>CUST_POS_964</v>
          </cell>
        </row>
        <row r="1210">
          <cell r="C1210" t="str">
            <v>CUST_POS_965</v>
          </cell>
        </row>
        <row r="1211">
          <cell r="C1211" t="str">
            <v>CUST_POS_966</v>
          </cell>
        </row>
        <row r="1212">
          <cell r="C1212" t="str">
            <v>CUST_POS_967</v>
          </cell>
        </row>
        <row r="1213">
          <cell r="C1213" t="str">
            <v>CUST_POS_968</v>
          </cell>
        </row>
        <row r="1214">
          <cell r="C1214" t="str">
            <v>CUST_POS_969</v>
          </cell>
        </row>
        <row r="1215">
          <cell r="C1215" t="str">
            <v>CUST_POS_970</v>
          </cell>
        </row>
        <row r="1216">
          <cell r="C1216" t="str">
            <v>CUST_POS_971</v>
          </cell>
        </row>
        <row r="1217">
          <cell r="C1217" t="str">
            <v>CUST_POS_972</v>
          </cell>
        </row>
        <row r="1218">
          <cell r="C1218" t="str">
            <v>CUST_POS_973</v>
          </cell>
        </row>
        <row r="1219">
          <cell r="C1219" t="str">
            <v>CUST_POS_974</v>
          </cell>
        </row>
        <row r="1220">
          <cell r="C1220" t="str">
            <v>CUST_POS_975</v>
          </cell>
        </row>
        <row r="1221">
          <cell r="C1221" t="str">
            <v>CUST_POS_976</v>
          </cell>
        </row>
        <row r="1222">
          <cell r="C1222" t="str">
            <v>CUST_POS_977</v>
          </cell>
        </row>
        <row r="1223">
          <cell r="C1223" t="str">
            <v>CUST_POS_978</v>
          </cell>
        </row>
        <row r="1224">
          <cell r="C1224" t="str">
            <v>CUST_POS_979</v>
          </cell>
        </row>
        <row r="1225">
          <cell r="C1225" t="str">
            <v>CUST_POS_980</v>
          </cell>
        </row>
        <row r="1226">
          <cell r="C1226" t="str">
            <v>CUST_POS_981</v>
          </cell>
        </row>
        <row r="1227">
          <cell r="C1227" t="str">
            <v>CUST_POS_982</v>
          </cell>
        </row>
        <row r="1228">
          <cell r="C1228" t="str">
            <v>CUST_POS_983</v>
          </cell>
        </row>
        <row r="1229">
          <cell r="C1229" t="str">
            <v>CUST_POS_984</v>
          </cell>
        </row>
        <row r="1230">
          <cell r="C1230" t="str">
            <v>CUST_POS_985</v>
          </cell>
        </row>
        <row r="1231">
          <cell r="C1231" t="str">
            <v>CUST_POS_986</v>
          </cell>
        </row>
        <row r="1232">
          <cell r="C1232" t="str">
            <v>CUST_POS_987</v>
          </cell>
        </row>
        <row r="1233">
          <cell r="C1233" t="str">
            <v>CUST_POS_988</v>
          </cell>
        </row>
        <row r="1234">
          <cell r="C1234" t="str">
            <v>CUST_POS_989</v>
          </cell>
        </row>
        <row r="1235">
          <cell r="C1235" t="str">
            <v>CUST_POS_990</v>
          </cell>
        </row>
        <row r="1236">
          <cell r="C1236" t="str">
            <v>CUST_POS_991</v>
          </cell>
        </row>
        <row r="1237">
          <cell r="C1237" t="str">
            <v>CUST_POS_992</v>
          </cell>
        </row>
        <row r="1238">
          <cell r="C1238" t="str">
            <v>CUST_POS_993</v>
          </cell>
        </row>
        <row r="1239">
          <cell r="C1239" t="str">
            <v>CUST_POS_994</v>
          </cell>
        </row>
        <row r="1240">
          <cell r="C1240" t="str">
            <v>CUST_POS_995</v>
          </cell>
        </row>
        <row r="1241">
          <cell r="C1241" t="str">
            <v>CUST_POS_996</v>
          </cell>
        </row>
        <row r="1242">
          <cell r="C1242" t="str">
            <v>CUST_POS_997</v>
          </cell>
        </row>
        <row r="1243">
          <cell r="C1243" t="str">
            <v>CUST_POS_998</v>
          </cell>
        </row>
        <row r="1244">
          <cell r="C1244" t="str">
            <v>CUST_POS_999</v>
          </cell>
        </row>
        <row r="1245">
          <cell r="C1245" t="str">
            <v>CUST_POS_1000</v>
          </cell>
        </row>
        <row r="1246">
          <cell r="C1246" t="str">
            <v>CUST_POS_1001</v>
          </cell>
        </row>
        <row r="1247">
          <cell r="C1247" t="str">
            <v>CUST_POS_1002</v>
          </cell>
        </row>
        <row r="1248">
          <cell r="C1248" t="str">
            <v>CUST_POS_1003</v>
          </cell>
        </row>
        <row r="1249">
          <cell r="C1249" t="str">
            <v>CUST_POS_1004</v>
          </cell>
        </row>
        <row r="1250">
          <cell r="C1250" t="str">
            <v>CUST_POS_1005</v>
          </cell>
        </row>
        <row r="1251">
          <cell r="C1251" t="str">
            <v>CUST_POS_1006</v>
          </cell>
        </row>
        <row r="1252">
          <cell r="C1252" t="str">
            <v>CUST_POS_1007</v>
          </cell>
        </row>
        <row r="1253">
          <cell r="C1253" t="str">
            <v>CUST_POS_1008</v>
          </cell>
        </row>
        <row r="1254">
          <cell r="C1254" t="str">
            <v>CUST_POS_1009</v>
          </cell>
        </row>
        <row r="1255">
          <cell r="C1255" t="str">
            <v>CUST_POS_1010</v>
          </cell>
        </row>
        <row r="1256">
          <cell r="C1256" t="str">
            <v>CUST_POS_1011</v>
          </cell>
        </row>
        <row r="1257">
          <cell r="C1257" t="str">
            <v>CUST_POS_1012</v>
          </cell>
        </row>
        <row r="1258">
          <cell r="C1258" t="str">
            <v>CUST_POS_1013</v>
          </cell>
        </row>
        <row r="1259">
          <cell r="C1259" t="str">
            <v>CUST_POS_1014</v>
          </cell>
        </row>
        <row r="1260">
          <cell r="C1260" t="str">
            <v>CUST_POS_1015</v>
          </cell>
        </row>
        <row r="1261">
          <cell r="C1261" t="str">
            <v>CUST_POS_1016</v>
          </cell>
        </row>
        <row r="1262">
          <cell r="C1262" t="str">
            <v>CUST_POS_1017</v>
          </cell>
        </row>
        <row r="1263">
          <cell r="C1263" t="str">
            <v>CUST_POS_1018</v>
          </cell>
        </row>
        <row r="1264">
          <cell r="C1264" t="str">
            <v>CUST_POS_1019</v>
          </cell>
        </row>
        <row r="1265">
          <cell r="C1265" t="str">
            <v>CUST_POS_1020</v>
          </cell>
        </row>
        <row r="1266">
          <cell r="C1266" t="str">
            <v>CUST_POS_1021</v>
          </cell>
        </row>
        <row r="1267">
          <cell r="C1267" t="str">
            <v>CUST_POS_1022</v>
          </cell>
        </row>
        <row r="1268">
          <cell r="C1268" t="str">
            <v>CUST_POS_1023</v>
          </cell>
        </row>
        <row r="1269">
          <cell r="C1269" t="str">
            <v>CUST_POS_1024</v>
          </cell>
        </row>
        <row r="1270">
          <cell r="C1270" t="str">
            <v>CUST_POS_1025</v>
          </cell>
        </row>
        <row r="1271">
          <cell r="C1271" t="str">
            <v>CUST_POS_1026</v>
          </cell>
        </row>
        <row r="1272">
          <cell r="C1272" t="str">
            <v>CUST_POS_1027</v>
          </cell>
        </row>
        <row r="1273">
          <cell r="C1273" t="str">
            <v>CUST_POS_1028</v>
          </cell>
        </row>
        <row r="1274">
          <cell r="C1274" t="str">
            <v>CUST_POS_1029</v>
          </cell>
        </row>
        <row r="1275">
          <cell r="C1275" t="str">
            <v>CUST_POS_1030</v>
          </cell>
        </row>
        <row r="1276">
          <cell r="C1276" t="str">
            <v>CUST_POS_1031</v>
          </cell>
        </row>
        <row r="1277">
          <cell r="C1277" t="str">
            <v>CUST_POS_1032</v>
          </cell>
        </row>
        <row r="1278">
          <cell r="C1278" t="str">
            <v>CUST_POS_1033</v>
          </cell>
        </row>
        <row r="1279">
          <cell r="C1279" t="str">
            <v>CUST_POS_1034</v>
          </cell>
        </row>
        <row r="1280">
          <cell r="C1280" t="str">
            <v>CUST_POS_1035</v>
          </cell>
        </row>
        <row r="1281">
          <cell r="C1281" t="str">
            <v>CUST_POS_1036</v>
          </cell>
        </row>
        <row r="1282">
          <cell r="C1282" t="str">
            <v>CUST_POS_1037</v>
          </cell>
        </row>
        <row r="1283">
          <cell r="C1283" t="str">
            <v>CUST_POS_1038</v>
          </cell>
        </row>
        <row r="1284">
          <cell r="C1284" t="str">
            <v>CUST_POS_1039</v>
          </cell>
        </row>
        <row r="1285">
          <cell r="C1285" t="str">
            <v>CUST_POS_1040</v>
          </cell>
        </row>
        <row r="1286">
          <cell r="C1286" t="str">
            <v>CUST_POS_1041</v>
          </cell>
        </row>
        <row r="1287">
          <cell r="C1287" t="str">
            <v>CUST_POS_1042</v>
          </cell>
        </row>
        <row r="1288">
          <cell r="C1288" t="str">
            <v>CUST_POS_1043</v>
          </cell>
        </row>
        <row r="1289">
          <cell r="C1289" t="str">
            <v>CUST_POS_1044</v>
          </cell>
        </row>
        <row r="1290">
          <cell r="C1290" t="str">
            <v>CUST_POS_1045</v>
          </cell>
        </row>
        <row r="1291">
          <cell r="C1291" t="str">
            <v>CUST_POS_1046</v>
          </cell>
        </row>
        <row r="1292">
          <cell r="C1292" t="str">
            <v>CUST_POS_1047</v>
          </cell>
        </row>
        <row r="1293">
          <cell r="C1293" t="str">
            <v>CUST_POS_1048</v>
          </cell>
        </row>
        <row r="1294">
          <cell r="C1294" t="str">
            <v>CUST_POS_1049</v>
          </cell>
        </row>
        <row r="1295">
          <cell r="C1295" t="str">
            <v>CUST_POS_1050</v>
          </cell>
        </row>
        <row r="1296">
          <cell r="C1296" t="str">
            <v>CUST_POS_1051</v>
          </cell>
        </row>
        <row r="1297">
          <cell r="C1297" t="str">
            <v>CUST_POS_1052</v>
          </cell>
        </row>
        <row r="1298">
          <cell r="C1298" t="str">
            <v>CUST_POS_1053</v>
          </cell>
        </row>
        <row r="1299">
          <cell r="C1299" t="str">
            <v>CUST_POS_1054</v>
          </cell>
        </row>
        <row r="1300">
          <cell r="C1300" t="str">
            <v>CUST_POS_1055</v>
          </cell>
        </row>
        <row r="1301">
          <cell r="C1301" t="str">
            <v>CUST_POS_1056</v>
          </cell>
        </row>
        <row r="1302">
          <cell r="C1302" t="str">
            <v>CUST_POS_1057</v>
          </cell>
        </row>
        <row r="1303">
          <cell r="C1303" t="str">
            <v>CUST_POS_1058</v>
          </cell>
        </row>
        <row r="1304">
          <cell r="C1304" t="str">
            <v>CUST_POS_1059</v>
          </cell>
        </row>
        <row r="1305">
          <cell r="C1305" t="str">
            <v>CUST_POS_1060</v>
          </cell>
        </row>
        <row r="1306">
          <cell r="C1306" t="str">
            <v>CUST_POS_1061</v>
          </cell>
        </row>
        <row r="1307">
          <cell r="C1307" t="str">
            <v>CUST_POS_1062</v>
          </cell>
        </row>
        <row r="1308">
          <cell r="C1308" t="str">
            <v>CUST_POS_1063</v>
          </cell>
        </row>
        <row r="1309">
          <cell r="C1309" t="str">
            <v>CUST_POS_1064</v>
          </cell>
        </row>
        <row r="1310">
          <cell r="C1310" t="str">
            <v>CUST_POS_1065</v>
          </cell>
        </row>
        <row r="1311">
          <cell r="C1311" t="str">
            <v>CUST_POS_1066</v>
          </cell>
        </row>
        <row r="1312">
          <cell r="C1312" t="str">
            <v>CUST_POS_1067</v>
          </cell>
        </row>
        <row r="1313">
          <cell r="C1313" t="str">
            <v>CUST_POS_1068</v>
          </cell>
        </row>
        <row r="1314">
          <cell r="C1314" t="str">
            <v>CUST_POS_1069</v>
          </cell>
        </row>
        <row r="1315">
          <cell r="C1315" t="str">
            <v>CUST_POS_1070</v>
          </cell>
        </row>
        <row r="1316">
          <cell r="C1316" t="str">
            <v>CUST_POS_1071</v>
          </cell>
        </row>
        <row r="1317">
          <cell r="C1317" t="str">
            <v>CUST_POS_1072</v>
          </cell>
        </row>
        <row r="1318">
          <cell r="C1318" t="str">
            <v>CUST_POS_1073</v>
          </cell>
        </row>
        <row r="1319">
          <cell r="C1319" t="str">
            <v>CUST_POS_1074</v>
          </cell>
        </row>
        <row r="1320">
          <cell r="C1320" t="str">
            <v>CUST_POS_1075</v>
          </cell>
        </row>
        <row r="1321">
          <cell r="C1321" t="str">
            <v>CUST_POS_1076</v>
          </cell>
        </row>
        <row r="1322">
          <cell r="C1322" t="str">
            <v>CUST_POS_1077</v>
          </cell>
        </row>
        <row r="1323">
          <cell r="C1323" t="str">
            <v>CUST_POS_1078</v>
          </cell>
        </row>
        <row r="1324">
          <cell r="C1324" t="str">
            <v>CUST_POS_1079</v>
          </cell>
        </row>
        <row r="1325">
          <cell r="C1325" t="str">
            <v>CUST_POS_1080</v>
          </cell>
        </row>
        <row r="1326">
          <cell r="C1326" t="str">
            <v>CUST_POS_1081</v>
          </cell>
        </row>
        <row r="1327">
          <cell r="C1327" t="str">
            <v>CUST_POS_1082</v>
          </cell>
        </row>
        <row r="1328">
          <cell r="C1328" t="str">
            <v>CUST_POS_1083</v>
          </cell>
        </row>
        <row r="1329">
          <cell r="C1329" t="str">
            <v>CUST_POS_1084</v>
          </cell>
        </row>
        <row r="1330">
          <cell r="C1330" t="str">
            <v>CUST_POS_1085</v>
          </cell>
        </row>
        <row r="1331">
          <cell r="C1331" t="str">
            <v>CUST_POS_1086</v>
          </cell>
        </row>
        <row r="1332">
          <cell r="C1332" t="str">
            <v>CUST_POS_1087</v>
          </cell>
        </row>
        <row r="1333">
          <cell r="C1333" t="str">
            <v>CUST_POS_1088</v>
          </cell>
        </row>
        <row r="1334">
          <cell r="C1334" t="str">
            <v>CUST_POS_1089</v>
          </cell>
        </row>
        <row r="1335">
          <cell r="C1335" t="str">
            <v>CUST_POS_1090</v>
          </cell>
        </row>
        <row r="1336">
          <cell r="C1336" t="str">
            <v>CUST_POS_1091</v>
          </cell>
        </row>
        <row r="1337">
          <cell r="C1337" t="str">
            <v>CUST_POS_1092</v>
          </cell>
        </row>
        <row r="1338">
          <cell r="C1338" t="str">
            <v>CUST_POS_1093</v>
          </cell>
        </row>
        <row r="1339">
          <cell r="C1339" t="str">
            <v>CUST_POS_1094</v>
          </cell>
        </row>
        <row r="1340">
          <cell r="C1340" t="str">
            <v>CUST_POS_1095</v>
          </cell>
        </row>
        <row r="1341">
          <cell r="C1341" t="str">
            <v>CUST_POS_1096</v>
          </cell>
        </row>
        <row r="1342">
          <cell r="C1342" t="str">
            <v>CUST_POS_1097</v>
          </cell>
        </row>
        <row r="1343">
          <cell r="C1343" t="str">
            <v>CUST_POS_1098</v>
          </cell>
        </row>
        <row r="1344">
          <cell r="C1344" t="str">
            <v>CUST_POS_1099</v>
          </cell>
        </row>
        <row r="1345">
          <cell r="C1345" t="str">
            <v>CUST_POS_1100</v>
          </cell>
        </row>
        <row r="1346">
          <cell r="C1346" t="str">
            <v>CUST_POS_1101</v>
          </cell>
        </row>
        <row r="1347">
          <cell r="C1347" t="str">
            <v>CUST_POS_1102</v>
          </cell>
        </row>
        <row r="1348">
          <cell r="C1348" t="str">
            <v>CUST_POS_1103</v>
          </cell>
        </row>
        <row r="1349">
          <cell r="C1349" t="str">
            <v>CUST_POS_1104</v>
          </cell>
        </row>
        <row r="1350">
          <cell r="C1350" t="str">
            <v>CUST_POS_1105</v>
          </cell>
        </row>
        <row r="1351">
          <cell r="C1351" t="str">
            <v>CUST_POS_1106</v>
          </cell>
        </row>
        <row r="1352">
          <cell r="C1352" t="str">
            <v>CUST_POS_1107</v>
          </cell>
        </row>
        <row r="1353">
          <cell r="C1353" t="str">
            <v>CUST_POS_1108</v>
          </cell>
        </row>
        <row r="1354">
          <cell r="C1354" t="str">
            <v>CUST_POS_1109</v>
          </cell>
        </row>
        <row r="1355">
          <cell r="C1355" t="str">
            <v>CUST_POS_1110</v>
          </cell>
        </row>
        <row r="1356">
          <cell r="C1356" t="str">
            <v>CUST_POS_1111</v>
          </cell>
        </row>
        <row r="1357">
          <cell r="C1357" t="str">
            <v>CUST_POS_1112</v>
          </cell>
        </row>
        <row r="1358">
          <cell r="C1358" t="str">
            <v>CUST_POS_1113</v>
          </cell>
        </row>
        <row r="1359">
          <cell r="C1359" t="str">
            <v>CUST_POS_1114</v>
          </cell>
        </row>
        <row r="1360">
          <cell r="C1360" t="str">
            <v>CUST_POS_1115</v>
          </cell>
        </row>
        <row r="1361">
          <cell r="C1361" t="str">
            <v>CUST_POS_1116</v>
          </cell>
        </row>
        <row r="1362">
          <cell r="C1362" t="str">
            <v>CUST_POS_1117</v>
          </cell>
        </row>
        <row r="1363">
          <cell r="C1363" t="str">
            <v>CUST_POS_1118</v>
          </cell>
        </row>
        <row r="1364">
          <cell r="C1364" t="str">
            <v>CUST_POS_1119</v>
          </cell>
        </row>
        <row r="1365">
          <cell r="C1365" t="str">
            <v>CUST_POS_1120</v>
          </cell>
        </row>
        <row r="1366">
          <cell r="C1366" t="str">
            <v>CUST_POS_1121</v>
          </cell>
        </row>
        <row r="1367">
          <cell r="C1367" t="str">
            <v>CUST_POS_1122</v>
          </cell>
        </row>
        <row r="1368">
          <cell r="C1368" t="str">
            <v>CUST_POS_1123</v>
          </cell>
        </row>
        <row r="1369">
          <cell r="C1369" t="str">
            <v>CUST_POS_1124</v>
          </cell>
        </row>
        <row r="1370">
          <cell r="C1370" t="str">
            <v>CUST_POS_1125</v>
          </cell>
        </row>
        <row r="1371">
          <cell r="C1371" t="str">
            <v>CUST_POS_1126</v>
          </cell>
        </row>
        <row r="1372">
          <cell r="C1372" t="str">
            <v>CUST_POS_1127</v>
          </cell>
        </row>
        <row r="1373">
          <cell r="C1373" t="str">
            <v>CUST_POS_1128</v>
          </cell>
        </row>
        <row r="1374">
          <cell r="C1374" t="str">
            <v>CUST_POS_1129</v>
          </cell>
        </row>
        <row r="1375">
          <cell r="C1375" t="str">
            <v>CUST_POS_1130</v>
          </cell>
        </row>
        <row r="1376">
          <cell r="C1376" t="str">
            <v>CUST_POS_1131</v>
          </cell>
        </row>
        <row r="1377">
          <cell r="C1377" t="str">
            <v>CUST_POS_1132</v>
          </cell>
        </row>
        <row r="1378">
          <cell r="C1378" t="str">
            <v>CUST_POS_1133</v>
          </cell>
        </row>
        <row r="1379">
          <cell r="C1379" t="str">
            <v>CUST_POS_1134</v>
          </cell>
        </row>
        <row r="1380">
          <cell r="C1380" t="str">
            <v>CUST_POS_1135</v>
          </cell>
        </row>
        <row r="1381">
          <cell r="C1381" t="str">
            <v>CUST_POS_1136</v>
          </cell>
        </row>
        <row r="1382">
          <cell r="C1382" t="str">
            <v>CUST_POS_1137</v>
          </cell>
        </row>
        <row r="1383">
          <cell r="C1383" t="str">
            <v>CUST_POS_1138</v>
          </cell>
        </row>
        <row r="1384">
          <cell r="C1384" t="str">
            <v>CUST_POS_1139</v>
          </cell>
        </row>
        <row r="1385">
          <cell r="C1385" t="str">
            <v>CUST_POS_1140</v>
          </cell>
        </row>
        <row r="1386">
          <cell r="C1386" t="str">
            <v>CUST_POS_1141</v>
          </cell>
        </row>
        <row r="1387">
          <cell r="C1387" t="str">
            <v>CUST_POS_1142</v>
          </cell>
        </row>
        <row r="1388">
          <cell r="C1388" t="str">
            <v>CUST_POS_1143</v>
          </cell>
        </row>
        <row r="1389">
          <cell r="C1389" t="str">
            <v>CUST_POS_1144</v>
          </cell>
        </row>
        <row r="1390">
          <cell r="C1390" t="str">
            <v>CUST_POS_1145</v>
          </cell>
        </row>
        <row r="1391">
          <cell r="C1391" t="str">
            <v>CUST_POS_1146</v>
          </cell>
        </row>
        <row r="1392">
          <cell r="C1392" t="str">
            <v>CUST_POS_1147</v>
          </cell>
        </row>
        <row r="1393">
          <cell r="C1393" t="str">
            <v>CUST_POS_1148</v>
          </cell>
        </row>
        <row r="1394">
          <cell r="C1394" t="str">
            <v>CUST_POS_1149</v>
          </cell>
        </row>
        <row r="1395">
          <cell r="C1395" t="str">
            <v>CUST_POS_1150</v>
          </cell>
        </row>
        <row r="1396">
          <cell r="C1396" t="str">
            <v>CUST_POS_1151</v>
          </cell>
        </row>
        <row r="1397">
          <cell r="C1397" t="str">
            <v>CUST_POS_1152</v>
          </cell>
        </row>
        <row r="1398">
          <cell r="C1398" t="str">
            <v>CUST_POS_1153</v>
          </cell>
        </row>
        <row r="1399">
          <cell r="C1399" t="str">
            <v>CUST_POS_1154</v>
          </cell>
        </row>
        <row r="1400">
          <cell r="C1400" t="str">
            <v>CUST_POS_1155</v>
          </cell>
        </row>
        <row r="1401">
          <cell r="C1401" t="str">
            <v>CUST_POS_1156</v>
          </cell>
        </row>
        <row r="1402">
          <cell r="C1402" t="str">
            <v>CUST_POS_1157</v>
          </cell>
        </row>
        <row r="1403">
          <cell r="C1403" t="str">
            <v>CUST_POS_1158</v>
          </cell>
        </row>
        <row r="1404">
          <cell r="C1404" t="str">
            <v>CUST_POS_1159</v>
          </cell>
        </row>
        <row r="1405">
          <cell r="C1405" t="str">
            <v>CUST_POS_1160</v>
          </cell>
        </row>
        <row r="1406">
          <cell r="C1406" t="str">
            <v>CUST_POS_1161</v>
          </cell>
        </row>
        <row r="1407">
          <cell r="C1407" t="str">
            <v>CUST_POS_1162</v>
          </cell>
        </row>
        <row r="1408">
          <cell r="C1408" t="str">
            <v>CUST_POS_1163</v>
          </cell>
        </row>
        <row r="1409">
          <cell r="C1409" t="str">
            <v>CUST_POS_1164</v>
          </cell>
        </row>
        <row r="1410">
          <cell r="C1410" t="str">
            <v>CUST_POS_1165</v>
          </cell>
        </row>
        <row r="1411">
          <cell r="C1411" t="str">
            <v>CUST_POS_1166</v>
          </cell>
        </row>
        <row r="1412">
          <cell r="C1412" t="str">
            <v>CUST_POS_1167</v>
          </cell>
        </row>
        <row r="1413">
          <cell r="C1413" t="str">
            <v>CUST_POS_1168</v>
          </cell>
        </row>
        <row r="1414">
          <cell r="C1414" t="str">
            <v>CUST_POS_1169</v>
          </cell>
        </row>
        <row r="1415">
          <cell r="C1415" t="str">
            <v>CUST_POS_1170</v>
          </cell>
        </row>
        <row r="1416">
          <cell r="C1416" t="str">
            <v>CUST_POS_1171</v>
          </cell>
        </row>
        <row r="1417">
          <cell r="C1417" t="str">
            <v>CUST_POS_1172</v>
          </cell>
        </row>
        <row r="1418">
          <cell r="C1418" t="str">
            <v>CUST_POS_1173</v>
          </cell>
        </row>
        <row r="1419">
          <cell r="C1419" t="str">
            <v>CUST_POS_1174</v>
          </cell>
        </row>
        <row r="1420">
          <cell r="C1420" t="str">
            <v>CUST_POS_1175</v>
          </cell>
        </row>
        <row r="1421">
          <cell r="C1421" t="str">
            <v>CUST_POS_1176</v>
          </cell>
        </row>
        <row r="1422">
          <cell r="C1422" t="str">
            <v>CUST_POS_1177</v>
          </cell>
        </row>
        <row r="1423">
          <cell r="C1423" t="str">
            <v>CUST_POS_1178</v>
          </cell>
        </row>
        <row r="1424">
          <cell r="C1424" t="str">
            <v>CUST_POS_1179</v>
          </cell>
        </row>
        <row r="1425">
          <cell r="C1425" t="str">
            <v>CUST_POS_1180</v>
          </cell>
        </row>
        <row r="1426">
          <cell r="C1426" t="str">
            <v>CUST_POS_1181</v>
          </cell>
        </row>
        <row r="1427">
          <cell r="C1427" t="str">
            <v>CUST_POS_1182</v>
          </cell>
        </row>
        <row r="1428">
          <cell r="C1428" t="str">
            <v>CUST_POS_1183</v>
          </cell>
        </row>
        <row r="1429">
          <cell r="C1429" t="str">
            <v>CUST_POS_1184</v>
          </cell>
        </row>
        <row r="1430">
          <cell r="C1430" t="str">
            <v>CUST_POS_1185</v>
          </cell>
        </row>
        <row r="1431">
          <cell r="C1431" t="str">
            <v>CUST_POS_1186</v>
          </cell>
        </row>
        <row r="1432">
          <cell r="C1432" t="str">
            <v>CUST_POS_1187</v>
          </cell>
        </row>
        <row r="1433">
          <cell r="C1433" t="str">
            <v>CUST_POS_1188</v>
          </cell>
        </row>
        <row r="1434">
          <cell r="C1434" t="str">
            <v>CUST_POS_1189</v>
          </cell>
        </row>
        <row r="1435">
          <cell r="C1435" t="str">
            <v>CUST_POS_1190</v>
          </cell>
        </row>
        <row r="1436">
          <cell r="C1436" t="str">
            <v>CUST_POS_1191</v>
          </cell>
        </row>
        <row r="1437">
          <cell r="C1437" t="str">
            <v>CUST_POS_1192</v>
          </cell>
        </row>
        <row r="1438">
          <cell r="C1438" t="str">
            <v>CUST_POS_1193</v>
          </cell>
        </row>
        <row r="1439">
          <cell r="C1439" t="str">
            <v>CUST_POS_1194</v>
          </cell>
        </row>
        <row r="1440">
          <cell r="C1440" t="str">
            <v>CUST_POS_1195</v>
          </cell>
        </row>
        <row r="1441">
          <cell r="C1441" t="str">
            <v>CUST_POS_1196</v>
          </cell>
        </row>
        <row r="1442">
          <cell r="C1442" t="str">
            <v>CUST_POS_1197</v>
          </cell>
        </row>
        <row r="1443">
          <cell r="C1443" t="str">
            <v>CUST_POS_1198</v>
          </cell>
        </row>
        <row r="1444">
          <cell r="C1444" t="str">
            <v>CUST_POS_1199</v>
          </cell>
        </row>
        <row r="1445">
          <cell r="C1445" t="str">
            <v>CUST_POS_1200</v>
          </cell>
        </row>
        <row r="1446">
          <cell r="C1446" t="str">
            <v>CUST_POS_1201</v>
          </cell>
        </row>
        <row r="1447">
          <cell r="C1447" t="str">
            <v>CUST_POS_1202</v>
          </cell>
        </row>
        <row r="1448">
          <cell r="C1448" t="str">
            <v>CUST_POS_1203</v>
          </cell>
        </row>
        <row r="1449">
          <cell r="C1449" t="str">
            <v>CUST_POS_1204</v>
          </cell>
        </row>
        <row r="1450">
          <cell r="C1450" t="str">
            <v>CUST_POS_1205</v>
          </cell>
        </row>
        <row r="1451">
          <cell r="C1451" t="str">
            <v>CUST_POS_1206</v>
          </cell>
        </row>
        <row r="1452">
          <cell r="C1452" t="str">
            <v>CUST_POS_1207</v>
          </cell>
        </row>
        <row r="1453">
          <cell r="C1453" t="str">
            <v>CUST_POS_1208</v>
          </cell>
        </row>
        <row r="1454">
          <cell r="C1454" t="str">
            <v>CUST_POS_1209</v>
          </cell>
        </row>
        <row r="1455">
          <cell r="C1455" t="str">
            <v>CUST_POS_1210</v>
          </cell>
        </row>
        <row r="1456">
          <cell r="C1456" t="str">
            <v>CUST_POS_1211</v>
          </cell>
        </row>
        <row r="1457">
          <cell r="C1457" t="str">
            <v>CUST_POS_1212</v>
          </cell>
        </row>
        <row r="1458">
          <cell r="C1458" t="str">
            <v>CUST_POS_1213</v>
          </cell>
        </row>
        <row r="1459">
          <cell r="C1459" t="str">
            <v>CUST_POS_1214</v>
          </cell>
        </row>
        <row r="1460">
          <cell r="C1460" t="str">
            <v>CUST_POS_1215</v>
          </cell>
        </row>
        <row r="1461">
          <cell r="C1461" t="str">
            <v>CUST_POS_1216</v>
          </cell>
        </row>
        <row r="1462">
          <cell r="C1462" t="str">
            <v>CUST_POS_1217</v>
          </cell>
        </row>
        <row r="1463">
          <cell r="C1463" t="str">
            <v>CUST_POS_1218</v>
          </cell>
        </row>
        <row r="1464">
          <cell r="C1464" t="str">
            <v>CUST_POS_1219</v>
          </cell>
        </row>
        <row r="1465">
          <cell r="C1465" t="str">
            <v>CUST_POS_1220</v>
          </cell>
        </row>
        <row r="1466">
          <cell r="C1466" t="str">
            <v>CUST_POS_1221</v>
          </cell>
        </row>
        <row r="1467">
          <cell r="C1467" t="str">
            <v>CUST_POS_1222</v>
          </cell>
        </row>
        <row r="1468">
          <cell r="C1468" t="str">
            <v>CUST_POS_1223</v>
          </cell>
        </row>
        <row r="1469">
          <cell r="C1469" t="str">
            <v>CUST_POS_1224</v>
          </cell>
        </row>
        <row r="1470">
          <cell r="C1470" t="str">
            <v>CUST_POS_1225</v>
          </cell>
        </row>
        <row r="1471">
          <cell r="C1471" t="str">
            <v>CUST_POS_1226</v>
          </cell>
        </row>
        <row r="1472">
          <cell r="C1472" t="str">
            <v>CUST_POS_1227</v>
          </cell>
        </row>
        <row r="1473">
          <cell r="C1473" t="str">
            <v>CUST_POS_1228</v>
          </cell>
        </row>
        <row r="1474">
          <cell r="C1474" t="str">
            <v>CUST_POS_1229</v>
          </cell>
        </row>
        <row r="1475">
          <cell r="C1475" t="str">
            <v>CUST_POS_1230</v>
          </cell>
        </row>
        <row r="1476">
          <cell r="C1476" t="str">
            <v>CUST_POS_1231</v>
          </cell>
        </row>
        <row r="1477">
          <cell r="C1477" t="str">
            <v>CUST_POS_1232</v>
          </cell>
        </row>
        <row r="1478">
          <cell r="C1478" t="str">
            <v>CUST_POS_1233</v>
          </cell>
        </row>
        <row r="1479">
          <cell r="C1479" t="str">
            <v>CUST_POS_1234</v>
          </cell>
        </row>
        <row r="1480">
          <cell r="C1480" t="str">
            <v>CUST_POS_1235</v>
          </cell>
        </row>
        <row r="1481">
          <cell r="C1481" t="str">
            <v>CUST_POS_1236</v>
          </cell>
        </row>
        <row r="1482">
          <cell r="C1482" t="str">
            <v>CUST_POS_1237</v>
          </cell>
        </row>
        <row r="1483">
          <cell r="C1483" t="str">
            <v>CUST_POS_1238</v>
          </cell>
        </row>
        <row r="1484">
          <cell r="C1484" t="str">
            <v>CUST_POS_1239</v>
          </cell>
        </row>
        <row r="1485">
          <cell r="C1485" t="str">
            <v>CUST_POS_1240</v>
          </cell>
        </row>
        <row r="1486">
          <cell r="C1486" t="str">
            <v>CUST_POS_1241</v>
          </cell>
        </row>
        <row r="1487">
          <cell r="C1487" t="str">
            <v>CUST_POS_1242</v>
          </cell>
        </row>
        <row r="1488">
          <cell r="C1488" t="str">
            <v>CUST_POS_1243</v>
          </cell>
        </row>
        <row r="1489">
          <cell r="C1489" t="str">
            <v>CUST_POS_1244</v>
          </cell>
        </row>
        <row r="1490">
          <cell r="C1490" t="str">
            <v>CUST_POS_1245</v>
          </cell>
        </row>
        <row r="1491">
          <cell r="C1491" t="str">
            <v>CUST_POS_1246</v>
          </cell>
        </row>
        <row r="1492">
          <cell r="C1492" t="str">
            <v>CUST_POS_1247</v>
          </cell>
        </row>
        <row r="1493">
          <cell r="C1493" t="str">
            <v>CUST_POS_1248</v>
          </cell>
        </row>
        <row r="1494">
          <cell r="C1494" t="str">
            <v>CUST_POS_1249</v>
          </cell>
        </row>
        <row r="1495">
          <cell r="C1495" t="str">
            <v>CUST_POS_1250</v>
          </cell>
        </row>
        <row r="1496">
          <cell r="C1496" t="str">
            <v>CUST_POS_1251</v>
          </cell>
        </row>
        <row r="1497">
          <cell r="C1497" t="str">
            <v>CUST_POS_1252</v>
          </cell>
        </row>
        <row r="1498">
          <cell r="C1498" t="str">
            <v>CUST_POS_1253</v>
          </cell>
        </row>
        <row r="1499">
          <cell r="C1499" t="str">
            <v>CUST_POS_1254</v>
          </cell>
        </row>
        <row r="1500">
          <cell r="C1500" t="str">
            <v>CUST_POS_1255</v>
          </cell>
        </row>
        <row r="1501">
          <cell r="C1501" t="str">
            <v>CUST_POS_1256</v>
          </cell>
        </row>
        <row r="1502">
          <cell r="C1502" t="str">
            <v>CUST_POS_1257</v>
          </cell>
        </row>
        <row r="1503">
          <cell r="C1503" t="str">
            <v>CUST_POS_1258</v>
          </cell>
        </row>
        <row r="1504">
          <cell r="C1504" t="str">
            <v>CUST_POS_1259</v>
          </cell>
        </row>
        <row r="1505">
          <cell r="C1505" t="str">
            <v>CUST_POS_1260</v>
          </cell>
        </row>
        <row r="1506">
          <cell r="C1506" t="str">
            <v>CUST_POS_1261</v>
          </cell>
        </row>
        <row r="1507">
          <cell r="C1507" t="str">
            <v>CUST_POS_1262</v>
          </cell>
        </row>
        <row r="1508">
          <cell r="C1508" t="str">
            <v>CUST_POS_1263</v>
          </cell>
        </row>
        <row r="1509">
          <cell r="C1509" t="str">
            <v>CUST_POS_1264</v>
          </cell>
        </row>
        <row r="1510">
          <cell r="C1510" t="str">
            <v>CUST_POS_1265</v>
          </cell>
        </row>
        <row r="1511">
          <cell r="C1511" t="str">
            <v>CUST_POS_1266</v>
          </cell>
        </row>
        <row r="1512">
          <cell r="C1512" t="str">
            <v>CUST_POS_1267</v>
          </cell>
        </row>
        <row r="1513">
          <cell r="C1513" t="str">
            <v>CUST_POS_1268</v>
          </cell>
        </row>
        <row r="1514">
          <cell r="C1514" t="str">
            <v>CUST_POS_1269</v>
          </cell>
        </row>
        <row r="1515">
          <cell r="C1515" t="str">
            <v>CUST_POS_1270</v>
          </cell>
        </row>
        <row r="1516">
          <cell r="C1516" t="str">
            <v>CUST_POS_1271</v>
          </cell>
        </row>
        <row r="1517">
          <cell r="C1517" t="str">
            <v>CUST_POS_1272</v>
          </cell>
        </row>
        <row r="1518">
          <cell r="C1518" t="str">
            <v>CUST_POS_1273</v>
          </cell>
        </row>
        <row r="1519">
          <cell r="C1519" t="str">
            <v>CUST_POS_1274</v>
          </cell>
        </row>
        <row r="1520">
          <cell r="C1520" t="str">
            <v>CUST_POS_1275</v>
          </cell>
        </row>
        <row r="1521">
          <cell r="C1521" t="str">
            <v>CUST_POS_1276</v>
          </cell>
        </row>
        <row r="1522">
          <cell r="C1522" t="str">
            <v>CUST_POS_1277</v>
          </cell>
        </row>
        <row r="1523">
          <cell r="C1523" t="str">
            <v>CUST_POS_1278</v>
          </cell>
        </row>
        <row r="1524">
          <cell r="C1524" t="str">
            <v>CUST_POS_1279</v>
          </cell>
        </row>
        <row r="1525">
          <cell r="C1525" t="str">
            <v>CUST_POS_1280</v>
          </cell>
        </row>
        <row r="1526">
          <cell r="C1526" t="str">
            <v>CUST_POS_1281</v>
          </cell>
        </row>
        <row r="1527">
          <cell r="C1527" t="str">
            <v>CUST_POS_1282</v>
          </cell>
        </row>
        <row r="1528">
          <cell r="C1528" t="str">
            <v>CUST_POS_1283</v>
          </cell>
        </row>
        <row r="1529">
          <cell r="C1529" t="str">
            <v>CUST_POS_1284</v>
          </cell>
        </row>
        <row r="1530">
          <cell r="C1530" t="str">
            <v>CUST_POS_1285</v>
          </cell>
        </row>
        <row r="1531">
          <cell r="C1531" t="str">
            <v>CUST_POS_1286</v>
          </cell>
        </row>
        <row r="1532">
          <cell r="C1532" t="str">
            <v>CUST_POS_1287</v>
          </cell>
        </row>
        <row r="1533">
          <cell r="C1533" t="str">
            <v>CUST_POS_1288</v>
          </cell>
        </row>
        <row r="1534">
          <cell r="C1534" t="str">
            <v>CUST_POS_1289</v>
          </cell>
        </row>
        <row r="1535">
          <cell r="C1535" t="str">
            <v>CUST_POS_1290</v>
          </cell>
        </row>
        <row r="1536">
          <cell r="C1536" t="str">
            <v>CUST_POS_1291</v>
          </cell>
        </row>
        <row r="1537">
          <cell r="C1537" t="str">
            <v>CUST_POS_1292</v>
          </cell>
        </row>
        <row r="1538">
          <cell r="C1538" t="str">
            <v>CUST_POS_1293</v>
          </cell>
        </row>
        <row r="1539">
          <cell r="C1539" t="str">
            <v>CUST_POS_1294</v>
          </cell>
        </row>
        <row r="1540">
          <cell r="C1540" t="str">
            <v>CUST_POS_1295</v>
          </cell>
        </row>
        <row r="1541">
          <cell r="C1541" t="str">
            <v>CUST_POS_1296</v>
          </cell>
        </row>
        <row r="1542">
          <cell r="C1542" t="str">
            <v>CUST_POS_1297</v>
          </cell>
        </row>
        <row r="1543">
          <cell r="C1543" t="str">
            <v>CUST_POS_1298</v>
          </cell>
        </row>
        <row r="1544">
          <cell r="C1544" t="str">
            <v>CUST_POS_1299</v>
          </cell>
        </row>
        <row r="1545">
          <cell r="C1545" t="str">
            <v>CUST_POS_1300</v>
          </cell>
        </row>
        <row r="1546">
          <cell r="C1546" t="str">
            <v>CUST_POS_1301</v>
          </cell>
        </row>
        <row r="1547">
          <cell r="C1547" t="str">
            <v>CUST_POS_1302</v>
          </cell>
        </row>
        <row r="1548">
          <cell r="C1548" t="str">
            <v>CUST_POS_1303</v>
          </cell>
        </row>
        <row r="1549">
          <cell r="C1549" t="str">
            <v>CUST_POS_1304</v>
          </cell>
        </row>
        <row r="1550">
          <cell r="C1550" t="str">
            <v>CUST_POS_1305</v>
          </cell>
        </row>
        <row r="1551">
          <cell r="C1551" t="str">
            <v>CUST_POS_1306</v>
          </cell>
        </row>
        <row r="1552">
          <cell r="C1552" t="str">
            <v>CUST_POS_1307</v>
          </cell>
        </row>
        <row r="1553">
          <cell r="C1553" t="str">
            <v>CUST_POS_1308</v>
          </cell>
        </row>
        <row r="1554">
          <cell r="C1554" t="str">
            <v>CUST_POS_1309</v>
          </cell>
        </row>
        <row r="1555">
          <cell r="C1555" t="str">
            <v>CUST_POS_1310</v>
          </cell>
        </row>
        <row r="1556">
          <cell r="C1556" t="str">
            <v>CUST_POS_1311</v>
          </cell>
        </row>
        <row r="1557">
          <cell r="C1557" t="str">
            <v>CUST_POS_1312</v>
          </cell>
        </row>
        <row r="1558">
          <cell r="C1558" t="str">
            <v>CUST_POS_1313</v>
          </cell>
        </row>
        <row r="1559">
          <cell r="C1559" t="str">
            <v>CUST_POS_1314</v>
          </cell>
        </row>
        <row r="1560">
          <cell r="C1560" t="str">
            <v>CUST_POS_1315</v>
          </cell>
        </row>
        <row r="1561">
          <cell r="C1561" t="str">
            <v>CUST_POS_1316</v>
          </cell>
        </row>
        <row r="1562">
          <cell r="C1562" t="str">
            <v>CUST_POS_1317</v>
          </cell>
        </row>
        <row r="1563">
          <cell r="C1563" t="str">
            <v>CUST_POS_1318</v>
          </cell>
        </row>
        <row r="1564">
          <cell r="C1564" t="str">
            <v>CUST_POS_1319</v>
          </cell>
        </row>
        <row r="1565">
          <cell r="C1565" t="str">
            <v>CUST_POS_1320</v>
          </cell>
        </row>
        <row r="1566">
          <cell r="C1566" t="str">
            <v>CUST_POS_1321</v>
          </cell>
        </row>
        <row r="1567">
          <cell r="C1567" t="str">
            <v>CUST_POS_1322</v>
          </cell>
        </row>
        <row r="1568">
          <cell r="C1568" t="str">
            <v>CUST_POS_1323</v>
          </cell>
        </row>
        <row r="1569">
          <cell r="C1569" t="str">
            <v>CUST_POS_1324</v>
          </cell>
        </row>
        <row r="1570">
          <cell r="C1570" t="str">
            <v>CUST_POS_1325</v>
          </cell>
        </row>
        <row r="1571">
          <cell r="C1571" t="str">
            <v>CUST_POS_1326</v>
          </cell>
        </row>
        <row r="1572">
          <cell r="C1572" t="str">
            <v>CUST_POS_1327</v>
          </cell>
        </row>
        <row r="1573">
          <cell r="C1573" t="str">
            <v>CUST_POS_1328</v>
          </cell>
        </row>
        <row r="1574">
          <cell r="C1574" t="str">
            <v>CUST_POS_1329</v>
          </cell>
        </row>
        <row r="1575">
          <cell r="C1575" t="str">
            <v>CUST_POS_1330</v>
          </cell>
        </row>
        <row r="1576">
          <cell r="C1576" t="str">
            <v>CUST_POS_1331</v>
          </cell>
        </row>
        <row r="1577">
          <cell r="C1577" t="str">
            <v>CUST_POS_1332</v>
          </cell>
        </row>
        <row r="1578">
          <cell r="C1578" t="str">
            <v>CUST_POS_1333</v>
          </cell>
        </row>
        <row r="1579">
          <cell r="C1579" t="str">
            <v>CUST_POS_1334</v>
          </cell>
        </row>
        <row r="1580">
          <cell r="C1580" t="str">
            <v>CUST_POS_1335</v>
          </cell>
        </row>
        <row r="1581">
          <cell r="C1581" t="str">
            <v>CUST_POS_1336</v>
          </cell>
        </row>
        <row r="1582">
          <cell r="C1582" t="str">
            <v>CUST_POS_1337</v>
          </cell>
        </row>
        <row r="1583">
          <cell r="C1583" t="str">
            <v>CUST_POS_1338</v>
          </cell>
        </row>
        <row r="1584">
          <cell r="C1584" t="str">
            <v>CUST_POS_1339</v>
          </cell>
        </row>
        <row r="1585">
          <cell r="C1585" t="str">
            <v>CUST_POS_1340</v>
          </cell>
        </row>
        <row r="1586">
          <cell r="C1586" t="str">
            <v>CUST_POS_1341</v>
          </cell>
        </row>
        <row r="1587">
          <cell r="C1587" t="str">
            <v>CUST_POS_1342</v>
          </cell>
        </row>
        <row r="1588">
          <cell r="C1588" t="str">
            <v>CUST_POS_1343</v>
          </cell>
        </row>
        <row r="1589">
          <cell r="C1589" t="str">
            <v>CUST_POS_1344</v>
          </cell>
        </row>
        <row r="1590">
          <cell r="C1590" t="str">
            <v>CUST_POS_1345</v>
          </cell>
        </row>
        <row r="1591">
          <cell r="C1591" t="str">
            <v>CUST_POS_1346</v>
          </cell>
        </row>
        <row r="1592">
          <cell r="C1592" t="str">
            <v>CUST_POS_1347</v>
          </cell>
        </row>
        <row r="1593">
          <cell r="C1593" t="str">
            <v>CUST_POS_1348</v>
          </cell>
        </row>
        <row r="1594">
          <cell r="C1594" t="str">
            <v>CUST_POS_1349</v>
          </cell>
        </row>
        <row r="1595">
          <cell r="C1595" t="str">
            <v>CUST_POS_1350</v>
          </cell>
        </row>
        <row r="1596">
          <cell r="C1596" t="str">
            <v>CUST_POS_1351</v>
          </cell>
        </row>
        <row r="1597">
          <cell r="C1597" t="str">
            <v>CUST_POS_1352</v>
          </cell>
        </row>
        <row r="1598">
          <cell r="C1598" t="str">
            <v>CUST_POS_1353</v>
          </cell>
        </row>
        <row r="1599">
          <cell r="C1599" t="str">
            <v>CUST_POS_1354</v>
          </cell>
        </row>
        <row r="1600">
          <cell r="C1600" t="str">
            <v>CUST_POS_1355</v>
          </cell>
        </row>
        <row r="1601">
          <cell r="C1601" t="str">
            <v>CUST_POS_1356</v>
          </cell>
        </row>
        <row r="1602">
          <cell r="C1602" t="str">
            <v>CUST_POS_1357</v>
          </cell>
        </row>
        <row r="1603">
          <cell r="C1603" t="str">
            <v>CUST_POS_1358</v>
          </cell>
        </row>
        <row r="1604">
          <cell r="C1604" t="str">
            <v>CUST_POS_1359</v>
          </cell>
        </row>
        <row r="1605">
          <cell r="C1605" t="str">
            <v>CUST_POS_1360</v>
          </cell>
        </row>
        <row r="1606">
          <cell r="C1606" t="str">
            <v>CUST_POS_1361</v>
          </cell>
        </row>
        <row r="1607">
          <cell r="C1607" t="str">
            <v>CUST_POS_1362</v>
          </cell>
        </row>
        <row r="1608">
          <cell r="C1608" t="str">
            <v>CUST_POS_1363</v>
          </cell>
        </row>
        <row r="1609">
          <cell r="C1609" t="str">
            <v>CUST_POS_1364</v>
          </cell>
        </row>
        <row r="1610">
          <cell r="C1610" t="str">
            <v>CUST_POS_1365</v>
          </cell>
        </row>
        <row r="1611">
          <cell r="C1611" t="str">
            <v>CUST_POS_1366</v>
          </cell>
        </row>
        <row r="1612">
          <cell r="C1612" t="str">
            <v>CUST_POS_1367</v>
          </cell>
        </row>
        <row r="1613">
          <cell r="C1613" t="str">
            <v>CUST_POS_1368</v>
          </cell>
        </row>
        <row r="1614">
          <cell r="C1614" t="str">
            <v>CUST_POS_1369</v>
          </cell>
        </row>
        <row r="1615">
          <cell r="C1615" t="str">
            <v>CUST_POS_1370</v>
          </cell>
        </row>
        <row r="1616">
          <cell r="C1616" t="str">
            <v>CUST_POS_1371</v>
          </cell>
        </row>
        <row r="1617">
          <cell r="C1617" t="str">
            <v>CUST_POS_1372</v>
          </cell>
        </row>
        <row r="1618">
          <cell r="C1618" t="str">
            <v>CUST_POS_1373</v>
          </cell>
        </row>
        <row r="1619">
          <cell r="C1619" t="str">
            <v>CUST_POS_1374</v>
          </cell>
        </row>
        <row r="1620">
          <cell r="C1620" t="str">
            <v>CUST_POS_1375</v>
          </cell>
        </row>
        <row r="1621">
          <cell r="C1621" t="str">
            <v>CUST_POS_1376</v>
          </cell>
        </row>
        <row r="1622">
          <cell r="C1622" t="str">
            <v>CUST_POS_1377</v>
          </cell>
        </row>
        <row r="1623">
          <cell r="C1623" t="str">
            <v>CUST_POS_1378</v>
          </cell>
        </row>
        <row r="1624">
          <cell r="C1624" t="str">
            <v>CUST_POS_1379</v>
          </cell>
        </row>
        <row r="1625">
          <cell r="C1625" t="str">
            <v>CUST_POS_1380</v>
          </cell>
        </row>
        <row r="1626">
          <cell r="C1626" t="str">
            <v>CUST_POS_1381</v>
          </cell>
        </row>
        <row r="1627">
          <cell r="C1627" t="str">
            <v>CUST_POS_1382</v>
          </cell>
        </row>
        <row r="1628">
          <cell r="C1628" t="str">
            <v>CUST_POS_1383</v>
          </cell>
        </row>
        <row r="1629">
          <cell r="C1629" t="str">
            <v>CUST_POS_1384</v>
          </cell>
        </row>
        <row r="1630">
          <cell r="C1630" t="str">
            <v>CUST_POS_1385</v>
          </cell>
        </row>
        <row r="1631">
          <cell r="C1631" t="str">
            <v>CUST_POS_1386</v>
          </cell>
        </row>
        <row r="1632">
          <cell r="C1632" t="str">
            <v>CUST_POS_1387</v>
          </cell>
        </row>
        <row r="1633">
          <cell r="C1633" t="str">
            <v>CUST_POS_1388</v>
          </cell>
        </row>
        <row r="1634">
          <cell r="C1634" t="str">
            <v>CUST_POS_1389</v>
          </cell>
        </row>
        <row r="1635">
          <cell r="C1635" t="str">
            <v>CUST_POS_1390</v>
          </cell>
        </row>
        <row r="1636">
          <cell r="C1636" t="str">
            <v>CUST_POS_1391</v>
          </cell>
        </row>
        <row r="1637">
          <cell r="C1637" t="str">
            <v>CUST_POS_1392</v>
          </cell>
        </row>
        <row r="1638">
          <cell r="C1638" t="str">
            <v>CUST_POS_1393</v>
          </cell>
        </row>
        <row r="1639">
          <cell r="C1639" t="str">
            <v>CUST_POS_1394</v>
          </cell>
        </row>
        <row r="1640">
          <cell r="C1640" t="str">
            <v>CUST_POS_1395</v>
          </cell>
        </row>
        <row r="1641">
          <cell r="C1641" t="str">
            <v>CUST_POS_1396</v>
          </cell>
        </row>
        <row r="1642">
          <cell r="C1642" t="str">
            <v>CUST_POS_1397</v>
          </cell>
        </row>
        <row r="1643">
          <cell r="C1643" t="str">
            <v>CUST_POS_1398</v>
          </cell>
        </row>
        <row r="1644">
          <cell r="C1644" t="str">
            <v>CUST_POS_1399</v>
          </cell>
        </row>
        <row r="1645">
          <cell r="C1645" t="str">
            <v>CUST_POS_1400</v>
          </cell>
        </row>
        <row r="1646">
          <cell r="C1646" t="str">
            <v>CUST_POS_1401</v>
          </cell>
        </row>
        <row r="1647">
          <cell r="C1647" t="str">
            <v>CUST_POS_1402</v>
          </cell>
        </row>
        <row r="1648">
          <cell r="C1648" t="str">
            <v>CUST_POS_1403</v>
          </cell>
        </row>
        <row r="1649">
          <cell r="C1649" t="str">
            <v>CUST_POS_1404</v>
          </cell>
        </row>
        <row r="1650">
          <cell r="C1650" t="str">
            <v>CUST_POS_1405</v>
          </cell>
        </row>
        <row r="1651">
          <cell r="C1651" t="str">
            <v>CUST_POS_1406</v>
          </cell>
        </row>
        <row r="1652">
          <cell r="C1652" t="str">
            <v>CUST_POS_1407</v>
          </cell>
        </row>
        <row r="1653">
          <cell r="C1653" t="str">
            <v>CUST_POS_1408</v>
          </cell>
        </row>
        <row r="1654">
          <cell r="C1654" t="str">
            <v>CUST_POS_1409</v>
          </cell>
        </row>
        <row r="1655">
          <cell r="C1655" t="str">
            <v>CUST_POS_1410</v>
          </cell>
        </row>
        <row r="1656">
          <cell r="C1656" t="str">
            <v>CUST_POS_1411</v>
          </cell>
        </row>
        <row r="1657">
          <cell r="C1657" t="str">
            <v>CUST_POS_1412</v>
          </cell>
        </row>
        <row r="1658">
          <cell r="C1658" t="str">
            <v>CUST_POS_1413</v>
          </cell>
        </row>
        <row r="1659">
          <cell r="C1659" t="str">
            <v>CUST_POS_1414</v>
          </cell>
        </row>
        <row r="1660">
          <cell r="C1660" t="str">
            <v>CUST_POS_1415</v>
          </cell>
        </row>
        <row r="1661">
          <cell r="C1661" t="str">
            <v>CUST_POS_1416</v>
          </cell>
        </row>
        <row r="1662">
          <cell r="C1662" t="str">
            <v>CUST_POS_1417</v>
          </cell>
        </row>
        <row r="1663">
          <cell r="C1663" t="str">
            <v>CUST_POS_1418</v>
          </cell>
        </row>
        <row r="1664">
          <cell r="C1664" t="str">
            <v>CUST_POS_1419</v>
          </cell>
        </row>
        <row r="1665">
          <cell r="C1665" t="str">
            <v>CUST_POS_1420</v>
          </cell>
        </row>
        <row r="1666">
          <cell r="C1666" t="str">
            <v>CUST_POS_1421</v>
          </cell>
        </row>
        <row r="1667">
          <cell r="C1667" t="str">
            <v>CUST_POS_1422</v>
          </cell>
        </row>
        <row r="1668">
          <cell r="C1668" t="str">
            <v>CUST_POS_1423</v>
          </cell>
        </row>
        <row r="1669">
          <cell r="C1669" t="str">
            <v>CUST_POS_1424</v>
          </cell>
        </row>
        <row r="1670">
          <cell r="C1670" t="str">
            <v>CUST_POS_1425</v>
          </cell>
        </row>
        <row r="1671">
          <cell r="C1671" t="str">
            <v>CUST_POS_1426</v>
          </cell>
        </row>
        <row r="1672">
          <cell r="C1672" t="str">
            <v>CUST_POS_1427</v>
          </cell>
        </row>
        <row r="1673">
          <cell r="C1673" t="str">
            <v>CUST_POS_1428</v>
          </cell>
        </row>
        <row r="1674">
          <cell r="C1674" t="str">
            <v>CUST_POS_1429</v>
          </cell>
        </row>
        <row r="1675">
          <cell r="C1675" t="str">
            <v>CUST_POS_1430</v>
          </cell>
        </row>
        <row r="1676">
          <cell r="C1676" t="str">
            <v>CUST_POS_1431</v>
          </cell>
        </row>
        <row r="1677">
          <cell r="C1677" t="str">
            <v>CUST_POS_1432</v>
          </cell>
        </row>
        <row r="1678">
          <cell r="C1678" t="str">
            <v>CUST_POS_1433</v>
          </cell>
        </row>
        <row r="1679">
          <cell r="C1679" t="str">
            <v>CUST_POS_1434</v>
          </cell>
        </row>
        <row r="1680">
          <cell r="C1680" t="str">
            <v>CUST_POS_1435</v>
          </cell>
        </row>
        <row r="1681">
          <cell r="C1681" t="str">
            <v>CUST_POS_1436</v>
          </cell>
        </row>
        <row r="1682">
          <cell r="C1682" t="str">
            <v>CUST_POS_1437</v>
          </cell>
        </row>
        <row r="1683">
          <cell r="C1683" t="str">
            <v>CUST_POS_1438</v>
          </cell>
        </row>
        <row r="1684">
          <cell r="C1684" t="str">
            <v>CUST_POS_1439</v>
          </cell>
        </row>
        <row r="1685">
          <cell r="C1685" t="str">
            <v>CUST_POS_1440</v>
          </cell>
        </row>
        <row r="1686">
          <cell r="C1686" t="str">
            <v>CUST_POS_1441</v>
          </cell>
        </row>
        <row r="1687">
          <cell r="C1687" t="str">
            <v>CUST_POS_1442</v>
          </cell>
        </row>
        <row r="1688">
          <cell r="C1688" t="str">
            <v>CUST_POS_1443</v>
          </cell>
        </row>
        <row r="1689">
          <cell r="C1689" t="str">
            <v>CUST_POS_1444</v>
          </cell>
        </row>
        <row r="1690">
          <cell r="C1690" t="str">
            <v>CUST_POS_1445</v>
          </cell>
        </row>
        <row r="1691">
          <cell r="C1691" t="str">
            <v>CUST_POS_1446</v>
          </cell>
        </row>
        <row r="1692">
          <cell r="C1692" t="str">
            <v>CUST_POS_1447</v>
          </cell>
        </row>
        <row r="1693">
          <cell r="C1693" t="str">
            <v>CUST_POS_1448</v>
          </cell>
        </row>
        <row r="1694">
          <cell r="C1694" t="str">
            <v>CUST_POS_1449</v>
          </cell>
        </row>
        <row r="1695">
          <cell r="C1695" t="str">
            <v>CUST_POS_1450</v>
          </cell>
        </row>
        <row r="1696">
          <cell r="C1696" t="str">
            <v>CUST_POS_1451</v>
          </cell>
        </row>
        <row r="1697">
          <cell r="C1697" t="str">
            <v>CUST_POS_1452</v>
          </cell>
        </row>
        <row r="1698">
          <cell r="C1698" t="str">
            <v>CUST_POS_1453</v>
          </cell>
        </row>
        <row r="1699">
          <cell r="C1699" t="str">
            <v>CUST_POS_1454</v>
          </cell>
        </row>
        <row r="1700">
          <cell r="C1700" t="str">
            <v>CUST_POS_1455</v>
          </cell>
        </row>
        <row r="1701">
          <cell r="C1701" t="str">
            <v>CUST_POS_1456</v>
          </cell>
        </row>
        <row r="1702">
          <cell r="C1702" t="str">
            <v>CUST_POS_1457</v>
          </cell>
        </row>
        <row r="1703">
          <cell r="C1703" t="str">
            <v>CUST_POS_1458</v>
          </cell>
        </row>
        <row r="1704">
          <cell r="C1704" t="str">
            <v>CUST_POS_1459</v>
          </cell>
        </row>
        <row r="1705">
          <cell r="C1705" t="str">
            <v>CUST_POS_1460</v>
          </cell>
        </row>
        <row r="1706">
          <cell r="C1706" t="str">
            <v>CUST_POS_1461</v>
          </cell>
        </row>
        <row r="1707">
          <cell r="C1707" t="str">
            <v>CUST_POS_1462</v>
          </cell>
        </row>
        <row r="1708">
          <cell r="C1708" t="str">
            <v>CUST_POS_1463</v>
          </cell>
        </row>
        <row r="1709">
          <cell r="C1709" t="str">
            <v>CUST_POS_1464</v>
          </cell>
        </row>
        <row r="1710">
          <cell r="C1710" t="str">
            <v>CUST_POS_1465</v>
          </cell>
        </row>
        <row r="1711">
          <cell r="C1711" t="str">
            <v>CUST_POS_1466</v>
          </cell>
        </row>
        <row r="1712">
          <cell r="C1712" t="str">
            <v>CUST_POS_1467</v>
          </cell>
        </row>
        <row r="1713">
          <cell r="C1713" t="str">
            <v>CUST_POS_1468</v>
          </cell>
        </row>
        <row r="1714">
          <cell r="C1714" t="str">
            <v>CUST_POS_1469</v>
          </cell>
        </row>
        <row r="1715">
          <cell r="C1715" t="str">
            <v>CUST_POS_1470</v>
          </cell>
        </row>
        <row r="1716">
          <cell r="C1716" t="str">
            <v>CUST_POS_1471</v>
          </cell>
        </row>
        <row r="1717">
          <cell r="C1717" t="str">
            <v>CUST_POS_1472</v>
          </cell>
        </row>
        <row r="1718">
          <cell r="C1718" t="str">
            <v>CUST_POS_1473</v>
          </cell>
        </row>
        <row r="1719">
          <cell r="C1719" t="str">
            <v>CUST_POS_1474</v>
          </cell>
        </row>
        <row r="1720">
          <cell r="C1720" t="str">
            <v>CUST_POS_1475</v>
          </cell>
        </row>
        <row r="1721">
          <cell r="C1721" t="str">
            <v>CUST_POS_1476</v>
          </cell>
        </row>
        <row r="1722">
          <cell r="C1722" t="str">
            <v>CUST_POS_1477</v>
          </cell>
        </row>
        <row r="1723">
          <cell r="C1723" t="str">
            <v>CUST_POS_1478</v>
          </cell>
        </row>
        <row r="1724">
          <cell r="C1724" t="str">
            <v>CUST_POS_1479</v>
          </cell>
        </row>
        <row r="1725">
          <cell r="C1725" t="str">
            <v>CUST_POS_1480</v>
          </cell>
        </row>
        <row r="1726">
          <cell r="C1726" t="str">
            <v>CUST_POS_1481</v>
          </cell>
        </row>
        <row r="1727">
          <cell r="C1727" t="str">
            <v>CUST_POS_1482</v>
          </cell>
        </row>
        <row r="1728">
          <cell r="C1728" t="str">
            <v>CUST_POS_1483</v>
          </cell>
        </row>
        <row r="1729">
          <cell r="C1729" t="str">
            <v>CUST_POS_1484</v>
          </cell>
        </row>
        <row r="1730">
          <cell r="C1730" t="str">
            <v>CUST_POS_1485</v>
          </cell>
        </row>
        <row r="1731">
          <cell r="C1731" t="str">
            <v>CUST_POS_1486</v>
          </cell>
        </row>
        <row r="1732">
          <cell r="C1732" t="str">
            <v>CUST_POS_1487</v>
          </cell>
        </row>
        <row r="1733">
          <cell r="C1733" t="str">
            <v>CUST_POS_1488</v>
          </cell>
        </row>
        <row r="1734">
          <cell r="C1734" t="str">
            <v>CUST_POS_1489</v>
          </cell>
        </row>
        <row r="1735">
          <cell r="C1735" t="str">
            <v>CUST_POS_1490</v>
          </cell>
        </row>
        <row r="1736">
          <cell r="C1736" t="str">
            <v>CUST_POS_1491</v>
          </cell>
        </row>
        <row r="1737">
          <cell r="C1737" t="str">
            <v>CUST_POS_1492</v>
          </cell>
        </row>
        <row r="1738">
          <cell r="C1738" t="str">
            <v>CUST_POS_1493</v>
          </cell>
        </row>
        <row r="1739">
          <cell r="C1739" t="str">
            <v>CUST_POS_1494</v>
          </cell>
        </row>
        <row r="1740">
          <cell r="C1740" t="str">
            <v>CUST_POS_1495</v>
          </cell>
        </row>
        <row r="1741">
          <cell r="C1741" t="str">
            <v>CUST_POS_1496</v>
          </cell>
        </row>
        <row r="1742">
          <cell r="C1742" t="str">
            <v>CUST_POS_1497</v>
          </cell>
        </row>
        <row r="1743">
          <cell r="C1743" t="str">
            <v>CUST_POS_1498</v>
          </cell>
        </row>
        <row r="1744">
          <cell r="C1744" t="str">
            <v>CUST_POS_1499</v>
          </cell>
        </row>
        <row r="1745">
          <cell r="C1745" t="str">
            <v>CUST_POS_1500</v>
          </cell>
        </row>
        <row r="1746">
          <cell r="C1746" t="str">
            <v>CUST_POS_1501</v>
          </cell>
        </row>
        <row r="1747">
          <cell r="C1747" t="str">
            <v>CUST_POS_1502</v>
          </cell>
        </row>
        <row r="1748">
          <cell r="C1748" t="str">
            <v>CUST_POS_1503</v>
          </cell>
        </row>
        <row r="1749">
          <cell r="C1749" t="str">
            <v>CUST_POS_1504</v>
          </cell>
        </row>
        <row r="1750">
          <cell r="C1750" t="str">
            <v>CUST_POS_1505</v>
          </cell>
        </row>
        <row r="1751">
          <cell r="C1751" t="str">
            <v>CUST_POS_1506</v>
          </cell>
        </row>
        <row r="1752">
          <cell r="C1752" t="str">
            <v>CUST_POS_1507</v>
          </cell>
        </row>
        <row r="1753">
          <cell r="C1753" t="str">
            <v>CUST_POS_1508</v>
          </cell>
        </row>
        <row r="1754">
          <cell r="C1754" t="str">
            <v>CUST_POS_1509</v>
          </cell>
        </row>
        <row r="1755">
          <cell r="C1755" t="str">
            <v>CUST_POS_1510</v>
          </cell>
        </row>
        <row r="1756">
          <cell r="C1756" t="str">
            <v>CUST_POS_1511</v>
          </cell>
        </row>
        <row r="1757">
          <cell r="C1757" t="str">
            <v>CUST_POS_1512</v>
          </cell>
        </row>
        <row r="1758">
          <cell r="C1758" t="str">
            <v>CUST_POS_1513</v>
          </cell>
        </row>
        <row r="1759">
          <cell r="C1759" t="str">
            <v>CUST_POS_1514</v>
          </cell>
        </row>
        <row r="1760">
          <cell r="C1760" t="str">
            <v>CUST_POS_1515</v>
          </cell>
        </row>
        <row r="1761">
          <cell r="C1761" t="str">
            <v>CUST_POS_1516</v>
          </cell>
        </row>
        <row r="1762">
          <cell r="C1762" t="str">
            <v>CUST_POS_1517</v>
          </cell>
        </row>
        <row r="1763">
          <cell r="C1763" t="str">
            <v>CUST_POS_1518</v>
          </cell>
        </row>
        <row r="1764">
          <cell r="C1764" t="str">
            <v>CUST_POS_1519</v>
          </cell>
        </row>
        <row r="1765">
          <cell r="C1765" t="str">
            <v>CUST_POS_1520</v>
          </cell>
        </row>
        <row r="1766">
          <cell r="C1766" t="str">
            <v>CUST_POS_1521</v>
          </cell>
        </row>
        <row r="1767">
          <cell r="C1767" t="str">
            <v>CUST_POS_1522</v>
          </cell>
        </row>
        <row r="1768">
          <cell r="C1768" t="str">
            <v>CUST_POS_1523</v>
          </cell>
        </row>
        <row r="1769">
          <cell r="C1769" t="str">
            <v>CUST_POS_1524</v>
          </cell>
        </row>
        <row r="1770">
          <cell r="C1770" t="str">
            <v>CUST_POS_1525</v>
          </cell>
        </row>
        <row r="1771">
          <cell r="C1771" t="str">
            <v>CUST_POS_1526</v>
          </cell>
        </row>
        <row r="1772">
          <cell r="C1772" t="str">
            <v>CUST_POS_1527</v>
          </cell>
        </row>
        <row r="1773">
          <cell r="C1773" t="str">
            <v>CUST_POS_1528</v>
          </cell>
        </row>
        <row r="1774">
          <cell r="C1774" t="str">
            <v>CUST_POS_1529</v>
          </cell>
        </row>
        <row r="1775">
          <cell r="C1775" t="str">
            <v>CUST_POS_1530</v>
          </cell>
        </row>
        <row r="1776">
          <cell r="C1776" t="str">
            <v>CUST_POS_1531</v>
          </cell>
        </row>
        <row r="1777">
          <cell r="C1777" t="str">
            <v>CUST_POS_1532</v>
          </cell>
        </row>
        <row r="1778">
          <cell r="C1778" t="str">
            <v>CUST_POS_1533</v>
          </cell>
        </row>
        <row r="1779">
          <cell r="C1779" t="str">
            <v>CUST_POS_1534</v>
          </cell>
        </row>
        <row r="1780">
          <cell r="C1780" t="str">
            <v>CUST_POS_1535</v>
          </cell>
        </row>
        <row r="1781">
          <cell r="C1781" t="str">
            <v>CUST_POS_1536</v>
          </cell>
        </row>
        <row r="1782">
          <cell r="C1782" t="str">
            <v>CUST_POS_1537</v>
          </cell>
        </row>
        <row r="1783">
          <cell r="C1783" t="str">
            <v>CUST_POS_1538</v>
          </cell>
        </row>
        <row r="1784">
          <cell r="C1784" t="str">
            <v>CUST_POS_1539</v>
          </cell>
        </row>
        <row r="1785">
          <cell r="C1785" t="str">
            <v>CUST_POS_1540</v>
          </cell>
        </row>
        <row r="1786">
          <cell r="C1786" t="str">
            <v>CUST_POS_1541</v>
          </cell>
        </row>
        <row r="1787">
          <cell r="C1787" t="str">
            <v>CUST_POS_1542</v>
          </cell>
        </row>
        <row r="1788">
          <cell r="C1788" t="str">
            <v>CUST_POS_1543</v>
          </cell>
        </row>
        <row r="1789">
          <cell r="C1789" t="str">
            <v>CUST_POS_1544</v>
          </cell>
        </row>
        <row r="1790">
          <cell r="C1790" t="str">
            <v>CUST_POS_1545</v>
          </cell>
        </row>
        <row r="1791">
          <cell r="C1791" t="str">
            <v>CUST_POS_1546</v>
          </cell>
        </row>
        <row r="1792">
          <cell r="C1792" t="str">
            <v>CUST_POS_1547</v>
          </cell>
        </row>
        <row r="1793">
          <cell r="C1793" t="str">
            <v>CUST_POS_1548</v>
          </cell>
        </row>
        <row r="1794">
          <cell r="C1794" t="str">
            <v>CUST_POS_1549</v>
          </cell>
        </row>
        <row r="1795">
          <cell r="C1795" t="str">
            <v>CUST_POS_1550</v>
          </cell>
        </row>
        <row r="1796">
          <cell r="C1796" t="str">
            <v>CUST_POS_1551</v>
          </cell>
        </row>
        <row r="1797">
          <cell r="C1797" t="str">
            <v>CUST_POS_1552</v>
          </cell>
        </row>
        <row r="1798">
          <cell r="C1798" t="str">
            <v>CUST_POS_1553</v>
          </cell>
        </row>
        <row r="1799">
          <cell r="C1799" t="str">
            <v>CUST_POS_1554</v>
          </cell>
        </row>
        <row r="1800">
          <cell r="C1800" t="str">
            <v>CUST_POS_1555</v>
          </cell>
        </row>
        <row r="1801">
          <cell r="C1801" t="str">
            <v>CUST_POS_1556</v>
          </cell>
        </row>
        <row r="1802">
          <cell r="C1802" t="str">
            <v>CUST_POS_1557</v>
          </cell>
        </row>
        <row r="1803">
          <cell r="C1803" t="str">
            <v>CUST_POS_1558</v>
          </cell>
        </row>
        <row r="1804">
          <cell r="C1804" t="str">
            <v>CUST_POS_1559</v>
          </cell>
        </row>
        <row r="1805">
          <cell r="C1805" t="str">
            <v>CUST_POS_1560</v>
          </cell>
        </row>
        <row r="1806">
          <cell r="C1806" t="str">
            <v>CUST_POS_1561</v>
          </cell>
        </row>
        <row r="1807">
          <cell r="C1807" t="str">
            <v>CUST_POS_1562</v>
          </cell>
        </row>
        <row r="1808">
          <cell r="C1808" t="str">
            <v>CUST_POS_1563</v>
          </cell>
        </row>
        <row r="1809">
          <cell r="C1809" t="str">
            <v>CUST_POS_1564</v>
          </cell>
        </row>
        <row r="1810">
          <cell r="C1810" t="str">
            <v>CUST_POS_1565</v>
          </cell>
        </row>
        <row r="1811">
          <cell r="C1811" t="str">
            <v>CUST_POS_1566</v>
          </cell>
        </row>
        <row r="1812">
          <cell r="C1812" t="str">
            <v>CUST_POS_1567</v>
          </cell>
        </row>
        <row r="1813">
          <cell r="C1813" t="str">
            <v>CUST_POS_1568</v>
          </cell>
        </row>
        <row r="1814">
          <cell r="C1814" t="str">
            <v>CUST_POS_1569</v>
          </cell>
        </row>
        <row r="1815">
          <cell r="C1815" t="str">
            <v>CUST_POS_1570</v>
          </cell>
        </row>
        <row r="1816">
          <cell r="C1816" t="str">
            <v>CUST_POS_1571</v>
          </cell>
        </row>
        <row r="1817">
          <cell r="C1817" t="str">
            <v>CUST_POS_1572</v>
          </cell>
        </row>
        <row r="1818">
          <cell r="C1818" t="str">
            <v>CUST_POS_1573</v>
          </cell>
        </row>
        <row r="1819">
          <cell r="C1819" t="str">
            <v>CUST_POS_1574</v>
          </cell>
        </row>
        <row r="1820">
          <cell r="C1820" t="str">
            <v>CUST_POS_1575</v>
          </cell>
        </row>
        <row r="1821">
          <cell r="C1821" t="str">
            <v>CUST_POS_1576</v>
          </cell>
        </row>
        <row r="1822">
          <cell r="C1822" t="str">
            <v>CUST_POS_1577</v>
          </cell>
        </row>
        <row r="1823">
          <cell r="C1823" t="str">
            <v>CUST_POS_1578</v>
          </cell>
        </row>
        <row r="1824">
          <cell r="C1824" t="str">
            <v>CUST_POS_1579</v>
          </cell>
        </row>
        <row r="1825">
          <cell r="C1825" t="str">
            <v>CUST_POS_1580</v>
          </cell>
        </row>
        <row r="1826">
          <cell r="C1826" t="str">
            <v>CUST_POS_1581</v>
          </cell>
        </row>
        <row r="1827">
          <cell r="C1827" t="str">
            <v>CUST_POS_1582</v>
          </cell>
        </row>
        <row r="1828">
          <cell r="C1828" t="str">
            <v>CUST_POS_1583</v>
          </cell>
        </row>
        <row r="1829">
          <cell r="C1829" t="str">
            <v>CUST_POS_1584</v>
          </cell>
        </row>
        <row r="1830">
          <cell r="C1830" t="str">
            <v>CUST_POS_1585</v>
          </cell>
        </row>
        <row r="1831">
          <cell r="C1831" t="str">
            <v>CUST_POS_1586</v>
          </cell>
        </row>
        <row r="1832">
          <cell r="C1832" t="str">
            <v>CUST_POS_1587</v>
          </cell>
        </row>
        <row r="1833">
          <cell r="C1833" t="str">
            <v>CUST_POS_1588</v>
          </cell>
        </row>
        <row r="1834">
          <cell r="C1834" t="str">
            <v>CUST_POS_1589</v>
          </cell>
        </row>
        <row r="1835">
          <cell r="C1835" t="str">
            <v>CUST_POS_1590</v>
          </cell>
        </row>
        <row r="1836">
          <cell r="C1836" t="str">
            <v>CUST_POS_1591</v>
          </cell>
        </row>
        <row r="1837">
          <cell r="C1837" t="str">
            <v>CUST_POS_1592</v>
          </cell>
        </row>
        <row r="1838">
          <cell r="C1838" t="str">
            <v>CUST_POS_1593</v>
          </cell>
        </row>
        <row r="1839">
          <cell r="C1839" t="str">
            <v>CUST_POS_1594</v>
          </cell>
        </row>
        <row r="1840">
          <cell r="C1840" t="str">
            <v>CUST_POS_1595</v>
          </cell>
        </row>
        <row r="1841">
          <cell r="C1841" t="str">
            <v>CUST_POS_1596</v>
          </cell>
        </row>
        <row r="1842">
          <cell r="C1842" t="str">
            <v>CUST_POS_1597</v>
          </cell>
        </row>
        <row r="1843">
          <cell r="C1843" t="str">
            <v>CUST_POS_1598</v>
          </cell>
        </row>
        <row r="1844">
          <cell r="C1844" t="str">
            <v>CUST_POS_1599</v>
          </cell>
        </row>
        <row r="1845">
          <cell r="C1845" t="str">
            <v>CUST_POS_1600</v>
          </cell>
        </row>
        <row r="1846">
          <cell r="C1846" t="str">
            <v>CUST_POS_1601</v>
          </cell>
        </row>
        <row r="1847">
          <cell r="C1847" t="str">
            <v>CUST_POS_1602</v>
          </cell>
        </row>
        <row r="1848">
          <cell r="C1848" t="str">
            <v>CUST_POS_1603</v>
          </cell>
        </row>
        <row r="1849">
          <cell r="C1849" t="str">
            <v>CUST_POS_1604</v>
          </cell>
        </row>
        <row r="1850">
          <cell r="C1850" t="str">
            <v>CUST_POS_1605</v>
          </cell>
        </row>
        <row r="1851">
          <cell r="C1851" t="str">
            <v>CUST_POS_1606</v>
          </cell>
        </row>
        <row r="1852">
          <cell r="C1852" t="str">
            <v>CUST_POS_1607</v>
          </cell>
        </row>
        <row r="1853">
          <cell r="C1853" t="str">
            <v>CUST_POS_1608</v>
          </cell>
        </row>
        <row r="1854">
          <cell r="C1854" t="str">
            <v>CUST_POS_1609</v>
          </cell>
        </row>
        <row r="1855">
          <cell r="C1855" t="str">
            <v>CUST_POS_1610</v>
          </cell>
        </row>
        <row r="1856">
          <cell r="C1856" t="str">
            <v>CUST_POS_1611</v>
          </cell>
        </row>
        <row r="1857">
          <cell r="C1857" t="str">
            <v>CUST_POS_1612</v>
          </cell>
        </row>
        <row r="1858">
          <cell r="C1858" t="str">
            <v>CUST_POS_1613</v>
          </cell>
        </row>
        <row r="1859">
          <cell r="C1859" t="str">
            <v>CUST_POS_1614</v>
          </cell>
        </row>
        <row r="1860">
          <cell r="C1860" t="str">
            <v>CUST_POS_1615</v>
          </cell>
        </row>
        <row r="1861">
          <cell r="C1861" t="str">
            <v>CUST_POS_1616</v>
          </cell>
        </row>
        <row r="1862">
          <cell r="C1862" t="str">
            <v>CUST_POS_1617</v>
          </cell>
        </row>
        <row r="1863">
          <cell r="C1863" t="str">
            <v>CUST_POS_1618</v>
          </cell>
        </row>
        <row r="1864">
          <cell r="C1864" t="str">
            <v>CUST_POS_1619</v>
          </cell>
        </row>
        <row r="1865">
          <cell r="C1865" t="str">
            <v>CUST_POS_1620</v>
          </cell>
        </row>
        <row r="1866">
          <cell r="C1866" t="str">
            <v>CUST_POS_1621</v>
          </cell>
        </row>
        <row r="1867">
          <cell r="C1867" t="str">
            <v>CUST_POS_1622</v>
          </cell>
        </row>
        <row r="1868">
          <cell r="C1868" t="str">
            <v>CUST_POS_1623</v>
          </cell>
        </row>
        <row r="1869">
          <cell r="C1869" t="str">
            <v>CUST_POS_1624</v>
          </cell>
        </row>
        <row r="1870">
          <cell r="C1870" t="str">
            <v>CUST_POS_1625</v>
          </cell>
        </row>
        <row r="1871">
          <cell r="C1871" t="str">
            <v>CUST_POS_1626</v>
          </cell>
        </row>
        <row r="1872">
          <cell r="C1872" t="str">
            <v>CUST_POS_1627</v>
          </cell>
        </row>
        <row r="1873">
          <cell r="C1873" t="str">
            <v>CUST_POS_1628</v>
          </cell>
        </row>
        <row r="1874">
          <cell r="C1874" t="str">
            <v>CUST_POS_1629</v>
          </cell>
        </row>
        <row r="1875">
          <cell r="C1875" t="str">
            <v>CUST_POS_1630</v>
          </cell>
        </row>
        <row r="1876">
          <cell r="C1876" t="str">
            <v>CUST_POS_1631</v>
          </cell>
        </row>
        <row r="1877">
          <cell r="C1877" t="str">
            <v>CUST_POS_1632</v>
          </cell>
        </row>
        <row r="1878">
          <cell r="C1878" t="str">
            <v>CUST_POS_1633</v>
          </cell>
        </row>
        <row r="1879">
          <cell r="C1879" t="str">
            <v>CUST_POS_1634</v>
          </cell>
        </row>
        <row r="1880">
          <cell r="C1880" t="str">
            <v>CUST_POS_1635</v>
          </cell>
        </row>
        <row r="1881">
          <cell r="C1881" t="str">
            <v>CUST_POS_1636</v>
          </cell>
        </row>
        <row r="1882">
          <cell r="C1882" t="str">
            <v>CUST_POS_1637</v>
          </cell>
        </row>
        <row r="1883">
          <cell r="C1883" t="str">
            <v>CUST_POS_1638</v>
          </cell>
        </row>
        <row r="1884">
          <cell r="C1884" t="str">
            <v>CUST_POS_1639</v>
          </cell>
        </row>
        <row r="1885">
          <cell r="C1885" t="str">
            <v>CUST_POS_1640</v>
          </cell>
        </row>
        <row r="1886">
          <cell r="C1886" t="str">
            <v>CUST_POS_1641</v>
          </cell>
        </row>
        <row r="1887">
          <cell r="C1887" t="str">
            <v>CUST_POS_1642</v>
          </cell>
        </row>
        <row r="1888">
          <cell r="C1888" t="str">
            <v>CUST_POS_1643</v>
          </cell>
        </row>
        <row r="1889">
          <cell r="C1889" t="str">
            <v>CUST_POS_1644</v>
          </cell>
        </row>
        <row r="1890">
          <cell r="C1890" t="str">
            <v>CUST_POS_1645</v>
          </cell>
        </row>
        <row r="1891">
          <cell r="C1891" t="str">
            <v>CUST_POS_1646</v>
          </cell>
        </row>
        <row r="1892">
          <cell r="C1892" t="str">
            <v>CUST_POS_1647</v>
          </cell>
        </row>
        <row r="1893">
          <cell r="C1893" t="str">
            <v>CUST_POS_1648</v>
          </cell>
        </row>
        <row r="1894">
          <cell r="C1894" t="str">
            <v>CUST_POS_1649</v>
          </cell>
        </row>
        <row r="1895">
          <cell r="C1895" t="str">
            <v>CUST_POS_1650</v>
          </cell>
        </row>
        <row r="1896">
          <cell r="C1896" t="str">
            <v>CUST_POS_1651</v>
          </cell>
        </row>
        <row r="1897">
          <cell r="C1897" t="str">
            <v>CUST_POS_1652</v>
          </cell>
        </row>
        <row r="1898">
          <cell r="C1898" t="str">
            <v>CUST_POS_1653</v>
          </cell>
        </row>
        <row r="1899">
          <cell r="C1899" t="str">
            <v>CUST_POS_1654</v>
          </cell>
        </row>
        <row r="1900">
          <cell r="C1900" t="str">
            <v>CUST_POS_1655</v>
          </cell>
        </row>
        <row r="1901">
          <cell r="C1901" t="str">
            <v>CUST_POS_1656</v>
          </cell>
        </row>
        <row r="1902">
          <cell r="C1902" t="str">
            <v>CUST_POS_1657</v>
          </cell>
        </row>
        <row r="1903">
          <cell r="C1903" t="str">
            <v>CUST_POS_1658</v>
          </cell>
        </row>
        <row r="1904">
          <cell r="C1904" t="str">
            <v>CUST_POS_1659</v>
          </cell>
        </row>
        <row r="1905">
          <cell r="C1905" t="str">
            <v>CUST_POS_2</v>
          </cell>
        </row>
        <row r="1906">
          <cell r="C1906" t="str">
            <v>CUST_POS_1</v>
          </cell>
        </row>
        <row r="1907">
          <cell r="C1907" t="str">
            <v>ELEC_POS_3</v>
          </cell>
        </row>
        <row r="1908">
          <cell r="C1908" t="str">
            <v>ELEC_POS_4</v>
          </cell>
        </row>
        <row r="1909">
          <cell r="C1909" t="str">
            <v>ELEC_POS_5</v>
          </cell>
        </row>
        <row r="1910">
          <cell r="C1910" t="str">
            <v>ELEC_POS_6</v>
          </cell>
        </row>
        <row r="1911">
          <cell r="C1911" t="str">
            <v>ELEC_POS_7</v>
          </cell>
        </row>
        <row r="1912">
          <cell r="C1912" t="str">
            <v>ELEC_POS_8</v>
          </cell>
        </row>
        <row r="1913">
          <cell r="C1913" t="str">
            <v>ELEC_POS_9</v>
          </cell>
        </row>
        <row r="1914">
          <cell r="C1914" t="str">
            <v>ELEC_POS_10</v>
          </cell>
        </row>
        <row r="1915">
          <cell r="C1915" t="str">
            <v>ELEC_POS_11</v>
          </cell>
        </row>
        <row r="1916">
          <cell r="C1916" t="str">
            <v>ELEC_POS_12</v>
          </cell>
        </row>
        <row r="1917">
          <cell r="C1917" t="str">
            <v>ELEC_POS_13</v>
          </cell>
        </row>
        <row r="1918">
          <cell r="C1918" t="str">
            <v>ELEC_POS_14</v>
          </cell>
        </row>
        <row r="1919">
          <cell r="C1919" t="str">
            <v>ELEC_POS_15</v>
          </cell>
        </row>
        <row r="1920">
          <cell r="C1920" t="str">
            <v>ELEC_POS_16</v>
          </cell>
        </row>
        <row r="1921">
          <cell r="C1921" t="str">
            <v>ELEC_POS_17</v>
          </cell>
        </row>
        <row r="1922">
          <cell r="C1922" t="str">
            <v>ELEC_POS_18</v>
          </cell>
        </row>
        <row r="1923">
          <cell r="C1923" t="str">
            <v>ELEC_POS_19</v>
          </cell>
        </row>
        <row r="1924">
          <cell r="C1924" t="str">
            <v>ELEC_POS_20</v>
          </cell>
        </row>
        <row r="1925">
          <cell r="C1925" t="str">
            <v>ELEC_POS_21</v>
          </cell>
        </row>
        <row r="1926">
          <cell r="C1926" t="str">
            <v>ELEC_POS_22</v>
          </cell>
        </row>
        <row r="1927">
          <cell r="C1927" t="str">
            <v>ELEC_POS_23</v>
          </cell>
        </row>
        <row r="1928">
          <cell r="C1928" t="str">
            <v>ELEC_POS_24</v>
          </cell>
        </row>
        <row r="1929">
          <cell r="C1929" t="str">
            <v>ELEC_POS_25</v>
          </cell>
        </row>
        <row r="1930">
          <cell r="C1930" t="str">
            <v>ELEC_POS_26</v>
          </cell>
        </row>
        <row r="1931">
          <cell r="C1931" t="str">
            <v>ELEC_POS_27</v>
          </cell>
        </row>
        <row r="1932">
          <cell r="C1932" t="str">
            <v>ELEC_POS_28</v>
          </cell>
        </row>
        <row r="1933">
          <cell r="C1933" t="str">
            <v>ELEC_POS_29</v>
          </cell>
        </row>
        <row r="1934">
          <cell r="C1934" t="str">
            <v>ELEC_POS_30</v>
          </cell>
        </row>
        <row r="1935">
          <cell r="C1935" t="str">
            <v>ELEC_POS_31</v>
          </cell>
        </row>
        <row r="1936">
          <cell r="C1936" t="str">
            <v>ELEC_POS_32</v>
          </cell>
        </row>
        <row r="1937">
          <cell r="C1937" t="str">
            <v>ELEC_POS_33</v>
          </cell>
        </row>
        <row r="1938">
          <cell r="C1938" t="str">
            <v>ELEC_POS_34</v>
          </cell>
        </row>
        <row r="1939">
          <cell r="C1939" t="str">
            <v>ELEC_POS_35</v>
          </cell>
        </row>
        <row r="1940">
          <cell r="C1940" t="str">
            <v>ELEC_POS_36</v>
          </cell>
        </row>
        <row r="1941">
          <cell r="C1941" t="str">
            <v>ELEC_POS_37</v>
          </cell>
        </row>
        <row r="1942">
          <cell r="C1942" t="str">
            <v>ELEC_POS_38</v>
          </cell>
        </row>
        <row r="1943">
          <cell r="C1943" t="str">
            <v>ELEC_POS_39</v>
          </cell>
        </row>
        <row r="1944">
          <cell r="C1944" t="str">
            <v>ELEC_POS_40</v>
          </cell>
        </row>
        <row r="1945">
          <cell r="C1945" t="str">
            <v>ELEC_POS_41</v>
          </cell>
        </row>
        <row r="1946">
          <cell r="C1946" t="str">
            <v>ELEC_POS_42</v>
          </cell>
        </row>
        <row r="1947">
          <cell r="C1947" t="str">
            <v>ELEC_POS_43</v>
          </cell>
        </row>
        <row r="1948">
          <cell r="C1948" t="str">
            <v>ELEC_POS_44</v>
          </cell>
        </row>
        <row r="1949">
          <cell r="C1949" t="str">
            <v>ELEC_POS_45</v>
          </cell>
        </row>
        <row r="1950">
          <cell r="C1950" t="str">
            <v>ELEC_POS_46</v>
          </cell>
        </row>
        <row r="1951">
          <cell r="C1951" t="str">
            <v>ELEC_POS_47</v>
          </cell>
        </row>
        <row r="1952">
          <cell r="C1952" t="str">
            <v>ELEC_POS_48</v>
          </cell>
        </row>
        <row r="1953">
          <cell r="C1953" t="str">
            <v>ELEC_POS_49</v>
          </cell>
        </row>
        <row r="1954">
          <cell r="C1954" t="str">
            <v>ELEC_POS_50</v>
          </cell>
        </row>
        <row r="1955">
          <cell r="C1955" t="str">
            <v>ELEC_POS_51</v>
          </cell>
        </row>
        <row r="1956">
          <cell r="C1956" t="str">
            <v>ELEC_POS_52</v>
          </cell>
        </row>
        <row r="1957">
          <cell r="C1957" t="str">
            <v>ELEC_POS_53</v>
          </cell>
        </row>
        <row r="1958">
          <cell r="C1958" t="str">
            <v>ELEC_POS_54</v>
          </cell>
        </row>
        <row r="1959">
          <cell r="C1959" t="str">
            <v>ELEC_POS_55</v>
          </cell>
        </row>
        <row r="1960">
          <cell r="C1960" t="str">
            <v>ELEC_POS_56</v>
          </cell>
        </row>
        <row r="1961">
          <cell r="C1961" t="str">
            <v>ELEC_POS_57</v>
          </cell>
        </row>
        <row r="1962">
          <cell r="C1962" t="str">
            <v>ELEC_POS_58</v>
          </cell>
        </row>
        <row r="1963">
          <cell r="C1963" t="str">
            <v>ELEC_POS_59</v>
          </cell>
        </row>
        <row r="1964">
          <cell r="C1964" t="str">
            <v>ELEC_POS_60</v>
          </cell>
        </row>
        <row r="1965">
          <cell r="C1965" t="str">
            <v>ELEC_POS_61</v>
          </cell>
        </row>
        <row r="1966">
          <cell r="C1966" t="str">
            <v>ELEC_POS_62</v>
          </cell>
        </row>
        <row r="1967">
          <cell r="C1967" t="str">
            <v>ELEC_POS_63</v>
          </cell>
        </row>
        <row r="1968">
          <cell r="C1968" t="str">
            <v>ELEC_POS_64</v>
          </cell>
        </row>
        <row r="1969">
          <cell r="C1969" t="str">
            <v>ELEC_POS_65</v>
          </cell>
        </row>
        <row r="1970">
          <cell r="C1970" t="str">
            <v>ELEC_POS_66</v>
          </cell>
        </row>
        <row r="1971">
          <cell r="C1971" t="str">
            <v>ELEC_POS_67</v>
          </cell>
        </row>
        <row r="1972">
          <cell r="C1972" t="str">
            <v>ELEC_POS_68</v>
          </cell>
        </row>
        <row r="1973">
          <cell r="C1973" t="str">
            <v>ELEC_POS_69</v>
          </cell>
        </row>
        <row r="1974">
          <cell r="C1974" t="str">
            <v>ELEC_POS_70</v>
          </cell>
        </row>
        <row r="1975">
          <cell r="C1975" t="str">
            <v>ELEC_POS_71</v>
          </cell>
        </row>
        <row r="1976">
          <cell r="C1976" t="str">
            <v>ELEC_POS_72</v>
          </cell>
        </row>
        <row r="1977">
          <cell r="C1977" t="str">
            <v>ELEC_POS_73</v>
          </cell>
        </row>
        <row r="1978">
          <cell r="C1978" t="str">
            <v>ELEC_POS_74</v>
          </cell>
        </row>
        <row r="1979">
          <cell r="C1979" t="str">
            <v>ELEC_POS_75</v>
          </cell>
        </row>
        <row r="1980">
          <cell r="C1980" t="str">
            <v>ELEC_POS_76</v>
          </cell>
        </row>
        <row r="1981">
          <cell r="C1981" t="str">
            <v>ELEC_POS_77</v>
          </cell>
        </row>
        <row r="1982">
          <cell r="C1982" t="str">
            <v>ELEC_POS_78</v>
          </cell>
        </row>
        <row r="1983">
          <cell r="C1983" t="str">
            <v>ELEC_POS_79</v>
          </cell>
        </row>
        <row r="1984">
          <cell r="C1984" t="str">
            <v>ELEC_POS_80</v>
          </cell>
        </row>
        <row r="1985">
          <cell r="C1985" t="str">
            <v>ELEC_POS_81</v>
          </cell>
        </row>
        <row r="1986">
          <cell r="C1986" t="str">
            <v>ELEC_POS_82</v>
          </cell>
        </row>
        <row r="1987">
          <cell r="C1987" t="str">
            <v>ELEC_POS_83</v>
          </cell>
        </row>
        <row r="1988">
          <cell r="C1988" t="str">
            <v>ELEC_POS_84</v>
          </cell>
        </row>
        <row r="1989">
          <cell r="C1989" t="str">
            <v>ELEC_POS_85</v>
          </cell>
        </row>
        <row r="1990">
          <cell r="C1990" t="str">
            <v>ELEC_POS_86</v>
          </cell>
        </row>
        <row r="1991">
          <cell r="C1991" t="str">
            <v>ELEC_POS_87</v>
          </cell>
        </row>
        <row r="1992">
          <cell r="C1992" t="str">
            <v>ELEC_POS_88</v>
          </cell>
        </row>
        <row r="1993">
          <cell r="C1993" t="str">
            <v>ELEC_POS_89</v>
          </cell>
        </row>
        <row r="1994">
          <cell r="C1994" t="str">
            <v>ELEC_POS_90</v>
          </cell>
        </row>
        <row r="1995">
          <cell r="C1995" t="str">
            <v>ELEC_POS_91</v>
          </cell>
        </row>
        <row r="1996">
          <cell r="C1996" t="str">
            <v>ELEC_POS_92</v>
          </cell>
        </row>
        <row r="1997">
          <cell r="C1997" t="str">
            <v>ELEC_POS_93</v>
          </cell>
        </row>
        <row r="1998">
          <cell r="C1998" t="str">
            <v>ELEC_POS_94</v>
          </cell>
        </row>
        <row r="1999">
          <cell r="C1999" t="str">
            <v>ELEC_POS_95</v>
          </cell>
        </row>
        <row r="2000">
          <cell r="C2000" t="str">
            <v>ELEC_POS_96</v>
          </cell>
        </row>
        <row r="2001">
          <cell r="C2001" t="str">
            <v>ELEC_POS_97</v>
          </cell>
        </row>
        <row r="2002">
          <cell r="C2002" t="str">
            <v>ELEC_POS_98</v>
          </cell>
        </row>
        <row r="2003">
          <cell r="C2003" t="str">
            <v>ELEC_POS_99</v>
          </cell>
        </row>
        <row r="2004">
          <cell r="C2004" t="str">
            <v>ELEC_POS_100</v>
          </cell>
        </row>
        <row r="2005">
          <cell r="C2005" t="str">
            <v>ELEC_POS_101</v>
          </cell>
        </row>
        <row r="2006">
          <cell r="C2006" t="str">
            <v>ELEC_POS_102</v>
          </cell>
        </row>
        <row r="2007">
          <cell r="C2007" t="str">
            <v>ELEC_POS_103</v>
          </cell>
        </row>
        <row r="2008">
          <cell r="C2008" t="str">
            <v>ELEC_POS_104</v>
          </cell>
        </row>
        <row r="2009">
          <cell r="C2009" t="str">
            <v>ELEC_POS_105</v>
          </cell>
        </row>
        <row r="2010">
          <cell r="C2010" t="str">
            <v>ELEC_POS_106</v>
          </cell>
        </row>
        <row r="2011">
          <cell r="C2011" t="str">
            <v>ELEC_POS_107</v>
          </cell>
        </row>
        <row r="2012">
          <cell r="C2012" t="str">
            <v>ELEC_POS_108</v>
          </cell>
        </row>
        <row r="2013">
          <cell r="C2013" t="str">
            <v>ELEC_POS_109</v>
          </cell>
        </row>
        <row r="2014">
          <cell r="C2014" t="str">
            <v>ELEC_POS_110</v>
          </cell>
        </row>
        <row r="2015">
          <cell r="C2015" t="str">
            <v>ELEC_POS_111</v>
          </cell>
        </row>
        <row r="2016">
          <cell r="C2016" t="str">
            <v>ELEC_POS_112</v>
          </cell>
        </row>
        <row r="2017">
          <cell r="C2017" t="str">
            <v>ELEC_POS_113</v>
          </cell>
        </row>
        <row r="2018">
          <cell r="C2018" t="str">
            <v>ELEC_POS_114</v>
          </cell>
        </row>
        <row r="2019">
          <cell r="C2019" t="str">
            <v>ELEC_POS_115</v>
          </cell>
        </row>
        <row r="2020">
          <cell r="C2020" t="str">
            <v>ELEC_POS_116</v>
          </cell>
        </row>
        <row r="2021">
          <cell r="C2021" t="str">
            <v>ELEC_POS_117</v>
          </cell>
        </row>
        <row r="2022">
          <cell r="C2022" t="str">
            <v>ELEC_POS_118</v>
          </cell>
        </row>
        <row r="2023">
          <cell r="C2023" t="str">
            <v>ELEC_POS_119</v>
          </cell>
        </row>
        <row r="2024">
          <cell r="C2024" t="str">
            <v>ELEC_POS_120</v>
          </cell>
        </row>
        <row r="2025">
          <cell r="C2025" t="str">
            <v>ELEC_POS_121</v>
          </cell>
        </row>
        <row r="2026">
          <cell r="C2026" t="str">
            <v>ELEC_POS_122</v>
          </cell>
        </row>
        <row r="2027">
          <cell r="C2027" t="str">
            <v>ELEC_POS_123</v>
          </cell>
        </row>
        <row r="2028">
          <cell r="C2028" t="str">
            <v>ELEC_POS_124</v>
          </cell>
        </row>
        <row r="2029">
          <cell r="C2029" t="str">
            <v>ELEC_POS_125</v>
          </cell>
        </row>
        <row r="2030">
          <cell r="C2030" t="str">
            <v>ELEC_POS_126</v>
          </cell>
        </row>
        <row r="2031">
          <cell r="C2031" t="str">
            <v>ELEC_POS_127</v>
          </cell>
        </row>
        <row r="2032">
          <cell r="C2032" t="str">
            <v>ELEC_POS_128</v>
          </cell>
        </row>
        <row r="2033">
          <cell r="C2033" t="str">
            <v>ELEC_POS_129</v>
          </cell>
        </row>
        <row r="2034">
          <cell r="C2034" t="str">
            <v>ELEC_POS_130</v>
          </cell>
        </row>
        <row r="2035">
          <cell r="C2035" t="str">
            <v>ELEC_POS_131</v>
          </cell>
        </row>
        <row r="2036">
          <cell r="C2036" t="str">
            <v>ELEC_POS_132</v>
          </cell>
        </row>
        <row r="2037">
          <cell r="C2037" t="str">
            <v>ELEC_POS_133</v>
          </cell>
        </row>
        <row r="2038">
          <cell r="C2038" t="str">
            <v>ELEC_POS_134</v>
          </cell>
        </row>
        <row r="2039">
          <cell r="C2039" t="str">
            <v>ELEC_POS_135</v>
          </cell>
        </row>
        <row r="2040">
          <cell r="C2040" t="str">
            <v>ELEC_POS_136</v>
          </cell>
        </row>
        <row r="2041">
          <cell r="C2041" t="str">
            <v>ELEC_POS_137</v>
          </cell>
        </row>
        <row r="2042">
          <cell r="C2042" t="str">
            <v>ELEC_POS_138</v>
          </cell>
        </row>
        <row r="2043">
          <cell r="C2043" t="str">
            <v>ELEC_POS_139</v>
          </cell>
        </row>
        <row r="2044">
          <cell r="C2044" t="str">
            <v>ELEC_POS_140</v>
          </cell>
        </row>
        <row r="2045">
          <cell r="C2045" t="str">
            <v>ELEC_POS_141</v>
          </cell>
        </row>
        <row r="2046">
          <cell r="C2046" t="str">
            <v>ELEC_POS_142</v>
          </cell>
        </row>
        <row r="2047">
          <cell r="C2047" t="str">
            <v>ELEC_POS_143</v>
          </cell>
        </row>
        <row r="2048">
          <cell r="C2048" t="str">
            <v>ELEC_POS_144</v>
          </cell>
        </row>
        <row r="2049">
          <cell r="C2049" t="str">
            <v>ELEC_POS_145</v>
          </cell>
        </row>
        <row r="2050">
          <cell r="C2050" t="str">
            <v>ELEC_POS_146</v>
          </cell>
        </row>
        <row r="2051">
          <cell r="C2051" t="str">
            <v>ELEC_POS_147</v>
          </cell>
        </row>
        <row r="2052">
          <cell r="C2052" t="str">
            <v>ELEC_POS_148</v>
          </cell>
        </row>
        <row r="2053">
          <cell r="C2053" t="str">
            <v>ELEC_POS_149</v>
          </cell>
        </row>
        <row r="2054">
          <cell r="C2054" t="str">
            <v>ELEC_POS_150</v>
          </cell>
        </row>
        <row r="2055">
          <cell r="C2055" t="str">
            <v>ELEC_POS_151</v>
          </cell>
        </row>
        <row r="2056">
          <cell r="C2056" t="str">
            <v>ELEC_POS_152</v>
          </cell>
        </row>
        <row r="2057">
          <cell r="C2057" t="str">
            <v>ELEC_POS_153</v>
          </cell>
        </row>
        <row r="2058">
          <cell r="C2058" t="str">
            <v>ELEC_POS_154</v>
          </cell>
        </row>
        <row r="2059">
          <cell r="C2059" t="str">
            <v>ELEC_POS_155</v>
          </cell>
        </row>
        <row r="2060">
          <cell r="C2060" t="str">
            <v>ELEC_POS_156</v>
          </cell>
        </row>
        <row r="2061">
          <cell r="C2061" t="str">
            <v>ELEC_POS_157</v>
          </cell>
        </row>
        <row r="2062">
          <cell r="C2062" t="str">
            <v>ELEC_POS_158</v>
          </cell>
        </row>
        <row r="2063">
          <cell r="C2063" t="str">
            <v>ELEC_POS_159</v>
          </cell>
        </row>
        <row r="2064">
          <cell r="C2064" t="str">
            <v>ELEC_POS_160</v>
          </cell>
        </row>
        <row r="2065">
          <cell r="C2065" t="str">
            <v>ELEC_POS_161</v>
          </cell>
        </row>
        <row r="2066">
          <cell r="C2066" t="str">
            <v>ELEC_POS_162</v>
          </cell>
        </row>
        <row r="2067">
          <cell r="C2067" t="str">
            <v>ELEC_POS_163</v>
          </cell>
        </row>
        <row r="2068">
          <cell r="C2068" t="str">
            <v>ELEC_POS_164</v>
          </cell>
        </row>
        <row r="2069">
          <cell r="C2069" t="str">
            <v>ELEC_POS_165</v>
          </cell>
        </row>
        <row r="2070">
          <cell r="C2070" t="str">
            <v>ELEC_POS_166</v>
          </cell>
        </row>
        <row r="2071">
          <cell r="C2071" t="str">
            <v>ELEC_POS_167</v>
          </cell>
        </row>
        <row r="2072">
          <cell r="C2072" t="str">
            <v>ELEC_POS_168</v>
          </cell>
        </row>
        <row r="2073">
          <cell r="C2073" t="str">
            <v>ELEC_POS_169</v>
          </cell>
        </row>
        <row r="2074">
          <cell r="C2074" t="str">
            <v>ELEC_POS_170</v>
          </cell>
        </row>
        <row r="2075">
          <cell r="C2075" t="str">
            <v>ELEC_POS_171</v>
          </cell>
        </row>
        <row r="2076">
          <cell r="C2076" t="str">
            <v>ELEC_POS_172</v>
          </cell>
        </row>
        <row r="2077">
          <cell r="C2077" t="str">
            <v>ELEC_POS_173</v>
          </cell>
        </row>
        <row r="2078">
          <cell r="C2078" t="str">
            <v>ELEC_POS_174</v>
          </cell>
        </row>
        <row r="2079">
          <cell r="C2079" t="str">
            <v>ELEC_POS_175</v>
          </cell>
        </row>
        <row r="2080">
          <cell r="C2080" t="str">
            <v>ELEC_POS_176</v>
          </cell>
        </row>
        <row r="2081">
          <cell r="C2081" t="str">
            <v>ELEC_POS_177</v>
          </cell>
        </row>
        <row r="2082">
          <cell r="C2082" t="str">
            <v>ELEC_POS_178</v>
          </cell>
        </row>
        <row r="2083">
          <cell r="C2083" t="str">
            <v>ELEC_POS_179</v>
          </cell>
        </row>
        <row r="2084">
          <cell r="C2084" t="str">
            <v>ELEC_POS_180</v>
          </cell>
        </row>
        <row r="2085">
          <cell r="C2085" t="str">
            <v>ELEC_POS_181</v>
          </cell>
        </row>
        <row r="2086">
          <cell r="C2086" t="str">
            <v>ELEC_POS_182</v>
          </cell>
        </row>
        <row r="2087">
          <cell r="C2087" t="str">
            <v>ELEC_POS_183</v>
          </cell>
        </row>
        <row r="2088">
          <cell r="C2088" t="str">
            <v>ELEC_POS_184</v>
          </cell>
        </row>
        <row r="2089">
          <cell r="C2089" t="str">
            <v>ELEC_POS_185</v>
          </cell>
        </row>
        <row r="2090">
          <cell r="C2090" t="str">
            <v>ELEC_POS_186</v>
          </cell>
        </row>
        <row r="2091">
          <cell r="C2091" t="str">
            <v>ELEC_POS_187</v>
          </cell>
        </row>
        <row r="2092">
          <cell r="C2092" t="str">
            <v>ELEC_POS_188</v>
          </cell>
        </row>
        <row r="2093">
          <cell r="C2093" t="str">
            <v>ELEC_POS_189</v>
          </cell>
        </row>
        <row r="2094">
          <cell r="C2094" t="str">
            <v>ELEC_POS_190</v>
          </cell>
        </row>
        <row r="2095">
          <cell r="C2095" t="str">
            <v>ELEC_POS_191</v>
          </cell>
        </row>
        <row r="2096">
          <cell r="C2096" t="str">
            <v>ELEC_POS_192</v>
          </cell>
        </row>
        <row r="2097">
          <cell r="C2097" t="str">
            <v>ELEC_POS_193</v>
          </cell>
        </row>
        <row r="2098">
          <cell r="C2098" t="str">
            <v>ELEC_POS_194</v>
          </cell>
        </row>
        <row r="2099">
          <cell r="C2099" t="str">
            <v>ELEC_POS_195</v>
          </cell>
        </row>
        <row r="2100">
          <cell r="C2100" t="str">
            <v>ELEC_POS_196</v>
          </cell>
        </row>
        <row r="2101">
          <cell r="C2101" t="str">
            <v>ELEC_POS_197</v>
          </cell>
        </row>
        <row r="2102">
          <cell r="C2102" t="str">
            <v>ELEC_POS_198</v>
          </cell>
        </row>
        <row r="2103">
          <cell r="C2103" t="str">
            <v>ELEC_POS_199</v>
          </cell>
        </row>
        <row r="2104">
          <cell r="C2104" t="str">
            <v>ELEC_POS_200</v>
          </cell>
        </row>
        <row r="2105">
          <cell r="C2105" t="str">
            <v>ELEC_POS_201</v>
          </cell>
        </row>
        <row r="2106">
          <cell r="C2106" t="str">
            <v>ELEC_POS_202</v>
          </cell>
        </row>
        <row r="2107">
          <cell r="C2107" t="str">
            <v>ELEC_POS_203</v>
          </cell>
        </row>
        <row r="2108">
          <cell r="C2108" t="str">
            <v>ELEC_POS_204</v>
          </cell>
        </row>
        <row r="2109">
          <cell r="C2109" t="str">
            <v>ELEC_POS_205</v>
          </cell>
        </row>
        <row r="2110">
          <cell r="C2110" t="str">
            <v>ELEC_POS_206</v>
          </cell>
        </row>
        <row r="2111">
          <cell r="C2111" t="str">
            <v>ELEC_POS_207</v>
          </cell>
        </row>
        <row r="2112">
          <cell r="C2112" t="str">
            <v>ELEC_POS_208</v>
          </cell>
        </row>
        <row r="2113">
          <cell r="C2113" t="str">
            <v>ELEC_POS_209</v>
          </cell>
        </row>
        <row r="2114">
          <cell r="C2114" t="str">
            <v>ELEC_POS_210</v>
          </cell>
        </row>
        <row r="2115">
          <cell r="C2115" t="str">
            <v>ELEC_POS_211</v>
          </cell>
        </row>
        <row r="2116">
          <cell r="C2116" t="str">
            <v>ELEC_POS_212</v>
          </cell>
        </row>
        <row r="2117">
          <cell r="C2117" t="str">
            <v>ELEC_POS_213</v>
          </cell>
        </row>
        <row r="2118">
          <cell r="C2118" t="str">
            <v>ELEC_POS_214</v>
          </cell>
        </row>
        <row r="2119">
          <cell r="C2119" t="str">
            <v>ELEC_POS_215</v>
          </cell>
        </row>
        <row r="2120">
          <cell r="C2120" t="str">
            <v>ELEC_POS_216</v>
          </cell>
        </row>
        <row r="2121">
          <cell r="C2121" t="str">
            <v>ELEC_POS_217</v>
          </cell>
        </row>
        <row r="2122">
          <cell r="C2122" t="str">
            <v>ELEC_POS_218</v>
          </cell>
        </row>
        <row r="2123">
          <cell r="C2123" t="str">
            <v>ELEC_POS_219</v>
          </cell>
        </row>
        <row r="2124">
          <cell r="C2124" t="str">
            <v>ELEC_POS_220</v>
          </cell>
        </row>
        <row r="2125">
          <cell r="C2125" t="str">
            <v>ELEC_POS_221</v>
          </cell>
        </row>
        <row r="2126">
          <cell r="C2126" t="str">
            <v>ELEC_POS_222</v>
          </cell>
        </row>
        <row r="2127">
          <cell r="C2127" t="str">
            <v>ELEC_POS_223</v>
          </cell>
        </row>
        <row r="2128">
          <cell r="C2128" t="str">
            <v>ELEC_POS_224</v>
          </cell>
        </row>
        <row r="2129">
          <cell r="C2129" t="str">
            <v>ELEC_POS_225</v>
          </cell>
        </row>
        <row r="2130">
          <cell r="C2130" t="str">
            <v>ELEC_POS_226</v>
          </cell>
        </row>
        <row r="2131">
          <cell r="C2131" t="str">
            <v>ELEC_POS_227</v>
          </cell>
        </row>
        <row r="2132">
          <cell r="C2132" t="str">
            <v>ELEC_POS_228</v>
          </cell>
        </row>
        <row r="2133">
          <cell r="C2133" t="str">
            <v>ELEC_POS_229</v>
          </cell>
        </row>
        <row r="2134">
          <cell r="C2134" t="str">
            <v>ELEC_POS_230</v>
          </cell>
        </row>
        <row r="2135">
          <cell r="C2135" t="str">
            <v>ELEC_POS_231</v>
          </cell>
        </row>
        <row r="2136">
          <cell r="C2136" t="str">
            <v>ELEC_POS_232</v>
          </cell>
        </row>
        <row r="2137">
          <cell r="C2137" t="str">
            <v>ELEC_POS_233</v>
          </cell>
        </row>
        <row r="2138">
          <cell r="C2138" t="str">
            <v>ELEC_POS_234</v>
          </cell>
        </row>
        <row r="2139">
          <cell r="C2139" t="str">
            <v>ELEC_POS_235</v>
          </cell>
        </row>
        <row r="2140">
          <cell r="C2140" t="str">
            <v>ELEC_POS_236</v>
          </cell>
        </row>
        <row r="2141">
          <cell r="C2141" t="str">
            <v>ELEC_POS_237</v>
          </cell>
        </row>
        <row r="2142">
          <cell r="C2142" t="str">
            <v>ELEC_POS_238</v>
          </cell>
        </row>
        <row r="2143">
          <cell r="C2143" t="str">
            <v>ELEC_POS_239</v>
          </cell>
        </row>
        <row r="2144">
          <cell r="C2144" t="str">
            <v>ELEC_POS_240</v>
          </cell>
        </row>
        <row r="2145">
          <cell r="C2145" t="str">
            <v>ELEC_POS_241</v>
          </cell>
        </row>
        <row r="2146">
          <cell r="C2146" t="str">
            <v>ELEC_POS_242</v>
          </cell>
        </row>
        <row r="2147">
          <cell r="C2147" t="str">
            <v>ELEC_POS_243</v>
          </cell>
        </row>
        <row r="2148">
          <cell r="C2148" t="str">
            <v>ELEC_POS_244</v>
          </cell>
        </row>
        <row r="2149">
          <cell r="C2149" t="str">
            <v>ELEC_POS_245</v>
          </cell>
        </row>
        <row r="2150">
          <cell r="C2150" t="str">
            <v>ELEC_POS_246</v>
          </cell>
        </row>
        <row r="2151">
          <cell r="C2151" t="str">
            <v>ELEC_POS_247</v>
          </cell>
        </row>
        <row r="2152">
          <cell r="C2152" t="str">
            <v>ELEC_POS_248</v>
          </cell>
        </row>
        <row r="2153">
          <cell r="C2153" t="str">
            <v>ELEC_POS_249</v>
          </cell>
        </row>
        <row r="2154">
          <cell r="C2154" t="str">
            <v>ELEC_POS_250</v>
          </cell>
        </row>
        <row r="2155">
          <cell r="C2155" t="str">
            <v>ELEC_POS_251</v>
          </cell>
        </row>
        <row r="2156">
          <cell r="C2156" t="str">
            <v>ELEC_POS_252</v>
          </cell>
        </row>
        <row r="2157">
          <cell r="C2157" t="str">
            <v>ELEC_POS_253</v>
          </cell>
        </row>
        <row r="2158">
          <cell r="C2158" t="str">
            <v>ELEC_POS_254</v>
          </cell>
        </row>
        <row r="2159">
          <cell r="C2159" t="str">
            <v>ELEC_POS_255</v>
          </cell>
        </row>
        <row r="2160">
          <cell r="C2160" t="str">
            <v>ELEC_POS_256</v>
          </cell>
        </row>
        <row r="2161">
          <cell r="C2161" t="str">
            <v>ELEC_POS_257</v>
          </cell>
        </row>
        <row r="2162">
          <cell r="C2162" t="str">
            <v>ELEC_POS_258</v>
          </cell>
        </row>
        <row r="2163">
          <cell r="C2163" t="str">
            <v>ELEC_POS_259</v>
          </cell>
        </row>
        <row r="2164">
          <cell r="C2164" t="str">
            <v>ELEC_POS_260</v>
          </cell>
        </row>
        <row r="2165">
          <cell r="C2165" t="str">
            <v>ELEC_POS_261</v>
          </cell>
        </row>
        <row r="2166">
          <cell r="C2166" t="str">
            <v>ELEC_POS_262</v>
          </cell>
        </row>
        <row r="2167">
          <cell r="C2167" t="str">
            <v>ELEC_POS_263</v>
          </cell>
        </row>
        <row r="2168">
          <cell r="C2168" t="str">
            <v>ELEC_POS_264</v>
          </cell>
        </row>
        <row r="2169">
          <cell r="C2169" t="str">
            <v>ELEC_POS_265</v>
          </cell>
        </row>
        <row r="2170">
          <cell r="C2170" t="str">
            <v>ELEC_POS_266</v>
          </cell>
        </row>
        <row r="2171">
          <cell r="C2171" t="str">
            <v>ELEC_POS_267</v>
          </cell>
        </row>
        <row r="2172">
          <cell r="C2172" t="str">
            <v>ELEC_POS_268</v>
          </cell>
        </row>
        <row r="2173">
          <cell r="C2173" t="str">
            <v>ELEC_POS_269</v>
          </cell>
        </row>
        <row r="2174">
          <cell r="C2174" t="str">
            <v>ELEC_POS_270</v>
          </cell>
        </row>
        <row r="2175">
          <cell r="C2175" t="str">
            <v>ELEC_POS_271</v>
          </cell>
        </row>
        <row r="2176">
          <cell r="C2176" t="str">
            <v>ELEC_POS_272</v>
          </cell>
        </row>
        <row r="2177">
          <cell r="C2177" t="str">
            <v>ELEC_POS_273</v>
          </cell>
        </row>
        <row r="2178">
          <cell r="C2178" t="str">
            <v>ELEC_POS_274</v>
          </cell>
        </row>
        <row r="2179">
          <cell r="C2179" t="str">
            <v>ELEC_POS_275</v>
          </cell>
        </row>
        <row r="2180">
          <cell r="C2180" t="str">
            <v>ELEC_POS_276</v>
          </cell>
        </row>
        <row r="2181">
          <cell r="C2181" t="str">
            <v>ELEC_POS_277</v>
          </cell>
        </row>
        <row r="2182">
          <cell r="C2182" t="str">
            <v>ELEC_POS_278</v>
          </cell>
        </row>
        <row r="2183">
          <cell r="C2183" t="str">
            <v>ELEC_POS_279</v>
          </cell>
        </row>
        <row r="2184">
          <cell r="C2184" t="str">
            <v>ELEC_POS_280</v>
          </cell>
        </row>
        <row r="2185">
          <cell r="C2185" t="str">
            <v>ELEC_POS_281</v>
          </cell>
        </row>
        <row r="2186">
          <cell r="C2186" t="str">
            <v>ELEC_POS_282</v>
          </cell>
        </row>
        <row r="2187">
          <cell r="C2187" t="str">
            <v>ELEC_POS_283</v>
          </cell>
        </row>
        <row r="2188">
          <cell r="C2188" t="str">
            <v>ELEC_POS_284</v>
          </cell>
        </row>
        <row r="2189">
          <cell r="C2189" t="str">
            <v>ELEC_POS_285</v>
          </cell>
        </row>
        <row r="2190">
          <cell r="C2190" t="str">
            <v>ELEC_POS_286</v>
          </cell>
        </row>
        <row r="2191">
          <cell r="C2191" t="str">
            <v>ELEC_POS_287</v>
          </cell>
        </row>
        <row r="2192">
          <cell r="C2192" t="str">
            <v>ELEC_POS_288</v>
          </cell>
        </row>
        <row r="2193">
          <cell r="C2193" t="str">
            <v>ELEC_POS_289</v>
          </cell>
        </row>
        <row r="2194">
          <cell r="C2194" t="str">
            <v>ELEC_POS_290</v>
          </cell>
        </row>
        <row r="2195">
          <cell r="C2195" t="str">
            <v>ELEC_POS_291</v>
          </cell>
        </row>
        <row r="2196">
          <cell r="C2196" t="str">
            <v>ELEC_POS_292</v>
          </cell>
        </row>
        <row r="2197">
          <cell r="C2197" t="str">
            <v>ELEC_POS_293</v>
          </cell>
        </row>
        <row r="2198">
          <cell r="C2198" t="str">
            <v>ELEC_POS_294</v>
          </cell>
        </row>
        <row r="2199">
          <cell r="C2199" t="str">
            <v>ELEC_POS_295</v>
          </cell>
        </row>
        <row r="2200">
          <cell r="C2200" t="str">
            <v>ELEC_POS_296</v>
          </cell>
        </row>
        <row r="2201">
          <cell r="C2201" t="str">
            <v>ELEC_POS_297</v>
          </cell>
        </row>
        <row r="2202">
          <cell r="C2202" t="str">
            <v>ELEC_POS_298</v>
          </cell>
        </row>
        <row r="2203">
          <cell r="C2203" t="str">
            <v>ELEC_POS_299</v>
          </cell>
        </row>
        <row r="2204">
          <cell r="C2204" t="str">
            <v>ELEC_POS_300</v>
          </cell>
        </row>
        <row r="2205">
          <cell r="C2205" t="str">
            <v>ELEC_POS_301</v>
          </cell>
        </row>
        <row r="2206">
          <cell r="C2206" t="str">
            <v>ELEC_POS_302</v>
          </cell>
        </row>
        <row r="2207">
          <cell r="C2207" t="str">
            <v>ELEC_POS_303</v>
          </cell>
        </row>
        <row r="2208">
          <cell r="C2208" t="str">
            <v>ELEC_POS_304</v>
          </cell>
        </row>
        <row r="2209">
          <cell r="C2209" t="str">
            <v>ELEC_POS_305</v>
          </cell>
        </row>
        <row r="2210">
          <cell r="C2210" t="str">
            <v>ELEC_POS_306</v>
          </cell>
        </row>
        <row r="2211">
          <cell r="C2211" t="str">
            <v>ELEC_POS_307</v>
          </cell>
        </row>
        <row r="2212">
          <cell r="C2212" t="str">
            <v>ELEC_POS_308</v>
          </cell>
        </row>
        <row r="2213">
          <cell r="C2213" t="str">
            <v>ELEC_POS_309</v>
          </cell>
        </row>
        <row r="2214">
          <cell r="C2214" t="str">
            <v>ELEC_POS_310</v>
          </cell>
        </row>
        <row r="2215">
          <cell r="C2215" t="str">
            <v>ELEC_POS_311</v>
          </cell>
        </row>
        <row r="2216">
          <cell r="C2216" t="str">
            <v>ELEC_POS_312</v>
          </cell>
        </row>
        <row r="2217">
          <cell r="C2217" t="str">
            <v>ELEC_POS_313</v>
          </cell>
        </row>
        <row r="2218">
          <cell r="C2218" t="str">
            <v>ELEC_POS_314</v>
          </cell>
        </row>
        <row r="2219">
          <cell r="C2219" t="str">
            <v>ELEC_POS_315</v>
          </cell>
        </row>
        <row r="2220">
          <cell r="C2220" t="str">
            <v>ELEC_POS_316</v>
          </cell>
        </row>
        <row r="2221">
          <cell r="C2221" t="str">
            <v>ELEC_POS_317</v>
          </cell>
        </row>
        <row r="2222">
          <cell r="C2222" t="str">
            <v>ELEC_POS_318</v>
          </cell>
        </row>
        <row r="2223">
          <cell r="C2223" t="str">
            <v>ELEC_POS_319</v>
          </cell>
        </row>
        <row r="2224">
          <cell r="C2224" t="str">
            <v>ELEC_POS_320</v>
          </cell>
        </row>
        <row r="2225">
          <cell r="C2225" t="str">
            <v>ELEC_POS_321</v>
          </cell>
        </row>
        <row r="2226">
          <cell r="C2226" t="str">
            <v>ELEC_POS_322</v>
          </cell>
        </row>
        <row r="2227">
          <cell r="C2227" t="str">
            <v>ELEC_POS_323</v>
          </cell>
        </row>
        <row r="2228">
          <cell r="C2228" t="str">
            <v>ELEC_POS_324</v>
          </cell>
        </row>
        <row r="2229">
          <cell r="C2229" t="str">
            <v>ELEC_POS_325</v>
          </cell>
        </row>
        <row r="2230">
          <cell r="C2230" t="str">
            <v>ELEC_POS_326</v>
          </cell>
        </row>
        <row r="2231">
          <cell r="C2231" t="str">
            <v>ELEC_POS_327</v>
          </cell>
        </row>
        <row r="2232">
          <cell r="C2232" t="str">
            <v>ELEC_POS_328</v>
          </cell>
        </row>
        <row r="2233">
          <cell r="C2233" t="str">
            <v>ELEC_POS_329</v>
          </cell>
        </row>
        <row r="2234">
          <cell r="C2234" t="str">
            <v>ELEC_POS_330</v>
          </cell>
        </row>
        <row r="2235">
          <cell r="C2235" t="str">
            <v>ELEC_POS_331</v>
          </cell>
        </row>
        <row r="2236">
          <cell r="C2236" t="str">
            <v>ELEC_POS_332</v>
          </cell>
        </row>
        <row r="2237">
          <cell r="C2237" t="str">
            <v>ELEC_POS_333</v>
          </cell>
        </row>
        <row r="2238">
          <cell r="C2238" t="str">
            <v>ELEC_POS_334</v>
          </cell>
        </row>
        <row r="2239">
          <cell r="C2239" t="str">
            <v>ELEC_POS_335</v>
          </cell>
        </row>
        <row r="2240">
          <cell r="C2240" t="str">
            <v>ELEC_POS_336</v>
          </cell>
        </row>
        <row r="2241">
          <cell r="C2241" t="str">
            <v>ELEC_POS_337</v>
          </cell>
        </row>
        <row r="2242">
          <cell r="C2242" t="str">
            <v>ELEC_POS_338</v>
          </cell>
        </row>
        <row r="2243">
          <cell r="C2243" t="str">
            <v>ELEC_POS_339</v>
          </cell>
        </row>
        <row r="2244">
          <cell r="C2244" t="str">
            <v>ELEC_POS_340</v>
          </cell>
        </row>
        <row r="2245">
          <cell r="C2245" t="str">
            <v>ELEC_POS_341</v>
          </cell>
        </row>
        <row r="2246">
          <cell r="C2246" t="str">
            <v>ELEC_POS_342</v>
          </cell>
        </row>
        <row r="2247">
          <cell r="C2247" t="str">
            <v>ELEC_POS_343</v>
          </cell>
        </row>
        <row r="2248">
          <cell r="C2248" t="str">
            <v>ELEC_POS_344</v>
          </cell>
        </row>
        <row r="2249">
          <cell r="C2249" t="str">
            <v>ELEC_POS_345</v>
          </cell>
        </row>
        <row r="2250">
          <cell r="C2250" t="str">
            <v>ELEC_POS_346</v>
          </cell>
        </row>
        <row r="2251">
          <cell r="C2251" t="str">
            <v>ELEC_POS_347</v>
          </cell>
        </row>
        <row r="2252">
          <cell r="C2252" t="str">
            <v>ELEC_POS_348</v>
          </cell>
        </row>
        <row r="2253">
          <cell r="C2253" t="str">
            <v>ELEC_POS_349</v>
          </cell>
        </row>
        <row r="2254">
          <cell r="C2254" t="str">
            <v>ELEC_POS_350</v>
          </cell>
        </row>
        <row r="2255">
          <cell r="C2255" t="str">
            <v>ELEC_POS_351</v>
          </cell>
        </row>
        <row r="2256">
          <cell r="C2256" t="str">
            <v>ELEC_POS_352</v>
          </cell>
        </row>
        <row r="2257">
          <cell r="C2257" t="str">
            <v>ELEC_POS_353</v>
          </cell>
        </row>
        <row r="2258">
          <cell r="C2258" t="str">
            <v>ELEC_POS_354</v>
          </cell>
        </row>
        <row r="2259">
          <cell r="C2259" t="str">
            <v>ELEC_POS_355</v>
          </cell>
        </row>
        <row r="2260">
          <cell r="C2260" t="str">
            <v>ELEC_POS_356</v>
          </cell>
        </row>
        <row r="2261">
          <cell r="C2261" t="str">
            <v>ELEC_POS_357</v>
          </cell>
        </row>
        <row r="2262">
          <cell r="C2262" t="str">
            <v>ELEC_POS_358</v>
          </cell>
        </row>
        <row r="2263">
          <cell r="C2263" t="str">
            <v>ELEC_POS_359</v>
          </cell>
        </row>
        <row r="2264">
          <cell r="C2264" t="str">
            <v>ELEC_POS_360</v>
          </cell>
        </row>
        <row r="2265">
          <cell r="C2265" t="str">
            <v>ELEC_POS_361</v>
          </cell>
        </row>
        <row r="2266">
          <cell r="C2266" t="str">
            <v>ELEC_POS_362</v>
          </cell>
        </row>
        <row r="2267">
          <cell r="C2267" t="str">
            <v>ELEC_POS_363</v>
          </cell>
        </row>
        <row r="2268">
          <cell r="C2268" t="str">
            <v>ELEC_POS_364</v>
          </cell>
        </row>
        <row r="2269">
          <cell r="C2269" t="str">
            <v>ELEC_POS_365</v>
          </cell>
        </row>
        <row r="2270">
          <cell r="C2270" t="str">
            <v>ELEC_POS_366</v>
          </cell>
        </row>
        <row r="2271">
          <cell r="C2271" t="str">
            <v>ELEC_POS_367</v>
          </cell>
        </row>
        <row r="2272">
          <cell r="C2272" t="str">
            <v>ELEC_POS_368</v>
          </cell>
        </row>
        <row r="2273">
          <cell r="C2273" t="str">
            <v>ELEC_POS_369</v>
          </cell>
        </row>
        <row r="2274">
          <cell r="C2274" t="str">
            <v>ELEC_POS_370</v>
          </cell>
        </row>
        <row r="2275">
          <cell r="C2275" t="str">
            <v>ELEC_POS_371</v>
          </cell>
        </row>
        <row r="2276">
          <cell r="C2276" t="str">
            <v>ELEC_POS_372</v>
          </cell>
        </row>
        <row r="2277">
          <cell r="C2277" t="str">
            <v>ELEC_POS_373</v>
          </cell>
        </row>
        <row r="2278">
          <cell r="C2278" t="str">
            <v>ELEC_POS_374</v>
          </cell>
        </row>
        <row r="2279">
          <cell r="C2279" t="str">
            <v>ELEC_POS_375</v>
          </cell>
        </row>
        <row r="2280">
          <cell r="C2280" t="str">
            <v>ELEC_POS_376</v>
          </cell>
        </row>
        <row r="2281">
          <cell r="C2281" t="str">
            <v>ELEC_POS_377</v>
          </cell>
        </row>
        <row r="2282">
          <cell r="C2282" t="str">
            <v>ELEC_POS_378</v>
          </cell>
        </row>
        <row r="2283">
          <cell r="C2283" t="str">
            <v>ELEC_POS_379</v>
          </cell>
        </row>
        <row r="2284">
          <cell r="C2284" t="str">
            <v>ELEC_POS_380</v>
          </cell>
        </row>
        <row r="2285">
          <cell r="C2285" t="str">
            <v>ELEC_POS_381</v>
          </cell>
        </row>
        <row r="2286">
          <cell r="C2286" t="str">
            <v>ELEC_POS_382</v>
          </cell>
        </row>
        <row r="2287">
          <cell r="C2287" t="str">
            <v>ELEC_POS_383</v>
          </cell>
        </row>
        <row r="2288">
          <cell r="C2288" t="str">
            <v>ELEC_POS_384</v>
          </cell>
        </row>
        <row r="2289">
          <cell r="C2289" t="str">
            <v>ELEC_POS_385</v>
          </cell>
        </row>
        <row r="2290">
          <cell r="C2290" t="str">
            <v>ELEC_POS_386</v>
          </cell>
        </row>
        <row r="2291">
          <cell r="C2291" t="str">
            <v>ELEC_POS_387</v>
          </cell>
        </row>
        <row r="2292">
          <cell r="C2292" t="str">
            <v>ELEC_POS_388</v>
          </cell>
        </row>
        <row r="2293">
          <cell r="C2293" t="str">
            <v>ELEC_POS_389</v>
          </cell>
        </row>
        <row r="2294">
          <cell r="C2294" t="str">
            <v>ELEC_POS_390</v>
          </cell>
        </row>
        <row r="2295">
          <cell r="C2295" t="str">
            <v>ELEC_POS_391</v>
          </cell>
        </row>
        <row r="2296">
          <cell r="C2296" t="str">
            <v>ELEC_POS_392</v>
          </cell>
        </row>
        <row r="2297">
          <cell r="C2297" t="str">
            <v>ELEC_POS_393</v>
          </cell>
        </row>
        <row r="2298">
          <cell r="C2298" t="str">
            <v>ELEC_POS_394</v>
          </cell>
        </row>
        <row r="2299">
          <cell r="C2299" t="str">
            <v>ELEC_POS_395</v>
          </cell>
        </row>
        <row r="2300">
          <cell r="C2300" t="str">
            <v>ELEC_POS_396</v>
          </cell>
        </row>
        <row r="2301">
          <cell r="C2301" t="str">
            <v>ELEC_POS_397</v>
          </cell>
        </row>
        <row r="2302">
          <cell r="C2302" t="str">
            <v>ELEC_POS_398</v>
          </cell>
        </row>
        <row r="2303">
          <cell r="C2303" t="str">
            <v>ELEC_POS_399</v>
          </cell>
        </row>
        <row r="2304">
          <cell r="C2304" t="str">
            <v>ELEC_POS_400</v>
          </cell>
        </row>
        <row r="2305">
          <cell r="C2305" t="str">
            <v>ELEC_POS_401</v>
          </cell>
        </row>
        <row r="2306">
          <cell r="C2306" t="str">
            <v>ELEC_POS_402</v>
          </cell>
        </row>
        <row r="2307">
          <cell r="C2307" t="str">
            <v>ELEC_POS_403</v>
          </cell>
        </row>
        <row r="2308">
          <cell r="C2308" t="str">
            <v>ELEC_POS_404</v>
          </cell>
        </row>
        <row r="2309">
          <cell r="C2309" t="str">
            <v>ELEC_POS_405</v>
          </cell>
        </row>
        <row r="2310">
          <cell r="C2310" t="str">
            <v>ELEC_POS_406</v>
          </cell>
        </row>
        <row r="2311">
          <cell r="C2311" t="str">
            <v>ELEC_POS_407</v>
          </cell>
        </row>
        <row r="2312">
          <cell r="C2312" t="str">
            <v>ELEC_POS_408</v>
          </cell>
        </row>
        <row r="2313">
          <cell r="C2313" t="str">
            <v>ELEC_POS_409</v>
          </cell>
        </row>
        <row r="2314">
          <cell r="C2314" t="str">
            <v>ELEC_POS_410</v>
          </cell>
        </row>
        <row r="2315">
          <cell r="C2315" t="str">
            <v>ELEC_POS_411</v>
          </cell>
        </row>
        <row r="2316">
          <cell r="C2316" t="str">
            <v>ELEC_POS_412</v>
          </cell>
        </row>
        <row r="2317">
          <cell r="C2317" t="str">
            <v>ELEC_POS_413</v>
          </cell>
        </row>
        <row r="2318">
          <cell r="C2318" t="str">
            <v>ELEC_POS_414</v>
          </cell>
        </row>
        <row r="2319">
          <cell r="C2319" t="str">
            <v>ELEC_POS_415</v>
          </cell>
        </row>
        <row r="2320">
          <cell r="C2320" t="str">
            <v>ELEC_POS_416</v>
          </cell>
        </row>
        <row r="2321">
          <cell r="C2321" t="str">
            <v>ELEC_POS_417</v>
          </cell>
        </row>
        <row r="2322">
          <cell r="C2322" t="str">
            <v>ELEC_POS_418</v>
          </cell>
        </row>
        <row r="2323">
          <cell r="C2323" t="str">
            <v>ELEC_POS_419</v>
          </cell>
        </row>
        <row r="2324">
          <cell r="C2324" t="str">
            <v>ELEC_POS_420</v>
          </cell>
        </row>
        <row r="2325">
          <cell r="C2325" t="str">
            <v>ELEC_POS_421</v>
          </cell>
        </row>
        <row r="2326">
          <cell r="C2326" t="str">
            <v>ELEC_POS_422</v>
          </cell>
        </row>
        <row r="2327">
          <cell r="C2327" t="str">
            <v>ELEC_POS_423</v>
          </cell>
        </row>
        <row r="2328">
          <cell r="C2328" t="str">
            <v>ELEC_POS_424</v>
          </cell>
        </row>
        <row r="2329">
          <cell r="C2329" t="str">
            <v>ELEC_POS_425</v>
          </cell>
        </row>
        <row r="2330">
          <cell r="C2330" t="str">
            <v>ELEC_POS_426</v>
          </cell>
        </row>
        <row r="2331">
          <cell r="C2331" t="str">
            <v>ELEC_POS_427</v>
          </cell>
        </row>
        <row r="2332">
          <cell r="C2332" t="str">
            <v>ELEC_POS_428</v>
          </cell>
        </row>
        <row r="2333">
          <cell r="C2333" t="str">
            <v>ELEC_POS_429</v>
          </cell>
        </row>
        <row r="2334">
          <cell r="C2334" t="str">
            <v>ELEC_POS_430</v>
          </cell>
        </row>
        <row r="2335">
          <cell r="C2335" t="str">
            <v>ELEC_POS_431</v>
          </cell>
        </row>
        <row r="2336">
          <cell r="C2336" t="str">
            <v>ELEC_POS_432</v>
          </cell>
        </row>
        <row r="2337">
          <cell r="C2337" t="str">
            <v>ELEC_POS_433</v>
          </cell>
        </row>
        <row r="2338">
          <cell r="C2338" t="str">
            <v>ELEC_POS_434</v>
          </cell>
        </row>
        <row r="2339">
          <cell r="C2339" t="str">
            <v>ELEC_POS_435</v>
          </cell>
        </row>
        <row r="2340">
          <cell r="C2340" t="str">
            <v>ELEC_POS_436</v>
          </cell>
        </row>
        <row r="2341">
          <cell r="C2341" t="str">
            <v>ELEC_POS_437</v>
          </cell>
        </row>
        <row r="2342">
          <cell r="C2342" t="str">
            <v>ELEC_POS_438</v>
          </cell>
        </row>
        <row r="2343">
          <cell r="C2343" t="str">
            <v>ELEC_POS_439</v>
          </cell>
        </row>
        <row r="2344">
          <cell r="C2344" t="str">
            <v>ELEC_POS_440</v>
          </cell>
        </row>
        <row r="2345">
          <cell r="C2345" t="str">
            <v>ELEC_POS_441</v>
          </cell>
        </row>
        <row r="2346">
          <cell r="C2346" t="str">
            <v>ELEC_POS_442</v>
          </cell>
        </row>
        <row r="2347">
          <cell r="C2347" t="str">
            <v>ELEC_POS_443</v>
          </cell>
        </row>
        <row r="2348">
          <cell r="C2348" t="str">
            <v>ELEC_POS_444</v>
          </cell>
        </row>
        <row r="2349">
          <cell r="C2349" t="str">
            <v>ELEC_POS_445</v>
          </cell>
        </row>
        <row r="2350">
          <cell r="C2350" t="str">
            <v>ELEC_POS_446</v>
          </cell>
        </row>
        <row r="2351">
          <cell r="C2351" t="str">
            <v>ELEC_POS_447</v>
          </cell>
        </row>
        <row r="2352">
          <cell r="C2352" t="str">
            <v>ELEC_POS_448</v>
          </cell>
        </row>
        <row r="2353">
          <cell r="C2353" t="str">
            <v>ELEC_POS_449</v>
          </cell>
        </row>
        <row r="2354">
          <cell r="C2354" t="str">
            <v>ELEC_POS_450</v>
          </cell>
        </row>
        <row r="2355">
          <cell r="C2355" t="str">
            <v>ELEC_POS_451</v>
          </cell>
        </row>
        <row r="2356">
          <cell r="C2356" t="str">
            <v>ELEC_POS_452</v>
          </cell>
        </row>
        <row r="2357">
          <cell r="C2357" t="str">
            <v>ELEC_POS_453</v>
          </cell>
        </row>
        <row r="2358">
          <cell r="C2358" t="str">
            <v>ELEC_POS_454</v>
          </cell>
        </row>
        <row r="2359">
          <cell r="C2359" t="str">
            <v>ELEC_POS_455</v>
          </cell>
        </row>
        <row r="2360">
          <cell r="C2360" t="str">
            <v>ELEC_POS_456</v>
          </cell>
        </row>
        <row r="2361">
          <cell r="C2361" t="str">
            <v>ELEC_POS_457</v>
          </cell>
        </row>
        <row r="2362">
          <cell r="C2362" t="str">
            <v>ELEC_POS_458</v>
          </cell>
        </row>
        <row r="2363">
          <cell r="C2363" t="str">
            <v>ELEC_POS_459</v>
          </cell>
        </row>
        <row r="2364">
          <cell r="C2364" t="str">
            <v>ELEC_POS_460</v>
          </cell>
        </row>
        <row r="2365">
          <cell r="C2365" t="str">
            <v>ELEC_POS_461</v>
          </cell>
        </row>
        <row r="2366">
          <cell r="C2366" t="str">
            <v>ELEC_POS_462</v>
          </cell>
        </row>
        <row r="2367">
          <cell r="C2367" t="str">
            <v>ELEC_POS_463</v>
          </cell>
        </row>
        <row r="2368">
          <cell r="C2368" t="str">
            <v>ELEC_POS_464</v>
          </cell>
        </row>
        <row r="2369">
          <cell r="C2369" t="str">
            <v>ELEC_POS_465</v>
          </cell>
        </row>
        <row r="2370">
          <cell r="C2370" t="str">
            <v>ELEC_POS_466</v>
          </cell>
        </row>
        <row r="2371">
          <cell r="C2371" t="str">
            <v>ELEC_POS_467</v>
          </cell>
        </row>
        <row r="2372">
          <cell r="C2372" t="str">
            <v>ELEC_POS_468</v>
          </cell>
        </row>
        <row r="2373">
          <cell r="C2373" t="str">
            <v>ELEC_POS_469</v>
          </cell>
        </row>
        <row r="2374">
          <cell r="C2374" t="str">
            <v>ELEC_POS_470</v>
          </cell>
        </row>
        <row r="2375">
          <cell r="C2375" t="str">
            <v>ELEC_POS_471</v>
          </cell>
        </row>
        <row r="2376">
          <cell r="C2376" t="str">
            <v>ELEC_POS_472</v>
          </cell>
        </row>
        <row r="2377">
          <cell r="C2377" t="str">
            <v>ELEC_POS_473</v>
          </cell>
        </row>
        <row r="2378">
          <cell r="C2378" t="str">
            <v>ELEC_POS_474</v>
          </cell>
        </row>
        <row r="2379">
          <cell r="C2379" t="str">
            <v>ELEC_POS_475</v>
          </cell>
        </row>
        <row r="2380">
          <cell r="C2380" t="str">
            <v>ELEC_POS_476</v>
          </cell>
        </row>
        <row r="2381">
          <cell r="C2381" t="str">
            <v>ELEC_POS_477</v>
          </cell>
        </row>
        <row r="2382">
          <cell r="C2382" t="str">
            <v>ELEC_POS_478</v>
          </cell>
        </row>
        <row r="2383">
          <cell r="C2383" t="str">
            <v>ELEC_POS_479</v>
          </cell>
        </row>
        <row r="2384">
          <cell r="C2384" t="str">
            <v>ELEC_POS_480</v>
          </cell>
        </row>
        <row r="2385">
          <cell r="C2385" t="str">
            <v>ELEC_POS_481</v>
          </cell>
        </row>
        <row r="2386">
          <cell r="C2386" t="str">
            <v>ELEC_POS_482</v>
          </cell>
        </row>
        <row r="2387">
          <cell r="C2387" t="str">
            <v>ELEC_POS_483</v>
          </cell>
        </row>
        <row r="2388">
          <cell r="C2388" t="str">
            <v>ELEC_POS_484</v>
          </cell>
        </row>
        <row r="2389">
          <cell r="C2389" t="str">
            <v>ELEC_POS_485</v>
          </cell>
        </row>
        <row r="2390">
          <cell r="C2390" t="str">
            <v>ELEC_POS_486</v>
          </cell>
        </row>
        <row r="2391">
          <cell r="C2391" t="str">
            <v>ELEC_POS_487</v>
          </cell>
        </row>
        <row r="2392">
          <cell r="C2392" t="str">
            <v>ELEC_POS_488</v>
          </cell>
        </row>
        <row r="2393">
          <cell r="C2393" t="str">
            <v>ELEC_POS_489</v>
          </cell>
        </row>
        <row r="2394">
          <cell r="C2394" t="str">
            <v>ELEC_POS_490</v>
          </cell>
        </row>
        <row r="2395">
          <cell r="C2395" t="str">
            <v>ELEC_POS_491</v>
          </cell>
        </row>
        <row r="2396">
          <cell r="C2396" t="str">
            <v>ELEC_POS_492</v>
          </cell>
        </row>
        <row r="2397">
          <cell r="C2397" t="str">
            <v>ELEC_POS_493</v>
          </cell>
        </row>
        <row r="2398">
          <cell r="C2398" t="str">
            <v>ELEC_POS_494</v>
          </cell>
        </row>
        <row r="2399">
          <cell r="C2399" t="str">
            <v>ELEC_POS_495</v>
          </cell>
        </row>
        <row r="2400">
          <cell r="C2400" t="str">
            <v>ELEC_POS_496</v>
          </cell>
        </row>
        <row r="2401">
          <cell r="C2401" t="str">
            <v>ELEC_POS_497</v>
          </cell>
        </row>
        <row r="2402">
          <cell r="C2402" t="str">
            <v>ELEC_POS_498</v>
          </cell>
        </row>
        <row r="2403">
          <cell r="C2403" t="str">
            <v>ELEC_POS_499</v>
          </cell>
        </row>
        <row r="2404">
          <cell r="C2404" t="str">
            <v>ELEC_POS_500</v>
          </cell>
        </row>
        <row r="2405">
          <cell r="C2405" t="str">
            <v>ELEC_POS_501</v>
          </cell>
        </row>
        <row r="2406">
          <cell r="C2406" t="str">
            <v>ELEC_POS_502</v>
          </cell>
        </row>
        <row r="2407">
          <cell r="C2407" t="str">
            <v>ELEC_POS_503</v>
          </cell>
        </row>
        <row r="2408">
          <cell r="C2408" t="str">
            <v>ELEC_POS_504</v>
          </cell>
        </row>
        <row r="2409">
          <cell r="C2409" t="str">
            <v>ELEC_POS_505</v>
          </cell>
        </row>
        <row r="2410">
          <cell r="C2410" t="str">
            <v>ELEC_POS_506</v>
          </cell>
        </row>
        <row r="2411">
          <cell r="C2411" t="str">
            <v>ELEC_POS_507</v>
          </cell>
        </row>
        <row r="2412">
          <cell r="C2412" t="str">
            <v>ELEC_POS_508</v>
          </cell>
        </row>
        <row r="2413">
          <cell r="C2413" t="str">
            <v>ELEC_POS_509</v>
          </cell>
        </row>
        <row r="2414">
          <cell r="C2414" t="str">
            <v>ELEC_POS_510</v>
          </cell>
        </row>
        <row r="2415">
          <cell r="C2415" t="str">
            <v>ELEC_POS_511</v>
          </cell>
        </row>
        <row r="2416">
          <cell r="C2416" t="str">
            <v>ELEC_POS_512</v>
          </cell>
        </row>
        <row r="2417">
          <cell r="C2417" t="str">
            <v>ELEC_POS_513</v>
          </cell>
        </row>
        <row r="2418">
          <cell r="C2418" t="str">
            <v>ELEC_POS_514</v>
          </cell>
        </row>
        <row r="2419">
          <cell r="C2419" t="str">
            <v>ELEC_POS_515</v>
          </cell>
        </row>
        <row r="2420">
          <cell r="C2420" t="str">
            <v>ELEC_POS_516</v>
          </cell>
        </row>
        <row r="2421">
          <cell r="C2421" t="str">
            <v>ELEC_POS_517</v>
          </cell>
        </row>
        <row r="2422">
          <cell r="C2422" t="str">
            <v>ELEC_POS_518</v>
          </cell>
        </row>
        <row r="2423">
          <cell r="C2423" t="str">
            <v>ELEC_POS_519</v>
          </cell>
        </row>
        <row r="2424">
          <cell r="C2424" t="str">
            <v>ELEC_POS_520</v>
          </cell>
        </row>
        <row r="2425">
          <cell r="C2425" t="str">
            <v>ELEC_POS_521</v>
          </cell>
        </row>
        <row r="2426">
          <cell r="C2426" t="str">
            <v>ELEC_POS_522</v>
          </cell>
        </row>
        <row r="2427">
          <cell r="C2427" t="str">
            <v>ELEC_POS_523</v>
          </cell>
        </row>
        <row r="2428">
          <cell r="C2428" t="str">
            <v>ELEC_POS_524</v>
          </cell>
        </row>
        <row r="2429">
          <cell r="C2429" t="str">
            <v>ELEC_POS_525</v>
          </cell>
        </row>
        <row r="2430">
          <cell r="C2430" t="str">
            <v>ELEC_POS_526</v>
          </cell>
        </row>
        <row r="2431">
          <cell r="C2431" t="str">
            <v>ELEC_POS_527</v>
          </cell>
        </row>
        <row r="2432">
          <cell r="C2432" t="str">
            <v>ELEC_POS_528</v>
          </cell>
        </row>
        <row r="2433">
          <cell r="C2433" t="str">
            <v>ELEC_POS_529</v>
          </cell>
        </row>
        <row r="2434">
          <cell r="C2434" t="str">
            <v>ELEC_POS_530</v>
          </cell>
        </row>
        <row r="2435">
          <cell r="C2435" t="str">
            <v>ELEC_POS_531</v>
          </cell>
        </row>
        <row r="2436">
          <cell r="C2436" t="str">
            <v>ELEC_POS_532</v>
          </cell>
        </row>
        <row r="2437">
          <cell r="C2437" t="str">
            <v>ELEC_POS_533</v>
          </cell>
        </row>
        <row r="2438">
          <cell r="C2438" t="str">
            <v>ELEC_POS_534</v>
          </cell>
        </row>
        <row r="2439">
          <cell r="C2439" t="str">
            <v>ELEC_POS_535</v>
          </cell>
        </row>
        <row r="2440">
          <cell r="C2440" t="str">
            <v>ELEC_POS_536</v>
          </cell>
        </row>
        <row r="2441">
          <cell r="C2441" t="str">
            <v>ELEC_POS_537</v>
          </cell>
        </row>
        <row r="2442">
          <cell r="C2442" t="str">
            <v>ELEC_POS_538</v>
          </cell>
        </row>
        <row r="2443">
          <cell r="C2443" t="str">
            <v>ELEC_POS_539</v>
          </cell>
        </row>
        <row r="2444">
          <cell r="C2444" t="str">
            <v>ELEC_POS_540</v>
          </cell>
        </row>
        <row r="2445">
          <cell r="C2445" t="str">
            <v>ELEC_POS_541</v>
          </cell>
        </row>
        <row r="2446">
          <cell r="C2446" t="str">
            <v>ELEC_POS_542</v>
          </cell>
        </row>
        <row r="2447">
          <cell r="C2447" t="str">
            <v>ELEC_POS_543</v>
          </cell>
        </row>
        <row r="2448">
          <cell r="C2448" t="str">
            <v>ELEC_POS_544</v>
          </cell>
        </row>
        <row r="2449">
          <cell r="C2449" t="str">
            <v>ELEC_POS_545</v>
          </cell>
        </row>
        <row r="2450">
          <cell r="C2450" t="str">
            <v>ELEC_POS_546</v>
          </cell>
        </row>
        <row r="2451">
          <cell r="C2451" t="str">
            <v>ELEC_POS_547</v>
          </cell>
        </row>
        <row r="2452">
          <cell r="C2452" t="str">
            <v>ELEC_POS_548</v>
          </cell>
        </row>
        <row r="2453">
          <cell r="C2453" t="str">
            <v>ELEC_POS_549</v>
          </cell>
        </row>
        <row r="2454">
          <cell r="C2454" t="str">
            <v>ELEC_POS_550</v>
          </cell>
        </row>
        <row r="2455">
          <cell r="C2455" t="str">
            <v>ELEC_POS_551</v>
          </cell>
        </row>
        <row r="2456">
          <cell r="C2456" t="str">
            <v>ELEC_POS_552</v>
          </cell>
        </row>
        <row r="2457">
          <cell r="C2457" t="str">
            <v>ELEC_POS_553</v>
          </cell>
        </row>
        <row r="2458">
          <cell r="C2458" t="str">
            <v>ELEC_POS_554</v>
          </cell>
        </row>
        <row r="2459">
          <cell r="C2459" t="str">
            <v>ELEC_POS_555</v>
          </cell>
        </row>
        <row r="2460">
          <cell r="C2460" t="str">
            <v>ELEC_POS_556</v>
          </cell>
        </row>
        <row r="2461">
          <cell r="C2461" t="str">
            <v>ELEC_POS_557</v>
          </cell>
        </row>
        <row r="2462">
          <cell r="C2462" t="str">
            <v>ELEC_POS_558</v>
          </cell>
        </row>
        <row r="2463">
          <cell r="C2463" t="str">
            <v>ELEC_POS_559</v>
          </cell>
        </row>
        <row r="2464">
          <cell r="C2464" t="str">
            <v>ELEC_POS_560</v>
          </cell>
        </row>
        <row r="2465">
          <cell r="C2465" t="str">
            <v>ELEC_POS_561</v>
          </cell>
        </row>
        <row r="2466">
          <cell r="C2466" t="str">
            <v>ELEC_POS_562</v>
          </cell>
        </row>
        <row r="2467">
          <cell r="C2467" t="str">
            <v>ELEC_POS_563</v>
          </cell>
        </row>
        <row r="2468">
          <cell r="C2468" t="str">
            <v>ELEC_POS_564</v>
          </cell>
        </row>
        <row r="2469">
          <cell r="C2469" t="str">
            <v>ELEC_POS_565</v>
          </cell>
        </row>
        <row r="2470">
          <cell r="C2470" t="str">
            <v>ELEC_POS_566</v>
          </cell>
        </row>
        <row r="2471">
          <cell r="C2471" t="str">
            <v>ELEC_POS_567</v>
          </cell>
        </row>
        <row r="2472">
          <cell r="C2472" t="str">
            <v>ELEC_POS_568</v>
          </cell>
        </row>
        <row r="2473">
          <cell r="C2473" t="str">
            <v>ELEC_POS_569</v>
          </cell>
        </row>
        <row r="2474">
          <cell r="C2474" t="str">
            <v>ELEC_POS_570</v>
          </cell>
        </row>
        <row r="2475">
          <cell r="C2475" t="str">
            <v>ELEC_POS_571</v>
          </cell>
        </row>
        <row r="2476">
          <cell r="C2476" t="str">
            <v>ELEC_POS_572</v>
          </cell>
        </row>
        <row r="2477">
          <cell r="C2477" t="str">
            <v>ELEC_POS_573</v>
          </cell>
        </row>
        <row r="2478">
          <cell r="C2478" t="str">
            <v>ELEC_POS_574</v>
          </cell>
        </row>
        <row r="2479">
          <cell r="C2479" t="str">
            <v>ELEC_POS_575</v>
          </cell>
        </row>
        <row r="2480">
          <cell r="C2480" t="str">
            <v>ELEC_POS_576</v>
          </cell>
        </row>
        <row r="2481">
          <cell r="C2481" t="str">
            <v>ELEC_POS_577</v>
          </cell>
        </row>
        <row r="2482">
          <cell r="C2482" t="str">
            <v>ELEC_POS_578</v>
          </cell>
        </row>
        <row r="2483">
          <cell r="C2483" t="str">
            <v>ELEC_POS_579</v>
          </cell>
        </row>
        <row r="2484">
          <cell r="C2484" t="str">
            <v>ELEC_POS_580</v>
          </cell>
        </row>
        <row r="2485">
          <cell r="C2485" t="str">
            <v>ELEC_POS_581</v>
          </cell>
        </row>
        <row r="2486">
          <cell r="C2486" t="str">
            <v>ELEC_POS_582</v>
          </cell>
        </row>
        <row r="2487">
          <cell r="C2487" t="str">
            <v>ELEC_POS_583</v>
          </cell>
        </row>
        <row r="2488">
          <cell r="C2488" t="str">
            <v>ELEC_POS_584</v>
          </cell>
        </row>
        <row r="2489">
          <cell r="C2489" t="str">
            <v>ELEC_POS_585</v>
          </cell>
        </row>
        <row r="2490">
          <cell r="C2490" t="str">
            <v>ELEC_POS_586</v>
          </cell>
        </row>
        <row r="2491">
          <cell r="C2491" t="str">
            <v>ELEC_POS_587</v>
          </cell>
        </row>
        <row r="2492">
          <cell r="C2492" t="str">
            <v>ELEC_POS_588</v>
          </cell>
        </row>
        <row r="2493">
          <cell r="C2493" t="str">
            <v>ELEC_POS_589</v>
          </cell>
        </row>
        <row r="2494">
          <cell r="C2494" t="str">
            <v>ELEC_POS_590</v>
          </cell>
        </row>
        <row r="2495">
          <cell r="C2495" t="str">
            <v>ELEC_POS_591</v>
          </cell>
        </row>
        <row r="2496">
          <cell r="C2496" t="str">
            <v>ELEC_POS_592</v>
          </cell>
        </row>
        <row r="2497">
          <cell r="C2497" t="str">
            <v>ELEC_POS_593</v>
          </cell>
        </row>
        <row r="2498">
          <cell r="C2498" t="str">
            <v>ELEC_POS_594</v>
          </cell>
        </row>
        <row r="2499">
          <cell r="C2499" t="str">
            <v>ELEC_POS_595</v>
          </cell>
        </row>
        <row r="2500">
          <cell r="C2500" t="str">
            <v>ELEC_POS_596</v>
          </cell>
        </row>
        <row r="2501">
          <cell r="C2501" t="str">
            <v>ELEC_POS_597</v>
          </cell>
        </row>
        <row r="2502">
          <cell r="C2502" t="str">
            <v>ELEC_POS_598</v>
          </cell>
        </row>
        <row r="2503">
          <cell r="C2503" t="str">
            <v>ELEC_POS_599</v>
          </cell>
        </row>
        <row r="2504">
          <cell r="C2504" t="str">
            <v>ELEC_POS_600</v>
          </cell>
        </row>
        <row r="2505">
          <cell r="C2505" t="str">
            <v>ELEC_POS_601</v>
          </cell>
        </row>
        <row r="2506">
          <cell r="C2506" t="str">
            <v>ELEC_POS_602</v>
          </cell>
        </row>
        <row r="2507">
          <cell r="C2507" t="str">
            <v>ELEC_POS_603</v>
          </cell>
        </row>
        <row r="2508">
          <cell r="C2508" t="str">
            <v>ELEC_POS_604</v>
          </cell>
        </row>
        <row r="2509">
          <cell r="C2509" t="str">
            <v>ELEC_POS_605</v>
          </cell>
        </row>
        <row r="2510">
          <cell r="C2510" t="str">
            <v>ELEC_POS_606</v>
          </cell>
        </row>
        <row r="2511">
          <cell r="C2511" t="str">
            <v>ELEC_POS_607</v>
          </cell>
        </row>
        <row r="2512">
          <cell r="C2512" t="str">
            <v>ELEC_POS_608</v>
          </cell>
        </row>
        <row r="2513">
          <cell r="C2513" t="str">
            <v>ELEC_POS_609</v>
          </cell>
        </row>
        <row r="2514">
          <cell r="C2514" t="str">
            <v>ELEC_POS_610</v>
          </cell>
        </row>
        <row r="2515">
          <cell r="C2515" t="str">
            <v>ELEC_POS_611</v>
          </cell>
        </row>
        <row r="2516">
          <cell r="C2516" t="str">
            <v>ELEC_POS_612</v>
          </cell>
        </row>
        <row r="2517">
          <cell r="C2517" t="str">
            <v>ELEC_POS_613</v>
          </cell>
        </row>
        <row r="2518">
          <cell r="C2518" t="str">
            <v>ELEC_POS_614</v>
          </cell>
        </row>
        <row r="2519">
          <cell r="C2519" t="str">
            <v>ELEC_POS_615</v>
          </cell>
        </row>
        <row r="2520">
          <cell r="C2520" t="str">
            <v>ELEC_POS_616</v>
          </cell>
        </row>
        <row r="2521">
          <cell r="C2521" t="str">
            <v>ELEC_POS_617</v>
          </cell>
        </row>
        <row r="2522">
          <cell r="C2522" t="str">
            <v>ELEC_POS_618</v>
          </cell>
        </row>
        <row r="2523">
          <cell r="C2523" t="str">
            <v>ELEC_POS_619</v>
          </cell>
        </row>
        <row r="2524">
          <cell r="C2524" t="str">
            <v>ELEC_POS_620</v>
          </cell>
        </row>
        <row r="2525">
          <cell r="C2525" t="str">
            <v>ELEC_POS_621</v>
          </cell>
        </row>
        <row r="2526">
          <cell r="C2526" t="str">
            <v>ELEC_POS_622</v>
          </cell>
        </row>
        <row r="2527">
          <cell r="C2527" t="str">
            <v>ELEC_POS_623</v>
          </cell>
        </row>
        <row r="2528">
          <cell r="C2528" t="str">
            <v>ELEC_POS_624</v>
          </cell>
        </row>
        <row r="2529">
          <cell r="C2529" t="str">
            <v>ELEC_POS_625</v>
          </cell>
        </row>
        <row r="2530">
          <cell r="C2530" t="str">
            <v>ELEC_POS_626</v>
          </cell>
        </row>
        <row r="2531">
          <cell r="C2531" t="str">
            <v>ELEC_POS_627</v>
          </cell>
        </row>
        <row r="2532">
          <cell r="C2532" t="str">
            <v>ELEC_POS_628</v>
          </cell>
        </row>
        <row r="2533">
          <cell r="C2533" t="str">
            <v>ELEC_POS_629</v>
          </cell>
        </row>
        <row r="2534">
          <cell r="C2534" t="str">
            <v>ELEC_POS_630</v>
          </cell>
        </row>
        <row r="2535">
          <cell r="C2535" t="str">
            <v>ELEC_POS_631</v>
          </cell>
        </row>
        <row r="2536">
          <cell r="C2536" t="str">
            <v>ELEC_POS_632</v>
          </cell>
        </row>
        <row r="2537">
          <cell r="C2537" t="str">
            <v>ELEC_POS_633</v>
          </cell>
        </row>
        <row r="2538">
          <cell r="C2538" t="str">
            <v>ELEC_POS_634</v>
          </cell>
        </row>
        <row r="2539">
          <cell r="C2539" t="str">
            <v>ELEC_POS_635</v>
          </cell>
        </row>
        <row r="2540">
          <cell r="C2540" t="str">
            <v>ELEC_POS_636</v>
          </cell>
        </row>
        <row r="2541">
          <cell r="C2541" t="str">
            <v>ELEC_POS_637</v>
          </cell>
        </row>
        <row r="2542">
          <cell r="C2542" t="str">
            <v>ELEC_POS_638</v>
          </cell>
        </row>
        <row r="2543">
          <cell r="C2543" t="str">
            <v>ELEC_POS_639</v>
          </cell>
        </row>
        <row r="2544">
          <cell r="C2544" t="str">
            <v>ELEC_POS_640</v>
          </cell>
        </row>
        <row r="2545">
          <cell r="C2545" t="str">
            <v>ELEC_POS_641</v>
          </cell>
        </row>
        <row r="2546">
          <cell r="C2546" t="str">
            <v>ELEC_POS_642</v>
          </cell>
        </row>
        <row r="2547">
          <cell r="C2547" t="str">
            <v>ELEC_POS_643</v>
          </cell>
        </row>
        <row r="2548">
          <cell r="C2548" t="str">
            <v>ELEC_POS_644</v>
          </cell>
        </row>
        <row r="2549">
          <cell r="C2549" t="str">
            <v>ELEC_POS_645</v>
          </cell>
        </row>
        <row r="2550">
          <cell r="C2550" t="str">
            <v>ELEC_POS_646</v>
          </cell>
        </row>
        <row r="2551">
          <cell r="C2551" t="str">
            <v>ELEC_POS_647</v>
          </cell>
        </row>
        <row r="2552">
          <cell r="C2552" t="str">
            <v>ELEC_POS_648</v>
          </cell>
        </row>
        <row r="2553">
          <cell r="C2553" t="str">
            <v>ELEC_POS_649</v>
          </cell>
        </row>
        <row r="2554">
          <cell r="C2554" t="str">
            <v>ELEC_POS_650</v>
          </cell>
        </row>
        <row r="2555">
          <cell r="C2555" t="str">
            <v>ELEC_POS_651</v>
          </cell>
        </row>
        <row r="2556">
          <cell r="C2556" t="str">
            <v>ELEC_POS_652</v>
          </cell>
        </row>
        <row r="2557">
          <cell r="C2557" t="str">
            <v>ELEC_POS_653</v>
          </cell>
        </row>
        <row r="2558">
          <cell r="C2558" t="str">
            <v>ELEC_POS_654</v>
          </cell>
        </row>
        <row r="2559">
          <cell r="C2559" t="str">
            <v>ELEC_POS_655</v>
          </cell>
        </row>
        <row r="2560">
          <cell r="C2560" t="str">
            <v>ELEC_POS_656</v>
          </cell>
        </row>
        <row r="2561">
          <cell r="C2561" t="str">
            <v>ELEC_POS_657</v>
          </cell>
        </row>
        <row r="2562">
          <cell r="C2562" t="str">
            <v>ELEC_POS_658</v>
          </cell>
        </row>
        <row r="2563">
          <cell r="C2563" t="str">
            <v>ELEC_POS_659</v>
          </cell>
        </row>
        <row r="2564">
          <cell r="C2564" t="str">
            <v>ELEC_POS_660</v>
          </cell>
        </row>
        <row r="2565">
          <cell r="C2565" t="str">
            <v>ELEC_POS_661</v>
          </cell>
        </row>
        <row r="2566">
          <cell r="C2566" t="str">
            <v>ELEC_POS_662</v>
          </cell>
        </row>
        <row r="2567">
          <cell r="C2567" t="str">
            <v>ELEC_POS_663</v>
          </cell>
        </row>
        <row r="2568">
          <cell r="C2568" t="str">
            <v>ELEC_POS_664</v>
          </cell>
        </row>
        <row r="2569">
          <cell r="C2569" t="str">
            <v>ELEC_POS_665</v>
          </cell>
        </row>
        <row r="2570">
          <cell r="C2570" t="str">
            <v>ELEC_POS_666</v>
          </cell>
        </row>
        <row r="2571">
          <cell r="C2571" t="str">
            <v>ELEC_POS_667</v>
          </cell>
        </row>
        <row r="2572">
          <cell r="C2572" t="str">
            <v>ELEC_POS_668</v>
          </cell>
        </row>
        <row r="2573">
          <cell r="C2573" t="str">
            <v>ELEC_POS_669</v>
          </cell>
        </row>
        <row r="2574">
          <cell r="C2574" t="str">
            <v>ELEC_POS_670</v>
          </cell>
        </row>
        <row r="2575">
          <cell r="C2575" t="str">
            <v>ELEC_POS_671</v>
          </cell>
        </row>
        <row r="2576">
          <cell r="C2576" t="str">
            <v>ELEC_POS_672</v>
          </cell>
        </row>
        <row r="2577">
          <cell r="C2577" t="str">
            <v>ELEC_POS_673</v>
          </cell>
        </row>
        <row r="2578">
          <cell r="C2578" t="str">
            <v>ELEC_POS_674</v>
          </cell>
        </row>
        <row r="2579">
          <cell r="C2579" t="str">
            <v>ELEC_POS_675</v>
          </cell>
        </row>
        <row r="2580">
          <cell r="C2580" t="str">
            <v>ELEC_POS_676</v>
          </cell>
        </row>
        <row r="2581">
          <cell r="C2581" t="str">
            <v>ELEC_POS_677</v>
          </cell>
        </row>
        <row r="2582">
          <cell r="C2582" t="str">
            <v>ELEC_POS_678</v>
          </cell>
        </row>
        <row r="2583">
          <cell r="C2583" t="str">
            <v>ELEC_POS_679</v>
          </cell>
        </row>
        <row r="2584">
          <cell r="C2584" t="str">
            <v>ELEC_POS_680</v>
          </cell>
        </row>
        <row r="2585">
          <cell r="C2585" t="str">
            <v>ELEC_POS_681</v>
          </cell>
        </row>
        <row r="2586">
          <cell r="C2586" t="str">
            <v>ELEC_POS_682</v>
          </cell>
        </row>
        <row r="2587">
          <cell r="C2587" t="str">
            <v>ELEC_POS_683</v>
          </cell>
        </row>
        <row r="2588">
          <cell r="C2588" t="str">
            <v>ELEC_POS_684</v>
          </cell>
        </row>
        <row r="2589">
          <cell r="C2589" t="str">
            <v>ELEC_POS_685</v>
          </cell>
        </row>
        <row r="2590">
          <cell r="C2590" t="str">
            <v>ELEC_POS_686</v>
          </cell>
        </row>
        <row r="2591">
          <cell r="C2591" t="str">
            <v>ELEC_POS_687</v>
          </cell>
        </row>
        <row r="2592">
          <cell r="C2592" t="str">
            <v>ELEC_POS_688</v>
          </cell>
        </row>
        <row r="2593">
          <cell r="C2593" t="str">
            <v>ELEC_POS_689</v>
          </cell>
        </row>
        <row r="2594">
          <cell r="C2594" t="str">
            <v>ELEC_POS_690</v>
          </cell>
        </row>
        <row r="2595">
          <cell r="C2595" t="str">
            <v>ELEC_POS_691</v>
          </cell>
        </row>
        <row r="2596">
          <cell r="C2596" t="str">
            <v>ELEC_POS_692</v>
          </cell>
        </row>
        <row r="2597">
          <cell r="C2597" t="str">
            <v>ELEC_POS_693</v>
          </cell>
        </row>
        <row r="2598">
          <cell r="C2598" t="str">
            <v>ELEC_POS_694</v>
          </cell>
        </row>
        <row r="2599">
          <cell r="C2599" t="str">
            <v>ELEC_POS_695</v>
          </cell>
        </row>
        <row r="2600">
          <cell r="C2600" t="str">
            <v>ELEC_POS_696</v>
          </cell>
        </row>
        <row r="2601">
          <cell r="C2601" t="str">
            <v>ELEC_POS_697</v>
          </cell>
        </row>
        <row r="2602">
          <cell r="C2602" t="str">
            <v>ELEC_POS_698</v>
          </cell>
        </row>
        <row r="2603">
          <cell r="C2603" t="str">
            <v>ELEC_POS_699</v>
          </cell>
        </row>
        <row r="2604">
          <cell r="C2604" t="str">
            <v>ELEC_POS_700</v>
          </cell>
        </row>
        <row r="2605">
          <cell r="C2605" t="str">
            <v>ELEC_POS_701</v>
          </cell>
        </row>
        <row r="2606">
          <cell r="C2606" t="str">
            <v>ELEC_POS_702</v>
          </cell>
        </row>
        <row r="2607">
          <cell r="C2607" t="str">
            <v>ELEC_POS_703</v>
          </cell>
        </row>
        <row r="2608">
          <cell r="C2608" t="str">
            <v>ELEC_POS_704</v>
          </cell>
        </row>
        <row r="2609">
          <cell r="C2609" t="str">
            <v>ELEC_POS_705</v>
          </cell>
        </row>
        <row r="2610">
          <cell r="C2610" t="str">
            <v>ELEC_POS_706</v>
          </cell>
        </row>
        <row r="2611">
          <cell r="C2611" t="str">
            <v>ELEC_POS_707</v>
          </cell>
        </row>
        <row r="2612">
          <cell r="C2612" t="str">
            <v>ELEC_POS_708</v>
          </cell>
        </row>
        <row r="2613">
          <cell r="C2613" t="str">
            <v>ELEC_POS_709</v>
          </cell>
        </row>
        <row r="2614">
          <cell r="C2614" t="str">
            <v>ELEC_POS_710</v>
          </cell>
        </row>
        <row r="2615">
          <cell r="C2615" t="str">
            <v>ELEC_POS_711</v>
          </cell>
        </row>
        <row r="2616">
          <cell r="C2616" t="str">
            <v>ELEC_POS_712</v>
          </cell>
        </row>
        <row r="2617">
          <cell r="C2617" t="str">
            <v>ELEC_POS_713</v>
          </cell>
        </row>
        <row r="2618">
          <cell r="C2618" t="str">
            <v>ELEC_POS_714</v>
          </cell>
        </row>
        <row r="2619">
          <cell r="C2619" t="str">
            <v>ELEC_POS_715</v>
          </cell>
        </row>
        <row r="2620">
          <cell r="C2620" t="str">
            <v>ELEC_POS_716</v>
          </cell>
        </row>
        <row r="2621">
          <cell r="C2621" t="str">
            <v>ELEC_POS_717</v>
          </cell>
        </row>
        <row r="2622">
          <cell r="C2622" t="str">
            <v>ELEC_POS_718</v>
          </cell>
        </row>
        <row r="2623">
          <cell r="C2623" t="str">
            <v>ELEC_POS_719</v>
          </cell>
        </row>
        <row r="2624">
          <cell r="C2624" t="str">
            <v>ELEC_POS_720</v>
          </cell>
        </row>
        <row r="2625">
          <cell r="C2625" t="str">
            <v>ELEC_POS_721</v>
          </cell>
        </row>
        <row r="2626">
          <cell r="C2626" t="str">
            <v>ELEC_POS_722</v>
          </cell>
        </row>
        <row r="2627">
          <cell r="C2627" t="str">
            <v>ELEC_POS_723</v>
          </cell>
        </row>
        <row r="2628">
          <cell r="C2628" t="str">
            <v>ELEC_POS_724</v>
          </cell>
        </row>
        <row r="2629">
          <cell r="C2629" t="str">
            <v>ELEC_POS_725</v>
          </cell>
        </row>
        <row r="2630">
          <cell r="C2630" t="str">
            <v>ELEC_POS_726</v>
          </cell>
        </row>
        <row r="2631">
          <cell r="C2631" t="str">
            <v>ELEC_POS_727</v>
          </cell>
        </row>
        <row r="2632">
          <cell r="C2632" t="str">
            <v>ELEC_POS_728</v>
          </cell>
        </row>
        <row r="2633">
          <cell r="C2633" t="str">
            <v>ELEC_POS_729</v>
          </cell>
        </row>
        <row r="2634">
          <cell r="C2634" t="str">
            <v>ELEC_POS_730</v>
          </cell>
        </row>
        <row r="2635">
          <cell r="C2635" t="str">
            <v>ELEC_POS_731</v>
          </cell>
        </row>
        <row r="2636">
          <cell r="C2636" t="str">
            <v>ELEC_POS_732</v>
          </cell>
        </row>
        <row r="2637">
          <cell r="C2637" t="str">
            <v>ELEC_POS_733</v>
          </cell>
        </row>
        <row r="2638">
          <cell r="C2638" t="str">
            <v>ELEC_POS_734</v>
          </cell>
        </row>
        <row r="2639">
          <cell r="C2639" t="str">
            <v>ELEC_POS_735</v>
          </cell>
        </row>
        <row r="2640">
          <cell r="C2640" t="str">
            <v>ELEC_POS_736</v>
          </cell>
        </row>
        <row r="2641">
          <cell r="C2641" t="str">
            <v>ELEC_POS_737</v>
          </cell>
        </row>
        <row r="2642">
          <cell r="C2642" t="str">
            <v>ELEC_POS_738</v>
          </cell>
        </row>
        <row r="2643">
          <cell r="C2643" t="str">
            <v>ELEC_POS_739</v>
          </cell>
        </row>
        <row r="2644">
          <cell r="C2644" t="str">
            <v>ELEC_POS_740</v>
          </cell>
        </row>
        <row r="2645">
          <cell r="C2645" t="str">
            <v>ELEC_POS_741</v>
          </cell>
        </row>
        <row r="2646">
          <cell r="C2646" t="str">
            <v>ELEC_POS_742</v>
          </cell>
        </row>
        <row r="2647">
          <cell r="C2647" t="str">
            <v>ELEC_POS_743</v>
          </cell>
        </row>
        <row r="2648">
          <cell r="C2648" t="str">
            <v>ELEC_POS_744</v>
          </cell>
        </row>
        <row r="2649">
          <cell r="C2649" t="str">
            <v>ELEC_POS_745</v>
          </cell>
        </row>
        <row r="2650">
          <cell r="C2650" t="str">
            <v>ELEC_POS_746</v>
          </cell>
        </row>
        <row r="2651">
          <cell r="C2651" t="str">
            <v>ELEC_POS_747</v>
          </cell>
        </row>
        <row r="2652">
          <cell r="C2652" t="str">
            <v>ELEC_POS_748</v>
          </cell>
        </row>
        <row r="2653">
          <cell r="C2653" t="str">
            <v>ELEC_POS_749</v>
          </cell>
        </row>
        <row r="2654">
          <cell r="C2654" t="str">
            <v>ELEC_POS_750</v>
          </cell>
        </row>
        <row r="2655">
          <cell r="C2655" t="str">
            <v>ELEC_POS_751</v>
          </cell>
        </row>
        <row r="2656">
          <cell r="C2656" t="str">
            <v>ELEC_POS_752</v>
          </cell>
        </row>
        <row r="2657">
          <cell r="C2657" t="str">
            <v>ELEC_POS_753</v>
          </cell>
        </row>
        <row r="2658">
          <cell r="C2658" t="str">
            <v>ELEC_POS_754</v>
          </cell>
        </row>
        <row r="2659">
          <cell r="C2659" t="str">
            <v>ELEC_POS_755</v>
          </cell>
        </row>
        <row r="2660">
          <cell r="C2660" t="str">
            <v>ELEC_POS_756</v>
          </cell>
        </row>
        <row r="2661">
          <cell r="C2661" t="str">
            <v>ELEC_POS_757</v>
          </cell>
        </row>
        <row r="2662">
          <cell r="C2662" t="str">
            <v>ELEC_POS_758</v>
          </cell>
        </row>
        <row r="2663">
          <cell r="C2663" t="str">
            <v>ELEC_POS_759</v>
          </cell>
        </row>
        <row r="2664">
          <cell r="C2664" t="str">
            <v>ELEC_POS_760</v>
          </cell>
        </row>
        <row r="2665">
          <cell r="C2665" t="str">
            <v>ELEC_POS_761</v>
          </cell>
        </row>
        <row r="2666">
          <cell r="C2666" t="str">
            <v>ELEC_POS_762</v>
          </cell>
        </row>
        <row r="2667">
          <cell r="C2667" t="str">
            <v>ELEC_POS_763</v>
          </cell>
        </row>
        <row r="2668">
          <cell r="C2668" t="str">
            <v>ELEC_POS_764</v>
          </cell>
        </row>
        <row r="2669">
          <cell r="C2669" t="str">
            <v>ELEC_POS_765</v>
          </cell>
        </row>
        <row r="2670">
          <cell r="C2670" t="str">
            <v>ELEC_POS_766</v>
          </cell>
        </row>
        <row r="2671">
          <cell r="C2671" t="str">
            <v>ELEC_POS_767</v>
          </cell>
        </row>
        <row r="2672">
          <cell r="C2672" t="str">
            <v>ELEC_POS_768</v>
          </cell>
        </row>
        <row r="2673">
          <cell r="C2673" t="str">
            <v>ELEC_POS_769</v>
          </cell>
        </row>
        <row r="2674">
          <cell r="C2674" t="str">
            <v>ELEC_POS_770</v>
          </cell>
        </row>
        <row r="2675">
          <cell r="C2675" t="str">
            <v>ELEC_POS_771</v>
          </cell>
        </row>
        <row r="2676">
          <cell r="C2676" t="str">
            <v>ELEC_POS_772</v>
          </cell>
        </row>
        <row r="2677">
          <cell r="C2677" t="str">
            <v>ELEC_POS_773</v>
          </cell>
        </row>
        <row r="2678">
          <cell r="C2678" t="str">
            <v>ELEC_POS_774</v>
          </cell>
        </row>
        <row r="2679">
          <cell r="C2679" t="str">
            <v>ELEC_POS_775</v>
          </cell>
        </row>
        <row r="2680">
          <cell r="C2680" t="str">
            <v>ELEC_POS_776</v>
          </cell>
        </row>
        <row r="2681">
          <cell r="C2681" t="str">
            <v>ELEC_POS_777</v>
          </cell>
        </row>
        <row r="2682">
          <cell r="C2682" t="str">
            <v>ELEC_POS_778</v>
          </cell>
        </row>
        <row r="2683">
          <cell r="C2683" t="str">
            <v>ELEC_POS_779</v>
          </cell>
        </row>
        <row r="2684">
          <cell r="C2684" t="str">
            <v>ELEC_POS_780</v>
          </cell>
        </row>
        <row r="2685">
          <cell r="C2685" t="str">
            <v>ELEC_POS_781</v>
          </cell>
        </row>
        <row r="2686">
          <cell r="C2686" t="str">
            <v>ELEC_POS_782</v>
          </cell>
        </row>
        <row r="2687">
          <cell r="C2687" t="str">
            <v>ELEC_POS_783</v>
          </cell>
        </row>
        <row r="2688">
          <cell r="C2688" t="str">
            <v>ELEC_POS_784</v>
          </cell>
        </row>
        <row r="2689">
          <cell r="C2689" t="str">
            <v>ELEC_POS_785</v>
          </cell>
        </row>
        <row r="2690">
          <cell r="C2690" t="str">
            <v>ELEC_POS_786</v>
          </cell>
        </row>
        <row r="2691">
          <cell r="C2691" t="str">
            <v>ELEC_POS_787</v>
          </cell>
        </row>
        <row r="2692">
          <cell r="C2692" t="str">
            <v>ELEC_POS_788</v>
          </cell>
        </row>
        <row r="2693">
          <cell r="C2693" t="str">
            <v>ELEC_POS_789</v>
          </cell>
        </row>
        <row r="2694">
          <cell r="C2694" t="str">
            <v>ELEC_POS_790</v>
          </cell>
        </row>
        <row r="2695">
          <cell r="C2695" t="str">
            <v>ELEC_POS_791</v>
          </cell>
        </row>
        <row r="2696">
          <cell r="C2696" t="str">
            <v>ELEC_POS_792</v>
          </cell>
        </row>
        <row r="2697">
          <cell r="C2697" t="str">
            <v>ELEC_POS_793</v>
          </cell>
        </row>
        <row r="2698">
          <cell r="C2698" t="str">
            <v>ELEC_POS_794</v>
          </cell>
        </row>
        <row r="2699">
          <cell r="C2699" t="str">
            <v>ELEC_POS_795</v>
          </cell>
        </row>
        <row r="2700">
          <cell r="C2700" t="str">
            <v>ELEC_POS_796</v>
          </cell>
        </row>
        <row r="2701">
          <cell r="C2701" t="str">
            <v>ELEC_POS_797</v>
          </cell>
        </row>
        <row r="2702">
          <cell r="C2702" t="str">
            <v>ELEC_POS_798</v>
          </cell>
        </row>
        <row r="2703">
          <cell r="C2703" t="str">
            <v>ELEC_POS_799</v>
          </cell>
        </row>
        <row r="2704">
          <cell r="C2704" t="str">
            <v>ELEC_POS_800</v>
          </cell>
        </row>
        <row r="2705">
          <cell r="C2705" t="str">
            <v>ELEC_POS_801</v>
          </cell>
        </row>
        <row r="2706">
          <cell r="C2706" t="str">
            <v>ELEC_POS_802</v>
          </cell>
        </row>
        <row r="2707">
          <cell r="C2707" t="str">
            <v>ELEC_POS_803</v>
          </cell>
        </row>
        <row r="2708">
          <cell r="C2708" t="str">
            <v>ELEC_POS_804</v>
          </cell>
        </row>
        <row r="2709">
          <cell r="C2709" t="str">
            <v>ELEC_POS_805</v>
          </cell>
        </row>
        <row r="2710">
          <cell r="C2710" t="str">
            <v>ELEC_POS_806</v>
          </cell>
        </row>
        <row r="2711">
          <cell r="C2711" t="str">
            <v>ELEC_POS_807</v>
          </cell>
        </row>
        <row r="2712">
          <cell r="C2712" t="str">
            <v>ELEC_POS_808</v>
          </cell>
        </row>
        <row r="2713">
          <cell r="C2713" t="str">
            <v>ELEC_POS_809</v>
          </cell>
        </row>
        <row r="2714">
          <cell r="C2714" t="str">
            <v>ELEC_POS_810</v>
          </cell>
        </row>
        <row r="2715">
          <cell r="C2715" t="str">
            <v>ELEC_POS_811</v>
          </cell>
        </row>
        <row r="2716">
          <cell r="C2716" t="str">
            <v>ELEC_POS_812</v>
          </cell>
        </row>
        <row r="2717">
          <cell r="C2717" t="str">
            <v>ELEC_POS_813</v>
          </cell>
        </row>
        <row r="2718">
          <cell r="C2718" t="str">
            <v>ELEC_POS_814</v>
          </cell>
        </row>
        <row r="2719">
          <cell r="C2719" t="str">
            <v>ELEC_POS_815</v>
          </cell>
        </row>
        <row r="2720">
          <cell r="C2720" t="str">
            <v>ELEC_POS_816</v>
          </cell>
        </row>
        <row r="2721">
          <cell r="C2721" t="str">
            <v>ELEC_POS_817</v>
          </cell>
        </row>
        <row r="2722">
          <cell r="C2722" t="str">
            <v>ELEC_POS_818</v>
          </cell>
        </row>
        <row r="2723">
          <cell r="C2723" t="str">
            <v>ELEC_POS_819</v>
          </cell>
        </row>
        <row r="2724">
          <cell r="C2724" t="str">
            <v>ELEC_POS_820</v>
          </cell>
        </row>
        <row r="2725">
          <cell r="C2725" t="str">
            <v>ELEC_POS_821</v>
          </cell>
        </row>
        <row r="2726">
          <cell r="C2726" t="str">
            <v>ELEC_POS_822</v>
          </cell>
        </row>
        <row r="2727">
          <cell r="C2727" t="str">
            <v>ELEC_POS_823</v>
          </cell>
        </row>
        <row r="2728">
          <cell r="C2728" t="str">
            <v>ELEC_POS_824</v>
          </cell>
        </row>
        <row r="2729">
          <cell r="C2729" t="str">
            <v>ELEC_POS_825</v>
          </cell>
        </row>
        <row r="2730">
          <cell r="C2730" t="str">
            <v>ELEC_POS_826</v>
          </cell>
        </row>
        <row r="2731">
          <cell r="C2731" t="str">
            <v>ELEC_POS_827</v>
          </cell>
        </row>
        <row r="2732">
          <cell r="C2732" t="str">
            <v>ELEC_POS_828</v>
          </cell>
        </row>
        <row r="2733">
          <cell r="C2733" t="str">
            <v>ELEC_POS_829</v>
          </cell>
        </row>
        <row r="2734">
          <cell r="C2734" t="str">
            <v>ELEC_POS_830</v>
          </cell>
        </row>
        <row r="2735">
          <cell r="C2735" t="str">
            <v>ELEC_POS_831</v>
          </cell>
        </row>
        <row r="2736">
          <cell r="C2736" t="str">
            <v>ELEC_POS_832</v>
          </cell>
        </row>
        <row r="2737">
          <cell r="C2737" t="str">
            <v>ELEC_POS_833</v>
          </cell>
        </row>
        <row r="2738">
          <cell r="C2738" t="str">
            <v>ELEC_POS_834</v>
          </cell>
        </row>
        <row r="2739">
          <cell r="C2739" t="str">
            <v>ELEC_POS_835</v>
          </cell>
        </row>
        <row r="2740">
          <cell r="C2740" t="str">
            <v>ELEC_POS_836</v>
          </cell>
        </row>
        <row r="2741">
          <cell r="C2741" t="str">
            <v>ELEC_POS_837</v>
          </cell>
        </row>
        <row r="2742">
          <cell r="C2742" t="str">
            <v>ELEC_POS_838</v>
          </cell>
        </row>
        <row r="2743">
          <cell r="C2743" t="str">
            <v>ELEC_POS_839</v>
          </cell>
        </row>
        <row r="2744">
          <cell r="C2744" t="str">
            <v>ELEC_POS_840</v>
          </cell>
        </row>
        <row r="2745">
          <cell r="C2745" t="str">
            <v>ELEC_POS_841</v>
          </cell>
        </row>
        <row r="2746">
          <cell r="C2746" t="str">
            <v>ELEC_POS_842</v>
          </cell>
        </row>
        <row r="2747">
          <cell r="C2747" t="str">
            <v>ELEC_POS_843</v>
          </cell>
        </row>
        <row r="2748">
          <cell r="C2748" t="str">
            <v>ELEC_POS_844</v>
          </cell>
        </row>
        <row r="2749">
          <cell r="C2749" t="str">
            <v>ELEC_POS_845</v>
          </cell>
        </row>
        <row r="2750">
          <cell r="C2750" t="str">
            <v>ELEC_POS_846</v>
          </cell>
        </row>
        <row r="2751">
          <cell r="C2751" t="str">
            <v>ELEC_POS_847</v>
          </cell>
        </row>
        <row r="2752">
          <cell r="C2752" t="str">
            <v>ELEC_POS_848</v>
          </cell>
        </row>
        <row r="2753">
          <cell r="C2753" t="str">
            <v>ELEC_POS_849</v>
          </cell>
        </row>
        <row r="2754">
          <cell r="C2754" t="str">
            <v>ELEC_POS_850</v>
          </cell>
        </row>
        <row r="2755">
          <cell r="C2755" t="str">
            <v>ELEC_POS_851</v>
          </cell>
        </row>
        <row r="2756">
          <cell r="C2756" t="str">
            <v>ELEC_POS_852</v>
          </cell>
        </row>
        <row r="2757">
          <cell r="C2757" t="str">
            <v>ELEC_POS_853</v>
          </cell>
        </row>
        <row r="2758">
          <cell r="C2758" t="str">
            <v>ELEC_POS_854</v>
          </cell>
        </row>
        <row r="2759">
          <cell r="C2759" t="str">
            <v>ELEC_POS_855</v>
          </cell>
        </row>
        <row r="2760">
          <cell r="C2760" t="str">
            <v>ELEC_POS_856</v>
          </cell>
        </row>
        <row r="2761">
          <cell r="C2761" t="str">
            <v>ELEC_POS_857</v>
          </cell>
        </row>
        <row r="2762">
          <cell r="C2762" t="str">
            <v>ELEC_POS_858</v>
          </cell>
        </row>
        <row r="2763">
          <cell r="C2763" t="str">
            <v>ELEC_POS_859</v>
          </cell>
        </row>
        <row r="2764">
          <cell r="C2764" t="str">
            <v>ELEC_POS_860</v>
          </cell>
        </row>
        <row r="2765">
          <cell r="C2765" t="str">
            <v>ELEC_POS_861</v>
          </cell>
        </row>
        <row r="2766">
          <cell r="C2766" t="str">
            <v>ELEC_POS_862</v>
          </cell>
        </row>
        <row r="2767">
          <cell r="C2767" t="str">
            <v>ELEC_POS_863</v>
          </cell>
        </row>
        <row r="2768">
          <cell r="C2768" t="str">
            <v>ELEC_POS_864</v>
          </cell>
        </row>
        <row r="2769">
          <cell r="C2769" t="str">
            <v>ELEC_POS_865</v>
          </cell>
        </row>
        <row r="2770">
          <cell r="C2770" t="str">
            <v>ELEC_POS_866</v>
          </cell>
        </row>
        <row r="2771">
          <cell r="C2771" t="str">
            <v>ELEC_POS_867</v>
          </cell>
        </row>
        <row r="2772">
          <cell r="C2772" t="str">
            <v>ELEC_POS_868</v>
          </cell>
        </row>
        <row r="2773">
          <cell r="C2773" t="str">
            <v>ELEC_POS_869</v>
          </cell>
        </row>
        <row r="2774">
          <cell r="C2774" t="str">
            <v>ELEC_POS_870</v>
          </cell>
        </row>
        <row r="2775">
          <cell r="C2775" t="str">
            <v>ELEC_POS_871</v>
          </cell>
        </row>
        <row r="2776">
          <cell r="C2776" t="str">
            <v>ELEC_POS_872</v>
          </cell>
        </row>
        <row r="2777">
          <cell r="C2777" t="str">
            <v>ELEC_POS_873</v>
          </cell>
        </row>
        <row r="2778">
          <cell r="C2778" t="str">
            <v>ELEC_POS_874</v>
          </cell>
        </row>
        <row r="2779">
          <cell r="C2779" t="str">
            <v>ELEC_POS_875</v>
          </cell>
        </row>
        <row r="2780">
          <cell r="C2780" t="str">
            <v>ELEC_POS_876</v>
          </cell>
        </row>
        <row r="2781">
          <cell r="C2781" t="str">
            <v>ELEC_POS_877</v>
          </cell>
        </row>
        <row r="2782">
          <cell r="C2782" t="str">
            <v>ELEC_POS_878</v>
          </cell>
        </row>
        <row r="2783">
          <cell r="C2783" t="str">
            <v>ELEC_POS_879</v>
          </cell>
        </row>
        <row r="2784">
          <cell r="C2784" t="str">
            <v>ELEC_POS_880</v>
          </cell>
        </row>
        <row r="2785">
          <cell r="C2785" t="str">
            <v>ELEC_POS_881</v>
          </cell>
        </row>
        <row r="2786">
          <cell r="C2786" t="str">
            <v>ELEC_POS_882</v>
          </cell>
        </row>
        <row r="2787">
          <cell r="C2787" t="str">
            <v>ELEC_POS_883</v>
          </cell>
        </row>
        <row r="2788">
          <cell r="C2788" t="str">
            <v>ELEC_POS_884</v>
          </cell>
        </row>
        <row r="2789">
          <cell r="C2789" t="str">
            <v>ELEC_POS_885</v>
          </cell>
        </row>
        <row r="2790">
          <cell r="C2790" t="str">
            <v>ELEC_POS_886</v>
          </cell>
        </row>
        <row r="2791">
          <cell r="C2791" t="str">
            <v>ELEC_POS_887</v>
          </cell>
        </row>
        <row r="2792">
          <cell r="C2792" t="str">
            <v>ELEC_POS_888</v>
          </cell>
        </row>
        <row r="2793">
          <cell r="C2793" t="str">
            <v>ELEC_POS_889</v>
          </cell>
        </row>
        <row r="2794">
          <cell r="C2794" t="str">
            <v>ELEC_POS_890</v>
          </cell>
        </row>
        <row r="2795">
          <cell r="C2795" t="str">
            <v>ELEC_POS_891</v>
          </cell>
        </row>
        <row r="2796">
          <cell r="C2796" t="str">
            <v>ELEC_POS_892</v>
          </cell>
        </row>
        <row r="2797">
          <cell r="C2797" t="str">
            <v>ELEC_POS_893</v>
          </cell>
        </row>
        <row r="2798">
          <cell r="C2798" t="str">
            <v>ELEC_POS_894</v>
          </cell>
        </row>
        <row r="2799">
          <cell r="C2799" t="str">
            <v>ELEC_POS_895</v>
          </cell>
        </row>
        <row r="2800">
          <cell r="C2800" t="str">
            <v>ELEC_POS_896</v>
          </cell>
        </row>
        <row r="2801">
          <cell r="C2801" t="str">
            <v>ELEC_POS_897</v>
          </cell>
        </row>
        <row r="2802">
          <cell r="C2802" t="str">
            <v>ELEC_POS_898</v>
          </cell>
        </row>
        <row r="2803">
          <cell r="C2803" t="str">
            <v>ELEC_POS_899</v>
          </cell>
        </row>
        <row r="2804">
          <cell r="C2804" t="str">
            <v>ELEC_POS_900</v>
          </cell>
        </row>
        <row r="2805">
          <cell r="C2805" t="str">
            <v>ELEC_POS_901</v>
          </cell>
        </row>
        <row r="2806">
          <cell r="C2806" t="str">
            <v>ELEC_POS_902</v>
          </cell>
        </row>
        <row r="2807">
          <cell r="C2807" t="str">
            <v>ELEC_POS_903</v>
          </cell>
        </row>
        <row r="2808">
          <cell r="C2808" t="str">
            <v>ELEC_POS_904</v>
          </cell>
        </row>
        <row r="2809">
          <cell r="C2809" t="str">
            <v>ELEC_POS_905</v>
          </cell>
        </row>
        <row r="2810">
          <cell r="C2810" t="str">
            <v>ELEC_POS_906</v>
          </cell>
        </row>
        <row r="2811">
          <cell r="C2811" t="str">
            <v>ELEC_POS_907</v>
          </cell>
        </row>
        <row r="2812">
          <cell r="C2812" t="str">
            <v>ELEC_POS_908</v>
          </cell>
        </row>
        <row r="2813">
          <cell r="C2813" t="str">
            <v>ELEC_POS_909</v>
          </cell>
        </row>
        <row r="2814">
          <cell r="C2814" t="str">
            <v>ELEC_POS_910</v>
          </cell>
        </row>
        <row r="2815">
          <cell r="C2815" t="str">
            <v>ELEC_POS_911</v>
          </cell>
        </row>
        <row r="2816">
          <cell r="C2816" t="str">
            <v>ELEC_POS_912</v>
          </cell>
        </row>
        <row r="2817">
          <cell r="C2817" t="str">
            <v>ELEC_POS_913</v>
          </cell>
        </row>
        <row r="2818">
          <cell r="C2818" t="str">
            <v>ELEC_POS_914</v>
          </cell>
        </row>
        <row r="2819">
          <cell r="C2819" t="str">
            <v>ELEC_POS_915</v>
          </cell>
        </row>
        <row r="2820">
          <cell r="C2820" t="str">
            <v>ELEC_POS_916</v>
          </cell>
        </row>
        <row r="2821">
          <cell r="C2821" t="str">
            <v>ELEC_POS_917</v>
          </cell>
        </row>
        <row r="2822">
          <cell r="C2822" t="str">
            <v>ELEC_POS_918</v>
          </cell>
        </row>
        <row r="2823">
          <cell r="C2823" t="str">
            <v>ELEC_POS_919</v>
          </cell>
        </row>
        <row r="2824">
          <cell r="C2824" t="str">
            <v>ELEC_POS_920</v>
          </cell>
        </row>
        <row r="2825">
          <cell r="C2825" t="str">
            <v>ELEC_POS_921</v>
          </cell>
        </row>
        <row r="2826">
          <cell r="C2826" t="str">
            <v>ELEC_POS_922</v>
          </cell>
        </row>
        <row r="2827">
          <cell r="C2827" t="str">
            <v>ELEC_POS_923</v>
          </cell>
        </row>
        <row r="2828">
          <cell r="C2828" t="str">
            <v>ELEC_POS_924</v>
          </cell>
        </row>
        <row r="2829">
          <cell r="C2829" t="str">
            <v>ELEC_POS_925</v>
          </cell>
        </row>
        <row r="2830">
          <cell r="C2830" t="str">
            <v>ELEC_POS_926</v>
          </cell>
        </row>
        <row r="2831">
          <cell r="C2831" t="str">
            <v>ELEC_POS_927</v>
          </cell>
        </row>
        <row r="2832">
          <cell r="C2832" t="str">
            <v>ELEC_POS_928</v>
          </cell>
        </row>
        <row r="2833">
          <cell r="C2833" t="str">
            <v>ELEC_POS_929</v>
          </cell>
        </row>
        <row r="2834">
          <cell r="C2834" t="str">
            <v>ELEC_POS_930</v>
          </cell>
        </row>
        <row r="2835">
          <cell r="C2835" t="str">
            <v>ELEC_POS_931</v>
          </cell>
        </row>
        <row r="2836">
          <cell r="C2836" t="str">
            <v>ELEC_POS_932</v>
          </cell>
        </row>
        <row r="2837">
          <cell r="C2837" t="str">
            <v>ELEC_POS_933</v>
          </cell>
        </row>
        <row r="2838">
          <cell r="C2838" t="str">
            <v>ELEC_POS_934</v>
          </cell>
        </row>
        <row r="2839">
          <cell r="C2839" t="str">
            <v>ELEC_POS_935</v>
          </cell>
        </row>
        <row r="2840">
          <cell r="C2840" t="str">
            <v>ELEC_POS_936</v>
          </cell>
        </row>
        <row r="2841">
          <cell r="C2841" t="str">
            <v>ELEC_POS_937</v>
          </cell>
        </row>
        <row r="2842">
          <cell r="C2842" t="str">
            <v>ELEC_POS_938</v>
          </cell>
        </row>
        <row r="2843">
          <cell r="C2843" t="str">
            <v>ELEC_POS_939</v>
          </cell>
        </row>
        <row r="2844">
          <cell r="C2844" t="str">
            <v>ELEC_POS_940</v>
          </cell>
        </row>
        <row r="2845">
          <cell r="C2845" t="str">
            <v>ELEC_POS_941</v>
          </cell>
        </row>
        <row r="2846">
          <cell r="C2846" t="str">
            <v>ELEC_POS_942</v>
          </cell>
        </row>
        <row r="2847">
          <cell r="C2847" t="str">
            <v>ELEC_POS_943</v>
          </cell>
        </row>
        <row r="2848">
          <cell r="C2848" t="str">
            <v>ELEC_POS_944</v>
          </cell>
        </row>
        <row r="2849">
          <cell r="C2849" t="str">
            <v>ELEC_POS_945</v>
          </cell>
        </row>
        <row r="2850">
          <cell r="C2850" t="str">
            <v>ELEC_POS_946</v>
          </cell>
        </row>
        <row r="2851">
          <cell r="C2851" t="str">
            <v>ELEC_POS_947</v>
          </cell>
        </row>
        <row r="2852">
          <cell r="C2852" t="str">
            <v>ELEC_POS_948</v>
          </cell>
        </row>
        <row r="2853">
          <cell r="C2853" t="str">
            <v>ELEC_POS_949</v>
          </cell>
        </row>
        <row r="2854">
          <cell r="C2854" t="str">
            <v>ELEC_POS_950</v>
          </cell>
        </row>
        <row r="2855">
          <cell r="C2855" t="str">
            <v>ELEC_POS_951</v>
          </cell>
        </row>
        <row r="2856">
          <cell r="C2856" t="str">
            <v>ELEC_POS_952</v>
          </cell>
        </row>
        <row r="2857">
          <cell r="C2857" t="str">
            <v>ELEC_POS_953</v>
          </cell>
        </row>
        <row r="2858">
          <cell r="C2858" t="str">
            <v>ELEC_POS_954</v>
          </cell>
        </row>
        <row r="2859">
          <cell r="C2859" t="str">
            <v>ELEC_POS_955</v>
          </cell>
        </row>
        <row r="2860">
          <cell r="C2860" t="str">
            <v>ELEC_POS_956</v>
          </cell>
        </row>
        <row r="2861">
          <cell r="C2861" t="str">
            <v>ELEC_POS_957</v>
          </cell>
        </row>
        <row r="2862">
          <cell r="C2862" t="str">
            <v>ELEC_POS_958</v>
          </cell>
        </row>
        <row r="2863">
          <cell r="C2863" t="str">
            <v>ELEC_POS_959</v>
          </cell>
        </row>
        <row r="2864">
          <cell r="C2864" t="str">
            <v>ELEC_POS_960</v>
          </cell>
        </row>
        <row r="2865">
          <cell r="C2865" t="str">
            <v>ELEC_POS_961</v>
          </cell>
        </row>
        <row r="2866">
          <cell r="C2866" t="str">
            <v>ELEC_POS_962</v>
          </cell>
        </row>
        <row r="2867">
          <cell r="C2867" t="str">
            <v>ELEC_POS_963</v>
          </cell>
        </row>
        <row r="2868">
          <cell r="C2868" t="str">
            <v>ELEC_POS_964</v>
          </cell>
        </row>
        <row r="2869">
          <cell r="C2869" t="str">
            <v>ELEC_POS_965</v>
          </cell>
        </row>
        <row r="2870">
          <cell r="C2870" t="str">
            <v>ELEC_POS_966</v>
          </cell>
        </row>
        <row r="2871">
          <cell r="C2871" t="str">
            <v>ELEC_POS_967</v>
          </cell>
        </row>
        <row r="2872">
          <cell r="C2872" t="str">
            <v>ELEC_POS_968</v>
          </cell>
        </row>
        <row r="2873">
          <cell r="C2873" t="str">
            <v>ELEC_POS_969</v>
          </cell>
        </row>
        <row r="2874">
          <cell r="C2874" t="str">
            <v>ELEC_POS_970</v>
          </cell>
        </row>
        <row r="2875">
          <cell r="C2875" t="str">
            <v>ELEC_POS_971</v>
          </cell>
        </row>
        <row r="2876">
          <cell r="C2876" t="str">
            <v>ELEC_POS_972</v>
          </cell>
        </row>
        <row r="2877">
          <cell r="C2877" t="str">
            <v>ELEC_POS_973</v>
          </cell>
        </row>
        <row r="2878">
          <cell r="C2878" t="str">
            <v>ELEC_POS_974</v>
          </cell>
        </row>
        <row r="2879">
          <cell r="C2879" t="str">
            <v>ELEC_POS_975</v>
          </cell>
        </row>
        <row r="2880">
          <cell r="C2880" t="str">
            <v>ELEC_POS_976</v>
          </cell>
        </row>
        <row r="2881">
          <cell r="C2881" t="str">
            <v>ELEC_POS_977</v>
          </cell>
        </row>
        <row r="2882">
          <cell r="C2882" t="str">
            <v>ELEC_POS_978</v>
          </cell>
        </row>
        <row r="2883">
          <cell r="C2883" t="str">
            <v>ELEC_POS_979</v>
          </cell>
        </row>
        <row r="2884">
          <cell r="C2884" t="str">
            <v>ELEC_POS_980</v>
          </cell>
        </row>
        <row r="2885">
          <cell r="C2885" t="str">
            <v>ELEC_POS_981</v>
          </cell>
        </row>
        <row r="2886">
          <cell r="C2886" t="str">
            <v>ELEC_POS_982</v>
          </cell>
        </row>
        <row r="2887">
          <cell r="C2887" t="str">
            <v>ELEC_POS_983</v>
          </cell>
        </row>
        <row r="2888">
          <cell r="C2888" t="str">
            <v>ELEC_POS_984</v>
          </cell>
        </row>
        <row r="2889">
          <cell r="C2889" t="str">
            <v>ELEC_POS_985</v>
          </cell>
        </row>
        <row r="2890">
          <cell r="C2890" t="str">
            <v>ELEC_POS_986</v>
          </cell>
        </row>
        <row r="2891">
          <cell r="C2891" t="str">
            <v>ELEC_POS_987</v>
          </cell>
        </row>
        <row r="2892">
          <cell r="C2892" t="str">
            <v>ELEC_POS_988</v>
          </cell>
        </row>
        <row r="2893">
          <cell r="C2893" t="str">
            <v>ELEC_POS_989</v>
          </cell>
        </row>
        <row r="2894">
          <cell r="C2894" t="str">
            <v>ELEC_POS_990</v>
          </cell>
        </row>
        <row r="2895">
          <cell r="C2895" t="str">
            <v>ELEC_POS_991</v>
          </cell>
        </row>
        <row r="2896">
          <cell r="C2896" t="str">
            <v>ELEC_POS_992</v>
          </cell>
        </row>
        <row r="2897">
          <cell r="C2897" t="str">
            <v>ELEC_POS_993</v>
          </cell>
        </row>
        <row r="2898">
          <cell r="C2898" t="str">
            <v>ELEC_POS_994</v>
          </cell>
        </row>
        <row r="2899">
          <cell r="C2899" t="str">
            <v>ELEC_POS_995</v>
          </cell>
        </row>
        <row r="2900">
          <cell r="C2900" t="str">
            <v>ELEC_POS_996</v>
          </cell>
        </row>
        <row r="2901">
          <cell r="C2901" t="str">
            <v>ELEC_POS_997</v>
          </cell>
        </row>
        <row r="2902">
          <cell r="C2902" t="str">
            <v>ELEC_POS_998</v>
          </cell>
        </row>
        <row r="2903">
          <cell r="C2903" t="str">
            <v>ELEC_POS_999</v>
          </cell>
        </row>
        <row r="2904">
          <cell r="C2904" t="str">
            <v>ELEC_POS_1000</v>
          </cell>
        </row>
        <row r="2905">
          <cell r="C2905" t="str">
            <v>ELEC_POS_1001</v>
          </cell>
        </row>
        <row r="2906">
          <cell r="C2906" t="str">
            <v>ELEC_POS_1002</v>
          </cell>
        </row>
        <row r="2907">
          <cell r="C2907" t="str">
            <v>ELEC_POS_1003</v>
          </cell>
        </row>
        <row r="2908">
          <cell r="C2908" t="str">
            <v>ELEC_POS_1004</v>
          </cell>
        </row>
        <row r="2909">
          <cell r="C2909" t="str">
            <v>ELEC_POS_1005</v>
          </cell>
        </row>
        <row r="2910">
          <cell r="C2910" t="str">
            <v>ELEC_POS_1006</v>
          </cell>
        </row>
        <row r="2911">
          <cell r="C2911" t="str">
            <v>ELEC_POS_1007</v>
          </cell>
        </row>
        <row r="2912">
          <cell r="C2912" t="str">
            <v>ELEC_POS_1008</v>
          </cell>
        </row>
        <row r="2913">
          <cell r="C2913" t="str">
            <v>ELEC_POS_1009</v>
          </cell>
        </row>
        <row r="2914">
          <cell r="C2914" t="str">
            <v>ELEC_POS_1010</v>
          </cell>
        </row>
        <row r="2915">
          <cell r="C2915" t="str">
            <v>ELEC_POS_1011</v>
          </cell>
        </row>
        <row r="2916">
          <cell r="C2916" t="str">
            <v>ELEC_POS_1012</v>
          </cell>
        </row>
        <row r="2917">
          <cell r="C2917" t="str">
            <v>ELEC_POS_1013</v>
          </cell>
        </row>
        <row r="2918">
          <cell r="C2918" t="str">
            <v>ELEC_POS_1014</v>
          </cell>
        </row>
        <row r="2919">
          <cell r="C2919" t="str">
            <v>ELEC_POS_1015</v>
          </cell>
        </row>
        <row r="2920">
          <cell r="C2920" t="str">
            <v>ELEC_POS_1016</v>
          </cell>
        </row>
        <row r="2921">
          <cell r="C2921" t="str">
            <v>ELEC_POS_1017</v>
          </cell>
        </row>
        <row r="2922">
          <cell r="C2922" t="str">
            <v>ELEC_POS_1018</v>
          </cell>
        </row>
        <row r="2923">
          <cell r="C2923" t="str">
            <v>ELEC_POS_1019</v>
          </cell>
        </row>
        <row r="2924">
          <cell r="C2924" t="str">
            <v>ELEC_POS_1020</v>
          </cell>
        </row>
        <row r="2925">
          <cell r="C2925" t="str">
            <v>ELEC_POS_1021</v>
          </cell>
        </row>
        <row r="2926">
          <cell r="C2926" t="str">
            <v>ELEC_POS_1022</v>
          </cell>
        </row>
        <row r="2927">
          <cell r="C2927" t="str">
            <v>ELEC_POS_1023</v>
          </cell>
        </row>
        <row r="2928">
          <cell r="C2928" t="str">
            <v>ELEC_POS_1024</v>
          </cell>
        </row>
        <row r="2929">
          <cell r="C2929" t="str">
            <v>ELEC_POS_1025</v>
          </cell>
        </row>
        <row r="2930">
          <cell r="C2930" t="str">
            <v>ELEC_POS_1026</v>
          </cell>
        </row>
        <row r="2931">
          <cell r="C2931" t="str">
            <v>ELEC_POS_1027</v>
          </cell>
        </row>
        <row r="2932">
          <cell r="C2932" t="str">
            <v>ELEC_POS_1028</v>
          </cell>
        </row>
        <row r="2933">
          <cell r="C2933" t="str">
            <v>ELEC_POS_1029</v>
          </cell>
        </row>
        <row r="2934">
          <cell r="C2934" t="str">
            <v>ELEC_POS_1030</v>
          </cell>
        </row>
        <row r="2935">
          <cell r="C2935" t="str">
            <v>ELEC_POS_1031</v>
          </cell>
        </row>
        <row r="2936">
          <cell r="C2936" t="str">
            <v>ELEC_POS_1032</v>
          </cell>
        </row>
        <row r="2937">
          <cell r="C2937" t="str">
            <v>ELEC_POS_1033</v>
          </cell>
        </row>
        <row r="2938">
          <cell r="C2938" t="str">
            <v>ELEC_POS_1034</v>
          </cell>
        </row>
        <row r="2939">
          <cell r="C2939" t="str">
            <v>ELEC_POS_1035</v>
          </cell>
        </row>
        <row r="2940">
          <cell r="C2940" t="str">
            <v>ELEC_POS_1036</v>
          </cell>
        </row>
        <row r="2941">
          <cell r="C2941" t="str">
            <v>ELEC_POS_1037</v>
          </cell>
        </row>
        <row r="2942">
          <cell r="C2942" t="str">
            <v>ELEC_POS_1038</v>
          </cell>
        </row>
        <row r="2943">
          <cell r="C2943" t="str">
            <v>ELEC_POS_1039</v>
          </cell>
        </row>
        <row r="2944">
          <cell r="C2944" t="str">
            <v>ELEC_POS_1040</v>
          </cell>
        </row>
        <row r="2945">
          <cell r="C2945" t="str">
            <v>ELEC_POS_1041</v>
          </cell>
        </row>
        <row r="2946">
          <cell r="C2946" t="str">
            <v>ELEC_POS_1042</v>
          </cell>
        </row>
        <row r="2947">
          <cell r="C2947" t="str">
            <v>ELEC_POS_1043</v>
          </cell>
        </row>
        <row r="2948">
          <cell r="C2948" t="str">
            <v>ELEC_POS_1044</v>
          </cell>
        </row>
        <row r="2949">
          <cell r="C2949" t="str">
            <v>ELEC_POS_1045</v>
          </cell>
        </row>
        <row r="2950">
          <cell r="C2950" t="str">
            <v>ELEC_POS_1046</v>
          </cell>
        </row>
        <row r="2951">
          <cell r="C2951" t="str">
            <v>ELEC_POS_1047</v>
          </cell>
        </row>
        <row r="2952">
          <cell r="C2952" t="str">
            <v>ELEC_POS_1048</v>
          </cell>
        </row>
        <row r="2953">
          <cell r="C2953" t="str">
            <v>ELEC_POS_1049</v>
          </cell>
        </row>
        <row r="2954">
          <cell r="C2954" t="str">
            <v>ELEC_POS_1050</v>
          </cell>
        </row>
        <row r="2955">
          <cell r="C2955" t="str">
            <v>ELEC_POS_1051</v>
          </cell>
        </row>
        <row r="2956">
          <cell r="C2956" t="str">
            <v>ELEC_POS_1052</v>
          </cell>
        </row>
        <row r="2957">
          <cell r="C2957" t="str">
            <v>ELEC_POS_1053</v>
          </cell>
        </row>
        <row r="2958">
          <cell r="C2958" t="str">
            <v>ELEC_POS_1054</v>
          </cell>
        </row>
        <row r="2959">
          <cell r="C2959" t="str">
            <v>ELEC_POS_1055</v>
          </cell>
        </row>
        <row r="2960">
          <cell r="C2960" t="str">
            <v>ELEC_POS_1056</v>
          </cell>
        </row>
        <row r="2961">
          <cell r="C2961" t="str">
            <v>ELEC_POS_1057</v>
          </cell>
        </row>
        <row r="2962">
          <cell r="C2962" t="str">
            <v>ELEC_POS_1058</v>
          </cell>
        </row>
        <row r="2963">
          <cell r="C2963" t="str">
            <v>ELEC_POS_1059</v>
          </cell>
        </row>
        <row r="2964">
          <cell r="C2964" t="str">
            <v>ELEC_POS_1060</v>
          </cell>
        </row>
        <row r="2965">
          <cell r="C2965" t="str">
            <v>ELEC_POS_1061</v>
          </cell>
        </row>
        <row r="2966">
          <cell r="C2966" t="str">
            <v>ELEC_POS_1062</v>
          </cell>
        </row>
        <row r="2967">
          <cell r="C2967" t="str">
            <v>ELEC_POS_1063</v>
          </cell>
        </row>
        <row r="2968">
          <cell r="C2968" t="str">
            <v>ELEC_POS_1064</v>
          </cell>
        </row>
        <row r="2969">
          <cell r="C2969" t="str">
            <v>ELEC_POS_1065</v>
          </cell>
        </row>
        <row r="2970">
          <cell r="C2970" t="str">
            <v>ELEC_POS_1066</v>
          </cell>
        </row>
        <row r="2971">
          <cell r="C2971" t="str">
            <v>ELEC_POS_1067</v>
          </cell>
        </row>
        <row r="2972">
          <cell r="C2972" t="str">
            <v>ELEC_POS_1068</v>
          </cell>
        </row>
        <row r="2973">
          <cell r="C2973" t="str">
            <v>ELEC_POS_1069</v>
          </cell>
        </row>
        <row r="2974">
          <cell r="C2974" t="str">
            <v>ELEC_POS_1070</v>
          </cell>
        </row>
        <row r="2975">
          <cell r="C2975" t="str">
            <v>ELEC_POS_1071</v>
          </cell>
        </row>
        <row r="2976">
          <cell r="C2976" t="str">
            <v>ELEC_POS_1072</v>
          </cell>
        </row>
        <row r="2977">
          <cell r="C2977" t="str">
            <v>ELEC_POS_1073</v>
          </cell>
        </row>
        <row r="2978">
          <cell r="C2978" t="str">
            <v>ELEC_POS_1074</v>
          </cell>
        </row>
        <row r="2979">
          <cell r="C2979" t="str">
            <v>ELEC_POS_1075</v>
          </cell>
        </row>
        <row r="2980">
          <cell r="C2980" t="str">
            <v>ELEC_POS_1076</v>
          </cell>
        </row>
        <row r="2981">
          <cell r="C2981" t="str">
            <v>ELEC_POS_1077</v>
          </cell>
        </row>
        <row r="2982">
          <cell r="C2982" t="str">
            <v>ELEC_POS_1078</v>
          </cell>
        </row>
        <row r="2983">
          <cell r="C2983" t="str">
            <v>ELEC_POS_1079</v>
          </cell>
        </row>
        <row r="2984">
          <cell r="C2984" t="str">
            <v>ELEC_POS_1080</v>
          </cell>
        </row>
        <row r="2985">
          <cell r="C2985" t="str">
            <v>ELEC_POS_1081</v>
          </cell>
        </row>
        <row r="2986">
          <cell r="C2986" t="str">
            <v>ELEC_POS_1082</v>
          </cell>
        </row>
        <row r="2987">
          <cell r="C2987" t="str">
            <v>ELEC_POS_1083</v>
          </cell>
        </row>
        <row r="2988">
          <cell r="C2988" t="str">
            <v>ELEC_POS_1084</v>
          </cell>
        </row>
        <row r="2989">
          <cell r="C2989" t="str">
            <v>ELEC_POS_1085</v>
          </cell>
        </row>
        <row r="2990">
          <cell r="C2990" t="str">
            <v>ELEC_POS_1086</v>
          </cell>
        </row>
        <row r="2991">
          <cell r="C2991" t="str">
            <v>ELEC_POS_1087</v>
          </cell>
        </row>
        <row r="2992">
          <cell r="C2992" t="str">
            <v>ELEC_POS_1088</v>
          </cell>
        </row>
        <row r="2993">
          <cell r="C2993" t="str">
            <v>ELEC_POS_1089</v>
          </cell>
        </row>
        <row r="2994">
          <cell r="C2994" t="str">
            <v>ELEC_POS_1090</v>
          </cell>
        </row>
        <row r="2995">
          <cell r="C2995" t="str">
            <v>ELEC_POS_1091</v>
          </cell>
        </row>
        <row r="2996">
          <cell r="C2996" t="str">
            <v>ELEC_POS_1092</v>
          </cell>
        </row>
        <row r="2997">
          <cell r="C2997" t="str">
            <v>ELEC_POS_1093</v>
          </cell>
        </row>
        <row r="2998">
          <cell r="C2998" t="str">
            <v>ELEC_POS_1094</v>
          </cell>
        </row>
        <row r="2999">
          <cell r="C2999" t="str">
            <v>ELEC_POS_1095</v>
          </cell>
        </row>
        <row r="3000">
          <cell r="C3000" t="str">
            <v>ELEC_POS_1096</v>
          </cell>
        </row>
        <row r="3001">
          <cell r="C3001" t="str">
            <v>ELEC_POS_1097</v>
          </cell>
        </row>
        <row r="3002">
          <cell r="C3002" t="str">
            <v>ELEC_POS_1098</v>
          </cell>
        </row>
        <row r="3003">
          <cell r="C3003" t="str">
            <v>ELEC_POS_1099</v>
          </cell>
        </row>
        <row r="3004">
          <cell r="C3004" t="str">
            <v>ELEC_POS_1100</v>
          </cell>
        </row>
        <row r="3005">
          <cell r="C3005" t="str">
            <v>ELEC_POS_1101</v>
          </cell>
        </row>
        <row r="3006">
          <cell r="C3006" t="str">
            <v>ELEC_POS_1102</v>
          </cell>
        </row>
        <row r="3007">
          <cell r="C3007" t="str">
            <v>ELEC_POS_1103</v>
          </cell>
        </row>
        <row r="3008">
          <cell r="C3008" t="str">
            <v>ELEC_POS_1104</v>
          </cell>
        </row>
        <row r="3009">
          <cell r="C3009" t="str">
            <v>ELEC_POS_1105</v>
          </cell>
        </row>
        <row r="3010">
          <cell r="C3010" t="str">
            <v>ELEC_POS_1106</v>
          </cell>
        </row>
        <row r="3011">
          <cell r="C3011" t="str">
            <v>ELEC_POS_1107</v>
          </cell>
        </row>
        <row r="3012">
          <cell r="C3012" t="str">
            <v>ELEC_POS_1108</v>
          </cell>
        </row>
        <row r="3013">
          <cell r="C3013" t="str">
            <v>ELEC_POS_1109</v>
          </cell>
        </row>
        <row r="3014">
          <cell r="C3014" t="str">
            <v>ELEC_POS_1110</v>
          </cell>
        </row>
        <row r="3015">
          <cell r="C3015" t="str">
            <v>ELEC_POS_1111</v>
          </cell>
        </row>
        <row r="3016">
          <cell r="C3016" t="str">
            <v>ELEC_POS_1112</v>
          </cell>
        </row>
        <row r="3017">
          <cell r="C3017" t="str">
            <v>ELEC_POS_1113</v>
          </cell>
        </row>
        <row r="3018">
          <cell r="C3018" t="str">
            <v>ELEC_POS_1114</v>
          </cell>
        </row>
        <row r="3019">
          <cell r="C3019" t="str">
            <v>ELEC_POS_1115</v>
          </cell>
        </row>
        <row r="3020">
          <cell r="C3020" t="str">
            <v>ELEC_POS_1116</v>
          </cell>
        </row>
        <row r="3021">
          <cell r="C3021" t="str">
            <v>ELEC_POS_1117</v>
          </cell>
        </row>
        <row r="3022">
          <cell r="C3022" t="str">
            <v>ELEC_POS_1118</v>
          </cell>
        </row>
        <row r="3023">
          <cell r="C3023" t="str">
            <v>ELEC_POS_1119</v>
          </cell>
        </row>
        <row r="3024">
          <cell r="C3024" t="str">
            <v>ELEC_POS_1120</v>
          </cell>
        </row>
        <row r="3025">
          <cell r="C3025" t="str">
            <v>ELEC_POS_1121</v>
          </cell>
        </row>
        <row r="3026">
          <cell r="C3026" t="str">
            <v>ELEC_POS_1122</v>
          </cell>
        </row>
        <row r="3027">
          <cell r="C3027" t="str">
            <v>ELEC_POS_1123</v>
          </cell>
        </row>
        <row r="3028">
          <cell r="C3028" t="str">
            <v>ELEC_POS_1124</v>
          </cell>
        </row>
        <row r="3029">
          <cell r="C3029" t="str">
            <v>ELEC_POS_1125</v>
          </cell>
        </row>
        <row r="3030">
          <cell r="C3030" t="str">
            <v>ELEC_POS_1126</v>
          </cell>
        </row>
        <row r="3031">
          <cell r="C3031" t="str">
            <v>ELEC_POS_1127</v>
          </cell>
        </row>
        <row r="3032">
          <cell r="C3032" t="str">
            <v>ELEC_POS_1128</v>
          </cell>
        </row>
        <row r="3033">
          <cell r="C3033" t="str">
            <v>ELEC_POS_1129</v>
          </cell>
        </row>
        <row r="3034">
          <cell r="C3034" t="str">
            <v>ELEC_POS_1130</v>
          </cell>
        </row>
        <row r="3035">
          <cell r="C3035" t="str">
            <v>ELEC_POS_1131</v>
          </cell>
        </row>
        <row r="3036">
          <cell r="C3036" t="str">
            <v>ELEC_POS_1132</v>
          </cell>
        </row>
        <row r="3037">
          <cell r="C3037" t="str">
            <v>ELEC_POS_1133</v>
          </cell>
        </row>
        <row r="3038">
          <cell r="C3038" t="str">
            <v>ELEC_POS_1134</v>
          </cell>
        </row>
        <row r="3039">
          <cell r="C3039" t="str">
            <v>ELEC_POS_1135</v>
          </cell>
        </row>
        <row r="3040">
          <cell r="C3040" t="str">
            <v>ELEC_POS_1136</v>
          </cell>
        </row>
        <row r="3041">
          <cell r="C3041" t="str">
            <v>ELEC_POS_1137</v>
          </cell>
        </row>
        <row r="3042">
          <cell r="C3042" t="str">
            <v>ELEC_POS_1138</v>
          </cell>
        </row>
        <row r="3043">
          <cell r="C3043" t="str">
            <v>ELEC_POS_1139</v>
          </cell>
        </row>
        <row r="3044">
          <cell r="C3044" t="str">
            <v>ELEC_POS_1140</v>
          </cell>
        </row>
        <row r="3045">
          <cell r="C3045" t="str">
            <v>ELEC_POS_1141</v>
          </cell>
        </row>
        <row r="3046">
          <cell r="C3046" t="str">
            <v>ELEC_POS_1142</v>
          </cell>
        </row>
        <row r="3047">
          <cell r="C3047" t="str">
            <v>ELEC_POS_1143</v>
          </cell>
        </row>
        <row r="3048">
          <cell r="C3048" t="str">
            <v>ELEC_POS_1144</v>
          </cell>
        </row>
        <row r="3049">
          <cell r="C3049" t="str">
            <v>ELEC_POS_1145</v>
          </cell>
        </row>
        <row r="3050">
          <cell r="C3050" t="str">
            <v>ELEC_POS_1146</v>
          </cell>
        </row>
        <row r="3051">
          <cell r="C3051" t="str">
            <v>ELEC_POS_1147</v>
          </cell>
        </row>
        <row r="3052">
          <cell r="C3052" t="str">
            <v>ELEC_POS_1148</v>
          </cell>
        </row>
        <row r="3053">
          <cell r="C3053" t="str">
            <v>ELEC_POS_1149</v>
          </cell>
        </row>
        <row r="3054">
          <cell r="C3054" t="str">
            <v>ELEC_POS_1150</v>
          </cell>
        </row>
        <row r="3055">
          <cell r="C3055" t="str">
            <v>ELEC_POS_1151</v>
          </cell>
        </row>
        <row r="3056">
          <cell r="C3056" t="str">
            <v>ELEC_POS_1152</v>
          </cell>
        </row>
        <row r="3057">
          <cell r="C3057" t="str">
            <v>ELEC_POS_1153</v>
          </cell>
        </row>
        <row r="3058">
          <cell r="C3058" t="str">
            <v>ELEC_POS_1154</v>
          </cell>
        </row>
        <row r="3059">
          <cell r="C3059" t="str">
            <v>ELEC_POS_1155</v>
          </cell>
        </row>
        <row r="3060">
          <cell r="C3060" t="str">
            <v>ELEC_POS_1156</v>
          </cell>
        </row>
        <row r="3061">
          <cell r="C3061" t="str">
            <v>ELEC_POS_1157</v>
          </cell>
        </row>
        <row r="3062">
          <cell r="C3062" t="str">
            <v>ELEC_POS_1158</v>
          </cell>
        </row>
        <row r="3063">
          <cell r="C3063" t="str">
            <v>ELEC_POS_1159</v>
          </cell>
        </row>
        <row r="3064">
          <cell r="C3064" t="str">
            <v>ELEC_POS_1160</v>
          </cell>
        </row>
        <row r="3065">
          <cell r="C3065" t="str">
            <v>ELEC_POS_1161</v>
          </cell>
        </row>
        <row r="3066">
          <cell r="C3066" t="str">
            <v>ELEC_POS_1162</v>
          </cell>
        </row>
        <row r="3067">
          <cell r="C3067" t="str">
            <v>ELEC_POS_1163</v>
          </cell>
        </row>
        <row r="3068">
          <cell r="C3068" t="str">
            <v>ELEC_POS_1164</v>
          </cell>
        </row>
        <row r="3069">
          <cell r="C3069" t="str">
            <v>ELEC_POS_1165</v>
          </cell>
        </row>
        <row r="3070">
          <cell r="C3070" t="str">
            <v>ELEC_POS_1166</v>
          </cell>
        </row>
        <row r="3071">
          <cell r="C3071" t="str">
            <v>ELEC_POS_1167</v>
          </cell>
        </row>
        <row r="3072">
          <cell r="C3072" t="str">
            <v>ELEC_POS_1168</v>
          </cell>
        </row>
        <row r="3073">
          <cell r="C3073" t="str">
            <v>ELEC_POS_1169</v>
          </cell>
        </row>
        <row r="3074">
          <cell r="C3074" t="str">
            <v>ELEC_POS_1170</v>
          </cell>
        </row>
        <row r="3075">
          <cell r="C3075" t="str">
            <v>ELEC_POS_1171</v>
          </cell>
        </row>
        <row r="3076">
          <cell r="C3076" t="str">
            <v>ELEC_POS_1172</v>
          </cell>
        </row>
        <row r="3077">
          <cell r="C3077" t="str">
            <v>ELEC_POS_1173</v>
          </cell>
        </row>
        <row r="3078">
          <cell r="C3078" t="str">
            <v>ELEC_POS_1174</v>
          </cell>
        </row>
        <row r="3079">
          <cell r="C3079" t="str">
            <v>ELEC_POS_1175</v>
          </cell>
        </row>
        <row r="3080">
          <cell r="C3080" t="str">
            <v>ELEC_POS_1176</v>
          </cell>
        </row>
        <row r="3081">
          <cell r="C3081" t="str">
            <v>ELEC_POS_1177</v>
          </cell>
        </row>
        <row r="3082">
          <cell r="C3082" t="str">
            <v>ELEC_POS_1178</v>
          </cell>
        </row>
        <row r="3083">
          <cell r="C3083" t="str">
            <v>ELEC_POS_1179</v>
          </cell>
        </row>
        <row r="3084">
          <cell r="C3084" t="str">
            <v>ELEC_POS_1180</v>
          </cell>
        </row>
        <row r="3085">
          <cell r="C3085" t="str">
            <v>ELEC_POS_1181</v>
          </cell>
        </row>
        <row r="3086">
          <cell r="C3086" t="str">
            <v>ELEC_POS_1182</v>
          </cell>
        </row>
        <row r="3087">
          <cell r="C3087" t="str">
            <v>ELEC_POS_1183</v>
          </cell>
        </row>
        <row r="3088">
          <cell r="C3088" t="str">
            <v>ELEC_POS_1184</v>
          </cell>
        </row>
        <row r="3089">
          <cell r="C3089" t="str">
            <v>ELEC_POS_1185</v>
          </cell>
        </row>
        <row r="3090">
          <cell r="C3090" t="str">
            <v>ELEC_POS_1186</v>
          </cell>
        </row>
        <row r="3091">
          <cell r="C3091" t="str">
            <v>ELEC_POS_1187</v>
          </cell>
        </row>
        <row r="3092">
          <cell r="C3092" t="str">
            <v>ELEC_POS_1188</v>
          </cell>
        </row>
        <row r="3093">
          <cell r="C3093" t="str">
            <v>ELEC_POS_1189</v>
          </cell>
        </row>
        <row r="3094">
          <cell r="C3094" t="str">
            <v>ELEC_POS_1190</v>
          </cell>
        </row>
        <row r="3095">
          <cell r="C3095" t="str">
            <v>ELEC_POS_1191</v>
          </cell>
        </row>
        <row r="3096">
          <cell r="C3096" t="str">
            <v>ELEC_POS_1192</v>
          </cell>
        </row>
        <row r="3097">
          <cell r="C3097" t="str">
            <v>ELEC_POS_1193</v>
          </cell>
        </row>
        <row r="3098">
          <cell r="C3098" t="str">
            <v>ELEC_POS_1194</v>
          </cell>
        </row>
        <row r="3099">
          <cell r="C3099" t="str">
            <v>ELEC_POS_1195</v>
          </cell>
        </row>
        <row r="3100">
          <cell r="C3100" t="str">
            <v>ELEC_POS_1196</v>
          </cell>
        </row>
        <row r="3101">
          <cell r="C3101" t="str">
            <v>ELEC_POS_1197</v>
          </cell>
        </row>
        <row r="3102">
          <cell r="C3102" t="str">
            <v>ELEC_POS_1198</v>
          </cell>
        </row>
        <row r="3103">
          <cell r="C3103" t="str">
            <v>ELEC_POS_1199</v>
          </cell>
        </row>
        <row r="3104">
          <cell r="C3104" t="str">
            <v>ELEC_POS_1200</v>
          </cell>
        </row>
        <row r="3105">
          <cell r="C3105" t="str">
            <v>ELEC_POS_1201</v>
          </cell>
        </row>
        <row r="3106">
          <cell r="C3106" t="str">
            <v>ELEC_POS_1202</v>
          </cell>
        </row>
        <row r="3107">
          <cell r="C3107" t="str">
            <v>ELEC_POS_1203</v>
          </cell>
        </row>
        <row r="3108">
          <cell r="C3108" t="str">
            <v>ELEC_POS_1204</v>
          </cell>
        </row>
        <row r="3109">
          <cell r="C3109" t="str">
            <v>ELEC_POS_1205</v>
          </cell>
        </row>
        <row r="3110">
          <cell r="C3110" t="str">
            <v>ELEC_POS_1206</v>
          </cell>
        </row>
        <row r="3111">
          <cell r="C3111" t="str">
            <v>ELEC_POS_1207</v>
          </cell>
        </row>
        <row r="3112">
          <cell r="C3112" t="str">
            <v>ELEC_POS_1208</v>
          </cell>
        </row>
        <row r="3113">
          <cell r="C3113" t="str">
            <v>ELEC_POS_1209</v>
          </cell>
        </row>
        <row r="3114">
          <cell r="C3114" t="str">
            <v>ELEC_POS_1210</v>
          </cell>
        </row>
        <row r="3115">
          <cell r="C3115" t="str">
            <v>ELEC_POS_1211</v>
          </cell>
        </row>
        <row r="3116">
          <cell r="C3116" t="str">
            <v>ELEC_POS_1212</v>
          </cell>
        </row>
        <row r="3117">
          <cell r="C3117" t="str">
            <v>ELEC_POS_1213</v>
          </cell>
        </row>
        <row r="3118">
          <cell r="C3118" t="str">
            <v>ELEC_POS_1214</v>
          </cell>
        </row>
        <row r="3119">
          <cell r="C3119" t="str">
            <v>ELEC_POS_1215</v>
          </cell>
        </row>
        <row r="3120">
          <cell r="C3120" t="str">
            <v>ELEC_POS_1216</v>
          </cell>
        </row>
        <row r="3121">
          <cell r="C3121" t="str">
            <v>ELEC_POS_1217</v>
          </cell>
        </row>
        <row r="3122">
          <cell r="C3122" t="str">
            <v>ELEC_POS_1218</v>
          </cell>
        </row>
        <row r="3123">
          <cell r="C3123" t="str">
            <v>ELEC_POS_1219</v>
          </cell>
        </row>
        <row r="3124">
          <cell r="C3124" t="str">
            <v>ELEC_POS_1220</v>
          </cell>
        </row>
        <row r="3125">
          <cell r="C3125" t="str">
            <v>ELEC_POS_1221</v>
          </cell>
        </row>
        <row r="3126">
          <cell r="C3126" t="str">
            <v>ELEC_POS_1222</v>
          </cell>
        </row>
        <row r="3127">
          <cell r="C3127" t="str">
            <v>ELEC_POS_1223</v>
          </cell>
        </row>
        <row r="3128">
          <cell r="C3128" t="str">
            <v>ELEC_POS_1224</v>
          </cell>
        </row>
        <row r="3129">
          <cell r="C3129" t="str">
            <v>ELEC_POS_1225</v>
          </cell>
        </row>
        <row r="3130">
          <cell r="C3130" t="str">
            <v>ELEC_POS_1226</v>
          </cell>
        </row>
        <row r="3131">
          <cell r="C3131" t="str">
            <v>ELEC_POS_1227</v>
          </cell>
        </row>
        <row r="3132">
          <cell r="C3132" t="str">
            <v>ELEC_POS_1228</v>
          </cell>
        </row>
        <row r="3133">
          <cell r="C3133" t="str">
            <v>ELEC_POS_1229</v>
          </cell>
        </row>
        <row r="3134">
          <cell r="C3134" t="str">
            <v>ELEC_POS_1230</v>
          </cell>
        </row>
        <row r="3135">
          <cell r="C3135" t="str">
            <v>ELEC_POS_1231</v>
          </cell>
        </row>
        <row r="3136">
          <cell r="C3136" t="str">
            <v>ELEC_POS_1232</v>
          </cell>
        </row>
        <row r="3137">
          <cell r="C3137" t="str">
            <v>ELEC_POS_1233</v>
          </cell>
        </row>
        <row r="3138">
          <cell r="C3138" t="str">
            <v>ELEC_POS_1234</v>
          </cell>
        </row>
        <row r="3139">
          <cell r="C3139" t="str">
            <v>ELEC_POS_1235</v>
          </cell>
        </row>
        <row r="3140">
          <cell r="C3140" t="str">
            <v>ELEC_POS_1236</v>
          </cell>
        </row>
        <row r="3141">
          <cell r="C3141" t="str">
            <v>ELEC_POS_1237</v>
          </cell>
        </row>
        <row r="3142">
          <cell r="C3142" t="str">
            <v>ELEC_POS_1238</v>
          </cell>
        </row>
        <row r="3143">
          <cell r="C3143" t="str">
            <v>ELEC_POS_1239</v>
          </cell>
        </row>
        <row r="3144">
          <cell r="C3144" t="str">
            <v>ELEC_POS_1240</v>
          </cell>
        </row>
        <row r="3145">
          <cell r="C3145" t="str">
            <v>ELEC_POS_1241</v>
          </cell>
        </row>
        <row r="3146">
          <cell r="C3146" t="str">
            <v>ELEC_POS_1242</v>
          </cell>
        </row>
        <row r="3147">
          <cell r="C3147" t="str">
            <v>ELEC_POS_1243</v>
          </cell>
        </row>
        <row r="3148">
          <cell r="C3148" t="str">
            <v>ELEC_POS_1244</v>
          </cell>
        </row>
        <row r="3149">
          <cell r="C3149" t="str">
            <v>ELEC_POS_1245</v>
          </cell>
        </row>
        <row r="3150">
          <cell r="C3150" t="str">
            <v>ELEC_POS_1246</v>
          </cell>
        </row>
        <row r="3151">
          <cell r="C3151" t="str">
            <v>ELEC_POS_1247</v>
          </cell>
        </row>
        <row r="3152">
          <cell r="C3152" t="str">
            <v>ELEC_POS_1248</v>
          </cell>
        </row>
        <row r="3153">
          <cell r="C3153" t="str">
            <v>ELEC_POS_1249</v>
          </cell>
        </row>
        <row r="3154">
          <cell r="C3154" t="str">
            <v>ELEC_POS_1250</v>
          </cell>
        </row>
        <row r="3155">
          <cell r="C3155" t="str">
            <v>ELEC_POS_1251</v>
          </cell>
        </row>
        <row r="3156">
          <cell r="C3156" t="str">
            <v>ELEC_POS_1252</v>
          </cell>
        </row>
        <row r="3157">
          <cell r="C3157" t="str">
            <v>ELEC_POS_1253</v>
          </cell>
        </row>
        <row r="3158">
          <cell r="C3158" t="str">
            <v>ELEC_POS_1254</v>
          </cell>
        </row>
        <row r="3159">
          <cell r="C3159" t="str">
            <v>ELEC_POS_1255</v>
          </cell>
        </row>
        <row r="3160">
          <cell r="C3160" t="str">
            <v>ELEC_POS_1256</v>
          </cell>
        </row>
        <row r="3161">
          <cell r="C3161" t="str">
            <v>ELEC_POS_1257</v>
          </cell>
        </row>
        <row r="3162">
          <cell r="C3162" t="str">
            <v>ELEC_POS_1258</v>
          </cell>
        </row>
        <row r="3163">
          <cell r="C3163" t="str">
            <v>ELEC_POS_1259</v>
          </cell>
        </row>
        <row r="3164">
          <cell r="C3164" t="str">
            <v>ELEC_POS_1260</v>
          </cell>
        </row>
        <row r="3165">
          <cell r="C3165" t="str">
            <v>ELEC_POS_1261</v>
          </cell>
        </row>
        <row r="3166">
          <cell r="C3166" t="str">
            <v>ELEC_POS_1262</v>
          </cell>
        </row>
        <row r="3167">
          <cell r="C3167" t="str">
            <v>ELEC_POS_1263</v>
          </cell>
        </row>
        <row r="3168">
          <cell r="C3168" t="str">
            <v>ELEC_POS_1264</v>
          </cell>
        </row>
        <row r="3169">
          <cell r="C3169" t="str">
            <v>ELEC_POS_1265</v>
          </cell>
        </row>
        <row r="3170">
          <cell r="C3170" t="str">
            <v>ELEC_POS_1266</v>
          </cell>
        </row>
        <row r="3171">
          <cell r="C3171" t="str">
            <v>ELEC_POS_1267</v>
          </cell>
        </row>
        <row r="3172">
          <cell r="C3172" t="str">
            <v>ELEC_POS_1268</v>
          </cell>
        </row>
        <row r="3173">
          <cell r="C3173" t="str">
            <v>ELEC_POS_1269</v>
          </cell>
        </row>
        <row r="3174">
          <cell r="C3174" t="str">
            <v>ELEC_POS_1270</v>
          </cell>
        </row>
        <row r="3175">
          <cell r="C3175" t="str">
            <v>ELEC_POS_1271</v>
          </cell>
        </row>
        <row r="3176">
          <cell r="C3176" t="str">
            <v>ELEC_POS_1272</v>
          </cell>
        </row>
        <row r="3177">
          <cell r="C3177" t="str">
            <v>ELEC_POS_1273</v>
          </cell>
        </row>
        <row r="3178">
          <cell r="C3178" t="str">
            <v>ELEC_POS_1274</v>
          </cell>
        </row>
        <row r="3179">
          <cell r="C3179" t="str">
            <v>ELEC_POS_1275</v>
          </cell>
        </row>
        <row r="3180">
          <cell r="C3180" t="str">
            <v>ELEC_POS_1276</v>
          </cell>
        </row>
        <row r="3181">
          <cell r="C3181" t="str">
            <v>ELEC_POS_1277</v>
          </cell>
        </row>
        <row r="3182">
          <cell r="C3182" t="str">
            <v>ELEC_POS_1278</v>
          </cell>
        </row>
        <row r="3183">
          <cell r="C3183" t="str">
            <v>ELEC_POS_1279</v>
          </cell>
        </row>
        <row r="3184">
          <cell r="C3184" t="str">
            <v>ELEC_POS_1280</v>
          </cell>
        </row>
        <row r="3185">
          <cell r="C3185" t="str">
            <v>ELEC_POS_1281</v>
          </cell>
        </row>
        <row r="3186">
          <cell r="C3186" t="str">
            <v>ELEC_POS_1282</v>
          </cell>
        </row>
        <row r="3187">
          <cell r="C3187" t="str">
            <v>ELEC_POS_1283</v>
          </cell>
        </row>
        <row r="3188">
          <cell r="C3188" t="str">
            <v>ELEC_POS_1284</v>
          </cell>
        </row>
        <row r="3189">
          <cell r="C3189" t="str">
            <v>ELEC_POS_1285</v>
          </cell>
        </row>
        <row r="3190">
          <cell r="C3190" t="str">
            <v>ELEC_POS_1286</v>
          </cell>
        </row>
        <row r="3191">
          <cell r="C3191" t="str">
            <v>ELEC_POS_1287</v>
          </cell>
        </row>
        <row r="3192">
          <cell r="C3192" t="str">
            <v>ELEC_POS_1288</v>
          </cell>
        </row>
        <row r="3193">
          <cell r="C3193" t="str">
            <v>ELEC_POS_1289</v>
          </cell>
        </row>
        <row r="3194">
          <cell r="C3194" t="str">
            <v>ELEC_POS_1290</v>
          </cell>
        </row>
        <row r="3195">
          <cell r="C3195" t="str">
            <v>ELEC_POS_1291</v>
          </cell>
        </row>
        <row r="3196">
          <cell r="C3196" t="str">
            <v>ELEC_POS_1292</v>
          </cell>
        </row>
        <row r="3197">
          <cell r="C3197" t="str">
            <v>ELEC_POS_1293</v>
          </cell>
        </row>
        <row r="3198">
          <cell r="C3198" t="str">
            <v>ELEC_POS_1294</v>
          </cell>
        </row>
        <row r="3199">
          <cell r="C3199" t="str">
            <v>ELEC_POS_1295</v>
          </cell>
        </row>
        <row r="3200">
          <cell r="C3200" t="str">
            <v>ELEC_POS_1296</v>
          </cell>
        </row>
        <row r="3201">
          <cell r="C3201" t="str">
            <v>ELEC_POS_1297</v>
          </cell>
        </row>
        <row r="3202">
          <cell r="C3202" t="str">
            <v>ELEC_POS_1298</v>
          </cell>
        </row>
        <row r="3203">
          <cell r="C3203" t="str">
            <v>ELEC_POS_1299</v>
          </cell>
        </row>
        <row r="3204">
          <cell r="C3204" t="str">
            <v>ELEC_POS_1300</v>
          </cell>
        </row>
        <row r="3205">
          <cell r="C3205" t="str">
            <v>ELEC_POS_1301</v>
          </cell>
        </row>
        <row r="3206">
          <cell r="C3206" t="str">
            <v>ELEC_POS_1302</v>
          </cell>
        </row>
        <row r="3207">
          <cell r="C3207" t="str">
            <v>ELEC_POS_1303</v>
          </cell>
        </row>
        <row r="3208">
          <cell r="C3208" t="str">
            <v>ELEC_POS_1304</v>
          </cell>
        </row>
        <row r="3209">
          <cell r="C3209" t="str">
            <v>ELEC_POS_1305</v>
          </cell>
        </row>
        <row r="3210">
          <cell r="C3210" t="str">
            <v>ELEC_POS_1306</v>
          </cell>
        </row>
        <row r="3211">
          <cell r="C3211" t="str">
            <v>ELEC_POS_1307</v>
          </cell>
        </row>
        <row r="3212">
          <cell r="C3212" t="str">
            <v>ELEC_POS_1308</v>
          </cell>
        </row>
        <row r="3213">
          <cell r="C3213" t="str">
            <v>ELEC_POS_1309</v>
          </cell>
        </row>
        <row r="3214">
          <cell r="C3214" t="str">
            <v>ELEC_POS_1310</v>
          </cell>
        </row>
        <row r="3215">
          <cell r="C3215" t="str">
            <v>ELEC_POS_1311</v>
          </cell>
        </row>
        <row r="3216">
          <cell r="C3216" t="str">
            <v>ELEC_POS_1312</v>
          </cell>
        </row>
        <row r="3217">
          <cell r="C3217" t="str">
            <v>ELEC_POS_1313</v>
          </cell>
        </row>
        <row r="3218">
          <cell r="C3218" t="str">
            <v>ELEC_POS_1314</v>
          </cell>
        </row>
        <row r="3219">
          <cell r="C3219" t="str">
            <v>ELEC_POS_1315</v>
          </cell>
        </row>
        <row r="3220">
          <cell r="C3220" t="str">
            <v>ELEC_POS_1316</v>
          </cell>
        </row>
        <row r="3221">
          <cell r="C3221" t="str">
            <v>ELEC_POS_1317</v>
          </cell>
        </row>
        <row r="3222">
          <cell r="C3222" t="str">
            <v>ELEC_POS_1318</v>
          </cell>
        </row>
        <row r="3223">
          <cell r="C3223" t="str">
            <v>ELEC_POS_1319</v>
          </cell>
        </row>
        <row r="3224">
          <cell r="C3224" t="str">
            <v>ELEC_POS_1320</v>
          </cell>
        </row>
        <row r="3225">
          <cell r="C3225" t="str">
            <v>ELEC_POS_1321</v>
          </cell>
        </row>
        <row r="3226">
          <cell r="C3226" t="str">
            <v>ELEC_POS_1322</v>
          </cell>
        </row>
        <row r="3227">
          <cell r="C3227" t="str">
            <v>ELEC_POS_1323</v>
          </cell>
        </row>
        <row r="3228">
          <cell r="C3228" t="str">
            <v>ELEC_POS_1324</v>
          </cell>
        </row>
        <row r="3229">
          <cell r="C3229" t="str">
            <v>ELEC_POS_1325</v>
          </cell>
        </row>
        <row r="3230">
          <cell r="C3230" t="str">
            <v>ELEC_POS_1326</v>
          </cell>
        </row>
        <row r="3231">
          <cell r="C3231" t="str">
            <v>ELEC_POS_1327</v>
          </cell>
        </row>
        <row r="3232">
          <cell r="C3232" t="str">
            <v>ELEC_POS_1328</v>
          </cell>
        </row>
        <row r="3233">
          <cell r="C3233" t="str">
            <v>ELEC_POS_1329</v>
          </cell>
        </row>
        <row r="3234">
          <cell r="C3234" t="str">
            <v>ELEC_POS_1330</v>
          </cell>
        </row>
        <row r="3235">
          <cell r="C3235" t="str">
            <v>ELEC_POS_1331</v>
          </cell>
        </row>
        <row r="3236">
          <cell r="C3236" t="str">
            <v>ELEC_POS_1332</v>
          </cell>
        </row>
        <row r="3237">
          <cell r="C3237" t="str">
            <v>ELEC_POS_1333</v>
          </cell>
        </row>
        <row r="3238">
          <cell r="C3238" t="str">
            <v>ELEC_POS_1334</v>
          </cell>
        </row>
        <row r="3239">
          <cell r="C3239" t="str">
            <v>ELEC_POS_1335</v>
          </cell>
        </row>
        <row r="3240">
          <cell r="C3240" t="str">
            <v>ELEC_POS_1336</v>
          </cell>
        </row>
        <row r="3241">
          <cell r="C3241" t="str">
            <v>ELEC_POS_1337</v>
          </cell>
        </row>
        <row r="3242">
          <cell r="C3242" t="str">
            <v>ELEC_POS_1338</v>
          </cell>
        </row>
        <row r="3243">
          <cell r="C3243" t="str">
            <v>ELEC_POS_1339</v>
          </cell>
        </row>
        <row r="3244">
          <cell r="C3244" t="str">
            <v>ELEC_POS_1340</v>
          </cell>
        </row>
        <row r="3245">
          <cell r="C3245" t="str">
            <v>ELEC_POS_1341</v>
          </cell>
        </row>
        <row r="3246">
          <cell r="C3246" t="str">
            <v>ELEC_POS_1342</v>
          </cell>
        </row>
        <row r="3247">
          <cell r="C3247" t="str">
            <v>ELEC_POS_1343</v>
          </cell>
        </row>
        <row r="3248">
          <cell r="C3248" t="str">
            <v>ELEC_POS_1344</v>
          </cell>
        </row>
        <row r="3249">
          <cell r="C3249" t="str">
            <v>ELEC_POS_1345</v>
          </cell>
        </row>
        <row r="3250">
          <cell r="C3250" t="str">
            <v>ELEC_POS_1346</v>
          </cell>
        </row>
        <row r="3251">
          <cell r="C3251" t="str">
            <v>ELEC_POS_1347</v>
          </cell>
        </row>
        <row r="3252">
          <cell r="C3252" t="str">
            <v>ELEC_POS_1348</v>
          </cell>
        </row>
        <row r="3253">
          <cell r="C3253" t="str">
            <v>ELEC_POS_1349</v>
          </cell>
        </row>
        <row r="3254">
          <cell r="C3254" t="str">
            <v>ELEC_POS_1350</v>
          </cell>
        </row>
        <row r="3255">
          <cell r="C3255" t="str">
            <v>ELEC_POS_1351</v>
          </cell>
        </row>
        <row r="3256">
          <cell r="C3256" t="str">
            <v>ELEC_POS_1352</v>
          </cell>
        </row>
        <row r="3257">
          <cell r="C3257" t="str">
            <v>ELEC_POS_1353</v>
          </cell>
        </row>
        <row r="3258">
          <cell r="C3258" t="str">
            <v>ELEC_POS_1354</v>
          </cell>
        </row>
        <row r="3259">
          <cell r="C3259" t="str">
            <v>ELEC_POS_1355</v>
          </cell>
        </row>
        <row r="3260">
          <cell r="C3260" t="str">
            <v>ELEC_POS_1356</v>
          </cell>
        </row>
        <row r="3261">
          <cell r="C3261" t="str">
            <v>ELEC_POS_1357</v>
          </cell>
        </row>
        <row r="3262">
          <cell r="C3262" t="str">
            <v>ELEC_POS_1358</v>
          </cell>
        </row>
        <row r="3263">
          <cell r="C3263" t="str">
            <v>ELEC_POS_1359</v>
          </cell>
        </row>
        <row r="3264">
          <cell r="C3264" t="str">
            <v>ELEC_POS_1360</v>
          </cell>
        </row>
        <row r="3265">
          <cell r="C3265" t="str">
            <v>ELEC_POS_1361</v>
          </cell>
        </row>
        <row r="3266">
          <cell r="C3266" t="str">
            <v>ELEC_POS_1362</v>
          </cell>
        </row>
        <row r="3267">
          <cell r="C3267" t="str">
            <v>ELEC_POS_1363</v>
          </cell>
        </row>
        <row r="3268">
          <cell r="C3268" t="str">
            <v>ELEC_POS_1364</v>
          </cell>
        </row>
        <row r="3269">
          <cell r="C3269" t="str">
            <v>ELEC_POS_1365</v>
          </cell>
        </row>
        <row r="3270">
          <cell r="C3270" t="str">
            <v>ELEC_POS_1366</v>
          </cell>
        </row>
        <row r="3271">
          <cell r="C3271" t="str">
            <v>ELEC_POS_1367</v>
          </cell>
        </row>
        <row r="3272">
          <cell r="C3272" t="str">
            <v>ELEC_POS_1368</v>
          </cell>
        </row>
        <row r="3273">
          <cell r="C3273" t="str">
            <v>ELEC_POS_1369</v>
          </cell>
        </row>
        <row r="3274">
          <cell r="C3274" t="str">
            <v>ELEC_POS_1370</v>
          </cell>
        </row>
        <row r="3275">
          <cell r="C3275" t="str">
            <v>ELEC_POS_1371</v>
          </cell>
        </row>
        <row r="3276">
          <cell r="C3276" t="str">
            <v>ELEC_POS_1372</v>
          </cell>
        </row>
        <row r="3277">
          <cell r="C3277" t="str">
            <v>ELEC_POS_1373</v>
          </cell>
        </row>
        <row r="3278">
          <cell r="C3278" t="str">
            <v>ELEC_POS_1374</v>
          </cell>
        </row>
        <row r="3279">
          <cell r="C3279" t="str">
            <v>ELEC_POS_1375</v>
          </cell>
        </row>
        <row r="3280">
          <cell r="C3280" t="str">
            <v>ELEC_POS_1376</v>
          </cell>
        </row>
        <row r="3281">
          <cell r="C3281" t="str">
            <v>ELEC_POS_1377</v>
          </cell>
        </row>
        <row r="3282">
          <cell r="C3282" t="str">
            <v>ELEC_POS_1378</v>
          </cell>
        </row>
        <row r="3283">
          <cell r="C3283" t="str">
            <v>ELEC_POS_1379</v>
          </cell>
        </row>
        <row r="3284">
          <cell r="C3284" t="str">
            <v>ELEC_POS_1380</v>
          </cell>
        </row>
        <row r="3285">
          <cell r="C3285" t="str">
            <v>ELEC_POS_1381</v>
          </cell>
        </row>
        <row r="3286">
          <cell r="C3286" t="str">
            <v>ELEC_POS_1382</v>
          </cell>
        </row>
        <row r="3287">
          <cell r="C3287" t="str">
            <v>ELEC_POS_1383</v>
          </cell>
        </row>
        <row r="3288">
          <cell r="C3288" t="str">
            <v>ELEC_POS_1384</v>
          </cell>
        </row>
        <row r="3289">
          <cell r="C3289" t="str">
            <v>ELEC_POS_1385</v>
          </cell>
        </row>
        <row r="3290">
          <cell r="C3290" t="str">
            <v>ELEC_POS_1386</v>
          </cell>
        </row>
        <row r="3291">
          <cell r="C3291" t="str">
            <v>ELEC_POS_1387</v>
          </cell>
        </row>
        <row r="3292">
          <cell r="C3292" t="str">
            <v>ELEC_POS_1388</v>
          </cell>
        </row>
        <row r="3293">
          <cell r="C3293" t="str">
            <v>ELEC_POS_1389</v>
          </cell>
        </row>
        <row r="3294">
          <cell r="C3294" t="str">
            <v>ELEC_POS_1390</v>
          </cell>
        </row>
        <row r="3295">
          <cell r="C3295" t="str">
            <v>ELEC_POS_1391</v>
          </cell>
        </row>
        <row r="3296">
          <cell r="C3296" t="str">
            <v>ELEC_POS_1392</v>
          </cell>
        </row>
        <row r="3297">
          <cell r="C3297" t="str">
            <v>ELEC_POS_1393</v>
          </cell>
        </row>
        <row r="3298">
          <cell r="C3298" t="str">
            <v>ELEC_POS_1394</v>
          </cell>
        </row>
        <row r="3299">
          <cell r="C3299" t="str">
            <v>ELEC_POS_1395</v>
          </cell>
        </row>
        <row r="3300">
          <cell r="C3300" t="str">
            <v>ELEC_POS_1396</v>
          </cell>
        </row>
        <row r="3301">
          <cell r="C3301" t="str">
            <v>ELEC_POS_1397</v>
          </cell>
        </row>
        <row r="3302">
          <cell r="C3302" t="str">
            <v>ELEC_POS_1398</v>
          </cell>
        </row>
        <row r="3303">
          <cell r="C3303" t="str">
            <v>ELEC_POS_1399</v>
          </cell>
        </row>
        <row r="3304">
          <cell r="C3304" t="str">
            <v>ELEC_POS_1400</v>
          </cell>
        </row>
        <row r="3305">
          <cell r="C3305" t="str">
            <v>ELEC_POS_1401</v>
          </cell>
        </row>
        <row r="3306">
          <cell r="C3306" t="str">
            <v>ELEC_POS_1402</v>
          </cell>
        </row>
        <row r="3307">
          <cell r="C3307" t="str">
            <v>ELEC_POS_1403</v>
          </cell>
        </row>
        <row r="3308">
          <cell r="C3308" t="str">
            <v>ELEC_POS_1404</v>
          </cell>
        </row>
        <row r="3309">
          <cell r="C3309" t="str">
            <v>ELEC_POS_1405</v>
          </cell>
        </row>
        <row r="3310">
          <cell r="C3310" t="str">
            <v>ELEC_POS_1406</v>
          </cell>
        </row>
        <row r="3311">
          <cell r="C3311" t="str">
            <v>ELEC_POS_1407</v>
          </cell>
        </row>
        <row r="3312">
          <cell r="C3312" t="str">
            <v>ELEC_POS_1408</v>
          </cell>
        </row>
        <row r="3313">
          <cell r="C3313" t="str">
            <v>ELEC_POS_1409</v>
          </cell>
        </row>
        <row r="3314">
          <cell r="C3314" t="str">
            <v>ELEC_POS_1410</v>
          </cell>
        </row>
        <row r="3315">
          <cell r="C3315" t="str">
            <v>ELEC_POS_1411</v>
          </cell>
        </row>
        <row r="3316">
          <cell r="C3316" t="str">
            <v>ELEC_POS_1412</v>
          </cell>
        </row>
        <row r="3317">
          <cell r="C3317" t="str">
            <v>ELEC_POS_1413</v>
          </cell>
        </row>
        <row r="3318">
          <cell r="C3318" t="str">
            <v>ELEC_POS_1414</v>
          </cell>
        </row>
        <row r="3319">
          <cell r="C3319" t="str">
            <v>ELEC_POS_1415</v>
          </cell>
        </row>
        <row r="3320">
          <cell r="C3320" t="str">
            <v>ELEC_POS_1416</v>
          </cell>
        </row>
        <row r="3321">
          <cell r="C3321" t="str">
            <v>ELEC_POS_1417</v>
          </cell>
        </row>
        <row r="3322">
          <cell r="C3322" t="str">
            <v>ELEC_POS_1418</v>
          </cell>
        </row>
        <row r="3323">
          <cell r="C3323" t="str">
            <v>ELEC_POS_1419</v>
          </cell>
        </row>
        <row r="3324">
          <cell r="C3324" t="str">
            <v>ELEC_POS_1420</v>
          </cell>
        </row>
        <row r="3325">
          <cell r="C3325" t="str">
            <v>ELEC_POS_1421</v>
          </cell>
        </row>
        <row r="3326">
          <cell r="C3326" t="str">
            <v>ELEC_POS_1422</v>
          </cell>
        </row>
        <row r="3327">
          <cell r="C3327" t="str">
            <v>ELEC_POS_1423</v>
          </cell>
        </row>
        <row r="3328">
          <cell r="C3328" t="str">
            <v>ELEC_POS_1424</v>
          </cell>
        </row>
        <row r="3329">
          <cell r="C3329" t="str">
            <v>ELEC_POS_1425</v>
          </cell>
        </row>
        <row r="3330">
          <cell r="C3330" t="str">
            <v>ELEC_POS_1426</v>
          </cell>
        </row>
        <row r="3331">
          <cell r="C3331" t="str">
            <v>ELEC_POS_1427</v>
          </cell>
        </row>
        <row r="3332">
          <cell r="C3332" t="str">
            <v>ELEC_POS_1428</v>
          </cell>
        </row>
        <row r="3333">
          <cell r="C3333" t="str">
            <v>ELEC_POS_1429</v>
          </cell>
        </row>
        <row r="3334">
          <cell r="C3334" t="str">
            <v>ELEC_POS_1430</v>
          </cell>
        </row>
        <row r="3335">
          <cell r="C3335" t="str">
            <v>ELEC_POS_1431</v>
          </cell>
        </row>
        <row r="3336">
          <cell r="C3336" t="str">
            <v>ELEC_POS_1432</v>
          </cell>
        </row>
        <row r="3337">
          <cell r="C3337" t="str">
            <v>ELEC_POS_1433</v>
          </cell>
        </row>
        <row r="3338">
          <cell r="C3338" t="str">
            <v>ELEC_POS_1434</v>
          </cell>
        </row>
        <row r="3339">
          <cell r="C3339" t="str">
            <v>ELEC_POS_1435</v>
          </cell>
        </row>
        <row r="3340">
          <cell r="C3340" t="str">
            <v>ELEC_POS_1436</v>
          </cell>
        </row>
        <row r="3341">
          <cell r="C3341" t="str">
            <v>ELEC_POS_1437</v>
          </cell>
        </row>
        <row r="3342">
          <cell r="C3342" t="str">
            <v>ELEC_POS_1438</v>
          </cell>
        </row>
        <row r="3343">
          <cell r="C3343" t="str">
            <v>ELEC_POS_1439</v>
          </cell>
        </row>
        <row r="3344">
          <cell r="C3344" t="str">
            <v>ELEC_POS_1440</v>
          </cell>
        </row>
        <row r="3345">
          <cell r="C3345" t="str">
            <v>ELEC_POS_1441</v>
          </cell>
        </row>
        <row r="3346">
          <cell r="C3346" t="str">
            <v>ELEC_POS_1442</v>
          </cell>
        </row>
        <row r="3347">
          <cell r="C3347" t="str">
            <v>ELEC_POS_1443</v>
          </cell>
        </row>
        <row r="3348">
          <cell r="C3348" t="str">
            <v>ELEC_POS_1444</v>
          </cell>
        </row>
        <row r="3349">
          <cell r="C3349" t="str">
            <v>ELEC_POS_1445</v>
          </cell>
        </row>
        <row r="3350">
          <cell r="C3350" t="str">
            <v>ELEC_POS_1446</v>
          </cell>
        </row>
        <row r="3351">
          <cell r="C3351" t="str">
            <v>ELEC_POS_1447</v>
          </cell>
        </row>
        <row r="3352">
          <cell r="C3352" t="str">
            <v>ELEC_POS_1448</v>
          </cell>
        </row>
        <row r="3353">
          <cell r="C3353" t="str">
            <v>ELEC_POS_1449</v>
          </cell>
        </row>
        <row r="3354">
          <cell r="C3354" t="str">
            <v>ELEC_POS_1450</v>
          </cell>
        </row>
        <row r="3355">
          <cell r="C3355" t="str">
            <v>ELEC_POS_1451</v>
          </cell>
        </row>
        <row r="3356">
          <cell r="C3356" t="str">
            <v>ELEC_POS_1452</v>
          </cell>
        </row>
        <row r="3357">
          <cell r="C3357" t="str">
            <v>ELEC_POS_1453</v>
          </cell>
        </row>
        <row r="3358">
          <cell r="C3358" t="str">
            <v>ELEC_POS_1454</v>
          </cell>
        </row>
        <row r="3359">
          <cell r="C3359" t="str">
            <v>ELEC_POS_1455</v>
          </cell>
        </row>
        <row r="3360">
          <cell r="C3360" t="str">
            <v>ELEC_POS_1456</v>
          </cell>
        </row>
        <row r="3361">
          <cell r="C3361" t="str">
            <v>ELEC_POS_1457</v>
          </cell>
        </row>
        <row r="3362">
          <cell r="C3362" t="str">
            <v>ELEC_POS_1458</v>
          </cell>
        </row>
        <row r="3363">
          <cell r="C3363" t="str">
            <v>ELEC_POS_1459</v>
          </cell>
        </row>
        <row r="3364">
          <cell r="C3364" t="str">
            <v>ELEC_POS_1460</v>
          </cell>
        </row>
        <row r="3365">
          <cell r="C3365" t="str">
            <v>ELEC_POS_1461</v>
          </cell>
        </row>
        <row r="3366">
          <cell r="C3366" t="str">
            <v>ELEC_POS_1462</v>
          </cell>
        </row>
        <row r="3367">
          <cell r="C3367" t="str">
            <v>ELEC_POS_1463</v>
          </cell>
        </row>
        <row r="3368">
          <cell r="C3368" t="str">
            <v>ELEC_POS_1464</v>
          </cell>
        </row>
        <row r="3369">
          <cell r="C3369" t="str">
            <v>ELEC_POS_1465</v>
          </cell>
        </row>
        <row r="3370">
          <cell r="C3370" t="str">
            <v>ELEC_POS_1466</v>
          </cell>
        </row>
        <row r="3371">
          <cell r="C3371" t="str">
            <v>ELEC_POS_1467</v>
          </cell>
        </row>
        <row r="3372">
          <cell r="C3372" t="str">
            <v>ELEC_POS_1468</v>
          </cell>
        </row>
        <row r="3373">
          <cell r="C3373" t="str">
            <v>ELEC_POS_1469</v>
          </cell>
        </row>
        <row r="3374">
          <cell r="C3374" t="str">
            <v>ELEC_POS_1470</v>
          </cell>
        </row>
        <row r="3375">
          <cell r="C3375" t="str">
            <v>ELEC_POS_1471</v>
          </cell>
        </row>
        <row r="3376">
          <cell r="C3376" t="str">
            <v>ELEC_POS_1472</v>
          </cell>
        </row>
        <row r="3377">
          <cell r="C3377" t="str">
            <v>ELEC_POS_1473</v>
          </cell>
        </row>
        <row r="3378">
          <cell r="C3378" t="str">
            <v>ELEC_POS_1474</v>
          </cell>
        </row>
        <row r="3379">
          <cell r="C3379" t="str">
            <v>ELEC_POS_1475</v>
          </cell>
        </row>
        <row r="3380">
          <cell r="C3380" t="str">
            <v>ELEC_POS_1476</v>
          </cell>
        </row>
        <row r="3381">
          <cell r="C3381" t="str">
            <v>ELEC_POS_1477</v>
          </cell>
        </row>
        <row r="3382">
          <cell r="C3382" t="str">
            <v>ELEC_POS_1478</v>
          </cell>
        </row>
        <row r="3383">
          <cell r="C3383" t="str">
            <v>ELEC_POS_1479</v>
          </cell>
        </row>
        <row r="3384">
          <cell r="C3384" t="str">
            <v>ELEC_POS_1480</v>
          </cell>
        </row>
        <row r="3385">
          <cell r="C3385" t="str">
            <v>ELEC_POS_1481</v>
          </cell>
        </row>
        <row r="3386">
          <cell r="C3386" t="str">
            <v>ELEC_POS_1482</v>
          </cell>
        </row>
        <row r="3387">
          <cell r="C3387" t="str">
            <v>ELEC_POS_1483</v>
          </cell>
        </row>
        <row r="3388">
          <cell r="C3388" t="str">
            <v>ELEC_POS_1484</v>
          </cell>
        </row>
        <row r="3389">
          <cell r="C3389" t="str">
            <v>ELEC_POS_1485</v>
          </cell>
        </row>
        <row r="3390">
          <cell r="C3390" t="str">
            <v>ELEC_POS_1486</v>
          </cell>
        </row>
        <row r="3391">
          <cell r="C3391" t="str">
            <v>ELEC_POS_1487</v>
          </cell>
        </row>
        <row r="3392">
          <cell r="C3392" t="str">
            <v>ELEC_POS_1488</v>
          </cell>
        </row>
        <row r="3393">
          <cell r="C3393" t="str">
            <v>ELEC_POS_1489</v>
          </cell>
        </row>
        <row r="3394">
          <cell r="C3394" t="str">
            <v>ELEC_POS_1490</v>
          </cell>
        </row>
        <row r="3395">
          <cell r="C3395" t="str">
            <v>ELEC_POS_1491</v>
          </cell>
        </row>
        <row r="3396">
          <cell r="C3396" t="str">
            <v>ELEC_POS_1492</v>
          </cell>
        </row>
        <row r="3397">
          <cell r="C3397" t="str">
            <v>ELEC_POS_1493</v>
          </cell>
        </row>
        <row r="3398">
          <cell r="C3398" t="str">
            <v>ELEC_POS_1494</v>
          </cell>
        </row>
        <row r="3399">
          <cell r="C3399" t="str">
            <v>ELEC_POS_1495</v>
          </cell>
        </row>
        <row r="3400">
          <cell r="C3400" t="str">
            <v>ELEC_POS_1496</v>
          </cell>
        </row>
        <row r="3401">
          <cell r="C3401" t="str">
            <v>ELEC_POS_1497</v>
          </cell>
        </row>
        <row r="3402">
          <cell r="C3402" t="str">
            <v>ELEC_POS_1498</v>
          </cell>
        </row>
        <row r="3403">
          <cell r="C3403" t="str">
            <v>ELEC_POS_1499</v>
          </cell>
        </row>
        <row r="3404">
          <cell r="C3404" t="str">
            <v>ELEC_POS_1500</v>
          </cell>
        </row>
        <row r="3405">
          <cell r="C3405" t="str">
            <v>ELEC_POS_1501</v>
          </cell>
        </row>
        <row r="3406">
          <cell r="C3406" t="str">
            <v>ELEC_POS_1502</v>
          </cell>
        </row>
        <row r="3407">
          <cell r="C3407" t="str">
            <v>ELEC_POS_1503</v>
          </cell>
        </row>
        <row r="3408">
          <cell r="C3408" t="str">
            <v>ELEC_POS_1504</v>
          </cell>
        </row>
        <row r="3409">
          <cell r="C3409" t="str">
            <v>ELEC_POS_1505</v>
          </cell>
        </row>
        <row r="3410">
          <cell r="C3410" t="str">
            <v>ELEC_POS_1506</v>
          </cell>
        </row>
        <row r="3411">
          <cell r="C3411" t="str">
            <v>ELEC_POS_1507</v>
          </cell>
        </row>
        <row r="3412">
          <cell r="C3412" t="str">
            <v>ELEC_POS_1508</v>
          </cell>
        </row>
        <row r="3413">
          <cell r="C3413" t="str">
            <v>ELEC_POS_1509</v>
          </cell>
        </row>
        <row r="3414">
          <cell r="C3414" t="str">
            <v>ELEC_POS_1510</v>
          </cell>
        </row>
        <row r="3415">
          <cell r="C3415" t="str">
            <v>ELEC_POS_1511</v>
          </cell>
        </row>
        <row r="3416">
          <cell r="C3416" t="str">
            <v>ELEC_POS_1512</v>
          </cell>
        </row>
        <row r="3417">
          <cell r="C3417" t="str">
            <v>ELEC_POS_1513</v>
          </cell>
        </row>
        <row r="3418">
          <cell r="C3418" t="str">
            <v>ELEC_POS_1514</v>
          </cell>
        </row>
        <row r="3419">
          <cell r="C3419" t="str">
            <v>ELEC_POS_1515</v>
          </cell>
        </row>
        <row r="3420">
          <cell r="C3420" t="str">
            <v>ELEC_POS_1516</v>
          </cell>
        </row>
        <row r="3421">
          <cell r="C3421" t="str">
            <v>ELEC_POS_1517</v>
          </cell>
        </row>
        <row r="3422">
          <cell r="C3422" t="str">
            <v>ELEC_POS_1518</v>
          </cell>
        </row>
        <row r="3423">
          <cell r="C3423" t="str">
            <v>ELEC_POS_1519</v>
          </cell>
        </row>
        <row r="3424">
          <cell r="C3424" t="str">
            <v>ELEC_POS_1520</v>
          </cell>
        </row>
        <row r="3425">
          <cell r="C3425" t="str">
            <v>ELEC_POS_1521</v>
          </cell>
        </row>
        <row r="3426">
          <cell r="C3426" t="str">
            <v>ELEC_POS_1522</v>
          </cell>
        </row>
        <row r="3427">
          <cell r="C3427" t="str">
            <v>ELEC_POS_1523</v>
          </cell>
        </row>
        <row r="3428">
          <cell r="C3428" t="str">
            <v>ELEC_POS_1524</v>
          </cell>
        </row>
        <row r="3429">
          <cell r="C3429" t="str">
            <v>ELEC_POS_1525</v>
          </cell>
        </row>
        <row r="3430">
          <cell r="C3430" t="str">
            <v>ELEC_POS_1526</v>
          </cell>
        </row>
        <row r="3431">
          <cell r="C3431" t="str">
            <v>ELEC_POS_1527</v>
          </cell>
        </row>
        <row r="3432">
          <cell r="C3432" t="str">
            <v>ELEC_POS_1528</v>
          </cell>
        </row>
        <row r="3433">
          <cell r="C3433" t="str">
            <v>ELEC_POS_1529</v>
          </cell>
        </row>
        <row r="3434">
          <cell r="C3434" t="str">
            <v>ELEC_POS_1530</v>
          </cell>
        </row>
        <row r="3435">
          <cell r="C3435" t="str">
            <v>ELEC_POS_1531</v>
          </cell>
        </row>
        <row r="3436">
          <cell r="C3436" t="str">
            <v>ELEC_POS_1532</v>
          </cell>
        </row>
        <row r="3437">
          <cell r="C3437" t="str">
            <v>ELEC_POS_1533</v>
          </cell>
        </row>
        <row r="3438">
          <cell r="C3438" t="str">
            <v>ELEC_POS_1534</v>
          </cell>
        </row>
        <row r="3439">
          <cell r="C3439" t="str">
            <v>ELEC_POS_1535</v>
          </cell>
        </row>
        <row r="3440">
          <cell r="C3440" t="str">
            <v>ELEC_POS_1536</v>
          </cell>
        </row>
        <row r="3441">
          <cell r="C3441" t="str">
            <v>ELEC_POS_1537</v>
          </cell>
        </row>
        <row r="3442">
          <cell r="C3442" t="str">
            <v>ELEC_POS_1538</v>
          </cell>
        </row>
        <row r="3443">
          <cell r="C3443" t="str">
            <v>ELEC_POS_1539</v>
          </cell>
        </row>
        <row r="3444">
          <cell r="C3444" t="str">
            <v>ELEC_POS_1540</v>
          </cell>
        </row>
        <row r="3445">
          <cell r="C3445" t="str">
            <v>ELEC_POS_1541</v>
          </cell>
        </row>
        <row r="3446">
          <cell r="C3446" t="str">
            <v>ELEC_POS_1542</v>
          </cell>
        </row>
        <row r="3447">
          <cell r="C3447" t="str">
            <v>ELEC_POS_1543</v>
          </cell>
        </row>
        <row r="3448">
          <cell r="C3448" t="str">
            <v>ELEC_POS_1544</v>
          </cell>
        </row>
        <row r="3449">
          <cell r="C3449" t="str">
            <v>ELEC_POS_1545</v>
          </cell>
        </row>
        <row r="3450">
          <cell r="C3450" t="str">
            <v>ELEC_POS_1546</v>
          </cell>
        </row>
        <row r="3451">
          <cell r="C3451" t="str">
            <v>ELEC_POS_1547</v>
          </cell>
        </row>
        <row r="3452">
          <cell r="C3452" t="str">
            <v>ELEC_POS_1548</v>
          </cell>
        </row>
        <row r="3453">
          <cell r="C3453" t="str">
            <v>ELEC_POS_1549</v>
          </cell>
        </row>
        <row r="3454">
          <cell r="C3454" t="str">
            <v>ELEC_POS_1550</v>
          </cell>
        </row>
        <row r="3455">
          <cell r="C3455" t="str">
            <v>ELEC_POS_1551</v>
          </cell>
        </row>
        <row r="3456">
          <cell r="C3456" t="str">
            <v>ELEC_POS_1552</v>
          </cell>
        </row>
        <row r="3457">
          <cell r="C3457" t="str">
            <v>ELEC_POS_1553</v>
          </cell>
        </row>
        <row r="3458">
          <cell r="C3458" t="str">
            <v>ELEC_POS_1554</v>
          </cell>
        </row>
        <row r="3459">
          <cell r="C3459" t="str">
            <v>ELEC_POS_1555</v>
          </cell>
        </row>
        <row r="3460">
          <cell r="C3460" t="str">
            <v>ELEC_POS_1556</v>
          </cell>
        </row>
        <row r="3461">
          <cell r="C3461" t="str">
            <v>ELEC_POS_1557</v>
          </cell>
        </row>
        <row r="3462">
          <cell r="C3462" t="str">
            <v>ELEC_POS_1558</v>
          </cell>
        </row>
        <row r="3463">
          <cell r="C3463" t="str">
            <v>ELEC_POS_1559</v>
          </cell>
        </row>
        <row r="3464">
          <cell r="C3464" t="str">
            <v>ELEC_POS_1560</v>
          </cell>
        </row>
        <row r="3465">
          <cell r="C3465" t="str">
            <v>ELEC_POS_1561</v>
          </cell>
        </row>
        <row r="3466">
          <cell r="C3466" t="str">
            <v>ELEC_POS_1562</v>
          </cell>
        </row>
        <row r="3467">
          <cell r="C3467" t="str">
            <v>ELEC_POS_1563</v>
          </cell>
        </row>
        <row r="3468">
          <cell r="C3468" t="str">
            <v>ELEC_POS_1564</v>
          </cell>
        </row>
        <row r="3469">
          <cell r="C3469" t="str">
            <v>ELEC_POS_1565</v>
          </cell>
        </row>
        <row r="3470">
          <cell r="C3470" t="str">
            <v>ELEC_POS_1566</v>
          </cell>
        </row>
        <row r="3471">
          <cell r="C3471" t="str">
            <v>ELEC_POS_1567</v>
          </cell>
        </row>
        <row r="3472">
          <cell r="C3472" t="str">
            <v>ELEC_POS_1568</v>
          </cell>
        </row>
        <row r="3473">
          <cell r="C3473" t="str">
            <v>ELEC_POS_1569</v>
          </cell>
        </row>
        <row r="3474">
          <cell r="C3474" t="str">
            <v>ELEC_POS_1570</v>
          </cell>
        </row>
        <row r="3475">
          <cell r="C3475" t="str">
            <v>ELEC_POS_1571</v>
          </cell>
        </row>
        <row r="3476">
          <cell r="C3476" t="str">
            <v>ELEC_POS_1572</v>
          </cell>
        </row>
        <row r="3477">
          <cell r="C3477" t="str">
            <v>ELEC_POS_1573</v>
          </cell>
        </row>
        <row r="3478">
          <cell r="C3478" t="str">
            <v>ELEC_POS_1574</v>
          </cell>
        </row>
        <row r="3479">
          <cell r="C3479" t="str">
            <v>ELEC_POS_1575</v>
          </cell>
        </row>
        <row r="3480">
          <cell r="C3480" t="str">
            <v>ELEC_POS_1576</v>
          </cell>
        </row>
        <row r="3481">
          <cell r="C3481" t="str">
            <v>ELEC_POS_1577</v>
          </cell>
        </row>
        <row r="3482">
          <cell r="C3482" t="str">
            <v>ELEC_POS_1578</v>
          </cell>
        </row>
        <row r="3483">
          <cell r="C3483" t="str">
            <v>ELEC_POS_1579</v>
          </cell>
        </row>
        <row r="3484">
          <cell r="C3484" t="str">
            <v>ELEC_POS_1580</v>
          </cell>
        </row>
        <row r="3485">
          <cell r="C3485" t="str">
            <v>ELEC_POS_1581</v>
          </cell>
        </row>
        <row r="3486">
          <cell r="C3486" t="str">
            <v>ELEC_POS_1582</v>
          </cell>
        </row>
        <row r="3487">
          <cell r="C3487" t="str">
            <v>ELEC_POS_1583</v>
          </cell>
        </row>
        <row r="3488">
          <cell r="C3488" t="str">
            <v>ELEC_POS_1584</v>
          </cell>
        </row>
        <row r="3489">
          <cell r="C3489" t="str">
            <v>ELEC_POS_1585</v>
          </cell>
        </row>
        <row r="3490">
          <cell r="C3490" t="str">
            <v>ELEC_POS_1586</v>
          </cell>
        </row>
        <row r="3491">
          <cell r="C3491" t="str">
            <v>ELEC_POS_1587</v>
          </cell>
        </row>
        <row r="3492">
          <cell r="C3492" t="str">
            <v>ELEC_POS_1588</v>
          </cell>
        </row>
        <row r="3493">
          <cell r="C3493" t="str">
            <v>ELEC_POS_1589</v>
          </cell>
        </row>
        <row r="3494">
          <cell r="C3494" t="str">
            <v>ELEC_POS_1590</v>
          </cell>
        </row>
        <row r="3495">
          <cell r="C3495" t="str">
            <v>ELEC_POS_1591</v>
          </cell>
        </row>
        <row r="3496">
          <cell r="C3496" t="str">
            <v>ELEC_POS_1592</v>
          </cell>
        </row>
        <row r="3497">
          <cell r="C3497" t="str">
            <v>ELEC_POS_1593</v>
          </cell>
        </row>
        <row r="3498">
          <cell r="C3498" t="str">
            <v>ELEC_POS_1594</v>
          </cell>
        </row>
        <row r="3499">
          <cell r="C3499" t="str">
            <v>ELEC_POS_1595</v>
          </cell>
        </row>
        <row r="3500">
          <cell r="C3500" t="str">
            <v>ELEC_POS_1596</v>
          </cell>
        </row>
        <row r="3501">
          <cell r="C3501" t="str">
            <v>ELEC_POS_1597</v>
          </cell>
        </row>
        <row r="3502">
          <cell r="C3502" t="str">
            <v>ELEC_POS_1598</v>
          </cell>
        </row>
        <row r="3503">
          <cell r="C3503" t="str">
            <v>ELEC_POS_1599</v>
          </cell>
        </row>
        <row r="3504">
          <cell r="C3504" t="str">
            <v>ELEC_POS_1600</v>
          </cell>
        </row>
        <row r="3505">
          <cell r="C3505" t="str">
            <v>ELEC_POS_1601</v>
          </cell>
        </row>
        <row r="3506">
          <cell r="C3506" t="str">
            <v>ELEC_POS_1602</v>
          </cell>
        </row>
        <row r="3507">
          <cell r="C3507" t="str">
            <v>ELEC_POS_1603</v>
          </cell>
        </row>
        <row r="3508">
          <cell r="C3508" t="str">
            <v>ELEC_POS_1604</v>
          </cell>
        </row>
        <row r="3509">
          <cell r="C3509" t="str">
            <v>ELEC_POS_1605</v>
          </cell>
        </row>
        <row r="3510">
          <cell r="C3510" t="str">
            <v>ELEC_POS_1606</v>
          </cell>
        </row>
        <row r="3511">
          <cell r="C3511" t="str">
            <v>ELEC_POS_1607</v>
          </cell>
        </row>
        <row r="3512">
          <cell r="C3512" t="str">
            <v>ELEC_POS_1608</v>
          </cell>
        </row>
        <row r="3513">
          <cell r="C3513" t="str">
            <v>ELEC_POS_1609</v>
          </cell>
        </row>
        <row r="3514">
          <cell r="C3514" t="str">
            <v>ELEC_POS_1610</v>
          </cell>
        </row>
        <row r="3515">
          <cell r="C3515" t="str">
            <v>ELEC_POS_1611</v>
          </cell>
        </row>
        <row r="3516">
          <cell r="C3516" t="str">
            <v>ELEC_POS_1612</v>
          </cell>
        </row>
        <row r="3517">
          <cell r="C3517" t="str">
            <v>ELEC_POS_1613</v>
          </cell>
        </row>
        <row r="3518">
          <cell r="C3518" t="str">
            <v>ELEC_POS_1614</v>
          </cell>
        </row>
        <row r="3519">
          <cell r="C3519" t="str">
            <v>ELEC_POS_1615</v>
          </cell>
        </row>
        <row r="3520">
          <cell r="C3520" t="str">
            <v>ELEC_POS_1616</v>
          </cell>
        </row>
        <row r="3521">
          <cell r="C3521" t="str">
            <v>ELEC_POS_1617</v>
          </cell>
        </row>
        <row r="3522">
          <cell r="C3522" t="str">
            <v>ELEC_POS_1618</v>
          </cell>
        </row>
        <row r="3523">
          <cell r="C3523" t="str">
            <v>ELEC_POS_1619</v>
          </cell>
        </row>
        <row r="3524">
          <cell r="C3524" t="str">
            <v>ELEC_POS_1620</v>
          </cell>
        </row>
        <row r="3525">
          <cell r="C3525" t="str">
            <v>ELEC_POS_1621</v>
          </cell>
        </row>
        <row r="3526">
          <cell r="C3526" t="str">
            <v>ELEC_POS_1622</v>
          </cell>
        </row>
        <row r="3527">
          <cell r="C3527" t="str">
            <v>ELEC_POS_1623</v>
          </cell>
        </row>
        <row r="3528">
          <cell r="C3528" t="str">
            <v>ELEC_POS_1624</v>
          </cell>
        </row>
        <row r="3529">
          <cell r="C3529" t="str">
            <v>ELEC_POS_1625</v>
          </cell>
        </row>
        <row r="3530">
          <cell r="C3530" t="str">
            <v>ELEC_POS_1626</v>
          </cell>
        </row>
        <row r="3531">
          <cell r="C3531" t="str">
            <v>ELEC_POS_1627</v>
          </cell>
        </row>
        <row r="3532">
          <cell r="C3532" t="str">
            <v>ELEC_POS_1628</v>
          </cell>
        </row>
        <row r="3533">
          <cell r="C3533" t="str">
            <v>ELEC_POS_1629</v>
          </cell>
        </row>
        <row r="3534">
          <cell r="C3534" t="str">
            <v>ELEC_POS_1630</v>
          </cell>
        </row>
        <row r="3535">
          <cell r="C3535" t="str">
            <v>ELEC_POS_1631</v>
          </cell>
        </row>
        <row r="3536">
          <cell r="C3536" t="str">
            <v>ELEC_POS_1632</v>
          </cell>
        </row>
        <row r="3537">
          <cell r="C3537" t="str">
            <v>ELEC_POS_1633</v>
          </cell>
        </row>
        <row r="3538">
          <cell r="C3538" t="str">
            <v>ELEC_POS_1634</v>
          </cell>
        </row>
        <row r="3539">
          <cell r="C3539" t="str">
            <v>ELEC_POS_1635</v>
          </cell>
        </row>
        <row r="3540">
          <cell r="C3540" t="str">
            <v>ELEC_POS_1636</v>
          </cell>
        </row>
        <row r="3541">
          <cell r="C3541" t="str">
            <v>ELEC_POS_1637</v>
          </cell>
        </row>
        <row r="3542">
          <cell r="C3542" t="str">
            <v>ELEC_POS_1638</v>
          </cell>
        </row>
        <row r="3543">
          <cell r="C3543" t="str">
            <v>ELEC_POS_1639</v>
          </cell>
        </row>
        <row r="3544">
          <cell r="C3544" t="str">
            <v>ELEC_POS_1640</v>
          </cell>
        </row>
        <row r="3545">
          <cell r="C3545" t="str">
            <v>ELEC_POS_1641</v>
          </cell>
        </row>
        <row r="3546">
          <cell r="C3546" t="str">
            <v>ELEC_POS_1642</v>
          </cell>
        </row>
        <row r="3547">
          <cell r="C3547" t="str">
            <v>ELEC_POS_1643</v>
          </cell>
        </row>
        <row r="3548">
          <cell r="C3548" t="str">
            <v>ELEC_POS_1644</v>
          </cell>
        </row>
        <row r="3549">
          <cell r="C3549" t="str">
            <v>ELEC_POS_1645</v>
          </cell>
        </row>
        <row r="3550">
          <cell r="C3550" t="str">
            <v>ELEC_POS_1646</v>
          </cell>
        </row>
        <row r="3551">
          <cell r="C3551" t="str">
            <v>ELEC_POS_1647</v>
          </cell>
        </row>
        <row r="3552">
          <cell r="C3552" t="str">
            <v>ELEC_POS_1648</v>
          </cell>
        </row>
        <row r="3553">
          <cell r="C3553" t="str">
            <v>ELEC_POS_1649</v>
          </cell>
        </row>
        <row r="3554">
          <cell r="C3554" t="str">
            <v>ELEC_POS_1650</v>
          </cell>
        </row>
        <row r="3555">
          <cell r="C3555" t="str">
            <v>ELEC_POS_1651</v>
          </cell>
        </row>
        <row r="3556">
          <cell r="C3556" t="str">
            <v>ELEC_POS_1652</v>
          </cell>
        </row>
        <row r="3557">
          <cell r="C3557" t="str">
            <v>ELEC_POS_1653</v>
          </cell>
        </row>
        <row r="3558">
          <cell r="C3558" t="str">
            <v>ELEC_POS_1654</v>
          </cell>
        </row>
        <row r="3559">
          <cell r="C3559" t="str">
            <v>ELEC_POS_1655</v>
          </cell>
        </row>
        <row r="3560">
          <cell r="C3560" t="str">
            <v>ELEC_POS_1656</v>
          </cell>
        </row>
        <row r="3561">
          <cell r="C3561" t="str">
            <v>ELEC_POS_1657</v>
          </cell>
        </row>
        <row r="3562">
          <cell r="C3562" t="str">
            <v>ELEC_POS_1658</v>
          </cell>
        </row>
        <row r="3563">
          <cell r="C3563" t="str">
            <v>ELEC_POS_1659</v>
          </cell>
        </row>
        <row r="3564">
          <cell r="C3564" t="str">
            <v>ELEC_POS_1660</v>
          </cell>
        </row>
        <row r="3565">
          <cell r="C3565" t="str">
            <v>ELEC_POS_1661</v>
          </cell>
        </row>
        <row r="3566">
          <cell r="C3566" t="str">
            <v>ELEC_POS_1662</v>
          </cell>
        </row>
        <row r="3567">
          <cell r="C3567" t="str">
            <v>ELEC_POS_1663</v>
          </cell>
        </row>
        <row r="3568">
          <cell r="C3568" t="str">
            <v>ELEC_POS_1664</v>
          </cell>
        </row>
        <row r="3569">
          <cell r="C3569" t="str">
            <v>ELEC_POS_1665</v>
          </cell>
        </row>
        <row r="3570">
          <cell r="C3570" t="str">
            <v>ELEC_POS_1666</v>
          </cell>
        </row>
        <row r="3571">
          <cell r="C3571" t="str">
            <v>ELEC_POS_1667</v>
          </cell>
        </row>
        <row r="3572">
          <cell r="C3572" t="str">
            <v>ELEC_POS_1668</v>
          </cell>
        </row>
        <row r="3573">
          <cell r="C3573" t="str">
            <v>ELEC_POS_1669</v>
          </cell>
        </row>
        <row r="3574">
          <cell r="C3574" t="str">
            <v>ELEC_POS_1670</v>
          </cell>
        </row>
        <row r="3575">
          <cell r="C3575" t="str">
            <v>ELEC_POS_1671</v>
          </cell>
        </row>
        <row r="3576">
          <cell r="C3576" t="str">
            <v>ELEC_POS_1672</v>
          </cell>
        </row>
        <row r="3577">
          <cell r="C3577" t="str">
            <v>ELEC_POS_1673</v>
          </cell>
        </row>
        <row r="3578">
          <cell r="C3578" t="str">
            <v>ELEC_POS_1674</v>
          </cell>
        </row>
        <row r="3579">
          <cell r="C3579" t="str">
            <v>ELEC_POS_1675</v>
          </cell>
        </row>
        <row r="3580">
          <cell r="C3580" t="str">
            <v>ELEC_POS_1676</v>
          </cell>
        </row>
        <row r="3581">
          <cell r="C3581" t="str">
            <v>ELEC_POS_1677</v>
          </cell>
        </row>
        <row r="3582">
          <cell r="C3582" t="str">
            <v>ELEC_POS_1678</v>
          </cell>
        </row>
        <row r="3583">
          <cell r="C3583" t="str">
            <v>ELEC_POS_1679</v>
          </cell>
        </row>
        <row r="3584">
          <cell r="C3584" t="str">
            <v>ELEC_POS_1680</v>
          </cell>
        </row>
        <row r="3585">
          <cell r="C3585" t="str">
            <v>ELEC_POS_1681</v>
          </cell>
        </row>
        <row r="3586">
          <cell r="C3586" t="str">
            <v>ELEC_POS_1682</v>
          </cell>
        </row>
        <row r="3587">
          <cell r="C3587" t="str">
            <v>ELEC_POS_1683</v>
          </cell>
        </row>
        <row r="3588">
          <cell r="C3588" t="str">
            <v>ELEC_POS_1684</v>
          </cell>
        </row>
        <row r="3589">
          <cell r="C3589" t="str">
            <v>ELEC_POS_1685</v>
          </cell>
        </row>
        <row r="3590">
          <cell r="C3590" t="str">
            <v>ELEC_POS_1686</v>
          </cell>
        </row>
        <row r="3591">
          <cell r="C3591" t="str">
            <v>ELEC_POS_1687</v>
          </cell>
        </row>
        <row r="3592">
          <cell r="C3592" t="str">
            <v>ELEC_POS_1688</v>
          </cell>
        </row>
        <row r="3593">
          <cell r="C3593" t="str">
            <v>ELEC_POS_1689</v>
          </cell>
        </row>
        <row r="3594">
          <cell r="C3594" t="str">
            <v>ELEC_POS_1690</v>
          </cell>
        </row>
        <row r="3595">
          <cell r="C3595" t="str">
            <v>ELEC_POS_1691</v>
          </cell>
        </row>
        <row r="3596">
          <cell r="C3596" t="str">
            <v>ELEC_POS_1692</v>
          </cell>
        </row>
        <row r="3597">
          <cell r="C3597" t="str">
            <v>ELEC_POS_1693</v>
          </cell>
        </row>
        <row r="3598">
          <cell r="C3598" t="str">
            <v>ELEC_POS_1694</v>
          </cell>
        </row>
        <row r="3599">
          <cell r="C3599" t="str">
            <v>ELEC_POS_1695</v>
          </cell>
        </row>
        <row r="3600">
          <cell r="C3600" t="str">
            <v>ELEC_POS_1696</v>
          </cell>
        </row>
        <row r="3601">
          <cell r="C3601" t="str">
            <v>ELEC_POS_1697</v>
          </cell>
        </row>
        <row r="3602">
          <cell r="C3602" t="str">
            <v>ELEC_POS_1698</v>
          </cell>
        </row>
        <row r="3603">
          <cell r="C3603" t="str">
            <v>ELEC_POS_1699</v>
          </cell>
        </row>
        <row r="3604">
          <cell r="C3604" t="str">
            <v>ELEC_POS_1700</v>
          </cell>
        </row>
        <row r="3605">
          <cell r="C3605" t="str">
            <v>ELEC_POS_1701</v>
          </cell>
        </row>
        <row r="3606">
          <cell r="C3606" t="str">
            <v>ELEC_POS_1702</v>
          </cell>
        </row>
        <row r="3607">
          <cell r="C3607" t="str">
            <v>ELEC_POS_1703</v>
          </cell>
        </row>
        <row r="3608">
          <cell r="C3608" t="str">
            <v>ELEC_POS_1704</v>
          </cell>
        </row>
        <row r="3609">
          <cell r="C3609" t="str">
            <v>ELEC_POS_1705</v>
          </cell>
        </row>
        <row r="3610">
          <cell r="C3610" t="str">
            <v>ELEC_POS_1706</v>
          </cell>
        </row>
        <row r="3611">
          <cell r="C3611" t="str">
            <v>ELEC_POS_1707</v>
          </cell>
        </row>
        <row r="3612">
          <cell r="C3612" t="str">
            <v>ELEC_POS_1708</v>
          </cell>
        </row>
        <row r="3613">
          <cell r="C3613" t="str">
            <v>ELEC_POS_1709</v>
          </cell>
        </row>
        <row r="3614">
          <cell r="C3614" t="str">
            <v>ELEC_POS_1710</v>
          </cell>
        </row>
        <row r="3615">
          <cell r="C3615" t="str">
            <v>ELEC_POS_1711</v>
          </cell>
        </row>
        <row r="3616">
          <cell r="C3616" t="str">
            <v>ELEC_POS_1712</v>
          </cell>
        </row>
        <row r="3617">
          <cell r="C3617" t="str">
            <v>ELEC_POS_1713</v>
          </cell>
        </row>
        <row r="3618">
          <cell r="C3618" t="str">
            <v>ELEC_POS_1714</v>
          </cell>
        </row>
        <row r="3619">
          <cell r="C3619" t="str">
            <v>ELEC_POS_1715</v>
          </cell>
        </row>
        <row r="3620">
          <cell r="C3620" t="str">
            <v>ELEC_POS_1716</v>
          </cell>
        </row>
        <row r="3621">
          <cell r="C3621" t="str">
            <v>ELEC_POS_1717</v>
          </cell>
        </row>
        <row r="3622">
          <cell r="C3622" t="str">
            <v>ELEC_POS_1718</v>
          </cell>
        </row>
        <row r="3623">
          <cell r="C3623" t="str">
            <v>ELEC_POS_1719</v>
          </cell>
        </row>
        <row r="3624">
          <cell r="C3624" t="str">
            <v>ELEC_POS_1720</v>
          </cell>
        </row>
        <row r="3625">
          <cell r="C3625" t="str">
            <v>ELEC_POS_1721</v>
          </cell>
        </row>
        <row r="3626">
          <cell r="C3626" t="str">
            <v>ELEC_POS_1722</v>
          </cell>
        </row>
        <row r="3627">
          <cell r="C3627" t="str">
            <v>ELEC_POS_1723</v>
          </cell>
        </row>
        <row r="3628">
          <cell r="C3628" t="str">
            <v>ELEC_POS_1724</v>
          </cell>
        </row>
        <row r="3629">
          <cell r="C3629" t="str">
            <v>ELEC_POS_1725</v>
          </cell>
        </row>
        <row r="3630">
          <cell r="C3630" t="str">
            <v>ELEC_POS_1726</v>
          </cell>
        </row>
        <row r="3631">
          <cell r="C3631" t="str">
            <v>ELEC_POS_1727</v>
          </cell>
        </row>
        <row r="3632">
          <cell r="C3632" t="str">
            <v>ELEC_POS_1728</v>
          </cell>
        </row>
        <row r="3633">
          <cell r="C3633" t="str">
            <v>ELEC_POS_1729</v>
          </cell>
        </row>
        <row r="3634">
          <cell r="C3634" t="str">
            <v>ELEC_POS_1730</v>
          </cell>
        </row>
        <row r="3635">
          <cell r="C3635" t="str">
            <v>ELEC_POS_1731</v>
          </cell>
        </row>
        <row r="3636">
          <cell r="C3636" t="str">
            <v>ELEC_POS_1732</v>
          </cell>
        </row>
        <row r="3637">
          <cell r="C3637" t="str">
            <v>ELEC_POS_1733</v>
          </cell>
        </row>
        <row r="3638">
          <cell r="C3638" t="str">
            <v>ELEC_POS_1734</v>
          </cell>
        </row>
        <row r="3639">
          <cell r="C3639" t="str">
            <v>ELEC_POS_1735</v>
          </cell>
        </row>
        <row r="3640">
          <cell r="C3640" t="str">
            <v>ELEC_POS_1736</v>
          </cell>
        </row>
        <row r="3641">
          <cell r="C3641" t="str">
            <v>ELEC_POS_1737</v>
          </cell>
        </row>
        <row r="3642">
          <cell r="C3642" t="str">
            <v>ELEC_POS_1738</v>
          </cell>
        </row>
        <row r="3643">
          <cell r="C3643" t="str">
            <v>ELEC_POS_1739</v>
          </cell>
        </row>
        <row r="3644">
          <cell r="C3644" t="str">
            <v>ELEC_POS_1740</v>
          </cell>
        </row>
        <row r="3645">
          <cell r="C3645" t="str">
            <v>ELEC_POS_1741</v>
          </cell>
        </row>
        <row r="3646">
          <cell r="C3646" t="str">
            <v>ELEC_POS_1742</v>
          </cell>
        </row>
        <row r="3647">
          <cell r="C3647" t="str">
            <v>ELEC_POS_1743</v>
          </cell>
        </row>
        <row r="3648">
          <cell r="C3648" t="str">
            <v>ELEC_POS_1744</v>
          </cell>
        </row>
        <row r="3649">
          <cell r="C3649" t="str">
            <v>ELEC_POS_1745</v>
          </cell>
        </row>
        <row r="3650">
          <cell r="C3650" t="str">
            <v>ELEC_POS_1746</v>
          </cell>
        </row>
        <row r="3651">
          <cell r="C3651" t="str">
            <v>ELEC_POS_1747</v>
          </cell>
        </row>
        <row r="3652">
          <cell r="C3652" t="str">
            <v>ELEC_POS_1748</v>
          </cell>
        </row>
        <row r="3653">
          <cell r="C3653" t="str">
            <v>ELEC_POS_1749</v>
          </cell>
        </row>
        <row r="3654">
          <cell r="C3654" t="str">
            <v>ELEC_POS_1750</v>
          </cell>
        </row>
        <row r="3655">
          <cell r="C3655" t="str">
            <v>ELEC_POS_1751</v>
          </cell>
        </row>
        <row r="3656">
          <cell r="C3656" t="str">
            <v>ELEC_POS_1752</v>
          </cell>
        </row>
        <row r="3657">
          <cell r="C3657" t="str">
            <v>ELEC_POS_1753</v>
          </cell>
        </row>
        <row r="3658">
          <cell r="C3658" t="str">
            <v>ELEC_POS_1754</v>
          </cell>
        </row>
        <row r="3659">
          <cell r="C3659" t="str">
            <v>ELEC_POS_1755</v>
          </cell>
        </row>
        <row r="3660">
          <cell r="C3660" t="str">
            <v>ELEC_POS_1756</v>
          </cell>
        </row>
        <row r="3661">
          <cell r="C3661" t="str">
            <v>ELEC_POS_1757</v>
          </cell>
        </row>
        <row r="3662">
          <cell r="C3662" t="str">
            <v>ELEC_POS_1758</v>
          </cell>
        </row>
        <row r="3663">
          <cell r="C3663" t="str">
            <v>ELEC_POS_1759</v>
          </cell>
        </row>
        <row r="3664">
          <cell r="C3664" t="str">
            <v>ELEC_POS_1760</v>
          </cell>
        </row>
        <row r="3665">
          <cell r="C3665" t="str">
            <v>ELEC_POS_1761</v>
          </cell>
        </row>
        <row r="3666">
          <cell r="C3666" t="str">
            <v>ELEC_POS_1762</v>
          </cell>
        </row>
        <row r="3667">
          <cell r="C3667" t="str">
            <v>ELEC_POS_1763</v>
          </cell>
        </row>
        <row r="3668">
          <cell r="C3668" t="str">
            <v>ELEC_POS_1764</v>
          </cell>
        </row>
        <row r="3669">
          <cell r="C3669" t="str">
            <v>ELEC_POS_1765</v>
          </cell>
        </row>
        <row r="3670">
          <cell r="C3670" t="str">
            <v>ELEC_POS_1766</v>
          </cell>
        </row>
        <row r="3671">
          <cell r="C3671" t="str">
            <v>ELEC_POS_1767</v>
          </cell>
        </row>
        <row r="3672">
          <cell r="C3672" t="str">
            <v>ELEC_POS_1768</v>
          </cell>
        </row>
        <row r="3673">
          <cell r="C3673" t="str">
            <v>ELEC_POS_1769</v>
          </cell>
        </row>
        <row r="3674">
          <cell r="C3674" t="str">
            <v>ELEC_POS_1770</v>
          </cell>
        </row>
        <row r="3675">
          <cell r="C3675" t="str">
            <v>ELEC_POS_1771</v>
          </cell>
        </row>
        <row r="3676">
          <cell r="C3676" t="str">
            <v>ELEC_POS_1772</v>
          </cell>
        </row>
        <row r="3677">
          <cell r="C3677" t="str">
            <v>ELEC_POS_1773</v>
          </cell>
        </row>
        <row r="3678">
          <cell r="C3678" t="str">
            <v>ELEC_POS_1774</v>
          </cell>
        </row>
        <row r="3679">
          <cell r="C3679" t="str">
            <v>ELEC_POS_1775</v>
          </cell>
        </row>
        <row r="3680">
          <cell r="C3680" t="str">
            <v>ELEC_POS_1776</v>
          </cell>
        </row>
        <row r="3681">
          <cell r="C3681" t="str">
            <v>ELEC_POS_1777</v>
          </cell>
        </row>
        <row r="3682">
          <cell r="C3682" t="str">
            <v>ELEC_POS_1778</v>
          </cell>
        </row>
        <row r="3683">
          <cell r="C3683" t="str">
            <v>ELEC_POS_1779</v>
          </cell>
        </row>
        <row r="3684">
          <cell r="C3684" t="str">
            <v>ELEC_POS_1780</v>
          </cell>
        </row>
        <row r="3685">
          <cell r="C3685" t="str">
            <v>ELEC_POS_1781</v>
          </cell>
        </row>
        <row r="3686">
          <cell r="C3686" t="str">
            <v>ELEC_POS_1782</v>
          </cell>
        </row>
        <row r="3687">
          <cell r="C3687" t="str">
            <v>ELEC_POS_1783</v>
          </cell>
        </row>
        <row r="3688">
          <cell r="C3688" t="str">
            <v>ELEC_POS_1784</v>
          </cell>
        </row>
        <row r="3689">
          <cell r="C3689" t="str">
            <v>ELEC_POS_1785</v>
          </cell>
        </row>
        <row r="3690">
          <cell r="C3690" t="str">
            <v>ELEC_POS_1786</v>
          </cell>
        </row>
        <row r="3691">
          <cell r="C3691" t="str">
            <v>ELEC_POS_1787</v>
          </cell>
        </row>
        <row r="3692">
          <cell r="C3692" t="str">
            <v>ELEC_POS_1788</v>
          </cell>
        </row>
        <row r="3693">
          <cell r="C3693" t="str">
            <v>ELEC_POS_1789</v>
          </cell>
        </row>
        <row r="3694">
          <cell r="C3694" t="str">
            <v>ELEC_POS_1790</v>
          </cell>
        </row>
        <row r="3695">
          <cell r="C3695" t="str">
            <v>ELEC_POS_1791</v>
          </cell>
        </row>
        <row r="3696">
          <cell r="C3696" t="str">
            <v>ELEC_POS_1792</v>
          </cell>
        </row>
        <row r="3697">
          <cell r="C3697" t="str">
            <v>ELEC_POS_1793</v>
          </cell>
        </row>
        <row r="3698">
          <cell r="C3698" t="str">
            <v>ELEC_POS_1794</v>
          </cell>
        </row>
        <row r="3699">
          <cell r="C3699" t="str">
            <v>ELEC_POS_1795</v>
          </cell>
        </row>
        <row r="3700">
          <cell r="C3700" t="str">
            <v>ELEC_POS_1796</v>
          </cell>
        </row>
        <row r="3701">
          <cell r="C3701" t="str">
            <v>ELEC_POS_1797</v>
          </cell>
        </row>
        <row r="3702">
          <cell r="C3702" t="str">
            <v>ELEC_POS_1798</v>
          </cell>
        </row>
        <row r="3703">
          <cell r="C3703" t="str">
            <v>ELEC_POS_1799</v>
          </cell>
        </row>
        <row r="3704">
          <cell r="C3704" t="str">
            <v>ELEC_POS_1800</v>
          </cell>
        </row>
        <row r="3705">
          <cell r="C3705" t="str">
            <v>ELEC_POS_1801</v>
          </cell>
        </row>
        <row r="3706">
          <cell r="C3706" t="str">
            <v>ELEC_POS_1802</v>
          </cell>
        </row>
        <row r="3707">
          <cell r="C3707" t="str">
            <v>ELEC_POS_1803</v>
          </cell>
        </row>
        <row r="3708">
          <cell r="C3708" t="str">
            <v>ELEC_POS_1804</v>
          </cell>
        </row>
        <row r="3709">
          <cell r="C3709" t="str">
            <v>ELEC_POS_1805</v>
          </cell>
        </row>
        <row r="3710">
          <cell r="C3710" t="str">
            <v>ELEC_POS_1806</v>
          </cell>
        </row>
        <row r="3711">
          <cell r="C3711" t="str">
            <v>ELEC_POS_1807</v>
          </cell>
        </row>
        <row r="3712">
          <cell r="C3712" t="str">
            <v>ELEC_POS_1808</v>
          </cell>
        </row>
        <row r="3713">
          <cell r="C3713" t="str">
            <v>ELEC_POS_1809</v>
          </cell>
        </row>
        <row r="3714">
          <cell r="C3714" t="str">
            <v>ELEC_POS_1810</v>
          </cell>
        </row>
        <row r="3715">
          <cell r="C3715" t="str">
            <v>ELEC_POS_1811</v>
          </cell>
        </row>
        <row r="3716">
          <cell r="C3716" t="str">
            <v>ELEC_POS_1812</v>
          </cell>
        </row>
        <row r="3717">
          <cell r="C3717" t="str">
            <v>ELEC_POS_1813</v>
          </cell>
        </row>
        <row r="3718">
          <cell r="C3718" t="str">
            <v>ELEC_POS_1814</v>
          </cell>
        </row>
        <row r="3719">
          <cell r="C3719" t="str">
            <v>ELEC_POS_1815</v>
          </cell>
        </row>
        <row r="3720">
          <cell r="C3720" t="str">
            <v>ELEC_POS_1816</v>
          </cell>
        </row>
        <row r="3721">
          <cell r="C3721" t="str">
            <v>ELEC_POS_1817</v>
          </cell>
        </row>
        <row r="3722">
          <cell r="C3722" t="str">
            <v>ELEC_POS_1818</v>
          </cell>
        </row>
        <row r="3723">
          <cell r="C3723" t="str">
            <v>ELEC_POS_1819</v>
          </cell>
        </row>
        <row r="3724">
          <cell r="C3724" t="str">
            <v>ELEC_POS_1820</v>
          </cell>
        </row>
        <row r="3725">
          <cell r="C3725" t="str">
            <v>ELEC_POS_1821</v>
          </cell>
        </row>
        <row r="3726">
          <cell r="C3726" t="str">
            <v>ELEC_POS_1822</v>
          </cell>
        </row>
        <row r="3727">
          <cell r="C3727" t="str">
            <v>ELEC_POS_1823</v>
          </cell>
        </row>
        <row r="3728">
          <cell r="C3728" t="str">
            <v>ELEC_POS_1824</v>
          </cell>
        </row>
        <row r="3729">
          <cell r="C3729" t="str">
            <v>ELEC_POS_1825</v>
          </cell>
        </row>
        <row r="3730">
          <cell r="C3730" t="str">
            <v>ELEC_POS_1826</v>
          </cell>
        </row>
        <row r="3731">
          <cell r="C3731" t="str">
            <v>ELEC_POS_1827</v>
          </cell>
        </row>
        <row r="3732">
          <cell r="C3732" t="str">
            <v>ELEC_POS_1828</v>
          </cell>
        </row>
        <row r="3733">
          <cell r="C3733" t="str">
            <v>ELEC_POS_1829</v>
          </cell>
        </row>
        <row r="3734">
          <cell r="C3734" t="str">
            <v>ELEC_POS_1830</v>
          </cell>
        </row>
        <row r="3735">
          <cell r="C3735" t="str">
            <v>ELEC_POS_1831</v>
          </cell>
        </row>
        <row r="3736">
          <cell r="C3736" t="str">
            <v>ELEC_POS_1832</v>
          </cell>
        </row>
        <row r="3737">
          <cell r="C3737" t="str">
            <v>ELEC_POS_1833</v>
          </cell>
        </row>
        <row r="3738">
          <cell r="C3738" t="str">
            <v>ELEC_POS_1834</v>
          </cell>
        </row>
        <row r="3739">
          <cell r="C3739" t="str">
            <v>ELEC_POS_1835</v>
          </cell>
        </row>
        <row r="3740">
          <cell r="C3740" t="str">
            <v>ELEC_POS_1836</v>
          </cell>
        </row>
        <row r="3741">
          <cell r="C3741" t="str">
            <v>ELEC_POS_1837</v>
          </cell>
        </row>
        <row r="3742">
          <cell r="C3742" t="str">
            <v>ELEC_POS_1838</v>
          </cell>
        </row>
        <row r="3743">
          <cell r="C3743" t="str">
            <v>ELEC_POS_1839</v>
          </cell>
        </row>
        <row r="3744">
          <cell r="C3744" t="str">
            <v>ELEC_POS_1840</v>
          </cell>
        </row>
        <row r="3745">
          <cell r="C3745" t="str">
            <v>ELEC_POS_1841</v>
          </cell>
        </row>
        <row r="3746">
          <cell r="C3746" t="str">
            <v>ELEC_POS_1842</v>
          </cell>
        </row>
        <row r="3747">
          <cell r="C3747" t="str">
            <v>ELEC_POS_1843</v>
          </cell>
        </row>
        <row r="3748">
          <cell r="C3748" t="str">
            <v>ELEC_POS_1844</v>
          </cell>
        </row>
        <row r="3749">
          <cell r="C3749" t="str">
            <v>ELEC_POS_1845</v>
          </cell>
        </row>
        <row r="3750">
          <cell r="C3750" t="str">
            <v>ELEC_POS_1846</v>
          </cell>
        </row>
        <row r="3751">
          <cell r="C3751" t="str">
            <v>ELEC_POS_1847</v>
          </cell>
        </row>
        <row r="3752">
          <cell r="C3752" t="str">
            <v>ELEC_POS_1848</v>
          </cell>
        </row>
        <row r="3753">
          <cell r="C3753" t="str">
            <v>ELEC_POS_1849</v>
          </cell>
        </row>
        <row r="3754">
          <cell r="C3754" t="str">
            <v>ELEC_POS_1850</v>
          </cell>
        </row>
        <row r="3755">
          <cell r="C3755" t="str">
            <v>ELEC_POS_1851</v>
          </cell>
        </row>
        <row r="3756">
          <cell r="C3756" t="str">
            <v>ELEC_POS_1852</v>
          </cell>
        </row>
        <row r="3757">
          <cell r="C3757" t="str">
            <v>ELEC_POS_1853</v>
          </cell>
        </row>
        <row r="3758">
          <cell r="C3758" t="str">
            <v>ELEC_POS_1854</v>
          </cell>
        </row>
        <row r="3759">
          <cell r="C3759" t="str">
            <v>ELEC_POS_1855</v>
          </cell>
        </row>
        <row r="3760">
          <cell r="C3760" t="str">
            <v>ELEC_POS_1856</v>
          </cell>
        </row>
        <row r="3761">
          <cell r="C3761" t="str">
            <v>ELEC_POS_1857</v>
          </cell>
        </row>
        <row r="3762">
          <cell r="C3762" t="str">
            <v>ELEC_POS_1858</v>
          </cell>
        </row>
        <row r="3763">
          <cell r="C3763" t="str">
            <v>ELEC_POS_1859</v>
          </cell>
        </row>
        <row r="3764">
          <cell r="C3764" t="str">
            <v>ELEC_POS_1860</v>
          </cell>
        </row>
        <row r="3765">
          <cell r="C3765" t="str">
            <v>ELEC_POS_1861</v>
          </cell>
        </row>
        <row r="3766">
          <cell r="C3766" t="str">
            <v>ELEC_POS_1862</v>
          </cell>
        </row>
        <row r="3767">
          <cell r="C3767" t="str">
            <v>ELEC_POS_1863</v>
          </cell>
        </row>
        <row r="3768">
          <cell r="C3768" t="str">
            <v>ELEC_POS_1864</v>
          </cell>
        </row>
        <row r="3769">
          <cell r="C3769" t="str">
            <v>ELEC_POS_1865</v>
          </cell>
        </row>
        <row r="3770">
          <cell r="C3770" t="str">
            <v>ELEC_POS_1866</v>
          </cell>
        </row>
        <row r="3771">
          <cell r="C3771" t="str">
            <v>ELEC_POS_1867</v>
          </cell>
        </row>
        <row r="3772">
          <cell r="C3772" t="str">
            <v>ELEC_POS_1868</v>
          </cell>
        </row>
        <row r="3773">
          <cell r="C3773" t="str">
            <v>ELEC_POS_1869</v>
          </cell>
        </row>
        <row r="3774">
          <cell r="C3774" t="str">
            <v>ELEC_POS_1870</v>
          </cell>
        </row>
        <row r="3775">
          <cell r="C3775" t="str">
            <v>ELEC_POS_1871</v>
          </cell>
        </row>
        <row r="3776">
          <cell r="C3776" t="str">
            <v>ELEC_POS_1872</v>
          </cell>
        </row>
        <row r="3777">
          <cell r="C3777" t="str">
            <v>ELEC_POS_1873</v>
          </cell>
        </row>
        <row r="3778">
          <cell r="C3778" t="str">
            <v>ELEC_POS_1874</v>
          </cell>
        </row>
        <row r="3779">
          <cell r="C3779" t="str">
            <v>ELEC_POS_1875</v>
          </cell>
        </row>
        <row r="3780">
          <cell r="C3780" t="str">
            <v>ELEC_POS_1876</v>
          </cell>
        </row>
        <row r="3781">
          <cell r="C3781" t="str">
            <v>ELEC_POS_1877</v>
          </cell>
        </row>
        <row r="3782">
          <cell r="C3782" t="str">
            <v>ELEC_POS_1878</v>
          </cell>
        </row>
        <row r="3783">
          <cell r="C3783" t="str">
            <v>ELEC_POS_1879</v>
          </cell>
        </row>
        <row r="3784">
          <cell r="C3784" t="str">
            <v>ELEC_POS_1880</v>
          </cell>
        </row>
        <row r="3785">
          <cell r="C3785" t="str">
            <v>ELEC_POS_1881</v>
          </cell>
        </row>
        <row r="3786">
          <cell r="C3786" t="str">
            <v>ELEC_POS_1882</v>
          </cell>
        </row>
        <row r="3787">
          <cell r="C3787" t="str">
            <v>ELEC_POS_1883</v>
          </cell>
        </row>
        <row r="3788">
          <cell r="C3788" t="str">
            <v>ELEC_POS_1884</v>
          </cell>
        </row>
        <row r="3789">
          <cell r="C3789" t="str">
            <v>ELEC_POS_1885</v>
          </cell>
        </row>
        <row r="3790">
          <cell r="C3790" t="str">
            <v>ELEC_POS_1886</v>
          </cell>
        </row>
        <row r="3791">
          <cell r="C3791" t="str">
            <v>ELEC_POS_1887</v>
          </cell>
        </row>
        <row r="3792">
          <cell r="C3792" t="str">
            <v>ELEC_POS_1888</v>
          </cell>
        </row>
        <row r="3793">
          <cell r="C3793" t="str">
            <v>ELEC_POS_1889</v>
          </cell>
        </row>
        <row r="3794">
          <cell r="C3794" t="str">
            <v>ELEC_POS_1890</v>
          </cell>
        </row>
        <row r="3795">
          <cell r="C3795" t="str">
            <v>ELEC_POS_1891</v>
          </cell>
        </row>
        <row r="3796">
          <cell r="C3796" t="str">
            <v>ELEC_POS_1892</v>
          </cell>
        </row>
        <row r="3797">
          <cell r="C3797" t="str">
            <v>ELEC_POS_1893</v>
          </cell>
        </row>
        <row r="3798">
          <cell r="C3798" t="str">
            <v>ELEC_POS_1894</v>
          </cell>
        </row>
        <row r="3799">
          <cell r="C3799" t="str">
            <v>ELEC_POS_1895</v>
          </cell>
        </row>
        <row r="3800">
          <cell r="C3800" t="str">
            <v>ELEC_POS_1896</v>
          </cell>
        </row>
        <row r="3801">
          <cell r="C3801" t="str">
            <v>ELEC_POS_1897</v>
          </cell>
        </row>
        <row r="3802">
          <cell r="C3802" t="str">
            <v>ELEC_POS_1898</v>
          </cell>
        </row>
        <row r="3803">
          <cell r="C3803" t="str">
            <v>ELEC_POS_1899</v>
          </cell>
        </row>
        <row r="3804">
          <cell r="C3804" t="str">
            <v>ELEC_POS_1900</v>
          </cell>
        </row>
        <row r="3805">
          <cell r="C3805" t="str">
            <v>ELEC_POS_1901</v>
          </cell>
        </row>
        <row r="3806">
          <cell r="C3806" t="str">
            <v>ELEC_POS_1902</v>
          </cell>
        </row>
        <row r="3807">
          <cell r="C3807" t="str">
            <v>ELEC_POS_1903</v>
          </cell>
        </row>
        <row r="3808">
          <cell r="C3808" t="str">
            <v>ELEC_POS_1904</v>
          </cell>
        </row>
        <row r="3809">
          <cell r="C3809" t="str">
            <v>ELEC_POS_1905</v>
          </cell>
        </row>
        <row r="3810">
          <cell r="C3810" t="str">
            <v>ELEC_POS_1906</v>
          </cell>
        </row>
        <row r="3811">
          <cell r="C3811" t="str">
            <v>ELEC_POS_1907</v>
          </cell>
        </row>
        <row r="3812">
          <cell r="C3812" t="str">
            <v>ELEC_POS_1908</v>
          </cell>
        </row>
        <row r="3813">
          <cell r="C3813" t="str">
            <v>ELEC_POS_1909</v>
          </cell>
        </row>
        <row r="3814">
          <cell r="C3814" t="str">
            <v>ELEC_POS_1910</v>
          </cell>
        </row>
        <row r="3815">
          <cell r="C3815" t="str">
            <v>ELEC_POS_1911</v>
          </cell>
        </row>
        <row r="3816">
          <cell r="C3816" t="str">
            <v>ELEC_POS_1912</v>
          </cell>
        </row>
        <row r="3817">
          <cell r="C3817" t="str">
            <v>ELEC_POS_1913</v>
          </cell>
        </row>
        <row r="3818">
          <cell r="C3818" t="str">
            <v>ELEC_POS_1914</v>
          </cell>
        </row>
        <row r="3819">
          <cell r="C3819" t="str">
            <v>ELEC_POS_1915</v>
          </cell>
        </row>
        <row r="3820">
          <cell r="C3820" t="str">
            <v>ELEC_POS_1916</v>
          </cell>
        </row>
        <row r="3821">
          <cell r="C3821" t="str">
            <v>ELEC_POS_1917</v>
          </cell>
        </row>
        <row r="3822">
          <cell r="C3822" t="str">
            <v>ELEC_POS_1918</v>
          </cell>
        </row>
        <row r="3823">
          <cell r="C3823" t="str">
            <v>ELEC_POS_1919</v>
          </cell>
        </row>
        <row r="3824">
          <cell r="C3824" t="str">
            <v>ELEC_POS_1920</v>
          </cell>
        </row>
        <row r="3825">
          <cell r="C3825" t="str">
            <v>ELEC_POS_1921</v>
          </cell>
        </row>
        <row r="3826">
          <cell r="C3826" t="str">
            <v>ELEC_POS_1922</v>
          </cell>
        </row>
        <row r="3827">
          <cell r="C3827" t="str">
            <v>ELEC_POS_1923</v>
          </cell>
        </row>
        <row r="3828">
          <cell r="C3828" t="str">
            <v>ELEC_POS_1924</v>
          </cell>
        </row>
        <row r="3829">
          <cell r="C3829" t="str">
            <v>ELEC_POS_1925</v>
          </cell>
        </row>
        <row r="3830">
          <cell r="C3830" t="str">
            <v>ELEC_POS_1926</v>
          </cell>
        </row>
        <row r="3831">
          <cell r="C3831" t="str">
            <v>ELEC_POS_1927</v>
          </cell>
        </row>
        <row r="3832">
          <cell r="C3832" t="str">
            <v>ELEC_POS_1928</v>
          </cell>
        </row>
        <row r="3833">
          <cell r="C3833" t="str">
            <v>ELEC_POS_1929</v>
          </cell>
        </row>
        <row r="3834">
          <cell r="C3834" t="str">
            <v>ELEC_POS_1930</v>
          </cell>
        </row>
        <row r="3835">
          <cell r="C3835" t="str">
            <v>ELEC_POS_1931</v>
          </cell>
        </row>
        <row r="3836">
          <cell r="C3836" t="str">
            <v>ELEC_POS_1932</v>
          </cell>
        </row>
        <row r="3837">
          <cell r="C3837" t="str">
            <v>ELEC_POS_1933</v>
          </cell>
        </row>
        <row r="3838">
          <cell r="C3838" t="str">
            <v>ELEC_POS_1934</v>
          </cell>
        </row>
        <row r="3839">
          <cell r="C3839" t="str">
            <v>ELEC_POS_1935</v>
          </cell>
        </row>
        <row r="3840">
          <cell r="C3840" t="str">
            <v>ELEC_POS_1936</v>
          </cell>
        </row>
        <row r="3841">
          <cell r="C3841" t="str">
            <v>ELEC_POS_1937</v>
          </cell>
        </row>
        <row r="3842">
          <cell r="C3842" t="str">
            <v>ELEC_POS_1938</v>
          </cell>
        </row>
        <row r="3843">
          <cell r="C3843" t="str">
            <v>ELEC_POS_1939</v>
          </cell>
        </row>
        <row r="3844">
          <cell r="C3844" t="str">
            <v>ELEC_POS_1940</v>
          </cell>
        </row>
        <row r="3845">
          <cell r="C3845" t="str">
            <v>ELEC_POS_1941</v>
          </cell>
        </row>
        <row r="3846">
          <cell r="C3846" t="str">
            <v>ELEC_POS_1942</v>
          </cell>
        </row>
        <row r="3847">
          <cell r="C3847" t="str">
            <v>ELEC_POS_1943</v>
          </cell>
        </row>
        <row r="3848">
          <cell r="C3848" t="str">
            <v>ELEC_POS_1944</v>
          </cell>
        </row>
        <row r="3849">
          <cell r="C3849" t="str">
            <v>ELEC_POS_1945</v>
          </cell>
        </row>
        <row r="3850">
          <cell r="C3850" t="str">
            <v>ELEC_POS_1946</v>
          </cell>
        </row>
        <row r="3851">
          <cell r="C3851" t="str">
            <v>ELEC_POS_1947</v>
          </cell>
        </row>
        <row r="3852">
          <cell r="C3852" t="str">
            <v>ELEC_POS_1948</v>
          </cell>
        </row>
        <row r="3853">
          <cell r="C3853" t="str">
            <v>ELEC_POS_1949</v>
          </cell>
        </row>
        <row r="3854">
          <cell r="C3854" t="str">
            <v>ELEC_POS_1950</v>
          </cell>
        </row>
        <row r="3855">
          <cell r="C3855" t="str">
            <v>ELEC_POS_1951</v>
          </cell>
        </row>
        <row r="3856">
          <cell r="C3856" t="str">
            <v>ELEC_POS_1952</v>
          </cell>
        </row>
        <row r="3857">
          <cell r="C3857" t="str">
            <v>ELEC_POS_1953</v>
          </cell>
        </row>
        <row r="3858">
          <cell r="C3858" t="str">
            <v>ELEC_POS_1954</v>
          </cell>
        </row>
        <row r="3859">
          <cell r="C3859" t="str">
            <v>ELEC_POS_1955</v>
          </cell>
        </row>
        <row r="3860">
          <cell r="C3860" t="str">
            <v>ELEC_POS_1956</v>
          </cell>
        </row>
        <row r="3861">
          <cell r="C3861" t="str">
            <v>ELEC_POS_1957</v>
          </cell>
        </row>
        <row r="3862">
          <cell r="C3862" t="str">
            <v>ELEC_POS_1958</v>
          </cell>
        </row>
        <row r="3863">
          <cell r="C3863" t="str">
            <v>ELEC_POS_1959</v>
          </cell>
        </row>
        <row r="3864">
          <cell r="C3864" t="str">
            <v>ELEC_POS_1960</v>
          </cell>
        </row>
        <row r="3865">
          <cell r="C3865" t="str">
            <v>ELEC_POS_1961</v>
          </cell>
        </row>
        <row r="3866">
          <cell r="C3866" t="str">
            <v>ELEC_POS_1962</v>
          </cell>
        </row>
        <row r="3867">
          <cell r="C3867" t="str">
            <v>ELEC_POS_1963</v>
          </cell>
        </row>
        <row r="3868">
          <cell r="C3868" t="str">
            <v>ELEC_POS_1964</v>
          </cell>
        </row>
        <row r="3869">
          <cell r="C3869" t="str">
            <v>ELEC_POS_1965</v>
          </cell>
        </row>
        <row r="3870">
          <cell r="C3870" t="str">
            <v>ELEC_POS_1966</v>
          </cell>
        </row>
        <row r="3871">
          <cell r="C3871" t="str">
            <v>ELEC_POS_1967</v>
          </cell>
        </row>
        <row r="3872">
          <cell r="C3872" t="str">
            <v>ELEC_POS_1968</v>
          </cell>
        </row>
        <row r="3873">
          <cell r="C3873" t="str">
            <v>ELEC_POS_1969</v>
          </cell>
        </row>
        <row r="3874">
          <cell r="C3874" t="str">
            <v>ELEC_POS_1970</v>
          </cell>
        </row>
        <row r="3875">
          <cell r="C3875" t="str">
            <v>ELEC_POS_1971</v>
          </cell>
        </row>
        <row r="3876">
          <cell r="C3876" t="str">
            <v>ELEC_POS_1972</v>
          </cell>
        </row>
        <row r="3877">
          <cell r="C3877" t="str">
            <v>ELEC_POS_1973</v>
          </cell>
        </row>
        <row r="3878">
          <cell r="C3878" t="str">
            <v>ELEC_POS_1974</v>
          </cell>
        </row>
        <row r="3879">
          <cell r="C3879" t="str">
            <v>ELEC_POS_1975</v>
          </cell>
        </row>
        <row r="3880">
          <cell r="C3880" t="str">
            <v>ELEC_POS_1976</v>
          </cell>
        </row>
        <row r="3881">
          <cell r="C3881" t="str">
            <v>ELEC_POS_1977</v>
          </cell>
        </row>
        <row r="3882">
          <cell r="C3882" t="str">
            <v>ELEC_POS_1978</v>
          </cell>
        </row>
        <row r="3883">
          <cell r="C3883" t="str">
            <v>ELEC_POS_1979</v>
          </cell>
        </row>
        <row r="3884">
          <cell r="C3884" t="str">
            <v>ELEC_POS_1980</v>
          </cell>
        </row>
        <row r="3885">
          <cell r="C3885" t="str">
            <v>ELEC_POS_1981</v>
          </cell>
        </row>
        <row r="3886">
          <cell r="C3886" t="str">
            <v>ELEC_POS_1982</v>
          </cell>
        </row>
        <row r="3887">
          <cell r="C3887" t="str">
            <v>ELEC_POS_1983</v>
          </cell>
        </row>
        <row r="3888">
          <cell r="C3888" t="str">
            <v>ELEC_POS_1984</v>
          </cell>
        </row>
        <row r="3889">
          <cell r="C3889" t="str">
            <v>ELEC_POS_1985</v>
          </cell>
        </row>
        <row r="3890">
          <cell r="C3890" t="str">
            <v>ELEC_POS_1986</v>
          </cell>
        </row>
        <row r="3891">
          <cell r="C3891" t="str">
            <v>ELEC_POS_1987</v>
          </cell>
        </row>
        <row r="3892">
          <cell r="C3892" t="str">
            <v>ELEC_POS_1988</v>
          </cell>
        </row>
        <row r="3893">
          <cell r="C3893" t="str">
            <v>ELEC_POS_1989</v>
          </cell>
        </row>
        <row r="3894">
          <cell r="C3894" t="str">
            <v>ELEC_POS_1990</v>
          </cell>
        </row>
        <row r="3895">
          <cell r="C3895" t="str">
            <v>ELEC_POS_1991</v>
          </cell>
        </row>
        <row r="3896">
          <cell r="C3896" t="str">
            <v>ELEC_POS_1992</v>
          </cell>
        </row>
        <row r="3897">
          <cell r="C3897" t="str">
            <v>ELEC_POS_1993</v>
          </cell>
        </row>
        <row r="3898">
          <cell r="C3898" t="str">
            <v>ELEC_POS_1994</v>
          </cell>
        </row>
        <row r="3899">
          <cell r="C3899" t="str">
            <v>ELEC_POS_1995</v>
          </cell>
        </row>
        <row r="3900">
          <cell r="C3900" t="str">
            <v>ELEC_POS_1996</v>
          </cell>
        </row>
        <row r="3901">
          <cell r="C3901" t="str">
            <v>ELEC_POS_1997</v>
          </cell>
        </row>
        <row r="3902">
          <cell r="C3902" t="str">
            <v>ELEC_POS_1998</v>
          </cell>
        </row>
        <row r="3903">
          <cell r="C3903" t="str">
            <v>ELEC_POS_1999</v>
          </cell>
        </row>
        <row r="3904">
          <cell r="C3904" t="str">
            <v>ELEC_POS_2000</v>
          </cell>
        </row>
        <row r="3905">
          <cell r="C3905" t="str">
            <v>ELEC_POS_2001</v>
          </cell>
        </row>
        <row r="3906">
          <cell r="C3906" t="str">
            <v>ELEC_POS_2002</v>
          </cell>
        </row>
        <row r="3907">
          <cell r="C3907" t="str">
            <v>ELEC_POS_2003</v>
          </cell>
        </row>
        <row r="3908">
          <cell r="C3908" t="str">
            <v>ELEC_POS_2004</v>
          </cell>
        </row>
        <row r="3909">
          <cell r="C3909" t="str">
            <v>ELEC_POS_2005</v>
          </cell>
        </row>
        <row r="3910">
          <cell r="C3910" t="str">
            <v>ELEC_POS_2006</v>
          </cell>
        </row>
        <row r="3911">
          <cell r="C3911" t="str">
            <v>ELEC_POS_2007</v>
          </cell>
        </row>
        <row r="3912">
          <cell r="C3912" t="str">
            <v>ELEC_POS_2008</v>
          </cell>
        </row>
        <row r="3913">
          <cell r="C3913" t="str">
            <v>ELEC_POS_2009</v>
          </cell>
        </row>
        <row r="3914">
          <cell r="C3914" t="str">
            <v>ELEC_POS_2010</v>
          </cell>
        </row>
        <row r="3915">
          <cell r="C3915" t="str">
            <v>ELEC_POS_2011</v>
          </cell>
        </row>
        <row r="3916">
          <cell r="C3916" t="str">
            <v>ELEC_POS_2012</v>
          </cell>
        </row>
        <row r="3917">
          <cell r="C3917" t="str">
            <v>ELEC_POS_2013</v>
          </cell>
        </row>
        <row r="3918">
          <cell r="C3918" t="str">
            <v>ELEC_POS_2014</v>
          </cell>
        </row>
        <row r="3919">
          <cell r="C3919" t="str">
            <v>ELEC_POS_2015</v>
          </cell>
        </row>
        <row r="3920">
          <cell r="C3920" t="str">
            <v>ELEC_POS_2016</v>
          </cell>
        </row>
        <row r="3921">
          <cell r="C3921" t="str">
            <v>ELEC_POS_2017</v>
          </cell>
        </row>
        <row r="3922">
          <cell r="C3922" t="str">
            <v>ELEC_POS_2018</v>
          </cell>
        </row>
        <row r="3923">
          <cell r="C3923" t="str">
            <v>ELEC_POS_2019</v>
          </cell>
        </row>
        <row r="3924">
          <cell r="C3924" t="str">
            <v>ELEC_POS_2020</v>
          </cell>
        </row>
        <row r="3925">
          <cell r="C3925" t="str">
            <v>ELEC_POS_2021</v>
          </cell>
        </row>
        <row r="3926">
          <cell r="C3926" t="str">
            <v>ELEC_POS_2022</v>
          </cell>
        </row>
        <row r="3927">
          <cell r="C3927" t="str">
            <v>ELEC_POS_2023</v>
          </cell>
        </row>
        <row r="3928">
          <cell r="C3928" t="str">
            <v>ELEC_POS_2024</v>
          </cell>
        </row>
        <row r="3929">
          <cell r="C3929" t="str">
            <v>ELEC_POS_2025</v>
          </cell>
        </row>
        <row r="3930">
          <cell r="C3930" t="str">
            <v>ELEC_POS_2026</v>
          </cell>
        </row>
        <row r="3931">
          <cell r="C3931" t="str">
            <v>ELEC_POS_2027</v>
          </cell>
        </row>
        <row r="3932">
          <cell r="C3932" t="str">
            <v>ELEC_POS_2028</v>
          </cell>
        </row>
        <row r="3933">
          <cell r="C3933" t="str">
            <v>ELEC_POS_2029</v>
          </cell>
        </row>
        <row r="3934">
          <cell r="C3934" t="str">
            <v>ELEC_POS_2030</v>
          </cell>
        </row>
        <row r="3935">
          <cell r="C3935" t="str">
            <v>ELEC_POS_2031</v>
          </cell>
        </row>
        <row r="3936">
          <cell r="C3936" t="str">
            <v>ELEC_POS_2032</v>
          </cell>
        </row>
        <row r="3937">
          <cell r="C3937" t="str">
            <v>ELEC_POS_2033</v>
          </cell>
        </row>
        <row r="3938">
          <cell r="C3938" t="str">
            <v>ELEC_POS_2034</v>
          </cell>
        </row>
        <row r="3939">
          <cell r="C3939" t="str">
            <v>ELEC_POS_2035</v>
          </cell>
        </row>
        <row r="3940">
          <cell r="C3940" t="str">
            <v>ELEC_POS_2036</v>
          </cell>
        </row>
        <row r="3941">
          <cell r="C3941" t="str">
            <v>ELEC_POS_2037</v>
          </cell>
        </row>
        <row r="3942">
          <cell r="C3942" t="str">
            <v>ELEC_POS_2038</v>
          </cell>
        </row>
        <row r="3943">
          <cell r="C3943" t="str">
            <v>ELEC_POS_2039</v>
          </cell>
        </row>
        <row r="3944">
          <cell r="C3944" t="str">
            <v>ELEC_POS_2040</v>
          </cell>
        </row>
        <row r="3945">
          <cell r="C3945" t="str">
            <v>ELEC_POS_2041</v>
          </cell>
        </row>
        <row r="3946">
          <cell r="C3946" t="str">
            <v>ELEC_POS_2042</v>
          </cell>
        </row>
        <row r="3947">
          <cell r="C3947" t="str">
            <v>ELEC_POS_2043</v>
          </cell>
        </row>
        <row r="3948">
          <cell r="C3948" t="str">
            <v>ELEC_POS_2044</v>
          </cell>
        </row>
        <row r="3949">
          <cell r="C3949" t="str">
            <v>ELEC_POS_2045</v>
          </cell>
        </row>
        <row r="3950">
          <cell r="C3950" t="str">
            <v>ELEC_POS_2046</v>
          </cell>
        </row>
        <row r="3951">
          <cell r="C3951" t="str">
            <v>ELEC_POS_2047</v>
          </cell>
        </row>
        <row r="3952">
          <cell r="C3952" t="str">
            <v>ELEC_POS_2048</v>
          </cell>
        </row>
        <row r="3953">
          <cell r="C3953" t="str">
            <v>ELEC_POS_2049</v>
          </cell>
        </row>
        <row r="3954">
          <cell r="C3954" t="str">
            <v>ELEC_POS_2050</v>
          </cell>
        </row>
        <row r="3955">
          <cell r="C3955" t="str">
            <v>ELEC_POS_2051</v>
          </cell>
        </row>
        <row r="3956">
          <cell r="C3956" t="str">
            <v>ELEC_POS_2052</v>
          </cell>
        </row>
        <row r="3957">
          <cell r="C3957" t="str">
            <v>ELEC_POS_2053</v>
          </cell>
        </row>
        <row r="3958">
          <cell r="C3958" t="str">
            <v>ELEC_POS_2054</v>
          </cell>
        </row>
        <row r="3959">
          <cell r="C3959" t="str">
            <v>ELEC_POS_2055</v>
          </cell>
        </row>
        <row r="3960">
          <cell r="C3960" t="str">
            <v>ELEC_POS_2056</v>
          </cell>
        </row>
        <row r="3961">
          <cell r="C3961" t="str">
            <v>ELEC_POS_2057</v>
          </cell>
        </row>
        <row r="3962">
          <cell r="C3962" t="str">
            <v>ELEC_POS_2058</v>
          </cell>
        </row>
        <row r="3963">
          <cell r="C3963" t="str">
            <v>ELEC_POS_2059</v>
          </cell>
        </row>
        <row r="3964">
          <cell r="C3964" t="str">
            <v>ELEC_POS_2060</v>
          </cell>
        </row>
        <row r="3965">
          <cell r="C3965" t="str">
            <v>ELEC_POS_2061</v>
          </cell>
        </row>
        <row r="3966">
          <cell r="C3966" t="str">
            <v>ELEC_POS_2062</v>
          </cell>
        </row>
        <row r="3967">
          <cell r="C3967" t="str">
            <v>ELEC_POS_2063</v>
          </cell>
        </row>
        <row r="3968">
          <cell r="C3968" t="str">
            <v>ELEC_POS_2064</v>
          </cell>
        </row>
        <row r="3969">
          <cell r="C3969" t="str">
            <v>ELEC_POS_2065</v>
          </cell>
        </row>
        <row r="3970">
          <cell r="C3970" t="str">
            <v>ELEC_POS_2066</v>
          </cell>
        </row>
        <row r="3971">
          <cell r="C3971" t="str">
            <v>ELEC_POS_2067</v>
          </cell>
        </row>
        <row r="3972">
          <cell r="C3972" t="str">
            <v>ELEC_POS_2068</v>
          </cell>
        </row>
        <row r="3973">
          <cell r="C3973" t="str">
            <v>ELEC_POS_2069</v>
          </cell>
        </row>
        <row r="3974">
          <cell r="C3974" t="str">
            <v>ELEC_POS_2070</v>
          </cell>
        </row>
        <row r="3975">
          <cell r="C3975" t="str">
            <v>ELEC_POS_2071</v>
          </cell>
        </row>
        <row r="3976">
          <cell r="C3976" t="str">
            <v>ELEC_POS_2072</v>
          </cell>
        </row>
        <row r="3977">
          <cell r="C3977" t="str">
            <v>ELEC_POS_2073</v>
          </cell>
        </row>
        <row r="3978">
          <cell r="C3978" t="str">
            <v>ELEC_POS_2074</v>
          </cell>
        </row>
        <row r="3979">
          <cell r="C3979" t="str">
            <v>ELEC_POS_2075</v>
          </cell>
        </row>
        <row r="3980">
          <cell r="C3980" t="str">
            <v>ELEC_POS_2076</v>
          </cell>
        </row>
        <row r="3981">
          <cell r="C3981" t="str">
            <v>ELEC_POS_2077</v>
          </cell>
        </row>
        <row r="3982">
          <cell r="C3982" t="str">
            <v>ELEC_POS_2078</v>
          </cell>
        </row>
        <row r="3983">
          <cell r="C3983" t="str">
            <v>ELEC_POS_2079</v>
          </cell>
        </row>
        <row r="3984">
          <cell r="C3984" t="str">
            <v>ELEC_POS_2080</v>
          </cell>
        </row>
        <row r="3985">
          <cell r="C3985" t="str">
            <v>ELEC_POS_2081</v>
          </cell>
        </row>
        <row r="3986">
          <cell r="C3986" t="str">
            <v>ELEC_POS_2082</v>
          </cell>
        </row>
        <row r="3987">
          <cell r="C3987" t="str">
            <v>ELEC_POS_2083</v>
          </cell>
        </row>
        <row r="3988">
          <cell r="C3988" t="str">
            <v>ELEC_POS_2084</v>
          </cell>
        </row>
        <row r="3989">
          <cell r="C3989" t="str">
            <v>ELEC_POS_2085</v>
          </cell>
        </row>
        <row r="3990">
          <cell r="C3990" t="str">
            <v>ELEC_POS_2086</v>
          </cell>
        </row>
        <row r="3991">
          <cell r="C3991" t="str">
            <v>ELEC_POS_2087</v>
          </cell>
        </row>
        <row r="3992">
          <cell r="C3992" t="str">
            <v>ELEC_POS_2088</v>
          </cell>
        </row>
        <row r="3993">
          <cell r="C3993" t="str">
            <v>ELEC_POS_2089</v>
          </cell>
        </row>
        <row r="3994">
          <cell r="C3994" t="str">
            <v>ELEC_POS_2090</v>
          </cell>
        </row>
        <row r="3995">
          <cell r="C3995" t="str">
            <v>ELEC_POS_2091</v>
          </cell>
        </row>
        <row r="3996">
          <cell r="C3996" t="str">
            <v>ELEC_POS_2092</v>
          </cell>
        </row>
        <row r="3997">
          <cell r="C3997" t="str">
            <v>ELEC_POS_2093</v>
          </cell>
        </row>
        <row r="3998">
          <cell r="C3998" t="str">
            <v>ELEC_POS_2094</v>
          </cell>
        </row>
        <row r="3999">
          <cell r="C3999" t="str">
            <v>ELEC_POS_2095</v>
          </cell>
        </row>
        <row r="4000">
          <cell r="C4000" t="str">
            <v>ELEC_POS_2096</v>
          </cell>
        </row>
        <row r="4001">
          <cell r="C4001" t="str">
            <v>ELEC_POS_2097</v>
          </cell>
        </row>
        <row r="4002">
          <cell r="C4002" t="str">
            <v>ELEC_POS_2098</v>
          </cell>
        </row>
        <row r="4003">
          <cell r="C4003" t="str">
            <v>ELEC_POS_2099</v>
          </cell>
        </row>
        <row r="4004">
          <cell r="C4004" t="str">
            <v>ELEC_POS_2100</v>
          </cell>
        </row>
        <row r="4005">
          <cell r="C4005" t="str">
            <v>ELEC_POS_2101</v>
          </cell>
        </row>
        <row r="4006">
          <cell r="C4006" t="str">
            <v>ELEC_POS_2102</v>
          </cell>
        </row>
        <row r="4007">
          <cell r="C4007" t="str">
            <v>ELEC_POS_2103</v>
          </cell>
        </row>
        <row r="4008">
          <cell r="C4008" t="str">
            <v>ELEC_POS_2104</v>
          </cell>
        </row>
        <row r="4009">
          <cell r="C4009" t="str">
            <v>ELEC_POS_2105</v>
          </cell>
        </row>
        <row r="4010">
          <cell r="C4010" t="str">
            <v>ELEC_POS_2106</v>
          </cell>
        </row>
        <row r="4011">
          <cell r="C4011" t="str">
            <v>ELEC_POS_2107</v>
          </cell>
        </row>
        <row r="4012">
          <cell r="C4012" t="str">
            <v>ELEC_POS_2108</v>
          </cell>
        </row>
        <row r="4013">
          <cell r="C4013" t="str">
            <v>ELEC_POS_2109</v>
          </cell>
        </row>
        <row r="4014">
          <cell r="C4014" t="str">
            <v>ELEC_POS_2110</v>
          </cell>
        </row>
        <row r="4015">
          <cell r="C4015" t="str">
            <v>ELEC_POS_2111</v>
          </cell>
        </row>
        <row r="4016">
          <cell r="C4016" t="str">
            <v>ELEC_POS_2112</v>
          </cell>
        </row>
        <row r="4017">
          <cell r="C4017" t="str">
            <v>ELEC_POS_2113</v>
          </cell>
        </row>
        <row r="4018">
          <cell r="C4018" t="str">
            <v>ELEC_POS_2114</v>
          </cell>
        </row>
        <row r="4019">
          <cell r="C4019" t="str">
            <v>ELEC_POS_2115</v>
          </cell>
        </row>
        <row r="4020">
          <cell r="C4020" t="str">
            <v>ELEC_POS_2116</v>
          </cell>
        </row>
        <row r="4021">
          <cell r="C4021" t="str">
            <v>ELEC_POS_2117</v>
          </cell>
        </row>
        <row r="4022">
          <cell r="C4022" t="str">
            <v>ELEC_POS_2118</v>
          </cell>
        </row>
        <row r="4023">
          <cell r="C4023" t="str">
            <v>ELEC_POS_2119</v>
          </cell>
        </row>
        <row r="4024">
          <cell r="C4024" t="str">
            <v>ELEC_POS_2120</v>
          </cell>
        </row>
        <row r="4025">
          <cell r="C4025" t="str">
            <v>ELEC_POS_2121</v>
          </cell>
        </row>
        <row r="4026">
          <cell r="C4026" t="str">
            <v>ELEC_POS_2122</v>
          </cell>
        </row>
        <row r="4027">
          <cell r="C4027" t="str">
            <v>ELEC_POS_2123</v>
          </cell>
        </row>
        <row r="4028">
          <cell r="C4028" t="str">
            <v>ELEC_POS_2124</v>
          </cell>
        </row>
        <row r="4029">
          <cell r="C4029" t="str">
            <v>ELEC_POS_2125</v>
          </cell>
        </row>
        <row r="4030">
          <cell r="C4030" t="str">
            <v>ELEC_POS_2126</v>
          </cell>
        </row>
        <row r="4031">
          <cell r="C4031" t="str">
            <v>ELEC_POS_2127</v>
          </cell>
        </row>
        <row r="4032">
          <cell r="C4032" t="str">
            <v>ELEC_POS_2128</v>
          </cell>
        </row>
        <row r="4033">
          <cell r="C4033" t="str">
            <v>ELEC_POS_2129</v>
          </cell>
        </row>
        <row r="4034">
          <cell r="C4034" t="str">
            <v>ELEC_POS_2130</v>
          </cell>
        </row>
        <row r="4035">
          <cell r="C4035" t="str">
            <v>ELEC_POS_2131</v>
          </cell>
        </row>
        <row r="4036">
          <cell r="C4036" t="str">
            <v>ELEC_POS_2132</v>
          </cell>
        </row>
        <row r="4037">
          <cell r="C4037" t="str">
            <v>ELEC_POS_2133</v>
          </cell>
        </row>
        <row r="4038">
          <cell r="C4038" t="str">
            <v>ELEC_POS_2134</v>
          </cell>
        </row>
        <row r="4039">
          <cell r="C4039" t="str">
            <v>ELEC_POS_2135</v>
          </cell>
        </row>
        <row r="4040">
          <cell r="C4040" t="str">
            <v>ELEC_POS_2136</v>
          </cell>
        </row>
        <row r="4041">
          <cell r="C4041" t="str">
            <v>ELEC_POS_2137</v>
          </cell>
        </row>
        <row r="4042">
          <cell r="C4042" t="str">
            <v>ELEC_POS_2138</v>
          </cell>
        </row>
        <row r="4043">
          <cell r="C4043" t="str">
            <v>ELEC_POS_2139</v>
          </cell>
        </row>
        <row r="4044">
          <cell r="C4044" t="str">
            <v>ELEC_POS_2140</v>
          </cell>
        </row>
        <row r="4045">
          <cell r="C4045" t="str">
            <v>ELEC_POS_2141</v>
          </cell>
        </row>
        <row r="4046">
          <cell r="C4046" t="str">
            <v>ELEC_POS_2142</v>
          </cell>
        </row>
        <row r="4047">
          <cell r="C4047" t="str">
            <v>ELEC_POS_2143</v>
          </cell>
        </row>
        <row r="4048">
          <cell r="C4048" t="str">
            <v>ELEC_POS_2144</v>
          </cell>
        </row>
        <row r="4049">
          <cell r="C4049" t="str">
            <v>ELEC_POS_2145</v>
          </cell>
        </row>
        <row r="4050">
          <cell r="C4050" t="str">
            <v>ELEC_POS_2146</v>
          </cell>
        </row>
        <row r="4051">
          <cell r="C4051" t="str">
            <v>ELEC_POS_2147</v>
          </cell>
        </row>
        <row r="4052">
          <cell r="C4052" t="str">
            <v>ELEC_POS_2148</v>
          </cell>
        </row>
        <row r="4053">
          <cell r="C4053" t="str">
            <v>ELEC_POS_2149</v>
          </cell>
        </row>
        <row r="4054">
          <cell r="C4054" t="str">
            <v>ELEC_POS_2150</v>
          </cell>
        </row>
        <row r="4055">
          <cell r="C4055" t="str">
            <v>ELEC_POS_2151</v>
          </cell>
        </row>
        <row r="4056">
          <cell r="C4056" t="str">
            <v>ELEC_POS_2152</v>
          </cell>
        </row>
        <row r="4057">
          <cell r="C4057" t="str">
            <v>ELEC_POS_2153</v>
          </cell>
        </row>
        <row r="4058">
          <cell r="C4058" t="str">
            <v>ELEC_POS_2154</v>
          </cell>
        </row>
        <row r="4059">
          <cell r="C4059" t="str">
            <v>ELEC_POS_2155</v>
          </cell>
        </row>
        <row r="4060">
          <cell r="C4060" t="str">
            <v>ELEC_POS_2156</v>
          </cell>
        </row>
        <row r="4061">
          <cell r="C4061" t="str">
            <v>ELEC_POS_2157</v>
          </cell>
        </row>
        <row r="4062">
          <cell r="C4062" t="str">
            <v>ELEC_POS_2158</v>
          </cell>
        </row>
        <row r="4063">
          <cell r="C4063" t="str">
            <v>ELEC_POS_2159</v>
          </cell>
        </row>
        <row r="4064">
          <cell r="C4064" t="str">
            <v>ELEC_POS_2160</v>
          </cell>
        </row>
        <row r="4065">
          <cell r="C4065" t="str">
            <v>ELEC_POS_2161</v>
          </cell>
        </row>
        <row r="4066">
          <cell r="C4066" t="str">
            <v>ELEC_POS_2162</v>
          </cell>
        </row>
        <row r="4067">
          <cell r="C4067" t="str">
            <v>ELEC_POS_2163</v>
          </cell>
        </row>
        <row r="4068">
          <cell r="C4068" t="str">
            <v>ELEC_POS_2164</v>
          </cell>
        </row>
        <row r="4069">
          <cell r="C4069" t="str">
            <v>ELEC_POS_2165</v>
          </cell>
        </row>
        <row r="4070">
          <cell r="C4070" t="str">
            <v>ELEC_POS_2166</v>
          </cell>
        </row>
        <row r="4071">
          <cell r="C4071" t="str">
            <v>ELEC_POS_2167</v>
          </cell>
        </row>
        <row r="4072">
          <cell r="C4072" t="str">
            <v>ELEC_POS_2168</v>
          </cell>
        </row>
        <row r="4073">
          <cell r="C4073" t="str">
            <v>ELEC_POS_2169</v>
          </cell>
        </row>
        <row r="4074">
          <cell r="C4074" t="str">
            <v>ELEC_POS_2170</v>
          </cell>
        </row>
        <row r="4075">
          <cell r="C4075" t="str">
            <v>ELEC_POS_2171</v>
          </cell>
        </row>
        <row r="4076">
          <cell r="C4076" t="str">
            <v>ELEC_POS_2172</v>
          </cell>
        </row>
        <row r="4077">
          <cell r="C4077" t="str">
            <v>ELEC_POS_2173</v>
          </cell>
        </row>
        <row r="4078">
          <cell r="C4078" t="str">
            <v>ELEC_POS_2174</v>
          </cell>
        </row>
        <row r="4079">
          <cell r="C4079" t="str">
            <v>ELEC_POS_2175</v>
          </cell>
        </row>
        <row r="4080">
          <cell r="C4080" t="str">
            <v>ELEC_POS_2176</v>
          </cell>
        </row>
        <row r="4081">
          <cell r="C4081" t="str">
            <v>ELEC_POS_2177</v>
          </cell>
        </row>
        <row r="4082">
          <cell r="C4082" t="str">
            <v>ELEC_POS_2178</v>
          </cell>
        </row>
        <row r="4083">
          <cell r="C4083" t="str">
            <v>ELEC_POS_2179</v>
          </cell>
        </row>
        <row r="4084">
          <cell r="C4084" t="str">
            <v>ELEC_POS_2180</v>
          </cell>
        </row>
        <row r="4085">
          <cell r="C4085" t="str">
            <v>ELEC_POS_2181</v>
          </cell>
        </row>
        <row r="4086">
          <cell r="C4086" t="str">
            <v>ELEC_POS_2182</v>
          </cell>
        </row>
        <row r="4087">
          <cell r="C4087" t="str">
            <v>ELEC_POS_2183</v>
          </cell>
        </row>
        <row r="4088">
          <cell r="C4088" t="str">
            <v>ELEC_POS_2184</v>
          </cell>
        </row>
        <row r="4089">
          <cell r="C4089" t="str">
            <v>ELEC_POS_2185</v>
          </cell>
        </row>
        <row r="4090">
          <cell r="C4090" t="str">
            <v>ELEC_POS_2186</v>
          </cell>
        </row>
        <row r="4091">
          <cell r="C4091" t="str">
            <v>ELEC_POS_2187</v>
          </cell>
        </row>
        <row r="4092">
          <cell r="C4092" t="str">
            <v>ELEC_POS_2188</v>
          </cell>
        </row>
        <row r="4093">
          <cell r="C4093" t="str">
            <v>ELEC_POS_2</v>
          </cell>
        </row>
        <row r="4094">
          <cell r="C4094" t="str">
            <v>ELEC_POS_1</v>
          </cell>
        </row>
        <row r="4095">
          <cell r="C4095" t="str">
            <v>EXEC_POS_44</v>
          </cell>
        </row>
        <row r="4096">
          <cell r="C4096" t="str">
            <v>EXEC_POS_2</v>
          </cell>
        </row>
        <row r="4097">
          <cell r="C4097" t="str">
            <v>EXEC_POS_3</v>
          </cell>
        </row>
        <row r="4098">
          <cell r="C4098" t="str">
            <v>EXEC_POS_4</v>
          </cell>
        </row>
        <row r="4099">
          <cell r="C4099" t="str">
            <v>EXEC_POS_5</v>
          </cell>
        </row>
        <row r="4100">
          <cell r="C4100" t="str">
            <v>EXEC_POS_6</v>
          </cell>
        </row>
        <row r="4101">
          <cell r="C4101" t="str">
            <v>EXEC_POS_7</v>
          </cell>
        </row>
        <row r="4102">
          <cell r="C4102" t="str">
            <v>EXEC_POS_8</v>
          </cell>
        </row>
        <row r="4103">
          <cell r="C4103" t="str">
            <v>EXEC_POS_9</v>
          </cell>
        </row>
        <row r="4104">
          <cell r="C4104" t="str">
            <v>EXEC_POS_10</v>
          </cell>
        </row>
        <row r="4105">
          <cell r="C4105" t="str">
            <v>EXEC_POS_11</v>
          </cell>
        </row>
        <row r="4106">
          <cell r="C4106" t="str">
            <v>EXEC_POS_12</v>
          </cell>
        </row>
        <row r="4107">
          <cell r="C4107" t="str">
            <v>EXEC_POS_13</v>
          </cell>
        </row>
        <row r="4108">
          <cell r="C4108" t="str">
            <v>EXEC_POS_14</v>
          </cell>
        </row>
        <row r="4109">
          <cell r="C4109" t="str">
            <v>EXEC_POS_15</v>
          </cell>
        </row>
        <row r="4110">
          <cell r="C4110" t="str">
            <v>EXEC_POS_16</v>
          </cell>
        </row>
        <row r="4111">
          <cell r="C4111" t="str">
            <v>EXEC_POS_17</v>
          </cell>
        </row>
        <row r="4112">
          <cell r="C4112" t="str">
            <v>EXEC_POS_18</v>
          </cell>
        </row>
        <row r="4113">
          <cell r="C4113" t="str">
            <v>EXEC_POS_19</v>
          </cell>
        </row>
        <row r="4114">
          <cell r="C4114" t="str">
            <v>EXEC_POS_20</v>
          </cell>
        </row>
        <row r="4115">
          <cell r="C4115" t="str">
            <v>EXEC_POS_21</v>
          </cell>
        </row>
        <row r="4116">
          <cell r="C4116" t="str">
            <v>EXEC_POS_1</v>
          </cell>
        </row>
        <row r="4117">
          <cell r="C4117" t="str">
            <v>EXEC_POS_22</v>
          </cell>
        </row>
        <row r="4118">
          <cell r="C4118" t="str">
            <v>EXEC_POS_23</v>
          </cell>
        </row>
        <row r="4119">
          <cell r="C4119" t="str">
            <v>EXEC_POS_24</v>
          </cell>
        </row>
        <row r="4120">
          <cell r="C4120" t="str">
            <v>EXEC_POS_25</v>
          </cell>
        </row>
        <row r="4121">
          <cell r="C4121" t="str">
            <v>EXEC_POS_26</v>
          </cell>
        </row>
        <row r="4122">
          <cell r="C4122" t="str">
            <v>EXEC_POS_27</v>
          </cell>
        </row>
        <row r="4123">
          <cell r="C4123" t="str">
            <v>EXEC_POS_28</v>
          </cell>
        </row>
        <row r="4124">
          <cell r="C4124" t="str">
            <v>EXEC_POS_29</v>
          </cell>
        </row>
        <row r="4125">
          <cell r="C4125" t="str">
            <v>EXEC_POS_30</v>
          </cell>
        </row>
        <row r="4126">
          <cell r="C4126" t="str">
            <v>EXEC_POS_31</v>
          </cell>
        </row>
        <row r="4127">
          <cell r="C4127" t="str">
            <v>EXEC_POS_32</v>
          </cell>
        </row>
        <row r="4128">
          <cell r="C4128" t="str">
            <v>EXEC_POS_33</v>
          </cell>
        </row>
        <row r="4129">
          <cell r="C4129" t="str">
            <v>EXEC_POS_34</v>
          </cell>
        </row>
        <row r="4130">
          <cell r="C4130" t="str">
            <v>EXEC_POS_35</v>
          </cell>
        </row>
        <row r="4131">
          <cell r="C4131" t="str">
            <v>EXEC_POS_36</v>
          </cell>
        </row>
        <row r="4132">
          <cell r="C4132" t="str">
            <v>EXEC_POS_37</v>
          </cell>
        </row>
        <row r="4133">
          <cell r="C4133" t="str">
            <v>EXEC_POS_38</v>
          </cell>
        </row>
        <row r="4134">
          <cell r="C4134" t="str">
            <v>EXEC_POS_39</v>
          </cell>
        </row>
        <row r="4135">
          <cell r="C4135" t="str">
            <v>EXEC_POS_40</v>
          </cell>
        </row>
        <row r="4136">
          <cell r="C4136" t="str">
            <v>EXEC_POS_41</v>
          </cell>
        </row>
        <row r="4137">
          <cell r="C4137" t="str">
            <v>EXEC_POS_42</v>
          </cell>
        </row>
        <row r="4138">
          <cell r="C4138" t="str">
            <v>EXEC_POS_43</v>
          </cell>
        </row>
        <row r="4139">
          <cell r="C4139" t="str">
            <v>FIN_POS_3</v>
          </cell>
        </row>
        <row r="4140">
          <cell r="C4140" t="str">
            <v>FIN_POS_4</v>
          </cell>
        </row>
        <row r="4141">
          <cell r="C4141" t="str">
            <v>FIN_POS_5</v>
          </cell>
        </row>
        <row r="4142">
          <cell r="C4142" t="str">
            <v>FIN_POS_6</v>
          </cell>
        </row>
        <row r="4143">
          <cell r="C4143" t="str">
            <v>FIN_POS_7</v>
          </cell>
        </row>
        <row r="4144">
          <cell r="C4144" t="str">
            <v>FIN_POS_8</v>
          </cell>
        </row>
        <row r="4145">
          <cell r="C4145" t="str">
            <v>FIN_POS_9</v>
          </cell>
        </row>
        <row r="4146">
          <cell r="C4146" t="str">
            <v>FIN_POS_10</v>
          </cell>
        </row>
        <row r="4147">
          <cell r="C4147" t="str">
            <v>FIN_POS_11</v>
          </cell>
        </row>
        <row r="4148">
          <cell r="C4148" t="str">
            <v>FIN_POS_12</v>
          </cell>
        </row>
        <row r="4149">
          <cell r="C4149" t="str">
            <v>FIN_POS_13</v>
          </cell>
        </row>
        <row r="4150">
          <cell r="C4150" t="str">
            <v>FIN_POS_14</v>
          </cell>
        </row>
        <row r="4151">
          <cell r="C4151" t="str">
            <v>FIN_POS_15</v>
          </cell>
        </row>
        <row r="4152">
          <cell r="C4152" t="str">
            <v>FIN_POS_16</v>
          </cell>
        </row>
        <row r="4153">
          <cell r="C4153" t="str">
            <v>FIN_POS_17</v>
          </cell>
        </row>
        <row r="4154">
          <cell r="C4154" t="str">
            <v>FIN_POS_18</v>
          </cell>
        </row>
        <row r="4155">
          <cell r="C4155" t="str">
            <v>FIN_POS_19</v>
          </cell>
        </row>
        <row r="4156">
          <cell r="C4156" t="str">
            <v>FIN_POS_20</v>
          </cell>
        </row>
        <row r="4157">
          <cell r="C4157" t="str">
            <v>FIN_POS_21</v>
          </cell>
        </row>
        <row r="4158">
          <cell r="C4158" t="str">
            <v>FIN_POS_22</v>
          </cell>
        </row>
        <row r="4159">
          <cell r="C4159" t="str">
            <v>FIN_POS_23</v>
          </cell>
        </row>
        <row r="4160">
          <cell r="C4160" t="str">
            <v>FIN_POS_24</v>
          </cell>
        </row>
        <row r="4161">
          <cell r="C4161" t="str">
            <v>FIN_POS_25</v>
          </cell>
        </row>
        <row r="4162">
          <cell r="C4162" t="str">
            <v>FIN_POS_26</v>
          </cell>
        </row>
        <row r="4163">
          <cell r="C4163" t="str">
            <v>FIN_POS_27</v>
          </cell>
        </row>
        <row r="4164">
          <cell r="C4164" t="str">
            <v>FIN_POS_28</v>
          </cell>
        </row>
        <row r="4165">
          <cell r="C4165" t="str">
            <v>FIN_POS_29</v>
          </cell>
        </row>
        <row r="4166">
          <cell r="C4166" t="str">
            <v>FIN_POS_30</v>
          </cell>
        </row>
        <row r="4167">
          <cell r="C4167" t="str">
            <v>FIN_POS_31</v>
          </cell>
        </row>
        <row r="4168">
          <cell r="C4168" t="str">
            <v>FIN_POS_32</v>
          </cell>
        </row>
        <row r="4169">
          <cell r="C4169" t="str">
            <v>FIN_POS_33</v>
          </cell>
        </row>
        <row r="4170">
          <cell r="C4170" t="str">
            <v>FIN_POS_34</v>
          </cell>
        </row>
        <row r="4171">
          <cell r="C4171" t="str">
            <v>FIN_POS_35</v>
          </cell>
        </row>
        <row r="4172">
          <cell r="C4172" t="str">
            <v>FIN_POS_36</v>
          </cell>
        </row>
        <row r="4173">
          <cell r="C4173" t="str">
            <v>FIN_POS_37</v>
          </cell>
        </row>
        <row r="4174">
          <cell r="C4174" t="str">
            <v>FIN_POS_38</v>
          </cell>
        </row>
        <row r="4175">
          <cell r="C4175" t="str">
            <v>FIN_POS_39</v>
          </cell>
        </row>
        <row r="4176">
          <cell r="C4176" t="str">
            <v>FIN_POS_40</v>
          </cell>
        </row>
        <row r="4177">
          <cell r="C4177" t="str">
            <v>FIN_POS_41</v>
          </cell>
        </row>
        <row r="4178">
          <cell r="C4178" t="str">
            <v>FIN_POS_42</v>
          </cell>
        </row>
        <row r="4179">
          <cell r="C4179" t="str">
            <v>FIN_POS_43</v>
          </cell>
        </row>
        <row r="4180">
          <cell r="C4180" t="str">
            <v>FIN_POS_44</v>
          </cell>
        </row>
        <row r="4181">
          <cell r="C4181" t="str">
            <v>FIN_POS_45</v>
          </cell>
        </row>
        <row r="4182">
          <cell r="C4182" t="str">
            <v>FIN_POS_46</v>
          </cell>
        </row>
        <row r="4183">
          <cell r="C4183" t="str">
            <v>FIN_POS_47</v>
          </cell>
        </row>
        <row r="4184">
          <cell r="C4184" t="str">
            <v>FIN_POS_48</v>
          </cell>
        </row>
        <row r="4185">
          <cell r="C4185" t="str">
            <v>FIN_POS_49</v>
          </cell>
        </row>
        <row r="4186">
          <cell r="C4186" t="str">
            <v>FIN_POS_50</v>
          </cell>
        </row>
        <row r="4187">
          <cell r="C4187" t="str">
            <v>FIN_POS_51</v>
          </cell>
        </row>
        <row r="4188">
          <cell r="C4188" t="str">
            <v>FIN_POS_52</v>
          </cell>
        </row>
        <row r="4189">
          <cell r="C4189" t="str">
            <v>FIN_POS_53</v>
          </cell>
        </row>
        <row r="4190">
          <cell r="C4190" t="str">
            <v>FIN_POS_54</v>
          </cell>
        </row>
        <row r="4191">
          <cell r="C4191" t="str">
            <v>FIN_POS_55</v>
          </cell>
        </row>
        <row r="4192">
          <cell r="C4192" t="str">
            <v>FIN_POS_56</v>
          </cell>
        </row>
        <row r="4193">
          <cell r="C4193" t="str">
            <v>FIN_POS_57</v>
          </cell>
        </row>
        <row r="4194">
          <cell r="C4194" t="str">
            <v>FIN_POS_58</v>
          </cell>
        </row>
        <row r="4195">
          <cell r="C4195" t="str">
            <v>FIN_POS_59</v>
          </cell>
        </row>
        <row r="4196">
          <cell r="C4196" t="str">
            <v>FIN_POS_60</v>
          </cell>
        </row>
        <row r="4197">
          <cell r="C4197" t="str">
            <v>FIN_POS_61</v>
          </cell>
        </row>
        <row r="4198">
          <cell r="C4198" t="str">
            <v>FIN_POS_62</v>
          </cell>
        </row>
        <row r="4199">
          <cell r="C4199" t="str">
            <v>FIN_POS_63</v>
          </cell>
        </row>
        <row r="4200">
          <cell r="C4200" t="str">
            <v>FIN_POS_64</v>
          </cell>
        </row>
        <row r="4201">
          <cell r="C4201" t="str">
            <v>FIN_POS_65</v>
          </cell>
        </row>
        <row r="4202">
          <cell r="C4202" t="str">
            <v>FIN_POS_66</v>
          </cell>
        </row>
        <row r="4203">
          <cell r="C4203" t="str">
            <v>FIN_POS_67</v>
          </cell>
        </row>
        <row r="4204">
          <cell r="C4204" t="str">
            <v>FIN_POS_68</v>
          </cell>
        </row>
        <row r="4205">
          <cell r="C4205" t="str">
            <v>FIN_POS_69</v>
          </cell>
        </row>
        <row r="4206">
          <cell r="C4206" t="str">
            <v>FIN_POS_70</v>
          </cell>
        </row>
        <row r="4207">
          <cell r="C4207" t="str">
            <v>FIN_POS_71</v>
          </cell>
        </row>
        <row r="4208">
          <cell r="C4208" t="str">
            <v>FIN_POS_72</v>
          </cell>
        </row>
        <row r="4209">
          <cell r="C4209" t="str">
            <v>FIN_POS_73</v>
          </cell>
        </row>
        <row r="4210">
          <cell r="C4210" t="str">
            <v>FIN_POS_74</v>
          </cell>
        </row>
        <row r="4211">
          <cell r="C4211" t="str">
            <v>FIN_POS_75</v>
          </cell>
        </row>
        <row r="4212">
          <cell r="C4212" t="str">
            <v>FIN_POS_76</v>
          </cell>
        </row>
        <row r="4213">
          <cell r="C4213" t="str">
            <v>FIN_POS_77</v>
          </cell>
        </row>
        <row r="4214">
          <cell r="C4214" t="str">
            <v>FIN_POS_78</v>
          </cell>
        </row>
        <row r="4215">
          <cell r="C4215" t="str">
            <v>FIN_POS_79</v>
          </cell>
        </row>
        <row r="4216">
          <cell r="C4216" t="str">
            <v>FIN_POS_80</v>
          </cell>
        </row>
        <row r="4217">
          <cell r="C4217" t="str">
            <v>FIN_POS_81</v>
          </cell>
        </row>
        <row r="4218">
          <cell r="C4218" t="str">
            <v>FIN_POS_82</v>
          </cell>
        </row>
        <row r="4219">
          <cell r="C4219" t="str">
            <v>FIN_POS_83</v>
          </cell>
        </row>
        <row r="4220">
          <cell r="C4220" t="str">
            <v>FIN_POS_84</v>
          </cell>
        </row>
        <row r="4221">
          <cell r="C4221" t="str">
            <v>FIN_POS_85</v>
          </cell>
        </row>
        <row r="4222">
          <cell r="C4222" t="str">
            <v>FIN_POS_86</v>
          </cell>
        </row>
        <row r="4223">
          <cell r="C4223" t="str">
            <v>FIN_POS_87</v>
          </cell>
        </row>
        <row r="4224">
          <cell r="C4224" t="str">
            <v>FIN_POS_88</v>
          </cell>
        </row>
        <row r="4225">
          <cell r="C4225" t="str">
            <v>FIN_POS_89</v>
          </cell>
        </row>
        <row r="4226">
          <cell r="C4226" t="str">
            <v>FIN_POS_90</v>
          </cell>
        </row>
        <row r="4227">
          <cell r="C4227" t="str">
            <v>FIN_POS_91</v>
          </cell>
        </row>
        <row r="4228">
          <cell r="C4228" t="str">
            <v>FIN_POS_92</v>
          </cell>
        </row>
        <row r="4229">
          <cell r="C4229" t="str">
            <v>FIN_POS_93</v>
          </cell>
        </row>
        <row r="4230">
          <cell r="C4230" t="str">
            <v>FIN_POS_94</v>
          </cell>
        </row>
        <row r="4231">
          <cell r="C4231" t="str">
            <v>FIN_POS_95</v>
          </cell>
        </row>
        <row r="4232">
          <cell r="C4232" t="str">
            <v>FIN_POS_96</v>
          </cell>
        </row>
        <row r="4233">
          <cell r="C4233" t="str">
            <v>FIN_POS_97</v>
          </cell>
        </row>
        <row r="4234">
          <cell r="C4234" t="str">
            <v>FIN_POS_98</v>
          </cell>
        </row>
        <row r="4235">
          <cell r="C4235" t="str">
            <v>FIN_POS_99</v>
          </cell>
        </row>
        <row r="4236">
          <cell r="C4236" t="str">
            <v>FIN_POS_100</v>
          </cell>
        </row>
        <row r="4237">
          <cell r="C4237" t="str">
            <v>FIN_POS_101</v>
          </cell>
        </row>
        <row r="4238">
          <cell r="C4238" t="str">
            <v>FIN_POS_102</v>
          </cell>
        </row>
        <row r="4239">
          <cell r="C4239" t="str">
            <v>FIN_POS_103</v>
          </cell>
        </row>
        <row r="4240">
          <cell r="C4240" t="str">
            <v>FIN_POS_104</v>
          </cell>
        </row>
        <row r="4241">
          <cell r="C4241" t="str">
            <v>FIN_POS_105</v>
          </cell>
        </row>
        <row r="4242">
          <cell r="C4242" t="str">
            <v>FIN_POS_106</v>
          </cell>
        </row>
        <row r="4243">
          <cell r="C4243" t="str">
            <v>FIN_POS_107</v>
          </cell>
        </row>
        <row r="4244">
          <cell r="C4244" t="str">
            <v>FIN_POS_108</v>
          </cell>
        </row>
        <row r="4245">
          <cell r="C4245" t="str">
            <v>FIN_POS_109</v>
          </cell>
        </row>
        <row r="4246">
          <cell r="C4246" t="str">
            <v>FIN_POS_110</v>
          </cell>
        </row>
        <row r="4247">
          <cell r="C4247" t="str">
            <v>FIN_POS_111</v>
          </cell>
        </row>
        <row r="4248">
          <cell r="C4248" t="str">
            <v>FIN_POS_112</v>
          </cell>
        </row>
        <row r="4249">
          <cell r="C4249" t="str">
            <v>FIN_POS_113</v>
          </cell>
        </row>
        <row r="4250">
          <cell r="C4250" t="str">
            <v>FIN_POS_114</v>
          </cell>
        </row>
        <row r="4251">
          <cell r="C4251" t="str">
            <v>FIN_POS_115</v>
          </cell>
        </row>
        <row r="4252">
          <cell r="C4252" t="str">
            <v>FIN_POS_116</v>
          </cell>
        </row>
        <row r="4253">
          <cell r="C4253" t="str">
            <v>FIN_POS_117</v>
          </cell>
        </row>
        <row r="4254">
          <cell r="C4254" t="str">
            <v>FIN_POS_118</v>
          </cell>
        </row>
        <row r="4255">
          <cell r="C4255" t="str">
            <v>FIN_POS_119</v>
          </cell>
        </row>
        <row r="4256">
          <cell r="C4256" t="str">
            <v>FIN_POS_120</v>
          </cell>
        </row>
        <row r="4257">
          <cell r="C4257" t="str">
            <v>FIN_POS_121</v>
          </cell>
        </row>
        <row r="4258">
          <cell r="C4258" t="str">
            <v>FIN_POS_122</v>
          </cell>
        </row>
        <row r="4259">
          <cell r="C4259" t="str">
            <v>FIN_POS_123</v>
          </cell>
        </row>
        <row r="4260">
          <cell r="C4260" t="str">
            <v>FIN_POS_124</v>
          </cell>
        </row>
        <row r="4261">
          <cell r="C4261" t="str">
            <v>FIN_POS_125</v>
          </cell>
        </row>
        <row r="4262">
          <cell r="C4262" t="str">
            <v>FIN_POS_126</v>
          </cell>
        </row>
        <row r="4263">
          <cell r="C4263" t="str">
            <v>FIN_POS_127</v>
          </cell>
        </row>
        <row r="4264">
          <cell r="C4264" t="str">
            <v>FIN_POS_128</v>
          </cell>
        </row>
        <row r="4265">
          <cell r="C4265" t="str">
            <v>FIN_POS_129</v>
          </cell>
        </row>
        <row r="4266">
          <cell r="C4266" t="str">
            <v>FIN_POS_130</v>
          </cell>
        </row>
        <row r="4267">
          <cell r="C4267" t="str">
            <v>FIN_POS_131</v>
          </cell>
        </row>
        <row r="4268">
          <cell r="C4268" t="str">
            <v>FIN_POS_132</v>
          </cell>
        </row>
        <row r="4269">
          <cell r="C4269" t="str">
            <v>FIN_POS_133</v>
          </cell>
        </row>
        <row r="4270">
          <cell r="C4270" t="str">
            <v>FIN_POS_134</v>
          </cell>
        </row>
        <row r="4271">
          <cell r="C4271" t="str">
            <v>FIN_POS_135</v>
          </cell>
        </row>
        <row r="4272">
          <cell r="C4272" t="str">
            <v>FIN_POS_136</v>
          </cell>
        </row>
        <row r="4273">
          <cell r="C4273" t="str">
            <v>FIN_POS_137</v>
          </cell>
        </row>
        <row r="4274">
          <cell r="C4274" t="str">
            <v>FIN_POS_138</v>
          </cell>
        </row>
        <row r="4275">
          <cell r="C4275" t="str">
            <v>FIN_POS_139</v>
          </cell>
        </row>
        <row r="4276">
          <cell r="C4276" t="str">
            <v>FIN_POS_140</v>
          </cell>
        </row>
        <row r="4277">
          <cell r="C4277" t="str">
            <v>FIN_POS_141</v>
          </cell>
        </row>
        <row r="4278">
          <cell r="C4278" t="str">
            <v>FIN_POS_142</v>
          </cell>
        </row>
        <row r="4279">
          <cell r="C4279" t="str">
            <v>FIN_POS_143</v>
          </cell>
        </row>
        <row r="4280">
          <cell r="C4280" t="str">
            <v>FIN_POS_144</v>
          </cell>
        </row>
        <row r="4281">
          <cell r="C4281" t="str">
            <v>FIN_POS_145</v>
          </cell>
        </row>
        <row r="4282">
          <cell r="C4282" t="str">
            <v>FIN_POS_146</v>
          </cell>
        </row>
        <row r="4283">
          <cell r="C4283" t="str">
            <v>FIN_POS_147</v>
          </cell>
        </row>
        <row r="4284">
          <cell r="C4284" t="str">
            <v>FIN_POS_148</v>
          </cell>
        </row>
        <row r="4285">
          <cell r="C4285" t="str">
            <v>FIN_POS_149</v>
          </cell>
        </row>
        <row r="4286">
          <cell r="C4286" t="str">
            <v>FIN_POS_150</v>
          </cell>
        </row>
        <row r="4287">
          <cell r="C4287" t="str">
            <v>FIN_POS_151</v>
          </cell>
        </row>
        <row r="4288">
          <cell r="C4288" t="str">
            <v>FIN_POS_152</v>
          </cell>
        </row>
        <row r="4289">
          <cell r="C4289" t="str">
            <v>FIN_POS_153</v>
          </cell>
        </row>
        <row r="4290">
          <cell r="C4290" t="str">
            <v>FIN_POS_154</v>
          </cell>
        </row>
        <row r="4291">
          <cell r="C4291" t="str">
            <v>FIN_POS_155</v>
          </cell>
        </row>
        <row r="4292">
          <cell r="C4292" t="str">
            <v>FIN_POS_156</v>
          </cell>
        </row>
        <row r="4293">
          <cell r="C4293" t="str">
            <v>FIN_POS_157</v>
          </cell>
        </row>
        <row r="4294">
          <cell r="C4294" t="str">
            <v>FIN_POS_158</v>
          </cell>
        </row>
        <row r="4295">
          <cell r="C4295" t="str">
            <v>FIN_POS_159</v>
          </cell>
        </row>
        <row r="4296">
          <cell r="C4296" t="str">
            <v>FIN_POS_160</v>
          </cell>
        </row>
        <row r="4297">
          <cell r="C4297" t="str">
            <v>FIN_POS_161</v>
          </cell>
        </row>
        <row r="4298">
          <cell r="C4298" t="str">
            <v>FIN_POS_162</v>
          </cell>
        </row>
        <row r="4299">
          <cell r="C4299" t="str">
            <v>FIN_POS_163</v>
          </cell>
        </row>
        <row r="4300">
          <cell r="C4300" t="str">
            <v>FIN_POS_164</v>
          </cell>
        </row>
        <row r="4301">
          <cell r="C4301" t="str">
            <v>FIN_POS_165</v>
          </cell>
        </row>
        <row r="4302">
          <cell r="C4302" t="str">
            <v>FIN_POS_166</v>
          </cell>
        </row>
        <row r="4303">
          <cell r="C4303" t="str">
            <v>FIN_POS_167</v>
          </cell>
        </row>
        <row r="4304">
          <cell r="C4304" t="str">
            <v>FIN_POS_168</v>
          </cell>
        </row>
        <row r="4305">
          <cell r="C4305" t="str">
            <v>FIN_POS_169</v>
          </cell>
        </row>
        <row r="4306">
          <cell r="C4306" t="str">
            <v>FIN_POS_170</v>
          </cell>
        </row>
        <row r="4307">
          <cell r="C4307" t="str">
            <v>FIN_POS_171</v>
          </cell>
        </row>
        <row r="4308">
          <cell r="C4308" t="str">
            <v>FIN_POS_172</v>
          </cell>
        </row>
        <row r="4309">
          <cell r="C4309" t="str">
            <v>FIN_POS_173</v>
          </cell>
        </row>
        <row r="4310">
          <cell r="C4310" t="str">
            <v>FIN_POS_174</v>
          </cell>
        </row>
        <row r="4311">
          <cell r="C4311" t="str">
            <v>FIN_POS_175</v>
          </cell>
        </row>
        <row r="4312">
          <cell r="C4312" t="str">
            <v>FIN_POS_176</v>
          </cell>
        </row>
        <row r="4313">
          <cell r="C4313" t="str">
            <v>FIN_POS_177</v>
          </cell>
        </row>
        <row r="4314">
          <cell r="C4314" t="str">
            <v>FIN_POS_178</v>
          </cell>
        </row>
        <row r="4315">
          <cell r="C4315" t="str">
            <v>FIN_POS_179</v>
          </cell>
        </row>
        <row r="4316">
          <cell r="C4316" t="str">
            <v>FIN_POS_180</v>
          </cell>
        </row>
        <row r="4317">
          <cell r="C4317" t="str">
            <v>FIN_POS_181</v>
          </cell>
        </row>
        <row r="4318">
          <cell r="C4318" t="str">
            <v>FIN_POS_182</v>
          </cell>
        </row>
        <row r="4319">
          <cell r="C4319" t="str">
            <v>FIN_POS_183</v>
          </cell>
        </row>
        <row r="4320">
          <cell r="C4320" t="str">
            <v>FIN_POS_184</v>
          </cell>
        </row>
        <row r="4321">
          <cell r="C4321" t="str">
            <v>FIN_POS_185</v>
          </cell>
        </row>
        <row r="4322">
          <cell r="C4322" t="str">
            <v>FIN_POS_186</v>
          </cell>
        </row>
        <row r="4323">
          <cell r="C4323" t="str">
            <v>FIN_POS_187</v>
          </cell>
        </row>
        <row r="4324">
          <cell r="C4324" t="str">
            <v>FIN_POS_188</v>
          </cell>
        </row>
        <row r="4325">
          <cell r="C4325" t="str">
            <v>FIN_POS_189</v>
          </cell>
        </row>
        <row r="4326">
          <cell r="C4326" t="str">
            <v>FIN_POS_190</v>
          </cell>
        </row>
        <row r="4327">
          <cell r="C4327" t="str">
            <v>FIN_POS_191</v>
          </cell>
        </row>
        <row r="4328">
          <cell r="C4328" t="str">
            <v>FIN_POS_192</v>
          </cell>
        </row>
        <row r="4329">
          <cell r="C4329" t="str">
            <v>FIN_POS_193</v>
          </cell>
        </row>
        <row r="4330">
          <cell r="C4330" t="str">
            <v>FIN_POS_194</v>
          </cell>
        </row>
        <row r="4331">
          <cell r="C4331" t="str">
            <v>FIN_POS_195</v>
          </cell>
        </row>
        <row r="4332">
          <cell r="C4332" t="str">
            <v>FIN_POS_196</v>
          </cell>
        </row>
        <row r="4333">
          <cell r="C4333" t="str">
            <v>FIN_POS_197</v>
          </cell>
        </row>
        <row r="4334">
          <cell r="C4334" t="str">
            <v>FIN_POS_198</v>
          </cell>
        </row>
        <row r="4335">
          <cell r="C4335" t="str">
            <v>FIN_POS_199</v>
          </cell>
        </row>
        <row r="4336">
          <cell r="C4336" t="str">
            <v>FIN_POS_200</v>
          </cell>
        </row>
        <row r="4337">
          <cell r="C4337" t="str">
            <v>FIN_POS_201</v>
          </cell>
        </row>
        <row r="4338">
          <cell r="C4338" t="str">
            <v>FIN_POS_202</v>
          </cell>
        </row>
        <row r="4339">
          <cell r="C4339" t="str">
            <v>FIN_POS_203</v>
          </cell>
        </row>
        <row r="4340">
          <cell r="C4340" t="str">
            <v>FIN_POS_204</v>
          </cell>
        </row>
        <row r="4341">
          <cell r="C4341" t="str">
            <v>FIN_POS_205</v>
          </cell>
        </row>
        <row r="4342">
          <cell r="C4342" t="str">
            <v>FIN_POS_206</v>
          </cell>
        </row>
        <row r="4343">
          <cell r="C4343" t="str">
            <v>FIN_POS_207</v>
          </cell>
        </row>
        <row r="4344">
          <cell r="C4344" t="str">
            <v>FIN_POS_208</v>
          </cell>
        </row>
        <row r="4345">
          <cell r="C4345" t="str">
            <v>FIN_POS_209</v>
          </cell>
        </row>
        <row r="4346">
          <cell r="C4346" t="str">
            <v>FIN_POS_210</v>
          </cell>
        </row>
        <row r="4347">
          <cell r="C4347" t="str">
            <v>FIN_POS_211</v>
          </cell>
        </row>
        <row r="4348">
          <cell r="C4348" t="str">
            <v>FIN_POS_212</v>
          </cell>
        </row>
        <row r="4349">
          <cell r="C4349" t="str">
            <v>FIN_POS_213</v>
          </cell>
        </row>
        <row r="4350">
          <cell r="C4350" t="str">
            <v>FIN_POS_214</v>
          </cell>
        </row>
        <row r="4351">
          <cell r="C4351" t="str">
            <v>FIN_POS_215</v>
          </cell>
        </row>
        <row r="4352">
          <cell r="C4352" t="str">
            <v>FIN_POS_216</v>
          </cell>
        </row>
        <row r="4353">
          <cell r="C4353" t="str">
            <v>FIN_POS_217</v>
          </cell>
        </row>
        <row r="4354">
          <cell r="C4354" t="str">
            <v>FIN_POS_218</v>
          </cell>
        </row>
        <row r="4355">
          <cell r="C4355" t="str">
            <v>FIN_POS_219</v>
          </cell>
        </row>
        <row r="4356">
          <cell r="C4356" t="str">
            <v>FIN_POS_220</v>
          </cell>
        </row>
        <row r="4357">
          <cell r="C4357" t="str">
            <v>FIN_POS_221</v>
          </cell>
        </row>
        <row r="4358">
          <cell r="C4358" t="str">
            <v>FIN_POS_222</v>
          </cell>
        </row>
        <row r="4359">
          <cell r="C4359" t="str">
            <v>FIN_POS_223</v>
          </cell>
        </row>
        <row r="4360">
          <cell r="C4360" t="str">
            <v>FIN_POS_224</v>
          </cell>
        </row>
        <row r="4361">
          <cell r="C4361" t="str">
            <v>FIN_POS_225</v>
          </cell>
        </row>
        <row r="4362">
          <cell r="C4362" t="str">
            <v>FIN_POS_226</v>
          </cell>
        </row>
        <row r="4363">
          <cell r="C4363" t="str">
            <v>FIN_POS_227</v>
          </cell>
        </row>
        <row r="4364">
          <cell r="C4364" t="str">
            <v>FIN_POS_228</v>
          </cell>
        </row>
        <row r="4365">
          <cell r="C4365" t="str">
            <v>FIN_POS_229</v>
          </cell>
        </row>
        <row r="4366">
          <cell r="C4366" t="str">
            <v>FIN_POS_230</v>
          </cell>
        </row>
        <row r="4367">
          <cell r="C4367" t="str">
            <v>FIN_POS_231</v>
          </cell>
        </row>
        <row r="4368">
          <cell r="C4368" t="str">
            <v>FIN_POS_232</v>
          </cell>
        </row>
        <row r="4369">
          <cell r="C4369" t="str">
            <v>FIN_POS_233</v>
          </cell>
        </row>
        <row r="4370">
          <cell r="C4370" t="str">
            <v>FIN_POS_234</v>
          </cell>
        </row>
        <row r="4371">
          <cell r="C4371" t="str">
            <v>FIN_POS_235</v>
          </cell>
        </row>
        <row r="4372">
          <cell r="C4372" t="str">
            <v>FIN_POS_236</v>
          </cell>
        </row>
        <row r="4373">
          <cell r="C4373" t="str">
            <v>FIN_POS_237</v>
          </cell>
        </row>
        <row r="4374">
          <cell r="C4374" t="str">
            <v>FIN_POS_238</v>
          </cell>
        </row>
        <row r="4375">
          <cell r="C4375" t="str">
            <v>FIN_POS_239</v>
          </cell>
        </row>
        <row r="4376">
          <cell r="C4376" t="str">
            <v>FIN_POS_240</v>
          </cell>
        </row>
        <row r="4377">
          <cell r="C4377" t="str">
            <v>FIN_POS_241</v>
          </cell>
        </row>
        <row r="4378">
          <cell r="C4378" t="str">
            <v>FIN_POS_242</v>
          </cell>
        </row>
        <row r="4379">
          <cell r="C4379" t="str">
            <v>FIN_POS_243</v>
          </cell>
        </row>
        <row r="4380">
          <cell r="C4380" t="str">
            <v>FIN_POS_244</v>
          </cell>
        </row>
        <row r="4381">
          <cell r="C4381" t="str">
            <v>FIN_POS_245</v>
          </cell>
        </row>
        <row r="4382">
          <cell r="C4382" t="str">
            <v>FIN_POS_246</v>
          </cell>
        </row>
        <row r="4383">
          <cell r="C4383" t="str">
            <v>FIN_POS_247</v>
          </cell>
        </row>
        <row r="4384">
          <cell r="C4384" t="str">
            <v>FIN_POS_248</v>
          </cell>
        </row>
        <row r="4385">
          <cell r="C4385" t="str">
            <v>FIN_POS_249</v>
          </cell>
        </row>
        <row r="4386">
          <cell r="C4386" t="str">
            <v>FIN_POS_250</v>
          </cell>
        </row>
        <row r="4387">
          <cell r="C4387" t="str">
            <v>FIN_POS_251</v>
          </cell>
        </row>
        <row r="4388">
          <cell r="C4388" t="str">
            <v>FIN_POS_252</v>
          </cell>
        </row>
        <row r="4389">
          <cell r="C4389" t="str">
            <v>FIN_POS_253</v>
          </cell>
        </row>
        <row r="4390">
          <cell r="C4390" t="str">
            <v>FIN_POS_254</v>
          </cell>
        </row>
        <row r="4391">
          <cell r="C4391" t="str">
            <v>FIN_POS_255</v>
          </cell>
        </row>
        <row r="4392">
          <cell r="C4392" t="str">
            <v>FIN_POS_256</v>
          </cell>
        </row>
        <row r="4393">
          <cell r="C4393" t="str">
            <v>FIN_POS_257</v>
          </cell>
        </row>
        <row r="4394">
          <cell r="C4394" t="str">
            <v>FIN_POS_258</v>
          </cell>
        </row>
        <row r="4395">
          <cell r="C4395" t="str">
            <v>FIN_POS_259</v>
          </cell>
        </row>
        <row r="4396">
          <cell r="C4396" t="str">
            <v>FIN_POS_260</v>
          </cell>
        </row>
        <row r="4397">
          <cell r="C4397" t="str">
            <v>FIN_POS_261</v>
          </cell>
        </row>
        <row r="4398">
          <cell r="C4398" t="str">
            <v>FIN_POS_262</v>
          </cell>
        </row>
        <row r="4399">
          <cell r="C4399" t="str">
            <v>FIN_POS_263</v>
          </cell>
        </row>
        <row r="4400">
          <cell r="C4400" t="str">
            <v>FIN_POS_264</v>
          </cell>
        </row>
        <row r="4401">
          <cell r="C4401" t="str">
            <v>FIN_POS_265</v>
          </cell>
        </row>
        <row r="4402">
          <cell r="C4402" t="str">
            <v>FIN_POS_266</v>
          </cell>
        </row>
        <row r="4403">
          <cell r="C4403" t="str">
            <v>FIN_POS_267</v>
          </cell>
        </row>
        <row r="4404">
          <cell r="C4404" t="str">
            <v>FIN_POS_268</v>
          </cell>
        </row>
        <row r="4405">
          <cell r="C4405" t="str">
            <v>FIN_POS_269</v>
          </cell>
        </row>
        <row r="4406">
          <cell r="C4406" t="str">
            <v>FIN_POS_270</v>
          </cell>
        </row>
        <row r="4407">
          <cell r="C4407" t="str">
            <v>FIN_POS_271</v>
          </cell>
        </row>
        <row r="4408">
          <cell r="C4408" t="str">
            <v>FIN_POS_272</v>
          </cell>
        </row>
        <row r="4409">
          <cell r="C4409" t="str">
            <v>FIN_POS_273</v>
          </cell>
        </row>
        <row r="4410">
          <cell r="C4410" t="str">
            <v>FIN_POS_274</v>
          </cell>
        </row>
        <row r="4411">
          <cell r="C4411" t="str">
            <v>FIN_POS_275</v>
          </cell>
        </row>
        <row r="4412">
          <cell r="C4412" t="str">
            <v>FIN_POS_276</v>
          </cell>
        </row>
        <row r="4413">
          <cell r="C4413" t="str">
            <v>FIN_POS_277</v>
          </cell>
        </row>
        <row r="4414">
          <cell r="C4414" t="str">
            <v>FIN_POS_278</v>
          </cell>
        </row>
        <row r="4415">
          <cell r="C4415" t="str">
            <v>FIN_POS_279</v>
          </cell>
        </row>
        <row r="4416">
          <cell r="C4416" t="str">
            <v>FIN_POS_280</v>
          </cell>
        </row>
        <row r="4417">
          <cell r="C4417" t="str">
            <v>FIN_POS_281</v>
          </cell>
        </row>
        <row r="4418">
          <cell r="C4418" t="str">
            <v>FIN_POS_282</v>
          </cell>
        </row>
        <row r="4419">
          <cell r="C4419" t="str">
            <v>FIN_POS_283</v>
          </cell>
        </row>
        <row r="4420">
          <cell r="C4420" t="str">
            <v>FIN_POS_284</v>
          </cell>
        </row>
        <row r="4421">
          <cell r="C4421" t="str">
            <v>FIN_POS_285</v>
          </cell>
        </row>
        <row r="4422">
          <cell r="C4422" t="str">
            <v>FIN_POS_286</v>
          </cell>
        </row>
        <row r="4423">
          <cell r="C4423" t="str">
            <v>FIN_POS_287</v>
          </cell>
        </row>
        <row r="4424">
          <cell r="C4424" t="str">
            <v>FIN_POS_288</v>
          </cell>
        </row>
        <row r="4425">
          <cell r="C4425" t="str">
            <v>FIN_POS_289</v>
          </cell>
        </row>
        <row r="4426">
          <cell r="C4426" t="str">
            <v>FIN_POS_290</v>
          </cell>
        </row>
        <row r="4427">
          <cell r="C4427" t="str">
            <v>FIN_POS_291</v>
          </cell>
        </row>
        <row r="4428">
          <cell r="C4428" t="str">
            <v>FIN_POS_292</v>
          </cell>
        </row>
        <row r="4429">
          <cell r="C4429" t="str">
            <v>FIN_POS_293</v>
          </cell>
        </row>
        <row r="4430">
          <cell r="C4430" t="str">
            <v>FIN_POS_294</v>
          </cell>
        </row>
        <row r="4431">
          <cell r="C4431" t="str">
            <v>FIN_POS_295</v>
          </cell>
        </row>
        <row r="4432">
          <cell r="C4432" t="str">
            <v>FIN_POS_296</v>
          </cell>
        </row>
        <row r="4433">
          <cell r="C4433" t="str">
            <v>FIN_POS_297</v>
          </cell>
        </row>
        <row r="4434">
          <cell r="C4434" t="str">
            <v>FIN_POS_298</v>
          </cell>
        </row>
        <row r="4435">
          <cell r="C4435" t="str">
            <v>FIN_POS_299</v>
          </cell>
        </row>
        <row r="4436">
          <cell r="C4436" t="str">
            <v>FIN_POS_300</v>
          </cell>
        </row>
        <row r="4437">
          <cell r="C4437" t="str">
            <v>FIN_POS_301</v>
          </cell>
        </row>
        <row r="4438">
          <cell r="C4438" t="str">
            <v>FIN_POS_302</v>
          </cell>
        </row>
        <row r="4439">
          <cell r="C4439" t="str">
            <v>FIN_POS_303</v>
          </cell>
        </row>
        <row r="4440">
          <cell r="C4440" t="str">
            <v>FIN_POS_304</v>
          </cell>
        </row>
        <row r="4441">
          <cell r="C4441" t="str">
            <v>FIN_POS_305</v>
          </cell>
        </row>
        <row r="4442">
          <cell r="C4442" t="str">
            <v>FIN_POS_306</v>
          </cell>
        </row>
        <row r="4443">
          <cell r="C4443" t="str">
            <v>FIN_POS_307</v>
          </cell>
        </row>
        <row r="4444">
          <cell r="C4444" t="str">
            <v>FIN_POS_308</v>
          </cell>
        </row>
        <row r="4445">
          <cell r="C4445" t="str">
            <v>FIN_POS_309</v>
          </cell>
        </row>
        <row r="4446">
          <cell r="C4446" t="str">
            <v>FIN_POS_310</v>
          </cell>
        </row>
        <row r="4447">
          <cell r="C4447" t="str">
            <v>FIN_POS_311</v>
          </cell>
        </row>
        <row r="4448">
          <cell r="C4448" t="str">
            <v>FIN_POS_312</v>
          </cell>
        </row>
        <row r="4449">
          <cell r="C4449" t="str">
            <v>FIN_POS_313</v>
          </cell>
        </row>
        <row r="4450">
          <cell r="C4450" t="str">
            <v>FIN_POS_314</v>
          </cell>
        </row>
        <row r="4451">
          <cell r="C4451" t="str">
            <v>FIN_POS_315</v>
          </cell>
        </row>
        <row r="4452">
          <cell r="C4452" t="str">
            <v>FIN_POS_316</v>
          </cell>
        </row>
        <row r="4453">
          <cell r="C4453" t="str">
            <v>FIN_POS_317</v>
          </cell>
        </row>
        <row r="4454">
          <cell r="C4454" t="str">
            <v>FIN_POS_318</v>
          </cell>
        </row>
        <row r="4455">
          <cell r="C4455" t="str">
            <v>FIN_POS_319</v>
          </cell>
        </row>
        <row r="4456">
          <cell r="C4456" t="str">
            <v>FIN_POS_320</v>
          </cell>
        </row>
        <row r="4457">
          <cell r="C4457" t="str">
            <v>FIN_POS_321</v>
          </cell>
        </row>
        <row r="4458">
          <cell r="C4458" t="str">
            <v>FIN_POS_322</v>
          </cell>
        </row>
        <row r="4459">
          <cell r="C4459" t="str">
            <v>FIN_POS_323</v>
          </cell>
        </row>
        <row r="4460">
          <cell r="C4460" t="str">
            <v>FIN_POS_324</v>
          </cell>
        </row>
        <row r="4461">
          <cell r="C4461" t="str">
            <v>FIN_POS_325</v>
          </cell>
        </row>
        <row r="4462">
          <cell r="C4462" t="str">
            <v>FIN_POS_326</v>
          </cell>
        </row>
        <row r="4463">
          <cell r="C4463" t="str">
            <v>FIN_POS_327</v>
          </cell>
        </row>
        <row r="4464">
          <cell r="C4464" t="str">
            <v>FIN_POS_328</v>
          </cell>
        </row>
        <row r="4465">
          <cell r="C4465" t="str">
            <v>FIN_POS_329</v>
          </cell>
        </row>
        <row r="4466">
          <cell r="C4466" t="str">
            <v>FIN_POS_330</v>
          </cell>
        </row>
        <row r="4467">
          <cell r="C4467" t="str">
            <v>FIN_POS_331</v>
          </cell>
        </row>
        <row r="4468">
          <cell r="C4468" t="str">
            <v>FIN_POS_332</v>
          </cell>
        </row>
        <row r="4469">
          <cell r="C4469" t="str">
            <v>FIN_POS_333</v>
          </cell>
        </row>
        <row r="4470">
          <cell r="C4470" t="str">
            <v>FIN_POS_334</v>
          </cell>
        </row>
        <row r="4471">
          <cell r="C4471" t="str">
            <v>FIN_POS_335</v>
          </cell>
        </row>
        <row r="4472">
          <cell r="C4472" t="str">
            <v>FIN_POS_336</v>
          </cell>
        </row>
        <row r="4473">
          <cell r="C4473" t="str">
            <v>FIN_POS_337</v>
          </cell>
        </row>
        <row r="4474">
          <cell r="C4474" t="str">
            <v>FIN_POS_338</v>
          </cell>
        </row>
        <row r="4475">
          <cell r="C4475" t="str">
            <v>FIN_POS_339</v>
          </cell>
        </row>
        <row r="4476">
          <cell r="C4476" t="str">
            <v>FIN_POS_340</v>
          </cell>
        </row>
        <row r="4477">
          <cell r="C4477" t="str">
            <v>FIN_POS_341</v>
          </cell>
        </row>
        <row r="4478">
          <cell r="C4478" t="str">
            <v>FIN_POS_342</v>
          </cell>
        </row>
        <row r="4479">
          <cell r="C4479" t="str">
            <v>FIN_POS_343</v>
          </cell>
        </row>
        <row r="4480">
          <cell r="C4480" t="str">
            <v>FIN_POS_344</v>
          </cell>
        </row>
        <row r="4481">
          <cell r="C4481" t="str">
            <v>FIN_POS_345</v>
          </cell>
        </row>
        <row r="4482">
          <cell r="C4482" t="str">
            <v>FIN_POS_346</v>
          </cell>
        </row>
        <row r="4483">
          <cell r="C4483" t="str">
            <v>FIN_POS_347</v>
          </cell>
        </row>
        <row r="4484">
          <cell r="C4484" t="str">
            <v>FIN_POS_348</v>
          </cell>
        </row>
        <row r="4485">
          <cell r="C4485" t="str">
            <v>FIN_POS_349</v>
          </cell>
        </row>
        <row r="4486">
          <cell r="C4486" t="str">
            <v>FIN_POS_350</v>
          </cell>
        </row>
        <row r="4487">
          <cell r="C4487" t="str">
            <v>FIN_POS_351</v>
          </cell>
        </row>
        <row r="4488">
          <cell r="C4488" t="str">
            <v>FIN_POS_352</v>
          </cell>
        </row>
        <row r="4489">
          <cell r="C4489" t="str">
            <v>FIN_POS_353</v>
          </cell>
        </row>
        <row r="4490">
          <cell r="C4490" t="str">
            <v>FIN_POS_354</v>
          </cell>
        </row>
        <row r="4491">
          <cell r="C4491" t="str">
            <v>FIN_POS_355</v>
          </cell>
        </row>
        <row r="4492">
          <cell r="C4492" t="str">
            <v>FIN_POS_356</v>
          </cell>
        </row>
        <row r="4493">
          <cell r="C4493" t="str">
            <v>FIN_POS_357</v>
          </cell>
        </row>
        <row r="4494">
          <cell r="C4494" t="str">
            <v>FIN_POS_358</v>
          </cell>
        </row>
        <row r="4495">
          <cell r="C4495" t="str">
            <v>FIN_POS_359</v>
          </cell>
        </row>
        <row r="4496">
          <cell r="C4496" t="str">
            <v>FIN_POS_2</v>
          </cell>
        </row>
        <row r="4497">
          <cell r="C4497" t="str">
            <v>FIN_POS_1</v>
          </cell>
        </row>
        <row r="4498">
          <cell r="C4498" t="str">
            <v>GAS_POS_3</v>
          </cell>
        </row>
        <row r="4499">
          <cell r="C4499" t="str">
            <v>GAS_POS_4</v>
          </cell>
        </row>
        <row r="4500">
          <cell r="C4500" t="str">
            <v>GAS_POS_5</v>
          </cell>
        </row>
        <row r="4501">
          <cell r="C4501" t="str">
            <v>GAS_POS_6</v>
          </cell>
        </row>
        <row r="4502">
          <cell r="C4502" t="str">
            <v>GAS_POS_7</v>
          </cell>
        </row>
        <row r="4503">
          <cell r="C4503" t="str">
            <v>GAS_POS_8</v>
          </cell>
        </row>
        <row r="4504">
          <cell r="C4504" t="str">
            <v>GAS_POS_9</v>
          </cell>
        </row>
        <row r="4505">
          <cell r="C4505" t="str">
            <v>GAS_POS_10</v>
          </cell>
        </row>
        <row r="4506">
          <cell r="C4506" t="str">
            <v>GAS_POS_11</v>
          </cell>
        </row>
        <row r="4507">
          <cell r="C4507" t="str">
            <v>GAS_POS_12</v>
          </cell>
        </row>
        <row r="4508">
          <cell r="C4508" t="str">
            <v>GAS_POS_13</v>
          </cell>
        </row>
        <row r="4509">
          <cell r="C4509" t="str">
            <v>GAS_POS_14</v>
          </cell>
        </row>
        <row r="4510">
          <cell r="C4510" t="str">
            <v>GAS_POS_15</v>
          </cell>
        </row>
        <row r="4511">
          <cell r="C4511" t="str">
            <v>GAS_POS_16</v>
          </cell>
        </row>
        <row r="4512">
          <cell r="C4512" t="str">
            <v>GAS_POS_17</v>
          </cell>
        </row>
        <row r="4513">
          <cell r="C4513" t="str">
            <v>GAS_POS_18</v>
          </cell>
        </row>
        <row r="4514">
          <cell r="C4514" t="str">
            <v>GAS_POS_19</v>
          </cell>
        </row>
        <row r="4515">
          <cell r="C4515" t="str">
            <v>GAS_POS_20</v>
          </cell>
        </row>
        <row r="4516">
          <cell r="C4516" t="str">
            <v>GAS_POS_21</v>
          </cell>
        </row>
        <row r="4517">
          <cell r="C4517" t="str">
            <v>GAS_POS_22</v>
          </cell>
        </row>
        <row r="4518">
          <cell r="C4518" t="str">
            <v>GAS_POS_23</v>
          </cell>
        </row>
        <row r="4519">
          <cell r="C4519" t="str">
            <v>GAS_POS_24</v>
          </cell>
        </row>
        <row r="4520">
          <cell r="C4520" t="str">
            <v>GAS_POS_25</v>
          </cell>
        </row>
        <row r="4521">
          <cell r="C4521" t="str">
            <v>GAS_POS_26</v>
          </cell>
        </row>
        <row r="4522">
          <cell r="C4522" t="str">
            <v>GAS_POS_27</v>
          </cell>
        </row>
        <row r="4523">
          <cell r="C4523" t="str">
            <v>GAS_POS_28</v>
          </cell>
        </row>
        <row r="4524">
          <cell r="C4524" t="str">
            <v>GAS_POS_29</v>
          </cell>
        </row>
        <row r="4525">
          <cell r="C4525" t="str">
            <v>GAS_POS_30</v>
          </cell>
        </row>
        <row r="4526">
          <cell r="C4526" t="str">
            <v>GAS_POS_31</v>
          </cell>
        </row>
        <row r="4527">
          <cell r="C4527" t="str">
            <v>GAS_POS_32</v>
          </cell>
        </row>
        <row r="4528">
          <cell r="C4528" t="str">
            <v>GAS_POS_33</v>
          </cell>
        </row>
        <row r="4529">
          <cell r="C4529" t="str">
            <v>GAS_POS_34</v>
          </cell>
        </row>
        <row r="4530">
          <cell r="C4530" t="str">
            <v>GAS_POS_35</v>
          </cell>
        </row>
        <row r="4531">
          <cell r="C4531" t="str">
            <v>GAS_POS_36</v>
          </cell>
        </row>
        <row r="4532">
          <cell r="C4532" t="str">
            <v>GAS_POS_37</v>
          </cell>
        </row>
        <row r="4533">
          <cell r="C4533" t="str">
            <v>GAS_POS_38</v>
          </cell>
        </row>
        <row r="4534">
          <cell r="C4534" t="str">
            <v>GAS_POS_39</v>
          </cell>
        </row>
        <row r="4535">
          <cell r="C4535" t="str">
            <v>GAS_POS_40</v>
          </cell>
        </row>
        <row r="4536">
          <cell r="C4536" t="str">
            <v>GAS_POS_41</v>
          </cell>
        </row>
        <row r="4537">
          <cell r="C4537" t="str">
            <v>GAS_POS_42</v>
          </cell>
        </row>
        <row r="4538">
          <cell r="C4538" t="str">
            <v>GAS_POS_43</v>
          </cell>
        </row>
        <row r="4539">
          <cell r="C4539" t="str">
            <v>GAS_POS_44</v>
          </cell>
        </row>
        <row r="4540">
          <cell r="C4540" t="str">
            <v>GAS_POS_45</v>
          </cell>
        </row>
        <row r="4541">
          <cell r="C4541" t="str">
            <v>GAS_POS_46</v>
          </cell>
        </row>
        <row r="4542">
          <cell r="C4542" t="str">
            <v>GAS_POS_47</v>
          </cell>
        </row>
        <row r="4543">
          <cell r="C4543" t="str">
            <v>GAS_POS_48</v>
          </cell>
        </row>
        <row r="4544">
          <cell r="C4544" t="str">
            <v>GAS_POS_49</v>
          </cell>
        </row>
        <row r="4545">
          <cell r="C4545" t="str">
            <v>GAS_POS_50</v>
          </cell>
        </row>
        <row r="4546">
          <cell r="C4546" t="str">
            <v>GAS_POS_51</v>
          </cell>
        </row>
        <row r="4547">
          <cell r="C4547" t="str">
            <v>GAS_POS_52</v>
          </cell>
        </row>
        <row r="4548">
          <cell r="C4548" t="str">
            <v>GAS_POS_53</v>
          </cell>
        </row>
        <row r="4549">
          <cell r="C4549" t="str">
            <v>GAS_POS_54</v>
          </cell>
        </row>
        <row r="4550">
          <cell r="C4550" t="str">
            <v>GAS_POS_55</v>
          </cell>
        </row>
        <row r="4551">
          <cell r="C4551" t="str">
            <v>GAS_POS_56</v>
          </cell>
        </row>
        <row r="4552">
          <cell r="C4552" t="str">
            <v>GAS_POS_57</v>
          </cell>
        </row>
        <row r="4553">
          <cell r="C4553" t="str">
            <v>GAS_POS_58</v>
          </cell>
        </row>
        <row r="4554">
          <cell r="C4554" t="str">
            <v>GAS_POS_59</v>
          </cell>
        </row>
        <row r="4555">
          <cell r="C4555" t="str">
            <v>GAS_POS_60</v>
          </cell>
        </row>
        <row r="4556">
          <cell r="C4556" t="str">
            <v>GAS_POS_61</v>
          </cell>
        </row>
        <row r="4557">
          <cell r="C4557" t="str">
            <v>GAS_POS_62</v>
          </cell>
        </row>
        <row r="4558">
          <cell r="C4558" t="str">
            <v>GAS_POS_63</v>
          </cell>
        </row>
        <row r="4559">
          <cell r="C4559" t="str">
            <v>GAS_POS_64</v>
          </cell>
        </row>
        <row r="4560">
          <cell r="C4560" t="str">
            <v>GAS_POS_65</v>
          </cell>
        </row>
        <row r="4561">
          <cell r="C4561" t="str">
            <v>GAS_POS_66</v>
          </cell>
        </row>
        <row r="4562">
          <cell r="C4562" t="str">
            <v>GAS_POS_67</v>
          </cell>
        </row>
        <row r="4563">
          <cell r="C4563" t="str">
            <v>GAS_POS_68</v>
          </cell>
        </row>
        <row r="4564">
          <cell r="C4564" t="str">
            <v>GAS_POS_69</v>
          </cell>
        </row>
        <row r="4565">
          <cell r="C4565" t="str">
            <v>GAS_POS_70</v>
          </cell>
        </row>
        <row r="4566">
          <cell r="C4566" t="str">
            <v>GAS_POS_71</v>
          </cell>
        </row>
        <row r="4567">
          <cell r="C4567" t="str">
            <v>GAS_POS_72</v>
          </cell>
        </row>
        <row r="4568">
          <cell r="C4568" t="str">
            <v>GAS_POS_73</v>
          </cell>
        </row>
        <row r="4569">
          <cell r="C4569" t="str">
            <v>GAS_POS_74</v>
          </cell>
        </row>
        <row r="4570">
          <cell r="C4570" t="str">
            <v>GAS_POS_75</v>
          </cell>
        </row>
        <row r="4571">
          <cell r="C4571" t="str">
            <v>GAS_POS_76</v>
          </cell>
        </row>
        <row r="4572">
          <cell r="C4572" t="str">
            <v>GAS_POS_77</v>
          </cell>
        </row>
        <row r="4573">
          <cell r="C4573" t="str">
            <v>GAS_POS_78</v>
          </cell>
        </row>
        <row r="4574">
          <cell r="C4574" t="str">
            <v>GAS_POS_79</v>
          </cell>
        </row>
        <row r="4575">
          <cell r="C4575" t="str">
            <v>GAS_POS_80</v>
          </cell>
        </row>
        <row r="4576">
          <cell r="C4576" t="str">
            <v>GAS_POS_81</v>
          </cell>
        </row>
        <row r="4577">
          <cell r="C4577" t="str">
            <v>GAS_POS_82</v>
          </cell>
        </row>
        <row r="4578">
          <cell r="C4578" t="str">
            <v>GAS_POS_83</v>
          </cell>
        </row>
        <row r="4579">
          <cell r="C4579" t="str">
            <v>GAS_POS_84</v>
          </cell>
        </row>
        <row r="4580">
          <cell r="C4580" t="str">
            <v>GAS_POS_85</v>
          </cell>
        </row>
        <row r="4581">
          <cell r="C4581" t="str">
            <v>GAS_POS_86</v>
          </cell>
        </row>
        <row r="4582">
          <cell r="C4582" t="str">
            <v>GAS_POS_87</v>
          </cell>
        </row>
        <row r="4583">
          <cell r="C4583" t="str">
            <v>GAS_POS_88</v>
          </cell>
        </row>
        <row r="4584">
          <cell r="C4584" t="str">
            <v>GAS_POS_89</v>
          </cell>
        </row>
        <row r="4585">
          <cell r="C4585" t="str">
            <v>GAS_POS_90</v>
          </cell>
        </row>
        <row r="4586">
          <cell r="C4586" t="str">
            <v>GAS_POS_91</v>
          </cell>
        </row>
        <row r="4587">
          <cell r="C4587" t="str">
            <v>GAS_POS_92</v>
          </cell>
        </row>
        <row r="4588">
          <cell r="C4588" t="str">
            <v>GAS_POS_93</v>
          </cell>
        </row>
        <row r="4589">
          <cell r="C4589" t="str">
            <v>GAS_POS_94</v>
          </cell>
        </row>
        <row r="4590">
          <cell r="C4590" t="str">
            <v>GAS_POS_95</v>
          </cell>
        </row>
        <row r="4591">
          <cell r="C4591" t="str">
            <v>GAS_POS_96</v>
          </cell>
        </row>
        <row r="4592">
          <cell r="C4592" t="str">
            <v>GAS_POS_97</v>
          </cell>
        </row>
        <row r="4593">
          <cell r="C4593" t="str">
            <v>GAS_POS_98</v>
          </cell>
        </row>
        <row r="4594">
          <cell r="C4594" t="str">
            <v>GAS_POS_99</v>
          </cell>
        </row>
        <row r="4595">
          <cell r="C4595" t="str">
            <v>GAS_POS_100</v>
          </cell>
        </row>
        <row r="4596">
          <cell r="C4596" t="str">
            <v>GAS_POS_101</v>
          </cell>
        </row>
        <row r="4597">
          <cell r="C4597" t="str">
            <v>GAS_POS_102</v>
          </cell>
        </row>
        <row r="4598">
          <cell r="C4598" t="str">
            <v>GAS_POS_103</v>
          </cell>
        </row>
        <row r="4599">
          <cell r="C4599" t="str">
            <v>GAS_POS_104</v>
          </cell>
        </row>
        <row r="4600">
          <cell r="C4600" t="str">
            <v>GAS_POS_105</v>
          </cell>
        </row>
        <row r="4601">
          <cell r="C4601" t="str">
            <v>GAS_POS_106</v>
          </cell>
        </row>
        <row r="4602">
          <cell r="C4602" t="str">
            <v>GAS_POS_107</v>
          </cell>
        </row>
        <row r="4603">
          <cell r="C4603" t="str">
            <v>GAS_POS_108</v>
          </cell>
        </row>
        <row r="4604">
          <cell r="C4604" t="str">
            <v>GAS_POS_109</v>
          </cell>
        </row>
        <row r="4605">
          <cell r="C4605" t="str">
            <v>GAS_POS_110</v>
          </cell>
        </row>
        <row r="4606">
          <cell r="C4606" t="str">
            <v>GAS_POS_111</v>
          </cell>
        </row>
        <row r="4607">
          <cell r="C4607" t="str">
            <v>GAS_POS_112</v>
          </cell>
        </row>
        <row r="4608">
          <cell r="C4608" t="str">
            <v>GAS_POS_113</v>
          </cell>
        </row>
        <row r="4609">
          <cell r="C4609" t="str">
            <v>GAS_POS_114</v>
          </cell>
        </row>
        <row r="4610">
          <cell r="C4610" t="str">
            <v>GAS_POS_115</v>
          </cell>
        </row>
        <row r="4611">
          <cell r="C4611" t="str">
            <v>GAS_POS_116</v>
          </cell>
        </row>
        <row r="4612">
          <cell r="C4612" t="str">
            <v>GAS_POS_117</v>
          </cell>
        </row>
        <row r="4613">
          <cell r="C4613" t="str">
            <v>GAS_POS_118</v>
          </cell>
        </row>
        <row r="4614">
          <cell r="C4614" t="str">
            <v>GAS_POS_119</v>
          </cell>
        </row>
        <row r="4615">
          <cell r="C4615" t="str">
            <v>GAS_POS_120</v>
          </cell>
        </row>
        <row r="4616">
          <cell r="C4616" t="str">
            <v>GAS_POS_121</v>
          </cell>
        </row>
        <row r="4617">
          <cell r="C4617" t="str">
            <v>GAS_POS_122</v>
          </cell>
        </row>
        <row r="4618">
          <cell r="C4618" t="str">
            <v>GAS_POS_123</v>
          </cell>
        </row>
        <row r="4619">
          <cell r="C4619" t="str">
            <v>GAS_POS_124</v>
          </cell>
        </row>
        <row r="4620">
          <cell r="C4620" t="str">
            <v>GAS_POS_125</v>
          </cell>
        </row>
        <row r="4621">
          <cell r="C4621" t="str">
            <v>GAS_POS_126</v>
          </cell>
        </row>
        <row r="4622">
          <cell r="C4622" t="str">
            <v>GAS_POS_127</v>
          </cell>
        </row>
        <row r="4623">
          <cell r="C4623" t="str">
            <v>GAS_POS_128</v>
          </cell>
        </row>
        <row r="4624">
          <cell r="C4624" t="str">
            <v>GAS_POS_129</v>
          </cell>
        </row>
        <row r="4625">
          <cell r="C4625" t="str">
            <v>GAS_POS_130</v>
          </cell>
        </row>
        <row r="4626">
          <cell r="C4626" t="str">
            <v>GAS_POS_131</v>
          </cell>
        </row>
        <row r="4627">
          <cell r="C4627" t="str">
            <v>GAS_POS_132</v>
          </cell>
        </row>
        <row r="4628">
          <cell r="C4628" t="str">
            <v>GAS_POS_133</v>
          </cell>
        </row>
        <row r="4629">
          <cell r="C4629" t="str">
            <v>GAS_POS_134</v>
          </cell>
        </row>
        <row r="4630">
          <cell r="C4630" t="str">
            <v>GAS_POS_135</v>
          </cell>
        </row>
        <row r="4631">
          <cell r="C4631" t="str">
            <v>GAS_POS_136</v>
          </cell>
        </row>
        <row r="4632">
          <cell r="C4632" t="str">
            <v>GAS_POS_137</v>
          </cell>
        </row>
        <row r="4633">
          <cell r="C4633" t="str">
            <v>GAS_POS_138</v>
          </cell>
        </row>
        <row r="4634">
          <cell r="C4634" t="str">
            <v>GAS_POS_139</v>
          </cell>
        </row>
        <row r="4635">
          <cell r="C4635" t="str">
            <v>GAS_POS_140</v>
          </cell>
        </row>
        <row r="4636">
          <cell r="C4636" t="str">
            <v>GAS_POS_141</v>
          </cell>
        </row>
        <row r="4637">
          <cell r="C4637" t="str">
            <v>GAS_POS_142</v>
          </cell>
        </row>
        <row r="4638">
          <cell r="C4638" t="str">
            <v>GAS_POS_143</v>
          </cell>
        </row>
        <row r="4639">
          <cell r="C4639" t="str">
            <v>GAS_POS_144</v>
          </cell>
        </row>
        <row r="4640">
          <cell r="C4640" t="str">
            <v>GAS_POS_145</v>
          </cell>
        </row>
        <row r="4641">
          <cell r="C4641" t="str">
            <v>GAS_POS_146</v>
          </cell>
        </row>
        <row r="4642">
          <cell r="C4642" t="str">
            <v>GAS_POS_147</v>
          </cell>
        </row>
        <row r="4643">
          <cell r="C4643" t="str">
            <v>GAS_POS_148</v>
          </cell>
        </row>
        <row r="4644">
          <cell r="C4644" t="str">
            <v>GAS_POS_149</v>
          </cell>
        </row>
        <row r="4645">
          <cell r="C4645" t="str">
            <v>GAS_POS_150</v>
          </cell>
        </row>
        <row r="4646">
          <cell r="C4646" t="str">
            <v>GAS_POS_151</v>
          </cell>
        </row>
        <row r="4647">
          <cell r="C4647" t="str">
            <v>GAS_POS_152</v>
          </cell>
        </row>
        <row r="4648">
          <cell r="C4648" t="str">
            <v>GAS_POS_153</v>
          </cell>
        </row>
        <row r="4649">
          <cell r="C4649" t="str">
            <v>GAS_POS_154</v>
          </cell>
        </row>
        <row r="4650">
          <cell r="C4650" t="str">
            <v>GAS_POS_155</v>
          </cell>
        </row>
        <row r="4651">
          <cell r="C4651" t="str">
            <v>GAS_POS_156</v>
          </cell>
        </row>
        <row r="4652">
          <cell r="C4652" t="str">
            <v>GAS_POS_157</v>
          </cell>
        </row>
        <row r="4653">
          <cell r="C4653" t="str">
            <v>GAS_POS_158</v>
          </cell>
        </row>
        <row r="4654">
          <cell r="C4654" t="str">
            <v>GAS_POS_159</v>
          </cell>
        </row>
        <row r="4655">
          <cell r="C4655" t="str">
            <v>GAS_POS_160</v>
          </cell>
        </row>
        <row r="4656">
          <cell r="C4656" t="str">
            <v>GAS_POS_161</v>
          </cell>
        </row>
        <row r="4657">
          <cell r="C4657" t="str">
            <v>GAS_POS_162</v>
          </cell>
        </row>
        <row r="4658">
          <cell r="C4658" t="str">
            <v>GAS_POS_163</v>
          </cell>
        </row>
        <row r="4659">
          <cell r="C4659" t="str">
            <v>GAS_POS_164</v>
          </cell>
        </row>
        <row r="4660">
          <cell r="C4660" t="str">
            <v>GAS_POS_165</v>
          </cell>
        </row>
        <row r="4661">
          <cell r="C4661" t="str">
            <v>GAS_POS_166</v>
          </cell>
        </row>
        <row r="4662">
          <cell r="C4662" t="str">
            <v>GAS_POS_167</v>
          </cell>
        </row>
        <row r="4663">
          <cell r="C4663" t="str">
            <v>GAS_POS_168</v>
          </cell>
        </row>
        <row r="4664">
          <cell r="C4664" t="str">
            <v>GAS_POS_169</v>
          </cell>
        </row>
        <row r="4665">
          <cell r="C4665" t="str">
            <v>GAS_POS_170</v>
          </cell>
        </row>
        <row r="4666">
          <cell r="C4666" t="str">
            <v>GAS_POS_171</v>
          </cell>
        </row>
        <row r="4667">
          <cell r="C4667" t="str">
            <v>GAS_POS_172</v>
          </cell>
        </row>
        <row r="4668">
          <cell r="C4668" t="str">
            <v>GAS_POS_173</v>
          </cell>
        </row>
        <row r="4669">
          <cell r="C4669" t="str">
            <v>GAS_POS_174</v>
          </cell>
        </row>
        <row r="4670">
          <cell r="C4670" t="str">
            <v>GAS_POS_175</v>
          </cell>
        </row>
        <row r="4671">
          <cell r="C4671" t="str">
            <v>GAS_POS_176</v>
          </cell>
        </row>
        <row r="4672">
          <cell r="C4672" t="str">
            <v>GAS_POS_177</v>
          </cell>
        </row>
        <row r="4673">
          <cell r="C4673" t="str">
            <v>GAS_POS_178</v>
          </cell>
        </row>
        <row r="4674">
          <cell r="C4674" t="str">
            <v>GAS_POS_179</v>
          </cell>
        </row>
        <row r="4675">
          <cell r="C4675" t="str">
            <v>GAS_POS_180</v>
          </cell>
        </row>
        <row r="4676">
          <cell r="C4676" t="str">
            <v>GAS_POS_181</v>
          </cell>
        </row>
        <row r="4677">
          <cell r="C4677" t="str">
            <v>GAS_POS_182</v>
          </cell>
        </row>
        <row r="4678">
          <cell r="C4678" t="str">
            <v>GAS_POS_183</v>
          </cell>
        </row>
        <row r="4679">
          <cell r="C4679" t="str">
            <v>GAS_POS_184</v>
          </cell>
        </row>
        <row r="4680">
          <cell r="C4680" t="str">
            <v>GAS_POS_185</v>
          </cell>
        </row>
        <row r="4681">
          <cell r="C4681" t="str">
            <v>GAS_POS_186</v>
          </cell>
        </row>
        <row r="4682">
          <cell r="C4682" t="str">
            <v>GAS_POS_187</v>
          </cell>
        </row>
        <row r="4683">
          <cell r="C4683" t="str">
            <v>GAS_POS_188</v>
          </cell>
        </row>
        <row r="4684">
          <cell r="C4684" t="str">
            <v>GAS_POS_189</v>
          </cell>
        </row>
        <row r="4685">
          <cell r="C4685" t="str">
            <v>GAS_POS_190</v>
          </cell>
        </row>
        <row r="4686">
          <cell r="C4686" t="str">
            <v>GAS_POS_191</v>
          </cell>
        </row>
        <row r="4687">
          <cell r="C4687" t="str">
            <v>GAS_POS_192</v>
          </cell>
        </row>
        <row r="4688">
          <cell r="C4688" t="str">
            <v>GAS_POS_193</v>
          </cell>
        </row>
        <row r="4689">
          <cell r="C4689" t="str">
            <v>GAS_POS_194</v>
          </cell>
        </row>
        <row r="4690">
          <cell r="C4690" t="str">
            <v>GAS_POS_195</v>
          </cell>
        </row>
        <row r="4691">
          <cell r="C4691" t="str">
            <v>GAS_POS_196</v>
          </cell>
        </row>
        <row r="4692">
          <cell r="C4692" t="str">
            <v>GAS_POS_197</v>
          </cell>
        </row>
        <row r="4693">
          <cell r="C4693" t="str">
            <v>GAS_POS_198</v>
          </cell>
        </row>
        <row r="4694">
          <cell r="C4694" t="str">
            <v>GAS_POS_199</v>
          </cell>
        </row>
        <row r="4695">
          <cell r="C4695" t="str">
            <v>GAS_POS_200</v>
          </cell>
        </row>
        <row r="4696">
          <cell r="C4696" t="str">
            <v>GAS_POS_201</v>
          </cell>
        </row>
        <row r="4697">
          <cell r="C4697" t="str">
            <v>GAS_POS_202</v>
          </cell>
        </row>
        <row r="4698">
          <cell r="C4698" t="str">
            <v>GAS_POS_203</v>
          </cell>
        </row>
        <row r="4699">
          <cell r="C4699" t="str">
            <v>GAS_POS_204</v>
          </cell>
        </row>
        <row r="4700">
          <cell r="C4700" t="str">
            <v>GAS_POS_205</v>
          </cell>
        </row>
        <row r="4701">
          <cell r="C4701" t="str">
            <v>GAS_POS_206</v>
          </cell>
        </row>
        <row r="4702">
          <cell r="C4702" t="str">
            <v>GAS_POS_207</v>
          </cell>
        </row>
        <row r="4703">
          <cell r="C4703" t="str">
            <v>GAS_POS_208</v>
          </cell>
        </row>
        <row r="4704">
          <cell r="C4704" t="str">
            <v>GAS_POS_209</v>
          </cell>
        </row>
        <row r="4705">
          <cell r="C4705" t="str">
            <v>GAS_POS_210</v>
          </cell>
        </row>
        <row r="4706">
          <cell r="C4706" t="str">
            <v>GAS_POS_211</v>
          </cell>
        </row>
        <row r="4707">
          <cell r="C4707" t="str">
            <v>GAS_POS_212</v>
          </cell>
        </row>
        <row r="4708">
          <cell r="C4708" t="str">
            <v>GAS_POS_213</v>
          </cell>
        </row>
        <row r="4709">
          <cell r="C4709" t="str">
            <v>GAS_POS_214</v>
          </cell>
        </row>
        <row r="4710">
          <cell r="C4710" t="str">
            <v>GAS_POS_215</v>
          </cell>
        </row>
        <row r="4711">
          <cell r="C4711" t="str">
            <v>GAS_POS_216</v>
          </cell>
        </row>
        <row r="4712">
          <cell r="C4712" t="str">
            <v>GAS_POS_217</v>
          </cell>
        </row>
        <row r="4713">
          <cell r="C4713" t="str">
            <v>GAS_POS_218</v>
          </cell>
        </row>
        <row r="4714">
          <cell r="C4714" t="str">
            <v>GAS_POS_219</v>
          </cell>
        </row>
        <row r="4715">
          <cell r="C4715" t="str">
            <v>GAS_POS_220</v>
          </cell>
        </row>
        <row r="4716">
          <cell r="C4716" t="str">
            <v>GAS_POS_221</v>
          </cell>
        </row>
        <row r="4717">
          <cell r="C4717" t="str">
            <v>GAS_POS_222</v>
          </cell>
        </row>
        <row r="4718">
          <cell r="C4718" t="str">
            <v>GAS_POS_223</v>
          </cell>
        </row>
        <row r="4719">
          <cell r="C4719" t="str">
            <v>GAS_POS_224</v>
          </cell>
        </row>
        <row r="4720">
          <cell r="C4720" t="str">
            <v>GAS_POS_225</v>
          </cell>
        </row>
        <row r="4721">
          <cell r="C4721" t="str">
            <v>GAS_POS_226</v>
          </cell>
        </row>
        <row r="4722">
          <cell r="C4722" t="str">
            <v>GAS_POS_227</v>
          </cell>
        </row>
        <row r="4723">
          <cell r="C4723" t="str">
            <v>GAS_POS_228</v>
          </cell>
        </row>
        <row r="4724">
          <cell r="C4724" t="str">
            <v>GAS_POS_229</v>
          </cell>
        </row>
        <row r="4725">
          <cell r="C4725" t="str">
            <v>GAS_POS_230</v>
          </cell>
        </row>
        <row r="4726">
          <cell r="C4726" t="str">
            <v>GAS_POS_231</v>
          </cell>
        </row>
        <row r="4727">
          <cell r="C4727" t="str">
            <v>GAS_POS_232</v>
          </cell>
        </row>
        <row r="4728">
          <cell r="C4728" t="str">
            <v>GAS_POS_233</v>
          </cell>
        </row>
        <row r="4729">
          <cell r="C4729" t="str">
            <v>GAS_POS_234</v>
          </cell>
        </row>
        <row r="4730">
          <cell r="C4730" t="str">
            <v>GAS_POS_235</v>
          </cell>
        </row>
        <row r="4731">
          <cell r="C4731" t="str">
            <v>GAS_POS_236</v>
          </cell>
        </row>
        <row r="4732">
          <cell r="C4732" t="str">
            <v>GAS_POS_237</v>
          </cell>
        </row>
        <row r="4733">
          <cell r="C4733" t="str">
            <v>GAS_POS_238</v>
          </cell>
        </row>
        <row r="4734">
          <cell r="C4734" t="str">
            <v>GAS_POS_239</v>
          </cell>
        </row>
        <row r="4735">
          <cell r="C4735" t="str">
            <v>GAS_POS_240</v>
          </cell>
        </row>
        <row r="4736">
          <cell r="C4736" t="str">
            <v>GAS_POS_241</v>
          </cell>
        </row>
        <row r="4737">
          <cell r="C4737" t="str">
            <v>GAS_POS_242</v>
          </cell>
        </row>
        <row r="4738">
          <cell r="C4738" t="str">
            <v>GAS_POS_243</v>
          </cell>
        </row>
        <row r="4739">
          <cell r="C4739" t="str">
            <v>GAS_POS_244</v>
          </cell>
        </row>
        <row r="4740">
          <cell r="C4740" t="str">
            <v>GAS_POS_245</v>
          </cell>
        </row>
        <row r="4741">
          <cell r="C4741" t="str">
            <v>GAS_POS_246</v>
          </cell>
        </row>
        <row r="4742">
          <cell r="C4742" t="str">
            <v>GAS_POS_247</v>
          </cell>
        </row>
        <row r="4743">
          <cell r="C4743" t="str">
            <v>GAS_POS_248</v>
          </cell>
        </row>
        <row r="4744">
          <cell r="C4744" t="str">
            <v>GAS_POS_249</v>
          </cell>
        </row>
        <row r="4745">
          <cell r="C4745" t="str">
            <v>GAS_POS_250</v>
          </cell>
        </row>
        <row r="4746">
          <cell r="C4746" t="str">
            <v>GAS_POS_251</v>
          </cell>
        </row>
        <row r="4747">
          <cell r="C4747" t="str">
            <v>GAS_POS_252</v>
          </cell>
        </row>
        <row r="4748">
          <cell r="C4748" t="str">
            <v>GAS_POS_253</v>
          </cell>
        </row>
        <row r="4749">
          <cell r="C4749" t="str">
            <v>GAS_POS_254</v>
          </cell>
        </row>
        <row r="4750">
          <cell r="C4750" t="str">
            <v>GAS_POS_255</v>
          </cell>
        </row>
        <row r="4751">
          <cell r="C4751" t="str">
            <v>GAS_POS_256</v>
          </cell>
        </row>
        <row r="4752">
          <cell r="C4752" t="str">
            <v>GAS_POS_257</v>
          </cell>
        </row>
        <row r="4753">
          <cell r="C4753" t="str">
            <v>GAS_POS_258</v>
          </cell>
        </row>
        <row r="4754">
          <cell r="C4754" t="str">
            <v>GAS_POS_259</v>
          </cell>
        </row>
        <row r="4755">
          <cell r="C4755" t="str">
            <v>GAS_POS_260</v>
          </cell>
        </row>
        <row r="4756">
          <cell r="C4756" t="str">
            <v>GAS_POS_261</v>
          </cell>
        </row>
        <row r="4757">
          <cell r="C4757" t="str">
            <v>GAS_POS_262</v>
          </cell>
        </row>
        <row r="4758">
          <cell r="C4758" t="str">
            <v>GAS_POS_263</v>
          </cell>
        </row>
        <row r="4759">
          <cell r="C4759" t="str">
            <v>GAS_POS_264</v>
          </cell>
        </row>
        <row r="4760">
          <cell r="C4760" t="str">
            <v>GAS_POS_265</v>
          </cell>
        </row>
        <row r="4761">
          <cell r="C4761" t="str">
            <v>GAS_POS_266</v>
          </cell>
        </row>
        <row r="4762">
          <cell r="C4762" t="str">
            <v>GAS_POS_267</v>
          </cell>
        </row>
        <row r="4763">
          <cell r="C4763" t="str">
            <v>GAS_POS_268</v>
          </cell>
        </row>
        <row r="4764">
          <cell r="C4764" t="str">
            <v>GAS_POS_269</v>
          </cell>
        </row>
        <row r="4765">
          <cell r="C4765" t="str">
            <v>GAS_POS_270</v>
          </cell>
        </row>
        <row r="4766">
          <cell r="C4766" t="str">
            <v>GAS_POS_271</v>
          </cell>
        </row>
        <row r="4767">
          <cell r="C4767" t="str">
            <v>GAS_POS_272</v>
          </cell>
        </row>
        <row r="4768">
          <cell r="C4768" t="str">
            <v>GAS_POS_273</v>
          </cell>
        </row>
        <row r="4769">
          <cell r="C4769" t="str">
            <v>GAS_POS_274</v>
          </cell>
        </row>
        <row r="4770">
          <cell r="C4770" t="str">
            <v>GAS_POS_275</v>
          </cell>
        </row>
        <row r="4771">
          <cell r="C4771" t="str">
            <v>GAS_POS_276</v>
          </cell>
        </row>
        <row r="4772">
          <cell r="C4772" t="str">
            <v>GAS_POS_277</v>
          </cell>
        </row>
        <row r="4773">
          <cell r="C4773" t="str">
            <v>GAS_POS_278</v>
          </cell>
        </row>
        <row r="4774">
          <cell r="C4774" t="str">
            <v>GAS_POS_279</v>
          </cell>
        </row>
        <row r="4775">
          <cell r="C4775" t="str">
            <v>GAS_POS_280</v>
          </cell>
        </row>
        <row r="4776">
          <cell r="C4776" t="str">
            <v>GAS_POS_281</v>
          </cell>
        </row>
        <row r="4777">
          <cell r="C4777" t="str">
            <v>GAS_POS_282</v>
          </cell>
        </row>
        <row r="4778">
          <cell r="C4778" t="str">
            <v>GAS_POS_283</v>
          </cell>
        </row>
        <row r="4779">
          <cell r="C4779" t="str">
            <v>GAS_POS_284</v>
          </cell>
        </row>
        <row r="4780">
          <cell r="C4780" t="str">
            <v>GAS_POS_285</v>
          </cell>
        </row>
        <row r="4781">
          <cell r="C4781" t="str">
            <v>GAS_POS_286</v>
          </cell>
        </row>
        <row r="4782">
          <cell r="C4782" t="str">
            <v>GAS_POS_287</v>
          </cell>
        </row>
        <row r="4783">
          <cell r="C4783" t="str">
            <v>GAS_POS_288</v>
          </cell>
        </row>
        <row r="4784">
          <cell r="C4784" t="str">
            <v>GAS_POS_289</v>
          </cell>
        </row>
        <row r="4785">
          <cell r="C4785" t="str">
            <v>GAS_POS_290</v>
          </cell>
        </row>
        <row r="4786">
          <cell r="C4786" t="str">
            <v>GAS_POS_291</v>
          </cell>
        </row>
        <row r="4787">
          <cell r="C4787" t="str">
            <v>GAS_POS_292</v>
          </cell>
        </row>
        <row r="4788">
          <cell r="C4788" t="str">
            <v>GAS_POS_293</v>
          </cell>
        </row>
        <row r="4789">
          <cell r="C4789" t="str">
            <v>GAS_POS_294</v>
          </cell>
        </row>
        <row r="4790">
          <cell r="C4790" t="str">
            <v>GAS_POS_295</v>
          </cell>
        </row>
        <row r="4791">
          <cell r="C4791" t="str">
            <v>GAS_POS_296</v>
          </cell>
        </row>
        <row r="4792">
          <cell r="C4792" t="str">
            <v>GAS_POS_297</v>
          </cell>
        </row>
        <row r="4793">
          <cell r="C4793" t="str">
            <v>GAS_POS_298</v>
          </cell>
        </row>
        <row r="4794">
          <cell r="C4794" t="str">
            <v>GAS_POS_299</v>
          </cell>
        </row>
        <row r="4795">
          <cell r="C4795" t="str">
            <v>GAS_POS_300</v>
          </cell>
        </row>
        <row r="4796">
          <cell r="C4796" t="str">
            <v>GAS_POS_301</v>
          </cell>
        </row>
        <row r="4797">
          <cell r="C4797" t="str">
            <v>GAS_POS_302</v>
          </cell>
        </row>
        <row r="4798">
          <cell r="C4798" t="str">
            <v>GAS_POS_303</v>
          </cell>
        </row>
        <row r="4799">
          <cell r="C4799" t="str">
            <v>GAS_POS_304</v>
          </cell>
        </row>
        <row r="4800">
          <cell r="C4800" t="str">
            <v>GAS_POS_305</v>
          </cell>
        </row>
        <row r="4801">
          <cell r="C4801" t="str">
            <v>GAS_POS_306</v>
          </cell>
        </row>
        <row r="4802">
          <cell r="C4802" t="str">
            <v>GAS_POS_307</v>
          </cell>
        </row>
        <row r="4803">
          <cell r="C4803" t="str">
            <v>GAS_POS_308</v>
          </cell>
        </row>
        <row r="4804">
          <cell r="C4804" t="str">
            <v>GAS_POS_309</v>
          </cell>
        </row>
        <row r="4805">
          <cell r="C4805" t="str">
            <v>GAS_POS_310</v>
          </cell>
        </row>
        <row r="4806">
          <cell r="C4806" t="str">
            <v>GAS_POS_311</v>
          </cell>
        </row>
        <row r="4807">
          <cell r="C4807" t="str">
            <v>GAS_POS_312</v>
          </cell>
        </row>
        <row r="4808">
          <cell r="C4808" t="str">
            <v>GAS_POS_313</v>
          </cell>
        </row>
        <row r="4809">
          <cell r="C4809" t="str">
            <v>GAS_POS_314</v>
          </cell>
        </row>
        <row r="4810">
          <cell r="C4810" t="str">
            <v>GAS_POS_315</v>
          </cell>
        </row>
        <row r="4811">
          <cell r="C4811" t="str">
            <v>GAS_POS_316</v>
          </cell>
        </row>
        <row r="4812">
          <cell r="C4812" t="str">
            <v>GAS_POS_317</v>
          </cell>
        </row>
        <row r="4813">
          <cell r="C4813" t="str">
            <v>GAS_POS_318</v>
          </cell>
        </row>
        <row r="4814">
          <cell r="C4814" t="str">
            <v>GAS_POS_319</v>
          </cell>
        </row>
        <row r="4815">
          <cell r="C4815" t="str">
            <v>GAS_POS_320</v>
          </cell>
        </row>
        <row r="4816">
          <cell r="C4816" t="str">
            <v>GAS_POS_321</v>
          </cell>
        </row>
        <row r="4817">
          <cell r="C4817" t="str">
            <v>GAS_POS_322</v>
          </cell>
        </row>
        <row r="4818">
          <cell r="C4818" t="str">
            <v>GAS_POS_323</v>
          </cell>
        </row>
        <row r="4819">
          <cell r="C4819" t="str">
            <v>GAS_POS_324</v>
          </cell>
        </row>
        <row r="4820">
          <cell r="C4820" t="str">
            <v>GAS_POS_325</v>
          </cell>
        </row>
        <row r="4821">
          <cell r="C4821" t="str">
            <v>GAS_POS_326</v>
          </cell>
        </row>
        <row r="4822">
          <cell r="C4822" t="str">
            <v>GAS_POS_327</v>
          </cell>
        </row>
        <row r="4823">
          <cell r="C4823" t="str">
            <v>GAS_POS_328</v>
          </cell>
        </row>
        <row r="4824">
          <cell r="C4824" t="str">
            <v>GAS_POS_329</v>
          </cell>
        </row>
        <row r="4825">
          <cell r="C4825" t="str">
            <v>GAS_POS_330</v>
          </cell>
        </row>
        <row r="4826">
          <cell r="C4826" t="str">
            <v>GAS_POS_331</v>
          </cell>
        </row>
        <row r="4827">
          <cell r="C4827" t="str">
            <v>GAS_POS_332</v>
          </cell>
        </row>
        <row r="4828">
          <cell r="C4828" t="str">
            <v>GAS_POS_333</v>
          </cell>
        </row>
        <row r="4829">
          <cell r="C4829" t="str">
            <v>GAS_POS_334</v>
          </cell>
        </row>
        <row r="4830">
          <cell r="C4830" t="str">
            <v>GAS_POS_335</v>
          </cell>
        </row>
        <row r="4831">
          <cell r="C4831" t="str">
            <v>GAS_POS_336</v>
          </cell>
        </row>
        <row r="4832">
          <cell r="C4832" t="str">
            <v>GAS_POS_337</v>
          </cell>
        </row>
        <row r="4833">
          <cell r="C4833" t="str">
            <v>GAS_POS_338</v>
          </cell>
        </row>
        <row r="4834">
          <cell r="C4834" t="str">
            <v>GAS_POS_339</v>
          </cell>
        </row>
        <row r="4835">
          <cell r="C4835" t="str">
            <v>GAS_POS_340</v>
          </cell>
        </row>
        <row r="4836">
          <cell r="C4836" t="str">
            <v>GAS_POS_341</v>
          </cell>
        </row>
        <row r="4837">
          <cell r="C4837" t="str">
            <v>GAS_POS_342</v>
          </cell>
        </row>
        <row r="4838">
          <cell r="C4838" t="str">
            <v>GAS_POS_343</v>
          </cell>
        </row>
        <row r="4839">
          <cell r="C4839" t="str">
            <v>GAS_POS_344</v>
          </cell>
        </row>
        <row r="4840">
          <cell r="C4840" t="str">
            <v>GAS_POS_345</v>
          </cell>
        </row>
        <row r="4841">
          <cell r="C4841" t="str">
            <v>GAS_POS_346</v>
          </cell>
        </row>
        <row r="4842">
          <cell r="C4842" t="str">
            <v>GAS_POS_347</v>
          </cell>
        </row>
        <row r="4843">
          <cell r="C4843" t="str">
            <v>GAS_POS_348</v>
          </cell>
        </row>
        <row r="4844">
          <cell r="C4844" t="str">
            <v>GAS_POS_349</v>
          </cell>
        </row>
        <row r="4845">
          <cell r="C4845" t="str">
            <v>GAS_POS_350</v>
          </cell>
        </row>
        <row r="4846">
          <cell r="C4846" t="str">
            <v>GAS_POS_351</v>
          </cell>
        </row>
        <row r="4847">
          <cell r="C4847" t="str">
            <v>GAS_POS_352</v>
          </cell>
        </row>
        <row r="4848">
          <cell r="C4848" t="str">
            <v>GAS_POS_353</v>
          </cell>
        </row>
        <row r="4849">
          <cell r="C4849" t="str">
            <v>GAS_POS_354</v>
          </cell>
        </row>
        <row r="4850">
          <cell r="C4850" t="str">
            <v>GAS_POS_355</v>
          </cell>
        </row>
        <row r="4851">
          <cell r="C4851" t="str">
            <v>GAS_POS_356</v>
          </cell>
        </row>
        <row r="4852">
          <cell r="C4852" t="str">
            <v>GAS_POS_357</v>
          </cell>
        </row>
        <row r="4853">
          <cell r="C4853" t="str">
            <v>GAS_POS_358</v>
          </cell>
        </row>
        <row r="4854">
          <cell r="C4854" t="str">
            <v>GAS_POS_359</v>
          </cell>
        </row>
        <row r="4855">
          <cell r="C4855" t="str">
            <v>GAS_POS_360</v>
          </cell>
        </row>
        <row r="4856">
          <cell r="C4856" t="str">
            <v>GAS_POS_361</v>
          </cell>
        </row>
        <row r="4857">
          <cell r="C4857" t="str">
            <v>GAS_POS_362</v>
          </cell>
        </row>
        <row r="4858">
          <cell r="C4858" t="str">
            <v>GAS_POS_363</v>
          </cell>
        </row>
        <row r="4859">
          <cell r="C4859" t="str">
            <v>GAS_POS_364</v>
          </cell>
        </row>
        <row r="4860">
          <cell r="C4860" t="str">
            <v>GAS_POS_365</v>
          </cell>
        </row>
        <row r="4861">
          <cell r="C4861" t="str">
            <v>GAS_POS_366</v>
          </cell>
        </row>
        <row r="4862">
          <cell r="C4862" t="str">
            <v>GAS_POS_367</v>
          </cell>
        </row>
        <row r="4863">
          <cell r="C4863" t="str">
            <v>GAS_POS_368</v>
          </cell>
        </row>
        <row r="4864">
          <cell r="C4864" t="str">
            <v>GAS_POS_369</v>
          </cell>
        </row>
        <row r="4865">
          <cell r="C4865" t="str">
            <v>GAS_POS_370</v>
          </cell>
        </row>
        <row r="4866">
          <cell r="C4866" t="str">
            <v>GAS_POS_371</v>
          </cell>
        </row>
        <row r="4867">
          <cell r="C4867" t="str">
            <v>GAS_POS_372</v>
          </cell>
        </row>
        <row r="4868">
          <cell r="C4868" t="str">
            <v>GAS_POS_373</v>
          </cell>
        </row>
        <row r="4869">
          <cell r="C4869" t="str">
            <v>GAS_POS_374</v>
          </cell>
        </row>
        <row r="4870">
          <cell r="C4870" t="str">
            <v>GAS_POS_375</v>
          </cell>
        </row>
        <row r="4871">
          <cell r="C4871" t="str">
            <v>GAS_POS_376</v>
          </cell>
        </row>
        <row r="4872">
          <cell r="C4872" t="str">
            <v>GAS_POS_377</v>
          </cell>
        </row>
        <row r="4873">
          <cell r="C4873" t="str">
            <v>GAS_POS_378</v>
          </cell>
        </row>
        <row r="4874">
          <cell r="C4874" t="str">
            <v>GAS_POS_379</v>
          </cell>
        </row>
        <row r="4875">
          <cell r="C4875" t="str">
            <v>GAS_POS_380</v>
          </cell>
        </row>
        <row r="4876">
          <cell r="C4876" t="str">
            <v>GAS_POS_381</v>
          </cell>
        </row>
        <row r="4877">
          <cell r="C4877" t="str">
            <v>GAS_POS_382</v>
          </cell>
        </row>
        <row r="4878">
          <cell r="C4878" t="str">
            <v>GAS_POS_383</v>
          </cell>
        </row>
        <row r="4879">
          <cell r="C4879" t="str">
            <v>GAS_POS_384</v>
          </cell>
        </row>
        <row r="4880">
          <cell r="C4880" t="str">
            <v>GAS_POS_385</v>
          </cell>
        </row>
        <row r="4881">
          <cell r="C4881" t="str">
            <v>GAS_POS_386</v>
          </cell>
        </row>
        <row r="4882">
          <cell r="C4882" t="str">
            <v>GAS_POS_387</v>
          </cell>
        </row>
        <row r="4883">
          <cell r="C4883" t="str">
            <v>GAS_POS_388</v>
          </cell>
        </row>
        <row r="4884">
          <cell r="C4884" t="str">
            <v>GAS_POS_389</v>
          </cell>
        </row>
        <row r="4885">
          <cell r="C4885" t="str">
            <v>GAS_POS_390</v>
          </cell>
        </row>
        <row r="4886">
          <cell r="C4886" t="str">
            <v>GAS_POS_391</v>
          </cell>
        </row>
        <row r="4887">
          <cell r="C4887" t="str">
            <v>GAS_POS_392</v>
          </cell>
        </row>
        <row r="4888">
          <cell r="C4888" t="str">
            <v>GAS_POS_393</v>
          </cell>
        </row>
        <row r="4889">
          <cell r="C4889" t="str">
            <v>GAS_POS_394</v>
          </cell>
        </row>
        <row r="4890">
          <cell r="C4890" t="str">
            <v>GAS_POS_395</v>
          </cell>
        </row>
        <row r="4891">
          <cell r="C4891" t="str">
            <v>GAS_POS_396</v>
          </cell>
        </row>
        <row r="4892">
          <cell r="C4892" t="str">
            <v>GAS_POS_397</v>
          </cell>
        </row>
        <row r="4893">
          <cell r="C4893" t="str">
            <v>GAS_POS_398</v>
          </cell>
        </row>
        <row r="4894">
          <cell r="C4894" t="str">
            <v>GAS_POS_399</v>
          </cell>
        </row>
        <row r="4895">
          <cell r="C4895" t="str">
            <v>GAS_POS_400</v>
          </cell>
        </row>
        <row r="4896">
          <cell r="C4896" t="str">
            <v>GAS_POS_401</v>
          </cell>
        </row>
        <row r="4897">
          <cell r="C4897" t="str">
            <v>GAS_POS_402</v>
          </cell>
        </row>
        <row r="4898">
          <cell r="C4898" t="str">
            <v>GAS_POS_403</v>
          </cell>
        </row>
        <row r="4899">
          <cell r="C4899" t="str">
            <v>GAS_POS_404</v>
          </cell>
        </row>
        <row r="4900">
          <cell r="C4900" t="str">
            <v>GAS_POS_405</v>
          </cell>
        </row>
        <row r="4901">
          <cell r="C4901" t="str">
            <v>GAS_POS_406</v>
          </cell>
        </row>
        <row r="4902">
          <cell r="C4902" t="str">
            <v>GAS_POS_407</v>
          </cell>
        </row>
        <row r="4903">
          <cell r="C4903" t="str">
            <v>GAS_POS_408</v>
          </cell>
        </row>
        <row r="4904">
          <cell r="C4904" t="str">
            <v>GAS_POS_409</v>
          </cell>
        </row>
        <row r="4905">
          <cell r="C4905" t="str">
            <v>GAS_POS_410</v>
          </cell>
        </row>
        <row r="4906">
          <cell r="C4906" t="str">
            <v>GAS_POS_411</v>
          </cell>
        </row>
        <row r="4907">
          <cell r="C4907" t="str">
            <v>GAS_POS_412</v>
          </cell>
        </row>
        <row r="4908">
          <cell r="C4908" t="str">
            <v>GAS_POS_413</v>
          </cell>
        </row>
        <row r="4909">
          <cell r="C4909" t="str">
            <v>GAS_POS_414</v>
          </cell>
        </row>
        <row r="4910">
          <cell r="C4910" t="str">
            <v>GAS_POS_415</v>
          </cell>
        </row>
        <row r="4911">
          <cell r="C4911" t="str">
            <v>GAS_POS_416</v>
          </cell>
        </row>
        <row r="4912">
          <cell r="C4912" t="str">
            <v>GAS_POS_417</v>
          </cell>
        </row>
        <row r="4913">
          <cell r="C4913" t="str">
            <v>GAS_POS_418</v>
          </cell>
        </row>
        <row r="4914">
          <cell r="C4914" t="str">
            <v>GAS_POS_419</v>
          </cell>
        </row>
        <row r="4915">
          <cell r="C4915" t="str">
            <v>GAS_POS_420</v>
          </cell>
        </row>
        <row r="4916">
          <cell r="C4916" t="str">
            <v>GAS_POS_421</v>
          </cell>
        </row>
        <row r="4917">
          <cell r="C4917" t="str">
            <v>GAS_POS_422</v>
          </cell>
        </row>
        <row r="4918">
          <cell r="C4918" t="str">
            <v>GAS_POS_423</v>
          </cell>
        </row>
        <row r="4919">
          <cell r="C4919" t="str">
            <v>GAS_POS_424</v>
          </cell>
        </row>
        <row r="4920">
          <cell r="C4920" t="str">
            <v>GAS_POS_425</v>
          </cell>
        </row>
        <row r="4921">
          <cell r="C4921" t="str">
            <v>GAS_POS_426</v>
          </cell>
        </row>
        <row r="4922">
          <cell r="C4922" t="str">
            <v>GAS_POS_427</v>
          </cell>
        </row>
        <row r="4923">
          <cell r="C4923" t="str">
            <v>GAS_POS_428</v>
          </cell>
        </row>
        <row r="4924">
          <cell r="C4924" t="str">
            <v>GAS_POS_429</v>
          </cell>
        </row>
        <row r="4925">
          <cell r="C4925" t="str">
            <v>GAS_POS_430</v>
          </cell>
        </row>
        <row r="4926">
          <cell r="C4926" t="str">
            <v>GAS_POS_431</v>
          </cell>
        </row>
        <row r="4927">
          <cell r="C4927" t="str">
            <v>GAS_POS_432</v>
          </cell>
        </row>
        <row r="4928">
          <cell r="C4928" t="str">
            <v>GAS_POS_433</v>
          </cell>
        </row>
        <row r="4929">
          <cell r="C4929" t="str">
            <v>GAS_POS_434</v>
          </cell>
        </row>
        <row r="4930">
          <cell r="C4930" t="str">
            <v>GAS_POS_435</v>
          </cell>
        </row>
        <row r="4931">
          <cell r="C4931" t="str">
            <v>GAS_POS_436</v>
          </cell>
        </row>
        <row r="4932">
          <cell r="C4932" t="str">
            <v>GAS_POS_437</v>
          </cell>
        </row>
        <row r="4933">
          <cell r="C4933" t="str">
            <v>GAS_POS_438</v>
          </cell>
        </row>
        <row r="4934">
          <cell r="C4934" t="str">
            <v>GAS_POS_439</v>
          </cell>
        </row>
        <row r="4935">
          <cell r="C4935" t="str">
            <v>GAS_POS_440</v>
          </cell>
        </row>
        <row r="4936">
          <cell r="C4936" t="str">
            <v>GAS_POS_441</v>
          </cell>
        </row>
        <row r="4937">
          <cell r="C4937" t="str">
            <v>GAS_POS_442</v>
          </cell>
        </row>
        <row r="4938">
          <cell r="C4938" t="str">
            <v>GAS_POS_443</v>
          </cell>
        </row>
        <row r="4939">
          <cell r="C4939" t="str">
            <v>GAS_POS_444</v>
          </cell>
        </row>
        <row r="4940">
          <cell r="C4940" t="str">
            <v>GAS_POS_445</v>
          </cell>
        </row>
        <row r="4941">
          <cell r="C4941" t="str">
            <v>GAS_POS_446</v>
          </cell>
        </row>
        <row r="4942">
          <cell r="C4942" t="str">
            <v>GAS_POS_447</v>
          </cell>
        </row>
        <row r="4943">
          <cell r="C4943" t="str">
            <v>GAS_POS_448</v>
          </cell>
        </row>
        <row r="4944">
          <cell r="C4944" t="str">
            <v>GAS_POS_449</v>
          </cell>
        </row>
        <row r="4945">
          <cell r="C4945" t="str">
            <v>GAS_POS_450</v>
          </cell>
        </row>
        <row r="4946">
          <cell r="C4946" t="str">
            <v>GAS_POS_451</v>
          </cell>
        </row>
        <row r="4947">
          <cell r="C4947" t="str">
            <v>GAS_POS_452</v>
          </cell>
        </row>
        <row r="4948">
          <cell r="C4948" t="str">
            <v>GAS_POS_453</v>
          </cell>
        </row>
        <row r="4949">
          <cell r="C4949" t="str">
            <v>GAS_POS_454</v>
          </cell>
        </row>
        <row r="4950">
          <cell r="C4950" t="str">
            <v>GAS_POS_455</v>
          </cell>
        </row>
        <row r="4951">
          <cell r="C4951" t="str">
            <v>GAS_POS_456</v>
          </cell>
        </row>
        <row r="4952">
          <cell r="C4952" t="str">
            <v>GAS_POS_457</v>
          </cell>
        </row>
        <row r="4953">
          <cell r="C4953" t="str">
            <v>GAS_POS_458</v>
          </cell>
        </row>
        <row r="4954">
          <cell r="C4954" t="str">
            <v>GAS_POS_459</v>
          </cell>
        </row>
        <row r="4955">
          <cell r="C4955" t="str">
            <v>GAS_POS_460</v>
          </cell>
        </row>
        <row r="4956">
          <cell r="C4956" t="str">
            <v>GAS_POS_461</v>
          </cell>
        </row>
        <row r="4957">
          <cell r="C4957" t="str">
            <v>GAS_POS_462</v>
          </cell>
        </row>
        <row r="4958">
          <cell r="C4958" t="str">
            <v>GAS_POS_463</v>
          </cell>
        </row>
        <row r="4959">
          <cell r="C4959" t="str">
            <v>GAS_POS_464</v>
          </cell>
        </row>
        <row r="4960">
          <cell r="C4960" t="str">
            <v>GAS_POS_465</v>
          </cell>
        </row>
        <row r="4961">
          <cell r="C4961" t="str">
            <v>GAS_POS_466</v>
          </cell>
        </row>
        <row r="4962">
          <cell r="C4962" t="str">
            <v>GAS_POS_467</v>
          </cell>
        </row>
        <row r="4963">
          <cell r="C4963" t="str">
            <v>GAS_POS_468</v>
          </cell>
        </row>
        <row r="4964">
          <cell r="C4964" t="str">
            <v>GAS_POS_469</v>
          </cell>
        </row>
        <row r="4965">
          <cell r="C4965" t="str">
            <v>GAS_POS_470</v>
          </cell>
        </row>
        <row r="4966">
          <cell r="C4966" t="str">
            <v>GAS_POS_471</v>
          </cell>
        </row>
        <row r="4967">
          <cell r="C4967" t="str">
            <v>GAS_POS_472</v>
          </cell>
        </row>
        <row r="4968">
          <cell r="C4968" t="str">
            <v>GAS_POS_473</v>
          </cell>
        </row>
        <row r="4969">
          <cell r="C4969" t="str">
            <v>GAS_POS_474</v>
          </cell>
        </row>
        <row r="4970">
          <cell r="C4970" t="str">
            <v>GAS_POS_475</v>
          </cell>
        </row>
        <row r="4971">
          <cell r="C4971" t="str">
            <v>GAS_POS_476</v>
          </cell>
        </row>
        <row r="4972">
          <cell r="C4972" t="str">
            <v>GAS_POS_477</v>
          </cell>
        </row>
        <row r="4973">
          <cell r="C4973" t="str">
            <v>GAS_POS_478</v>
          </cell>
        </row>
        <row r="4974">
          <cell r="C4974" t="str">
            <v>GAS_POS_479</v>
          </cell>
        </row>
        <row r="4975">
          <cell r="C4975" t="str">
            <v>GAS_POS_480</v>
          </cell>
        </row>
        <row r="4976">
          <cell r="C4976" t="str">
            <v>GAS_POS_481</v>
          </cell>
        </row>
        <row r="4977">
          <cell r="C4977" t="str">
            <v>GAS_POS_482</v>
          </cell>
        </row>
        <row r="4978">
          <cell r="C4978" t="str">
            <v>GAS_POS_483</v>
          </cell>
        </row>
        <row r="4979">
          <cell r="C4979" t="str">
            <v>GAS_POS_484</v>
          </cell>
        </row>
        <row r="4980">
          <cell r="C4980" t="str">
            <v>GAS_POS_485</v>
          </cell>
        </row>
        <row r="4981">
          <cell r="C4981" t="str">
            <v>GAS_POS_486</v>
          </cell>
        </row>
        <row r="4982">
          <cell r="C4982" t="str">
            <v>GAS_POS_487</v>
          </cell>
        </row>
        <row r="4983">
          <cell r="C4983" t="str">
            <v>GAS_POS_488</v>
          </cell>
        </row>
        <row r="4984">
          <cell r="C4984" t="str">
            <v>GAS_POS_489</v>
          </cell>
        </row>
        <row r="4985">
          <cell r="C4985" t="str">
            <v>GAS_POS_490</v>
          </cell>
        </row>
        <row r="4986">
          <cell r="C4986" t="str">
            <v>GAS_POS_491</v>
          </cell>
        </row>
        <row r="4987">
          <cell r="C4987" t="str">
            <v>GAS_POS_492</v>
          </cell>
        </row>
        <row r="4988">
          <cell r="C4988" t="str">
            <v>GAS_POS_493</v>
          </cell>
        </row>
        <row r="4989">
          <cell r="C4989" t="str">
            <v>GAS_POS_494</v>
          </cell>
        </row>
        <row r="4990">
          <cell r="C4990" t="str">
            <v>GAS_POS_495</v>
          </cell>
        </row>
        <row r="4991">
          <cell r="C4991" t="str">
            <v>GAS_POS_496</v>
          </cell>
        </row>
        <row r="4992">
          <cell r="C4992" t="str">
            <v>GAS_POS_497</v>
          </cell>
        </row>
        <row r="4993">
          <cell r="C4993" t="str">
            <v>GAS_POS_498</v>
          </cell>
        </row>
        <row r="4994">
          <cell r="C4994" t="str">
            <v>GAS_POS_499</v>
          </cell>
        </row>
        <row r="4995">
          <cell r="C4995" t="str">
            <v>GAS_POS_500</v>
          </cell>
        </row>
        <row r="4996">
          <cell r="C4996" t="str">
            <v>GAS_POS_501</v>
          </cell>
        </row>
        <row r="4997">
          <cell r="C4997" t="str">
            <v>GAS_POS_502</v>
          </cell>
        </row>
        <row r="4998">
          <cell r="C4998" t="str">
            <v>GAS_POS_503</v>
          </cell>
        </row>
        <row r="4999">
          <cell r="C4999" t="str">
            <v>GAS_POS_504</v>
          </cell>
        </row>
        <row r="5000">
          <cell r="C5000" t="str">
            <v>GAS_POS_505</v>
          </cell>
        </row>
        <row r="5001">
          <cell r="C5001" t="str">
            <v>GAS_POS_506</v>
          </cell>
        </row>
        <row r="5002">
          <cell r="C5002" t="str">
            <v>GAS_POS_507</v>
          </cell>
        </row>
        <row r="5003">
          <cell r="C5003" t="str">
            <v>GAS_POS_508</v>
          </cell>
        </row>
        <row r="5004">
          <cell r="C5004" t="str">
            <v>GAS_POS_509</v>
          </cell>
        </row>
        <row r="5005">
          <cell r="C5005" t="str">
            <v>GAS_POS_510</v>
          </cell>
        </row>
        <row r="5006">
          <cell r="C5006" t="str">
            <v>GAS_POS_511</v>
          </cell>
        </row>
        <row r="5007">
          <cell r="C5007" t="str">
            <v>GAS_POS_512</v>
          </cell>
        </row>
        <row r="5008">
          <cell r="C5008" t="str">
            <v>GAS_POS_513</v>
          </cell>
        </row>
        <row r="5009">
          <cell r="C5009" t="str">
            <v>GAS_POS_514</v>
          </cell>
        </row>
        <row r="5010">
          <cell r="C5010" t="str">
            <v>GAS_POS_515</v>
          </cell>
        </row>
        <row r="5011">
          <cell r="C5011" t="str">
            <v>GAS_POS_516</v>
          </cell>
        </row>
        <row r="5012">
          <cell r="C5012" t="str">
            <v>GAS_POS_517</v>
          </cell>
        </row>
        <row r="5013">
          <cell r="C5013" t="str">
            <v>GAS_POS_518</v>
          </cell>
        </row>
        <row r="5014">
          <cell r="C5014" t="str">
            <v>GAS_POS_519</v>
          </cell>
        </row>
        <row r="5015">
          <cell r="C5015" t="str">
            <v>GAS_POS_520</v>
          </cell>
        </row>
        <row r="5016">
          <cell r="C5016" t="str">
            <v>GAS_POS_521</v>
          </cell>
        </row>
        <row r="5017">
          <cell r="C5017" t="str">
            <v>GAS_POS_522</v>
          </cell>
        </row>
        <row r="5018">
          <cell r="C5018" t="str">
            <v>GAS_POS_523</v>
          </cell>
        </row>
        <row r="5019">
          <cell r="C5019" t="str">
            <v>GAS_POS_524</v>
          </cell>
        </row>
        <row r="5020">
          <cell r="C5020" t="str">
            <v>GAS_POS_525</v>
          </cell>
        </row>
        <row r="5021">
          <cell r="C5021" t="str">
            <v>GAS_POS_526</v>
          </cell>
        </row>
        <row r="5022">
          <cell r="C5022" t="str">
            <v>GAS_POS_527</v>
          </cell>
        </row>
        <row r="5023">
          <cell r="C5023" t="str">
            <v>GAS_POS_528</v>
          </cell>
        </row>
        <row r="5024">
          <cell r="C5024" t="str">
            <v>GAS_POS_529</v>
          </cell>
        </row>
        <row r="5025">
          <cell r="C5025" t="str">
            <v>GAS_POS_530</v>
          </cell>
        </row>
        <row r="5026">
          <cell r="C5026" t="str">
            <v>GAS_POS_531</v>
          </cell>
        </row>
        <row r="5027">
          <cell r="C5027" t="str">
            <v>GAS_POS_532</v>
          </cell>
        </row>
        <row r="5028">
          <cell r="C5028" t="str">
            <v>GAS_POS_533</v>
          </cell>
        </row>
        <row r="5029">
          <cell r="C5029" t="str">
            <v>GAS_POS_534</v>
          </cell>
        </row>
        <row r="5030">
          <cell r="C5030" t="str">
            <v>GAS_POS_535</v>
          </cell>
        </row>
        <row r="5031">
          <cell r="C5031" t="str">
            <v>GAS_POS_536</v>
          </cell>
        </row>
        <row r="5032">
          <cell r="C5032" t="str">
            <v>GAS_POS_537</v>
          </cell>
        </row>
        <row r="5033">
          <cell r="C5033" t="str">
            <v>GAS_POS_538</v>
          </cell>
        </row>
        <row r="5034">
          <cell r="C5034" t="str">
            <v>GAS_POS_539</v>
          </cell>
        </row>
        <row r="5035">
          <cell r="C5035" t="str">
            <v>GAS_POS_540</v>
          </cell>
        </row>
        <row r="5036">
          <cell r="C5036" t="str">
            <v>GAS_POS_541</v>
          </cell>
        </row>
        <row r="5037">
          <cell r="C5037" t="str">
            <v>GAS_POS_542</v>
          </cell>
        </row>
        <row r="5038">
          <cell r="C5038" t="str">
            <v>GAS_POS_543</v>
          </cell>
        </row>
        <row r="5039">
          <cell r="C5039" t="str">
            <v>GAS_POS_544</v>
          </cell>
        </row>
        <row r="5040">
          <cell r="C5040" t="str">
            <v>GAS_POS_545</v>
          </cell>
        </row>
        <row r="5041">
          <cell r="C5041" t="str">
            <v>GAS_POS_546</v>
          </cell>
        </row>
        <row r="5042">
          <cell r="C5042" t="str">
            <v>GAS_POS_547</v>
          </cell>
        </row>
        <row r="5043">
          <cell r="C5043" t="str">
            <v>GAS_POS_548</v>
          </cell>
        </row>
        <row r="5044">
          <cell r="C5044" t="str">
            <v>GAS_POS_549</v>
          </cell>
        </row>
        <row r="5045">
          <cell r="C5045" t="str">
            <v>GAS_POS_550</v>
          </cell>
        </row>
        <row r="5046">
          <cell r="C5046" t="str">
            <v>GAS_POS_551</v>
          </cell>
        </row>
        <row r="5047">
          <cell r="C5047" t="str">
            <v>GAS_POS_552</v>
          </cell>
        </row>
        <row r="5048">
          <cell r="C5048" t="str">
            <v>GAS_POS_553</v>
          </cell>
        </row>
        <row r="5049">
          <cell r="C5049" t="str">
            <v>GAS_POS_554</v>
          </cell>
        </row>
        <row r="5050">
          <cell r="C5050" t="str">
            <v>GAS_POS_555</v>
          </cell>
        </row>
        <row r="5051">
          <cell r="C5051" t="str">
            <v>GAS_POS_556</v>
          </cell>
        </row>
        <row r="5052">
          <cell r="C5052" t="str">
            <v>GAS_POS_557</v>
          </cell>
        </row>
        <row r="5053">
          <cell r="C5053" t="str">
            <v>GAS_POS_558</v>
          </cell>
        </row>
        <row r="5054">
          <cell r="C5054" t="str">
            <v>GAS_POS_559</v>
          </cell>
        </row>
        <row r="5055">
          <cell r="C5055" t="str">
            <v>GAS_POS_560</v>
          </cell>
        </row>
        <row r="5056">
          <cell r="C5056" t="str">
            <v>GAS_POS_561</v>
          </cell>
        </row>
        <row r="5057">
          <cell r="C5057" t="str">
            <v>GAS_POS_562</v>
          </cell>
        </row>
        <row r="5058">
          <cell r="C5058" t="str">
            <v>GAS_POS_563</v>
          </cell>
        </row>
        <row r="5059">
          <cell r="C5059" t="str">
            <v>GAS_POS_564</v>
          </cell>
        </row>
        <row r="5060">
          <cell r="C5060" t="str">
            <v>GAS_POS_565</v>
          </cell>
        </row>
        <row r="5061">
          <cell r="C5061" t="str">
            <v>GAS_POS_566</v>
          </cell>
        </row>
        <row r="5062">
          <cell r="C5062" t="str">
            <v>GAS_POS_567</v>
          </cell>
        </row>
        <row r="5063">
          <cell r="C5063" t="str">
            <v>GAS_POS_568</v>
          </cell>
        </row>
        <row r="5064">
          <cell r="C5064" t="str">
            <v>GAS_POS_569</v>
          </cell>
        </row>
        <row r="5065">
          <cell r="C5065" t="str">
            <v>GAS_POS_570</v>
          </cell>
        </row>
        <row r="5066">
          <cell r="C5066" t="str">
            <v>GAS_POS_571</v>
          </cell>
        </row>
        <row r="5067">
          <cell r="C5067" t="str">
            <v>GAS_POS_572</v>
          </cell>
        </row>
        <row r="5068">
          <cell r="C5068" t="str">
            <v>GAS_POS_573</v>
          </cell>
        </row>
        <row r="5069">
          <cell r="C5069" t="str">
            <v>GAS_POS_574</v>
          </cell>
        </row>
        <row r="5070">
          <cell r="C5070" t="str">
            <v>GAS_POS_575</v>
          </cell>
        </row>
        <row r="5071">
          <cell r="C5071" t="str">
            <v>GAS_POS_576</v>
          </cell>
        </row>
        <row r="5072">
          <cell r="C5072" t="str">
            <v>GAS_POS_577</v>
          </cell>
        </row>
        <row r="5073">
          <cell r="C5073" t="str">
            <v>GAS_POS_578</v>
          </cell>
        </row>
        <row r="5074">
          <cell r="C5074" t="str">
            <v>GAS_POS_579</v>
          </cell>
        </row>
        <row r="5075">
          <cell r="C5075" t="str">
            <v>GAS_POS_580</v>
          </cell>
        </row>
        <row r="5076">
          <cell r="C5076" t="str">
            <v>GAS_POS_581</v>
          </cell>
        </row>
        <row r="5077">
          <cell r="C5077" t="str">
            <v>GAS_POS_582</v>
          </cell>
        </row>
        <row r="5078">
          <cell r="C5078" t="str">
            <v>GAS_POS_583</v>
          </cell>
        </row>
        <row r="5079">
          <cell r="C5079" t="str">
            <v>GAS_POS_584</v>
          </cell>
        </row>
        <row r="5080">
          <cell r="C5080" t="str">
            <v>GAS_POS_585</v>
          </cell>
        </row>
        <row r="5081">
          <cell r="C5081" t="str">
            <v>GAS_POS_586</v>
          </cell>
        </row>
        <row r="5082">
          <cell r="C5082" t="str">
            <v>GAS_POS_587</v>
          </cell>
        </row>
        <row r="5083">
          <cell r="C5083" t="str">
            <v>GAS_POS_588</v>
          </cell>
        </row>
        <row r="5084">
          <cell r="C5084" t="str">
            <v>GAS_POS_589</v>
          </cell>
        </row>
        <row r="5085">
          <cell r="C5085" t="str">
            <v>GAS_POS_590</v>
          </cell>
        </row>
        <row r="5086">
          <cell r="C5086" t="str">
            <v>GAS_POS_591</v>
          </cell>
        </row>
        <row r="5087">
          <cell r="C5087" t="str">
            <v>GAS_POS_592</v>
          </cell>
        </row>
        <row r="5088">
          <cell r="C5088" t="str">
            <v>GAS_POS_593</v>
          </cell>
        </row>
        <row r="5089">
          <cell r="C5089" t="str">
            <v>GAS_POS_594</v>
          </cell>
        </row>
        <row r="5090">
          <cell r="C5090" t="str">
            <v>GAS_POS_595</v>
          </cell>
        </row>
        <row r="5091">
          <cell r="C5091" t="str">
            <v>GAS_POS_596</v>
          </cell>
        </row>
        <row r="5092">
          <cell r="C5092" t="str">
            <v>GAS_POS_597</v>
          </cell>
        </row>
        <row r="5093">
          <cell r="C5093" t="str">
            <v>GAS_POS_598</v>
          </cell>
        </row>
        <row r="5094">
          <cell r="C5094" t="str">
            <v>GAS_POS_599</v>
          </cell>
        </row>
        <row r="5095">
          <cell r="C5095" t="str">
            <v>GAS_POS_600</v>
          </cell>
        </row>
        <row r="5096">
          <cell r="C5096" t="str">
            <v>GAS_POS_601</v>
          </cell>
        </row>
        <row r="5097">
          <cell r="C5097" t="str">
            <v>GAS_POS_602</v>
          </cell>
        </row>
        <row r="5098">
          <cell r="C5098" t="str">
            <v>GAS_POS_603</v>
          </cell>
        </row>
        <row r="5099">
          <cell r="C5099" t="str">
            <v>GAS_POS_604</v>
          </cell>
        </row>
        <row r="5100">
          <cell r="C5100" t="str">
            <v>GAS_POS_605</v>
          </cell>
        </row>
        <row r="5101">
          <cell r="C5101" t="str">
            <v>GAS_POS_606</v>
          </cell>
        </row>
        <row r="5102">
          <cell r="C5102" t="str">
            <v>GAS_POS_607</v>
          </cell>
        </row>
        <row r="5103">
          <cell r="C5103" t="str">
            <v>GAS_POS_608</v>
          </cell>
        </row>
        <row r="5104">
          <cell r="C5104" t="str">
            <v>GAS_POS_609</v>
          </cell>
        </row>
        <row r="5105">
          <cell r="C5105" t="str">
            <v>GAS_POS_610</v>
          </cell>
        </row>
        <row r="5106">
          <cell r="C5106" t="str">
            <v>GAS_POS_611</v>
          </cell>
        </row>
        <row r="5107">
          <cell r="C5107" t="str">
            <v>GAS_POS_612</v>
          </cell>
        </row>
        <row r="5108">
          <cell r="C5108" t="str">
            <v>GAS_POS_613</v>
          </cell>
        </row>
        <row r="5109">
          <cell r="C5109" t="str">
            <v>GAS_POS_614</v>
          </cell>
        </row>
        <row r="5110">
          <cell r="C5110" t="str">
            <v>GAS_POS_615</v>
          </cell>
        </row>
        <row r="5111">
          <cell r="C5111" t="str">
            <v>GAS_POS_616</v>
          </cell>
        </row>
        <row r="5112">
          <cell r="C5112" t="str">
            <v>GAS_POS_617</v>
          </cell>
        </row>
        <row r="5113">
          <cell r="C5113" t="str">
            <v>GAS_POS_618</v>
          </cell>
        </row>
        <row r="5114">
          <cell r="C5114" t="str">
            <v>GAS_POS_619</v>
          </cell>
        </row>
        <row r="5115">
          <cell r="C5115" t="str">
            <v>GAS_POS_620</v>
          </cell>
        </row>
        <row r="5116">
          <cell r="C5116" t="str">
            <v>GAS_POS_621</v>
          </cell>
        </row>
        <row r="5117">
          <cell r="C5117" t="str">
            <v>GAS_POS_622</v>
          </cell>
        </row>
        <row r="5118">
          <cell r="C5118" t="str">
            <v>GAS_POS_623</v>
          </cell>
        </row>
        <row r="5119">
          <cell r="C5119" t="str">
            <v>GAS_POS_624</v>
          </cell>
        </row>
        <row r="5120">
          <cell r="C5120" t="str">
            <v>GAS_POS_625</v>
          </cell>
        </row>
        <row r="5121">
          <cell r="C5121" t="str">
            <v>GAS_POS_626</v>
          </cell>
        </row>
        <row r="5122">
          <cell r="C5122" t="str">
            <v>GAS_POS_627</v>
          </cell>
        </row>
        <row r="5123">
          <cell r="C5123" t="str">
            <v>GAS_POS_628</v>
          </cell>
        </row>
        <row r="5124">
          <cell r="C5124" t="str">
            <v>GAS_POS_629</v>
          </cell>
        </row>
        <row r="5125">
          <cell r="C5125" t="str">
            <v>GAS_POS_630</v>
          </cell>
        </row>
        <row r="5126">
          <cell r="C5126" t="str">
            <v>GAS_POS_631</v>
          </cell>
        </row>
        <row r="5127">
          <cell r="C5127" t="str">
            <v>GAS_POS_632</v>
          </cell>
        </row>
        <row r="5128">
          <cell r="C5128" t="str">
            <v>GAS_POS_633</v>
          </cell>
        </row>
        <row r="5129">
          <cell r="C5129" t="str">
            <v>GAS_POS_634</v>
          </cell>
        </row>
        <row r="5130">
          <cell r="C5130" t="str">
            <v>GAS_POS_635</v>
          </cell>
        </row>
        <row r="5131">
          <cell r="C5131" t="str">
            <v>GAS_POS_636</v>
          </cell>
        </row>
        <row r="5132">
          <cell r="C5132" t="str">
            <v>GAS_POS_637</v>
          </cell>
        </row>
        <row r="5133">
          <cell r="C5133" t="str">
            <v>GAS_POS_638</v>
          </cell>
        </row>
        <row r="5134">
          <cell r="C5134" t="str">
            <v>GAS_POS_639</v>
          </cell>
        </row>
        <row r="5135">
          <cell r="C5135" t="str">
            <v>GAS_POS_640</v>
          </cell>
        </row>
        <row r="5136">
          <cell r="C5136" t="str">
            <v>GAS_POS_641</v>
          </cell>
        </row>
        <row r="5137">
          <cell r="C5137" t="str">
            <v>GAS_POS_642</v>
          </cell>
        </row>
        <row r="5138">
          <cell r="C5138" t="str">
            <v>GAS_POS_643</v>
          </cell>
        </row>
        <row r="5139">
          <cell r="C5139" t="str">
            <v>GAS_POS_644</v>
          </cell>
        </row>
        <row r="5140">
          <cell r="C5140" t="str">
            <v>GAS_POS_645</v>
          </cell>
        </row>
        <row r="5141">
          <cell r="C5141" t="str">
            <v>GAS_POS_646</v>
          </cell>
        </row>
        <row r="5142">
          <cell r="C5142" t="str">
            <v>GAS_POS_647</v>
          </cell>
        </row>
        <row r="5143">
          <cell r="C5143" t="str">
            <v>GAS_POS_648</v>
          </cell>
        </row>
        <row r="5144">
          <cell r="C5144" t="str">
            <v>GAS_POS_649</v>
          </cell>
        </row>
        <row r="5145">
          <cell r="C5145" t="str">
            <v>GAS_POS_650</v>
          </cell>
        </row>
        <row r="5146">
          <cell r="C5146" t="str">
            <v>GAS_POS_651</v>
          </cell>
        </row>
        <row r="5147">
          <cell r="C5147" t="str">
            <v>GAS_POS_652</v>
          </cell>
        </row>
        <row r="5148">
          <cell r="C5148" t="str">
            <v>GAS_POS_653</v>
          </cell>
        </row>
        <row r="5149">
          <cell r="C5149" t="str">
            <v>GAS_POS_654</v>
          </cell>
        </row>
        <row r="5150">
          <cell r="C5150" t="str">
            <v>GAS_POS_655</v>
          </cell>
        </row>
        <row r="5151">
          <cell r="C5151" t="str">
            <v>GAS_POS_656</v>
          </cell>
        </row>
        <row r="5152">
          <cell r="C5152" t="str">
            <v>GAS_POS_657</v>
          </cell>
        </row>
        <row r="5153">
          <cell r="C5153" t="str">
            <v>GAS_POS_658</v>
          </cell>
        </row>
        <row r="5154">
          <cell r="C5154" t="str">
            <v>GAS_POS_659</v>
          </cell>
        </row>
        <row r="5155">
          <cell r="C5155" t="str">
            <v>GAS_POS_660</v>
          </cell>
        </row>
        <row r="5156">
          <cell r="C5156" t="str">
            <v>GAS_POS_661</v>
          </cell>
        </row>
        <row r="5157">
          <cell r="C5157" t="str">
            <v>GAS_POS_662</v>
          </cell>
        </row>
        <row r="5158">
          <cell r="C5158" t="str">
            <v>GAS_POS_663</v>
          </cell>
        </row>
        <row r="5159">
          <cell r="C5159" t="str">
            <v>GAS_POS_664</v>
          </cell>
        </row>
        <row r="5160">
          <cell r="C5160" t="str">
            <v>GAS_POS_665</v>
          </cell>
        </row>
        <row r="5161">
          <cell r="C5161" t="str">
            <v>GAS_POS_666</v>
          </cell>
        </row>
        <row r="5162">
          <cell r="C5162" t="str">
            <v>GAS_POS_667</v>
          </cell>
        </row>
        <row r="5163">
          <cell r="C5163" t="str">
            <v>GAS_POS_668</v>
          </cell>
        </row>
        <row r="5164">
          <cell r="C5164" t="str">
            <v>GAS_POS_669</v>
          </cell>
        </row>
        <row r="5165">
          <cell r="C5165" t="str">
            <v>GAS_POS_670</v>
          </cell>
        </row>
        <row r="5166">
          <cell r="C5166" t="str">
            <v>GAS_POS_671</v>
          </cell>
        </row>
        <row r="5167">
          <cell r="C5167" t="str">
            <v>GAS_POS_672</v>
          </cell>
        </row>
        <row r="5168">
          <cell r="C5168" t="str">
            <v>GAS_POS_673</v>
          </cell>
        </row>
        <row r="5169">
          <cell r="C5169" t="str">
            <v>GAS_POS_674</v>
          </cell>
        </row>
        <row r="5170">
          <cell r="C5170" t="str">
            <v>GAS_POS_675</v>
          </cell>
        </row>
        <row r="5171">
          <cell r="C5171" t="str">
            <v>GAS_POS_676</v>
          </cell>
        </row>
        <row r="5172">
          <cell r="C5172" t="str">
            <v>GAS_POS_677</v>
          </cell>
        </row>
        <row r="5173">
          <cell r="C5173" t="str">
            <v>GAS_POS_678</v>
          </cell>
        </row>
        <row r="5174">
          <cell r="C5174" t="str">
            <v>GAS_POS_679</v>
          </cell>
        </row>
        <row r="5175">
          <cell r="C5175" t="str">
            <v>GAS_POS_680</v>
          </cell>
        </row>
        <row r="5176">
          <cell r="C5176" t="str">
            <v>GAS_POS_681</v>
          </cell>
        </row>
        <row r="5177">
          <cell r="C5177" t="str">
            <v>GAS_POS_682</v>
          </cell>
        </row>
        <row r="5178">
          <cell r="C5178" t="str">
            <v>GAS_POS_683</v>
          </cell>
        </row>
        <row r="5179">
          <cell r="C5179" t="str">
            <v>GAS_POS_684</v>
          </cell>
        </row>
        <row r="5180">
          <cell r="C5180" t="str">
            <v>GAS_POS_685</v>
          </cell>
        </row>
        <row r="5181">
          <cell r="C5181" t="str">
            <v>GAS_POS_686</v>
          </cell>
        </row>
        <row r="5182">
          <cell r="C5182" t="str">
            <v>GAS_POS_687</v>
          </cell>
        </row>
        <row r="5183">
          <cell r="C5183" t="str">
            <v>GAS_POS_688</v>
          </cell>
        </row>
        <row r="5184">
          <cell r="C5184" t="str">
            <v>GAS_POS_689</v>
          </cell>
        </row>
        <row r="5185">
          <cell r="C5185" t="str">
            <v>GAS_POS_690</v>
          </cell>
        </row>
        <row r="5186">
          <cell r="C5186" t="str">
            <v>GAS_POS_691</v>
          </cell>
        </row>
        <row r="5187">
          <cell r="C5187" t="str">
            <v>GAS_POS_692</v>
          </cell>
        </row>
        <row r="5188">
          <cell r="C5188" t="str">
            <v>GAS_POS_693</v>
          </cell>
        </row>
        <row r="5189">
          <cell r="C5189" t="str">
            <v>GAS_POS_694</v>
          </cell>
        </row>
        <row r="5190">
          <cell r="C5190" t="str">
            <v>GAS_POS_695</v>
          </cell>
        </row>
        <row r="5191">
          <cell r="C5191" t="str">
            <v>GAS_POS_696</v>
          </cell>
        </row>
        <row r="5192">
          <cell r="C5192" t="str">
            <v>GAS_POS_697</v>
          </cell>
        </row>
        <row r="5193">
          <cell r="C5193" t="str">
            <v>GAS_POS_698</v>
          </cell>
        </row>
        <row r="5194">
          <cell r="C5194" t="str">
            <v>GAS_POS_699</v>
          </cell>
        </row>
        <row r="5195">
          <cell r="C5195" t="str">
            <v>GAS_POS_700</v>
          </cell>
        </row>
        <row r="5196">
          <cell r="C5196" t="str">
            <v>GAS_POS_701</v>
          </cell>
        </row>
        <row r="5197">
          <cell r="C5197" t="str">
            <v>GAS_POS_702</v>
          </cell>
        </row>
        <row r="5198">
          <cell r="C5198" t="str">
            <v>GAS_POS_703</v>
          </cell>
        </row>
        <row r="5199">
          <cell r="C5199" t="str">
            <v>GAS_POS_704</v>
          </cell>
        </row>
        <row r="5200">
          <cell r="C5200" t="str">
            <v>GAS_POS_705</v>
          </cell>
        </row>
        <row r="5201">
          <cell r="C5201" t="str">
            <v>GAS_POS_706</v>
          </cell>
        </row>
        <row r="5202">
          <cell r="C5202" t="str">
            <v>GAS_POS_707</v>
          </cell>
        </row>
        <row r="5203">
          <cell r="C5203" t="str">
            <v>GAS_POS_708</v>
          </cell>
        </row>
        <row r="5204">
          <cell r="C5204" t="str">
            <v>GAS_POS_709</v>
          </cell>
        </row>
        <row r="5205">
          <cell r="C5205" t="str">
            <v>GAS_POS_710</v>
          </cell>
        </row>
        <row r="5206">
          <cell r="C5206" t="str">
            <v>GAS_POS_711</v>
          </cell>
        </row>
        <row r="5207">
          <cell r="C5207" t="str">
            <v>GAS_POS_712</v>
          </cell>
        </row>
        <row r="5208">
          <cell r="C5208" t="str">
            <v>GAS_POS_713</v>
          </cell>
        </row>
        <row r="5209">
          <cell r="C5209" t="str">
            <v>GAS_POS_714</v>
          </cell>
        </row>
        <row r="5210">
          <cell r="C5210" t="str">
            <v>GAS_POS_715</v>
          </cell>
        </row>
        <row r="5211">
          <cell r="C5211" t="str">
            <v>GAS_POS_716</v>
          </cell>
        </row>
        <row r="5212">
          <cell r="C5212" t="str">
            <v>GAS_POS_717</v>
          </cell>
        </row>
        <row r="5213">
          <cell r="C5213" t="str">
            <v>GAS_POS_718</v>
          </cell>
        </row>
        <row r="5214">
          <cell r="C5214" t="str">
            <v>GAS_POS_719</v>
          </cell>
        </row>
        <row r="5215">
          <cell r="C5215" t="str">
            <v>GAS_POS_720</v>
          </cell>
        </row>
        <row r="5216">
          <cell r="C5216" t="str">
            <v>GAS_POS_721</v>
          </cell>
        </row>
        <row r="5217">
          <cell r="C5217" t="str">
            <v>GAS_POS_722</v>
          </cell>
        </row>
        <row r="5218">
          <cell r="C5218" t="str">
            <v>GAS_POS_723</v>
          </cell>
        </row>
        <row r="5219">
          <cell r="C5219" t="str">
            <v>GAS_POS_724</v>
          </cell>
        </row>
        <row r="5220">
          <cell r="C5220" t="str">
            <v>GAS_POS_725</v>
          </cell>
        </row>
        <row r="5221">
          <cell r="C5221" t="str">
            <v>GAS_POS_726</v>
          </cell>
        </row>
        <row r="5222">
          <cell r="C5222" t="str">
            <v>GAS_POS_727</v>
          </cell>
        </row>
        <row r="5223">
          <cell r="C5223" t="str">
            <v>GAS_POS_728</v>
          </cell>
        </row>
        <row r="5224">
          <cell r="C5224" t="str">
            <v>GAS_POS_729</v>
          </cell>
        </row>
        <row r="5225">
          <cell r="C5225" t="str">
            <v>GAS_POS_730</v>
          </cell>
        </row>
        <row r="5226">
          <cell r="C5226" t="str">
            <v>GAS_POS_731</v>
          </cell>
        </row>
        <row r="5227">
          <cell r="C5227" t="str">
            <v>GAS_POS_732</v>
          </cell>
        </row>
        <row r="5228">
          <cell r="C5228" t="str">
            <v>GAS_POS_733</v>
          </cell>
        </row>
        <row r="5229">
          <cell r="C5229" t="str">
            <v>GAS_POS_734</v>
          </cell>
        </row>
        <row r="5230">
          <cell r="C5230" t="str">
            <v>GAS_POS_735</v>
          </cell>
        </row>
        <row r="5231">
          <cell r="C5231" t="str">
            <v>GAS_POS_736</v>
          </cell>
        </row>
        <row r="5232">
          <cell r="C5232" t="str">
            <v>GAS_POS_737</v>
          </cell>
        </row>
        <row r="5233">
          <cell r="C5233" t="str">
            <v>GAS_POS_738</v>
          </cell>
        </row>
        <row r="5234">
          <cell r="C5234" t="str">
            <v>GAS_POS_739</v>
          </cell>
        </row>
        <row r="5235">
          <cell r="C5235" t="str">
            <v>GAS_POS_740</v>
          </cell>
        </row>
        <row r="5236">
          <cell r="C5236" t="str">
            <v>GAS_POS_741</v>
          </cell>
        </row>
        <row r="5237">
          <cell r="C5237" t="str">
            <v>GAS_POS_742</v>
          </cell>
        </row>
        <row r="5238">
          <cell r="C5238" t="str">
            <v>GAS_POS_743</v>
          </cell>
        </row>
        <row r="5239">
          <cell r="C5239" t="str">
            <v>GAS_POS_744</v>
          </cell>
        </row>
        <row r="5240">
          <cell r="C5240" t="str">
            <v>GAS_POS_745</v>
          </cell>
        </row>
        <row r="5241">
          <cell r="C5241" t="str">
            <v>GAS_POS_746</v>
          </cell>
        </row>
        <row r="5242">
          <cell r="C5242" t="str">
            <v>GAS_POS_747</v>
          </cell>
        </row>
        <row r="5243">
          <cell r="C5243" t="str">
            <v>GAS_POS_748</v>
          </cell>
        </row>
        <row r="5244">
          <cell r="C5244" t="str">
            <v>GAS_POS_749</v>
          </cell>
        </row>
        <row r="5245">
          <cell r="C5245" t="str">
            <v>GAS_POS_750</v>
          </cell>
        </row>
        <row r="5246">
          <cell r="C5246" t="str">
            <v>GAS_POS_751</v>
          </cell>
        </row>
        <row r="5247">
          <cell r="C5247" t="str">
            <v>GAS_POS_752</v>
          </cell>
        </row>
        <row r="5248">
          <cell r="C5248" t="str">
            <v>GAS_POS_753</v>
          </cell>
        </row>
        <row r="5249">
          <cell r="C5249" t="str">
            <v>GAS_POS_754</v>
          </cell>
        </row>
        <row r="5250">
          <cell r="C5250" t="str">
            <v>GAS_POS_755</v>
          </cell>
        </row>
        <row r="5251">
          <cell r="C5251" t="str">
            <v>GAS_POS_756</v>
          </cell>
        </row>
        <row r="5252">
          <cell r="C5252" t="str">
            <v>GAS_POS_757</v>
          </cell>
        </row>
        <row r="5253">
          <cell r="C5253" t="str">
            <v>GAS_POS_758</v>
          </cell>
        </row>
        <row r="5254">
          <cell r="C5254" t="str">
            <v>GAS_POS_759</v>
          </cell>
        </row>
        <row r="5255">
          <cell r="C5255" t="str">
            <v>GAS_POS_760</v>
          </cell>
        </row>
        <row r="5256">
          <cell r="C5256" t="str">
            <v>GAS_POS_761</v>
          </cell>
        </row>
        <row r="5257">
          <cell r="C5257" t="str">
            <v>GAS_POS_762</v>
          </cell>
        </row>
        <row r="5258">
          <cell r="C5258" t="str">
            <v>GAS_POS_763</v>
          </cell>
        </row>
        <row r="5259">
          <cell r="C5259" t="str">
            <v>GAS_POS_764</v>
          </cell>
        </row>
        <row r="5260">
          <cell r="C5260" t="str">
            <v>GAS_POS_765</v>
          </cell>
        </row>
        <row r="5261">
          <cell r="C5261" t="str">
            <v>GAS_POS_766</v>
          </cell>
        </row>
        <row r="5262">
          <cell r="C5262" t="str">
            <v>GAS_POS_767</v>
          </cell>
        </row>
        <row r="5263">
          <cell r="C5263" t="str">
            <v>GAS_POS_768</v>
          </cell>
        </row>
        <row r="5264">
          <cell r="C5264" t="str">
            <v>GAS_POS_769</v>
          </cell>
        </row>
        <row r="5265">
          <cell r="C5265" t="str">
            <v>GAS_POS_770</v>
          </cell>
        </row>
        <row r="5266">
          <cell r="C5266" t="str">
            <v>GAS_POS_771</v>
          </cell>
        </row>
        <row r="5267">
          <cell r="C5267" t="str">
            <v>GAS_POS_772</v>
          </cell>
        </row>
        <row r="5268">
          <cell r="C5268" t="str">
            <v>GAS_POS_773</v>
          </cell>
        </row>
        <row r="5269">
          <cell r="C5269" t="str">
            <v>GAS_POS_774</v>
          </cell>
        </row>
        <row r="5270">
          <cell r="C5270" t="str">
            <v>GAS_POS_775</v>
          </cell>
        </row>
        <row r="5271">
          <cell r="C5271" t="str">
            <v>GAS_POS_776</v>
          </cell>
        </row>
        <row r="5272">
          <cell r="C5272" t="str">
            <v>GAS_POS_777</v>
          </cell>
        </row>
        <row r="5273">
          <cell r="C5273" t="str">
            <v>GAS_POS_778</v>
          </cell>
        </row>
        <row r="5274">
          <cell r="C5274" t="str">
            <v>GAS_POS_779</v>
          </cell>
        </row>
        <row r="5275">
          <cell r="C5275" t="str">
            <v>GAS_POS_780</v>
          </cell>
        </row>
        <row r="5276">
          <cell r="C5276" t="str">
            <v>GAS_POS_781</v>
          </cell>
        </row>
        <row r="5277">
          <cell r="C5277" t="str">
            <v>GAS_POS_782</v>
          </cell>
        </row>
        <row r="5278">
          <cell r="C5278" t="str">
            <v>GAS_POS_783</v>
          </cell>
        </row>
        <row r="5279">
          <cell r="C5279" t="str">
            <v>GAS_POS_784</v>
          </cell>
        </row>
        <row r="5280">
          <cell r="C5280" t="str">
            <v>GAS_POS_785</v>
          </cell>
        </row>
        <row r="5281">
          <cell r="C5281" t="str">
            <v>GAS_POS_786</v>
          </cell>
        </row>
        <row r="5282">
          <cell r="C5282" t="str">
            <v>GAS_POS_787</v>
          </cell>
        </row>
        <row r="5283">
          <cell r="C5283" t="str">
            <v>GAS_POS_788</v>
          </cell>
        </row>
        <row r="5284">
          <cell r="C5284" t="str">
            <v>GAS_POS_789</v>
          </cell>
        </row>
        <row r="5285">
          <cell r="C5285" t="str">
            <v>GAS_POS_790</v>
          </cell>
        </row>
        <row r="5286">
          <cell r="C5286" t="str">
            <v>GAS_POS_791</v>
          </cell>
        </row>
        <row r="5287">
          <cell r="C5287" t="str">
            <v>GAS_POS_792</v>
          </cell>
        </row>
        <row r="5288">
          <cell r="C5288" t="str">
            <v>GAS_POS_793</v>
          </cell>
        </row>
        <row r="5289">
          <cell r="C5289" t="str">
            <v>GAS_POS_794</v>
          </cell>
        </row>
        <row r="5290">
          <cell r="C5290" t="str">
            <v>GAS_POS_795</v>
          </cell>
        </row>
        <row r="5291">
          <cell r="C5291" t="str">
            <v>GAS_POS_796</v>
          </cell>
        </row>
        <row r="5292">
          <cell r="C5292" t="str">
            <v>GAS_POS_797</v>
          </cell>
        </row>
        <row r="5293">
          <cell r="C5293" t="str">
            <v>GAS_POS_798</v>
          </cell>
        </row>
        <row r="5294">
          <cell r="C5294" t="str">
            <v>GAS_POS_799</v>
          </cell>
        </row>
        <row r="5295">
          <cell r="C5295" t="str">
            <v>GAS_POS_800</v>
          </cell>
        </row>
        <row r="5296">
          <cell r="C5296" t="str">
            <v>GAS_POS_801</v>
          </cell>
        </row>
        <row r="5297">
          <cell r="C5297" t="str">
            <v>GAS_POS_802</v>
          </cell>
        </row>
        <row r="5298">
          <cell r="C5298" t="str">
            <v>GAS_POS_803</v>
          </cell>
        </row>
        <row r="5299">
          <cell r="C5299" t="str">
            <v>GAS_POS_804</v>
          </cell>
        </row>
        <row r="5300">
          <cell r="C5300" t="str">
            <v>GAS_POS_805</v>
          </cell>
        </row>
        <row r="5301">
          <cell r="C5301" t="str">
            <v>GAS_POS_806</v>
          </cell>
        </row>
        <row r="5302">
          <cell r="C5302" t="str">
            <v>GAS_POS_807</v>
          </cell>
        </row>
        <row r="5303">
          <cell r="C5303" t="str">
            <v>GAS_POS_808</v>
          </cell>
        </row>
        <row r="5304">
          <cell r="C5304" t="str">
            <v>GAS_POS_809</v>
          </cell>
        </row>
        <row r="5305">
          <cell r="C5305" t="str">
            <v>GAS_POS_810</v>
          </cell>
        </row>
        <row r="5306">
          <cell r="C5306" t="str">
            <v>GAS_POS_811</v>
          </cell>
        </row>
        <row r="5307">
          <cell r="C5307" t="str">
            <v>GAS_POS_812</v>
          </cell>
        </row>
        <row r="5308">
          <cell r="C5308" t="str">
            <v>GAS_POS_813</v>
          </cell>
        </row>
        <row r="5309">
          <cell r="C5309" t="str">
            <v>GAS_POS_814</v>
          </cell>
        </row>
        <row r="5310">
          <cell r="C5310" t="str">
            <v>GAS_POS_815</v>
          </cell>
        </row>
        <row r="5311">
          <cell r="C5311" t="str">
            <v>GAS_POS_816</v>
          </cell>
        </row>
        <row r="5312">
          <cell r="C5312" t="str">
            <v>GAS_POS_817</v>
          </cell>
        </row>
        <row r="5313">
          <cell r="C5313" t="str">
            <v>GAS_POS_818</v>
          </cell>
        </row>
        <row r="5314">
          <cell r="C5314" t="str">
            <v>GAS_POS_819</v>
          </cell>
        </row>
        <row r="5315">
          <cell r="C5315" t="str">
            <v>GAS_POS_820</v>
          </cell>
        </row>
        <row r="5316">
          <cell r="C5316" t="str">
            <v>GAS_POS_821</v>
          </cell>
        </row>
        <row r="5317">
          <cell r="C5317" t="str">
            <v>GAS_POS_822</v>
          </cell>
        </row>
        <row r="5318">
          <cell r="C5318" t="str">
            <v>GAS_POS_823</v>
          </cell>
        </row>
        <row r="5319">
          <cell r="C5319" t="str">
            <v>GAS_POS_824</v>
          </cell>
        </row>
        <row r="5320">
          <cell r="C5320" t="str">
            <v>GAS_POS_825</v>
          </cell>
        </row>
        <row r="5321">
          <cell r="C5321" t="str">
            <v>GAS_POS_826</v>
          </cell>
        </row>
        <row r="5322">
          <cell r="C5322" t="str">
            <v>GAS_POS_827</v>
          </cell>
        </row>
        <row r="5323">
          <cell r="C5323" t="str">
            <v>GAS_POS_828</v>
          </cell>
        </row>
        <row r="5324">
          <cell r="C5324" t="str">
            <v>GAS_POS_829</v>
          </cell>
        </row>
        <row r="5325">
          <cell r="C5325" t="str">
            <v>GAS_POS_830</v>
          </cell>
        </row>
        <row r="5326">
          <cell r="C5326" t="str">
            <v>GAS_POS_831</v>
          </cell>
        </row>
        <row r="5327">
          <cell r="C5327" t="str">
            <v>GAS_POS_832</v>
          </cell>
        </row>
        <row r="5328">
          <cell r="C5328" t="str">
            <v>GAS_POS_833</v>
          </cell>
        </row>
        <row r="5329">
          <cell r="C5329" t="str">
            <v>GAS_POS_834</v>
          </cell>
        </row>
        <row r="5330">
          <cell r="C5330" t="str">
            <v>GAS_POS_835</v>
          </cell>
        </row>
        <row r="5331">
          <cell r="C5331" t="str">
            <v>GAS_POS_836</v>
          </cell>
        </row>
        <row r="5332">
          <cell r="C5332" t="str">
            <v>GAS_POS_837</v>
          </cell>
        </row>
        <row r="5333">
          <cell r="C5333" t="str">
            <v>GAS_POS_838</v>
          </cell>
        </row>
        <row r="5334">
          <cell r="C5334" t="str">
            <v>GAS_POS_839</v>
          </cell>
        </row>
        <row r="5335">
          <cell r="C5335" t="str">
            <v>GAS_POS_840</v>
          </cell>
        </row>
        <row r="5336">
          <cell r="C5336" t="str">
            <v>GAS_POS_841</v>
          </cell>
        </row>
        <row r="5337">
          <cell r="C5337" t="str">
            <v>GAS_POS_842</v>
          </cell>
        </row>
        <row r="5338">
          <cell r="C5338" t="str">
            <v>GAS_POS_843</v>
          </cell>
        </row>
        <row r="5339">
          <cell r="C5339" t="str">
            <v>GAS_POS_844</v>
          </cell>
        </row>
        <row r="5340">
          <cell r="C5340" t="str">
            <v>GAS_POS_845</v>
          </cell>
        </row>
        <row r="5341">
          <cell r="C5341" t="str">
            <v>GAS_POS_846</v>
          </cell>
        </row>
        <row r="5342">
          <cell r="C5342" t="str">
            <v>GAS_POS_847</v>
          </cell>
        </row>
        <row r="5343">
          <cell r="C5343" t="str">
            <v>GAS_POS_848</v>
          </cell>
        </row>
        <row r="5344">
          <cell r="C5344" t="str">
            <v>GAS_POS_849</v>
          </cell>
        </row>
        <row r="5345">
          <cell r="C5345" t="str">
            <v>GAS_POS_850</v>
          </cell>
        </row>
        <row r="5346">
          <cell r="C5346" t="str">
            <v>GAS_POS_851</v>
          </cell>
        </row>
        <row r="5347">
          <cell r="C5347" t="str">
            <v>GAS_POS_852</v>
          </cell>
        </row>
        <row r="5348">
          <cell r="C5348" t="str">
            <v>GAS_POS_853</v>
          </cell>
        </row>
        <row r="5349">
          <cell r="C5349" t="str">
            <v>GAS_POS_854</v>
          </cell>
        </row>
        <row r="5350">
          <cell r="C5350" t="str">
            <v>GAS_POS_855</v>
          </cell>
        </row>
        <row r="5351">
          <cell r="C5351" t="str">
            <v>GAS_POS_856</v>
          </cell>
        </row>
        <row r="5352">
          <cell r="C5352" t="str">
            <v>GAS_POS_857</v>
          </cell>
        </row>
        <row r="5353">
          <cell r="C5353" t="str">
            <v>GAS_POS_858</v>
          </cell>
        </row>
        <row r="5354">
          <cell r="C5354" t="str">
            <v>GAS_POS_859</v>
          </cell>
        </row>
        <row r="5355">
          <cell r="C5355" t="str">
            <v>GAS_POS_860</v>
          </cell>
        </row>
        <row r="5356">
          <cell r="C5356" t="str">
            <v>GAS_POS_861</v>
          </cell>
        </row>
        <row r="5357">
          <cell r="C5357" t="str">
            <v>GAS_POS_862</v>
          </cell>
        </row>
        <row r="5358">
          <cell r="C5358" t="str">
            <v>GAS_POS_863</v>
          </cell>
        </row>
        <row r="5359">
          <cell r="C5359" t="str">
            <v>GAS_POS_864</v>
          </cell>
        </row>
        <row r="5360">
          <cell r="C5360" t="str">
            <v>GAS_POS_865</v>
          </cell>
        </row>
        <row r="5361">
          <cell r="C5361" t="str">
            <v>GAS_POS_866</v>
          </cell>
        </row>
        <row r="5362">
          <cell r="C5362" t="str">
            <v>GAS_POS_867</v>
          </cell>
        </row>
        <row r="5363">
          <cell r="C5363" t="str">
            <v>GAS_POS_868</v>
          </cell>
        </row>
        <row r="5364">
          <cell r="C5364" t="str">
            <v>GAS_POS_869</v>
          </cell>
        </row>
        <row r="5365">
          <cell r="C5365" t="str">
            <v>GAS_POS_870</v>
          </cell>
        </row>
        <row r="5366">
          <cell r="C5366" t="str">
            <v>GAS_POS_871</v>
          </cell>
        </row>
        <row r="5367">
          <cell r="C5367" t="str">
            <v>GAS_POS_872</v>
          </cell>
        </row>
        <row r="5368">
          <cell r="C5368" t="str">
            <v>GAS_POS_873</v>
          </cell>
        </row>
        <row r="5369">
          <cell r="C5369" t="str">
            <v>GAS_POS_874</v>
          </cell>
        </row>
        <row r="5370">
          <cell r="C5370" t="str">
            <v>GAS_POS_875</v>
          </cell>
        </row>
        <row r="5371">
          <cell r="C5371" t="str">
            <v>GAS_POS_876</v>
          </cell>
        </row>
        <row r="5372">
          <cell r="C5372" t="str">
            <v>GAS_POS_877</v>
          </cell>
        </row>
        <row r="5373">
          <cell r="C5373" t="str">
            <v>GAS_POS_878</v>
          </cell>
        </row>
        <row r="5374">
          <cell r="C5374" t="str">
            <v>GAS_POS_879</v>
          </cell>
        </row>
        <row r="5375">
          <cell r="C5375" t="str">
            <v>GAS_POS_880</v>
          </cell>
        </row>
        <row r="5376">
          <cell r="C5376" t="str">
            <v>GAS_POS_881</v>
          </cell>
        </row>
        <row r="5377">
          <cell r="C5377" t="str">
            <v>GAS_POS_882</v>
          </cell>
        </row>
        <row r="5378">
          <cell r="C5378" t="str">
            <v>GAS_POS_883</v>
          </cell>
        </row>
        <row r="5379">
          <cell r="C5379" t="str">
            <v>GAS_POS_884</v>
          </cell>
        </row>
        <row r="5380">
          <cell r="C5380" t="str">
            <v>GAS_POS_885</v>
          </cell>
        </row>
        <row r="5381">
          <cell r="C5381" t="str">
            <v>GAS_POS_886</v>
          </cell>
        </row>
        <row r="5382">
          <cell r="C5382" t="str">
            <v>GAS_POS_887</v>
          </cell>
        </row>
        <row r="5383">
          <cell r="C5383" t="str">
            <v>GAS_POS_888</v>
          </cell>
        </row>
        <row r="5384">
          <cell r="C5384" t="str">
            <v>GAS_POS_889</v>
          </cell>
        </row>
        <row r="5385">
          <cell r="C5385" t="str">
            <v>GAS_POS_890</v>
          </cell>
        </row>
        <row r="5386">
          <cell r="C5386" t="str">
            <v>GAS_POS_891</v>
          </cell>
        </row>
        <row r="5387">
          <cell r="C5387" t="str">
            <v>GAS_POS_892</v>
          </cell>
        </row>
        <row r="5388">
          <cell r="C5388" t="str">
            <v>GAS_POS_893</v>
          </cell>
        </row>
        <row r="5389">
          <cell r="C5389" t="str">
            <v>GAS_POS_894</v>
          </cell>
        </row>
        <row r="5390">
          <cell r="C5390" t="str">
            <v>GAS_POS_895</v>
          </cell>
        </row>
        <row r="5391">
          <cell r="C5391" t="str">
            <v>GAS_POS_896</v>
          </cell>
        </row>
        <row r="5392">
          <cell r="C5392" t="str">
            <v>GAS_POS_897</v>
          </cell>
        </row>
        <row r="5393">
          <cell r="C5393" t="str">
            <v>GAS_POS_898</v>
          </cell>
        </row>
        <row r="5394">
          <cell r="C5394" t="str">
            <v>GAS_POS_899</v>
          </cell>
        </row>
        <row r="5395">
          <cell r="C5395" t="str">
            <v>GAS_POS_900</v>
          </cell>
        </row>
        <row r="5396">
          <cell r="C5396" t="str">
            <v>GAS_POS_901</v>
          </cell>
        </row>
        <row r="5397">
          <cell r="C5397" t="str">
            <v>GAS_POS_902</v>
          </cell>
        </row>
        <row r="5398">
          <cell r="C5398" t="str">
            <v>GAS_POS_903</v>
          </cell>
        </row>
        <row r="5399">
          <cell r="C5399" t="str">
            <v>GAS_POS_904</v>
          </cell>
        </row>
        <row r="5400">
          <cell r="C5400" t="str">
            <v>GAS_POS_905</v>
          </cell>
        </row>
        <row r="5401">
          <cell r="C5401" t="str">
            <v>GAS_POS_906</v>
          </cell>
        </row>
        <row r="5402">
          <cell r="C5402" t="str">
            <v>GAS_POS_907</v>
          </cell>
        </row>
        <row r="5403">
          <cell r="C5403" t="str">
            <v>GAS_POS_908</v>
          </cell>
        </row>
        <row r="5404">
          <cell r="C5404" t="str">
            <v>GAS_POS_909</v>
          </cell>
        </row>
        <row r="5405">
          <cell r="C5405" t="str">
            <v>GAS_POS_910</v>
          </cell>
        </row>
        <row r="5406">
          <cell r="C5406" t="str">
            <v>GAS_POS_911</v>
          </cell>
        </row>
        <row r="5407">
          <cell r="C5407" t="str">
            <v>GAS_POS_912</v>
          </cell>
        </row>
        <row r="5408">
          <cell r="C5408" t="str">
            <v>GAS_POS_913</v>
          </cell>
        </row>
        <row r="5409">
          <cell r="C5409" t="str">
            <v>GAS_POS_914</v>
          </cell>
        </row>
        <row r="5410">
          <cell r="C5410" t="str">
            <v>GAS_POS_915</v>
          </cell>
        </row>
        <row r="5411">
          <cell r="C5411" t="str">
            <v>GAS_POS_916</v>
          </cell>
        </row>
        <row r="5412">
          <cell r="C5412" t="str">
            <v>GAS_POS_917</v>
          </cell>
        </row>
        <row r="5413">
          <cell r="C5413" t="str">
            <v>GAS_POS_918</v>
          </cell>
        </row>
        <row r="5414">
          <cell r="C5414" t="str">
            <v>GAS_POS_919</v>
          </cell>
        </row>
        <row r="5415">
          <cell r="C5415" t="str">
            <v>GAS_POS_920</v>
          </cell>
        </row>
        <row r="5416">
          <cell r="C5416" t="str">
            <v>GAS_POS_921</v>
          </cell>
        </row>
        <row r="5417">
          <cell r="C5417" t="str">
            <v>GAS_POS_922</v>
          </cell>
        </row>
        <row r="5418">
          <cell r="C5418" t="str">
            <v>GAS_POS_923</v>
          </cell>
        </row>
        <row r="5419">
          <cell r="C5419" t="str">
            <v>GAS_POS_924</v>
          </cell>
        </row>
        <row r="5420">
          <cell r="C5420" t="str">
            <v>GAS_POS_925</v>
          </cell>
        </row>
        <row r="5421">
          <cell r="C5421" t="str">
            <v>GAS_POS_926</v>
          </cell>
        </row>
        <row r="5422">
          <cell r="C5422" t="str">
            <v>GAS_POS_927</v>
          </cell>
        </row>
        <row r="5423">
          <cell r="C5423" t="str">
            <v>GAS_POS_928</v>
          </cell>
        </row>
        <row r="5424">
          <cell r="C5424" t="str">
            <v>GAS_POS_929</v>
          </cell>
        </row>
        <row r="5425">
          <cell r="C5425" t="str">
            <v>GAS_POS_930</v>
          </cell>
        </row>
        <row r="5426">
          <cell r="C5426" t="str">
            <v>GAS_POS_931</v>
          </cell>
        </row>
        <row r="5427">
          <cell r="C5427" t="str">
            <v>GAS_POS_932</v>
          </cell>
        </row>
        <row r="5428">
          <cell r="C5428" t="str">
            <v>GAS_POS_933</v>
          </cell>
        </row>
        <row r="5429">
          <cell r="C5429" t="str">
            <v>GAS_POS_934</v>
          </cell>
        </row>
        <row r="5430">
          <cell r="C5430" t="str">
            <v>GAS_POS_935</v>
          </cell>
        </row>
        <row r="5431">
          <cell r="C5431" t="str">
            <v>GAS_POS_936</v>
          </cell>
        </row>
        <row r="5432">
          <cell r="C5432" t="str">
            <v>GAS_POS_937</v>
          </cell>
        </row>
        <row r="5433">
          <cell r="C5433" t="str">
            <v>GAS_POS_938</v>
          </cell>
        </row>
        <row r="5434">
          <cell r="C5434" t="str">
            <v>GAS_POS_939</v>
          </cell>
        </row>
        <row r="5435">
          <cell r="C5435" t="str">
            <v>GAS_POS_940</v>
          </cell>
        </row>
        <row r="5436">
          <cell r="C5436" t="str">
            <v>GAS_POS_941</v>
          </cell>
        </row>
        <row r="5437">
          <cell r="C5437" t="str">
            <v>GAS_POS_942</v>
          </cell>
        </row>
        <row r="5438">
          <cell r="C5438" t="str">
            <v>GAS_POS_943</v>
          </cell>
        </row>
        <row r="5439">
          <cell r="C5439" t="str">
            <v>GAS_POS_944</v>
          </cell>
        </row>
        <row r="5440">
          <cell r="C5440" t="str">
            <v>GAS_POS_945</v>
          </cell>
        </row>
        <row r="5441">
          <cell r="C5441" t="str">
            <v>GAS_POS_946</v>
          </cell>
        </row>
        <row r="5442">
          <cell r="C5442" t="str">
            <v>GAS_POS_947</v>
          </cell>
        </row>
        <row r="5443">
          <cell r="C5443" t="str">
            <v>GAS_POS_948</v>
          </cell>
        </row>
        <row r="5444">
          <cell r="C5444" t="str">
            <v>GAS_POS_949</v>
          </cell>
        </row>
        <row r="5445">
          <cell r="C5445" t="str">
            <v>GAS_POS_950</v>
          </cell>
        </row>
        <row r="5446">
          <cell r="C5446" t="str">
            <v>GAS_POS_951</v>
          </cell>
        </row>
        <row r="5447">
          <cell r="C5447" t="str">
            <v>GAS_POS_952</v>
          </cell>
        </row>
        <row r="5448">
          <cell r="C5448" t="str">
            <v>GAS_POS_953</v>
          </cell>
        </row>
        <row r="5449">
          <cell r="C5449" t="str">
            <v>GAS_POS_954</v>
          </cell>
        </row>
        <row r="5450">
          <cell r="C5450" t="str">
            <v>GAS_POS_955</v>
          </cell>
        </row>
        <row r="5451">
          <cell r="C5451" t="str">
            <v>GAS_POS_956</v>
          </cell>
        </row>
        <row r="5452">
          <cell r="C5452" t="str">
            <v>GAS_POS_957</v>
          </cell>
        </row>
        <row r="5453">
          <cell r="C5453" t="str">
            <v>GAS_POS_958</v>
          </cell>
        </row>
        <row r="5454">
          <cell r="C5454" t="str">
            <v>GAS_POS_959</v>
          </cell>
        </row>
        <row r="5455">
          <cell r="C5455" t="str">
            <v>GAS_POS_960</v>
          </cell>
        </row>
        <row r="5456">
          <cell r="C5456" t="str">
            <v>GAS_POS_961</v>
          </cell>
        </row>
        <row r="5457">
          <cell r="C5457" t="str">
            <v>GAS_POS_962</v>
          </cell>
        </row>
        <row r="5458">
          <cell r="C5458" t="str">
            <v>GAS_POS_963</v>
          </cell>
        </row>
        <row r="5459">
          <cell r="C5459" t="str">
            <v>GAS_POS_964</v>
          </cell>
        </row>
        <row r="5460">
          <cell r="C5460" t="str">
            <v>GAS_POS_965</v>
          </cell>
        </row>
        <row r="5461">
          <cell r="C5461" t="str">
            <v>GAS_POS_966</v>
          </cell>
        </row>
        <row r="5462">
          <cell r="C5462" t="str">
            <v>GAS_POS_967</v>
          </cell>
        </row>
        <row r="5463">
          <cell r="C5463" t="str">
            <v>GAS_POS_968</v>
          </cell>
        </row>
        <row r="5464">
          <cell r="C5464" t="str">
            <v>GAS_POS_969</v>
          </cell>
        </row>
        <row r="5465">
          <cell r="C5465" t="str">
            <v>GAS_POS_970</v>
          </cell>
        </row>
        <row r="5466">
          <cell r="C5466" t="str">
            <v>GAS_POS_971</v>
          </cell>
        </row>
        <row r="5467">
          <cell r="C5467" t="str">
            <v>GAS_POS_972</v>
          </cell>
        </row>
        <row r="5468">
          <cell r="C5468" t="str">
            <v>GAS_POS_973</v>
          </cell>
        </row>
        <row r="5469">
          <cell r="C5469" t="str">
            <v>GAS_POS_974</v>
          </cell>
        </row>
        <row r="5470">
          <cell r="C5470" t="str">
            <v>GAS_POS_975</v>
          </cell>
        </row>
        <row r="5471">
          <cell r="C5471" t="str">
            <v>GAS_POS_976</v>
          </cell>
        </row>
        <row r="5472">
          <cell r="C5472" t="str">
            <v>GAS_POS_977</v>
          </cell>
        </row>
        <row r="5473">
          <cell r="C5473" t="str">
            <v>GAS_POS_978</v>
          </cell>
        </row>
        <row r="5474">
          <cell r="C5474" t="str">
            <v>GAS_POS_979</v>
          </cell>
        </row>
        <row r="5475">
          <cell r="C5475" t="str">
            <v>GAS_POS_980</v>
          </cell>
        </row>
        <row r="5476">
          <cell r="C5476" t="str">
            <v>GAS_POS_981</v>
          </cell>
        </row>
        <row r="5477">
          <cell r="C5477" t="str">
            <v>GAS_POS_982</v>
          </cell>
        </row>
        <row r="5478">
          <cell r="C5478" t="str">
            <v>GAS_POS_983</v>
          </cell>
        </row>
        <row r="5479">
          <cell r="C5479" t="str">
            <v>GAS_POS_984</v>
          </cell>
        </row>
        <row r="5480">
          <cell r="C5480" t="str">
            <v>GAS_POS_985</v>
          </cell>
        </row>
        <row r="5481">
          <cell r="C5481" t="str">
            <v>GAS_POS_986</v>
          </cell>
        </row>
        <row r="5482">
          <cell r="C5482" t="str">
            <v>GAS_POS_987</v>
          </cell>
        </row>
        <row r="5483">
          <cell r="C5483" t="str">
            <v>GAS_POS_988</v>
          </cell>
        </row>
        <row r="5484">
          <cell r="C5484" t="str">
            <v>GAS_POS_989</v>
          </cell>
        </row>
        <row r="5485">
          <cell r="C5485" t="str">
            <v>GAS_POS_990</v>
          </cell>
        </row>
        <row r="5486">
          <cell r="C5486" t="str">
            <v>GAS_POS_991</v>
          </cell>
        </row>
        <row r="5487">
          <cell r="C5487" t="str">
            <v>GAS_POS_992</v>
          </cell>
        </row>
        <row r="5488">
          <cell r="C5488" t="str">
            <v>GAS_POS_993</v>
          </cell>
        </row>
        <row r="5489">
          <cell r="C5489" t="str">
            <v>GAS_POS_994</v>
          </cell>
        </row>
        <row r="5490">
          <cell r="C5490" t="str">
            <v>GAS_POS_995</v>
          </cell>
        </row>
        <row r="5491">
          <cell r="C5491" t="str">
            <v>GAS_POS_996</v>
          </cell>
        </row>
        <row r="5492">
          <cell r="C5492" t="str">
            <v>GAS_POS_997</v>
          </cell>
        </row>
        <row r="5493">
          <cell r="C5493" t="str">
            <v>GAS_POS_998</v>
          </cell>
        </row>
        <row r="5494">
          <cell r="C5494" t="str">
            <v>GAS_POS_999</v>
          </cell>
        </row>
        <row r="5495">
          <cell r="C5495" t="str">
            <v>GAS_POS_1000</v>
          </cell>
        </row>
        <row r="5496">
          <cell r="C5496" t="str">
            <v>GAS_POS_1001</v>
          </cell>
        </row>
        <row r="5497">
          <cell r="C5497" t="str">
            <v>GAS_POS_1002</v>
          </cell>
        </row>
        <row r="5498">
          <cell r="C5498" t="str">
            <v>GAS_POS_1003</v>
          </cell>
        </row>
        <row r="5499">
          <cell r="C5499" t="str">
            <v>GAS_POS_1004</v>
          </cell>
        </row>
        <row r="5500">
          <cell r="C5500" t="str">
            <v>GAS_POS_1005</v>
          </cell>
        </row>
        <row r="5501">
          <cell r="C5501" t="str">
            <v>GAS_POS_1006</v>
          </cell>
        </row>
        <row r="5502">
          <cell r="C5502" t="str">
            <v>GAS_POS_1007</v>
          </cell>
        </row>
        <row r="5503">
          <cell r="C5503" t="str">
            <v>GAS_POS_1008</v>
          </cell>
        </row>
        <row r="5504">
          <cell r="C5504" t="str">
            <v>GAS_POS_1009</v>
          </cell>
        </row>
        <row r="5505">
          <cell r="C5505" t="str">
            <v>GAS_POS_1010</v>
          </cell>
        </row>
        <row r="5506">
          <cell r="C5506" t="str">
            <v>GAS_POS_1011</v>
          </cell>
        </row>
        <row r="5507">
          <cell r="C5507" t="str">
            <v>GAS_POS_1012</v>
          </cell>
        </row>
        <row r="5508">
          <cell r="C5508" t="str">
            <v>GAS_POS_1013</v>
          </cell>
        </row>
        <row r="5509">
          <cell r="C5509" t="str">
            <v>GAS_POS_1014</v>
          </cell>
        </row>
        <row r="5510">
          <cell r="C5510" t="str">
            <v>GAS_POS_1015</v>
          </cell>
        </row>
        <row r="5511">
          <cell r="C5511" t="str">
            <v>GAS_POS_1016</v>
          </cell>
        </row>
        <row r="5512">
          <cell r="C5512" t="str">
            <v>GAS_POS_1017</v>
          </cell>
        </row>
        <row r="5513">
          <cell r="C5513" t="str">
            <v>GAS_POS_1018</v>
          </cell>
        </row>
        <row r="5514">
          <cell r="C5514" t="str">
            <v>GAS_POS_1019</v>
          </cell>
        </row>
        <row r="5515">
          <cell r="C5515" t="str">
            <v>GAS_POS_1020</v>
          </cell>
        </row>
        <row r="5516">
          <cell r="C5516" t="str">
            <v>GAS_POS_1021</v>
          </cell>
        </row>
        <row r="5517">
          <cell r="C5517" t="str">
            <v>GAS_POS_1022</v>
          </cell>
        </row>
        <row r="5518">
          <cell r="C5518" t="str">
            <v>GAS_POS_1023</v>
          </cell>
        </row>
        <row r="5519">
          <cell r="C5519" t="str">
            <v>GAS_POS_2</v>
          </cell>
        </row>
        <row r="5520">
          <cell r="C5520" t="str">
            <v>GAS_POS_1</v>
          </cell>
        </row>
        <row r="5521">
          <cell r="C5521" t="str">
            <v>GEN_POS_3</v>
          </cell>
        </row>
        <row r="5522">
          <cell r="C5522" t="str">
            <v>GEN_POS_4</v>
          </cell>
        </row>
        <row r="5523">
          <cell r="C5523" t="str">
            <v>GEN_POS_5</v>
          </cell>
        </row>
        <row r="5524">
          <cell r="C5524" t="str">
            <v>GEN_POS_6</v>
          </cell>
        </row>
        <row r="5525">
          <cell r="C5525" t="str">
            <v>GEN_POS_7</v>
          </cell>
        </row>
        <row r="5526">
          <cell r="C5526" t="str">
            <v>GEN_POS_8</v>
          </cell>
        </row>
        <row r="5527">
          <cell r="C5527" t="str">
            <v>GEN_POS_9</v>
          </cell>
        </row>
        <row r="5528">
          <cell r="C5528" t="str">
            <v>GEN_POS_10</v>
          </cell>
        </row>
        <row r="5529">
          <cell r="C5529" t="str">
            <v>GEN_POS_11</v>
          </cell>
        </row>
        <row r="5530">
          <cell r="C5530" t="str">
            <v>GEN_POS_12</v>
          </cell>
        </row>
        <row r="5531">
          <cell r="C5531" t="str">
            <v>GEN_POS_13</v>
          </cell>
        </row>
        <row r="5532">
          <cell r="C5532" t="str">
            <v>GEN_POS_14</v>
          </cell>
        </row>
        <row r="5533">
          <cell r="C5533" t="str">
            <v>GEN_POS_15</v>
          </cell>
        </row>
        <row r="5534">
          <cell r="C5534" t="str">
            <v>GEN_POS_16</v>
          </cell>
        </row>
        <row r="5535">
          <cell r="C5535" t="str">
            <v>GEN_POS_17</v>
          </cell>
        </row>
        <row r="5536">
          <cell r="C5536" t="str">
            <v>GEN_POS_18</v>
          </cell>
        </row>
        <row r="5537">
          <cell r="C5537" t="str">
            <v>GEN_POS_19</v>
          </cell>
        </row>
        <row r="5538">
          <cell r="C5538" t="str">
            <v>GEN_POS_20</v>
          </cell>
        </row>
        <row r="5539">
          <cell r="C5539" t="str">
            <v>GEN_POS_21</v>
          </cell>
        </row>
        <row r="5540">
          <cell r="C5540" t="str">
            <v>GEN_POS_22</v>
          </cell>
        </row>
        <row r="5541">
          <cell r="C5541" t="str">
            <v>GEN_POS_23</v>
          </cell>
        </row>
        <row r="5542">
          <cell r="C5542" t="str">
            <v>GEN_POS_24</v>
          </cell>
        </row>
        <row r="5543">
          <cell r="C5543" t="str">
            <v>GEN_POS_25</v>
          </cell>
        </row>
        <row r="5544">
          <cell r="C5544" t="str">
            <v>GEN_POS_26</v>
          </cell>
        </row>
        <row r="5545">
          <cell r="C5545" t="str">
            <v>GEN_POS_27</v>
          </cell>
        </row>
        <row r="5546">
          <cell r="C5546" t="str">
            <v>GEN_POS_28</v>
          </cell>
        </row>
        <row r="5547">
          <cell r="C5547" t="str">
            <v>GEN_POS_29</v>
          </cell>
        </row>
        <row r="5548">
          <cell r="C5548" t="str">
            <v>GEN_POS_30</v>
          </cell>
        </row>
        <row r="5549">
          <cell r="C5549" t="str">
            <v>GEN_POS_31</v>
          </cell>
        </row>
        <row r="5550">
          <cell r="C5550" t="str">
            <v>GEN_POS_32</v>
          </cell>
        </row>
        <row r="5551">
          <cell r="C5551" t="str">
            <v>GEN_POS_33</v>
          </cell>
        </row>
        <row r="5552">
          <cell r="C5552" t="str">
            <v>GEN_POS_34</v>
          </cell>
        </row>
        <row r="5553">
          <cell r="C5553" t="str">
            <v>GEN_POS_35</v>
          </cell>
        </row>
        <row r="5554">
          <cell r="C5554" t="str">
            <v>GEN_POS_36</v>
          </cell>
        </row>
        <row r="5555">
          <cell r="C5555" t="str">
            <v>GEN_POS_37</v>
          </cell>
        </row>
        <row r="5556">
          <cell r="C5556" t="str">
            <v>GEN_POS_38</v>
          </cell>
        </row>
        <row r="5557">
          <cell r="C5557" t="str">
            <v>GEN_POS_39</v>
          </cell>
        </row>
        <row r="5558">
          <cell r="C5558" t="str">
            <v>GEN_POS_40</v>
          </cell>
        </row>
        <row r="5559">
          <cell r="C5559" t="str">
            <v>GEN_POS_41</v>
          </cell>
        </row>
        <row r="5560">
          <cell r="C5560" t="str">
            <v>GEN_POS_42</v>
          </cell>
        </row>
        <row r="5561">
          <cell r="C5561" t="str">
            <v>GEN_POS_43</v>
          </cell>
        </row>
        <row r="5562">
          <cell r="C5562" t="str">
            <v>GEN_POS_44</v>
          </cell>
        </row>
        <row r="5563">
          <cell r="C5563" t="str">
            <v>GEN_POS_45</v>
          </cell>
        </row>
        <row r="5564">
          <cell r="C5564" t="str">
            <v>GEN_POS_46</v>
          </cell>
        </row>
        <row r="5565">
          <cell r="C5565" t="str">
            <v>GEN_POS_47</v>
          </cell>
        </row>
        <row r="5566">
          <cell r="C5566" t="str">
            <v>GEN_POS_48</v>
          </cell>
        </row>
        <row r="5567">
          <cell r="C5567" t="str">
            <v>GEN_POS_49</v>
          </cell>
        </row>
        <row r="5568">
          <cell r="C5568" t="str">
            <v>GEN_POS_50</v>
          </cell>
        </row>
        <row r="5569">
          <cell r="C5569" t="str">
            <v>GEN_POS_51</v>
          </cell>
        </row>
        <row r="5570">
          <cell r="C5570" t="str">
            <v>GEN_POS_52</v>
          </cell>
        </row>
        <row r="5571">
          <cell r="C5571" t="str">
            <v>GEN_POS_53</v>
          </cell>
        </row>
        <row r="5572">
          <cell r="C5572" t="str">
            <v>GEN_POS_54</v>
          </cell>
        </row>
        <row r="5573">
          <cell r="C5573" t="str">
            <v>GEN_POS_55</v>
          </cell>
        </row>
        <row r="5574">
          <cell r="C5574" t="str">
            <v>GEN_POS_56</v>
          </cell>
        </row>
        <row r="5575">
          <cell r="C5575" t="str">
            <v>GEN_POS_57</v>
          </cell>
        </row>
        <row r="5576">
          <cell r="C5576" t="str">
            <v>GEN_POS_58</v>
          </cell>
        </row>
        <row r="5577">
          <cell r="C5577" t="str">
            <v>GEN_POS_59</v>
          </cell>
        </row>
        <row r="5578">
          <cell r="C5578" t="str">
            <v>GEN_POS_60</v>
          </cell>
        </row>
        <row r="5579">
          <cell r="C5579" t="str">
            <v>GEN_POS_61</v>
          </cell>
        </row>
        <row r="5580">
          <cell r="C5580" t="str">
            <v>GEN_POS_62</v>
          </cell>
        </row>
        <row r="5581">
          <cell r="C5581" t="str">
            <v>GEN_POS_63</v>
          </cell>
        </row>
        <row r="5582">
          <cell r="C5582" t="str">
            <v>GEN_POS_64</v>
          </cell>
        </row>
        <row r="5583">
          <cell r="C5583" t="str">
            <v>GEN_POS_65</v>
          </cell>
        </row>
        <row r="5584">
          <cell r="C5584" t="str">
            <v>GEN_POS_66</v>
          </cell>
        </row>
        <row r="5585">
          <cell r="C5585" t="str">
            <v>GEN_POS_67</v>
          </cell>
        </row>
        <row r="5586">
          <cell r="C5586" t="str">
            <v>GEN_POS_68</v>
          </cell>
        </row>
        <row r="5587">
          <cell r="C5587" t="str">
            <v>GEN_POS_69</v>
          </cell>
        </row>
        <row r="5588">
          <cell r="C5588" t="str">
            <v>GEN_POS_70</v>
          </cell>
        </row>
        <row r="5589">
          <cell r="C5589" t="str">
            <v>GEN_POS_71</v>
          </cell>
        </row>
        <row r="5590">
          <cell r="C5590" t="str">
            <v>GEN_POS_72</v>
          </cell>
        </row>
        <row r="5591">
          <cell r="C5591" t="str">
            <v>GEN_POS_73</v>
          </cell>
        </row>
        <row r="5592">
          <cell r="C5592" t="str">
            <v>GEN_POS_74</v>
          </cell>
        </row>
        <row r="5593">
          <cell r="C5593" t="str">
            <v>GEN_POS_75</v>
          </cell>
        </row>
        <row r="5594">
          <cell r="C5594" t="str">
            <v>GEN_POS_76</v>
          </cell>
        </row>
        <row r="5595">
          <cell r="C5595" t="str">
            <v>GEN_POS_77</v>
          </cell>
        </row>
        <row r="5596">
          <cell r="C5596" t="str">
            <v>GEN_POS_78</v>
          </cell>
        </row>
        <row r="5597">
          <cell r="C5597" t="str">
            <v>GEN_POS_79</v>
          </cell>
        </row>
        <row r="5598">
          <cell r="C5598" t="str">
            <v>GEN_POS_80</v>
          </cell>
        </row>
        <row r="5599">
          <cell r="C5599" t="str">
            <v>GEN_POS_81</v>
          </cell>
        </row>
        <row r="5600">
          <cell r="C5600" t="str">
            <v>GEN_POS_82</v>
          </cell>
        </row>
        <row r="5601">
          <cell r="C5601" t="str">
            <v>GEN_POS_83</v>
          </cell>
        </row>
        <row r="5602">
          <cell r="C5602" t="str">
            <v>GEN_POS_84</v>
          </cell>
        </row>
        <row r="5603">
          <cell r="C5603" t="str">
            <v>GEN_POS_85</v>
          </cell>
        </row>
        <row r="5604">
          <cell r="C5604" t="str">
            <v>GEN_POS_86</v>
          </cell>
        </row>
        <row r="5605">
          <cell r="C5605" t="str">
            <v>GEN_POS_87</v>
          </cell>
        </row>
        <row r="5606">
          <cell r="C5606" t="str">
            <v>GEN_POS_88</v>
          </cell>
        </row>
        <row r="5607">
          <cell r="C5607" t="str">
            <v>GEN_POS_89</v>
          </cell>
        </row>
        <row r="5608">
          <cell r="C5608" t="str">
            <v>GEN_POS_90</v>
          </cell>
        </row>
        <row r="5609">
          <cell r="C5609" t="str">
            <v>GEN_POS_91</v>
          </cell>
        </row>
        <row r="5610">
          <cell r="C5610" t="str">
            <v>GEN_POS_92</v>
          </cell>
        </row>
        <row r="5611">
          <cell r="C5611" t="str">
            <v>GEN_POS_93</v>
          </cell>
        </row>
        <row r="5612">
          <cell r="C5612" t="str">
            <v>GEN_POS_94</v>
          </cell>
        </row>
        <row r="5613">
          <cell r="C5613" t="str">
            <v>GEN_POS_95</v>
          </cell>
        </row>
        <row r="5614">
          <cell r="C5614" t="str">
            <v>GEN_POS_96</v>
          </cell>
        </row>
        <row r="5615">
          <cell r="C5615" t="str">
            <v>GEN_POS_97</v>
          </cell>
        </row>
        <row r="5616">
          <cell r="C5616" t="str">
            <v>GEN_POS_98</v>
          </cell>
        </row>
        <row r="5617">
          <cell r="C5617" t="str">
            <v>GEN_POS_99</v>
          </cell>
        </row>
        <row r="5618">
          <cell r="C5618" t="str">
            <v>GEN_POS_100</v>
          </cell>
        </row>
        <row r="5619">
          <cell r="C5619" t="str">
            <v>GEN_POS_101</v>
          </cell>
        </row>
        <row r="5620">
          <cell r="C5620" t="str">
            <v>GEN_POS_102</v>
          </cell>
        </row>
        <row r="5621">
          <cell r="C5621" t="str">
            <v>GEN_POS_103</v>
          </cell>
        </row>
        <row r="5622">
          <cell r="C5622" t="str">
            <v>GEN_POS_104</v>
          </cell>
        </row>
        <row r="5623">
          <cell r="C5623" t="str">
            <v>GEN_POS_105</v>
          </cell>
        </row>
        <row r="5624">
          <cell r="C5624" t="str">
            <v>GEN_POS_106</v>
          </cell>
        </row>
        <row r="5625">
          <cell r="C5625" t="str">
            <v>GEN_POS_107</v>
          </cell>
        </row>
        <row r="5626">
          <cell r="C5626" t="str">
            <v>GEN_POS_108</v>
          </cell>
        </row>
        <row r="5627">
          <cell r="C5627" t="str">
            <v>GEN_POS_109</v>
          </cell>
        </row>
        <row r="5628">
          <cell r="C5628" t="str">
            <v>GEN_POS_110</v>
          </cell>
        </row>
        <row r="5629">
          <cell r="C5629" t="str">
            <v>GEN_POS_111</v>
          </cell>
        </row>
        <row r="5630">
          <cell r="C5630" t="str">
            <v>GEN_POS_112</v>
          </cell>
        </row>
        <row r="5631">
          <cell r="C5631" t="str">
            <v>GEN_POS_113</v>
          </cell>
        </row>
        <row r="5632">
          <cell r="C5632" t="str">
            <v>GEN_POS_114</v>
          </cell>
        </row>
        <row r="5633">
          <cell r="C5633" t="str">
            <v>GEN_POS_115</v>
          </cell>
        </row>
        <row r="5634">
          <cell r="C5634" t="str">
            <v>GEN_POS_116</v>
          </cell>
        </row>
        <row r="5635">
          <cell r="C5635" t="str">
            <v>GEN_POS_117</v>
          </cell>
        </row>
        <row r="5636">
          <cell r="C5636" t="str">
            <v>GEN_POS_118</v>
          </cell>
        </row>
        <row r="5637">
          <cell r="C5637" t="str">
            <v>GEN_POS_119</v>
          </cell>
        </row>
        <row r="5638">
          <cell r="C5638" t="str">
            <v>GEN_POS_120</v>
          </cell>
        </row>
        <row r="5639">
          <cell r="C5639" t="str">
            <v>GEN_POS_121</v>
          </cell>
        </row>
        <row r="5640">
          <cell r="C5640" t="str">
            <v>GEN_POS_122</v>
          </cell>
        </row>
        <row r="5641">
          <cell r="C5641" t="str">
            <v>GEN_POS_123</v>
          </cell>
        </row>
        <row r="5642">
          <cell r="C5642" t="str">
            <v>GEN_POS_124</v>
          </cell>
        </row>
        <row r="5643">
          <cell r="C5643" t="str">
            <v>GEN_POS_125</v>
          </cell>
        </row>
        <row r="5644">
          <cell r="C5644" t="str">
            <v>GEN_POS_126</v>
          </cell>
        </row>
        <row r="5645">
          <cell r="C5645" t="str">
            <v>GEN_POS_127</v>
          </cell>
        </row>
        <row r="5646">
          <cell r="C5646" t="str">
            <v>GEN_POS_128</v>
          </cell>
        </row>
        <row r="5647">
          <cell r="C5647" t="str">
            <v>GEN_POS_129</v>
          </cell>
        </row>
        <row r="5648">
          <cell r="C5648" t="str">
            <v>GEN_POS_130</v>
          </cell>
        </row>
        <row r="5649">
          <cell r="C5649" t="str">
            <v>GEN_POS_131</v>
          </cell>
        </row>
        <row r="5650">
          <cell r="C5650" t="str">
            <v>GEN_POS_132</v>
          </cell>
        </row>
        <row r="5651">
          <cell r="C5651" t="str">
            <v>GEN_POS_133</v>
          </cell>
        </row>
        <row r="5652">
          <cell r="C5652" t="str">
            <v>GEN_POS_134</v>
          </cell>
        </row>
        <row r="5653">
          <cell r="C5653" t="str">
            <v>GEN_POS_135</v>
          </cell>
        </row>
        <row r="5654">
          <cell r="C5654" t="str">
            <v>GEN_POS_136</v>
          </cell>
        </row>
        <row r="5655">
          <cell r="C5655" t="str">
            <v>GEN_POS_137</v>
          </cell>
        </row>
        <row r="5656">
          <cell r="C5656" t="str">
            <v>GEN_POS_138</v>
          </cell>
        </row>
        <row r="5657">
          <cell r="C5657" t="str">
            <v>GEN_POS_139</v>
          </cell>
        </row>
        <row r="5658">
          <cell r="C5658" t="str">
            <v>GEN_POS_140</v>
          </cell>
        </row>
        <row r="5659">
          <cell r="C5659" t="str">
            <v>GEN_POS_141</v>
          </cell>
        </row>
        <row r="5660">
          <cell r="C5660" t="str">
            <v>GEN_POS_142</v>
          </cell>
        </row>
        <row r="5661">
          <cell r="C5661" t="str">
            <v>GEN_POS_143</v>
          </cell>
        </row>
        <row r="5662">
          <cell r="C5662" t="str">
            <v>GEN_POS_144</v>
          </cell>
        </row>
        <row r="5663">
          <cell r="C5663" t="str">
            <v>GEN_POS_145</v>
          </cell>
        </row>
        <row r="5664">
          <cell r="C5664" t="str">
            <v>GEN_POS_146</v>
          </cell>
        </row>
        <row r="5665">
          <cell r="C5665" t="str">
            <v>GEN_POS_147</v>
          </cell>
        </row>
        <row r="5666">
          <cell r="C5666" t="str">
            <v>GEN_POS_148</v>
          </cell>
        </row>
        <row r="5667">
          <cell r="C5667" t="str">
            <v>GEN_POS_149</v>
          </cell>
        </row>
        <row r="5668">
          <cell r="C5668" t="str">
            <v>GEN_POS_150</v>
          </cell>
        </row>
        <row r="5669">
          <cell r="C5669" t="str">
            <v>GEN_POS_151</v>
          </cell>
        </row>
        <row r="5670">
          <cell r="C5670" t="str">
            <v>GEN_POS_152</v>
          </cell>
        </row>
        <row r="5671">
          <cell r="C5671" t="str">
            <v>GEN_POS_153</v>
          </cell>
        </row>
        <row r="5672">
          <cell r="C5672" t="str">
            <v>GEN_POS_154</v>
          </cell>
        </row>
        <row r="5673">
          <cell r="C5673" t="str">
            <v>GEN_POS_155</v>
          </cell>
        </row>
        <row r="5674">
          <cell r="C5674" t="str">
            <v>GEN_POS_156</v>
          </cell>
        </row>
        <row r="5675">
          <cell r="C5675" t="str">
            <v>GEN_POS_157</v>
          </cell>
        </row>
        <row r="5676">
          <cell r="C5676" t="str">
            <v>GEN_POS_158</v>
          </cell>
        </row>
        <row r="5677">
          <cell r="C5677" t="str">
            <v>GEN_POS_159</v>
          </cell>
        </row>
        <row r="5678">
          <cell r="C5678" t="str">
            <v>GEN_POS_160</v>
          </cell>
        </row>
        <row r="5679">
          <cell r="C5679" t="str">
            <v>GEN_POS_161</v>
          </cell>
        </row>
        <row r="5680">
          <cell r="C5680" t="str">
            <v>GEN_POS_162</v>
          </cell>
        </row>
        <row r="5681">
          <cell r="C5681" t="str">
            <v>GEN_POS_163</v>
          </cell>
        </row>
        <row r="5682">
          <cell r="C5682" t="str">
            <v>GEN_POS_164</v>
          </cell>
        </row>
        <row r="5683">
          <cell r="C5683" t="str">
            <v>GEN_POS_165</v>
          </cell>
        </row>
        <row r="5684">
          <cell r="C5684" t="str">
            <v>GEN_POS_166</v>
          </cell>
        </row>
        <row r="5685">
          <cell r="C5685" t="str">
            <v>GEN_POS_167</v>
          </cell>
        </row>
        <row r="5686">
          <cell r="C5686" t="str">
            <v>GEN_POS_168</v>
          </cell>
        </row>
        <row r="5687">
          <cell r="C5687" t="str">
            <v>GEN_POS_169</v>
          </cell>
        </row>
        <row r="5688">
          <cell r="C5688" t="str">
            <v>GEN_POS_170</v>
          </cell>
        </row>
        <row r="5689">
          <cell r="C5689" t="str">
            <v>GEN_POS_171</v>
          </cell>
        </row>
        <row r="5690">
          <cell r="C5690" t="str">
            <v>GEN_POS_172</v>
          </cell>
        </row>
        <row r="5691">
          <cell r="C5691" t="str">
            <v>GEN_POS_173</v>
          </cell>
        </row>
        <row r="5692">
          <cell r="C5692" t="str">
            <v>GEN_POS_174</v>
          </cell>
        </row>
        <row r="5693">
          <cell r="C5693" t="str">
            <v>GEN_POS_175</v>
          </cell>
        </row>
        <row r="5694">
          <cell r="C5694" t="str">
            <v>GEN_POS_176</v>
          </cell>
        </row>
        <row r="5695">
          <cell r="C5695" t="str">
            <v>GEN_POS_177</v>
          </cell>
        </row>
        <row r="5696">
          <cell r="C5696" t="str">
            <v>GEN_POS_178</v>
          </cell>
        </row>
        <row r="5697">
          <cell r="C5697" t="str">
            <v>GEN_POS_179</v>
          </cell>
        </row>
        <row r="5698">
          <cell r="C5698" t="str">
            <v>GEN_POS_180</v>
          </cell>
        </row>
        <row r="5699">
          <cell r="C5699" t="str">
            <v>GEN_POS_181</v>
          </cell>
        </row>
        <row r="5700">
          <cell r="C5700" t="str">
            <v>GEN_POS_182</v>
          </cell>
        </row>
        <row r="5701">
          <cell r="C5701" t="str">
            <v>GEN_POS_183</v>
          </cell>
        </row>
        <row r="5702">
          <cell r="C5702" t="str">
            <v>GEN_POS_184</v>
          </cell>
        </row>
        <row r="5703">
          <cell r="C5703" t="str">
            <v>GEN_POS_185</v>
          </cell>
        </row>
        <row r="5704">
          <cell r="C5704" t="str">
            <v>GEN_POS_186</v>
          </cell>
        </row>
        <row r="5705">
          <cell r="C5705" t="str">
            <v>GEN_POS_187</v>
          </cell>
        </row>
        <row r="5706">
          <cell r="C5706" t="str">
            <v>GEN_POS_188</v>
          </cell>
        </row>
        <row r="5707">
          <cell r="C5707" t="str">
            <v>GEN_POS_189</v>
          </cell>
        </row>
        <row r="5708">
          <cell r="C5708" t="str">
            <v>GEN_POS_190</v>
          </cell>
        </row>
        <row r="5709">
          <cell r="C5709" t="str">
            <v>GEN_POS_191</v>
          </cell>
        </row>
        <row r="5710">
          <cell r="C5710" t="str">
            <v>GEN_POS_192</v>
          </cell>
        </row>
        <row r="5711">
          <cell r="C5711" t="str">
            <v>GEN_POS_193</v>
          </cell>
        </row>
        <row r="5712">
          <cell r="C5712" t="str">
            <v>GEN_POS_194</v>
          </cell>
        </row>
        <row r="5713">
          <cell r="C5713" t="str">
            <v>GEN_POS_195</v>
          </cell>
        </row>
        <row r="5714">
          <cell r="C5714" t="str">
            <v>GEN_POS_196</v>
          </cell>
        </row>
        <row r="5715">
          <cell r="C5715" t="str">
            <v>GEN_POS_197</v>
          </cell>
        </row>
        <row r="5716">
          <cell r="C5716" t="str">
            <v>GEN_POS_198</v>
          </cell>
        </row>
        <row r="5717">
          <cell r="C5717" t="str">
            <v>GEN_POS_199</v>
          </cell>
        </row>
        <row r="5718">
          <cell r="C5718" t="str">
            <v>GEN_POS_200</v>
          </cell>
        </row>
        <row r="5719">
          <cell r="C5719" t="str">
            <v>GEN_POS_201</v>
          </cell>
        </row>
        <row r="5720">
          <cell r="C5720" t="str">
            <v>GEN_POS_202</v>
          </cell>
        </row>
        <row r="5721">
          <cell r="C5721" t="str">
            <v>GEN_POS_203</v>
          </cell>
        </row>
        <row r="5722">
          <cell r="C5722" t="str">
            <v>GEN_POS_204</v>
          </cell>
        </row>
        <row r="5723">
          <cell r="C5723" t="str">
            <v>GEN_POS_205</v>
          </cell>
        </row>
        <row r="5724">
          <cell r="C5724" t="str">
            <v>GEN_POS_206</v>
          </cell>
        </row>
        <row r="5725">
          <cell r="C5725" t="str">
            <v>GEN_POS_207</v>
          </cell>
        </row>
        <row r="5726">
          <cell r="C5726" t="str">
            <v>GEN_POS_208</v>
          </cell>
        </row>
        <row r="5727">
          <cell r="C5727" t="str">
            <v>GEN_POS_209</v>
          </cell>
        </row>
        <row r="5728">
          <cell r="C5728" t="str">
            <v>GEN_POS_210</v>
          </cell>
        </row>
        <row r="5729">
          <cell r="C5729" t="str">
            <v>GEN_POS_211</v>
          </cell>
        </row>
        <row r="5730">
          <cell r="C5730" t="str">
            <v>GEN_POS_212</v>
          </cell>
        </row>
        <row r="5731">
          <cell r="C5731" t="str">
            <v>GEN_POS_213</v>
          </cell>
        </row>
        <row r="5732">
          <cell r="C5732" t="str">
            <v>GEN_POS_214</v>
          </cell>
        </row>
        <row r="5733">
          <cell r="C5733" t="str">
            <v>GEN_POS_215</v>
          </cell>
        </row>
        <row r="5734">
          <cell r="C5734" t="str">
            <v>GEN_POS_216</v>
          </cell>
        </row>
        <row r="5735">
          <cell r="C5735" t="str">
            <v>GEN_POS_217</v>
          </cell>
        </row>
        <row r="5736">
          <cell r="C5736" t="str">
            <v>GEN_POS_218</v>
          </cell>
        </row>
        <row r="5737">
          <cell r="C5737" t="str">
            <v>GEN_POS_219</v>
          </cell>
        </row>
        <row r="5738">
          <cell r="C5738" t="str">
            <v>GEN_POS_220</v>
          </cell>
        </row>
        <row r="5739">
          <cell r="C5739" t="str">
            <v>GEN_POS_221</v>
          </cell>
        </row>
        <row r="5740">
          <cell r="C5740" t="str">
            <v>GEN_POS_222</v>
          </cell>
        </row>
        <row r="5741">
          <cell r="C5741" t="str">
            <v>GEN_POS_223</v>
          </cell>
        </row>
        <row r="5742">
          <cell r="C5742" t="str">
            <v>GEN_POS_224</v>
          </cell>
        </row>
        <row r="5743">
          <cell r="C5743" t="str">
            <v>GEN_POS_225</v>
          </cell>
        </row>
        <row r="5744">
          <cell r="C5744" t="str">
            <v>GEN_POS_226</v>
          </cell>
        </row>
        <row r="5745">
          <cell r="C5745" t="str">
            <v>GEN_POS_227</v>
          </cell>
        </row>
        <row r="5746">
          <cell r="C5746" t="str">
            <v>GEN_POS_228</v>
          </cell>
        </row>
        <row r="5747">
          <cell r="C5747" t="str">
            <v>GEN_POS_229</v>
          </cell>
        </row>
        <row r="5748">
          <cell r="C5748" t="str">
            <v>GEN_POS_230</v>
          </cell>
        </row>
        <row r="5749">
          <cell r="C5749" t="str">
            <v>GEN_POS_231</v>
          </cell>
        </row>
        <row r="5750">
          <cell r="C5750" t="str">
            <v>GEN_POS_232</v>
          </cell>
        </row>
        <row r="5751">
          <cell r="C5751" t="str">
            <v>GEN_POS_233</v>
          </cell>
        </row>
        <row r="5752">
          <cell r="C5752" t="str">
            <v>GEN_POS_234</v>
          </cell>
        </row>
        <row r="5753">
          <cell r="C5753" t="str">
            <v>GEN_POS_235</v>
          </cell>
        </row>
        <row r="5754">
          <cell r="C5754" t="str">
            <v>GEN_POS_236</v>
          </cell>
        </row>
        <row r="5755">
          <cell r="C5755" t="str">
            <v>GEN_POS_237</v>
          </cell>
        </row>
        <row r="5756">
          <cell r="C5756" t="str">
            <v>GEN_POS_238</v>
          </cell>
        </row>
        <row r="5757">
          <cell r="C5757" t="str">
            <v>GEN_POS_239</v>
          </cell>
        </row>
        <row r="5758">
          <cell r="C5758" t="str">
            <v>GEN_POS_240</v>
          </cell>
        </row>
        <row r="5759">
          <cell r="C5759" t="str">
            <v>GEN_POS_241</v>
          </cell>
        </row>
        <row r="5760">
          <cell r="C5760" t="str">
            <v>GEN_POS_242</v>
          </cell>
        </row>
        <row r="5761">
          <cell r="C5761" t="str">
            <v>GEN_POS_243</v>
          </cell>
        </row>
        <row r="5762">
          <cell r="C5762" t="str">
            <v>GEN_POS_244</v>
          </cell>
        </row>
        <row r="5763">
          <cell r="C5763" t="str">
            <v>GEN_POS_245</v>
          </cell>
        </row>
        <row r="5764">
          <cell r="C5764" t="str">
            <v>GEN_POS_246</v>
          </cell>
        </row>
        <row r="5765">
          <cell r="C5765" t="str">
            <v>GEN_POS_247</v>
          </cell>
        </row>
        <row r="5766">
          <cell r="C5766" t="str">
            <v>GEN_POS_248</v>
          </cell>
        </row>
        <row r="5767">
          <cell r="C5767" t="str">
            <v>GEN_POS_249</v>
          </cell>
        </row>
        <row r="5768">
          <cell r="C5768" t="str">
            <v>GEN_POS_250</v>
          </cell>
        </row>
        <row r="5769">
          <cell r="C5769" t="str">
            <v>GEN_POS_251</v>
          </cell>
        </row>
        <row r="5770">
          <cell r="C5770" t="str">
            <v>GEN_POS_252</v>
          </cell>
        </row>
        <row r="5771">
          <cell r="C5771" t="str">
            <v>GEN_POS_253</v>
          </cell>
        </row>
        <row r="5772">
          <cell r="C5772" t="str">
            <v>GEN_POS_254</v>
          </cell>
        </row>
        <row r="5773">
          <cell r="C5773" t="str">
            <v>GEN_POS_255</v>
          </cell>
        </row>
        <row r="5774">
          <cell r="C5774" t="str">
            <v>GEN_POS_256</v>
          </cell>
        </row>
        <row r="5775">
          <cell r="C5775" t="str">
            <v>GEN_POS_257</v>
          </cell>
        </row>
        <row r="5776">
          <cell r="C5776" t="str">
            <v>GEN_POS_258</v>
          </cell>
        </row>
        <row r="5777">
          <cell r="C5777" t="str">
            <v>GEN_POS_259</v>
          </cell>
        </row>
        <row r="5778">
          <cell r="C5778" t="str">
            <v>GEN_POS_260</v>
          </cell>
        </row>
        <row r="5779">
          <cell r="C5779" t="str">
            <v>GEN_POS_261</v>
          </cell>
        </row>
        <row r="5780">
          <cell r="C5780" t="str">
            <v>GEN_POS_262</v>
          </cell>
        </row>
        <row r="5781">
          <cell r="C5781" t="str">
            <v>GEN_POS_263</v>
          </cell>
        </row>
        <row r="5782">
          <cell r="C5782" t="str">
            <v>GEN_POS_264</v>
          </cell>
        </row>
        <row r="5783">
          <cell r="C5783" t="str">
            <v>GEN_POS_265</v>
          </cell>
        </row>
        <row r="5784">
          <cell r="C5784" t="str">
            <v>GEN_POS_266</v>
          </cell>
        </row>
        <row r="5785">
          <cell r="C5785" t="str">
            <v>GEN_POS_267</v>
          </cell>
        </row>
        <row r="5786">
          <cell r="C5786" t="str">
            <v>GEN_POS_268</v>
          </cell>
        </row>
        <row r="5787">
          <cell r="C5787" t="str">
            <v>GEN_POS_269</v>
          </cell>
        </row>
        <row r="5788">
          <cell r="C5788" t="str">
            <v>GEN_POS_270</v>
          </cell>
        </row>
        <row r="5789">
          <cell r="C5789" t="str">
            <v>GEN_POS_271</v>
          </cell>
        </row>
        <row r="5790">
          <cell r="C5790" t="str">
            <v>GEN_POS_272</v>
          </cell>
        </row>
        <row r="5791">
          <cell r="C5791" t="str">
            <v>GEN_POS_273</v>
          </cell>
        </row>
        <row r="5792">
          <cell r="C5792" t="str">
            <v>GEN_POS_274</v>
          </cell>
        </row>
        <row r="5793">
          <cell r="C5793" t="str">
            <v>GEN_POS_275</v>
          </cell>
        </row>
        <row r="5794">
          <cell r="C5794" t="str">
            <v>GEN_POS_276</v>
          </cell>
        </row>
        <row r="5795">
          <cell r="C5795" t="str">
            <v>GEN_POS_277</v>
          </cell>
        </row>
        <row r="5796">
          <cell r="C5796" t="str">
            <v>GEN_POS_278</v>
          </cell>
        </row>
        <row r="5797">
          <cell r="C5797" t="str">
            <v>GEN_POS_279</v>
          </cell>
        </row>
        <row r="5798">
          <cell r="C5798" t="str">
            <v>GEN_POS_280</v>
          </cell>
        </row>
        <row r="5799">
          <cell r="C5799" t="str">
            <v>GEN_POS_281</v>
          </cell>
        </row>
        <row r="5800">
          <cell r="C5800" t="str">
            <v>GEN_POS_282</v>
          </cell>
        </row>
        <row r="5801">
          <cell r="C5801" t="str">
            <v>GEN_POS_283</v>
          </cell>
        </row>
        <row r="5802">
          <cell r="C5802" t="str">
            <v>GEN_POS_284</v>
          </cell>
        </row>
        <row r="5803">
          <cell r="C5803" t="str">
            <v>GEN_POS_285</v>
          </cell>
        </row>
        <row r="5804">
          <cell r="C5804" t="str">
            <v>GEN_POS_286</v>
          </cell>
        </row>
        <row r="5805">
          <cell r="C5805" t="str">
            <v>GEN_POS_287</v>
          </cell>
        </row>
        <row r="5806">
          <cell r="C5806" t="str">
            <v>GEN_POS_288</v>
          </cell>
        </row>
        <row r="5807">
          <cell r="C5807" t="str">
            <v>GEN_POS_289</v>
          </cell>
        </row>
        <row r="5808">
          <cell r="C5808" t="str">
            <v>GEN_POS_290</v>
          </cell>
        </row>
        <row r="5809">
          <cell r="C5809" t="str">
            <v>GEN_POS_291</v>
          </cell>
        </row>
        <row r="5810">
          <cell r="C5810" t="str">
            <v>GEN_POS_292</v>
          </cell>
        </row>
        <row r="5811">
          <cell r="C5811" t="str">
            <v>GEN_POS_293</v>
          </cell>
        </row>
        <row r="5812">
          <cell r="C5812" t="str">
            <v>GEN_POS_294</v>
          </cell>
        </row>
        <row r="5813">
          <cell r="C5813" t="str">
            <v>GEN_POS_295</v>
          </cell>
        </row>
        <row r="5814">
          <cell r="C5814" t="str">
            <v>GEN_POS_296</v>
          </cell>
        </row>
        <row r="5815">
          <cell r="C5815" t="str">
            <v>GEN_POS_297</v>
          </cell>
        </row>
        <row r="5816">
          <cell r="C5816" t="str">
            <v>GEN_POS_298</v>
          </cell>
        </row>
        <row r="5817">
          <cell r="C5817" t="str">
            <v>GEN_POS_299</v>
          </cell>
        </row>
        <row r="5818">
          <cell r="C5818" t="str">
            <v>GEN_POS_300</v>
          </cell>
        </row>
        <row r="5819">
          <cell r="C5819" t="str">
            <v>GEN_POS_301</v>
          </cell>
        </row>
        <row r="5820">
          <cell r="C5820" t="str">
            <v>GEN_POS_302</v>
          </cell>
        </row>
        <row r="5821">
          <cell r="C5821" t="str">
            <v>GEN_POS_303</v>
          </cell>
        </row>
        <row r="5822">
          <cell r="C5822" t="str">
            <v>GEN_POS_304</v>
          </cell>
        </row>
        <row r="5823">
          <cell r="C5823" t="str">
            <v>GEN_POS_305</v>
          </cell>
        </row>
        <row r="5824">
          <cell r="C5824" t="str">
            <v>GEN_POS_306</v>
          </cell>
        </row>
        <row r="5825">
          <cell r="C5825" t="str">
            <v>GEN_POS_307</v>
          </cell>
        </row>
        <row r="5826">
          <cell r="C5826" t="str">
            <v>GEN_POS_308</v>
          </cell>
        </row>
        <row r="5827">
          <cell r="C5827" t="str">
            <v>GEN_POS_309</v>
          </cell>
        </row>
        <row r="5828">
          <cell r="C5828" t="str">
            <v>GEN_POS_310</v>
          </cell>
        </row>
        <row r="5829">
          <cell r="C5829" t="str">
            <v>GEN_POS_311</v>
          </cell>
        </row>
        <row r="5830">
          <cell r="C5830" t="str">
            <v>GEN_POS_312</v>
          </cell>
        </row>
        <row r="5831">
          <cell r="C5831" t="str">
            <v>GEN_POS_313</v>
          </cell>
        </row>
        <row r="5832">
          <cell r="C5832" t="str">
            <v>GEN_POS_314</v>
          </cell>
        </row>
        <row r="5833">
          <cell r="C5833" t="str">
            <v>GEN_POS_315</v>
          </cell>
        </row>
        <row r="5834">
          <cell r="C5834" t="str">
            <v>GEN_POS_316</v>
          </cell>
        </row>
        <row r="5835">
          <cell r="C5835" t="str">
            <v>GEN_POS_317</v>
          </cell>
        </row>
        <row r="5836">
          <cell r="C5836" t="str">
            <v>GEN_POS_318</v>
          </cell>
        </row>
        <row r="5837">
          <cell r="C5837" t="str">
            <v>GEN_POS_319</v>
          </cell>
        </row>
        <row r="5838">
          <cell r="C5838" t="str">
            <v>GEN_POS_320</v>
          </cell>
        </row>
        <row r="5839">
          <cell r="C5839" t="str">
            <v>GEN_POS_321</v>
          </cell>
        </row>
        <row r="5840">
          <cell r="C5840" t="str">
            <v>GEN_POS_322</v>
          </cell>
        </row>
        <row r="5841">
          <cell r="C5841" t="str">
            <v>GEN_POS_323</v>
          </cell>
        </row>
        <row r="5842">
          <cell r="C5842" t="str">
            <v>GEN_POS_324</v>
          </cell>
        </row>
        <row r="5843">
          <cell r="C5843" t="str">
            <v>GEN_POS_325</v>
          </cell>
        </row>
        <row r="5844">
          <cell r="C5844" t="str">
            <v>GEN_POS_326</v>
          </cell>
        </row>
        <row r="5845">
          <cell r="C5845" t="str">
            <v>GEN_POS_327</v>
          </cell>
        </row>
        <row r="5846">
          <cell r="C5846" t="str">
            <v>GEN_POS_328</v>
          </cell>
        </row>
        <row r="5847">
          <cell r="C5847" t="str">
            <v>GEN_POS_329</v>
          </cell>
        </row>
        <row r="5848">
          <cell r="C5848" t="str">
            <v>GEN_POS_330</v>
          </cell>
        </row>
        <row r="5849">
          <cell r="C5849" t="str">
            <v>GEN_POS_331</v>
          </cell>
        </row>
        <row r="5850">
          <cell r="C5850" t="str">
            <v>GEN_POS_332</v>
          </cell>
        </row>
        <row r="5851">
          <cell r="C5851" t="str">
            <v>GEN_POS_333</v>
          </cell>
        </row>
        <row r="5852">
          <cell r="C5852" t="str">
            <v>GEN_POS_334</v>
          </cell>
        </row>
        <row r="5853">
          <cell r="C5853" t="str">
            <v>GEN_POS_335</v>
          </cell>
        </row>
        <row r="5854">
          <cell r="C5854" t="str">
            <v>GEN_POS_336</v>
          </cell>
        </row>
        <row r="5855">
          <cell r="C5855" t="str">
            <v>GEN_POS_337</v>
          </cell>
        </row>
        <row r="5856">
          <cell r="C5856" t="str">
            <v>GEN_POS_338</v>
          </cell>
        </row>
        <row r="5857">
          <cell r="C5857" t="str">
            <v>GEN_POS_339</v>
          </cell>
        </row>
        <row r="5858">
          <cell r="C5858" t="str">
            <v>GEN_POS_340</v>
          </cell>
        </row>
        <row r="5859">
          <cell r="C5859" t="str">
            <v>GEN_POS_341</v>
          </cell>
        </row>
        <row r="5860">
          <cell r="C5860" t="str">
            <v>GEN_POS_342</v>
          </cell>
        </row>
        <row r="5861">
          <cell r="C5861" t="str">
            <v>GEN_POS_343</v>
          </cell>
        </row>
        <row r="5862">
          <cell r="C5862" t="str">
            <v>GEN_POS_344</v>
          </cell>
        </row>
        <row r="5863">
          <cell r="C5863" t="str">
            <v>GEN_POS_345</v>
          </cell>
        </row>
        <row r="5864">
          <cell r="C5864" t="str">
            <v>GEN_POS_346</v>
          </cell>
        </row>
        <row r="5865">
          <cell r="C5865" t="str">
            <v>GEN_POS_347</v>
          </cell>
        </row>
        <row r="5866">
          <cell r="C5866" t="str">
            <v>GEN_POS_348</v>
          </cell>
        </row>
        <row r="5867">
          <cell r="C5867" t="str">
            <v>GEN_POS_349</v>
          </cell>
        </row>
        <row r="5868">
          <cell r="C5868" t="str">
            <v>GEN_POS_350</v>
          </cell>
        </row>
        <row r="5869">
          <cell r="C5869" t="str">
            <v>GEN_POS_351</v>
          </cell>
        </row>
        <row r="5870">
          <cell r="C5870" t="str">
            <v>GEN_POS_2</v>
          </cell>
        </row>
        <row r="5871">
          <cell r="C5871" t="str">
            <v>GEN_POS_1</v>
          </cell>
        </row>
        <row r="5872">
          <cell r="C5872" t="str">
            <v>HR_POS_3</v>
          </cell>
        </row>
        <row r="5873">
          <cell r="C5873" t="str">
            <v>HR_POS_4</v>
          </cell>
        </row>
        <row r="5874">
          <cell r="C5874" t="str">
            <v>HR_POS_5</v>
          </cell>
        </row>
        <row r="5875">
          <cell r="C5875" t="str">
            <v>HR_POS_6</v>
          </cell>
        </row>
        <row r="5876">
          <cell r="C5876" t="str">
            <v>HR_POS_7</v>
          </cell>
        </row>
        <row r="5877">
          <cell r="C5877" t="str">
            <v>HR_POS_8</v>
          </cell>
        </row>
        <row r="5878">
          <cell r="C5878" t="str">
            <v>HR_POS_9</v>
          </cell>
        </row>
        <row r="5879">
          <cell r="C5879" t="str">
            <v>HR_POS_10</v>
          </cell>
        </row>
        <row r="5880">
          <cell r="C5880" t="str">
            <v>HR_POS_11</v>
          </cell>
        </row>
        <row r="5881">
          <cell r="C5881" t="str">
            <v>HR_POS_12</v>
          </cell>
        </row>
        <row r="5882">
          <cell r="C5882" t="str">
            <v>HR_POS_13</v>
          </cell>
        </row>
        <row r="5883">
          <cell r="C5883" t="str">
            <v>HR_POS_14</v>
          </cell>
        </row>
        <row r="5884">
          <cell r="C5884" t="str">
            <v>HR_POS_15</v>
          </cell>
        </row>
        <row r="5885">
          <cell r="C5885" t="str">
            <v>HR_POS_16</v>
          </cell>
        </row>
        <row r="5886">
          <cell r="C5886" t="str">
            <v>HR_POS_17</v>
          </cell>
        </row>
        <row r="5887">
          <cell r="C5887" t="str">
            <v>HR_POS_18</v>
          </cell>
        </row>
        <row r="5888">
          <cell r="C5888" t="str">
            <v>HR_POS_19</v>
          </cell>
        </row>
        <row r="5889">
          <cell r="C5889" t="str">
            <v>HR_POS_20</v>
          </cell>
        </row>
        <row r="5890">
          <cell r="C5890" t="str">
            <v>HR_POS_21</v>
          </cell>
        </row>
        <row r="5891">
          <cell r="C5891" t="str">
            <v>HR_POS_22</v>
          </cell>
        </row>
        <row r="5892">
          <cell r="C5892" t="str">
            <v>HR_POS_23</v>
          </cell>
        </row>
        <row r="5893">
          <cell r="C5893" t="str">
            <v>HR_POS_24</v>
          </cell>
        </row>
        <row r="5894">
          <cell r="C5894" t="str">
            <v>HR_POS_25</v>
          </cell>
        </row>
        <row r="5895">
          <cell r="C5895" t="str">
            <v>HR_POS_26</v>
          </cell>
        </row>
        <row r="5896">
          <cell r="C5896" t="str">
            <v>HR_POS_27</v>
          </cell>
        </row>
        <row r="5897">
          <cell r="C5897" t="str">
            <v>HR_POS_28</v>
          </cell>
        </row>
        <row r="5898">
          <cell r="C5898" t="str">
            <v>HR_POS_29</v>
          </cell>
        </row>
        <row r="5899">
          <cell r="C5899" t="str">
            <v>HR_POS_30</v>
          </cell>
        </row>
        <row r="5900">
          <cell r="C5900" t="str">
            <v>HR_POS_31</v>
          </cell>
        </row>
        <row r="5901">
          <cell r="C5901" t="str">
            <v>HR_POS_32</v>
          </cell>
        </row>
        <row r="5902">
          <cell r="C5902" t="str">
            <v>HR_POS_33</v>
          </cell>
        </row>
        <row r="5903">
          <cell r="C5903" t="str">
            <v>HR_POS_34</v>
          </cell>
        </row>
        <row r="5904">
          <cell r="C5904" t="str">
            <v>HR_POS_35</v>
          </cell>
        </row>
        <row r="5905">
          <cell r="C5905" t="str">
            <v>HR_POS_36</v>
          </cell>
        </row>
        <row r="5906">
          <cell r="C5906" t="str">
            <v>HR_POS_37</v>
          </cell>
        </row>
        <row r="5907">
          <cell r="C5907" t="str">
            <v>HR_POS_38</v>
          </cell>
        </row>
        <row r="5908">
          <cell r="C5908" t="str">
            <v>HR_POS_39</v>
          </cell>
        </row>
        <row r="5909">
          <cell r="C5909" t="str">
            <v>HR_POS_40</v>
          </cell>
        </row>
        <row r="5910">
          <cell r="C5910" t="str">
            <v>HR_POS_41</v>
          </cell>
        </row>
        <row r="5911">
          <cell r="C5911" t="str">
            <v>HR_POS_42</v>
          </cell>
        </row>
        <row r="5912">
          <cell r="C5912" t="str">
            <v>HR_POS_43</v>
          </cell>
        </row>
        <row r="5913">
          <cell r="C5913" t="str">
            <v>HR_POS_44</v>
          </cell>
        </row>
        <row r="5914">
          <cell r="C5914" t="str">
            <v>HR_POS_45</v>
          </cell>
        </row>
        <row r="5915">
          <cell r="C5915" t="str">
            <v>HR_POS_46</v>
          </cell>
        </row>
        <row r="5916">
          <cell r="C5916" t="str">
            <v>HR_POS_47</v>
          </cell>
        </row>
        <row r="5917">
          <cell r="C5917" t="str">
            <v>HR_POS_48</v>
          </cell>
        </row>
        <row r="5918">
          <cell r="C5918" t="str">
            <v>HR_POS_49</v>
          </cell>
        </row>
        <row r="5919">
          <cell r="C5919" t="str">
            <v>HR_POS_50</v>
          </cell>
        </row>
        <row r="5920">
          <cell r="C5920" t="str">
            <v>HR_POS_51</v>
          </cell>
        </row>
        <row r="5921">
          <cell r="C5921" t="str">
            <v>HR_POS_52</v>
          </cell>
        </row>
        <row r="5922">
          <cell r="C5922" t="str">
            <v>HR_POS_53</v>
          </cell>
        </row>
        <row r="5923">
          <cell r="C5923" t="str">
            <v>HR_POS_54</v>
          </cell>
        </row>
        <row r="5924">
          <cell r="C5924" t="str">
            <v>HR_POS_55</v>
          </cell>
        </row>
        <row r="5925">
          <cell r="C5925" t="str">
            <v>HR_POS_56</v>
          </cell>
        </row>
        <row r="5926">
          <cell r="C5926" t="str">
            <v>HR_POS_57</v>
          </cell>
        </row>
        <row r="5927">
          <cell r="C5927" t="str">
            <v>HR_POS_58</v>
          </cell>
        </row>
        <row r="5928">
          <cell r="C5928" t="str">
            <v>HR_POS_59</v>
          </cell>
        </row>
        <row r="5929">
          <cell r="C5929" t="str">
            <v>HR_POS_60</v>
          </cell>
        </row>
        <row r="5930">
          <cell r="C5930" t="str">
            <v>HR_POS_61</v>
          </cell>
        </row>
        <row r="5931">
          <cell r="C5931" t="str">
            <v>HR_POS_62</v>
          </cell>
        </row>
        <row r="5932">
          <cell r="C5932" t="str">
            <v>HR_POS_63</v>
          </cell>
        </row>
        <row r="5933">
          <cell r="C5933" t="str">
            <v>HR_POS_64</v>
          </cell>
        </row>
        <row r="5934">
          <cell r="C5934" t="str">
            <v>HR_POS_65</v>
          </cell>
        </row>
        <row r="5935">
          <cell r="C5935" t="str">
            <v>HR_POS_66</v>
          </cell>
        </row>
        <row r="5936">
          <cell r="C5936" t="str">
            <v>HR_POS_67</v>
          </cell>
        </row>
        <row r="5937">
          <cell r="C5937" t="str">
            <v>HR_POS_68</v>
          </cell>
        </row>
        <row r="5938">
          <cell r="C5938" t="str">
            <v>HR_POS_69</v>
          </cell>
        </row>
        <row r="5939">
          <cell r="C5939" t="str">
            <v>HR_POS_70</v>
          </cell>
        </row>
        <row r="5940">
          <cell r="C5940" t="str">
            <v>HR_POS_71</v>
          </cell>
        </row>
        <row r="5941">
          <cell r="C5941" t="str">
            <v>HR_POS_72</v>
          </cell>
        </row>
        <row r="5942">
          <cell r="C5942" t="str">
            <v>HR_POS_73</v>
          </cell>
        </row>
        <row r="5943">
          <cell r="C5943" t="str">
            <v>HR_POS_74</v>
          </cell>
        </row>
        <row r="5944">
          <cell r="C5944" t="str">
            <v>HR_POS_75</v>
          </cell>
        </row>
        <row r="5945">
          <cell r="C5945" t="str">
            <v>HR_POS_76</v>
          </cell>
        </row>
        <row r="5946">
          <cell r="C5946" t="str">
            <v>HR_POS_77</v>
          </cell>
        </row>
        <row r="5947">
          <cell r="C5947" t="str">
            <v>HR_POS_78</v>
          </cell>
        </row>
        <row r="5948">
          <cell r="C5948" t="str">
            <v>HR_POS_79</v>
          </cell>
        </row>
        <row r="5949">
          <cell r="C5949" t="str">
            <v>HR_POS_80</v>
          </cell>
        </row>
        <row r="5950">
          <cell r="C5950" t="str">
            <v>HR_POS_81</v>
          </cell>
        </row>
        <row r="5951">
          <cell r="C5951" t="str">
            <v>HR_POS_82</v>
          </cell>
        </row>
        <row r="5952">
          <cell r="C5952" t="str">
            <v>HR_POS_83</v>
          </cell>
        </row>
        <row r="5953">
          <cell r="C5953" t="str">
            <v>HR_POS_84</v>
          </cell>
        </row>
        <row r="5954">
          <cell r="C5954" t="str">
            <v>HR_POS_85</v>
          </cell>
        </row>
        <row r="5955">
          <cell r="C5955" t="str">
            <v>HR_POS_86</v>
          </cell>
        </row>
        <row r="5956">
          <cell r="C5956" t="str">
            <v>HR_POS_87</v>
          </cell>
        </row>
        <row r="5957">
          <cell r="C5957" t="str">
            <v>HR_POS_88</v>
          </cell>
        </row>
        <row r="5958">
          <cell r="C5958" t="str">
            <v>HR_POS_89</v>
          </cell>
        </row>
        <row r="5959">
          <cell r="C5959" t="str">
            <v>HR_POS_90</v>
          </cell>
        </row>
        <row r="5960">
          <cell r="C5960" t="str">
            <v>HR_POS_91</v>
          </cell>
        </row>
        <row r="5961">
          <cell r="C5961" t="str">
            <v>HR_POS_92</v>
          </cell>
        </row>
        <row r="5962">
          <cell r="C5962" t="str">
            <v>HR_POS_93</v>
          </cell>
        </row>
        <row r="5963">
          <cell r="C5963" t="str">
            <v>HR_POS_94</v>
          </cell>
        </row>
        <row r="5964">
          <cell r="C5964" t="str">
            <v>HR_POS_95</v>
          </cell>
        </row>
        <row r="5965">
          <cell r="C5965" t="str">
            <v>HR_POS_96</v>
          </cell>
        </row>
        <row r="5966">
          <cell r="C5966" t="str">
            <v>HR_POS_97</v>
          </cell>
        </row>
        <row r="5967">
          <cell r="C5967" t="str">
            <v>HR_POS_98</v>
          </cell>
        </row>
        <row r="5968">
          <cell r="C5968" t="str">
            <v>HR_POS_99</v>
          </cell>
        </row>
        <row r="5969">
          <cell r="C5969" t="str">
            <v>HR_POS_100</v>
          </cell>
        </row>
        <row r="5970">
          <cell r="C5970" t="str">
            <v>HR_POS_101</v>
          </cell>
        </row>
        <row r="5971">
          <cell r="C5971" t="str">
            <v>HR_POS_102</v>
          </cell>
        </row>
        <row r="5972">
          <cell r="C5972" t="str">
            <v>HR_POS_103</v>
          </cell>
        </row>
        <row r="5973">
          <cell r="C5973" t="str">
            <v>HR_POS_104</v>
          </cell>
        </row>
        <row r="5974">
          <cell r="C5974" t="str">
            <v>HR_POS_105</v>
          </cell>
        </row>
        <row r="5975">
          <cell r="C5975" t="str">
            <v>HR_POS_2</v>
          </cell>
        </row>
        <row r="5976">
          <cell r="C5976" t="str">
            <v>HR_POS_1</v>
          </cell>
        </row>
        <row r="5977">
          <cell r="C5977" t="str">
            <v>IT_POS_3</v>
          </cell>
        </row>
        <row r="5978">
          <cell r="C5978" t="str">
            <v>IT_POS_4</v>
          </cell>
        </row>
        <row r="5979">
          <cell r="C5979" t="str">
            <v>IT_POS_5</v>
          </cell>
        </row>
        <row r="5980">
          <cell r="C5980" t="str">
            <v>IT_POS_6</v>
          </cell>
        </row>
        <row r="5981">
          <cell r="C5981" t="str">
            <v>IT_POS_7</v>
          </cell>
        </row>
        <row r="5982">
          <cell r="C5982" t="str">
            <v>IT_POS_8</v>
          </cell>
        </row>
        <row r="5983">
          <cell r="C5983" t="str">
            <v>IT_POS_9</v>
          </cell>
        </row>
        <row r="5984">
          <cell r="C5984" t="str">
            <v>IT_POS_10</v>
          </cell>
        </row>
        <row r="5985">
          <cell r="C5985" t="str">
            <v>IT_POS_11</v>
          </cell>
        </row>
        <row r="5986">
          <cell r="C5986" t="str">
            <v>IT_POS_12</v>
          </cell>
        </row>
        <row r="5987">
          <cell r="C5987" t="str">
            <v>IT_POS_13</v>
          </cell>
        </row>
        <row r="5988">
          <cell r="C5988" t="str">
            <v>IT_POS_14</v>
          </cell>
        </row>
        <row r="5989">
          <cell r="C5989" t="str">
            <v>IT_POS_15</v>
          </cell>
        </row>
        <row r="5990">
          <cell r="C5990" t="str">
            <v>IT_POS_16</v>
          </cell>
        </row>
        <row r="5991">
          <cell r="C5991" t="str">
            <v>IT_POS_17</v>
          </cell>
        </row>
        <row r="5992">
          <cell r="C5992" t="str">
            <v>IT_POS_18</v>
          </cell>
        </row>
        <row r="5993">
          <cell r="C5993" t="str">
            <v>IT_POS_19</v>
          </cell>
        </row>
        <row r="5994">
          <cell r="C5994" t="str">
            <v>IT_POS_20</v>
          </cell>
        </row>
        <row r="5995">
          <cell r="C5995" t="str">
            <v>IT_POS_21</v>
          </cell>
        </row>
        <row r="5996">
          <cell r="C5996" t="str">
            <v>IT_POS_22</v>
          </cell>
        </row>
        <row r="5997">
          <cell r="C5997" t="str">
            <v>IT_POS_23</v>
          </cell>
        </row>
        <row r="5998">
          <cell r="C5998" t="str">
            <v>IT_POS_24</v>
          </cell>
        </row>
        <row r="5999">
          <cell r="C5999" t="str">
            <v>IT_POS_25</v>
          </cell>
        </row>
        <row r="6000">
          <cell r="C6000" t="str">
            <v>IT_POS_26</v>
          </cell>
        </row>
        <row r="6001">
          <cell r="C6001" t="str">
            <v>IT_POS_27</v>
          </cell>
        </row>
        <row r="6002">
          <cell r="C6002" t="str">
            <v>IT_POS_28</v>
          </cell>
        </row>
        <row r="6003">
          <cell r="C6003" t="str">
            <v>IT_POS_29</v>
          </cell>
        </row>
        <row r="6004">
          <cell r="C6004" t="str">
            <v>IT_POS_30</v>
          </cell>
        </row>
        <row r="6005">
          <cell r="C6005" t="str">
            <v>IT_POS_31</v>
          </cell>
        </row>
        <row r="6006">
          <cell r="C6006" t="str">
            <v>IT_POS_32</v>
          </cell>
        </row>
        <row r="6007">
          <cell r="C6007" t="str">
            <v>IT_POS_33</v>
          </cell>
        </row>
        <row r="6008">
          <cell r="C6008" t="str">
            <v>IT_POS_34</v>
          </cell>
        </row>
        <row r="6009">
          <cell r="C6009" t="str">
            <v>IT_POS_35</v>
          </cell>
        </row>
        <row r="6010">
          <cell r="C6010" t="str">
            <v>IT_POS_36</v>
          </cell>
        </row>
        <row r="6011">
          <cell r="C6011" t="str">
            <v>IT_POS_37</v>
          </cell>
        </row>
        <row r="6012">
          <cell r="C6012" t="str">
            <v>IT_POS_38</v>
          </cell>
        </row>
        <row r="6013">
          <cell r="C6013" t="str">
            <v>IT_POS_39</v>
          </cell>
        </row>
        <row r="6014">
          <cell r="C6014" t="str">
            <v>IT_POS_40</v>
          </cell>
        </row>
        <row r="6015">
          <cell r="C6015" t="str">
            <v>IT_POS_41</v>
          </cell>
        </row>
        <row r="6016">
          <cell r="C6016" t="str">
            <v>IT_POS_42</v>
          </cell>
        </row>
        <row r="6017">
          <cell r="C6017" t="str">
            <v>IT_POS_43</v>
          </cell>
        </row>
        <row r="6018">
          <cell r="C6018" t="str">
            <v>IT_POS_44</v>
          </cell>
        </row>
        <row r="6019">
          <cell r="C6019" t="str">
            <v>IT_POS_45</v>
          </cell>
        </row>
        <row r="6020">
          <cell r="C6020" t="str">
            <v>IT_POS_46</v>
          </cell>
        </row>
        <row r="6021">
          <cell r="C6021" t="str">
            <v>IT_POS_47</v>
          </cell>
        </row>
        <row r="6022">
          <cell r="C6022" t="str">
            <v>IT_POS_48</v>
          </cell>
        </row>
        <row r="6023">
          <cell r="C6023" t="str">
            <v>IT_POS_49</v>
          </cell>
        </row>
        <row r="6024">
          <cell r="C6024" t="str">
            <v>IT_POS_50</v>
          </cell>
        </row>
        <row r="6025">
          <cell r="C6025" t="str">
            <v>IT_POS_51</v>
          </cell>
        </row>
        <row r="6026">
          <cell r="C6026" t="str">
            <v>IT_POS_52</v>
          </cell>
        </row>
        <row r="6027">
          <cell r="C6027" t="str">
            <v>IT_POS_53</v>
          </cell>
        </row>
        <row r="6028">
          <cell r="C6028" t="str">
            <v>IT_POS_54</v>
          </cell>
        </row>
        <row r="6029">
          <cell r="C6029" t="str">
            <v>IT_POS_55</v>
          </cell>
        </row>
        <row r="6030">
          <cell r="C6030" t="str">
            <v>IT_POS_56</v>
          </cell>
        </row>
        <row r="6031">
          <cell r="C6031" t="str">
            <v>IT_POS_57</v>
          </cell>
        </row>
        <row r="6032">
          <cell r="C6032" t="str">
            <v>IT_POS_58</v>
          </cell>
        </row>
        <row r="6033">
          <cell r="C6033" t="str">
            <v>IT_POS_59</v>
          </cell>
        </row>
        <row r="6034">
          <cell r="C6034" t="str">
            <v>IT_POS_60</v>
          </cell>
        </row>
        <row r="6035">
          <cell r="C6035" t="str">
            <v>IT_POS_61</v>
          </cell>
        </row>
        <row r="6036">
          <cell r="C6036" t="str">
            <v>IT_POS_62</v>
          </cell>
        </row>
        <row r="6037">
          <cell r="C6037" t="str">
            <v>IT_POS_63</v>
          </cell>
        </row>
        <row r="6038">
          <cell r="C6038" t="str">
            <v>IT_POS_64</v>
          </cell>
        </row>
        <row r="6039">
          <cell r="C6039" t="str">
            <v>IT_POS_65</v>
          </cell>
        </row>
        <row r="6040">
          <cell r="C6040" t="str">
            <v>IT_POS_66</v>
          </cell>
        </row>
        <row r="6041">
          <cell r="C6041" t="str">
            <v>IT_POS_67</v>
          </cell>
        </row>
        <row r="6042">
          <cell r="C6042" t="str">
            <v>IT_POS_68</v>
          </cell>
        </row>
        <row r="6043">
          <cell r="C6043" t="str">
            <v>IT_POS_69</v>
          </cell>
        </row>
        <row r="6044">
          <cell r="C6044" t="str">
            <v>IT_POS_70</v>
          </cell>
        </row>
        <row r="6045">
          <cell r="C6045" t="str">
            <v>IT_POS_71</v>
          </cell>
        </row>
        <row r="6046">
          <cell r="C6046" t="str">
            <v>IT_POS_72</v>
          </cell>
        </row>
        <row r="6047">
          <cell r="C6047" t="str">
            <v>IT_POS_73</v>
          </cell>
        </row>
        <row r="6048">
          <cell r="C6048" t="str">
            <v>IT_POS_74</v>
          </cell>
        </row>
        <row r="6049">
          <cell r="C6049" t="str">
            <v>IT_POS_75</v>
          </cell>
        </row>
        <row r="6050">
          <cell r="C6050" t="str">
            <v>IT_POS_76</v>
          </cell>
        </row>
        <row r="6051">
          <cell r="C6051" t="str">
            <v>IT_POS_77</v>
          </cell>
        </row>
        <row r="6052">
          <cell r="C6052" t="str">
            <v>IT_POS_78</v>
          </cell>
        </row>
        <row r="6053">
          <cell r="C6053" t="str">
            <v>IT_POS_79</v>
          </cell>
        </row>
        <row r="6054">
          <cell r="C6054" t="str">
            <v>IT_POS_80</v>
          </cell>
        </row>
        <row r="6055">
          <cell r="C6055" t="str">
            <v>IT_POS_81</v>
          </cell>
        </row>
        <row r="6056">
          <cell r="C6056" t="str">
            <v>IT_POS_82</v>
          </cell>
        </row>
        <row r="6057">
          <cell r="C6057" t="str">
            <v>IT_POS_83</v>
          </cell>
        </row>
        <row r="6058">
          <cell r="C6058" t="str">
            <v>IT_POS_84</v>
          </cell>
        </row>
        <row r="6059">
          <cell r="C6059" t="str">
            <v>IT_POS_85</v>
          </cell>
        </row>
        <row r="6060">
          <cell r="C6060" t="str">
            <v>IT_POS_86</v>
          </cell>
        </row>
        <row r="6061">
          <cell r="C6061" t="str">
            <v>IT_POS_87</v>
          </cell>
        </row>
        <row r="6062">
          <cell r="C6062" t="str">
            <v>IT_POS_88</v>
          </cell>
        </row>
        <row r="6063">
          <cell r="C6063" t="str">
            <v>IT_POS_89</v>
          </cell>
        </row>
        <row r="6064">
          <cell r="C6064" t="str">
            <v>IT_POS_90</v>
          </cell>
        </row>
        <row r="6065">
          <cell r="C6065" t="str">
            <v>IT_POS_91</v>
          </cell>
        </row>
        <row r="6066">
          <cell r="C6066" t="str">
            <v>IT_POS_92</v>
          </cell>
        </row>
        <row r="6067">
          <cell r="C6067" t="str">
            <v>IT_POS_93</v>
          </cell>
        </row>
        <row r="6068">
          <cell r="C6068" t="str">
            <v>IT_POS_94</v>
          </cell>
        </row>
        <row r="6069">
          <cell r="C6069" t="str">
            <v>IT_POS_95</v>
          </cell>
        </row>
        <row r="6070">
          <cell r="C6070" t="str">
            <v>IT_POS_96</v>
          </cell>
        </row>
        <row r="6071">
          <cell r="C6071" t="str">
            <v>IT_POS_97</v>
          </cell>
        </row>
        <row r="6072">
          <cell r="C6072" t="str">
            <v>IT_POS_98</v>
          </cell>
        </row>
        <row r="6073">
          <cell r="C6073" t="str">
            <v>IT_POS_99</v>
          </cell>
        </row>
        <row r="6074">
          <cell r="C6074" t="str">
            <v>IT_POS_100</v>
          </cell>
        </row>
        <row r="6075">
          <cell r="C6075" t="str">
            <v>IT_POS_101</v>
          </cell>
        </row>
        <row r="6076">
          <cell r="C6076" t="str">
            <v>IT_POS_102</v>
          </cell>
        </row>
        <row r="6077">
          <cell r="C6077" t="str">
            <v>IT_POS_103</v>
          </cell>
        </row>
        <row r="6078">
          <cell r="C6078" t="str">
            <v>IT_POS_104</v>
          </cell>
        </row>
        <row r="6079">
          <cell r="C6079" t="str">
            <v>IT_POS_105</v>
          </cell>
        </row>
        <row r="6080">
          <cell r="C6080" t="str">
            <v>IT_POS_106</v>
          </cell>
        </row>
        <row r="6081">
          <cell r="C6081" t="str">
            <v>IT_POS_107</v>
          </cell>
        </row>
        <row r="6082">
          <cell r="C6082" t="str">
            <v>IT_POS_108</v>
          </cell>
        </row>
        <row r="6083">
          <cell r="C6083" t="str">
            <v>IT_POS_109</v>
          </cell>
        </row>
        <row r="6084">
          <cell r="C6084" t="str">
            <v>IT_POS_110</v>
          </cell>
        </row>
        <row r="6085">
          <cell r="C6085" t="str">
            <v>IT_POS_111</v>
          </cell>
        </row>
        <row r="6086">
          <cell r="C6086" t="str">
            <v>IT_POS_112</v>
          </cell>
        </row>
        <row r="6087">
          <cell r="C6087" t="str">
            <v>IT_POS_113</v>
          </cell>
        </row>
        <row r="6088">
          <cell r="C6088" t="str">
            <v>IT_POS_114</v>
          </cell>
        </row>
        <row r="6089">
          <cell r="C6089" t="str">
            <v>IT_POS_115</v>
          </cell>
        </row>
        <row r="6090">
          <cell r="C6090" t="str">
            <v>IT_POS_116</v>
          </cell>
        </row>
        <row r="6091">
          <cell r="C6091" t="str">
            <v>IT_POS_117</v>
          </cell>
        </row>
        <row r="6092">
          <cell r="C6092" t="str">
            <v>IT_POS_118</v>
          </cell>
        </row>
        <row r="6093">
          <cell r="C6093" t="str">
            <v>IT_POS_119</v>
          </cell>
        </row>
        <row r="6094">
          <cell r="C6094" t="str">
            <v>IT_POS_120</v>
          </cell>
        </row>
        <row r="6095">
          <cell r="C6095" t="str">
            <v>IT_POS_121</v>
          </cell>
        </row>
        <row r="6096">
          <cell r="C6096" t="str">
            <v>IT_POS_122</v>
          </cell>
        </row>
        <row r="6097">
          <cell r="C6097" t="str">
            <v>IT_POS_123</v>
          </cell>
        </row>
        <row r="6098">
          <cell r="C6098" t="str">
            <v>IT_POS_124</v>
          </cell>
        </row>
        <row r="6099">
          <cell r="C6099" t="str">
            <v>IT_POS_125</v>
          </cell>
        </row>
        <row r="6100">
          <cell r="C6100" t="str">
            <v>IT_POS_126</v>
          </cell>
        </row>
        <row r="6101">
          <cell r="C6101" t="str">
            <v>IT_POS_127</v>
          </cell>
        </row>
        <row r="6102">
          <cell r="C6102" t="str">
            <v>IT_POS_128</v>
          </cell>
        </row>
        <row r="6103">
          <cell r="C6103" t="str">
            <v>IT_POS_129</v>
          </cell>
        </row>
        <row r="6104">
          <cell r="C6104" t="str">
            <v>IT_POS_130</v>
          </cell>
        </row>
        <row r="6105">
          <cell r="C6105" t="str">
            <v>IT_POS_131</v>
          </cell>
        </row>
        <row r="6106">
          <cell r="C6106" t="str">
            <v>IT_POS_132</v>
          </cell>
        </row>
        <row r="6107">
          <cell r="C6107" t="str">
            <v>IT_POS_133</v>
          </cell>
        </row>
        <row r="6108">
          <cell r="C6108" t="str">
            <v>IT_POS_134</v>
          </cell>
        </row>
        <row r="6109">
          <cell r="C6109" t="str">
            <v>IT_POS_135</v>
          </cell>
        </row>
        <row r="6110">
          <cell r="C6110" t="str">
            <v>IT_POS_136</v>
          </cell>
        </row>
        <row r="6111">
          <cell r="C6111" t="str">
            <v>IT_POS_137</v>
          </cell>
        </row>
        <row r="6112">
          <cell r="C6112" t="str">
            <v>IT_POS_138</v>
          </cell>
        </row>
        <row r="6113">
          <cell r="C6113" t="str">
            <v>IT_POS_139</v>
          </cell>
        </row>
        <row r="6114">
          <cell r="C6114" t="str">
            <v>IT_POS_140</v>
          </cell>
        </row>
        <row r="6115">
          <cell r="C6115" t="str">
            <v>IT_POS_141</v>
          </cell>
        </row>
        <row r="6116">
          <cell r="C6116" t="str">
            <v>IT_POS_142</v>
          </cell>
        </row>
        <row r="6117">
          <cell r="C6117" t="str">
            <v>IT_POS_143</v>
          </cell>
        </row>
        <row r="6118">
          <cell r="C6118" t="str">
            <v>IT_POS_144</v>
          </cell>
        </row>
        <row r="6119">
          <cell r="C6119" t="str">
            <v>IT_POS_145</v>
          </cell>
        </row>
        <row r="6120">
          <cell r="C6120" t="str">
            <v>IT_POS_146</v>
          </cell>
        </row>
        <row r="6121">
          <cell r="C6121" t="str">
            <v>IT_POS_147</v>
          </cell>
        </row>
        <row r="6122">
          <cell r="C6122" t="str">
            <v>IT_POS_148</v>
          </cell>
        </row>
        <row r="6123">
          <cell r="C6123" t="str">
            <v>IT_POS_149</v>
          </cell>
        </row>
        <row r="6124">
          <cell r="C6124" t="str">
            <v>IT_POS_150</v>
          </cell>
        </row>
        <row r="6125">
          <cell r="C6125" t="str">
            <v>IT_POS_151</v>
          </cell>
        </row>
        <row r="6126">
          <cell r="C6126" t="str">
            <v>IT_POS_152</v>
          </cell>
        </row>
        <row r="6127">
          <cell r="C6127" t="str">
            <v>IT_POS_153</v>
          </cell>
        </row>
        <row r="6128">
          <cell r="C6128" t="str">
            <v>IT_POS_154</v>
          </cell>
        </row>
        <row r="6129">
          <cell r="C6129" t="str">
            <v>IT_POS_155</v>
          </cell>
        </row>
        <row r="6130">
          <cell r="C6130" t="str">
            <v>IT_POS_156</v>
          </cell>
        </row>
        <row r="6131">
          <cell r="C6131" t="str">
            <v>IT_POS_157</v>
          </cell>
        </row>
        <row r="6132">
          <cell r="C6132" t="str">
            <v>IT_POS_158</v>
          </cell>
        </row>
        <row r="6133">
          <cell r="C6133" t="str">
            <v>IT_POS_159</v>
          </cell>
        </row>
        <row r="6134">
          <cell r="C6134" t="str">
            <v>IT_POS_160</v>
          </cell>
        </row>
        <row r="6135">
          <cell r="C6135" t="str">
            <v>IT_POS_161</v>
          </cell>
        </row>
        <row r="6136">
          <cell r="C6136" t="str">
            <v>IT_POS_162</v>
          </cell>
        </row>
        <row r="6137">
          <cell r="C6137" t="str">
            <v>IT_POS_163</v>
          </cell>
        </row>
        <row r="6138">
          <cell r="C6138" t="str">
            <v>IT_POS_164</v>
          </cell>
        </row>
        <row r="6139">
          <cell r="C6139" t="str">
            <v>IT_POS_165</v>
          </cell>
        </row>
        <row r="6140">
          <cell r="C6140" t="str">
            <v>IT_POS_166</v>
          </cell>
        </row>
        <row r="6141">
          <cell r="C6141" t="str">
            <v>IT_POS_167</v>
          </cell>
        </row>
        <row r="6142">
          <cell r="C6142" t="str">
            <v>IT_POS_168</v>
          </cell>
        </row>
        <row r="6143">
          <cell r="C6143" t="str">
            <v>IT_POS_169</v>
          </cell>
        </row>
        <row r="6144">
          <cell r="C6144" t="str">
            <v>IT_POS_170</v>
          </cell>
        </row>
        <row r="6145">
          <cell r="C6145" t="str">
            <v>IT_POS_171</v>
          </cell>
        </row>
        <row r="6146">
          <cell r="C6146" t="str">
            <v>IT_POS_172</v>
          </cell>
        </row>
        <row r="6147">
          <cell r="C6147" t="str">
            <v>IT_POS_173</v>
          </cell>
        </row>
        <row r="6148">
          <cell r="C6148" t="str">
            <v>IT_POS_174</v>
          </cell>
        </row>
        <row r="6149">
          <cell r="C6149" t="str">
            <v>IT_POS_175</v>
          </cell>
        </row>
        <row r="6150">
          <cell r="C6150" t="str">
            <v>IT_POS_176</v>
          </cell>
        </row>
        <row r="6151">
          <cell r="C6151" t="str">
            <v>IT_POS_177</v>
          </cell>
        </row>
        <row r="6152">
          <cell r="C6152" t="str">
            <v>IT_POS_178</v>
          </cell>
        </row>
        <row r="6153">
          <cell r="C6153" t="str">
            <v>IT_POS_179</v>
          </cell>
        </row>
        <row r="6154">
          <cell r="C6154" t="str">
            <v>IT_POS_180</v>
          </cell>
        </row>
        <row r="6155">
          <cell r="C6155" t="str">
            <v>IT_POS_181</v>
          </cell>
        </row>
        <row r="6156">
          <cell r="C6156" t="str">
            <v>IT_POS_182</v>
          </cell>
        </row>
        <row r="6157">
          <cell r="C6157" t="str">
            <v>IT_POS_183</v>
          </cell>
        </row>
        <row r="6158">
          <cell r="C6158" t="str">
            <v>IT_POS_184</v>
          </cell>
        </row>
        <row r="6159">
          <cell r="C6159" t="str">
            <v>IT_POS_185</v>
          </cell>
        </row>
        <row r="6160">
          <cell r="C6160" t="str">
            <v>IT_POS_186</v>
          </cell>
        </row>
        <row r="6161">
          <cell r="C6161" t="str">
            <v>IT_POS_187</v>
          </cell>
        </row>
        <row r="6162">
          <cell r="C6162" t="str">
            <v>IT_POS_188</v>
          </cell>
        </row>
        <row r="6163">
          <cell r="C6163" t="str">
            <v>IT_POS_189</v>
          </cell>
        </row>
        <row r="6164">
          <cell r="C6164" t="str">
            <v>IT_POS_190</v>
          </cell>
        </row>
        <row r="6165">
          <cell r="C6165" t="str">
            <v>IT_POS_191</v>
          </cell>
        </row>
        <row r="6166">
          <cell r="C6166" t="str">
            <v>IT_POS_192</v>
          </cell>
        </row>
        <row r="6167">
          <cell r="C6167" t="str">
            <v>IT_POS_193</v>
          </cell>
        </row>
        <row r="6168">
          <cell r="C6168" t="str">
            <v>IT_POS_194</v>
          </cell>
        </row>
        <row r="6169">
          <cell r="C6169" t="str">
            <v>IT_POS_195</v>
          </cell>
        </row>
        <row r="6170">
          <cell r="C6170" t="str">
            <v>IT_POS_196</v>
          </cell>
        </row>
        <row r="6171">
          <cell r="C6171" t="str">
            <v>IT_POS_197</v>
          </cell>
        </row>
        <row r="6172">
          <cell r="C6172" t="str">
            <v>IT_POS_198</v>
          </cell>
        </row>
        <row r="6173">
          <cell r="C6173" t="str">
            <v>IT_POS_199</v>
          </cell>
        </row>
        <row r="6174">
          <cell r="C6174" t="str">
            <v>IT_POS_200</v>
          </cell>
        </row>
        <row r="6175">
          <cell r="C6175" t="str">
            <v>IT_POS_201</v>
          </cell>
        </row>
        <row r="6176">
          <cell r="C6176" t="str">
            <v>IT_POS_202</v>
          </cell>
        </row>
        <row r="6177">
          <cell r="C6177" t="str">
            <v>IT_POS_203</v>
          </cell>
        </row>
        <row r="6178">
          <cell r="C6178" t="str">
            <v>IT_POS_204</v>
          </cell>
        </row>
        <row r="6179">
          <cell r="C6179" t="str">
            <v>IT_POS_205</v>
          </cell>
        </row>
        <row r="6180">
          <cell r="C6180" t="str">
            <v>IT_POS_206</v>
          </cell>
        </row>
        <row r="6181">
          <cell r="C6181" t="str">
            <v>IT_POS_207</v>
          </cell>
        </row>
        <row r="6182">
          <cell r="C6182" t="str">
            <v>IT_POS_208</v>
          </cell>
        </row>
        <row r="6183">
          <cell r="C6183" t="str">
            <v>IT_POS_209</v>
          </cell>
        </row>
        <row r="6184">
          <cell r="C6184" t="str">
            <v>IT_POS_210</v>
          </cell>
        </row>
        <row r="6185">
          <cell r="C6185" t="str">
            <v>IT_POS_211</v>
          </cell>
        </row>
        <row r="6186">
          <cell r="C6186" t="str">
            <v>IT_POS_212</v>
          </cell>
        </row>
        <row r="6187">
          <cell r="C6187" t="str">
            <v>IT_POS_213</v>
          </cell>
        </row>
        <row r="6188">
          <cell r="C6188" t="str">
            <v>IT_POS_214</v>
          </cell>
        </row>
        <row r="6189">
          <cell r="C6189" t="str">
            <v>IT_POS_215</v>
          </cell>
        </row>
        <row r="6190">
          <cell r="C6190" t="str">
            <v>IT_POS_216</v>
          </cell>
        </row>
        <row r="6191">
          <cell r="C6191" t="str">
            <v>IT_POS_217</v>
          </cell>
        </row>
        <row r="6192">
          <cell r="C6192" t="str">
            <v>IT_POS_218</v>
          </cell>
        </row>
        <row r="6193">
          <cell r="C6193" t="str">
            <v>IT_POS_219</v>
          </cell>
        </row>
        <row r="6194">
          <cell r="C6194" t="str">
            <v>IT_POS_220</v>
          </cell>
        </row>
        <row r="6195">
          <cell r="C6195" t="str">
            <v>IT_POS_221</v>
          </cell>
        </row>
        <row r="6196">
          <cell r="C6196" t="str">
            <v>IT_POS_222</v>
          </cell>
        </row>
        <row r="6197">
          <cell r="C6197" t="str">
            <v>IT_POS_223</v>
          </cell>
        </row>
        <row r="6198">
          <cell r="C6198" t="str">
            <v>IT_POS_224</v>
          </cell>
        </row>
        <row r="6199">
          <cell r="C6199" t="str">
            <v>IT_POS_225</v>
          </cell>
        </row>
        <row r="6200">
          <cell r="C6200" t="str">
            <v>IT_POS_226</v>
          </cell>
        </row>
        <row r="6201">
          <cell r="C6201" t="str">
            <v>IT_POS_227</v>
          </cell>
        </row>
        <row r="6202">
          <cell r="C6202" t="str">
            <v>IT_POS_228</v>
          </cell>
        </row>
        <row r="6203">
          <cell r="C6203" t="str">
            <v>IT_POS_229</v>
          </cell>
        </row>
        <row r="6204">
          <cell r="C6204" t="str">
            <v>IT_POS_230</v>
          </cell>
        </row>
        <row r="6205">
          <cell r="C6205" t="str">
            <v>IT_POS_231</v>
          </cell>
        </row>
        <row r="6206">
          <cell r="C6206" t="str">
            <v>IT_POS_232</v>
          </cell>
        </row>
        <row r="6207">
          <cell r="C6207" t="str">
            <v>IT_POS_233</v>
          </cell>
        </row>
        <row r="6208">
          <cell r="C6208" t="str">
            <v>IT_POS_234</v>
          </cell>
        </row>
        <row r="6209">
          <cell r="C6209" t="str">
            <v>IT_POS_235</v>
          </cell>
        </row>
        <row r="6210">
          <cell r="C6210" t="str">
            <v>IT_POS_236</v>
          </cell>
        </row>
        <row r="6211">
          <cell r="C6211" t="str">
            <v>IT_POS_237</v>
          </cell>
        </row>
        <row r="6212">
          <cell r="C6212" t="str">
            <v>IT_POS_238</v>
          </cell>
        </row>
        <row r="6213">
          <cell r="C6213" t="str">
            <v>IT_POS_239</v>
          </cell>
        </row>
        <row r="6214">
          <cell r="C6214" t="str">
            <v>IT_POS_240</v>
          </cell>
        </row>
        <row r="6215">
          <cell r="C6215" t="str">
            <v>IT_POS_241</v>
          </cell>
        </row>
        <row r="6216">
          <cell r="C6216" t="str">
            <v>IT_POS_242</v>
          </cell>
        </row>
        <row r="6217">
          <cell r="C6217" t="str">
            <v>IT_POS_243</v>
          </cell>
        </row>
        <row r="6218">
          <cell r="C6218" t="str">
            <v>IT_POS_244</v>
          </cell>
        </row>
        <row r="6219">
          <cell r="C6219" t="str">
            <v>IT_POS_245</v>
          </cell>
        </row>
        <row r="6220">
          <cell r="C6220" t="str">
            <v>IT_POS_246</v>
          </cell>
        </row>
        <row r="6221">
          <cell r="C6221" t="str">
            <v>IT_POS_247</v>
          </cell>
        </row>
        <row r="6222">
          <cell r="C6222" t="str">
            <v>IT_POS_248</v>
          </cell>
        </row>
        <row r="6223">
          <cell r="C6223" t="str">
            <v>IT_POS_249</v>
          </cell>
        </row>
        <row r="6224">
          <cell r="C6224" t="str">
            <v>IT_POS_250</v>
          </cell>
        </row>
        <row r="6225">
          <cell r="C6225" t="str">
            <v>IT_POS_251</v>
          </cell>
        </row>
        <row r="6226">
          <cell r="C6226" t="str">
            <v>IT_POS_252</v>
          </cell>
        </row>
        <row r="6227">
          <cell r="C6227" t="str">
            <v>IT_POS_253</v>
          </cell>
        </row>
        <row r="6228">
          <cell r="C6228" t="str">
            <v>IT_POS_254</v>
          </cell>
        </row>
        <row r="6229">
          <cell r="C6229" t="str">
            <v>IT_POS_255</v>
          </cell>
        </row>
        <row r="6230">
          <cell r="C6230" t="str">
            <v>IT_POS_256</v>
          </cell>
        </row>
        <row r="6231">
          <cell r="C6231" t="str">
            <v>IT_POS_257</v>
          </cell>
        </row>
        <row r="6232">
          <cell r="C6232" t="str">
            <v>IT_POS_258</v>
          </cell>
        </row>
        <row r="6233">
          <cell r="C6233" t="str">
            <v>IT_POS_259</v>
          </cell>
        </row>
        <row r="6234">
          <cell r="C6234" t="str">
            <v>IT_POS_260</v>
          </cell>
        </row>
        <row r="6235">
          <cell r="C6235" t="str">
            <v>IT_POS_261</v>
          </cell>
        </row>
        <row r="6236">
          <cell r="C6236" t="str">
            <v>IT_POS_262</v>
          </cell>
        </row>
        <row r="6237">
          <cell r="C6237" t="str">
            <v>IT_POS_263</v>
          </cell>
        </row>
        <row r="6238">
          <cell r="C6238" t="str">
            <v>IT_POS_264</v>
          </cell>
        </row>
        <row r="6239">
          <cell r="C6239" t="str">
            <v>IT_POS_265</v>
          </cell>
        </row>
        <row r="6240">
          <cell r="C6240" t="str">
            <v>IT_POS_266</v>
          </cell>
        </row>
        <row r="6241">
          <cell r="C6241" t="str">
            <v>IT_POS_267</v>
          </cell>
        </row>
        <row r="6242">
          <cell r="C6242" t="str">
            <v>IT_POS_268</v>
          </cell>
        </row>
        <row r="6243">
          <cell r="C6243" t="str">
            <v>IT_POS_269</v>
          </cell>
        </row>
        <row r="6244">
          <cell r="C6244" t="str">
            <v>IT_POS_270</v>
          </cell>
        </row>
        <row r="6245">
          <cell r="C6245" t="str">
            <v>IT_POS_271</v>
          </cell>
        </row>
        <row r="6246">
          <cell r="C6246" t="str">
            <v>IT_POS_272</v>
          </cell>
        </row>
        <row r="6247">
          <cell r="C6247" t="str">
            <v>IT_POS_273</v>
          </cell>
        </row>
        <row r="6248">
          <cell r="C6248" t="str">
            <v>IT_POS_274</v>
          </cell>
        </row>
        <row r="6249">
          <cell r="C6249" t="str">
            <v>IT_POS_275</v>
          </cell>
        </row>
        <row r="6250">
          <cell r="C6250" t="str">
            <v>IT_POS_276</v>
          </cell>
        </row>
        <row r="6251">
          <cell r="C6251" t="str">
            <v>IT_POS_277</v>
          </cell>
        </row>
        <row r="6252">
          <cell r="C6252" t="str">
            <v>IT_POS_278</v>
          </cell>
        </row>
        <row r="6253">
          <cell r="C6253" t="str">
            <v>IT_POS_279</v>
          </cell>
        </row>
        <row r="6254">
          <cell r="C6254" t="str">
            <v>IT_POS_280</v>
          </cell>
        </row>
        <row r="6255">
          <cell r="C6255" t="str">
            <v>IT_POS_281</v>
          </cell>
        </row>
        <row r="6256">
          <cell r="C6256" t="str">
            <v>IT_POS_282</v>
          </cell>
        </row>
        <row r="6257">
          <cell r="C6257" t="str">
            <v>IT_POS_283</v>
          </cell>
        </row>
        <row r="6258">
          <cell r="C6258" t="str">
            <v>IT_POS_284</v>
          </cell>
        </row>
        <row r="6259">
          <cell r="C6259" t="str">
            <v>IT_POS_285</v>
          </cell>
        </row>
        <row r="6260">
          <cell r="C6260" t="str">
            <v>IT_POS_286</v>
          </cell>
        </row>
        <row r="6261">
          <cell r="C6261" t="str">
            <v>IT_POS_287</v>
          </cell>
        </row>
        <row r="6262">
          <cell r="C6262" t="str">
            <v>IT_POS_288</v>
          </cell>
        </row>
        <row r="6263">
          <cell r="C6263" t="str">
            <v>IT_POS_289</v>
          </cell>
        </row>
        <row r="6264">
          <cell r="C6264" t="str">
            <v>IT_POS_290</v>
          </cell>
        </row>
        <row r="6265">
          <cell r="C6265" t="str">
            <v>IT_POS_291</v>
          </cell>
        </row>
        <row r="6266">
          <cell r="C6266" t="str">
            <v>IT_POS_292</v>
          </cell>
        </row>
        <row r="6267">
          <cell r="C6267" t="str">
            <v>IT_POS_293</v>
          </cell>
        </row>
        <row r="6268">
          <cell r="C6268" t="str">
            <v>IT_POS_294</v>
          </cell>
        </row>
        <row r="6269">
          <cell r="C6269" t="str">
            <v>IT_POS_295</v>
          </cell>
        </row>
        <row r="6270">
          <cell r="C6270" t="str">
            <v>IT_POS_296</v>
          </cell>
        </row>
        <row r="6271">
          <cell r="C6271" t="str">
            <v>IT_POS_297</v>
          </cell>
        </row>
        <row r="6272">
          <cell r="C6272" t="str">
            <v>IT_POS_298</v>
          </cell>
        </row>
        <row r="6273">
          <cell r="C6273" t="str">
            <v>IT_POS_299</v>
          </cell>
        </row>
        <row r="6274">
          <cell r="C6274" t="str">
            <v>IT_POS_300</v>
          </cell>
        </row>
        <row r="6275">
          <cell r="C6275" t="str">
            <v>IT_POS_301</v>
          </cell>
        </row>
        <row r="6276">
          <cell r="C6276" t="str">
            <v>IT_POS_302</v>
          </cell>
        </row>
        <row r="6277">
          <cell r="C6277" t="str">
            <v>IT_POS_303</v>
          </cell>
        </row>
        <row r="6278">
          <cell r="C6278" t="str">
            <v>IT_POS_304</v>
          </cell>
        </row>
        <row r="6279">
          <cell r="C6279" t="str">
            <v>IT_POS_305</v>
          </cell>
        </row>
        <row r="6280">
          <cell r="C6280" t="str">
            <v>IT_POS_306</v>
          </cell>
        </row>
        <row r="6281">
          <cell r="C6281" t="str">
            <v>IT_POS_307</v>
          </cell>
        </row>
        <row r="6282">
          <cell r="C6282" t="str">
            <v>IT_POS_308</v>
          </cell>
        </row>
        <row r="6283">
          <cell r="C6283" t="str">
            <v>IT_POS_309</v>
          </cell>
        </row>
        <row r="6284">
          <cell r="C6284" t="str">
            <v>IT_POS_310</v>
          </cell>
        </row>
        <row r="6285">
          <cell r="C6285" t="str">
            <v>IT_POS_311</v>
          </cell>
        </row>
        <row r="6286">
          <cell r="C6286" t="str">
            <v>IT_POS_312</v>
          </cell>
        </row>
        <row r="6287">
          <cell r="C6287" t="str">
            <v>IT_POS_313</v>
          </cell>
        </row>
        <row r="6288">
          <cell r="C6288" t="str">
            <v>IT_POS_314</v>
          </cell>
        </row>
        <row r="6289">
          <cell r="C6289" t="str">
            <v>IT_POS_315</v>
          </cell>
        </row>
        <row r="6290">
          <cell r="C6290" t="str">
            <v>IT_POS_316</v>
          </cell>
        </row>
        <row r="6291">
          <cell r="C6291" t="str">
            <v>IT_POS_317</v>
          </cell>
        </row>
        <row r="6292">
          <cell r="C6292" t="str">
            <v>IT_POS_318</v>
          </cell>
        </row>
        <row r="6293">
          <cell r="C6293" t="str">
            <v>IT_POS_319</v>
          </cell>
        </row>
        <row r="6294">
          <cell r="C6294" t="str">
            <v>IT_POS_320</v>
          </cell>
        </row>
        <row r="6295">
          <cell r="C6295" t="str">
            <v>IT_POS_321</v>
          </cell>
        </row>
        <row r="6296">
          <cell r="C6296" t="str">
            <v>IT_POS_322</v>
          </cell>
        </row>
        <row r="6297">
          <cell r="C6297" t="str">
            <v>IT_POS_323</v>
          </cell>
        </row>
        <row r="6298">
          <cell r="C6298" t="str">
            <v>IT_POS_324</v>
          </cell>
        </row>
        <row r="6299">
          <cell r="C6299" t="str">
            <v>IT_POS_325</v>
          </cell>
        </row>
        <row r="6300">
          <cell r="C6300" t="str">
            <v>IT_POS_326</v>
          </cell>
        </row>
        <row r="6301">
          <cell r="C6301" t="str">
            <v>IT_POS_327</v>
          </cell>
        </row>
        <row r="6302">
          <cell r="C6302" t="str">
            <v>IT_POS_328</v>
          </cell>
        </row>
        <row r="6303">
          <cell r="C6303" t="str">
            <v>IT_POS_329</v>
          </cell>
        </row>
        <row r="6304">
          <cell r="C6304" t="str">
            <v>IT_POS_330</v>
          </cell>
        </row>
        <row r="6305">
          <cell r="C6305" t="str">
            <v>IT_POS_331</v>
          </cell>
        </row>
        <row r="6306">
          <cell r="C6306" t="str">
            <v>IT_POS_332</v>
          </cell>
        </row>
        <row r="6307">
          <cell r="C6307" t="str">
            <v>IT_POS_333</v>
          </cell>
        </row>
        <row r="6308">
          <cell r="C6308" t="str">
            <v>IT_POS_334</v>
          </cell>
        </row>
        <row r="6309">
          <cell r="C6309" t="str">
            <v>IT_POS_335</v>
          </cell>
        </row>
        <row r="6310">
          <cell r="C6310" t="str">
            <v>IT_POS_336</v>
          </cell>
        </row>
        <row r="6311">
          <cell r="C6311" t="str">
            <v>IT_POS_337</v>
          </cell>
        </row>
        <row r="6312">
          <cell r="C6312" t="str">
            <v>IT_POS_338</v>
          </cell>
        </row>
        <row r="6313">
          <cell r="C6313" t="str">
            <v>IT_POS_339</v>
          </cell>
        </row>
        <row r="6314">
          <cell r="C6314" t="str">
            <v>IT_POS_340</v>
          </cell>
        </row>
        <row r="6315">
          <cell r="C6315" t="str">
            <v>IT_POS_341</v>
          </cell>
        </row>
        <row r="6316">
          <cell r="C6316" t="str">
            <v>IT_POS_342</v>
          </cell>
        </row>
        <row r="6317">
          <cell r="C6317" t="str">
            <v>IT_POS_343</v>
          </cell>
        </row>
        <row r="6318">
          <cell r="C6318" t="str">
            <v>IT_POS_344</v>
          </cell>
        </row>
        <row r="6319">
          <cell r="C6319" t="str">
            <v>IT_POS_345</v>
          </cell>
        </row>
        <row r="6320">
          <cell r="C6320" t="str">
            <v>IT_POS_346</v>
          </cell>
        </row>
        <row r="6321">
          <cell r="C6321" t="str">
            <v>IT_POS_347</v>
          </cell>
        </row>
        <row r="6322">
          <cell r="C6322" t="str">
            <v>IT_POS_348</v>
          </cell>
        </row>
        <row r="6323">
          <cell r="C6323" t="str">
            <v>IT_POS_349</v>
          </cell>
        </row>
        <row r="6324">
          <cell r="C6324" t="str">
            <v>IT_POS_350</v>
          </cell>
        </row>
        <row r="6325">
          <cell r="C6325" t="str">
            <v>IT_POS_351</v>
          </cell>
        </row>
        <row r="6326">
          <cell r="C6326" t="str">
            <v>IT_POS_352</v>
          </cell>
        </row>
        <row r="6327">
          <cell r="C6327" t="str">
            <v>IT_POS_353</v>
          </cell>
        </row>
        <row r="6328">
          <cell r="C6328" t="str">
            <v>IT_POS_354</v>
          </cell>
        </row>
        <row r="6329">
          <cell r="C6329" t="str">
            <v>IT_POS_355</v>
          </cell>
        </row>
        <row r="6330">
          <cell r="C6330" t="str">
            <v>IT_POS_356</v>
          </cell>
        </row>
        <row r="6331">
          <cell r="C6331" t="str">
            <v>IT_POS_357</v>
          </cell>
        </row>
        <row r="6332">
          <cell r="C6332" t="str">
            <v>IT_POS_358</v>
          </cell>
        </row>
        <row r="6333">
          <cell r="C6333" t="str">
            <v>IT_POS_359</v>
          </cell>
        </row>
        <row r="6334">
          <cell r="C6334" t="str">
            <v>IT_POS_360</v>
          </cell>
        </row>
        <row r="6335">
          <cell r="C6335" t="str">
            <v>IT_POS_361</v>
          </cell>
        </row>
        <row r="6336">
          <cell r="C6336" t="str">
            <v>IT_POS_362</v>
          </cell>
        </row>
        <row r="6337">
          <cell r="C6337" t="str">
            <v>IT_POS_1</v>
          </cell>
        </row>
        <row r="6338">
          <cell r="C6338" t="str">
            <v>IT_POS_2</v>
          </cell>
        </row>
        <row r="6339">
          <cell r="C6339" t="str">
            <v>SS_POS_3</v>
          </cell>
        </row>
        <row r="6340">
          <cell r="C6340" t="str">
            <v>SS_POS_4</v>
          </cell>
        </row>
        <row r="6341">
          <cell r="C6341" t="str">
            <v>SS_POS_5</v>
          </cell>
        </row>
        <row r="6342">
          <cell r="C6342" t="str">
            <v>SS_POS_6</v>
          </cell>
        </row>
        <row r="6343">
          <cell r="C6343" t="str">
            <v>SS_POS_7</v>
          </cell>
        </row>
        <row r="6344">
          <cell r="C6344" t="str">
            <v>SS_POS_8</v>
          </cell>
        </row>
        <row r="6345">
          <cell r="C6345" t="str">
            <v>SS_POS_9</v>
          </cell>
        </row>
        <row r="6346">
          <cell r="C6346" t="str">
            <v>SS_POS_10</v>
          </cell>
        </row>
        <row r="6347">
          <cell r="C6347" t="str">
            <v>SS_POS_11</v>
          </cell>
        </row>
        <row r="6348">
          <cell r="C6348" t="str">
            <v>SS_POS_12</v>
          </cell>
        </row>
        <row r="6349">
          <cell r="C6349" t="str">
            <v>SS_POS_13</v>
          </cell>
        </row>
        <row r="6350">
          <cell r="C6350" t="str">
            <v>SS_POS_14</v>
          </cell>
        </row>
        <row r="6351">
          <cell r="C6351" t="str">
            <v>SS_POS_15</v>
          </cell>
        </row>
        <row r="6352">
          <cell r="C6352" t="str">
            <v>SS_POS_16</v>
          </cell>
        </row>
        <row r="6353">
          <cell r="C6353" t="str">
            <v>SS_POS_17</v>
          </cell>
        </row>
        <row r="6354">
          <cell r="C6354" t="str">
            <v>SS_POS_18</v>
          </cell>
        </row>
        <row r="6355">
          <cell r="C6355" t="str">
            <v>SS_POS_19</v>
          </cell>
        </row>
        <row r="6356">
          <cell r="C6356" t="str">
            <v>SS_POS_20</v>
          </cell>
        </row>
        <row r="6357">
          <cell r="C6357" t="str">
            <v>SS_POS_21</v>
          </cell>
        </row>
        <row r="6358">
          <cell r="C6358" t="str">
            <v>SS_POS_22</v>
          </cell>
        </row>
        <row r="6359">
          <cell r="C6359" t="str">
            <v>SS_POS_23</v>
          </cell>
        </row>
        <row r="6360">
          <cell r="C6360" t="str">
            <v>SS_POS_24</v>
          </cell>
        </row>
        <row r="6361">
          <cell r="C6361" t="str">
            <v>SS_POS_25</v>
          </cell>
        </row>
        <row r="6362">
          <cell r="C6362" t="str">
            <v>SS_POS_26</v>
          </cell>
        </row>
        <row r="6363">
          <cell r="C6363" t="str">
            <v>SS_POS_27</v>
          </cell>
        </row>
        <row r="6364">
          <cell r="C6364" t="str">
            <v>SS_POS_28</v>
          </cell>
        </row>
        <row r="6365">
          <cell r="C6365" t="str">
            <v>SS_POS_29</v>
          </cell>
        </row>
        <row r="6366">
          <cell r="C6366" t="str">
            <v>SS_POS_30</v>
          </cell>
        </row>
        <row r="6367">
          <cell r="C6367" t="str">
            <v>SS_POS_31</v>
          </cell>
        </row>
        <row r="6368">
          <cell r="C6368" t="str">
            <v>SS_POS_32</v>
          </cell>
        </row>
        <row r="6369">
          <cell r="C6369" t="str">
            <v>SS_POS_33</v>
          </cell>
        </row>
        <row r="6370">
          <cell r="C6370" t="str">
            <v>SS_POS_34</v>
          </cell>
        </row>
        <row r="6371">
          <cell r="C6371" t="str">
            <v>SS_POS_35</v>
          </cell>
        </row>
        <row r="6372">
          <cell r="C6372" t="str">
            <v>SS_POS_36</v>
          </cell>
        </row>
        <row r="6373">
          <cell r="C6373" t="str">
            <v>SS_POS_37</v>
          </cell>
        </row>
        <row r="6374">
          <cell r="C6374" t="str">
            <v>SS_POS_38</v>
          </cell>
        </row>
        <row r="6375">
          <cell r="C6375" t="str">
            <v>SS_POS_39</v>
          </cell>
        </row>
        <row r="6376">
          <cell r="C6376" t="str">
            <v>SS_POS_40</v>
          </cell>
        </row>
        <row r="6377">
          <cell r="C6377" t="str">
            <v>SS_POS_41</v>
          </cell>
        </row>
        <row r="6378">
          <cell r="C6378" t="str">
            <v>SS_POS_42</v>
          </cell>
        </row>
        <row r="6379">
          <cell r="C6379" t="str">
            <v>SS_POS_43</v>
          </cell>
        </row>
        <row r="6380">
          <cell r="C6380" t="str">
            <v>SS_POS_44</v>
          </cell>
        </row>
        <row r="6381">
          <cell r="C6381" t="str">
            <v>SS_POS_45</v>
          </cell>
        </row>
        <row r="6382">
          <cell r="C6382" t="str">
            <v>SS_POS_46</v>
          </cell>
        </row>
        <row r="6383">
          <cell r="C6383" t="str">
            <v>SS_POS_47</v>
          </cell>
        </row>
        <row r="6384">
          <cell r="C6384" t="str">
            <v>SS_POS_48</v>
          </cell>
        </row>
        <row r="6385">
          <cell r="C6385" t="str">
            <v>SS_POS_49</v>
          </cell>
        </row>
        <row r="6386">
          <cell r="C6386" t="str">
            <v>SS_POS_50</v>
          </cell>
        </row>
        <row r="6387">
          <cell r="C6387" t="str">
            <v>SS_POS_51</v>
          </cell>
        </row>
        <row r="6388">
          <cell r="C6388" t="str">
            <v>SS_POS_52</v>
          </cell>
        </row>
        <row r="6389">
          <cell r="C6389" t="str">
            <v>SS_POS_53</v>
          </cell>
        </row>
        <row r="6390">
          <cell r="C6390" t="str">
            <v>SS_POS_54</v>
          </cell>
        </row>
        <row r="6391">
          <cell r="C6391" t="str">
            <v>SS_POS_55</v>
          </cell>
        </row>
        <row r="6392">
          <cell r="C6392" t="str">
            <v>SS_POS_56</v>
          </cell>
        </row>
        <row r="6393">
          <cell r="C6393" t="str">
            <v>SS_POS_57</v>
          </cell>
        </row>
        <row r="6394">
          <cell r="C6394" t="str">
            <v>SS_POS_58</v>
          </cell>
        </row>
        <row r="6395">
          <cell r="C6395" t="str">
            <v>SS_POS_59</v>
          </cell>
        </row>
        <row r="6396">
          <cell r="C6396" t="str">
            <v>SS_POS_60</v>
          </cell>
        </row>
        <row r="6397">
          <cell r="C6397" t="str">
            <v>SS_POS_61</v>
          </cell>
        </row>
        <row r="6398">
          <cell r="C6398" t="str">
            <v>SS_POS_62</v>
          </cell>
        </row>
        <row r="6399">
          <cell r="C6399" t="str">
            <v>SS_POS_63</v>
          </cell>
        </row>
        <row r="6400">
          <cell r="C6400" t="str">
            <v>SS_POS_64</v>
          </cell>
        </row>
        <row r="6401">
          <cell r="C6401" t="str">
            <v>SS_POS_65</v>
          </cell>
        </row>
        <row r="6402">
          <cell r="C6402" t="str">
            <v>SS_POS_66</v>
          </cell>
        </row>
        <row r="6403">
          <cell r="C6403" t="str">
            <v>SS_POS_67</v>
          </cell>
        </row>
        <row r="6404">
          <cell r="C6404" t="str">
            <v>SS_POS_68</v>
          </cell>
        </row>
        <row r="6405">
          <cell r="C6405" t="str">
            <v>SS_POS_69</v>
          </cell>
        </row>
        <row r="6406">
          <cell r="C6406" t="str">
            <v>SS_POS_70</v>
          </cell>
        </row>
        <row r="6407">
          <cell r="C6407" t="str">
            <v>SS_POS_71</v>
          </cell>
        </row>
        <row r="6408">
          <cell r="C6408" t="str">
            <v>SS_POS_72</v>
          </cell>
        </row>
        <row r="6409">
          <cell r="C6409" t="str">
            <v>SS_POS_73</v>
          </cell>
        </row>
        <row r="6410">
          <cell r="C6410" t="str">
            <v>SS_POS_74</v>
          </cell>
        </row>
        <row r="6411">
          <cell r="C6411" t="str">
            <v>SS_POS_75</v>
          </cell>
        </row>
        <row r="6412">
          <cell r="C6412" t="str">
            <v>SS_POS_76</v>
          </cell>
        </row>
        <row r="6413">
          <cell r="C6413" t="str">
            <v>SS_POS_77</v>
          </cell>
        </row>
        <row r="6414">
          <cell r="C6414" t="str">
            <v>SS_POS_78</v>
          </cell>
        </row>
        <row r="6415">
          <cell r="C6415" t="str">
            <v>SS_POS_79</v>
          </cell>
        </row>
        <row r="6416">
          <cell r="C6416" t="str">
            <v>SS_POS_80</v>
          </cell>
        </row>
        <row r="6417">
          <cell r="C6417" t="str">
            <v>SS_POS_81</v>
          </cell>
        </row>
        <row r="6418">
          <cell r="C6418" t="str">
            <v>SS_POS_82</v>
          </cell>
        </row>
        <row r="6419">
          <cell r="C6419" t="str">
            <v>SS_POS_83</v>
          </cell>
        </row>
        <row r="6420">
          <cell r="C6420" t="str">
            <v>SS_POS_84</v>
          </cell>
        </row>
        <row r="6421">
          <cell r="C6421" t="str">
            <v>SS_POS_85</v>
          </cell>
        </row>
        <row r="6422">
          <cell r="C6422" t="str">
            <v>SS_POS_86</v>
          </cell>
        </row>
        <row r="6423">
          <cell r="C6423" t="str">
            <v>SS_POS_87</v>
          </cell>
        </row>
        <row r="6424">
          <cell r="C6424" t="str">
            <v>SS_POS_88</v>
          </cell>
        </row>
        <row r="6425">
          <cell r="C6425" t="str">
            <v>SS_POS_89</v>
          </cell>
        </row>
        <row r="6426">
          <cell r="C6426" t="str">
            <v>SS_POS_90</v>
          </cell>
        </row>
        <row r="6427">
          <cell r="C6427" t="str">
            <v>SS_POS_91</v>
          </cell>
        </row>
        <row r="6428">
          <cell r="C6428" t="str">
            <v>SS_POS_92</v>
          </cell>
        </row>
        <row r="6429">
          <cell r="C6429" t="str">
            <v>SS_POS_93</v>
          </cell>
        </row>
        <row r="6430">
          <cell r="C6430" t="str">
            <v>SS_POS_94</v>
          </cell>
        </row>
        <row r="6431">
          <cell r="C6431" t="str">
            <v>SS_POS_95</v>
          </cell>
        </row>
        <row r="6432">
          <cell r="C6432" t="str">
            <v>SS_POS_96</v>
          </cell>
        </row>
        <row r="6433">
          <cell r="C6433" t="str">
            <v>SS_POS_97</v>
          </cell>
        </row>
        <row r="6434">
          <cell r="C6434" t="str">
            <v>SS_POS_98</v>
          </cell>
        </row>
        <row r="6435">
          <cell r="C6435" t="str">
            <v>SS_POS_99</v>
          </cell>
        </row>
        <row r="6436">
          <cell r="C6436" t="str">
            <v>SS_POS_100</v>
          </cell>
        </row>
        <row r="6437">
          <cell r="C6437" t="str">
            <v>SS_POS_101</v>
          </cell>
        </row>
        <row r="6438">
          <cell r="C6438" t="str">
            <v>SS_POS_102</v>
          </cell>
        </row>
        <row r="6439">
          <cell r="C6439" t="str">
            <v>SS_POS_103</v>
          </cell>
        </row>
        <row r="6440">
          <cell r="C6440" t="str">
            <v>SS_POS_104</v>
          </cell>
        </row>
        <row r="6441">
          <cell r="C6441" t="str">
            <v>SS_POS_105</v>
          </cell>
        </row>
        <row r="6442">
          <cell r="C6442" t="str">
            <v>SS_POS_106</v>
          </cell>
        </row>
        <row r="6443">
          <cell r="C6443" t="str">
            <v>SS_POS_107</v>
          </cell>
        </row>
        <row r="6444">
          <cell r="C6444" t="str">
            <v>SS_POS_108</v>
          </cell>
        </row>
        <row r="6445">
          <cell r="C6445" t="str">
            <v>SS_POS_109</v>
          </cell>
        </row>
        <row r="6446">
          <cell r="C6446" t="str">
            <v>SS_POS_110</v>
          </cell>
        </row>
        <row r="6447">
          <cell r="C6447" t="str">
            <v>SS_POS_111</v>
          </cell>
        </row>
        <row r="6448">
          <cell r="C6448" t="str">
            <v>SS_POS_112</v>
          </cell>
        </row>
        <row r="6449">
          <cell r="C6449" t="str">
            <v>SS_POS_113</v>
          </cell>
        </row>
        <row r="6450">
          <cell r="C6450" t="str">
            <v>SS_POS_114</v>
          </cell>
        </row>
        <row r="6451">
          <cell r="C6451" t="str">
            <v>SS_POS_115</v>
          </cell>
        </row>
        <row r="6452">
          <cell r="C6452" t="str">
            <v>SS_POS_116</v>
          </cell>
        </row>
        <row r="6453">
          <cell r="C6453" t="str">
            <v>SS_POS_117</v>
          </cell>
        </row>
        <row r="6454">
          <cell r="C6454" t="str">
            <v>SS_POS_118</v>
          </cell>
        </row>
        <row r="6455">
          <cell r="C6455" t="str">
            <v>SS_POS_119</v>
          </cell>
        </row>
        <row r="6456">
          <cell r="C6456" t="str">
            <v>SS_POS_120</v>
          </cell>
        </row>
        <row r="6457">
          <cell r="C6457" t="str">
            <v>SS_POS_121</v>
          </cell>
        </row>
        <row r="6458">
          <cell r="C6458" t="str">
            <v>SS_POS_122</v>
          </cell>
        </row>
        <row r="6459">
          <cell r="C6459" t="str">
            <v>SS_POS_123</v>
          </cell>
        </row>
        <row r="6460">
          <cell r="C6460" t="str">
            <v>SS_POS_124</v>
          </cell>
        </row>
        <row r="6461">
          <cell r="C6461" t="str">
            <v>SS_POS_125</v>
          </cell>
        </row>
        <row r="6462">
          <cell r="C6462" t="str">
            <v>SS_POS_126</v>
          </cell>
        </row>
        <row r="6463">
          <cell r="C6463" t="str">
            <v>SS_POS_127</v>
          </cell>
        </row>
        <row r="6464">
          <cell r="C6464" t="str">
            <v>SS_POS_128</v>
          </cell>
        </row>
        <row r="6465">
          <cell r="C6465" t="str">
            <v>SS_POS_129</v>
          </cell>
        </row>
        <row r="6466">
          <cell r="C6466" t="str">
            <v>SS_POS_130</v>
          </cell>
        </row>
        <row r="6467">
          <cell r="C6467" t="str">
            <v>SS_POS_131</v>
          </cell>
        </row>
        <row r="6468">
          <cell r="C6468" t="str">
            <v>SS_POS_132</v>
          </cell>
        </row>
        <row r="6469">
          <cell r="C6469" t="str">
            <v>SS_POS_133</v>
          </cell>
        </row>
        <row r="6470">
          <cell r="C6470" t="str">
            <v>SS_POS_134</v>
          </cell>
        </row>
        <row r="6471">
          <cell r="C6471" t="str">
            <v>SS_POS_135</v>
          </cell>
        </row>
        <row r="6472">
          <cell r="C6472" t="str">
            <v>SS_POS_136</v>
          </cell>
        </row>
        <row r="6473">
          <cell r="C6473" t="str">
            <v>SS_POS_137</v>
          </cell>
        </row>
        <row r="6474">
          <cell r="C6474" t="str">
            <v>SS_POS_138</v>
          </cell>
        </row>
        <row r="6475">
          <cell r="C6475" t="str">
            <v>SS_POS_139</v>
          </cell>
        </row>
        <row r="6476">
          <cell r="C6476" t="str">
            <v>SS_POS_140</v>
          </cell>
        </row>
        <row r="6477">
          <cell r="C6477" t="str">
            <v>SS_POS_141</v>
          </cell>
        </row>
        <row r="6478">
          <cell r="C6478" t="str">
            <v>SS_POS_142</v>
          </cell>
        </row>
        <row r="6479">
          <cell r="C6479" t="str">
            <v>SS_POS_143</v>
          </cell>
        </row>
        <row r="6480">
          <cell r="C6480" t="str">
            <v>SS_POS_144</v>
          </cell>
        </row>
        <row r="6481">
          <cell r="C6481" t="str">
            <v>SS_POS_145</v>
          </cell>
        </row>
        <row r="6482">
          <cell r="C6482" t="str">
            <v>SS_POS_146</v>
          </cell>
        </row>
        <row r="6483">
          <cell r="C6483" t="str">
            <v>SS_POS_147</v>
          </cell>
        </row>
        <row r="6484">
          <cell r="C6484" t="str">
            <v>SS_POS_148</v>
          </cell>
        </row>
        <row r="6485">
          <cell r="C6485" t="str">
            <v>SS_POS_149</v>
          </cell>
        </row>
        <row r="6486">
          <cell r="C6486" t="str">
            <v>SS_POS_150</v>
          </cell>
        </row>
        <row r="6487">
          <cell r="C6487" t="str">
            <v>SS_POS_151</v>
          </cell>
        </row>
        <row r="6488">
          <cell r="C6488" t="str">
            <v>SS_POS_152</v>
          </cell>
        </row>
        <row r="6489">
          <cell r="C6489" t="str">
            <v>SS_POS_153</v>
          </cell>
        </row>
        <row r="6490">
          <cell r="C6490" t="str">
            <v>SS_POS_154</v>
          </cell>
        </row>
        <row r="6491">
          <cell r="C6491" t="str">
            <v>SS_POS_155</v>
          </cell>
        </row>
        <row r="6492">
          <cell r="C6492" t="str">
            <v>SS_POS_156</v>
          </cell>
        </row>
        <row r="6493">
          <cell r="C6493" t="str">
            <v>SS_POS_157</v>
          </cell>
        </row>
        <row r="6494">
          <cell r="C6494" t="str">
            <v>SS_POS_158</v>
          </cell>
        </row>
        <row r="6495">
          <cell r="C6495" t="str">
            <v>SS_POS_159</v>
          </cell>
        </row>
        <row r="6496">
          <cell r="C6496" t="str">
            <v>SS_POS_160</v>
          </cell>
        </row>
        <row r="6497">
          <cell r="C6497" t="str">
            <v>SS_POS_161</v>
          </cell>
        </row>
        <row r="6498">
          <cell r="C6498" t="str">
            <v>SS_POS_162</v>
          </cell>
        </row>
        <row r="6499">
          <cell r="C6499" t="str">
            <v>SS_POS_163</v>
          </cell>
        </row>
        <row r="6500">
          <cell r="C6500" t="str">
            <v>SS_POS_164</v>
          </cell>
        </row>
        <row r="6501">
          <cell r="C6501" t="str">
            <v>SS_POS_165</v>
          </cell>
        </row>
        <row r="6502">
          <cell r="C6502" t="str">
            <v>SS_POS_166</v>
          </cell>
        </row>
        <row r="6503">
          <cell r="C6503" t="str">
            <v>SS_POS_167</v>
          </cell>
        </row>
        <row r="6504">
          <cell r="C6504" t="str">
            <v>SS_POS_168</v>
          </cell>
        </row>
        <row r="6505">
          <cell r="C6505" t="str">
            <v>SS_POS_169</v>
          </cell>
        </row>
        <row r="6506">
          <cell r="C6506" t="str">
            <v>SS_POS_170</v>
          </cell>
        </row>
        <row r="6507">
          <cell r="C6507" t="str">
            <v>SS_POS_171</v>
          </cell>
        </row>
        <row r="6508">
          <cell r="C6508" t="str">
            <v>SS_POS_172</v>
          </cell>
        </row>
        <row r="6509">
          <cell r="C6509" t="str">
            <v>SS_POS_173</v>
          </cell>
        </row>
        <row r="6510">
          <cell r="C6510" t="str">
            <v>SS_POS_174</v>
          </cell>
        </row>
        <row r="6511">
          <cell r="C6511" t="str">
            <v>SS_POS_175</v>
          </cell>
        </row>
        <row r="6512">
          <cell r="C6512" t="str">
            <v>SS_POS_176</v>
          </cell>
        </row>
        <row r="6513">
          <cell r="C6513" t="str">
            <v>SS_POS_177</v>
          </cell>
        </row>
        <row r="6514">
          <cell r="C6514" t="str">
            <v>SS_POS_178</v>
          </cell>
        </row>
        <row r="6515">
          <cell r="C6515" t="str">
            <v>SS_POS_179</v>
          </cell>
        </row>
        <row r="6516">
          <cell r="C6516" t="str">
            <v>SS_POS_180</v>
          </cell>
        </row>
        <row r="6517">
          <cell r="C6517" t="str">
            <v>SS_POS_181</v>
          </cell>
        </row>
        <row r="6518">
          <cell r="C6518" t="str">
            <v>SS_POS_182</v>
          </cell>
        </row>
        <row r="6519">
          <cell r="C6519" t="str">
            <v>SS_POS_183</v>
          </cell>
        </row>
        <row r="6520">
          <cell r="C6520" t="str">
            <v>SS_POS_184</v>
          </cell>
        </row>
        <row r="6521">
          <cell r="C6521" t="str">
            <v>SS_POS_185</v>
          </cell>
        </row>
        <row r="6522">
          <cell r="C6522" t="str">
            <v>SS_POS_186</v>
          </cell>
        </row>
        <row r="6523">
          <cell r="C6523" t="str">
            <v>SS_POS_187</v>
          </cell>
        </row>
        <row r="6524">
          <cell r="C6524" t="str">
            <v>SS_POS_188</v>
          </cell>
        </row>
        <row r="6525">
          <cell r="C6525" t="str">
            <v>SS_POS_189</v>
          </cell>
        </row>
        <row r="6526">
          <cell r="C6526" t="str">
            <v>SS_POS_190</v>
          </cell>
        </row>
        <row r="6527">
          <cell r="C6527" t="str">
            <v>SS_POS_191</v>
          </cell>
        </row>
        <row r="6528">
          <cell r="C6528" t="str">
            <v>SS_POS_192</v>
          </cell>
        </row>
        <row r="6529">
          <cell r="C6529" t="str">
            <v>SS_POS_193</v>
          </cell>
        </row>
        <row r="6530">
          <cell r="C6530" t="str">
            <v>SS_POS_194</v>
          </cell>
        </row>
        <row r="6531">
          <cell r="C6531" t="str">
            <v>SS_POS_195</v>
          </cell>
        </row>
        <row r="6532">
          <cell r="C6532" t="str">
            <v>SS_POS_196</v>
          </cell>
        </row>
        <row r="6533">
          <cell r="C6533" t="str">
            <v>SS_POS_197</v>
          </cell>
        </row>
        <row r="6534">
          <cell r="C6534" t="str">
            <v>SS_POS_198</v>
          </cell>
        </row>
        <row r="6535">
          <cell r="C6535" t="str">
            <v>SS_POS_199</v>
          </cell>
        </row>
        <row r="6536">
          <cell r="C6536" t="str">
            <v>SS_POS_200</v>
          </cell>
        </row>
        <row r="6537">
          <cell r="C6537" t="str">
            <v>SS_POS_201</v>
          </cell>
        </row>
        <row r="6538">
          <cell r="C6538" t="str">
            <v>SS_POS_202</v>
          </cell>
        </row>
        <row r="6539">
          <cell r="C6539" t="str">
            <v>SS_POS_203</v>
          </cell>
        </row>
        <row r="6540">
          <cell r="C6540" t="str">
            <v>SS_POS_204</v>
          </cell>
        </row>
        <row r="6541">
          <cell r="C6541" t="str">
            <v>SS_POS_205</v>
          </cell>
        </row>
        <row r="6542">
          <cell r="C6542" t="str">
            <v>SS_POS_206</v>
          </cell>
        </row>
        <row r="6543">
          <cell r="C6543" t="str">
            <v>SS_POS_207</v>
          </cell>
        </row>
        <row r="6544">
          <cell r="C6544" t="str">
            <v>SS_POS_208</v>
          </cell>
        </row>
        <row r="6545">
          <cell r="C6545" t="str">
            <v>SS_POS_209</v>
          </cell>
        </row>
        <row r="6546">
          <cell r="C6546" t="str">
            <v>SS_POS_210</v>
          </cell>
        </row>
        <row r="6547">
          <cell r="C6547" t="str">
            <v>SS_POS_211</v>
          </cell>
        </row>
        <row r="6548">
          <cell r="C6548" t="str">
            <v>SS_POS_212</v>
          </cell>
        </row>
        <row r="6549">
          <cell r="C6549" t="str">
            <v>SS_POS_213</v>
          </cell>
        </row>
        <row r="6550">
          <cell r="C6550" t="str">
            <v>SS_POS_214</v>
          </cell>
        </row>
        <row r="6551">
          <cell r="C6551" t="str">
            <v>SS_POS_215</v>
          </cell>
        </row>
        <row r="6552">
          <cell r="C6552" t="str">
            <v>SS_POS_216</v>
          </cell>
        </row>
        <row r="6553">
          <cell r="C6553" t="str">
            <v>SS_POS_217</v>
          </cell>
        </row>
        <row r="6554">
          <cell r="C6554" t="str">
            <v>SS_POS_218</v>
          </cell>
        </row>
        <row r="6555">
          <cell r="C6555" t="str">
            <v>SS_POS_219</v>
          </cell>
        </row>
        <row r="6556">
          <cell r="C6556" t="str">
            <v>SS_POS_220</v>
          </cell>
        </row>
        <row r="6557">
          <cell r="C6557" t="str">
            <v>SS_POS_221</v>
          </cell>
        </row>
        <row r="6558">
          <cell r="C6558" t="str">
            <v>SS_POS_222</v>
          </cell>
        </row>
        <row r="6559">
          <cell r="C6559" t="str">
            <v>SS_POS_223</v>
          </cell>
        </row>
        <row r="6560">
          <cell r="C6560" t="str">
            <v>SS_POS_224</v>
          </cell>
        </row>
        <row r="6561">
          <cell r="C6561" t="str">
            <v>SS_POS_225</v>
          </cell>
        </row>
        <row r="6562">
          <cell r="C6562" t="str">
            <v>SS_POS_226</v>
          </cell>
        </row>
        <row r="6563">
          <cell r="C6563" t="str">
            <v>SS_POS_227</v>
          </cell>
        </row>
        <row r="6564">
          <cell r="C6564" t="str">
            <v>SS_POS_228</v>
          </cell>
        </row>
        <row r="6565">
          <cell r="C6565" t="str">
            <v>SS_POS_229</v>
          </cell>
        </row>
        <row r="6566">
          <cell r="C6566" t="str">
            <v>SS_POS_230</v>
          </cell>
        </row>
        <row r="6567">
          <cell r="C6567" t="str">
            <v>SS_POS_231</v>
          </cell>
        </row>
        <row r="6568">
          <cell r="C6568" t="str">
            <v>SS_POS_232</v>
          </cell>
        </row>
        <row r="6569">
          <cell r="C6569" t="str">
            <v>SS_POS_233</v>
          </cell>
        </row>
        <row r="6570">
          <cell r="C6570" t="str">
            <v>SS_POS_234</v>
          </cell>
        </row>
        <row r="6571">
          <cell r="C6571" t="str">
            <v>SS_POS_235</v>
          </cell>
        </row>
        <row r="6572">
          <cell r="C6572" t="str">
            <v>SS_POS_236</v>
          </cell>
        </row>
        <row r="6573">
          <cell r="C6573" t="str">
            <v>SS_POS_237</v>
          </cell>
        </row>
        <row r="6574">
          <cell r="C6574" t="str">
            <v>SS_POS_238</v>
          </cell>
        </row>
        <row r="6575">
          <cell r="C6575" t="str">
            <v>SS_POS_239</v>
          </cell>
        </row>
        <row r="6576">
          <cell r="C6576" t="str">
            <v>SS_POS_240</v>
          </cell>
        </row>
        <row r="6577">
          <cell r="C6577" t="str">
            <v>SS_POS_241</v>
          </cell>
        </row>
        <row r="6578">
          <cell r="C6578" t="str">
            <v>SS_POS_242</v>
          </cell>
        </row>
        <row r="6579">
          <cell r="C6579" t="str">
            <v>SS_POS_243</v>
          </cell>
        </row>
        <row r="6580">
          <cell r="C6580" t="str">
            <v>SS_POS_244</v>
          </cell>
        </row>
        <row r="6581">
          <cell r="C6581" t="str">
            <v>SS_POS_245</v>
          </cell>
        </row>
        <row r="6582">
          <cell r="C6582" t="str">
            <v>SS_POS_246</v>
          </cell>
        </row>
        <row r="6583">
          <cell r="C6583" t="str">
            <v>SS_POS_247</v>
          </cell>
        </row>
        <row r="6584">
          <cell r="C6584" t="str">
            <v>SS_POS_248</v>
          </cell>
        </row>
        <row r="6585">
          <cell r="C6585" t="str">
            <v>SS_POS_249</v>
          </cell>
        </row>
        <row r="6586">
          <cell r="C6586" t="str">
            <v>SS_POS_250</v>
          </cell>
        </row>
        <row r="6587">
          <cell r="C6587" t="str">
            <v>SS_POS_251</v>
          </cell>
        </row>
        <row r="6588">
          <cell r="C6588" t="str">
            <v>SS_POS_252</v>
          </cell>
        </row>
        <row r="6589">
          <cell r="C6589" t="str">
            <v>SS_POS_253</v>
          </cell>
        </row>
        <row r="6590">
          <cell r="C6590" t="str">
            <v>SS_POS_254</v>
          </cell>
        </row>
        <row r="6591">
          <cell r="C6591" t="str">
            <v>SS_POS_255</v>
          </cell>
        </row>
        <row r="6592">
          <cell r="C6592" t="str">
            <v>SS_POS_256</v>
          </cell>
        </row>
        <row r="6593">
          <cell r="C6593" t="str">
            <v>SS_POS_257</v>
          </cell>
        </row>
        <row r="6594">
          <cell r="C6594" t="str">
            <v>SS_POS_258</v>
          </cell>
        </row>
        <row r="6595">
          <cell r="C6595" t="str">
            <v>SS_POS_259</v>
          </cell>
        </row>
        <row r="6596">
          <cell r="C6596" t="str">
            <v>SS_POS_260</v>
          </cell>
        </row>
        <row r="6597">
          <cell r="C6597" t="str">
            <v>SS_POS_261</v>
          </cell>
        </row>
        <row r="6598">
          <cell r="C6598" t="str">
            <v>SS_POS_262</v>
          </cell>
        </row>
        <row r="6599">
          <cell r="C6599" t="str">
            <v>SS_POS_263</v>
          </cell>
        </row>
        <row r="6600">
          <cell r="C6600" t="str">
            <v>SS_POS_264</v>
          </cell>
        </row>
        <row r="6601">
          <cell r="C6601" t="str">
            <v>SS_POS_265</v>
          </cell>
        </row>
        <row r="6602">
          <cell r="C6602" t="str">
            <v>SS_POS_266</v>
          </cell>
        </row>
        <row r="6603">
          <cell r="C6603" t="str">
            <v>SS_POS_267</v>
          </cell>
        </row>
        <row r="6604">
          <cell r="C6604" t="str">
            <v>SS_POS_268</v>
          </cell>
        </row>
        <row r="6605">
          <cell r="C6605" t="str">
            <v>SS_POS_269</v>
          </cell>
        </row>
        <row r="6606">
          <cell r="C6606" t="str">
            <v>SS_POS_270</v>
          </cell>
        </row>
        <row r="6607">
          <cell r="C6607" t="str">
            <v>SS_POS_271</v>
          </cell>
        </row>
        <row r="6608">
          <cell r="C6608" t="str">
            <v>SS_POS_272</v>
          </cell>
        </row>
        <row r="6609">
          <cell r="C6609" t="str">
            <v>SS_POS_273</v>
          </cell>
        </row>
        <row r="6610">
          <cell r="C6610" t="str">
            <v>SS_POS_274</v>
          </cell>
        </row>
        <row r="6611">
          <cell r="C6611" t="str">
            <v>SS_POS_275</v>
          </cell>
        </row>
        <row r="6612">
          <cell r="C6612" t="str">
            <v>SS_POS_276</v>
          </cell>
        </row>
        <row r="6613">
          <cell r="C6613" t="str">
            <v>SS_POS_277</v>
          </cell>
        </row>
        <row r="6614">
          <cell r="C6614" t="str">
            <v>SS_POS_278</v>
          </cell>
        </row>
        <row r="6615">
          <cell r="C6615" t="str">
            <v>SS_POS_279</v>
          </cell>
        </row>
        <row r="6616">
          <cell r="C6616" t="str">
            <v>SS_POS_280</v>
          </cell>
        </row>
        <row r="6617">
          <cell r="C6617" t="str">
            <v>SS_POS_281</v>
          </cell>
        </row>
        <row r="6618">
          <cell r="C6618" t="str">
            <v>SS_POS_282</v>
          </cell>
        </row>
        <row r="6619">
          <cell r="C6619" t="str">
            <v>SS_POS_283</v>
          </cell>
        </row>
        <row r="6620">
          <cell r="C6620" t="str">
            <v>SS_POS_284</v>
          </cell>
        </row>
        <row r="6621">
          <cell r="C6621" t="str">
            <v>SS_POS_285</v>
          </cell>
        </row>
        <row r="6622">
          <cell r="C6622" t="str">
            <v>SS_POS_286</v>
          </cell>
        </row>
        <row r="6623">
          <cell r="C6623" t="str">
            <v>SS_POS_287</v>
          </cell>
        </row>
        <row r="6624">
          <cell r="C6624" t="str">
            <v>SS_POS_288</v>
          </cell>
        </row>
        <row r="6625">
          <cell r="C6625" t="str">
            <v>SS_POS_289</v>
          </cell>
        </row>
        <row r="6626">
          <cell r="C6626" t="str">
            <v>SS_POS_290</v>
          </cell>
        </row>
        <row r="6627">
          <cell r="C6627" t="str">
            <v>SS_POS_291</v>
          </cell>
        </row>
        <row r="6628">
          <cell r="C6628" t="str">
            <v>SS_POS_292</v>
          </cell>
        </row>
        <row r="6629">
          <cell r="C6629" t="str">
            <v>SS_POS_293</v>
          </cell>
        </row>
        <row r="6630">
          <cell r="C6630" t="str">
            <v>SS_POS_294</v>
          </cell>
        </row>
        <row r="6631">
          <cell r="C6631" t="str">
            <v>SS_POS_295</v>
          </cell>
        </row>
        <row r="6632">
          <cell r="C6632" t="str">
            <v>SS_POS_296</v>
          </cell>
        </row>
        <row r="6633">
          <cell r="C6633" t="str">
            <v>SS_POS_297</v>
          </cell>
        </row>
        <row r="6634">
          <cell r="C6634" t="str">
            <v>SS_POS_298</v>
          </cell>
        </row>
        <row r="6635">
          <cell r="C6635" t="str">
            <v>SS_POS_299</v>
          </cell>
        </row>
        <row r="6636">
          <cell r="C6636" t="str">
            <v>SS_POS_300</v>
          </cell>
        </row>
        <row r="6637">
          <cell r="C6637" t="str">
            <v>SS_POS_301</v>
          </cell>
        </row>
        <row r="6638">
          <cell r="C6638" t="str">
            <v>SS_POS_302</v>
          </cell>
        </row>
        <row r="6639">
          <cell r="C6639" t="str">
            <v>SS_POS_303</v>
          </cell>
        </row>
        <row r="6640">
          <cell r="C6640" t="str">
            <v>SS_POS_304</v>
          </cell>
        </row>
        <row r="6641">
          <cell r="C6641" t="str">
            <v>SS_POS_305</v>
          </cell>
        </row>
        <row r="6642">
          <cell r="C6642" t="str">
            <v>SS_POS_306</v>
          </cell>
        </row>
        <row r="6643">
          <cell r="C6643" t="str">
            <v>SS_POS_307</v>
          </cell>
        </row>
        <row r="6644">
          <cell r="C6644" t="str">
            <v>SS_POS_308</v>
          </cell>
        </row>
        <row r="6645">
          <cell r="C6645" t="str">
            <v>SS_POS_309</v>
          </cell>
        </row>
        <row r="6646">
          <cell r="C6646" t="str">
            <v>SS_POS_310</v>
          </cell>
        </row>
        <row r="6647">
          <cell r="C6647" t="str">
            <v>SS_POS_311</v>
          </cell>
        </row>
        <row r="6648">
          <cell r="C6648" t="str">
            <v>SS_POS_312</v>
          </cell>
        </row>
        <row r="6649">
          <cell r="C6649" t="str">
            <v>SS_POS_313</v>
          </cell>
        </row>
        <row r="6650">
          <cell r="C6650" t="str">
            <v>SS_POS_314</v>
          </cell>
        </row>
        <row r="6651">
          <cell r="C6651" t="str">
            <v>SS_POS_315</v>
          </cell>
        </row>
        <row r="6652">
          <cell r="C6652" t="str">
            <v>SS_POS_316</v>
          </cell>
        </row>
        <row r="6653">
          <cell r="C6653" t="str">
            <v>SS_POS_317</v>
          </cell>
        </row>
        <row r="6654">
          <cell r="C6654" t="str">
            <v>SS_POS_318</v>
          </cell>
        </row>
        <row r="6655">
          <cell r="C6655" t="str">
            <v>SS_POS_319</v>
          </cell>
        </row>
        <row r="6656">
          <cell r="C6656" t="str">
            <v>SS_POS_320</v>
          </cell>
        </row>
        <row r="6657">
          <cell r="C6657" t="str">
            <v>SS_POS_321</v>
          </cell>
        </row>
        <row r="6658">
          <cell r="C6658" t="str">
            <v>SS_POS_322</v>
          </cell>
        </row>
        <row r="6659">
          <cell r="C6659" t="str">
            <v>SS_POS_323</v>
          </cell>
        </row>
        <row r="6660">
          <cell r="C6660" t="str">
            <v>SS_POS_324</v>
          </cell>
        </row>
        <row r="6661">
          <cell r="C6661" t="str">
            <v>SS_POS_325</v>
          </cell>
        </row>
        <row r="6662">
          <cell r="C6662" t="str">
            <v>SS_POS_326</v>
          </cell>
        </row>
        <row r="6663">
          <cell r="C6663" t="str">
            <v>SS_POS_327</v>
          </cell>
        </row>
        <row r="6664">
          <cell r="C6664" t="str">
            <v>SS_POS_328</v>
          </cell>
        </row>
        <row r="6665">
          <cell r="C6665" t="str">
            <v>SS_POS_329</v>
          </cell>
        </row>
        <row r="6666">
          <cell r="C6666" t="str">
            <v>SS_POS_330</v>
          </cell>
        </row>
        <row r="6667">
          <cell r="C6667" t="str">
            <v>SS_POS_331</v>
          </cell>
        </row>
        <row r="6668">
          <cell r="C6668" t="str">
            <v>SS_POS_332</v>
          </cell>
        </row>
        <row r="6669">
          <cell r="C6669" t="str">
            <v>SS_POS_333</v>
          </cell>
        </row>
        <row r="6670">
          <cell r="C6670" t="str">
            <v>SS_POS_334</v>
          </cell>
        </row>
        <row r="6671">
          <cell r="C6671" t="str">
            <v>SS_POS_335</v>
          </cell>
        </row>
        <row r="6672">
          <cell r="C6672" t="str">
            <v>SS_POS_336</v>
          </cell>
        </row>
        <row r="6673">
          <cell r="C6673" t="str">
            <v>SS_POS_337</v>
          </cell>
        </row>
        <row r="6674">
          <cell r="C6674" t="str">
            <v>SS_POS_338</v>
          </cell>
        </row>
        <row r="6675">
          <cell r="C6675" t="str">
            <v>SS_POS_339</v>
          </cell>
        </row>
        <row r="6676">
          <cell r="C6676" t="str">
            <v>SS_POS_340</v>
          </cell>
        </row>
        <row r="6677">
          <cell r="C6677" t="str">
            <v>SS_POS_341</v>
          </cell>
        </row>
        <row r="6678">
          <cell r="C6678" t="str">
            <v>SS_POS_342</v>
          </cell>
        </row>
        <row r="6679">
          <cell r="C6679" t="str">
            <v>SS_POS_343</v>
          </cell>
        </row>
        <row r="6680">
          <cell r="C6680" t="str">
            <v>SS_POS_344</v>
          </cell>
        </row>
        <row r="6681">
          <cell r="C6681" t="str">
            <v>SS_POS_345</v>
          </cell>
        </row>
        <row r="6682">
          <cell r="C6682" t="str">
            <v>SS_POS_346</v>
          </cell>
        </row>
        <row r="6683">
          <cell r="C6683" t="str">
            <v>SS_POS_347</v>
          </cell>
        </row>
        <row r="6684">
          <cell r="C6684" t="str">
            <v>SS_POS_348</v>
          </cell>
        </row>
        <row r="6685">
          <cell r="C6685" t="str">
            <v>SS_POS_349</v>
          </cell>
        </row>
        <row r="6686">
          <cell r="C6686" t="str">
            <v>SS_POS_350</v>
          </cell>
        </row>
        <row r="6687">
          <cell r="C6687" t="str">
            <v>SS_POS_351</v>
          </cell>
        </row>
        <row r="6688">
          <cell r="C6688" t="str">
            <v>SS_POS_352</v>
          </cell>
        </row>
        <row r="6689">
          <cell r="C6689" t="str">
            <v>SS_POS_353</v>
          </cell>
        </row>
        <row r="6690">
          <cell r="C6690" t="str">
            <v>SS_POS_354</v>
          </cell>
        </row>
        <row r="6691">
          <cell r="C6691" t="str">
            <v>SS_POS_355</v>
          </cell>
        </row>
        <row r="6692">
          <cell r="C6692" t="str">
            <v>SS_POS_356</v>
          </cell>
        </row>
        <row r="6693">
          <cell r="C6693" t="str">
            <v>SS_POS_357</v>
          </cell>
        </row>
        <row r="6694">
          <cell r="C6694" t="str">
            <v>SS_POS_358</v>
          </cell>
        </row>
        <row r="6695">
          <cell r="C6695" t="str">
            <v>SS_POS_359</v>
          </cell>
        </row>
        <row r="6696">
          <cell r="C6696" t="str">
            <v>SS_POS_360</v>
          </cell>
        </row>
        <row r="6697">
          <cell r="C6697" t="str">
            <v>SS_POS_361</v>
          </cell>
        </row>
        <row r="6698">
          <cell r="C6698" t="str">
            <v>SS_POS_362</v>
          </cell>
        </row>
        <row r="6699">
          <cell r="C6699" t="str">
            <v>SS_POS_363</v>
          </cell>
        </row>
        <row r="6700">
          <cell r="C6700" t="str">
            <v>SS_POS_364</v>
          </cell>
        </row>
        <row r="6701">
          <cell r="C6701" t="str">
            <v>SS_POS_365</v>
          </cell>
        </row>
        <row r="6702">
          <cell r="C6702" t="str">
            <v>SS_POS_366</v>
          </cell>
        </row>
        <row r="6703">
          <cell r="C6703" t="str">
            <v>SS_POS_367</v>
          </cell>
        </row>
        <row r="6704">
          <cell r="C6704" t="str">
            <v>SS_POS_368</v>
          </cell>
        </row>
        <row r="6705">
          <cell r="C6705" t="str">
            <v>SS_POS_369</v>
          </cell>
        </row>
        <row r="6706">
          <cell r="C6706" t="str">
            <v>SS_POS_370</v>
          </cell>
        </row>
        <row r="6707">
          <cell r="C6707" t="str">
            <v>SS_POS_371</v>
          </cell>
        </row>
        <row r="6708">
          <cell r="C6708" t="str">
            <v>SS_POS_372</v>
          </cell>
        </row>
        <row r="6709">
          <cell r="C6709" t="str">
            <v>SS_POS_373</v>
          </cell>
        </row>
        <row r="6710">
          <cell r="C6710" t="str">
            <v>SS_POS_374</v>
          </cell>
        </row>
        <row r="6711">
          <cell r="C6711" t="str">
            <v>SS_POS_375</v>
          </cell>
        </row>
        <row r="6712">
          <cell r="C6712" t="str">
            <v>SS_POS_376</v>
          </cell>
        </row>
        <row r="6713">
          <cell r="C6713" t="str">
            <v>SS_POS_377</v>
          </cell>
        </row>
        <row r="6714">
          <cell r="C6714" t="str">
            <v>SS_POS_378</v>
          </cell>
        </row>
        <row r="6715">
          <cell r="C6715" t="str">
            <v>SS_POS_379</v>
          </cell>
        </row>
        <row r="6716">
          <cell r="C6716" t="str">
            <v>SS_POS_380</v>
          </cell>
        </row>
        <row r="6717">
          <cell r="C6717" t="str">
            <v>SS_POS_381</v>
          </cell>
        </row>
        <row r="6718">
          <cell r="C6718" t="str">
            <v>SS_POS_382</v>
          </cell>
        </row>
        <row r="6719">
          <cell r="C6719" t="str">
            <v>SS_POS_383</v>
          </cell>
        </row>
        <row r="6720">
          <cell r="C6720" t="str">
            <v>SS_POS_384</v>
          </cell>
        </row>
        <row r="6721">
          <cell r="C6721" t="str">
            <v>SS_POS_385</v>
          </cell>
        </row>
        <row r="6722">
          <cell r="C6722" t="str">
            <v>SS_POS_386</v>
          </cell>
        </row>
        <row r="6723">
          <cell r="C6723" t="str">
            <v>SS_POS_387</v>
          </cell>
        </row>
        <row r="6724">
          <cell r="C6724" t="str">
            <v>SS_POS_388</v>
          </cell>
        </row>
        <row r="6725">
          <cell r="C6725" t="str">
            <v>SS_POS_389</v>
          </cell>
        </row>
        <row r="6726">
          <cell r="C6726" t="str">
            <v>SS_POS_390</v>
          </cell>
        </row>
        <row r="6727">
          <cell r="C6727" t="str">
            <v>SS_POS_391</v>
          </cell>
        </row>
        <row r="6728">
          <cell r="C6728" t="str">
            <v>SS_POS_392</v>
          </cell>
        </row>
        <row r="6729">
          <cell r="C6729" t="str">
            <v>SS_POS_393</v>
          </cell>
        </row>
        <row r="6730">
          <cell r="C6730" t="str">
            <v>SS_POS_394</v>
          </cell>
        </row>
        <row r="6731">
          <cell r="C6731" t="str">
            <v>SS_POS_395</v>
          </cell>
        </row>
        <row r="6732">
          <cell r="C6732" t="str">
            <v>SS_POS_396</v>
          </cell>
        </row>
        <row r="6733">
          <cell r="C6733" t="str">
            <v>SS_POS_397</v>
          </cell>
        </row>
        <row r="6734">
          <cell r="C6734" t="str">
            <v>SS_POS_398</v>
          </cell>
        </row>
        <row r="6735">
          <cell r="C6735" t="str">
            <v>SS_POS_399</v>
          </cell>
        </row>
        <row r="6736">
          <cell r="C6736" t="str">
            <v>SS_POS_400</v>
          </cell>
        </row>
        <row r="6737">
          <cell r="C6737" t="str">
            <v>SS_POS_401</v>
          </cell>
        </row>
        <row r="6738">
          <cell r="C6738" t="str">
            <v>SS_POS_402</v>
          </cell>
        </row>
        <row r="6739">
          <cell r="C6739" t="str">
            <v>SS_POS_403</v>
          </cell>
        </row>
        <row r="6740">
          <cell r="C6740" t="str">
            <v>SS_POS_404</v>
          </cell>
        </row>
        <row r="6741">
          <cell r="C6741" t="str">
            <v>SS_POS_405</v>
          </cell>
        </row>
        <row r="6742">
          <cell r="C6742" t="str">
            <v>SS_POS_406</v>
          </cell>
        </row>
        <row r="6743">
          <cell r="C6743" t="str">
            <v>SS_POS_407</v>
          </cell>
        </row>
        <row r="6744">
          <cell r="C6744" t="str">
            <v>SS_POS_408</v>
          </cell>
        </row>
        <row r="6745">
          <cell r="C6745" t="str">
            <v>SS_POS_409</v>
          </cell>
        </row>
        <row r="6746">
          <cell r="C6746" t="str">
            <v>SS_POS_410</v>
          </cell>
        </row>
        <row r="6747">
          <cell r="C6747" t="str">
            <v>SS_POS_411</v>
          </cell>
        </row>
        <row r="6748">
          <cell r="C6748" t="str">
            <v>SS_POS_412</v>
          </cell>
        </row>
        <row r="6749">
          <cell r="C6749" t="str">
            <v>SS_POS_413</v>
          </cell>
        </row>
        <row r="6750">
          <cell r="C6750" t="str">
            <v>SS_POS_414</v>
          </cell>
        </row>
        <row r="6751">
          <cell r="C6751" t="str">
            <v>SS_POS_415</v>
          </cell>
        </row>
        <row r="6752">
          <cell r="C6752" t="str">
            <v>SS_POS_416</v>
          </cell>
        </row>
        <row r="6753">
          <cell r="C6753" t="str">
            <v>SS_POS_417</v>
          </cell>
        </row>
        <row r="6754">
          <cell r="C6754" t="str">
            <v>SS_POS_418</v>
          </cell>
        </row>
        <row r="6755">
          <cell r="C6755" t="str">
            <v>SS_POS_419</v>
          </cell>
        </row>
        <row r="6756">
          <cell r="C6756" t="str">
            <v>SS_POS_420</v>
          </cell>
        </row>
        <row r="6757">
          <cell r="C6757" t="str">
            <v>SS_POS_421</v>
          </cell>
        </row>
        <row r="6758">
          <cell r="C6758" t="str">
            <v>SS_POS_422</v>
          </cell>
        </row>
        <row r="6759">
          <cell r="C6759" t="str">
            <v>SS_POS_423</v>
          </cell>
        </row>
        <row r="6760">
          <cell r="C6760" t="str">
            <v>SS_POS_424</v>
          </cell>
        </row>
        <row r="6761">
          <cell r="C6761" t="str">
            <v>SS_POS_425</v>
          </cell>
        </row>
        <row r="6762">
          <cell r="C6762" t="str">
            <v>SS_POS_426</v>
          </cell>
        </row>
        <row r="6763">
          <cell r="C6763" t="str">
            <v>SS_POS_427</v>
          </cell>
        </row>
        <row r="6764">
          <cell r="C6764" t="str">
            <v>SS_POS_428</v>
          </cell>
        </row>
        <row r="6765">
          <cell r="C6765" t="str">
            <v>SS_POS_429</v>
          </cell>
        </row>
        <row r="6766">
          <cell r="C6766" t="str">
            <v>SS_POS_430</v>
          </cell>
        </row>
        <row r="6767">
          <cell r="C6767" t="str">
            <v>SS_POS_431</v>
          </cell>
        </row>
        <row r="6768">
          <cell r="C6768" t="str">
            <v>SS_POS_432</v>
          </cell>
        </row>
        <row r="6769">
          <cell r="C6769" t="str">
            <v>SS_POS_433</v>
          </cell>
        </row>
        <row r="6770">
          <cell r="C6770" t="str">
            <v>SS_POS_434</v>
          </cell>
        </row>
        <row r="6771">
          <cell r="C6771" t="str">
            <v>SS_POS_435</v>
          </cell>
        </row>
        <row r="6772">
          <cell r="C6772" t="str">
            <v>SS_POS_436</v>
          </cell>
        </row>
        <row r="6773">
          <cell r="C6773" t="str">
            <v>SS_POS_437</v>
          </cell>
        </row>
        <row r="6774">
          <cell r="C6774" t="str">
            <v>SS_POS_438</v>
          </cell>
        </row>
        <row r="6775">
          <cell r="C6775" t="str">
            <v>SS_POS_439</v>
          </cell>
        </row>
        <row r="6776">
          <cell r="C6776" t="str">
            <v>SS_POS_440</v>
          </cell>
        </row>
        <row r="6777">
          <cell r="C6777" t="str">
            <v>SS_POS_441</v>
          </cell>
        </row>
        <row r="6778">
          <cell r="C6778" t="str">
            <v>SS_POS_442</v>
          </cell>
        </row>
        <row r="6779">
          <cell r="C6779" t="str">
            <v>SS_POS_443</v>
          </cell>
        </row>
        <row r="6780">
          <cell r="C6780" t="str">
            <v>SS_POS_444</v>
          </cell>
        </row>
        <row r="6781">
          <cell r="C6781" t="str">
            <v>SS_POS_445</v>
          </cell>
        </row>
        <row r="6782">
          <cell r="C6782" t="str">
            <v>SS_POS_446</v>
          </cell>
        </row>
        <row r="6783">
          <cell r="C6783" t="str">
            <v>SS_POS_447</v>
          </cell>
        </row>
        <row r="6784">
          <cell r="C6784" t="str">
            <v>SS_POS_448</v>
          </cell>
        </row>
        <row r="6785">
          <cell r="C6785" t="str">
            <v>SS_POS_449</v>
          </cell>
        </row>
        <row r="6786">
          <cell r="C6786" t="str">
            <v>SS_POS_450</v>
          </cell>
        </row>
        <row r="6787">
          <cell r="C6787" t="str">
            <v>SS_POS_451</v>
          </cell>
        </row>
        <row r="6788">
          <cell r="C6788" t="str">
            <v>SS_POS_452</v>
          </cell>
        </row>
        <row r="6789">
          <cell r="C6789" t="str">
            <v>SS_POS_453</v>
          </cell>
        </row>
        <row r="6790">
          <cell r="C6790" t="str">
            <v>SS_POS_454</v>
          </cell>
        </row>
        <row r="6791">
          <cell r="C6791" t="str">
            <v>SS_POS_455</v>
          </cell>
        </row>
        <row r="6792">
          <cell r="C6792" t="str">
            <v>SS_POS_456</v>
          </cell>
        </row>
        <row r="6793">
          <cell r="C6793" t="str">
            <v>SS_POS_457</v>
          </cell>
        </row>
        <row r="6794">
          <cell r="C6794" t="str">
            <v>SS_POS_458</v>
          </cell>
        </row>
        <row r="6795">
          <cell r="C6795" t="str">
            <v>SS_POS_459</v>
          </cell>
        </row>
        <row r="6796">
          <cell r="C6796" t="str">
            <v>SS_POS_460</v>
          </cell>
        </row>
        <row r="6797">
          <cell r="C6797" t="str">
            <v>SS_POS_461</v>
          </cell>
        </row>
        <row r="6798">
          <cell r="C6798" t="str">
            <v>SS_POS_462</v>
          </cell>
        </row>
        <row r="6799">
          <cell r="C6799" t="str">
            <v>SS_POS_463</v>
          </cell>
        </row>
        <row r="6800">
          <cell r="C6800" t="str">
            <v>SS_POS_464</v>
          </cell>
        </row>
        <row r="6801">
          <cell r="C6801" t="str">
            <v>SS_POS_465</v>
          </cell>
        </row>
        <row r="6802">
          <cell r="C6802" t="str">
            <v>SS_POS_466</v>
          </cell>
        </row>
        <row r="6803">
          <cell r="C6803" t="str">
            <v>SS_POS_467</v>
          </cell>
        </row>
        <row r="6804">
          <cell r="C6804" t="str">
            <v>SS_POS_468</v>
          </cell>
        </row>
        <row r="6805">
          <cell r="C6805" t="str">
            <v>SS_POS_469</v>
          </cell>
        </row>
        <row r="6806">
          <cell r="C6806" t="str">
            <v>SS_POS_470</v>
          </cell>
        </row>
        <row r="6807">
          <cell r="C6807" t="str">
            <v>SS_POS_471</v>
          </cell>
        </row>
        <row r="6808">
          <cell r="C6808" t="str">
            <v>SS_POS_472</v>
          </cell>
        </row>
        <row r="6809">
          <cell r="C6809" t="str">
            <v>SS_POS_473</v>
          </cell>
        </row>
        <row r="6810">
          <cell r="C6810" t="str">
            <v>SS_POS_474</v>
          </cell>
        </row>
        <row r="6811">
          <cell r="C6811" t="str">
            <v>SS_POS_475</v>
          </cell>
        </row>
        <row r="6812">
          <cell r="C6812" t="str">
            <v>SS_POS_476</v>
          </cell>
        </row>
        <row r="6813">
          <cell r="C6813" t="str">
            <v>SS_POS_477</v>
          </cell>
        </row>
        <row r="6814">
          <cell r="C6814" t="str">
            <v>SS_POS_478</v>
          </cell>
        </row>
        <row r="6815">
          <cell r="C6815" t="str">
            <v>SS_POS_479</v>
          </cell>
        </row>
        <row r="6816">
          <cell r="C6816" t="str">
            <v>SS_POS_480</v>
          </cell>
        </row>
        <row r="6817">
          <cell r="C6817" t="str">
            <v>SS_POS_481</v>
          </cell>
        </row>
        <row r="6818">
          <cell r="C6818" t="str">
            <v>SS_POS_482</v>
          </cell>
        </row>
        <row r="6819">
          <cell r="C6819" t="str">
            <v>SS_POS_483</v>
          </cell>
        </row>
        <row r="6820">
          <cell r="C6820" t="str">
            <v>SS_POS_484</v>
          </cell>
        </row>
        <row r="6821">
          <cell r="C6821" t="str">
            <v>SS_POS_485</v>
          </cell>
        </row>
        <row r="6822">
          <cell r="C6822" t="str">
            <v>SS_POS_486</v>
          </cell>
        </row>
        <row r="6823">
          <cell r="C6823" t="str">
            <v>SS_POS_487</v>
          </cell>
        </row>
        <row r="6824">
          <cell r="C6824" t="str">
            <v>SS_POS_488</v>
          </cell>
        </row>
        <row r="6825">
          <cell r="C6825" t="str">
            <v>SS_POS_489</v>
          </cell>
        </row>
        <row r="6826">
          <cell r="C6826" t="str">
            <v>SS_POS_490</v>
          </cell>
        </row>
        <row r="6827">
          <cell r="C6827" t="str">
            <v>SS_POS_491</v>
          </cell>
        </row>
        <row r="6828">
          <cell r="C6828" t="str">
            <v>SS_POS_492</v>
          </cell>
        </row>
        <row r="6829">
          <cell r="C6829" t="str">
            <v>SS_POS_493</v>
          </cell>
        </row>
        <row r="6830">
          <cell r="C6830" t="str">
            <v>SS_POS_494</v>
          </cell>
        </row>
        <row r="6831">
          <cell r="C6831" t="str">
            <v>SS_POS_495</v>
          </cell>
        </row>
        <row r="6832">
          <cell r="C6832" t="str">
            <v>SS_POS_496</v>
          </cell>
        </row>
        <row r="6833">
          <cell r="C6833" t="str">
            <v>SS_POS_497</v>
          </cell>
        </row>
        <row r="6834">
          <cell r="C6834" t="str">
            <v>SS_POS_498</v>
          </cell>
        </row>
        <row r="6835">
          <cell r="C6835" t="str">
            <v>SS_POS_499</v>
          </cell>
        </row>
        <row r="6836">
          <cell r="C6836" t="str">
            <v>SS_POS_500</v>
          </cell>
        </row>
        <row r="6837">
          <cell r="C6837" t="str">
            <v>SS_POS_501</v>
          </cell>
        </row>
        <row r="6838">
          <cell r="C6838" t="str">
            <v>SS_POS_502</v>
          </cell>
        </row>
        <row r="6839">
          <cell r="C6839" t="str">
            <v>SS_POS_503</v>
          </cell>
        </row>
        <row r="6840">
          <cell r="C6840" t="str">
            <v>SS_POS_504</v>
          </cell>
        </row>
        <row r="6841">
          <cell r="C6841" t="str">
            <v>SS_POS_505</v>
          </cell>
        </row>
        <row r="6842">
          <cell r="C6842" t="str">
            <v>SS_POS_506</v>
          </cell>
        </row>
        <row r="6843">
          <cell r="C6843" t="str">
            <v>SS_POS_507</v>
          </cell>
        </row>
        <row r="6844">
          <cell r="C6844" t="str">
            <v>SS_POS_508</v>
          </cell>
        </row>
        <row r="6845">
          <cell r="C6845" t="str">
            <v>SS_POS_509</v>
          </cell>
        </row>
        <row r="6846">
          <cell r="C6846" t="str">
            <v>SS_POS_510</v>
          </cell>
        </row>
        <row r="6847">
          <cell r="C6847" t="str">
            <v>SS_POS_511</v>
          </cell>
        </row>
        <row r="6848">
          <cell r="C6848" t="str">
            <v>SS_POS_512</v>
          </cell>
        </row>
        <row r="6849">
          <cell r="C6849" t="str">
            <v>SS_POS_513</v>
          </cell>
        </row>
        <row r="6850">
          <cell r="C6850" t="str">
            <v>SS_POS_514</v>
          </cell>
        </row>
        <row r="6851">
          <cell r="C6851" t="str">
            <v>SS_POS_515</v>
          </cell>
        </row>
        <row r="6852">
          <cell r="C6852" t="str">
            <v>SS_POS_516</v>
          </cell>
        </row>
        <row r="6853">
          <cell r="C6853" t="str">
            <v>SS_POS_517</v>
          </cell>
        </row>
        <row r="6854">
          <cell r="C6854" t="str">
            <v>SS_POS_518</v>
          </cell>
        </row>
        <row r="6855">
          <cell r="C6855" t="str">
            <v>SS_POS_519</v>
          </cell>
        </row>
        <row r="6856">
          <cell r="C6856" t="str">
            <v>SS_POS_520</v>
          </cell>
        </row>
        <row r="6857">
          <cell r="C6857" t="str">
            <v>SS_POS_521</v>
          </cell>
        </row>
        <row r="6858">
          <cell r="C6858" t="str">
            <v>SS_POS_522</v>
          </cell>
        </row>
        <row r="6859">
          <cell r="C6859" t="str">
            <v>SS_POS_523</v>
          </cell>
        </row>
        <row r="6860">
          <cell r="C6860" t="str">
            <v>SS_POS_524</v>
          </cell>
        </row>
        <row r="6861">
          <cell r="C6861" t="str">
            <v>SS_POS_525</v>
          </cell>
        </row>
        <row r="6862">
          <cell r="C6862" t="str">
            <v>SS_POS_526</v>
          </cell>
        </row>
        <row r="6863">
          <cell r="C6863" t="str">
            <v>SS_POS_527</v>
          </cell>
        </row>
        <row r="6864">
          <cell r="C6864" t="str">
            <v>SS_POS_528</v>
          </cell>
        </row>
        <row r="6865">
          <cell r="C6865" t="str">
            <v>SS_POS_529</v>
          </cell>
        </row>
        <row r="6866">
          <cell r="C6866" t="str">
            <v>SS_POS_530</v>
          </cell>
        </row>
        <row r="6867">
          <cell r="C6867" t="str">
            <v>SS_POS_531</v>
          </cell>
        </row>
        <row r="6868">
          <cell r="C6868" t="str">
            <v>SS_POS_532</v>
          </cell>
        </row>
        <row r="6869">
          <cell r="C6869" t="str">
            <v>SS_POS_533</v>
          </cell>
        </row>
        <row r="6870">
          <cell r="C6870" t="str">
            <v>SS_POS_534</v>
          </cell>
        </row>
        <row r="6871">
          <cell r="C6871" t="str">
            <v>SS_POS_535</v>
          </cell>
        </row>
        <row r="6872">
          <cell r="C6872" t="str">
            <v>SS_POS_536</v>
          </cell>
        </row>
        <row r="6873">
          <cell r="C6873" t="str">
            <v>SS_POS_537</v>
          </cell>
        </row>
        <row r="6874">
          <cell r="C6874" t="str">
            <v>SS_POS_538</v>
          </cell>
        </row>
        <row r="6875">
          <cell r="C6875" t="str">
            <v>SS_POS_539</v>
          </cell>
        </row>
        <row r="6876">
          <cell r="C6876" t="str">
            <v>SS_POS_540</v>
          </cell>
        </row>
        <row r="6877">
          <cell r="C6877" t="str">
            <v>SS_POS_541</v>
          </cell>
        </row>
        <row r="6878">
          <cell r="C6878" t="str">
            <v>SS_POS_542</v>
          </cell>
        </row>
        <row r="6879">
          <cell r="C6879" t="str">
            <v>SS_POS_543</v>
          </cell>
        </row>
        <row r="6880">
          <cell r="C6880" t="str">
            <v>SS_POS_544</v>
          </cell>
        </row>
        <row r="6881">
          <cell r="C6881" t="str">
            <v>SS_POS_545</v>
          </cell>
        </row>
        <row r="6882">
          <cell r="C6882" t="str">
            <v>SS_POS_546</v>
          </cell>
        </row>
        <row r="6883">
          <cell r="C6883" t="str">
            <v>SS_POS_547</v>
          </cell>
        </row>
        <row r="6884">
          <cell r="C6884" t="str">
            <v>SS_POS_548</v>
          </cell>
        </row>
        <row r="6885">
          <cell r="C6885" t="str">
            <v>SS_POS_549</v>
          </cell>
        </row>
        <row r="6886">
          <cell r="C6886" t="str">
            <v>SS_POS_550</v>
          </cell>
        </row>
        <row r="6887">
          <cell r="C6887" t="str">
            <v>SS_POS_551</v>
          </cell>
        </row>
        <row r="6888">
          <cell r="C6888" t="str">
            <v>SS_POS_552</v>
          </cell>
        </row>
        <row r="6889">
          <cell r="C6889" t="str">
            <v>SS_POS_553</v>
          </cell>
        </row>
        <row r="6890">
          <cell r="C6890" t="str">
            <v>SS_POS_554</v>
          </cell>
        </row>
        <row r="6891">
          <cell r="C6891" t="str">
            <v>SS_POS_555</v>
          </cell>
        </row>
        <row r="6892">
          <cell r="C6892" t="str">
            <v>SS_POS_556</v>
          </cell>
        </row>
        <row r="6893">
          <cell r="C6893" t="str">
            <v>SS_POS_557</v>
          </cell>
        </row>
        <row r="6894">
          <cell r="C6894" t="str">
            <v>SS_POS_558</v>
          </cell>
        </row>
        <row r="6895">
          <cell r="C6895" t="str">
            <v>SS_POS_559</v>
          </cell>
        </row>
        <row r="6896">
          <cell r="C6896" t="str">
            <v>SS_POS_560</v>
          </cell>
        </row>
        <row r="6897">
          <cell r="C6897" t="str">
            <v>SS_POS_561</v>
          </cell>
        </row>
        <row r="6898">
          <cell r="C6898" t="str">
            <v>SS_POS_562</v>
          </cell>
        </row>
        <row r="6899">
          <cell r="C6899" t="str">
            <v>SS_POS_563</v>
          </cell>
        </row>
        <row r="6900">
          <cell r="C6900" t="str">
            <v>SS_POS_564</v>
          </cell>
        </row>
        <row r="6901">
          <cell r="C6901" t="str">
            <v>SS_POS_565</v>
          </cell>
        </row>
        <row r="6902">
          <cell r="C6902" t="str">
            <v>SS_POS_566</v>
          </cell>
        </row>
        <row r="6903">
          <cell r="C6903" t="str">
            <v>SS_POS_567</v>
          </cell>
        </row>
        <row r="6904">
          <cell r="C6904" t="str">
            <v>SS_POS_568</v>
          </cell>
        </row>
        <row r="6905">
          <cell r="C6905" t="str">
            <v>SS_POS_569</v>
          </cell>
        </row>
        <row r="6906">
          <cell r="C6906" t="str">
            <v>SS_POS_570</v>
          </cell>
        </row>
        <row r="6907">
          <cell r="C6907" t="str">
            <v>SS_POS_571</v>
          </cell>
        </row>
        <row r="6908">
          <cell r="C6908" t="str">
            <v>SS_POS_572</v>
          </cell>
        </row>
        <row r="6909">
          <cell r="C6909" t="str">
            <v>SS_POS_573</v>
          </cell>
        </row>
        <row r="6910">
          <cell r="C6910" t="str">
            <v>SS_POS_574</v>
          </cell>
        </row>
        <row r="6911">
          <cell r="C6911" t="str">
            <v>SS_POS_575</v>
          </cell>
        </row>
        <row r="6912">
          <cell r="C6912" t="str">
            <v>SS_POS_576</v>
          </cell>
        </row>
        <row r="6913">
          <cell r="C6913" t="str">
            <v>SS_POS_577</v>
          </cell>
        </row>
        <row r="6914">
          <cell r="C6914" t="str">
            <v>SS_POS_578</v>
          </cell>
        </row>
        <row r="6915">
          <cell r="C6915" t="str">
            <v>SS_POS_579</v>
          </cell>
        </row>
        <row r="6916">
          <cell r="C6916" t="str">
            <v>SS_POS_580</v>
          </cell>
        </row>
        <row r="6917">
          <cell r="C6917" t="str">
            <v>SS_POS_581</v>
          </cell>
        </row>
        <row r="6918">
          <cell r="C6918" t="str">
            <v>SS_POS_582</v>
          </cell>
        </row>
        <row r="6919">
          <cell r="C6919" t="str">
            <v>SS_POS_583</v>
          </cell>
        </row>
        <row r="6920">
          <cell r="C6920" t="str">
            <v>SS_POS_584</v>
          </cell>
        </row>
        <row r="6921">
          <cell r="C6921" t="str">
            <v>SS_POS_585</v>
          </cell>
        </row>
        <row r="6922">
          <cell r="C6922" t="str">
            <v>SS_POS_586</v>
          </cell>
        </row>
        <row r="6923">
          <cell r="C6923" t="str">
            <v>SS_POS_587</v>
          </cell>
        </row>
        <row r="6924">
          <cell r="C6924" t="str">
            <v>SS_POS_588</v>
          </cell>
        </row>
        <row r="6925">
          <cell r="C6925" t="str">
            <v>SS_POS_589</v>
          </cell>
        </row>
        <row r="6926">
          <cell r="C6926" t="str">
            <v>SS_POS_590</v>
          </cell>
        </row>
        <row r="6927">
          <cell r="C6927" t="str">
            <v>SS_POS_591</v>
          </cell>
        </row>
        <row r="6928">
          <cell r="C6928" t="str">
            <v>SS_POS_592</v>
          </cell>
        </row>
        <row r="6929">
          <cell r="C6929" t="str">
            <v>SS_POS_593</v>
          </cell>
        </row>
        <row r="6930">
          <cell r="C6930" t="str">
            <v>SS_POS_594</v>
          </cell>
        </row>
        <row r="6931">
          <cell r="C6931" t="str">
            <v>SS_POS_595</v>
          </cell>
        </row>
        <row r="6932">
          <cell r="C6932" t="str">
            <v>SS_POS_596</v>
          </cell>
        </row>
        <row r="6933">
          <cell r="C6933" t="str">
            <v>SS_POS_597</v>
          </cell>
        </row>
        <row r="6934">
          <cell r="C6934" t="str">
            <v>SS_POS_598</v>
          </cell>
        </row>
        <row r="6935">
          <cell r="C6935" t="str">
            <v>SS_POS_599</v>
          </cell>
        </row>
        <row r="6936">
          <cell r="C6936" t="str">
            <v>SS_POS_600</v>
          </cell>
        </row>
        <row r="6937">
          <cell r="C6937" t="str">
            <v>SS_POS_601</v>
          </cell>
        </row>
        <row r="6938">
          <cell r="C6938" t="str">
            <v>SS_POS_602</v>
          </cell>
        </row>
        <row r="6939">
          <cell r="C6939" t="str">
            <v>SS_POS_603</v>
          </cell>
        </row>
        <row r="6940">
          <cell r="C6940" t="str">
            <v>SS_POS_604</v>
          </cell>
        </row>
        <row r="6941">
          <cell r="C6941" t="str">
            <v>SS_POS_605</v>
          </cell>
        </row>
        <row r="6942">
          <cell r="C6942" t="str">
            <v>SS_POS_606</v>
          </cell>
        </row>
        <row r="6943">
          <cell r="C6943" t="str">
            <v>SS_POS_607</v>
          </cell>
        </row>
        <row r="6944">
          <cell r="C6944" t="str">
            <v>SS_POS_608</v>
          </cell>
        </row>
        <row r="6945">
          <cell r="C6945" t="str">
            <v>SS_POS_609</v>
          </cell>
        </row>
        <row r="6946">
          <cell r="C6946" t="str">
            <v>SS_POS_610</v>
          </cell>
        </row>
        <row r="6947">
          <cell r="C6947" t="str">
            <v>SS_POS_611</v>
          </cell>
        </row>
        <row r="6948">
          <cell r="C6948" t="str">
            <v>SS_POS_612</v>
          </cell>
        </row>
        <row r="6949">
          <cell r="C6949" t="str">
            <v>SS_POS_613</v>
          </cell>
        </row>
        <row r="6950">
          <cell r="C6950" t="str">
            <v>SS_POS_614</v>
          </cell>
        </row>
        <row r="6951">
          <cell r="C6951" t="str">
            <v>SS_POS_615</v>
          </cell>
        </row>
        <row r="6952">
          <cell r="C6952" t="str">
            <v>SS_POS_616</v>
          </cell>
        </row>
        <row r="6953">
          <cell r="C6953" t="str">
            <v>SS_POS_617</v>
          </cell>
        </row>
        <row r="6954">
          <cell r="C6954" t="str">
            <v>SS_POS_618</v>
          </cell>
        </row>
        <row r="6955">
          <cell r="C6955" t="str">
            <v>SS_POS_619</v>
          </cell>
        </row>
        <row r="6956">
          <cell r="C6956" t="str">
            <v>SS_POS_620</v>
          </cell>
        </row>
        <row r="6957">
          <cell r="C6957" t="str">
            <v>SS_POS_621</v>
          </cell>
        </row>
        <row r="6958">
          <cell r="C6958" t="str">
            <v>SS_POS_622</v>
          </cell>
        </row>
        <row r="6959">
          <cell r="C6959" t="str">
            <v>SS_POS_623</v>
          </cell>
        </row>
        <row r="6960">
          <cell r="C6960" t="str">
            <v>SS_POS_624</v>
          </cell>
        </row>
        <row r="6961">
          <cell r="C6961" t="str">
            <v>SS_POS_625</v>
          </cell>
        </row>
        <row r="6962">
          <cell r="C6962" t="str">
            <v>SS_POS_626</v>
          </cell>
        </row>
        <row r="6963">
          <cell r="C6963" t="str">
            <v>SS_POS_627</v>
          </cell>
        </row>
        <row r="6964">
          <cell r="C6964" t="str">
            <v>SS_POS_628</v>
          </cell>
        </row>
        <row r="6965">
          <cell r="C6965" t="str">
            <v>SS_POS_629</v>
          </cell>
        </row>
        <row r="6966">
          <cell r="C6966" t="str">
            <v>SS_POS_630</v>
          </cell>
        </row>
        <row r="6967">
          <cell r="C6967" t="str">
            <v>SS_POS_631</v>
          </cell>
        </row>
        <row r="6968">
          <cell r="C6968" t="str">
            <v>SS_POS_632</v>
          </cell>
        </row>
        <row r="6969">
          <cell r="C6969" t="str">
            <v>SS_POS_633</v>
          </cell>
        </row>
        <row r="6970">
          <cell r="C6970" t="str">
            <v>SS_POS_634</v>
          </cell>
        </row>
        <row r="6971">
          <cell r="C6971" t="str">
            <v>SS_POS_635</v>
          </cell>
        </row>
        <row r="6972">
          <cell r="C6972" t="str">
            <v>SS_POS_636</v>
          </cell>
        </row>
        <row r="6973">
          <cell r="C6973" t="str">
            <v>SS_POS_637</v>
          </cell>
        </row>
        <row r="6974">
          <cell r="C6974" t="str">
            <v>SS_POS_638</v>
          </cell>
        </row>
        <row r="6975">
          <cell r="C6975" t="str">
            <v>SS_POS_639</v>
          </cell>
        </row>
        <row r="6976">
          <cell r="C6976" t="str">
            <v>SS_POS_640</v>
          </cell>
        </row>
        <row r="6977">
          <cell r="C6977" t="str">
            <v>SS_POS_641</v>
          </cell>
        </row>
        <row r="6978">
          <cell r="C6978" t="str">
            <v>SS_POS_642</v>
          </cell>
        </row>
        <row r="6979">
          <cell r="C6979" t="str">
            <v>SS_POS_643</v>
          </cell>
        </row>
        <row r="6980">
          <cell r="C6980" t="str">
            <v>SS_POS_644</v>
          </cell>
        </row>
        <row r="6981">
          <cell r="C6981" t="str">
            <v>SS_POS_645</v>
          </cell>
        </row>
        <row r="6982">
          <cell r="C6982" t="str">
            <v>SS_POS_646</v>
          </cell>
        </row>
        <row r="6983">
          <cell r="C6983" t="str">
            <v>SS_POS_647</v>
          </cell>
        </row>
        <row r="6984">
          <cell r="C6984" t="str">
            <v>SS_POS_648</v>
          </cell>
        </row>
        <row r="6985">
          <cell r="C6985" t="str">
            <v>SS_POS_649</v>
          </cell>
        </row>
        <row r="6986">
          <cell r="C6986" t="str">
            <v>SS_POS_650</v>
          </cell>
        </row>
        <row r="6987">
          <cell r="C6987" t="str">
            <v>SS_POS_651</v>
          </cell>
        </row>
        <row r="6988">
          <cell r="C6988" t="str">
            <v>SS_POS_652</v>
          </cell>
        </row>
        <row r="6989">
          <cell r="C6989" t="str">
            <v>SS_POS_653</v>
          </cell>
        </row>
        <row r="6990">
          <cell r="C6990" t="str">
            <v>SS_POS_654</v>
          </cell>
        </row>
        <row r="6991">
          <cell r="C6991" t="str">
            <v>SS_POS_655</v>
          </cell>
        </row>
        <row r="6992">
          <cell r="C6992" t="str">
            <v>SS_POS_656</v>
          </cell>
        </row>
        <row r="6993">
          <cell r="C6993" t="str">
            <v>SS_POS_657</v>
          </cell>
        </row>
        <row r="6994">
          <cell r="C6994" t="str">
            <v>SS_POS_658</v>
          </cell>
        </row>
        <row r="6995">
          <cell r="C6995" t="str">
            <v>SS_POS_659</v>
          </cell>
        </row>
        <row r="6996">
          <cell r="C6996" t="str">
            <v>SS_POS_660</v>
          </cell>
        </row>
        <row r="6997">
          <cell r="C6997" t="str">
            <v>SS_POS_661</v>
          </cell>
        </row>
        <row r="6998">
          <cell r="C6998" t="str">
            <v>SS_POS_662</v>
          </cell>
        </row>
        <row r="6999">
          <cell r="C6999" t="str">
            <v>SS_POS_663</v>
          </cell>
        </row>
        <row r="7000">
          <cell r="C7000" t="str">
            <v>SS_POS_664</v>
          </cell>
        </row>
        <row r="7001">
          <cell r="C7001" t="str">
            <v>SS_POS_665</v>
          </cell>
        </row>
        <row r="7002">
          <cell r="C7002" t="str">
            <v>SS_POS_666</v>
          </cell>
        </row>
        <row r="7003">
          <cell r="C7003" t="str">
            <v>SS_POS_667</v>
          </cell>
        </row>
        <row r="7004">
          <cell r="C7004" t="str">
            <v>SS_POS_668</v>
          </cell>
        </row>
        <row r="7005">
          <cell r="C7005" t="str">
            <v>SS_POS_669</v>
          </cell>
        </row>
        <row r="7006">
          <cell r="C7006" t="str">
            <v>SS_POS_670</v>
          </cell>
        </row>
        <row r="7007">
          <cell r="C7007" t="str">
            <v>SS_POS_671</v>
          </cell>
        </row>
        <row r="7008">
          <cell r="C7008" t="str">
            <v>SS_POS_672</v>
          </cell>
        </row>
        <row r="7009">
          <cell r="C7009" t="str">
            <v>SS_POS_673</v>
          </cell>
        </row>
        <row r="7010">
          <cell r="C7010" t="str">
            <v>SS_POS_674</v>
          </cell>
        </row>
        <row r="7011">
          <cell r="C7011" t="str">
            <v>SS_POS_675</v>
          </cell>
        </row>
        <row r="7012">
          <cell r="C7012" t="str">
            <v>SS_POS_676</v>
          </cell>
        </row>
        <row r="7013">
          <cell r="C7013" t="str">
            <v>SS_POS_677</v>
          </cell>
        </row>
        <row r="7014">
          <cell r="C7014" t="str">
            <v>SS_POS_678</v>
          </cell>
        </row>
        <row r="7015">
          <cell r="C7015" t="str">
            <v>SS_POS_679</v>
          </cell>
        </row>
        <row r="7016">
          <cell r="C7016" t="str">
            <v>SS_POS_680</v>
          </cell>
        </row>
        <row r="7017">
          <cell r="C7017" t="str">
            <v>SS_POS_681</v>
          </cell>
        </row>
        <row r="7018">
          <cell r="C7018" t="str">
            <v>SS_POS_682</v>
          </cell>
        </row>
        <row r="7019">
          <cell r="C7019" t="str">
            <v>SS_POS_683</v>
          </cell>
        </row>
        <row r="7020">
          <cell r="C7020" t="str">
            <v>SS_POS_684</v>
          </cell>
        </row>
        <row r="7021">
          <cell r="C7021" t="str">
            <v>SS_POS_685</v>
          </cell>
        </row>
        <row r="7022">
          <cell r="C7022" t="str">
            <v>SS_POS_686</v>
          </cell>
        </row>
        <row r="7023">
          <cell r="C7023" t="str">
            <v>SS_POS_687</v>
          </cell>
        </row>
        <row r="7024">
          <cell r="C7024" t="str">
            <v>SS_POS_688</v>
          </cell>
        </row>
        <row r="7025">
          <cell r="C7025" t="str">
            <v>SS_POS_689</v>
          </cell>
        </row>
        <row r="7026">
          <cell r="C7026" t="str">
            <v>SS_POS_690</v>
          </cell>
        </row>
        <row r="7027">
          <cell r="C7027" t="str">
            <v>SS_POS_691</v>
          </cell>
        </row>
        <row r="7028">
          <cell r="C7028" t="str">
            <v>SS_POS_692</v>
          </cell>
        </row>
        <row r="7029">
          <cell r="C7029" t="str">
            <v>SS_POS_693</v>
          </cell>
        </row>
        <row r="7030">
          <cell r="C7030" t="str">
            <v>SS_POS_694</v>
          </cell>
        </row>
        <row r="7031">
          <cell r="C7031" t="str">
            <v>SS_POS_695</v>
          </cell>
        </row>
        <row r="7032">
          <cell r="C7032" t="str">
            <v>SS_POS_696</v>
          </cell>
        </row>
        <row r="7033">
          <cell r="C7033" t="str">
            <v>SS_POS_697</v>
          </cell>
        </row>
        <row r="7034">
          <cell r="C7034" t="str">
            <v>SS_POS_698</v>
          </cell>
        </row>
        <row r="7035">
          <cell r="C7035" t="str">
            <v>SS_POS_699</v>
          </cell>
        </row>
        <row r="7036">
          <cell r="C7036" t="str">
            <v>SS_POS_700</v>
          </cell>
        </row>
        <row r="7037">
          <cell r="C7037" t="str">
            <v>SS_POS_701</v>
          </cell>
        </row>
        <row r="7038">
          <cell r="C7038" t="str">
            <v>SS_POS_702</v>
          </cell>
        </row>
        <row r="7039">
          <cell r="C7039" t="str">
            <v>SS_POS_703</v>
          </cell>
        </row>
        <row r="7040">
          <cell r="C7040" t="str">
            <v>SS_POS_704</v>
          </cell>
        </row>
        <row r="7041">
          <cell r="C7041" t="str">
            <v>SS_POS_705</v>
          </cell>
        </row>
        <row r="7042">
          <cell r="C7042" t="str">
            <v>SS_POS_706</v>
          </cell>
        </row>
        <row r="7043">
          <cell r="C7043" t="str">
            <v>SS_POS_707</v>
          </cell>
        </row>
        <row r="7044">
          <cell r="C7044" t="str">
            <v>SS_POS_708</v>
          </cell>
        </row>
        <row r="7045">
          <cell r="C7045" t="str">
            <v>SS_POS_709</v>
          </cell>
        </row>
        <row r="7046">
          <cell r="C7046" t="str">
            <v>SS_POS_710</v>
          </cell>
        </row>
        <row r="7047">
          <cell r="C7047" t="str">
            <v>SS_POS_711</v>
          </cell>
        </row>
        <row r="7048">
          <cell r="C7048" t="str">
            <v>SS_POS_712</v>
          </cell>
        </row>
        <row r="7049">
          <cell r="C7049" t="str">
            <v>SS_POS_713</v>
          </cell>
        </row>
        <row r="7050">
          <cell r="C7050" t="str">
            <v>SS_POS_714</v>
          </cell>
        </row>
        <row r="7051">
          <cell r="C7051" t="str">
            <v>SS_POS_715</v>
          </cell>
        </row>
        <row r="7052">
          <cell r="C7052" t="str">
            <v>SS_POS_716</v>
          </cell>
        </row>
        <row r="7053">
          <cell r="C7053" t="str">
            <v>SS_POS_717</v>
          </cell>
        </row>
        <row r="7054">
          <cell r="C7054" t="str">
            <v>SS_POS_718</v>
          </cell>
        </row>
        <row r="7055">
          <cell r="C7055" t="str">
            <v>SS_POS_719</v>
          </cell>
        </row>
        <row r="7056">
          <cell r="C7056" t="str">
            <v>SS_POS_720</v>
          </cell>
        </row>
        <row r="7057">
          <cell r="C7057" t="str">
            <v>SS_POS_721</v>
          </cell>
        </row>
        <row r="7058">
          <cell r="C7058" t="str">
            <v>SS_POS_722</v>
          </cell>
        </row>
        <row r="7059">
          <cell r="C7059" t="str">
            <v>SS_POS_723</v>
          </cell>
        </row>
        <row r="7060">
          <cell r="C7060" t="str">
            <v>SS_POS_724</v>
          </cell>
        </row>
        <row r="7061">
          <cell r="C7061" t="str">
            <v>SS_POS_725</v>
          </cell>
        </row>
        <row r="7062">
          <cell r="C7062" t="str">
            <v>SS_POS_726</v>
          </cell>
        </row>
        <row r="7063">
          <cell r="C7063" t="str">
            <v>SS_POS_727</v>
          </cell>
        </row>
        <row r="7064">
          <cell r="C7064" t="str">
            <v>SS_POS_728</v>
          </cell>
        </row>
        <row r="7065">
          <cell r="C7065" t="str">
            <v>SS_POS_729</v>
          </cell>
        </row>
        <row r="7066">
          <cell r="C7066" t="str">
            <v>SS_POS_730</v>
          </cell>
        </row>
        <row r="7067">
          <cell r="C7067" t="str">
            <v>SS_POS_731</v>
          </cell>
        </row>
        <row r="7068">
          <cell r="C7068" t="str">
            <v>SS_POS_732</v>
          </cell>
        </row>
        <row r="7069">
          <cell r="C7069" t="str">
            <v>SS_POS_733</v>
          </cell>
        </row>
        <row r="7070">
          <cell r="C7070" t="str">
            <v>SS_POS_734</v>
          </cell>
        </row>
        <row r="7071">
          <cell r="C7071" t="str">
            <v>SS_POS_735</v>
          </cell>
        </row>
        <row r="7072">
          <cell r="C7072" t="str">
            <v>SS_POS_736</v>
          </cell>
        </row>
        <row r="7073">
          <cell r="C7073" t="str">
            <v>SS_POS_737</v>
          </cell>
        </row>
        <row r="7074">
          <cell r="C7074" t="str">
            <v>SS_POS_738</v>
          </cell>
        </row>
        <row r="7075">
          <cell r="C7075" t="str">
            <v>SS_POS_739</v>
          </cell>
        </row>
        <row r="7076">
          <cell r="C7076" t="str">
            <v>SS_POS_740</v>
          </cell>
        </row>
        <row r="7077">
          <cell r="C7077" t="str">
            <v>SS_POS_741</v>
          </cell>
        </row>
        <row r="7078">
          <cell r="C7078" t="str">
            <v>SS_POS_742</v>
          </cell>
        </row>
        <row r="7079">
          <cell r="C7079" t="str">
            <v>SS_POS_743</v>
          </cell>
        </row>
        <row r="7080">
          <cell r="C7080" t="str">
            <v>SS_POS_744</v>
          </cell>
        </row>
        <row r="7081">
          <cell r="C7081" t="str">
            <v>SS_POS_745</v>
          </cell>
        </row>
        <row r="7082">
          <cell r="C7082" t="str">
            <v>SS_POS_746</v>
          </cell>
        </row>
        <row r="7083">
          <cell r="C7083" t="str">
            <v>SS_POS_747</v>
          </cell>
        </row>
        <row r="7084">
          <cell r="C7084" t="str">
            <v>SS_POS_748</v>
          </cell>
        </row>
        <row r="7085">
          <cell r="C7085" t="str">
            <v>SS_POS_749</v>
          </cell>
        </row>
        <row r="7086">
          <cell r="C7086" t="str">
            <v>SS_POS_750</v>
          </cell>
        </row>
        <row r="7087">
          <cell r="C7087" t="str">
            <v>SS_POS_751</v>
          </cell>
        </row>
        <row r="7088">
          <cell r="C7088" t="str">
            <v>SS_POS_752</v>
          </cell>
        </row>
        <row r="7089">
          <cell r="C7089" t="str">
            <v>SS_POS_753</v>
          </cell>
        </row>
        <row r="7090">
          <cell r="C7090" t="str">
            <v>SS_POS_754</v>
          </cell>
        </row>
        <row r="7091">
          <cell r="C7091" t="str">
            <v>SS_POS_755</v>
          </cell>
        </row>
        <row r="7092">
          <cell r="C7092" t="str">
            <v>SS_POS_756</v>
          </cell>
        </row>
        <row r="7093">
          <cell r="C7093" t="str">
            <v>SS_POS_757</v>
          </cell>
        </row>
        <row r="7094">
          <cell r="C7094" t="str">
            <v>SS_POS_758</v>
          </cell>
        </row>
        <row r="7095">
          <cell r="C7095" t="str">
            <v>SS_POS_759</v>
          </cell>
        </row>
        <row r="7096">
          <cell r="C7096" t="str">
            <v>SS_POS_760</v>
          </cell>
        </row>
        <row r="7097">
          <cell r="C7097" t="str">
            <v>SS_POS_761</v>
          </cell>
        </row>
        <row r="7098">
          <cell r="C7098" t="str">
            <v>SS_POS_762</v>
          </cell>
        </row>
        <row r="7099">
          <cell r="C7099" t="str">
            <v>SS_POS_763</v>
          </cell>
        </row>
        <row r="7100">
          <cell r="C7100" t="str">
            <v>SS_POS_764</v>
          </cell>
        </row>
        <row r="7101">
          <cell r="C7101" t="str">
            <v>SS_POS_765</v>
          </cell>
        </row>
        <row r="7102">
          <cell r="C7102" t="str">
            <v>SS_POS_766</v>
          </cell>
        </row>
        <row r="7103">
          <cell r="C7103" t="str">
            <v>SS_POS_767</v>
          </cell>
        </row>
        <row r="7104">
          <cell r="C7104" t="str">
            <v>SS_POS_768</v>
          </cell>
        </row>
        <row r="7105">
          <cell r="C7105" t="str">
            <v>SS_POS_769</v>
          </cell>
        </row>
        <row r="7106">
          <cell r="C7106" t="str">
            <v>SS_POS_770</v>
          </cell>
        </row>
        <row r="7107">
          <cell r="C7107" t="str">
            <v>SS_POS_771</v>
          </cell>
        </row>
        <row r="7108">
          <cell r="C7108" t="str">
            <v>SS_POS_772</v>
          </cell>
        </row>
        <row r="7109">
          <cell r="C7109" t="str">
            <v>SS_POS_773</v>
          </cell>
        </row>
        <row r="7110">
          <cell r="C7110" t="str">
            <v>SS_POS_774</v>
          </cell>
        </row>
        <row r="7111">
          <cell r="C7111" t="str">
            <v>SS_POS_775</v>
          </cell>
        </row>
        <row r="7112">
          <cell r="C7112" t="str">
            <v>SS_POS_776</v>
          </cell>
        </row>
        <row r="7113">
          <cell r="C7113" t="str">
            <v>SS_POS_777</v>
          </cell>
        </row>
        <row r="7114">
          <cell r="C7114" t="str">
            <v>SS_POS_778</v>
          </cell>
        </row>
        <row r="7115">
          <cell r="C7115" t="str">
            <v>SS_POS_779</v>
          </cell>
        </row>
        <row r="7116">
          <cell r="C7116" t="str">
            <v>SS_POS_780</v>
          </cell>
        </row>
        <row r="7117">
          <cell r="C7117" t="str">
            <v>SS_POS_781</v>
          </cell>
        </row>
        <row r="7118">
          <cell r="C7118" t="str">
            <v>SS_POS_782</v>
          </cell>
        </row>
        <row r="7119">
          <cell r="C7119" t="str">
            <v>SS_POS_783</v>
          </cell>
        </row>
        <row r="7120">
          <cell r="C7120" t="str">
            <v>SS_POS_784</v>
          </cell>
        </row>
        <row r="7121">
          <cell r="C7121" t="str">
            <v>SS_POS_785</v>
          </cell>
        </row>
        <row r="7122">
          <cell r="C7122" t="str">
            <v>SS_POS_786</v>
          </cell>
        </row>
        <row r="7123">
          <cell r="C7123" t="str">
            <v>SS_POS_787</v>
          </cell>
        </row>
        <row r="7124">
          <cell r="C7124" t="str">
            <v>SS_POS_788</v>
          </cell>
        </row>
        <row r="7125">
          <cell r="C7125" t="str">
            <v>SS_POS_789</v>
          </cell>
        </row>
        <row r="7126">
          <cell r="C7126" t="str">
            <v>SS_POS_790</v>
          </cell>
        </row>
        <row r="7127">
          <cell r="C7127" t="str">
            <v>SS_POS_791</v>
          </cell>
        </row>
        <row r="7128">
          <cell r="C7128" t="str">
            <v>SS_POS_792</v>
          </cell>
        </row>
        <row r="7129">
          <cell r="C7129" t="str">
            <v>SS_POS_793</v>
          </cell>
        </row>
        <row r="7130">
          <cell r="C7130" t="str">
            <v>SS_POS_794</v>
          </cell>
        </row>
        <row r="7131">
          <cell r="C7131" t="str">
            <v>SS_POS_795</v>
          </cell>
        </row>
        <row r="7132">
          <cell r="C7132" t="str">
            <v>SS_POS_796</v>
          </cell>
        </row>
        <row r="7133">
          <cell r="C7133" t="str">
            <v>SS_POS_797</v>
          </cell>
        </row>
        <row r="7134">
          <cell r="C7134" t="str">
            <v>SS_POS_798</v>
          </cell>
        </row>
        <row r="7135">
          <cell r="C7135" t="str">
            <v>SS_POS_799</v>
          </cell>
        </row>
        <row r="7136">
          <cell r="C7136" t="str">
            <v>SS_POS_800</v>
          </cell>
        </row>
        <row r="7137">
          <cell r="C7137" t="str">
            <v>SS_POS_801</v>
          </cell>
        </row>
        <row r="7138">
          <cell r="C7138" t="str">
            <v>SS_POS_802</v>
          </cell>
        </row>
        <row r="7139">
          <cell r="C7139" t="str">
            <v>SS_POS_803</v>
          </cell>
        </row>
        <row r="7140">
          <cell r="C7140" t="str">
            <v>SS_POS_804</v>
          </cell>
        </row>
        <row r="7141">
          <cell r="C7141" t="str">
            <v>SS_POS_805</v>
          </cell>
        </row>
        <row r="7142">
          <cell r="C7142" t="str">
            <v>SS_POS_806</v>
          </cell>
        </row>
        <row r="7143">
          <cell r="C7143" t="str">
            <v>SS_POS_807</v>
          </cell>
        </row>
        <row r="7144">
          <cell r="C7144" t="str">
            <v>SS_POS_808</v>
          </cell>
        </row>
        <row r="7145">
          <cell r="C7145" t="str">
            <v>SS_POS_809</v>
          </cell>
        </row>
        <row r="7146">
          <cell r="C7146" t="str">
            <v>SS_POS_810</v>
          </cell>
        </row>
        <row r="7147">
          <cell r="C7147" t="str">
            <v>SS_POS_811</v>
          </cell>
        </row>
        <row r="7148">
          <cell r="C7148" t="str">
            <v>SS_POS_812</v>
          </cell>
        </row>
        <row r="7149">
          <cell r="C7149" t="str">
            <v>SS_POS_813</v>
          </cell>
        </row>
        <row r="7150">
          <cell r="C7150" t="str">
            <v>SS_POS_814</v>
          </cell>
        </row>
        <row r="7151">
          <cell r="C7151" t="str">
            <v>SS_POS_815</v>
          </cell>
        </row>
        <row r="7152">
          <cell r="C7152" t="str">
            <v>SS_POS_816</v>
          </cell>
        </row>
        <row r="7153">
          <cell r="C7153" t="str">
            <v>SS_POS_817</v>
          </cell>
        </row>
        <row r="7154">
          <cell r="C7154" t="str">
            <v>SS_POS_818</v>
          </cell>
        </row>
        <row r="7155">
          <cell r="C7155" t="str">
            <v>SS_POS_819</v>
          </cell>
        </row>
        <row r="7156">
          <cell r="C7156" t="str">
            <v>SS_POS_820</v>
          </cell>
        </row>
        <row r="7157">
          <cell r="C7157" t="str">
            <v>SS_POS_821</v>
          </cell>
        </row>
        <row r="7158">
          <cell r="C7158" t="str">
            <v>SS_POS_822</v>
          </cell>
        </row>
        <row r="7159">
          <cell r="C7159" t="str">
            <v>SS_POS_823</v>
          </cell>
        </row>
        <row r="7160">
          <cell r="C7160" t="str">
            <v>SS_POS_824</v>
          </cell>
        </row>
        <row r="7161">
          <cell r="C7161" t="str">
            <v>SS_POS_825</v>
          </cell>
        </row>
        <row r="7162">
          <cell r="C7162" t="str">
            <v>SS_POS_826</v>
          </cell>
        </row>
        <row r="7163">
          <cell r="C7163" t="str">
            <v>SS_POS_827</v>
          </cell>
        </row>
        <row r="7164">
          <cell r="C7164" t="str">
            <v>SS_POS_828</v>
          </cell>
        </row>
        <row r="7165">
          <cell r="C7165" t="str">
            <v>SS_POS_829</v>
          </cell>
        </row>
        <row r="7166">
          <cell r="C7166" t="str">
            <v>SS_POS_830</v>
          </cell>
        </row>
        <row r="7167">
          <cell r="C7167" t="str">
            <v>SS_POS_831</v>
          </cell>
        </row>
        <row r="7168">
          <cell r="C7168" t="str">
            <v>SS_POS_832</v>
          </cell>
        </row>
        <row r="7169">
          <cell r="C7169" t="str">
            <v>SS_POS_833</v>
          </cell>
        </row>
        <row r="7170">
          <cell r="C7170" t="str">
            <v>SS_POS_834</v>
          </cell>
        </row>
        <row r="7171">
          <cell r="C7171" t="str">
            <v>SS_POS_835</v>
          </cell>
        </row>
        <row r="7172">
          <cell r="C7172" t="str">
            <v>SS_POS_836</v>
          </cell>
        </row>
        <row r="7173">
          <cell r="C7173" t="str">
            <v>SS_POS_837</v>
          </cell>
        </row>
        <row r="7174">
          <cell r="C7174" t="str">
            <v>SS_POS_838</v>
          </cell>
        </row>
        <row r="7175">
          <cell r="C7175" t="str">
            <v>SS_POS_839</v>
          </cell>
        </row>
        <row r="7176">
          <cell r="C7176" t="str">
            <v>SS_POS_840</v>
          </cell>
        </row>
        <row r="7177">
          <cell r="C7177" t="str">
            <v>SS_POS_841</v>
          </cell>
        </row>
        <row r="7178">
          <cell r="C7178" t="str">
            <v>SS_POS_842</v>
          </cell>
        </row>
        <row r="7179">
          <cell r="C7179" t="str">
            <v>SS_POS_843</v>
          </cell>
        </row>
        <row r="7180">
          <cell r="C7180" t="str">
            <v>SS_POS_844</v>
          </cell>
        </row>
        <row r="7181">
          <cell r="C7181" t="str">
            <v>SS_POS_845</v>
          </cell>
        </row>
        <row r="7182">
          <cell r="C7182" t="str">
            <v>SS_POS_846</v>
          </cell>
        </row>
        <row r="7183">
          <cell r="C7183" t="str">
            <v>SS_POS_847</v>
          </cell>
        </row>
        <row r="7184">
          <cell r="C7184" t="str">
            <v>SS_POS_848</v>
          </cell>
        </row>
        <row r="7185">
          <cell r="C7185" t="str">
            <v>SS_POS_849</v>
          </cell>
        </row>
        <row r="7186">
          <cell r="C7186" t="str">
            <v>SS_POS_850</v>
          </cell>
        </row>
        <row r="7187">
          <cell r="C7187" t="str">
            <v>SS_POS_851</v>
          </cell>
        </row>
        <row r="7188">
          <cell r="C7188" t="str">
            <v>SS_POS_852</v>
          </cell>
        </row>
        <row r="7189">
          <cell r="C7189" t="str">
            <v>SS_POS_853</v>
          </cell>
        </row>
        <row r="7190">
          <cell r="C7190" t="str">
            <v>SS_POS_854</v>
          </cell>
        </row>
        <row r="7191">
          <cell r="C7191" t="str">
            <v>SS_POS_855</v>
          </cell>
        </row>
        <row r="7192">
          <cell r="C7192" t="str">
            <v>SS_POS_856</v>
          </cell>
        </row>
        <row r="7193">
          <cell r="C7193" t="str">
            <v>SS_POS_857</v>
          </cell>
        </row>
        <row r="7194">
          <cell r="C7194" t="str">
            <v>SS_POS_858</v>
          </cell>
        </row>
        <row r="7195">
          <cell r="C7195" t="str">
            <v>SS_POS_859</v>
          </cell>
        </row>
        <row r="7196">
          <cell r="C7196" t="str">
            <v>SS_POS_860</v>
          </cell>
        </row>
        <row r="7197">
          <cell r="C7197" t="str">
            <v>SS_POS_861</v>
          </cell>
        </row>
        <row r="7198">
          <cell r="C7198" t="str">
            <v>SS_POS_862</v>
          </cell>
        </row>
        <row r="7199">
          <cell r="C7199" t="str">
            <v>SS_POS_863</v>
          </cell>
        </row>
        <row r="7200">
          <cell r="C7200" t="str">
            <v>SS_POS_864</v>
          </cell>
        </row>
        <row r="7201">
          <cell r="C7201" t="str">
            <v>SS_POS_865</v>
          </cell>
        </row>
        <row r="7202">
          <cell r="C7202" t="str">
            <v>SS_POS_866</v>
          </cell>
        </row>
        <row r="7203">
          <cell r="C7203" t="str">
            <v>SS_POS_867</v>
          </cell>
        </row>
        <row r="7204">
          <cell r="C7204" t="str">
            <v>SS_POS_868</v>
          </cell>
        </row>
        <row r="7205">
          <cell r="C7205" t="str">
            <v>SS_POS_869</v>
          </cell>
        </row>
        <row r="7206">
          <cell r="C7206" t="str">
            <v>SS_POS_870</v>
          </cell>
        </row>
        <row r="7207">
          <cell r="C7207" t="str">
            <v>SS_POS_871</v>
          </cell>
        </row>
        <row r="7208">
          <cell r="C7208" t="str">
            <v>SS_POS_872</v>
          </cell>
        </row>
        <row r="7209">
          <cell r="C7209" t="str">
            <v>SS_POS_873</v>
          </cell>
        </row>
        <row r="7210">
          <cell r="C7210" t="str">
            <v>SS_POS_874</v>
          </cell>
        </row>
        <row r="7211">
          <cell r="C7211" t="str">
            <v>SS_POS_875</v>
          </cell>
        </row>
        <row r="7212">
          <cell r="C7212" t="str">
            <v>SS_POS_876</v>
          </cell>
        </row>
        <row r="7213">
          <cell r="C7213" t="str">
            <v>SS_POS_877</v>
          </cell>
        </row>
        <row r="7214">
          <cell r="C7214" t="str">
            <v>SS_POS_878</v>
          </cell>
        </row>
        <row r="7215">
          <cell r="C7215" t="str">
            <v>SS_POS_879</v>
          </cell>
        </row>
        <row r="7216">
          <cell r="C7216" t="str">
            <v>SS_POS_880</v>
          </cell>
        </row>
        <row r="7217">
          <cell r="C7217" t="str">
            <v>SS_POS_881</v>
          </cell>
        </row>
        <row r="7218">
          <cell r="C7218" t="str">
            <v>SS_POS_882</v>
          </cell>
        </row>
        <row r="7219">
          <cell r="C7219" t="str">
            <v>SS_POS_883</v>
          </cell>
        </row>
        <row r="7220">
          <cell r="C7220" t="str">
            <v>SS_POS_884</v>
          </cell>
        </row>
        <row r="7221">
          <cell r="C7221" t="str">
            <v>SS_POS_885</v>
          </cell>
        </row>
        <row r="7222">
          <cell r="C7222" t="str">
            <v>SS_POS_886</v>
          </cell>
        </row>
        <row r="7223">
          <cell r="C7223" t="str">
            <v>SS_POS_887</v>
          </cell>
        </row>
        <row r="7224">
          <cell r="C7224" t="str">
            <v>SS_POS_888</v>
          </cell>
        </row>
        <row r="7225">
          <cell r="C7225" t="str">
            <v>SS_POS_889</v>
          </cell>
        </row>
        <row r="7226">
          <cell r="C7226" t="str">
            <v>SS_POS_890</v>
          </cell>
        </row>
        <row r="7227">
          <cell r="C7227" t="str">
            <v>SS_POS_891</v>
          </cell>
        </row>
        <row r="7228">
          <cell r="C7228" t="str">
            <v>SS_POS_892</v>
          </cell>
        </row>
        <row r="7229">
          <cell r="C7229" t="str">
            <v>SS_POS_893</v>
          </cell>
        </row>
        <row r="7230">
          <cell r="C7230" t="str">
            <v>SS_POS_894</v>
          </cell>
        </row>
        <row r="7231">
          <cell r="C7231" t="str">
            <v>SS_POS_895</v>
          </cell>
        </row>
        <row r="7232">
          <cell r="C7232" t="str">
            <v>SS_POS_896</v>
          </cell>
        </row>
        <row r="7233">
          <cell r="C7233" t="str">
            <v>SS_POS_897</v>
          </cell>
        </row>
        <row r="7234">
          <cell r="C7234" t="str">
            <v>SS_POS_898</v>
          </cell>
        </row>
        <row r="7235">
          <cell r="C7235" t="str">
            <v>SS_POS_899</v>
          </cell>
        </row>
        <row r="7236">
          <cell r="C7236" t="str">
            <v>SS_POS_900</v>
          </cell>
        </row>
        <row r="7237">
          <cell r="C7237" t="str">
            <v>SS_POS_901</v>
          </cell>
        </row>
        <row r="7238">
          <cell r="C7238" t="str">
            <v>SS_POS_902</v>
          </cell>
        </row>
        <row r="7239">
          <cell r="C7239" t="str">
            <v>SS_POS_903</v>
          </cell>
        </row>
        <row r="7240">
          <cell r="C7240" t="str">
            <v>SS_POS_904</v>
          </cell>
        </row>
        <row r="7241">
          <cell r="C7241" t="str">
            <v>SS_POS_905</v>
          </cell>
        </row>
        <row r="7242">
          <cell r="C7242" t="str">
            <v>SS_POS_906</v>
          </cell>
        </row>
        <row r="7243">
          <cell r="C7243" t="str">
            <v>SS_POS_907</v>
          </cell>
        </row>
        <row r="7244">
          <cell r="C7244" t="str">
            <v>SS_POS_908</v>
          </cell>
        </row>
        <row r="7245">
          <cell r="C7245" t="str">
            <v>SS_POS_909</v>
          </cell>
        </row>
        <row r="7246">
          <cell r="C7246" t="str">
            <v>SS_POS_910</v>
          </cell>
        </row>
        <row r="7247">
          <cell r="C7247" t="str">
            <v>SS_POS_911</v>
          </cell>
        </row>
        <row r="7248">
          <cell r="C7248" t="str">
            <v>SS_POS_912</v>
          </cell>
        </row>
        <row r="7249">
          <cell r="C7249" t="str">
            <v>SS_POS_913</v>
          </cell>
        </row>
        <row r="7250">
          <cell r="C7250" t="str">
            <v>SS_POS_914</v>
          </cell>
        </row>
        <row r="7251">
          <cell r="C7251" t="str">
            <v>SS_POS_915</v>
          </cell>
        </row>
        <row r="7252">
          <cell r="C7252" t="str">
            <v>SS_POS_916</v>
          </cell>
        </row>
        <row r="7253">
          <cell r="C7253" t="str">
            <v>SS_POS_917</v>
          </cell>
        </row>
        <row r="7254">
          <cell r="C7254" t="str">
            <v>SS_POS_918</v>
          </cell>
        </row>
        <row r="7255">
          <cell r="C7255" t="str">
            <v>SS_POS_919</v>
          </cell>
        </row>
        <row r="7256">
          <cell r="C7256" t="str">
            <v>SS_POS_920</v>
          </cell>
        </row>
        <row r="7257">
          <cell r="C7257" t="str">
            <v>SS_POS_921</v>
          </cell>
        </row>
        <row r="7258">
          <cell r="C7258" t="str">
            <v>SS_POS_922</v>
          </cell>
        </row>
        <row r="7259">
          <cell r="C7259" t="str">
            <v>SS_POS_923</v>
          </cell>
        </row>
        <row r="7260">
          <cell r="C7260" t="str">
            <v>SS_POS_924</v>
          </cell>
        </row>
        <row r="7261">
          <cell r="C7261" t="str">
            <v>SS_POS_925</v>
          </cell>
        </row>
        <row r="7262">
          <cell r="C7262" t="str">
            <v>SS_POS_926</v>
          </cell>
        </row>
        <row r="7263">
          <cell r="C7263" t="str">
            <v>SS_POS_927</v>
          </cell>
        </row>
        <row r="7264">
          <cell r="C7264" t="str">
            <v>SS_POS_928</v>
          </cell>
        </row>
        <row r="7265">
          <cell r="C7265" t="str">
            <v>SS_POS_929</v>
          </cell>
        </row>
        <row r="7266">
          <cell r="C7266" t="str">
            <v>SS_POS_930</v>
          </cell>
        </row>
        <row r="7267">
          <cell r="C7267" t="str">
            <v>SS_POS_931</v>
          </cell>
        </row>
        <row r="7268">
          <cell r="C7268" t="str">
            <v>SS_POS_932</v>
          </cell>
        </row>
        <row r="7269">
          <cell r="C7269" t="str">
            <v>SS_POS_933</v>
          </cell>
        </row>
        <row r="7270">
          <cell r="C7270" t="str">
            <v>SS_POS_934</v>
          </cell>
        </row>
        <row r="7271">
          <cell r="C7271" t="str">
            <v>SS_POS_935</v>
          </cell>
        </row>
        <row r="7272">
          <cell r="C7272" t="str">
            <v>SS_POS_936</v>
          </cell>
        </row>
        <row r="7273">
          <cell r="C7273" t="str">
            <v>SS_POS_937</v>
          </cell>
        </row>
        <row r="7274">
          <cell r="C7274" t="str">
            <v>SS_POS_938</v>
          </cell>
        </row>
        <row r="7275">
          <cell r="C7275" t="str">
            <v>SS_POS_939</v>
          </cell>
        </row>
        <row r="7276">
          <cell r="C7276" t="str">
            <v>SS_POS_940</v>
          </cell>
        </row>
        <row r="7277">
          <cell r="C7277" t="str">
            <v>SS_POS_941</v>
          </cell>
        </row>
        <row r="7278">
          <cell r="C7278" t="str">
            <v>SS_POS_942</v>
          </cell>
        </row>
        <row r="7279">
          <cell r="C7279" t="str">
            <v>SS_POS_943</v>
          </cell>
        </row>
        <row r="7280">
          <cell r="C7280" t="str">
            <v>SS_POS_944</v>
          </cell>
        </row>
        <row r="7281">
          <cell r="C7281" t="str">
            <v>SS_POS_945</v>
          </cell>
        </row>
        <row r="7282">
          <cell r="C7282" t="str">
            <v>SS_POS_946</v>
          </cell>
        </row>
        <row r="7283">
          <cell r="C7283" t="str">
            <v>SS_POS_947</v>
          </cell>
        </row>
        <row r="7284">
          <cell r="C7284" t="str">
            <v>SS_POS_948</v>
          </cell>
        </row>
        <row r="7285">
          <cell r="C7285" t="str">
            <v>SS_POS_949</v>
          </cell>
        </row>
        <row r="7286">
          <cell r="C7286" t="str">
            <v>SS_POS_950</v>
          </cell>
        </row>
        <row r="7287">
          <cell r="C7287" t="str">
            <v>SS_POS_951</v>
          </cell>
        </row>
        <row r="7288">
          <cell r="C7288" t="str">
            <v>SS_POS_952</v>
          </cell>
        </row>
        <row r="7289">
          <cell r="C7289" t="str">
            <v>SS_POS_953</v>
          </cell>
        </row>
        <row r="7290">
          <cell r="C7290" t="str">
            <v>SS_POS_954</v>
          </cell>
        </row>
        <row r="7291">
          <cell r="C7291" t="str">
            <v>SS_POS_955</v>
          </cell>
        </row>
        <row r="7292">
          <cell r="C7292" t="str">
            <v>SS_POS_956</v>
          </cell>
        </row>
        <row r="7293">
          <cell r="C7293" t="str">
            <v>SS_POS_957</v>
          </cell>
        </row>
        <row r="7294">
          <cell r="C7294" t="str">
            <v>SS_POS_958</v>
          </cell>
        </row>
        <row r="7295">
          <cell r="C7295" t="str">
            <v>SS_POS_959</v>
          </cell>
        </row>
        <row r="7296">
          <cell r="C7296" t="str">
            <v>SS_POS_960</v>
          </cell>
        </row>
        <row r="7297">
          <cell r="C7297" t="str">
            <v>SS_POS_961</v>
          </cell>
        </row>
        <row r="7298">
          <cell r="C7298" t="str">
            <v>SS_POS_962</v>
          </cell>
        </row>
        <row r="7299">
          <cell r="C7299" t="str">
            <v>SS_POS_963</v>
          </cell>
        </row>
        <row r="7300">
          <cell r="C7300" t="str">
            <v>SS_POS_964</v>
          </cell>
        </row>
        <row r="7301">
          <cell r="C7301" t="str">
            <v>SS_POS_965</v>
          </cell>
        </row>
        <row r="7302">
          <cell r="C7302" t="str">
            <v>SS_POS_966</v>
          </cell>
        </row>
        <row r="7303">
          <cell r="C7303" t="str">
            <v>SS_POS_2</v>
          </cell>
        </row>
        <row r="7304">
          <cell r="C7304" t="str">
            <v>SS_POS_1</v>
          </cell>
        </row>
        <row r="7305">
          <cell r="C7305" t="str">
            <v>NA_POS_2</v>
          </cell>
        </row>
        <row r="7306">
          <cell r="C7306" t="str">
            <v>NA_POS_3</v>
          </cell>
        </row>
        <row r="7307">
          <cell r="C7307" t="str">
            <v>NA_POS_4</v>
          </cell>
        </row>
        <row r="7308">
          <cell r="C7308" t="str">
            <v>NA_POS_5</v>
          </cell>
        </row>
        <row r="7309">
          <cell r="C7309" t="str">
            <v>NA_POS_6</v>
          </cell>
        </row>
      </sheetData>
      <sheetData sheetId="5" refreshError="1"/>
      <sheetData sheetId="6" refreshError="1"/>
      <sheetData sheetId="7"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PrevQ_Derivative Inventory"/>
      <sheetName val="PositionIDs"/>
    </sheetNames>
    <sheetDataSet>
      <sheetData sheetId="0" refreshError="1"/>
      <sheetData sheetId="1"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Balance Sheet"/>
      <sheetName val="Income Statement"/>
      <sheetName val="Cash Flow"/>
      <sheetName val="PS_Uk_Account_Tree_12_21_03_Ver"/>
      <sheetName val="Summary Graphs"/>
    </sheetNames>
    <sheetDataSet>
      <sheetData sheetId="0" refreshError="1"/>
      <sheetData sheetId="1" refreshError="1"/>
      <sheetData sheetId="2" refreshError="1"/>
      <sheetData sheetId="3">
        <row r="1">
          <cell r="A1" t="str">
            <v>1 - Order</v>
          </cell>
          <cell r="B1" t="str">
            <v>1 - Parent</v>
          </cell>
          <cell r="C1" t="str">
            <v>2 - Order</v>
          </cell>
          <cell r="D1" t="str">
            <v>2 - Parent</v>
          </cell>
          <cell r="E1" t="str">
            <v>3 - Order</v>
          </cell>
          <cell r="F1" t="str">
            <v>3 - Parent</v>
          </cell>
          <cell r="G1" t="str">
            <v>4 - Order</v>
          </cell>
          <cell r="H1" t="str">
            <v>4 - Parent</v>
          </cell>
          <cell r="I1" t="str">
            <v>5 - Order</v>
          </cell>
          <cell r="J1" t="str">
            <v>5 - Parent</v>
          </cell>
          <cell r="K1" t="str">
            <v>6 - Order</v>
          </cell>
          <cell r="L1" t="str">
            <v>6 - Parent</v>
          </cell>
          <cell r="M1" t="str">
            <v>PS Account</v>
          </cell>
          <cell r="N1" t="str">
            <v>Child Description</v>
          </cell>
          <cell r="O1" t="str">
            <v>PS Account</v>
          </cell>
          <cell r="P1" t="str">
            <v>Account Order</v>
          </cell>
          <cell r="Q1" t="str">
            <v>Child ID US Acct</v>
          </cell>
          <cell r="R1" t="str">
            <v>10 CHAR SHORT DESC</v>
          </cell>
          <cell r="S1" t="str">
            <v>Account Type</v>
          </cell>
          <cell r="T1" t="str">
            <v>Maps to UK Account</v>
          </cell>
          <cell r="U1" t="str">
            <v>UK Account Description</v>
          </cell>
        </row>
        <row r="2">
          <cell r="A2">
            <v>1</v>
          </cell>
          <cell r="B2" t="str">
            <v>P&amp;L Statement</v>
          </cell>
          <cell r="C2">
            <v>1</v>
          </cell>
          <cell r="D2" t="str">
            <v>Retained Profit</v>
          </cell>
          <cell r="E2">
            <v>1</v>
          </cell>
          <cell r="F2" t="str">
            <v>Total Income</v>
          </cell>
          <cell r="G2">
            <v>1</v>
          </cell>
          <cell r="H2" t="str">
            <v>Operating Revenue</v>
          </cell>
          <cell r="I2">
            <v>1</v>
          </cell>
          <cell r="J2" t="str">
            <v>Operating Revenue</v>
          </cell>
          <cell r="K2">
            <v>1</v>
          </cell>
          <cell r="L2" t="str">
            <v>Local Transmission Service</v>
          </cell>
          <cell r="M2" t="str">
            <v>110020</v>
          </cell>
          <cell r="N2" t="str">
            <v>Local Transmission Service</v>
          </cell>
          <cell r="O2" t="str">
            <v>110020</v>
          </cell>
          <cell r="P2">
            <v>1</v>
          </cell>
          <cell r="Q2" t="str">
            <v>110020</v>
          </cell>
          <cell r="R2" t="str">
            <v>TransRev</v>
          </cell>
          <cell r="S2" t="str">
            <v>R</v>
          </cell>
          <cell r="T2" t="str">
            <v>1100.USTRANS</v>
          </cell>
          <cell r="U2" t="str">
            <v>Total External Sales - Transmission</v>
          </cell>
        </row>
        <row r="3">
          <cell r="A3">
            <v>1</v>
          </cell>
          <cell r="B3" t="str">
            <v>P&amp;L Statement</v>
          </cell>
          <cell r="C3">
            <v>1</v>
          </cell>
          <cell r="D3" t="str">
            <v>Retained Profit</v>
          </cell>
          <cell r="E3">
            <v>1</v>
          </cell>
          <cell r="F3" t="str">
            <v>Total Income</v>
          </cell>
          <cell r="G3">
            <v>1</v>
          </cell>
          <cell r="H3" t="str">
            <v>Operating Revenue</v>
          </cell>
          <cell r="I3">
            <v>1</v>
          </cell>
          <cell r="J3" t="str">
            <v>Operating Revenue</v>
          </cell>
          <cell r="K3">
            <v>1</v>
          </cell>
          <cell r="L3" t="str">
            <v>Local Transmission Service</v>
          </cell>
          <cell r="M3" t="str">
            <v>110020</v>
          </cell>
          <cell r="N3" t="str">
            <v>Local Trans Service-NE Elim</v>
          </cell>
          <cell r="O3" t="e">
            <v>#N/A</v>
          </cell>
          <cell r="P3">
            <v>2</v>
          </cell>
          <cell r="Q3" t="str">
            <v>1101NE</v>
          </cell>
          <cell r="R3" t="str">
            <v>TrRevNE El</v>
          </cell>
          <cell r="S3" t="str">
            <v>R</v>
          </cell>
          <cell r="T3" t="str">
            <v>1100.USTRANS</v>
          </cell>
          <cell r="U3" t="str">
            <v>Total External Sales - Transmission</v>
          </cell>
        </row>
        <row r="4">
          <cell r="A4">
            <v>1</v>
          </cell>
          <cell r="B4" t="str">
            <v>P&amp;L Statement</v>
          </cell>
          <cell r="C4">
            <v>1</v>
          </cell>
          <cell r="D4" t="str">
            <v>Retained Profit</v>
          </cell>
          <cell r="E4">
            <v>1</v>
          </cell>
          <cell r="F4" t="str">
            <v>Total Income</v>
          </cell>
          <cell r="G4">
            <v>1</v>
          </cell>
          <cell r="H4" t="str">
            <v>Operating Revenue</v>
          </cell>
          <cell r="I4">
            <v>1</v>
          </cell>
          <cell r="J4" t="str">
            <v>Operating Revenue</v>
          </cell>
          <cell r="K4">
            <v>1</v>
          </cell>
          <cell r="L4" t="str">
            <v>Local Transmission Service</v>
          </cell>
          <cell r="M4" t="str">
            <v>110020</v>
          </cell>
          <cell r="N4" t="str">
            <v>Local Trans Service-NY Elim</v>
          </cell>
          <cell r="O4" t="e">
            <v>#N/A</v>
          </cell>
          <cell r="P4">
            <v>3</v>
          </cell>
          <cell r="Q4" t="str">
            <v>1101NY</v>
          </cell>
          <cell r="R4" t="str">
            <v>TrRevNY El</v>
          </cell>
          <cell r="S4" t="str">
            <v>R</v>
          </cell>
          <cell r="T4" t="str">
            <v>1100.USTRANS</v>
          </cell>
          <cell r="U4" t="str">
            <v>Total External Sales - Transmission</v>
          </cell>
        </row>
        <row r="5">
          <cell r="A5">
            <v>1</v>
          </cell>
          <cell r="B5" t="str">
            <v>P&amp;L Statement</v>
          </cell>
          <cell r="C5">
            <v>1</v>
          </cell>
          <cell r="D5" t="str">
            <v>Retained Profit</v>
          </cell>
          <cell r="E5">
            <v>1</v>
          </cell>
          <cell r="F5" t="str">
            <v>Total Income</v>
          </cell>
          <cell r="G5">
            <v>1</v>
          </cell>
          <cell r="H5" t="str">
            <v>Operating Revenue</v>
          </cell>
          <cell r="I5">
            <v>1</v>
          </cell>
          <cell r="J5" t="str">
            <v>Operating Revenue</v>
          </cell>
          <cell r="K5">
            <v>1</v>
          </cell>
          <cell r="L5" t="str">
            <v>Local Transmission Service</v>
          </cell>
          <cell r="M5" t="str">
            <v>110020</v>
          </cell>
          <cell r="N5" t="str">
            <v>Local Trans Service-ALL Elim</v>
          </cell>
          <cell r="O5" t="e">
            <v>#N/A</v>
          </cell>
          <cell r="P5">
            <v>4</v>
          </cell>
          <cell r="Q5" t="str">
            <v>1101AL</v>
          </cell>
          <cell r="R5" t="str">
            <v>TrRevALLEl</v>
          </cell>
          <cell r="S5" t="str">
            <v>R</v>
          </cell>
          <cell r="T5" t="str">
            <v>1100.USTRANS</v>
          </cell>
          <cell r="U5" t="str">
            <v>Total External Sales - Transmission</v>
          </cell>
        </row>
        <row r="6">
          <cell r="A6">
            <v>1</v>
          </cell>
          <cell r="B6" t="str">
            <v>P&amp;L Statement</v>
          </cell>
          <cell r="C6">
            <v>1</v>
          </cell>
          <cell r="D6" t="str">
            <v>Retained Profit</v>
          </cell>
          <cell r="E6">
            <v>1</v>
          </cell>
          <cell r="F6" t="str">
            <v>Total Income</v>
          </cell>
          <cell r="G6">
            <v>1</v>
          </cell>
          <cell r="H6" t="str">
            <v>Operating Revenue</v>
          </cell>
          <cell r="I6">
            <v>1</v>
          </cell>
          <cell r="J6" t="str">
            <v>Operating Revenue</v>
          </cell>
          <cell r="K6">
            <v>5</v>
          </cell>
          <cell r="L6" t="str">
            <v>Stranded Revenue</v>
          </cell>
          <cell r="M6" t="str">
            <v>110021</v>
          </cell>
          <cell r="N6" t="str">
            <v>Stranded Revenue</v>
          </cell>
          <cell r="O6" t="str">
            <v>110021</v>
          </cell>
          <cell r="P6">
            <v>5</v>
          </cell>
          <cell r="Q6" t="str">
            <v>110021</v>
          </cell>
          <cell r="R6" t="str">
            <v>StrandRev</v>
          </cell>
          <cell r="S6" t="str">
            <v>R</v>
          </cell>
          <cell r="T6" t="str">
            <v>1100.USSTRAND</v>
          </cell>
          <cell r="U6" t="str">
            <v>Total External Sales - Stranded Revenue</v>
          </cell>
        </row>
        <row r="7">
          <cell r="A7">
            <v>1</v>
          </cell>
          <cell r="B7" t="str">
            <v>P&amp;L Statement</v>
          </cell>
          <cell r="C7">
            <v>1</v>
          </cell>
          <cell r="D7" t="str">
            <v>Retained Profit</v>
          </cell>
          <cell r="E7">
            <v>1</v>
          </cell>
          <cell r="F7" t="str">
            <v>Total Income</v>
          </cell>
          <cell r="G7">
            <v>1</v>
          </cell>
          <cell r="H7" t="str">
            <v>Operating Revenue</v>
          </cell>
          <cell r="I7">
            <v>1</v>
          </cell>
          <cell r="J7" t="str">
            <v>Operating Revenue</v>
          </cell>
          <cell r="K7">
            <v>5</v>
          </cell>
          <cell r="L7" t="str">
            <v>Stranded Revenue</v>
          </cell>
          <cell r="M7" t="str">
            <v>110021</v>
          </cell>
          <cell r="N7" t="str">
            <v>Stranded Revenue-NE Elim</v>
          </cell>
          <cell r="O7" t="e">
            <v>#N/A</v>
          </cell>
          <cell r="P7">
            <v>6</v>
          </cell>
          <cell r="Q7" t="str">
            <v>1102NE</v>
          </cell>
          <cell r="R7" t="str">
            <v>StrRevNE E</v>
          </cell>
          <cell r="S7" t="str">
            <v>R</v>
          </cell>
          <cell r="T7" t="str">
            <v>1100.USSTRAND</v>
          </cell>
          <cell r="U7" t="str">
            <v>Total External Sales - Stranded Revenue</v>
          </cell>
        </row>
        <row r="8">
          <cell r="A8">
            <v>1</v>
          </cell>
          <cell r="B8" t="str">
            <v>P&amp;L Statement</v>
          </cell>
          <cell r="C8">
            <v>1</v>
          </cell>
          <cell r="D8" t="str">
            <v>Retained Profit</v>
          </cell>
          <cell r="E8">
            <v>1</v>
          </cell>
          <cell r="F8" t="str">
            <v>Total Income</v>
          </cell>
          <cell r="G8">
            <v>1</v>
          </cell>
          <cell r="H8" t="str">
            <v>Operating Revenue</v>
          </cell>
          <cell r="I8">
            <v>1</v>
          </cell>
          <cell r="J8" t="str">
            <v>Operating Revenue</v>
          </cell>
          <cell r="K8">
            <v>5</v>
          </cell>
          <cell r="L8" t="str">
            <v>Stranded Revenue</v>
          </cell>
          <cell r="M8" t="str">
            <v>110021</v>
          </cell>
          <cell r="N8" t="str">
            <v>Stranded Revenue-NY Elim</v>
          </cell>
          <cell r="O8" t="e">
            <v>#N/A</v>
          </cell>
          <cell r="P8">
            <v>7</v>
          </cell>
          <cell r="Q8" t="str">
            <v>1102NY</v>
          </cell>
          <cell r="R8" t="str">
            <v>StrRevNY E</v>
          </cell>
          <cell r="S8" t="str">
            <v>R</v>
          </cell>
          <cell r="T8" t="str">
            <v>1100.USSTRAND</v>
          </cell>
          <cell r="U8" t="str">
            <v>Total External Sales - Stranded Revenue</v>
          </cell>
        </row>
        <row r="9">
          <cell r="A9">
            <v>1</v>
          </cell>
          <cell r="B9" t="str">
            <v>P&amp;L Statement</v>
          </cell>
          <cell r="C9">
            <v>1</v>
          </cell>
          <cell r="D9" t="str">
            <v>Retained Profit</v>
          </cell>
          <cell r="E9">
            <v>1</v>
          </cell>
          <cell r="F9" t="str">
            <v>Total Income</v>
          </cell>
          <cell r="G9">
            <v>1</v>
          </cell>
          <cell r="H9" t="str">
            <v>Operating Revenue</v>
          </cell>
          <cell r="I9">
            <v>1</v>
          </cell>
          <cell r="J9" t="str">
            <v>Operating Revenue</v>
          </cell>
          <cell r="K9">
            <v>5</v>
          </cell>
          <cell r="L9" t="str">
            <v>Stranded Revenue</v>
          </cell>
          <cell r="M9" t="str">
            <v>110021</v>
          </cell>
          <cell r="N9" t="str">
            <v>Stranded Revenue-ALL Elim</v>
          </cell>
          <cell r="O9" t="e">
            <v>#N/A</v>
          </cell>
          <cell r="P9">
            <v>8</v>
          </cell>
          <cell r="Q9" t="str">
            <v>1102AL</v>
          </cell>
          <cell r="R9" t="str">
            <v>StrRevALLE</v>
          </cell>
          <cell r="S9" t="str">
            <v>R</v>
          </cell>
          <cell r="T9" t="str">
            <v>1100.USSTRAND</v>
          </cell>
          <cell r="U9" t="str">
            <v>Total External Sales - Stranded Revenue</v>
          </cell>
        </row>
        <row r="10">
          <cell r="A10">
            <v>1</v>
          </cell>
          <cell r="B10" t="str">
            <v>P&amp;L Statement</v>
          </cell>
          <cell r="C10">
            <v>1</v>
          </cell>
          <cell r="D10" t="str">
            <v>Retained Profit</v>
          </cell>
          <cell r="E10">
            <v>1</v>
          </cell>
          <cell r="F10" t="str">
            <v>Total Income</v>
          </cell>
          <cell r="G10">
            <v>1</v>
          </cell>
          <cell r="H10" t="str">
            <v>Operating Revenue</v>
          </cell>
          <cell r="I10">
            <v>1</v>
          </cell>
          <cell r="J10" t="str">
            <v>Operating Revenue</v>
          </cell>
          <cell r="K10">
            <v>9</v>
          </cell>
          <cell r="L10" t="str">
            <v>Distribution Revenue</v>
          </cell>
          <cell r="M10" t="str">
            <v>110022</v>
          </cell>
          <cell r="N10" t="str">
            <v>Distribution Revenue</v>
          </cell>
          <cell r="O10" t="str">
            <v>110022</v>
          </cell>
          <cell r="P10">
            <v>9</v>
          </cell>
          <cell r="Q10" t="str">
            <v>110022</v>
          </cell>
          <cell r="R10" t="str">
            <v>DistRev</v>
          </cell>
          <cell r="S10" t="str">
            <v>R</v>
          </cell>
          <cell r="T10" t="str">
            <v>1100.USDIST</v>
          </cell>
          <cell r="U10" t="str">
            <v>Total External Sales - Distribution</v>
          </cell>
        </row>
        <row r="11">
          <cell r="A11">
            <v>1</v>
          </cell>
          <cell r="B11" t="str">
            <v>P&amp;L Statement</v>
          </cell>
          <cell r="C11">
            <v>1</v>
          </cell>
          <cell r="D11" t="str">
            <v>Retained Profit</v>
          </cell>
          <cell r="E11">
            <v>1</v>
          </cell>
          <cell r="F11" t="str">
            <v>Total Income</v>
          </cell>
          <cell r="G11">
            <v>1</v>
          </cell>
          <cell r="H11" t="str">
            <v>Operating Revenue</v>
          </cell>
          <cell r="I11">
            <v>1</v>
          </cell>
          <cell r="J11" t="str">
            <v>Operating Revenue</v>
          </cell>
          <cell r="K11">
            <v>9</v>
          </cell>
          <cell r="L11" t="str">
            <v>Distribution Revenue</v>
          </cell>
          <cell r="M11" t="str">
            <v>110022</v>
          </cell>
          <cell r="N11" t="str">
            <v>Distribution Revenue-NE Elim</v>
          </cell>
          <cell r="O11" t="e">
            <v>#N/A</v>
          </cell>
          <cell r="P11">
            <v>10</v>
          </cell>
          <cell r="Q11" t="str">
            <v>1100NE</v>
          </cell>
          <cell r="R11" t="str">
            <v>DistRev NE</v>
          </cell>
          <cell r="S11" t="str">
            <v>R</v>
          </cell>
          <cell r="T11" t="str">
            <v>1100.USDIST</v>
          </cell>
          <cell r="U11" t="str">
            <v>Total External Sales - Distribution</v>
          </cell>
        </row>
        <row r="12">
          <cell r="A12">
            <v>1</v>
          </cell>
          <cell r="B12" t="str">
            <v>P&amp;L Statement</v>
          </cell>
          <cell r="C12">
            <v>1</v>
          </cell>
          <cell r="D12" t="str">
            <v>Retained Profit</v>
          </cell>
          <cell r="E12">
            <v>1</v>
          </cell>
          <cell r="F12" t="str">
            <v>Total Income</v>
          </cell>
          <cell r="G12">
            <v>1</v>
          </cell>
          <cell r="H12" t="str">
            <v>Operating Revenue</v>
          </cell>
          <cell r="I12">
            <v>1</v>
          </cell>
          <cell r="J12" t="str">
            <v>Operating Revenue</v>
          </cell>
          <cell r="K12">
            <v>9</v>
          </cell>
          <cell r="L12" t="str">
            <v>Distribution Revenue</v>
          </cell>
          <cell r="M12" t="str">
            <v>110022</v>
          </cell>
          <cell r="N12" t="str">
            <v>Distribution Revenue-NY Elim</v>
          </cell>
          <cell r="O12" t="e">
            <v>#N/A</v>
          </cell>
          <cell r="P12">
            <v>11</v>
          </cell>
          <cell r="Q12" t="str">
            <v>1100NY</v>
          </cell>
          <cell r="R12" t="str">
            <v>DistRev NY</v>
          </cell>
          <cell r="S12" t="str">
            <v>R</v>
          </cell>
          <cell r="T12" t="str">
            <v>1100.USDIST</v>
          </cell>
          <cell r="U12" t="str">
            <v>Total External Sales - Distribution</v>
          </cell>
        </row>
        <row r="13">
          <cell r="A13">
            <v>1</v>
          </cell>
          <cell r="B13" t="str">
            <v>P&amp;L Statement</v>
          </cell>
          <cell r="C13">
            <v>1</v>
          </cell>
          <cell r="D13" t="str">
            <v>Retained Profit</v>
          </cell>
          <cell r="E13">
            <v>1</v>
          </cell>
          <cell r="F13" t="str">
            <v>Total Income</v>
          </cell>
          <cell r="G13">
            <v>1</v>
          </cell>
          <cell r="H13" t="str">
            <v>Operating Revenue</v>
          </cell>
          <cell r="I13">
            <v>1</v>
          </cell>
          <cell r="J13" t="str">
            <v>Operating Revenue</v>
          </cell>
          <cell r="K13">
            <v>9</v>
          </cell>
          <cell r="L13" t="str">
            <v>Distribution Revenue</v>
          </cell>
          <cell r="M13" t="str">
            <v>110022</v>
          </cell>
          <cell r="N13" t="str">
            <v>Distribution Revenue-ALL Elim</v>
          </cell>
          <cell r="O13" t="e">
            <v>#N/A</v>
          </cell>
          <cell r="P13">
            <v>12</v>
          </cell>
          <cell r="Q13" t="str">
            <v>1100AL</v>
          </cell>
          <cell r="R13" t="str">
            <v>DistRev AL</v>
          </cell>
          <cell r="S13" t="str">
            <v>R</v>
          </cell>
          <cell r="T13" t="str">
            <v>1100.USDIST</v>
          </cell>
          <cell r="U13" t="str">
            <v>Total External Sales - Distribution</v>
          </cell>
        </row>
        <row r="14">
          <cell r="A14">
            <v>1</v>
          </cell>
          <cell r="B14" t="str">
            <v>P&amp;L Statement</v>
          </cell>
          <cell r="C14">
            <v>1</v>
          </cell>
          <cell r="D14" t="str">
            <v>Retained Profit</v>
          </cell>
          <cell r="E14">
            <v>1</v>
          </cell>
          <cell r="F14" t="str">
            <v>Total Income</v>
          </cell>
          <cell r="G14">
            <v>1</v>
          </cell>
          <cell r="H14" t="str">
            <v>Operating Revenue</v>
          </cell>
          <cell r="I14">
            <v>1</v>
          </cell>
          <cell r="J14" t="str">
            <v>Operating Revenue</v>
          </cell>
          <cell r="K14">
            <v>13</v>
          </cell>
          <cell r="L14" t="str">
            <v>Sales Revenue</v>
          </cell>
          <cell r="M14" t="str">
            <v>110023</v>
          </cell>
          <cell r="N14" t="str">
            <v>Sales Revenue</v>
          </cell>
          <cell r="O14" t="str">
            <v>110023</v>
          </cell>
          <cell r="P14">
            <v>13</v>
          </cell>
          <cell r="Q14" t="str">
            <v>110023</v>
          </cell>
          <cell r="R14" t="str">
            <v>SalesRev</v>
          </cell>
          <cell r="S14" t="str">
            <v>R</v>
          </cell>
          <cell r="T14" t="str">
            <v>1100.USSALESOTH</v>
          </cell>
          <cell r="U14" t="str">
            <v>Total External Sales - Sales</v>
          </cell>
        </row>
        <row r="15">
          <cell r="A15">
            <v>1</v>
          </cell>
          <cell r="B15" t="str">
            <v>P&amp;L Statement</v>
          </cell>
          <cell r="C15">
            <v>1</v>
          </cell>
          <cell r="D15" t="str">
            <v>Retained Profit</v>
          </cell>
          <cell r="E15">
            <v>1</v>
          </cell>
          <cell r="F15" t="str">
            <v>Total Income</v>
          </cell>
          <cell r="G15">
            <v>1</v>
          </cell>
          <cell r="H15" t="str">
            <v>Operating Revenue</v>
          </cell>
          <cell r="I15">
            <v>1</v>
          </cell>
          <cell r="J15" t="str">
            <v>Operating Revenue</v>
          </cell>
          <cell r="K15">
            <v>13</v>
          </cell>
          <cell r="L15" t="str">
            <v>Sales Revenue</v>
          </cell>
          <cell r="M15" t="str">
            <v>110023</v>
          </cell>
          <cell r="N15" t="str">
            <v>Sales Revenue-NE Elim</v>
          </cell>
          <cell r="O15" t="e">
            <v>#N/A</v>
          </cell>
          <cell r="P15">
            <v>14</v>
          </cell>
          <cell r="Q15" t="str">
            <v>1107NE</v>
          </cell>
          <cell r="R15" t="str">
            <v>SalesRevNE</v>
          </cell>
          <cell r="S15" t="str">
            <v>R</v>
          </cell>
          <cell r="T15" t="str">
            <v>1100.USSALESOTH</v>
          </cell>
          <cell r="U15" t="str">
            <v>Total External Sales - Sales</v>
          </cell>
        </row>
        <row r="16">
          <cell r="A16">
            <v>1</v>
          </cell>
          <cell r="B16" t="str">
            <v>P&amp;L Statement</v>
          </cell>
          <cell r="C16">
            <v>1</v>
          </cell>
          <cell r="D16" t="str">
            <v>Retained Profit</v>
          </cell>
          <cell r="E16">
            <v>1</v>
          </cell>
          <cell r="F16" t="str">
            <v>Total Income</v>
          </cell>
          <cell r="G16">
            <v>1</v>
          </cell>
          <cell r="H16" t="str">
            <v>Operating Revenue</v>
          </cell>
          <cell r="I16">
            <v>1</v>
          </cell>
          <cell r="J16" t="str">
            <v>Operating Revenue</v>
          </cell>
          <cell r="K16">
            <v>13</v>
          </cell>
          <cell r="L16" t="str">
            <v>Sales Revenue</v>
          </cell>
          <cell r="M16" t="str">
            <v>110023</v>
          </cell>
          <cell r="N16" t="str">
            <v>Sales Revenue-NY Elim</v>
          </cell>
          <cell r="O16" t="e">
            <v>#N/A</v>
          </cell>
          <cell r="P16">
            <v>15</v>
          </cell>
          <cell r="Q16" t="str">
            <v>1107NY</v>
          </cell>
          <cell r="R16" t="str">
            <v>SalesRevNY</v>
          </cell>
          <cell r="S16" t="str">
            <v>R</v>
          </cell>
          <cell r="T16" t="str">
            <v>1100.USSALESOTH</v>
          </cell>
          <cell r="U16" t="str">
            <v>Total External Sales - Sales</v>
          </cell>
        </row>
        <row r="17">
          <cell r="A17">
            <v>1</v>
          </cell>
          <cell r="B17" t="str">
            <v>P&amp;L Statement</v>
          </cell>
          <cell r="C17">
            <v>1</v>
          </cell>
          <cell r="D17" t="str">
            <v>Retained Profit</v>
          </cell>
          <cell r="E17">
            <v>1</v>
          </cell>
          <cell r="F17" t="str">
            <v>Total Income</v>
          </cell>
          <cell r="G17">
            <v>1</v>
          </cell>
          <cell r="H17" t="str">
            <v>Operating Revenue</v>
          </cell>
          <cell r="I17">
            <v>1</v>
          </cell>
          <cell r="J17" t="str">
            <v>Operating Revenue</v>
          </cell>
          <cell r="K17">
            <v>13</v>
          </cell>
          <cell r="L17" t="str">
            <v>Sales Revenue</v>
          </cell>
          <cell r="M17" t="str">
            <v>110023</v>
          </cell>
          <cell r="N17" t="str">
            <v>Sales Revenue-ALL Elim</v>
          </cell>
          <cell r="O17" t="e">
            <v>#N/A</v>
          </cell>
          <cell r="P17">
            <v>16</v>
          </cell>
          <cell r="Q17" t="str">
            <v>1107AL</v>
          </cell>
          <cell r="R17" t="str">
            <v>SalesRevAL</v>
          </cell>
          <cell r="S17" t="str">
            <v>R</v>
          </cell>
          <cell r="T17" t="str">
            <v>1100.USSALESOTH</v>
          </cell>
          <cell r="U17" t="str">
            <v>Total External Sales - Sales</v>
          </cell>
        </row>
        <row r="18">
          <cell r="A18">
            <v>1</v>
          </cell>
          <cell r="B18" t="str">
            <v>P&amp;L Statement</v>
          </cell>
          <cell r="C18">
            <v>1</v>
          </cell>
          <cell r="D18" t="str">
            <v>Retained Profit</v>
          </cell>
          <cell r="E18">
            <v>1</v>
          </cell>
          <cell r="F18" t="str">
            <v>Total Income</v>
          </cell>
          <cell r="G18">
            <v>1</v>
          </cell>
          <cell r="H18" t="str">
            <v>Operating Revenue</v>
          </cell>
          <cell r="I18">
            <v>1</v>
          </cell>
          <cell r="J18" t="str">
            <v>Operating Revenue</v>
          </cell>
          <cell r="K18">
            <v>17</v>
          </cell>
          <cell r="L18" t="str">
            <v>Customer Charge Revenue</v>
          </cell>
          <cell r="M18" t="str">
            <v>110024</v>
          </cell>
          <cell r="N18" t="str">
            <v>Customer Charge Revenue</v>
          </cell>
          <cell r="O18" t="str">
            <v>110024</v>
          </cell>
          <cell r="P18">
            <v>17</v>
          </cell>
          <cell r="Q18" t="str">
            <v>110024</v>
          </cell>
          <cell r="R18" t="str">
            <v>CusChRev</v>
          </cell>
          <cell r="S18" t="str">
            <v>R</v>
          </cell>
          <cell r="T18" t="str">
            <v>1100.USCCR</v>
          </cell>
          <cell r="U18" t="str">
            <v>Total External Sales - Customer Charge Revenue</v>
          </cell>
        </row>
        <row r="19">
          <cell r="A19">
            <v>1</v>
          </cell>
          <cell r="B19" t="str">
            <v>P&amp;L Statement</v>
          </cell>
          <cell r="C19">
            <v>1</v>
          </cell>
          <cell r="D19" t="str">
            <v>Retained Profit</v>
          </cell>
          <cell r="E19">
            <v>1</v>
          </cell>
          <cell r="F19" t="str">
            <v>Total Income</v>
          </cell>
          <cell r="G19">
            <v>1</v>
          </cell>
          <cell r="H19" t="str">
            <v>Operating Revenue</v>
          </cell>
          <cell r="I19">
            <v>1</v>
          </cell>
          <cell r="J19" t="str">
            <v>Operating Revenue</v>
          </cell>
          <cell r="K19">
            <v>17</v>
          </cell>
          <cell r="L19" t="str">
            <v>Customer Charge Revenue</v>
          </cell>
          <cell r="M19" t="str">
            <v>110024</v>
          </cell>
          <cell r="N19" t="str">
            <v>Customer Charge Rev-NE Elim</v>
          </cell>
          <cell r="O19" t="e">
            <v>#N/A</v>
          </cell>
          <cell r="P19">
            <v>18</v>
          </cell>
          <cell r="Q19" t="str">
            <v>1108NE</v>
          </cell>
          <cell r="R19" t="str">
            <v>CCRev NE</v>
          </cell>
          <cell r="S19" t="str">
            <v>R</v>
          </cell>
          <cell r="T19" t="str">
            <v>1100.USCCR</v>
          </cell>
          <cell r="U19" t="str">
            <v>Total External Sales - Customer Charge Revenue</v>
          </cell>
        </row>
        <row r="20">
          <cell r="A20">
            <v>1</v>
          </cell>
          <cell r="B20" t="str">
            <v>P&amp;L Statement</v>
          </cell>
          <cell r="C20">
            <v>1</v>
          </cell>
          <cell r="D20" t="str">
            <v>Retained Profit</v>
          </cell>
          <cell r="E20">
            <v>1</v>
          </cell>
          <cell r="F20" t="str">
            <v>Total Income</v>
          </cell>
          <cell r="G20">
            <v>1</v>
          </cell>
          <cell r="H20" t="str">
            <v>Operating Revenue</v>
          </cell>
          <cell r="I20">
            <v>1</v>
          </cell>
          <cell r="J20" t="str">
            <v>Operating Revenue</v>
          </cell>
          <cell r="K20">
            <v>17</v>
          </cell>
          <cell r="L20" t="str">
            <v>Customer Charge Revenue</v>
          </cell>
          <cell r="M20" t="str">
            <v>110024</v>
          </cell>
          <cell r="N20" t="str">
            <v>Customer Charge Rev-NY Elim</v>
          </cell>
          <cell r="O20" t="e">
            <v>#N/A</v>
          </cell>
          <cell r="P20">
            <v>19</v>
          </cell>
          <cell r="Q20" t="str">
            <v>1108NY</v>
          </cell>
          <cell r="R20" t="str">
            <v>CCRev NY</v>
          </cell>
          <cell r="S20" t="str">
            <v>R</v>
          </cell>
          <cell r="T20" t="str">
            <v>1100.USCCR</v>
          </cell>
          <cell r="U20" t="str">
            <v>Total External Sales - Customer Charge Revenue</v>
          </cell>
        </row>
        <row r="21">
          <cell r="A21">
            <v>1</v>
          </cell>
          <cell r="B21" t="str">
            <v>P&amp;L Statement</v>
          </cell>
          <cell r="C21">
            <v>1</v>
          </cell>
          <cell r="D21" t="str">
            <v>Retained Profit</v>
          </cell>
          <cell r="E21">
            <v>1</v>
          </cell>
          <cell r="F21" t="str">
            <v>Total Income</v>
          </cell>
          <cell r="G21">
            <v>1</v>
          </cell>
          <cell r="H21" t="str">
            <v>Operating Revenue</v>
          </cell>
          <cell r="I21">
            <v>1</v>
          </cell>
          <cell r="J21" t="str">
            <v>Operating Revenue</v>
          </cell>
          <cell r="K21">
            <v>17</v>
          </cell>
          <cell r="L21" t="str">
            <v>Customer Charge Revenue</v>
          </cell>
          <cell r="M21" t="str">
            <v>110024</v>
          </cell>
          <cell r="N21" t="str">
            <v>Customer Charge Rev-ALL Elim</v>
          </cell>
          <cell r="O21" t="e">
            <v>#N/A</v>
          </cell>
          <cell r="P21">
            <v>20</v>
          </cell>
          <cell r="Q21" t="str">
            <v>1108AL</v>
          </cell>
          <cell r="R21" t="str">
            <v>CCRev ALL</v>
          </cell>
          <cell r="S21" t="str">
            <v>R</v>
          </cell>
          <cell r="T21" t="str">
            <v>1100.USCCR</v>
          </cell>
          <cell r="U21" t="str">
            <v>Total External Sales - Customer Charge Revenue</v>
          </cell>
        </row>
        <row r="22">
          <cell r="A22">
            <v>1</v>
          </cell>
          <cell r="B22" t="str">
            <v>P&amp;L Statement</v>
          </cell>
          <cell r="C22">
            <v>1</v>
          </cell>
          <cell r="D22" t="str">
            <v>Retained Profit</v>
          </cell>
          <cell r="E22">
            <v>1</v>
          </cell>
          <cell r="F22" t="str">
            <v>Total Income</v>
          </cell>
          <cell r="G22">
            <v>1</v>
          </cell>
          <cell r="H22" t="str">
            <v>Operating Revenue</v>
          </cell>
          <cell r="I22">
            <v>1</v>
          </cell>
          <cell r="J22" t="str">
            <v>Operating Revenue</v>
          </cell>
          <cell r="K22">
            <v>21</v>
          </cell>
          <cell r="L22" t="str">
            <v>DSM Revenue</v>
          </cell>
          <cell r="M22" t="str">
            <v>110025</v>
          </cell>
          <cell r="N22" t="str">
            <v>DSM Revenue</v>
          </cell>
          <cell r="O22" t="str">
            <v>110025</v>
          </cell>
          <cell r="P22">
            <v>21</v>
          </cell>
          <cell r="Q22" t="str">
            <v>110025</v>
          </cell>
          <cell r="R22" t="str">
            <v>DSMRev</v>
          </cell>
          <cell r="S22" t="str">
            <v>R</v>
          </cell>
          <cell r="T22" t="str">
            <v>1100.USDSM</v>
          </cell>
          <cell r="U22" t="str">
            <v>Total External Sales - DSM Revenue</v>
          </cell>
        </row>
        <row r="23">
          <cell r="A23">
            <v>1</v>
          </cell>
          <cell r="B23" t="str">
            <v>P&amp;L Statement</v>
          </cell>
          <cell r="C23">
            <v>1</v>
          </cell>
          <cell r="D23" t="str">
            <v>Retained Profit</v>
          </cell>
          <cell r="E23">
            <v>1</v>
          </cell>
          <cell r="F23" t="str">
            <v>Total Income</v>
          </cell>
          <cell r="G23">
            <v>1</v>
          </cell>
          <cell r="H23" t="str">
            <v>Operating Revenue</v>
          </cell>
          <cell r="I23">
            <v>1</v>
          </cell>
          <cell r="J23" t="str">
            <v>Operating Revenue</v>
          </cell>
          <cell r="K23">
            <v>21</v>
          </cell>
          <cell r="L23" t="str">
            <v>DSM Revenue</v>
          </cell>
          <cell r="M23" t="str">
            <v>110025</v>
          </cell>
          <cell r="N23" t="str">
            <v>DSM Revenue-NE Elim</v>
          </cell>
          <cell r="O23" t="e">
            <v>#N/A</v>
          </cell>
          <cell r="P23">
            <v>22</v>
          </cell>
          <cell r="Q23" t="str">
            <v>1109NE</v>
          </cell>
          <cell r="R23" t="str">
            <v>DSMRev NE</v>
          </cell>
          <cell r="S23" t="str">
            <v>R</v>
          </cell>
          <cell r="T23" t="str">
            <v>1100.USDSM</v>
          </cell>
          <cell r="U23" t="str">
            <v>Total External Sales - DSM Revenue</v>
          </cell>
        </row>
        <row r="24">
          <cell r="A24">
            <v>1</v>
          </cell>
          <cell r="B24" t="str">
            <v>P&amp;L Statement</v>
          </cell>
          <cell r="C24">
            <v>1</v>
          </cell>
          <cell r="D24" t="str">
            <v>Retained Profit</v>
          </cell>
          <cell r="E24">
            <v>1</v>
          </cell>
          <cell r="F24" t="str">
            <v>Total Income</v>
          </cell>
          <cell r="G24">
            <v>1</v>
          </cell>
          <cell r="H24" t="str">
            <v>Operating Revenue</v>
          </cell>
          <cell r="I24">
            <v>1</v>
          </cell>
          <cell r="J24" t="str">
            <v>Operating Revenue</v>
          </cell>
          <cell r="K24">
            <v>21</v>
          </cell>
          <cell r="L24" t="str">
            <v>DSM Revenue</v>
          </cell>
          <cell r="M24" t="str">
            <v>110025</v>
          </cell>
          <cell r="N24" t="str">
            <v>DSM Revenue-NY Elim</v>
          </cell>
          <cell r="O24" t="e">
            <v>#N/A</v>
          </cell>
          <cell r="P24">
            <v>23</v>
          </cell>
          <cell r="Q24" t="str">
            <v>1109NY</v>
          </cell>
          <cell r="R24" t="str">
            <v>DSMRev NY</v>
          </cell>
          <cell r="S24" t="str">
            <v>R</v>
          </cell>
          <cell r="T24" t="str">
            <v>1100.USDSM</v>
          </cell>
          <cell r="U24" t="str">
            <v>Total External Sales - DSM Revenue</v>
          </cell>
        </row>
        <row r="25">
          <cell r="A25">
            <v>1</v>
          </cell>
          <cell r="B25" t="str">
            <v>P&amp;L Statement</v>
          </cell>
          <cell r="C25">
            <v>1</v>
          </cell>
          <cell r="D25" t="str">
            <v>Retained Profit</v>
          </cell>
          <cell r="E25">
            <v>1</v>
          </cell>
          <cell r="F25" t="str">
            <v>Total Income</v>
          </cell>
          <cell r="G25">
            <v>1</v>
          </cell>
          <cell r="H25" t="str">
            <v>Operating Revenue</v>
          </cell>
          <cell r="I25">
            <v>1</v>
          </cell>
          <cell r="J25" t="str">
            <v>Operating Revenue</v>
          </cell>
          <cell r="K25">
            <v>21</v>
          </cell>
          <cell r="L25" t="str">
            <v>DSM Revenue</v>
          </cell>
          <cell r="M25" t="str">
            <v>110025</v>
          </cell>
          <cell r="N25" t="str">
            <v>DSM Revenue-ALL Elim</v>
          </cell>
          <cell r="O25" t="e">
            <v>#N/A</v>
          </cell>
          <cell r="P25">
            <v>24</v>
          </cell>
          <cell r="Q25" t="str">
            <v>1109AL</v>
          </cell>
          <cell r="R25" t="str">
            <v>DSMRev ALL</v>
          </cell>
          <cell r="S25" t="str">
            <v>R</v>
          </cell>
          <cell r="T25" t="str">
            <v>1100.USDSM</v>
          </cell>
          <cell r="U25" t="str">
            <v>Total External Sales - DSM Revenue</v>
          </cell>
        </row>
        <row r="26">
          <cell r="A26">
            <v>1</v>
          </cell>
          <cell r="B26" t="str">
            <v>P&amp;L Statement</v>
          </cell>
          <cell r="C26">
            <v>1</v>
          </cell>
          <cell r="D26" t="str">
            <v>Retained Profit</v>
          </cell>
          <cell r="E26">
            <v>1</v>
          </cell>
          <cell r="F26" t="str">
            <v>Total Income</v>
          </cell>
          <cell r="G26">
            <v>1</v>
          </cell>
          <cell r="H26" t="str">
            <v>Operating Revenue</v>
          </cell>
          <cell r="I26">
            <v>1</v>
          </cell>
          <cell r="J26" t="str">
            <v>Operating Revenue</v>
          </cell>
          <cell r="K26">
            <v>25</v>
          </cell>
          <cell r="L26" t="str">
            <v>Fuel-Electricity</v>
          </cell>
          <cell r="M26" t="str">
            <v>110026</v>
          </cell>
          <cell r="N26" t="str">
            <v>Fuel-Electricity</v>
          </cell>
          <cell r="O26" t="str">
            <v>110026</v>
          </cell>
          <cell r="P26">
            <v>25</v>
          </cell>
          <cell r="Q26" t="str">
            <v>110026</v>
          </cell>
          <cell r="R26" t="str">
            <v>FuelElecSl</v>
          </cell>
          <cell r="S26" t="str">
            <v>R</v>
          </cell>
          <cell r="T26" t="str">
            <v>1100.USFUEL</v>
          </cell>
          <cell r="U26" t="str">
            <v>Total External Sales - Fuel - Electricity</v>
          </cell>
        </row>
        <row r="27">
          <cell r="A27">
            <v>1</v>
          </cell>
          <cell r="B27" t="str">
            <v>P&amp;L Statement</v>
          </cell>
          <cell r="C27">
            <v>1</v>
          </cell>
          <cell r="D27" t="str">
            <v>Retained Profit</v>
          </cell>
          <cell r="E27">
            <v>1</v>
          </cell>
          <cell r="F27" t="str">
            <v>Total Income</v>
          </cell>
          <cell r="G27">
            <v>1</v>
          </cell>
          <cell r="H27" t="str">
            <v>Operating Revenue</v>
          </cell>
          <cell r="I27">
            <v>1</v>
          </cell>
          <cell r="J27" t="str">
            <v>Operating Revenue</v>
          </cell>
          <cell r="K27">
            <v>26</v>
          </cell>
          <cell r="L27" t="str">
            <v>GET Revenue</v>
          </cell>
          <cell r="M27" t="str">
            <v>110027</v>
          </cell>
          <cell r="N27" t="str">
            <v>GET Revenue</v>
          </cell>
          <cell r="O27" t="str">
            <v>110027</v>
          </cell>
          <cell r="P27">
            <v>26</v>
          </cell>
          <cell r="Q27" t="str">
            <v>110027</v>
          </cell>
          <cell r="R27" t="str">
            <v>GETRev</v>
          </cell>
          <cell r="S27" t="str">
            <v>R</v>
          </cell>
          <cell r="T27" t="str">
            <v>1100.USGET</v>
          </cell>
          <cell r="U27" t="str">
            <v>Total External Sales - Gross Earnings Tax Revenue</v>
          </cell>
        </row>
        <row r="28">
          <cell r="A28">
            <v>1</v>
          </cell>
          <cell r="B28" t="str">
            <v>P&amp;L Statement</v>
          </cell>
          <cell r="C28">
            <v>1</v>
          </cell>
          <cell r="D28" t="str">
            <v>Retained Profit</v>
          </cell>
          <cell r="E28">
            <v>1</v>
          </cell>
          <cell r="F28" t="str">
            <v>Total Income</v>
          </cell>
          <cell r="G28">
            <v>1</v>
          </cell>
          <cell r="H28" t="str">
            <v>Operating Revenue</v>
          </cell>
          <cell r="I28">
            <v>1</v>
          </cell>
          <cell r="J28" t="str">
            <v>Operating Revenue</v>
          </cell>
          <cell r="K28">
            <v>27</v>
          </cell>
          <cell r="L28" t="str">
            <v>Gas Sales</v>
          </cell>
          <cell r="M28" t="str">
            <v>110028</v>
          </cell>
          <cell r="N28" t="str">
            <v>Gas Sales</v>
          </cell>
          <cell r="O28" t="str">
            <v>110028</v>
          </cell>
          <cell r="P28">
            <v>27</v>
          </cell>
          <cell r="Q28" t="str">
            <v>110028</v>
          </cell>
          <cell r="R28" t="str">
            <v>GasSales</v>
          </cell>
          <cell r="S28" t="str">
            <v>R</v>
          </cell>
          <cell r="T28" t="str">
            <v>1100.USGAS</v>
          </cell>
          <cell r="U28" t="str">
            <v>Total External Sales - Fuel - Gas</v>
          </cell>
        </row>
        <row r="29">
          <cell r="A29">
            <v>1</v>
          </cell>
          <cell r="B29" t="str">
            <v>P&amp;L Statement</v>
          </cell>
          <cell r="C29">
            <v>1</v>
          </cell>
          <cell r="D29" t="str">
            <v>Retained Profit</v>
          </cell>
          <cell r="E29">
            <v>1</v>
          </cell>
          <cell r="F29" t="str">
            <v>Total Income</v>
          </cell>
          <cell r="G29">
            <v>1</v>
          </cell>
          <cell r="H29" t="str">
            <v>Operating Revenue</v>
          </cell>
          <cell r="I29">
            <v>1</v>
          </cell>
          <cell r="J29" t="str">
            <v>Operating Revenue</v>
          </cell>
          <cell r="K29">
            <v>28</v>
          </cell>
          <cell r="L29" t="str">
            <v>GET Revenue - Gas</v>
          </cell>
          <cell r="M29" t="str">
            <v>110029</v>
          </cell>
          <cell r="N29" t="str">
            <v>GET Revenue - Gas</v>
          </cell>
          <cell r="O29" t="str">
            <v>110029</v>
          </cell>
          <cell r="P29">
            <v>28</v>
          </cell>
          <cell r="Q29" t="str">
            <v>110029</v>
          </cell>
          <cell r="R29" t="str">
            <v>GETRevGas</v>
          </cell>
          <cell r="S29" t="str">
            <v>R</v>
          </cell>
          <cell r="T29" t="str">
            <v>1100.USGAS</v>
          </cell>
          <cell r="U29" t="str">
            <v>Total External Sales - Fuel - Gas</v>
          </cell>
        </row>
        <row r="30">
          <cell r="A30">
            <v>1</v>
          </cell>
          <cell r="B30" t="str">
            <v>P&amp;L Statement</v>
          </cell>
          <cell r="C30">
            <v>1</v>
          </cell>
          <cell r="D30" t="str">
            <v>Retained Profit</v>
          </cell>
          <cell r="E30">
            <v>1</v>
          </cell>
          <cell r="F30" t="str">
            <v>Total Income</v>
          </cell>
          <cell r="G30">
            <v>1</v>
          </cell>
          <cell r="H30" t="str">
            <v>Operating Revenue</v>
          </cell>
          <cell r="I30">
            <v>1</v>
          </cell>
          <cell r="J30" t="str">
            <v>Operating Revenue</v>
          </cell>
          <cell r="K30">
            <v>29</v>
          </cell>
          <cell r="L30" t="str">
            <v>Gas Revenue</v>
          </cell>
          <cell r="M30" t="str">
            <v>110030</v>
          </cell>
          <cell r="N30" t="str">
            <v>Gas Revenue</v>
          </cell>
          <cell r="O30" t="str">
            <v>110030</v>
          </cell>
          <cell r="P30">
            <v>29</v>
          </cell>
          <cell r="Q30" t="str">
            <v>110030</v>
          </cell>
          <cell r="R30" t="str">
            <v>GasRev</v>
          </cell>
          <cell r="S30" t="str">
            <v>R</v>
          </cell>
          <cell r="T30" t="str">
            <v>1100.USGAS</v>
          </cell>
          <cell r="U30" t="str">
            <v>Total External Sales - Fuel - Gas</v>
          </cell>
        </row>
        <row r="31">
          <cell r="A31">
            <v>1</v>
          </cell>
          <cell r="B31" t="str">
            <v>P&amp;L Statement</v>
          </cell>
          <cell r="C31">
            <v>1</v>
          </cell>
          <cell r="D31" t="str">
            <v>Retained Profit</v>
          </cell>
          <cell r="E31">
            <v>1</v>
          </cell>
          <cell r="F31" t="str">
            <v>Total Income</v>
          </cell>
          <cell r="G31">
            <v>30</v>
          </cell>
          <cell r="H31" t="str">
            <v>Other Income</v>
          </cell>
          <cell r="I31">
            <v>30</v>
          </cell>
          <cell r="J31" t="str">
            <v>Other Income</v>
          </cell>
          <cell r="K31">
            <v>30</v>
          </cell>
          <cell r="L31" t="str">
            <v>Regional Transmission Service</v>
          </cell>
          <cell r="M31" t="str">
            <v>110031</v>
          </cell>
          <cell r="N31" t="str">
            <v>Regional Transmission Service</v>
          </cell>
          <cell r="O31" t="str">
            <v>110031</v>
          </cell>
          <cell r="P31">
            <v>30</v>
          </cell>
          <cell r="Q31" t="str">
            <v>110031</v>
          </cell>
          <cell r="R31" t="str">
            <v>RegTranSrv</v>
          </cell>
          <cell r="S31" t="str">
            <v>R</v>
          </cell>
          <cell r="T31" t="str">
            <v>1100.USOTHERREV</v>
          </cell>
          <cell r="U31" t="str">
            <v>Total External Sales - Other US Revenue</v>
          </cell>
        </row>
        <row r="32">
          <cell r="A32">
            <v>1</v>
          </cell>
          <cell r="B32" t="str">
            <v>P&amp;L Statement</v>
          </cell>
          <cell r="C32">
            <v>1</v>
          </cell>
          <cell r="D32" t="str">
            <v>Retained Profit</v>
          </cell>
          <cell r="E32">
            <v>1</v>
          </cell>
          <cell r="F32" t="str">
            <v>Total Income</v>
          </cell>
          <cell r="G32">
            <v>30</v>
          </cell>
          <cell r="H32" t="str">
            <v>Other Income</v>
          </cell>
          <cell r="I32">
            <v>30</v>
          </cell>
          <cell r="J32" t="str">
            <v>Other Income</v>
          </cell>
          <cell r="K32">
            <v>31</v>
          </cell>
          <cell r="L32" t="str">
            <v>Bundled Retail Trans Service</v>
          </cell>
          <cell r="M32" t="str">
            <v>110032</v>
          </cell>
          <cell r="N32" t="str">
            <v>Bundled Retail Trans Service</v>
          </cell>
          <cell r="O32" t="str">
            <v>110032</v>
          </cell>
          <cell r="P32">
            <v>31</v>
          </cell>
          <cell r="Q32" t="str">
            <v>110032</v>
          </cell>
          <cell r="R32" t="str">
            <v>BundRetTrn</v>
          </cell>
          <cell r="S32" t="str">
            <v>R</v>
          </cell>
          <cell r="T32" t="str">
            <v>1100.USOTHERREV</v>
          </cell>
          <cell r="U32" t="str">
            <v>Total External Sales - Other US Revenue</v>
          </cell>
        </row>
        <row r="33">
          <cell r="A33">
            <v>1</v>
          </cell>
          <cell r="B33" t="str">
            <v>P&amp;L Statement</v>
          </cell>
          <cell r="C33">
            <v>1</v>
          </cell>
          <cell r="D33" t="str">
            <v>Retained Profit</v>
          </cell>
          <cell r="E33">
            <v>1</v>
          </cell>
          <cell r="F33" t="str">
            <v>Total Income</v>
          </cell>
          <cell r="G33">
            <v>30</v>
          </cell>
          <cell r="H33" t="str">
            <v>Other Income</v>
          </cell>
          <cell r="I33">
            <v>30</v>
          </cell>
          <cell r="J33" t="str">
            <v>Other Income</v>
          </cell>
          <cell r="K33">
            <v>32</v>
          </cell>
          <cell r="L33" t="str">
            <v>Grandfathered Wheeling Revenue</v>
          </cell>
          <cell r="M33" t="str">
            <v>110033</v>
          </cell>
          <cell r="N33" t="str">
            <v>Grandfathered Wheeling Revenue</v>
          </cell>
          <cell r="O33" t="str">
            <v>110033</v>
          </cell>
          <cell r="P33">
            <v>32</v>
          </cell>
          <cell r="Q33" t="str">
            <v>110033</v>
          </cell>
          <cell r="R33" t="str">
            <v>GrandWheel</v>
          </cell>
          <cell r="S33" t="str">
            <v>R</v>
          </cell>
          <cell r="T33" t="str">
            <v>1100.USOTHERREV</v>
          </cell>
          <cell r="U33" t="str">
            <v>Total External Sales - Other US Revenue</v>
          </cell>
        </row>
        <row r="34">
          <cell r="A34">
            <v>1</v>
          </cell>
          <cell r="B34" t="str">
            <v>P&amp;L Statement</v>
          </cell>
          <cell r="C34">
            <v>1</v>
          </cell>
          <cell r="D34" t="str">
            <v>Retained Profit</v>
          </cell>
          <cell r="E34">
            <v>1</v>
          </cell>
          <cell r="F34" t="str">
            <v>Total Income</v>
          </cell>
          <cell r="G34">
            <v>30</v>
          </cell>
          <cell r="H34" t="str">
            <v>Other Income</v>
          </cell>
          <cell r="I34">
            <v>30</v>
          </cell>
          <cell r="J34" t="str">
            <v>Other Income</v>
          </cell>
          <cell r="K34">
            <v>33</v>
          </cell>
          <cell r="L34" t="str">
            <v>Trans Support Contracts</v>
          </cell>
          <cell r="M34" t="str">
            <v>110034</v>
          </cell>
          <cell r="N34" t="str">
            <v>Trans Support Contracts</v>
          </cell>
          <cell r="O34" t="str">
            <v>110034</v>
          </cell>
          <cell r="P34">
            <v>33</v>
          </cell>
          <cell r="Q34" t="str">
            <v>110034</v>
          </cell>
          <cell r="R34" t="str">
            <v>SuppCntrct</v>
          </cell>
          <cell r="S34" t="str">
            <v>R</v>
          </cell>
          <cell r="T34" t="str">
            <v>1100.USOTHERREV</v>
          </cell>
          <cell r="U34" t="str">
            <v>Total External Sales - Other US Revenue</v>
          </cell>
        </row>
        <row r="35">
          <cell r="A35">
            <v>1</v>
          </cell>
          <cell r="B35" t="str">
            <v>P&amp;L Statement</v>
          </cell>
          <cell r="C35">
            <v>1</v>
          </cell>
          <cell r="D35" t="str">
            <v>Retained Profit</v>
          </cell>
          <cell r="E35">
            <v>1</v>
          </cell>
          <cell r="F35" t="str">
            <v>Total Income</v>
          </cell>
          <cell r="G35">
            <v>30</v>
          </cell>
          <cell r="H35" t="str">
            <v>Other Income</v>
          </cell>
          <cell r="I35">
            <v>30</v>
          </cell>
          <cell r="J35" t="str">
            <v>Other Income</v>
          </cell>
          <cell r="K35">
            <v>33</v>
          </cell>
          <cell r="L35" t="str">
            <v>Trans Support Contracts</v>
          </cell>
          <cell r="M35" t="str">
            <v>110034</v>
          </cell>
          <cell r="N35" t="str">
            <v>Trans Supp Contracts-NE Elim</v>
          </cell>
          <cell r="O35" t="e">
            <v>#N/A</v>
          </cell>
          <cell r="P35">
            <v>34</v>
          </cell>
          <cell r="Q35" t="str">
            <v>1103NE</v>
          </cell>
          <cell r="R35" t="str">
            <v>SuppCtNE E</v>
          </cell>
          <cell r="S35" t="str">
            <v>R</v>
          </cell>
          <cell r="T35" t="str">
            <v>1100.USOTHERREV</v>
          </cell>
          <cell r="U35" t="str">
            <v>Total External Sales - Other US Revenue</v>
          </cell>
        </row>
        <row r="36">
          <cell r="A36">
            <v>1</v>
          </cell>
          <cell r="B36" t="str">
            <v>P&amp;L Statement</v>
          </cell>
          <cell r="C36">
            <v>1</v>
          </cell>
          <cell r="D36" t="str">
            <v>Retained Profit</v>
          </cell>
          <cell r="E36">
            <v>1</v>
          </cell>
          <cell r="F36" t="str">
            <v>Total Income</v>
          </cell>
          <cell r="G36">
            <v>30</v>
          </cell>
          <cell r="H36" t="str">
            <v>Other Income</v>
          </cell>
          <cell r="I36">
            <v>30</v>
          </cell>
          <cell r="J36" t="str">
            <v>Other Income</v>
          </cell>
          <cell r="K36">
            <v>33</v>
          </cell>
          <cell r="L36" t="str">
            <v>Trans Support Contracts</v>
          </cell>
          <cell r="M36" t="str">
            <v>110034</v>
          </cell>
          <cell r="N36" t="str">
            <v>Trans Supp Contracts-NY Elim</v>
          </cell>
          <cell r="O36" t="e">
            <v>#N/A</v>
          </cell>
          <cell r="P36">
            <v>35</v>
          </cell>
          <cell r="Q36" t="str">
            <v>1103NY</v>
          </cell>
          <cell r="R36" t="str">
            <v>SuppCtNY E</v>
          </cell>
          <cell r="S36" t="str">
            <v>R</v>
          </cell>
          <cell r="T36" t="str">
            <v>1100.USOTHERREV</v>
          </cell>
          <cell r="U36" t="str">
            <v>Total External Sales - Other US Revenue</v>
          </cell>
        </row>
        <row r="37">
          <cell r="A37">
            <v>1</v>
          </cell>
          <cell r="B37" t="str">
            <v>P&amp;L Statement</v>
          </cell>
          <cell r="C37">
            <v>1</v>
          </cell>
          <cell r="D37" t="str">
            <v>Retained Profit</v>
          </cell>
          <cell r="E37">
            <v>1</v>
          </cell>
          <cell r="F37" t="str">
            <v>Total Income</v>
          </cell>
          <cell r="G37">
            <v>30</v>
          </cell>
          <cell r="H37" t="str">
            <v>Other Income</v>
          </cell>
          <cell r="I37">
            <v>30</v>
          </cell>
          <cell r="J37" t="str">
            <v>Other Income</v>
          </cell>
          <cell r="K37">
            <v>33</v>
          </cell>
          <cell r="L37" t="str">
            <v>Trans Support Contracts</v>
          </cell>
          <cell r="M37" t="str">
            <v>110034</v>
          </cell>
          <cell r="N37" t="str">
            <v>Trans Supp Contracts-ALL Elim</v>
          </cell>
          <cell r="O37" t="e">
            <v>#N/A</v>
          </cell>
          <cell r="P37">
            <v>36</v>
          </cell>
          <cell r="Q37" t="str">
            <v>1103AL</v>
          </cell>
          <cell r="R37" t="str">
            <v>SuppCtAL E</v>
          </cell>
          <cell r="S37" t="str">
            <v>R</v>
          </cell>
          <cell r="T37" t="str">
            <v>1100.USOTHERREV</v>
          </cell>
          <cell r="U37" t="str">
            <v>Total External Sales - Other US Revenue</v>
          </cell>
        </row>
        <row r="38">
          <cell r="A38">
            <v>1</v>
          </cell>
          <cell r="B38" t="str">
            <v>P&amp;L Statement</v>
          </cell>
          <cell r="C38">
            <v>1</v>
          </cell>
          <cell r="D38" t="str">
            <v>Retained Profit</v>
          </cell>
          <cell r="E38">
            <v>1</v>
          </cell>
          <cell r="F38" t="str">
            <v>Total Income</v>
          </cell>
          <cell r="G38">
            <v>30</v>
          </cell>
          <cell r="H38" t="str">
            <v>Other Income</v>
          </cell>
          <cell r="I38">
            <v>30</v>
          </cell>
          <cell r="J38" t="str">
            <v>Other Income</v>
          </cell>
          <cell r="K38">
            <v>37</v>
          </cell>
          <cell r="L38" t="str">
            <v>Trans Credit to Affiliates</v>
          </cell>
          <cell r="M38" t="str">
            <v>110035</v>
          </cell>
          <cell r="N38" t="str">
            <v>Trans Credit to Affiliates</v>
          </cell>
          <cell r="O38" t="str">
            <v>110035</v>
          </cell>
          <cell r="P38">
            <v>37</v>
          </cell>
          <cell r="Q38" t="str">
            <v>110035</v>
          </cell>
          <cell r="R38" t="str">
            <v>TrCrtoAff</v>
          </cell>
          <cell r="S38" t="str">
            <v>R</v>
          </cell>
          <cell r="T38" t="str">
            <v>1100.USOTHERREV</v>
          </cell>
          <cell r="U38" t="str">
            <v>Total External Sales - Other US Revenue</v>
          </cell>
        </row>
        <row r="39">
          <cell r="A39">
            <v>1</v>
          </cell>
          <cell r="B39" t="str">
            <v>P&amp;L Statement</v>
          </cell>
          <cell r="C39">
            <v>1</v>
          </cell>
          <cell r="D39" t="str">
            <v>Retained Profit</v>
          </cell>
          <cell r="E39">
            <v>1</v>
          </cell>
          <cell r="F39" t="str">
            <v>Total Income</v>
          </cell>
          <cell r="G39">
            <v>30</v>
          </cell>
          <cell r="H39" t="str">
            <v>Other Income</v>
          </cell>
          <cell r="I39">
            <v>30</v>
          </cell>
          <cell r="J39" t="str">
            <v>Other Income</v>
          </cell>
          <cell r="K39">
            <v>37</v>
          </cell>
          <cell r="L39" t="str">
            <v>Trans Credit to Affiliates</v>
          </cell>
          <cell r="M39" t="str">
            <v>110035</v>
          </cell>
          <cell r="N39" t="str">
            <v>Trans Credit to Affil-NE Elim</v>
          </cell>
          <cell r="O39" t="e">
            <v>#N/A</v>
          </cell>
          <cell r="P39">
            <v>38</v>
          </cell>
          <cell r="Q39" t="str">
            <v>1104NE</v>
          </cell>
          <cell r="R39" t="str">
            <v>CrtoAffNE</v>
          </cell>
          <cell r="S39" t="str">
            <v>R</v>
          </cell>
          <cell r="T39" t="str">
            <v>1100.USOTHERREV</v>
          </cell>
          <cell r="U39" t="str">
            <v>Total External Sales - Other US Revenue</v>
          </cell>
        </row>
        <row r="40">
          <cell r="A40">
            <v>1</v>
          </cell>
          <cell r="B40" t="str">
            <v>P&amp;L Statement</v>
          </cell>
          <cell r="C40">
            <v>1</v>
          </cell>
          <cell r="D40" t="str">
            <v>Retained Profit</v>
          </cell>
          <cell r="E40">
            <v>1</v>
          </cell>
          <cell r="F40" t="str">
            <v>Total Income</v>
          </cell>
          <cell r="G40">
            <v>30</v>
          </cell>
          <cell r="H40" t="str">
            <v>Other Income</v>
          </cell>
          <cell r="I40">
            <v>30</v>
          </cell>
          <cell r="J40" t="str">
            <v>Other Income</v>
          </cell>
          <cell r="K40">
            <v>37</v>
          </cell>
          <cell r="L40" t="str">
            <v>Trans Credit to Affiliates</v>
          </cell>
          <cell r="M40" t="str">
            <v>110035</v>
          </cell>
          <cell r="N40" t="str">
            <v>Trans Credit to Affil-NY Elim</v>
          </cell>
          <cell r="O40" t="e">
            <v>#N/A</v>
          </cell>
          <cell r="P40">
            <v>39</v>
          </cell>
          <cell r="Q40" t="str">
            <v>1104NY</v>
          </cell>
          <cell r="R40" t="str">
            <v>CrtoAffNY</v>
          </cell>
          <cell r="S40" t="str">
            <v>R</v>
          </cell>
          <cell r="T40" t="str">
            <v>1100.USOTHERREV</v>
          </cell>
          <cell r="U40" t="str">
            <v>Total External Sales - Other US Revenue</v>
          </cell>
        </row>
        <row r="41">
          <cell r="A41">
            <v>1</v>
          </cell>
          <cell r="B41" t="str">
            <v>P&amp;L Statement</v>
          </cell>
          <cell r="C41">
            <v>1</v>
          </cell>
          <cell r="D41" t="str">
            <v>Retained Profit</v>
          </cell>
          <cell r="E41">
            <v>1</v>
          </cell>
          <cell r="F41" t="str">
            <v>Total Income</v>
          </cell>
          <cell r="G41">
            <v>30</v>
          </cell>
          <cell r="H41" t="str">
            <v>Other Income</v>
          </cell>
          <cell r="I41">
            <v>30</v>
          </cell>
          <cell r="J41" t="str">
            <v>Other Income</v>
          </cell>
          <cell r="K41">
            <v>37</v>
          </cell>
          <cell r="L41" t="str">
            <v>Trans Credit to Affiliates</v>
          </cell>
          <cell r="M41" t="str">
            <v>110035</v>
          </cell>
          <cell r="N41" t="str">
            <v>Trans Credit to Affil-ALL Elim</v>
          </cell>
          <cell r="O41" t="e">
            <v>#N/A</v>
          </cell>
          <cell r="P41">
            <v>40</v>
          </cell>
          <cell r="Q41" t="str">
            <v>1104AL</v>
          </cell>
          <cell r="R41" t="str">
            <v>CrtoAffALL</v>
          </cell>
          <cell r="S41" t="str">
            <v>R</v>
          </cell>
          <cell r="T41" t="str">
            <v>1100.USOTHERREV</v>
          </cell>
          <cell r="U41" t="str">
            <v>Total External Sales - Other US Revenue</v>
          </cell>
        </row>
        <row r="42">
          <cell r="A42">
            <v>1</v>
          </cell>
          <cell r="B42" t="str">
            <v>P&amp;L Statement</v>
          </cell>
          <cell r="C42">
            <v>1</v>
          </cell>
          <cell r="D42" t="str">
            <v>Retained Profit</v>
          </cell>
          <cell r="E42">
            <v>1</v>
          </cell>
          <cell r="F42" t="str">
            <v>Total Income</v>
          </cell>
          <cell r="G42">
            <v>30</v>
          </cell>
          <cell r="H42" t="str">
            <v>Other Income</v>
          </cell>
          <cell r="I42">
            <v>30</v>
          </cell>
          <cell r="J42" t="str">
            <v>Other Income</v>
          </cell>
          <cell r="K42">
            <v>41</v>
          </cell>
          <cell r="L42" t="str">
            <v>Transmission Mgmt Revenues</v>
          </cell>
          <cell r="M42" t="str">
            <v>110036</v>
          </cell>
          <cell r="N42" t="str">
            <v>Transmission Mgmt Revenues</v>
          </cell>
          <cell r="O42" t="str">
            <v>110036</v>
          </cell>
          <cell r="P42">
            <v>41</v>
          </cell>
          <cell r="Q42" t="str">
            <v>110036</v>
          </cell>
          <cell r="R42" t="str">
            <v>TranMgmtRv</v>
          </cell>
          <cell r="S42" t="str">
            <v>R</v>
          </cell>
          <cell r="T42" t="str">
            <v>1100.USOTHERREV</v>
          </cell>
          <cell r="U42" t="str">
            <v>Total External Sales - Other US Revenue</v>
          </cell>
        </row>
        <row r="43">
          <cell r="A43">
            <v>1</v>
          </cell>
          <cell r="B43" t="str">
            <v>P&amp;L Statement</v>
          </cell>
          <cell r="C43">
            <v>1</v>
          </cell>
          <cell r="D43" t="str">
            <v>Retained Profit</v>
          </cell>
          <cell r="E43">
            <v>1</v>
          </cell>
          <cell r="F43" t="str">
            <v>Total Income</v>
          </cell>
          <cell r="G43">
            <v>30</v>
          </cell>
          <cell r="H43" t="str">
            <v>Other Income</v>
          </cell>
          <cell r="I43">
            <v>30</v>
          </cell>
          <cell r="J43" t="str">
            <v>Other Income</v>
          </cell>
          <cell r="K43">
            <v>42</v>
          </cell>
          <cell r="L43" t="str">
            <v>Rent from Electric Property</v>
          </cell>
          <cell r="M43" t="str">
            <v>110037</v>
          </cell>
          <cell r="N43" t="str">
            <v>Rent from Electric Property</v>
          </cell>
          <cell r="O43" t="str">
            <v>110037</v>
          </cell>
          <cell r="P43">
            <v>42</v>
          </cell>
          <cell r="Q43" t="str">
            <v>110037</v>
          </cell>
          <cell r="R43" t="str">
            <v>RentElecPr</v>
          </cell>
          <cell r="S43" t="str">
            <v>R</v>
          </cell>
          <cell r="T43" t="str">
            <v>1100.USOTHERREV</v>
          </cell>
          <cell r="U43" t="str">
            <v>Total External Sales - Other US Revenue</v>
          </cell>
        </row>
        <row r="44">
          <cell r="A44">
            <v>1</v>
          </cell>
          <cell r="B44" t="str">
            <v>P&amp;L Statement</v>
          </cell>
          <cell r="C44">
            <v>1</v>
          </cell>
          <cell r="D44" t="str">
            <v>Retained Profit</v>
          </cell>
          <cell r="E44">
            <v>1</v>
          </cell>
          <cell r="F44" t="str">
            <v>Total Income</v>
          </cell>
          <cell r="G44">
            <v>30</v>
          </cell>
          <cell r="H44" t="str">
            <v>Other Income</v>
          </cell>
          <cell r="I44">
            <v>30</v>
          </cell>
          <cell r="J44" t="str">
            <v>Other Income</v>
          </cell>
          <cell r="K44">
            <v>42</v>
          </cell>
          <cell r="L44" t="str">
            <v>Rent from Electric Property</v>
          </cell>
          <cell r="M44" t="str">
            <v>110037</v>
          </cell>
          <cell r="N44" t="str">
            <v>Rent from Elec Prop-NE Elim</v>
          </cell>
          <cell r="O44" t="e">
            <v>#N/A</v>
          </cell>
          <cell r="P44">
            <v>43</v>
          </cell>
          <cell r="Q44" t="str">
            <v>1105NE</v>
          </cell>
          <cell r="R44" t="str">
            <v>RentPropNE</v>
          </cell>
          <cell r="S44" t="str">
            <v>R</v>
          </cell>
          <cell r="T44" t="str">
            <v>1100.USOTHERREV</v>
          </cell>
          <cell r="U44" t="str">
            <v>Total External Sales - Other US Revenue</v>
          </cell>
        </row>
        <row r="45">
          <cell r="A45">
            <v>1</v>
          </cell>
          <cell r="B45" t="str">
            <v>P&amp;L Statement</v>
          </cell>
          <cell r="C45">
            <v>1</v>
          </cell>
          <cell r="D45" t="str">
            <v>Retained Profit</v>
          </cell>
          <cell r="E45">
            <v>1</v>
          </cell>
          <cell r="F45" t="str">
            <v>Total Income</v>
          </cell>
          <cell r="G45">
            <v>30</v>
          </cell>
          <cell r="H45" t="str">
            <v>Other Income</v>
          </cell>
          <cell r="I45">
            <v>30</v>
          </cell>
          <cell r="J45" t="str">
            <v>Other Income</v>
          </cell>
          <cell r="K45">
            <v>42</v>
          </cell>
          <cell r="L45" t="str">
            <v>Rent from Electric Property</v>
          </cell>
          <cell r="M45" t="str">
            <v>110037</v>
          </cell>
          <cell r="N45" t="str">
            <v>Rent from Elec Prop-NY Elim</v>
          </cell>
          <cell r="O45" t="e">
            <v>#N/A</v>
          </cell>
          <cell r="P45">
            <v>44</v>
          </cell>
          <cell r="Q45" t="str">
            <v>1105NY</v>
          </cell>
          <cell r="R45" t="str">
            <v>RentPropNY</v>
          </cell>
          <cell r="S45" t="str">
            <v>R</v>
          </cell>
          <cell r="T45" t="str">
            <v>1100.USOTHERREV</v>
          </cell>
          <cell r="U45" t="str">
            <v>Total External Sales - Other US Revenue</v>
          </cell>
        </row>
        <row r="46">
          <cell r="A46">
            <v>1</v>
          </cell>
          <cell r="B46" t="str">
            <v>P&amp;L Statement</v>
          </cell>
          <cell r="C46">
            <v>1</v>
          </cell>
          <cell r="D46" t="str">
            <v>Retained Profit</v>
          </cell>
          <cell r="E46">
            <v>1</v>
          </cell>
          <cell r="F46" t="str">
            <v>Total Income</v>
          </cell>
          <cell r="G46">
            <v>30</v>
          </cell>
          <cell r="H46" t="str">
            <v>Other Income</v>
          </cell>
          <cell r="I46">
            <v>30</v>
          </cell>
          <cell r="J46" t="str">
            <v>Other Income</v>
          </cell>
          <cell r="K46">
            <v>42</v>
          </cell>
          <cell r="L46" t="str">
            <v>Rent from Electric Property</v>
          </cell>
          <cell r="M46" t="str">
            <v>110037</v>
          </cell>
          <cell r="N46" t="str">
            <v>Rent from Elec Prop-ALL Elim</v>
          </cell>
          <cell r="O46" t="e">
            <v>#N/A</v>
          </cell>
          <cell r="P46">
            <v>45</v>
          </cell>
          <cell r="Q46" t="str">
            <v>1105AL</v>
          </cell>
          <cell r="R46" t="str">
            <v>RentPropAL</v>
          </cell>
          <cell r="S46" t="str">
            <v>R</v>
          </cell>
          <cell r="T46" t="str">
            <v>1100.USOTHERREV</v>
          </cell>
          <cell r="U46" t="str">
            <v>Total External Sales - Other US Revenue</v>
          </cell>
        </row>
        <row r="47">
          <cell r="A47">
            <v>1</v>
          </cell>
          <cell r="B47" t="str">
            <v>P&amp;L Statement</v>
          </cell>
          <cell r="C47">
            <v>1</v>
          </cell>
          <cell r="D47" t="str">
            <v>Retained Profit</v>
          </cell>
          <cell r="E47">
            <v>1</v>
          </cell>
          <cell r="F47" t="str">
            <v>Total Income</v>
          </cell>
          <cell r="G47">
            <v>30</v>
          </cell>
          <cell r="H47" t="str">
            <v>Other Income</v>
          </cell>
          <cell r="I47">
            <v>30</v>
          </cell>
          <cell r="J47" t="str">
            <v>Other Income</v>
          </cell>
          <cell r="K47">
            <v>46</v>
          </cell>
          <cell r="L47" t="str">
            <v>Other Transmission Service</v>
          </cell>
          <cell r="M47" t="str">
            <v>110038</v>
          </cell>
          <cell r="N47" t="str">
            <v>Other Transmission Service</v>
          </cell>
          <cell r="O47" t="str">
            <v>110038</v>
          </cell>
          <cell r="P47">
            <v>46</v>
          </cell>
          <cell r="Q47" t="str">
            <v>110038</v>
          </cell>
          <cell r="R47" t="str">
            <v>OthTranSrv</v>
          </cell>
          <cell r="S47" t="str">
            <v>R</v>
          </cell>
          <cell r="T47" t="str">
            <v>1100.USOTHERREV</v>
          </cell>
          <cell r="U47" t="str">
            <v>Total External Sales - Other US Revenue</v>
          </cell>
        </row>
        <row r="48">
          <cell r="A48">
            <v>1</v>
          </cell>
          <cell r="B48" t="str">
            <v>P&amp;L Statement</v>
          </cell>
          <cell r="C48">
            <v>1</v>
          </cell>
          <cell r="D48" t="str">
            <v>Retained Profit</v>
          </cell>
          <cell r="E48">
            <v>1</v>
          </cell>
          <cell r="F48" t="str">
            <v>Total Income</v>
          </cell>
          <cell r="G48">
            <v>30</v>
          </cell>
          <cell r="H48" t="str">
            <v>Other Income</v>
          </cell>
          <cell r="I48">
            <v>30</v>
          </cell>
          <cell r="J48" t="str">
            <v>Other Income</v>
          </cell>
          <cell r="K48">
            <v>46</v>
          </cell>
          <cell r="L48" t="str">
            <v>Other Transmission Service</v>
          </cell>
          <cell r="M48" t="str">
            <v>110038</v>
          </cell>
          <cell r="N48" t="str">
            <v>Other Trans Service-NE Elim</v>
          </cell>
          <cell r="O48" t="e">
            <v>#N/A</v>
          </cell>
          <cell r="P48">
            <v>47</v>
          </cell>
          <cell r="Q48" t="str">
            <v>1106NE</v>
          </cell>
          <cell r="R48" t="str">
            <v>OthTrRvNE</v>
          </cell>
          <cell r="S48" t="str">
            <v>R</v>
          </cell>
          <cell r="T48" t="str">
            <v>1100.USOTHERREV</v>
          </cell>
          <cell r="U48" t="str">
            <v>Total External Sales - Other US Revenue</v>
          </cell>
        </row>
        <row r="49">
          <cell r="A49">
            <v>1</v>
          </cell>
          <cell r="B49" t="str">
            <v>P&amp;L Statement</v>
          </cell>
          <cell r="C49">
            <v>1</v>
          </cell>
          <cell r="D49" t="str">
            <v>Retained Profit</v>
          </cell>
          <cell r="E49">
            <v>1</v>
          </cell>
          <cell r="F49" t="str">
            <v>Total Income</v>
          </cell>
          <cell r="G49">
            <v>30</v>
          </cell>
          <cell r="H49" t="str">
            <v>Other Income</v>
          </cell>
          <cell r="I49">
            <v>30</v>
          </cell>
          <cell r="J49" t="str">
            <v>Other Income</v>
          </cell>
          <cell r="K49">
            <v>46</v>
          </cell>
          <cell r="L49" t="str">
            <v>Other Transmission Service</v>
          </cell>
          <cell r="M49" t="str">
            <v>110038</v>
          </cell>
          <cell r="N49" t="str">
            <v>Other Trans Service-NY Elim</v>
          </cell>
          <cell r="O49" t="e">
            <v>#N/A</v>
          </cell>
          <cell r="P49">
            <v>48</v>
          </cell>
          <cell r="Q49" t="str">
            <v>1106NY</v>
          </cell>
          <cell r="R49" t="str">
            <v>OthTrRvNY</v>
          </cell>
          <cell r="S49" t="str">
            <v>R</v>
          </cell>
          <cell r="T49" t="str">
            <v>1100.USOTHERREV</v>
          </cell>
          <cell r="U49" t="str">
            <v>Total External Sales - Other US Revenue</v>
          </cell>
        </row>
        <row r="50">
          <cell r="A50">
            <v>1</v>
          </cell>
          <cell r="B50" t="str">
            <v>P&amp;L Statement</v>
          </cell>
          <cell r="C50">
            <v>1</v>
          </cell>
          <cell r="D50" t="str">
            <v>Retained Profit</v>
          </cell>
          <cell r="E50">
            <v>1</v>
          </cell>
          <cell r="F50" t="str">
            <v>Total Income</v>
          </cell>
          <cell r="G50">
            <v>30</v>
          </cell>
          <cell r="H50" t="str">
            <v>Other Income</v>
          </cell>
          <cell r="I50">
            <v>30</v>
          </cell>
          <cell r="J50" t="str">
            <v>Other Income</v>
          </cell>
          <cell r="K50">
            <v>46</v>
          </cell>
          <cell r="L50" t="str">
            <v>Other Transmission Service</v>
          </cell>
          <cell r="M50" t="str">
            <v>110038</v>
          </cell>
          <cell r="N50" t="str">
            <v>Other Trans Service-ALL Elim</v>
          </cell>
          <cell r="O50" t="e">
            <v>#N/A</v>
          </cell>
          <cell r="P50">
            <v>49</v>
          </cell>
          <cell r="Q50" t="str">
            <v>1106AL</v>
          </cell>
          <cell r="R50" t="str">
            <v>OthTrRvALL</v>
          </cell>
          <cell r="S50" t="str">
            <v>R</v>
          </cell>
          <cell r="T50" t="str">
            <v>1100.USOTHERREV</v>
          </cell>
          <cell r="U50" t="str">
            <v>Total External Sales - Other US Revenue</v>
          </cell>
        </row>
        <row r="51">
          <cell r="A51">
            <v>1</v>
          </cell>
          <cell r="B51" t="str">
            <v>P&amp;L Statement</v>
          </cell>
          <cell r="C51">
            <v>1</v>
          </cell>
          <cell r="D51" t="str">
            <v>Retained Profit</v>
          </cell>
          <cell r="E51">
            <v>1</v>
          </cell>
          <cell r="F51" t="str">
            <v>Total Income</v>
          </cell>
          <cell r="G51">
            <v>30</v>
          </cell>
          <cell r="H51" t="str">
            <v>Other Income</v>
          </cell>
          <cell r="I51">
            <v>30</v>
          </cell>
          <cell r="J51" t="str">
            <v>Other Income</v>
          </cell>
          <cell r="K51">
            <v>50</v>
          </cell>
          <cell r="L51" t="str">
            <v>Misc Service Revenue</v>
          </cell>
          <cell r="M51" t="str">
            <v>110039</v>
          </cell>
          <cell r="N51" t="str">
            <v>Misc Service Revenue</v>
          </cell>
          <cell r="O51" t="str">
            <v>110039</v>
          </cell>
          <cell r="P51">
            <v>50</v>
          </cell>
          <cell r="Q51" t="str">
            <v>110039</v>
          </cell>
          <cell r="R51" t="str">
            <v>MiscSrvRev</v>
          </cell>
          <cell r="S51" t="str">
            <v>R</v>
          </cell>
          <cell r="T51" t="str">
            <v>1100.USOTHERREV</v>
          </cell>
          <cell r="U51" t="str">
            <v>Total External Sales - Other US Revenue</v>
          </cell>
        </row>
        <row r="52">
          <cell r="A52">
            <v>1</v>
          </cell>
          <cell r="B52" t="str">
            <v>P&amp;L Statement</v>
          </cell>
          <cell r="C52">
            <v>1</v>
          </cell>
          <cell r="D52" t="str">
            <v>Retained Profit</v>
          </cell>
          <cell r="E52">
            <v>1</v>
          </cell>
          <cell r="F52" t="str">
            <v>Total Income</v>
          </cell>
          <cell r="G52">
            <v>30</v>
          </cell>
          <cell r="H52" t="str">
            <v>Other Income</v>
          </cell>
          <cell r="I52">
            <v>30</v>
          </cell>
          <cell r="J52" t="str">
            <v>Other Income</v>
          </cell>
          <cell r="K52">
            <v>51</v>
          </cell>
          <cell r="L52" t="str">
            <v>Forfeited Discounts</v>
          </cell>
          <cell r="M52" t="str">
            <v>110040</v>
          </cell>
          <cell r="N52" t="str">
            <v>Forfeited Discounts</v>
          </cell>
          <cell r="O52" t="str">
            <v>110040</v>
          </cell>
          <cell r="P52">
            <v>51</v>
          </cell>
          <cell r="Q52" t="str">
            <v>110040</v>
          </cell>
          <cell r="R52" t="str">
            <v>ForfDisc</v>
          </cell>
          <cell r="S52" t="str">
            <v>R</v>
          </cell>
          <cell r="T52" t="str">
            <v>1100.USOTHERREV</v>
          </cell>
          <cell r="U52" t="str">
            <v>Total External Sales - Other US Revenue</v>
          </cell>
        </row>
        <row r="53">
          <cell r="A53">
            <v>1</v>
          </cell>
          <cell r="B53" t="str">
            <v>P&amp;L Statement</v>
          </cell>
          <cell r="C53">
            <v>1</v>
          </cell>
          <cell r="D53" t="str">
            <v>Retained Profit</v>
          </cell>
          <cell r="E53">
            <v>1</v>
          </cell>
          <cell r="F53" t="str">
            <v>Total Income</v>
          </cell>
          <cell r="G53">
            <v>30</v>
          </cell>
          <cell r="H53" t="str">
            <v>Other Income</v>
          </cell>
          <cell r="I53">
            <v>30</v>
          </cell>
          <cell r="J53" t="str">
            <v>Other Income</v>
          </cell>
          <cell r="K53">
            <v>52</v>
          </cell>
          <cell r="L53" t="str">
            <v>Nuclear PBR</v>
          </cell>
          <cell r="M53" t="str">
            <v>110041</v>
          </cell>
          <cell r="N53" t="str">
            <v>Nuclear PBR</v>
          </cell>
          <cell r="O53" t="str">
            <v>110041</v>
          </cell>
          <cell r="P53">
            <v>52</v>
          </cell>
          <cell r="Q53" t="str">
            <v>110041</v>
          </cell>
          <cell r="R53" t="str">
            <v>NuclearPBR</v>
          </cell>
          <cell r="S53" t="str">
            <v>R</v>
          </cell>
          <cell r="T53" t="str">
            <v>1100.USOTHERREV</v>
          </cell>
          <cell r="U53" t="str">
            <v>Total External Sales - Other US Revenue</v>
          </cell>
        </row>
        <row r="54">
          <cell r="A54">
            <v>1</v>
          </cell>
          <cell r="B54" t="str">
            <v>P&amp;L Statement</v>
          </cell>
          <cell r="C54">
            <v>1</v>
          </cell>
          <cell r="D54" t="str">
            <v>Retained Profit</v>
          </cell>
          <cell r="E54">
            <v>1</v>
          </cell>
          <cell r="F54" t="str">
            <v>Total Income</v>
          </cell>
          <cell r="G54">
            <v>30</v>
          </cell>
          <cell r="H54" t="str">
            <v>Other Income</v>
          </cell>
          <cell r="I54">
            <v>30</v>
          </cell>
          <cell r="J54" t="str">
            <v>Other Income</v>
          </cell>
          <cell r="K54">
            <v>53</v>
          </cell>
          <cell r="L54" t="str">
            <v>CTC Deferral</v>
          </cell>
          <cell r="M54" t="e">
            <v>#N/A</v>
          </cell>
          <cell r="N54" t="str">
            <v>CTC Deferral</v>
          </cell>
          <cell r="O54" t="e">
            <v>#N/A</v>
          </cell>
          <cell r="P54">
            <v>53</v>
          </cell>
          <cell r="Q54" t="str">
            <v>110042</v>
          </cell>
          <cell r="R54" t="str">
            <v>CTCDefer</v>
          </cell>
          <cell r="S54" t="str">
            <v>R</v>
          </cell>
          <cell r="T54" t="str">
            <v>1100.USOTHERREV</v>
          </cell>
          <cell r="U54" t="str">
            <v>Total External Sales - Other US Revenue</v>
          </cell>
        </row>
        <row r="55">
          <cell r="A55">
            <v>1</v>
          </cell>
          <cell r="B55" t="str">
            <v>P&amp;L Statement</v>
          </cell>
          <cell r="C55">
            <v>1</v>
          </cell>
          <cell r="D55" t="str">
            <v>Retained Profit</v>
          </cell>
          <cell r="E55">
            <v>1</v>
          </cell>
          <cell r="F55" t="str">
            <v>Total Income</v>
          </cell>
          <cell r="G55">
            <v>30</v>
          </cell>
          <cell r="H55" t="str">
            <v>Other Income</v>
          </cell>
          <cell r="I55">
            <v>30</v>
          </cell>
          <cell r="J55" t="str">
            <v>Other Income</v>
          </cell>
          <cell r="K55">
            <v>54</v>
          </cell>
          <cell r="L55" t="str">
            <v>Other Revenue Electric</v>
          </cell>
          <cell r="M55" t="str">
            <v>110043</v>
          </cell>
          <cell r="N55" t="str">
            <v>Other Revenue Electric</v>
          </cell>
          <cell r="O55" t="str">
            <v>110043</v>
          </cell>
          <cell r="P55">
            <v>54</v>
          </cell>
          <cell r="Q55" t="str">
            <v>110043</v>
          </cell>
          <cell r="R55" t="str">
            <v>OthRevElec</v>
          </cell>
          <cell r="S55" t="str">
            <v>R</v>
          </cell>
          <cell r="T55" t="str">
            <v>1100.USOTHERREV</v>
          </cell>
          <cell r="U55" t="str">
            <v>Total External Sales - Other US Revenue</v>
          </cell>
        </row>
        <row r="56">
          <cell r="A56">
            <v>1</v>
          </cell>
          <cell r="B56" t="str">
            <v>P&amp;L Statement</v>
          </cell>
          <cell r="C56">
            <v>1</v>
          </cell>
          <cell r="D56" t="str">
            <v>Retained Profit</v>
          </cell>
          <cell r="E56">
            <v>1</v>
          </cell>
          <cell r="F56" t="str">
            <v>Total Income</v>
          </cell>
          <cell r="G56">
            <v>30</v>
          </cell>
          <cell r="H56" t="str">
            <v>Other Income</v>
          </cell>
          <cell r="I56">
            <v>30</v>
          </cell>
          <cell r="J56" t="str">
            <v>Other Income</v>
          </cell>
          <cell r="K56">
            <v>54</v>
          </cell>
          <cell r="L56" t="str">
            <v>Other Revenue Electric</v>
          </cell>
          <cell r="M56" t="str">
            <v>110043</v>
          </cell>
          <cell r="N56" t="str">
            <v>Other Revenue Electric-NE Elim</v>
          </cell>
          <cell r="O56" t="e">
            <v>#N/A</v>
          </cell>
          <cell r="P56">
            <v>55</v>
          </cell>
          <cell r="Q56" t="str">
            <v>1110NE</v>
          </cell>
          <cell r="R56" t="str">
            <v>OthRev NE</v>
          </cell>
          <cell r="S56" t="str">
            <v>R</v>
          </cell>
          <cell r="T56" t="str">
            <v>1100.USOTHERREV</v>
          </cell>
          <cell r="U56" t="str">
            <v>Total External Sales - Other US Revenue</v>
          </cell>
        </row>
        <row r="57">
          <cell r="A57">
            <v>1</v>
          </cell>
          <cell r="B57" t="str">
            <v>P&amp;L Statement</v>
          </cell>
          <cell r="C57">
            <v>1</v>
          </cell>
          <cell r="D57" t="str">
            <v>Retained Profit</v>
          </cell>
          <cell r="E57">
            <v>1</v>
          </cell>
          <cell r="F57" t="str">
            <v>Total Income</v>
          </cell>
          <cell r="G57">
            <v>30</v>
          </cell>
          <cell r="H57" t="str">
            <v>Other Income</v>
          </cell>
          <cell r="I57">
            <v>30</v>
          </cell>
          <cell r="J57" t="str">
            <v>Other Income</v>
          </cell>
          <cell r="K57">
            <v>54</v>
          </cell>
          <cell r="L57" t="str">
            <v>Other Revenue Electric</v>
          </cell>
          <cell r="M57" t="str">
            <v>110043</v>
          </cell>
          <cell r="N57" t="str">
            <v>Other Revenue Electric-NY Elim</v>
          </cell>
          <cell r="O57" t="e">
            <v>#N/A</v>
          </cell>
          <cell r="P57">
            <v>56</v>
          </cell>
          <cell r="Q57" t="str">
            <v>1110NY</v>
          </cell>
          <cell r="R57" t="str">
            <v>OthRev NY</v>
          </cell>
          <cell r="S57" t="str">
            <v>R</v>
          </cell>
          <cell r="T57" t="str">
            <v>1100.USOTHERREV</v>
          </cell>
          <cell r="U57" t="str">
            <v>Total External Sales - Other US Revenue</v>
          </cell>
        </row>
        <row r="58">
          <cell r="A58">
            <v>1</v>
          </cell>
          <cell r="B58" t="str">
            <v>P&amp;L Statement</v>
          </cell>
          <cell r="C58">
            <v>1</v>
          </cell>
          <cell r="D58" t="str">
            <v>Retained Profit</v>
          </cell>
          <cell r="E58">
            <v>1</v>
          </cell>
          <cell r="F58" t="str">
            <v>Total Income</v>
          </cell>
          <cell r="G58">
            <v>30</v>
          </cell>
          <cell r="H58" t="str">
            <v>Other Income</v>
          </cell>
          <cell r="I58">
            <v>30</v>
          </cell>
          <cell r="J58" t="str">
            <v>Other Income</v>
          </cell>
          <cell r="K58">
            <v>54</v>
          </cell>
          <cell r="L58" t="str">
            <v>Other Revenue Electric</v>
          </cell>
          <cell r="M58" t="str">
            <v>110043</v>
          </cell>
          <cell r="N58" t="str">
            <v>Other Revenue Electric-AL Elim</v>
          </cell>
          <cell r="O58" t="e">
            <v>#N/A</v>
          </cell>
          <cell r="P58">
            <v>57</v>
          </cell>
          <cell r="Q58" t="str">
            <v>1110AL</v>
          </cell>
          <cell r="R58" t="str">
            <v>OthRev ALL</v>
          </cell>
          <cell r="S58" t="str">
            <v>R</v>
          </cell>
          <cell r="T58" t="str">
            <v>1100.USOTHERREV</v>
          </cell>
          <cell r="U58" t="str">
            <v>Total External Sales - Other US Revenue</v>
          </cell>
        </row>
        <row r="59">
          <cell r="A59">
            <v>1</v>
          </cell>
          <cell r="B59" t="str">
            <v>P&amp;L Statement</v>
          </cell>
          <cell r="C59">
            <v>1</v>
          </cell>
          <cell r="D59" t="str">
            <v>Retained Profit</v>
          </cell>
          <cell r="E59">
            <v>1</v>
          </cell>
          <cell r="F59" t="str">
            <v>Total Income</v>
          </cell>
          <cell r="G59">
            <v>30</v>
          </cell>
          <cell r="H59" t="str">
            <v>Other Income</v>
          </cell>
          <cell r="I59">
            <v>30</v>
          </cell>
          <cell r="J59" t="str">
            <v>Other Income</v>
          </cell>
          <cell r="K59">
            <v>58</v>
          </cell>
          <cell r="L59" t="str">
            <v>Other Revenue Gas</v>
          </cell>
          <cell r="M59" t="str">
            <v>110044</v>
          </cell>
          <cell r="N59" t="str">
            <v>Other Revenue Gas</v>
          </cell>
          <cell r="O59" t="str">
            <v>110044</v>
          </cell>
          <cell r="P59">
            <v>58</v>
          </cell>
          <cell r="Q59" t="str">
            <v>110044</v>
          </cell>
          <cell r="R59" t="str">
            <v>OthRevGas</v>
          </cell>
          <cell r="S59" t="str">
            <v>R</v>
          </cell>
          <cell r="T59" t="str">
            <v>1100.USOTHERREV</v>
          </cell>
          <cell r="U59" t="str">
            <v>Total External Sales - Other US Revenue</v>
          </cell>
        </row>
        <row r="60">
          <cell r="A60">
            <v>1</v>
          </cell>
          <cell r="B60" t="str">
            <v>P&amp;L Statement</v>
          </cell>
          <cell r="C60">
            <v>1</v>
          </cell>
          <cell r="D60" t="str">
            <v>Retained Profit</v>
          </cell>
          <cell r="E60">
            <v>59</v>
          </cell>
          <cell r="F60" t="str">
            <v>Total Operating Expenses</v>
          </cell>
          <cell r="G60">
            <v>59</v>
          </cell>
          <cell r="H60" t="str">
            <v>Staff Costs</v>
          </cell>
          <cell r="I60">
            <v>59</v>
          </cell>
          <cell r="J60" t="str">
            <v>Payroll</v>
          </cell>
          <cell r="K60">
            <v>59</v>
          </cell>
          <cell r="L60" t="str">
            <v>Regular Pay</v>
          </cell>
          <cell r="M60" t="str">
            <v>221020</v>
          </cell>
          <cell r="N60" t="str">
            <v>Regular Pay</v>
          </cell>
          <cell r="O60" t="str">
            <v>221020</v>
          </cell>
          <cell r="P60">
            <v>59</v>
          </cell>
          <cell r="Q60" t="str">
            <v>221020</v>
          </cell>
          <cell r="R60" t="str">
            <v>RegularPay</v>
          </cell>
          <cell r="S60" t="str">
            <v>E</v>
          </cell>
          <cell r="T60" t="str">
            <v>2210.USWAGES</v>
          </cell>
          <cell r="U60" t="str">
            <v>Wages and Salaries - US Wages and Salaries</v>
          </cell>
        </row>
        <row r="61">
          <cell r="A61">
            <v>1</v>
          </cell>
          <cell r="B61" t="str">
            <v>P&amp;L Statement</v>
          </cell>
          <cell r="C61">
            <v>1</v>
          </cell>
          <cell r="D61" t="str">
            <v>Retained Profit</v>
          </cell>
          <cell r="E61">
            <v>59</v>
          </cell>
          <cell r="F61" t="str">
            <v>Total Operating Expenses</v>
          </cell>
          <cell r="G61">
            <v>59</v>
          </cell>
          <cell r="H61" t="str">
            <v>Staff Costs</v>
          </cell>
          <cell r="I61">
            <v>59</v>
          </cell>
          <cell r="J61" t="str">
            <v>Payroll</v>
          </cell>
          <cell r="K61">
            <v>60</v>
          </cell>
          <cell r="L61" t="str">
            <v>Overtime Pay</v>
          </cell>
          <cell r="M61" t="str">
            <v>221021</v>
          </cell>
          <cell r="N61" t="str">
            <v>Overtime Pay</v>
          </cell>
          <cell r="O61" t="str">
            <v>221021</v>
          </cell>
          <cell r="P61">
            <v>60</v>
          </cell>
          <cell r="Q61" t="str">
            <v>221021</v>
          </cell>
          <cell r="R61" t="str">
            <v>OvertmePay</v>
          </cell>
          <cell r="S61" t="str">
            <v>E</v>
          </cell>
          <cell r="T61" t="str">
            <v>2210.USWAGES</v>
          </cell>
          <cell r="U61" t="str">
            <v>Wages and Salaries - US Wages and Salaries</v>
          </cell>
        </row>
        <row r="62">
          <cell r="A62">
            <v>1</v>
          </cell>
          <cell r="B62" t="str">
            <v>P&amp;L Statement</v>
          </cell>
          <cell r="C62">
            <v>1</v>
          </cell>
          <cell r="D62" t="str">
            <v>Retained Profit</v>
          </cell>
          <cell r="E62">
            <v>59</v>
          </cell>
          <cell r="F62" t="str">
            <v>Total Operating Expenses</v>
          </cell>
          <cell r="G62">
            <v>59</v>
          </cell>
          <cell r="H62" t="str">
            <v>Staff Costs</v>
          </cell>
          <cell r="I62">
            <v>59</v>
          </cell>
          <cell r="J62" t="str">
            <v>Payroll</v>
          </cell>
          <cell r="K62">
            <v>61</v>
          </cell>
          <cell r="L62" t="str">
            <v>Bonuses &amp; Goals</v>
          </cell>
          <cell r="M62" t="str">
            <v>221022</v>
          </cell>
          <cell r="N62" t="str">
            <v>Bonuses &amp; Goals</v>
          </cell>
          <cell r="O62" t="str">
            <v>221022</v>
          </cell>
          <cell r="P62">
            <v>61</v>
          </cell>
          <cell r="Q62" t="str">
            <v>221022</v>
          </cell>
          <cell r="R62" t="str">
            <v>Bonuses</v>
          </cell>
          <cell r="S62" t="str">
            <v>E</v>
          </cell>
          <cell r="T62" t="str">
            <v>2210.USWAGES</v>
          </cell>
          <cell r="U62" t="str">
            <v>Wages and Salaries - US Wages and Salaries</v>
          </cell>
        </row>
        <row r="63">
          <cell r="A63">
            <v>1</v>
          </cell>
          <cell r="B63" t="str">
            <v>P&amp;L Statement</v>
          </cell>
          <cell r="C63">
            <v>1</v>
          </cell>
          <cell r="D63" t="str">
            <v>Retained Profit</v>
          </cell>
          <cell r="E63">
            <v>59</v>
          </cell>
          <cell r="F63" t="str">
            <v>Total Operating Expenses</v>
          </cell>
          <cell r="G63">
            <v>59</v>
          </cell>
          <cell r="H63" t="str">
            <v>Staff Costs</v>
          </cell>
          <cell r="I63">
            <v>59</v>
          </cell>
          <cell r="J63" t="str">
            <v>Payroll</v>
          </cell>
          <cell r="K63">
            <v>62</v>
          </cell>
          <cell r="L63" t="str">
            <v>Time Not Worked</v>
          </cell>
          <cell r="M63" t="str">
            <v>221024</v>
          </cell>
          <cell r="N63" t="str">
            <v>Time Not Worked</v>
          </cell>
          <cell r="O63" t="str">
            <v>221024</v>
          </cell>
          <cell r="P63">
            <v>62</v>
          </cell>
          <cell r="Q63" t="str">
            <v>221024</v>
          </cell>
          <cell r="R63" t="str">
            <v>TNW</v>
          </cell>
          <cell r="S63" t="str">
            <v>E</v>
          </cell>
          <cell r="T63" t="str">
            <v>2210.USWAGES</v>
          </cell>
          <cell r="U63" t="str">
            <v>Wages and Salaries - US Wages and Salaries</v>
          </cell>
        </row>
        <row r="64">
          <cell r="A64">
            <v>1</v>
          </cell>
          <cell r="B64" t="str">
            <v>P&amp;L Statement</v>
          </cell>
          <cell r="C64">
            <v>1</v>
          </cell>
          <cell r="D64" t="str">
            <v>Retained Profit</v>
          </cell>
          <cell r="E64">
            <v>59</v>
          </cell>
          <cell r="F64" t="str">
            <v>Total Operating Expenses</v>
          </cell>
          <cell r="G64">
            <v>59</v>
          </cell>
          <cell r="H64" t="str">
            <v>Staff Costs</v>
          </cell>
          <cell r="I64">
            <v>59</v>
          </cell>
          <cell r="J64" t="str">
            <v>Payroll</v>
          </cell>
          <cell r="K64">
            <v>63</v>
          </cell>
          <cell r="L64" t="str">
            <v>Other Salaries</v>
          </cell>
          <cell r="M64" t="str">
            <v>221025</v>
          </cell>
          <cell r="N64" t="str">
            <v>Other Salaries</v>
          </cell>
          <cell r="O64" t="str">
            <v>221025</v>
          </cell>
          <cell r="P64">
            <v>63</v>
          </cell>
          <cell r="Q64" t="str">
            <v>221025</v>
          </cell>
          <cell r="R64" t="str">
            <v>OthSalary</v>
          </cell>
          <cell r="S64" t="str">
            <v>E</v>
          </cell>
          <cell r="T64" t="str">
            <v>2210.USWAGES</v>
          </cell>
          <cell r="U64" t="str">
            <v>Wages and Salaries - US Wages and Salaries</v>
          </cell>
        </row>
        <row r="65">
          <cell r="A65">
            <v>1</v>
          </cell>
          <cell r="B65" t="str">
            <v>P&amp;L Statement</v>
          </cell>
          <cell r="C65">
            <v>1</v>
          </cell>
          <cell r="D65" t="str">
            <v>Retained Profit</v>
          </cell>
          <cell r="E65">
            <v>59</v>
          </cell>
          <cell r="F65" t="str">
            <v>Total Operating Expenses</v>
          </cell>
          <cell r="G65">
            <v>59</v>
          </cell>
          <cell r="H65" t="str">
            <v>Staff Costs</v>
          </cell>
          <cell r="I65">
            <v>64</v>
          </cell>
          <cell r="J65" t="str">
            <v>Benefits</v>
          </cell>
          <cell r="K65">
            <v>64</v>
          </cell>
          <cell r="L65" t="str">
            <v>Health Care</v>
          </cell>
          <cell r="M65" t="str">
            <v>221026</v>
          </cell>
          <cell r="N65" t="str">
            <v>Health Care</v>
          </cell>
          <cell r="O65" t="str">
            <v>221026</v>
          </cell>
          <cell r="P65">
            <v>64</v>
          </cell>
          <cell r="Q65" t="str">
            <v>221026</v>
          </cell>
          <cell r="R65" t="str">
            <v>HealthCare</v>
          </cell>
          <cell r="S65" t="str">
            <v>E</v>
          </cell>
          <cell r="T65" t="str">
            <v>2210.USHEALTH</v>
          </cell>
          <cell r="U65" t="str">
            <v>Wages and Salaries - Benefits - Health Insurance</v>
          </cell>
        </row>
        <row r="66">
          <cell r="A66">
            <v>1</v>
          </cell>
          <cell r="B66" t="str">
            <v>P&amp;L Statement</v>
          </cell>
          <cell r="C66">
            <v>1</v>
          </cell>
          <cell r="D66" t="str">
            <v>Retained Profit</v>
          </cell>
          <cell r="E66">
            <v>59</v>
          </cell>
          <cell r="F66" t="str">
            <v>Total Operating Expenses</v>
          </cell>
          <cell r="G66">
            <v>59</v>
          </cell>
          <cell r="H66" t="str">
            <v>Staff Costs</v>
          </cell>
          <cell r="I66">
            <v>64</v>
          </cell>
          <cell r="J66" t="str">
            <v>Benefits</v>
          </cell>
          <cell r="K66">
            <v>65</v>
          </cell>
          <cell r="L66" t="str">
            <v>Pension</v>
          </cell>
          <cell r="M66" t="str">
            <v>223020</v>
          </cell>
          <cell r="N66" t="str">
            <v>Pension</v>
          </cell>
          <cell r="O66" t="str">
            <v>223020</v>
          </cell>
          <cell r="P66">
            <v>65</v>
          </cell>
          <cell r="Q66" t="str">
            <v>223020</v>
          </cell>
          <cell r="R66" t="str">
            <v>Pension</v>
          </cell>
          <cell r="S66" t="str">
            <v>E</v>
          </cell>
          <cell r="T66" t="str">
            <v>2230.USPENSION</v>
          </cell>
          <cell r="U66" t="str">
            <v>Other Pension Costs - Pension</v>
          </cell>
        </row>
        <row r="67">
          <cell r="A67">
            <v>1</v>
          </cell>
          <cell r="B67" t="str">
            <v>P&amp;L Statement</v>
          </cell>
          <cell r="C67">
            <v>1</v>
          </cell>
          <cell r="D67" t="str">
            <v>Retained Profit</v>
          </cell>
          <cell r="E67">
            <v>59</v>
          </cell>
          <cell r="F67" t="str">
            <v>Total Operating Expenses</v>
          </cell>
          <cell r="G67">
            <v>59</v>
          </cell>
          <cell r="H67" t="str">
            <v>Staff Costs</v>
          </cell>
          <cell r="I67">
            <v>64</v>
          </cell>
          <cell r="J67" t="str">
            <v>Benefits</v>
          </cell>
          <cell r="K67">
            <v>66</v>
          </cell>
          <cell r="L67" t="str">
            <v>Life Insurance</v>
          </cell>
          <cell r="M67" t="str">
            <v>221027</v>
          </cell>
          <cell r="N67" t="str">
            <v>Life Insurance</v>
          </cell>
          <cell r="O67" t="str">
            <v>221027</v>
          </cell>
          <cell r="P67">
            <v>66</v>
          </cell>
          <cell r="Q67" t="str">
            <v>221027</v>
          </cell>
          <cell r="R67" t="str">
            <v>LifeIns</v>
          </cell>
          <cell r="S67" t="str">
            <v>E</v>
          </cell>
          <cell r="T67" t="str">
            <v>2210.USLIFE</v>
          </cell>
          <cell r="U67" t="str">
            <v>Wages and Salaries - Benefits - Life Insurance</v>
          </cell>
        </row>
        <row r="68">
          <cell r="A68">
            <v>1</v>
          </cell>
          <cell r="B68" t="str">
            <v>P&amp;L Statement</v>
          </cell>
          <cell r="C68">
            <v>1</v>
          </cell>
          <cell r="D68" t="str">
            <v>Retained Profit</v>
          </cell>
          <cell r="E68">
            <v>59</v>
          </cell>
          <cell r="F68" t="str">
            <v>Total Operating Expenses</v>
          </cell>
          <cell r="G68">
            <v>59</v>
          </cell>
          <cell r="H68" t="str">
            <v>Staff Costs</v>
          </cell>
          <cell r="I68">
            <v>64</v>
          </cell>
          <cell r="J68" t="str">
            <v>Benefits</v>
          </cell>
          <cell r="K68">
            <v>67</v>
          </cell>
          <cell r="L68" t="str">
            <v>Thrift Plan</v>
          </cell>
          <cell r="M68" t="str">
            <v>221028</v>
          </cell>
          <cell r="N68" t="str">
            <v>Thrift Plan</v>
          </cell>
          <cell r="O68" t="str">
            <v>221028</v>
          </cell>
          <cell r="P68">
            <v>67</v>
          </cell>
          <cell r="Q68" t="str">
            <v>221028</v>
          </cell>
          <cell r="R68" t="str">
            <v>ThriftPlan</v>
          </cell>
          <cell r="S68" t="str">
            <v>E</v>
          </cell>
          <cell r="T68" t="str">
            <v>2210.USTHRIFT</v>
          </cell>
          <cell r="U68" t="str">
            <v>Wages and Salaries - Benefits - Thrift Plan</v>
          </cell>
        </row>
        <row r="69">
          <cell r="A69">
            <v>1</v>
          </cell>
          <cell r="B69" t="str">
            <v>P&amp;L Statement</v>
          </cell>
          <cell r="C69">
            <v>1</v>
          </cell>
          <cell r="D69" t="str">
            <v>Retained Profit</v>
          </cell>
          <cell r="E69">
            <v>59</v>
          </cell>
          <cell r="F69" t="str">
            <v>Total Operating Expenses</v>
          </cell>
          <cell r="G69">
            <v>59</v>
          </cell>
          <cell r="H69" t="str">
            <v>Staff Costs</v>
          </cell>
          <cell r="I69">
            <v>64</v>
          </cell>
          <cell r="J69" t="str">
            <v>Benefits</v>
          </cell>
          <cell r="K69">
            <v>68</v>
          </cell>
          <cell r="L69" t="str">
            <v>FAS 106</v>
          </cell>
          <cell r="M69" t="str">
            <v>223021</v>
          </cell>
          <cell r="N69" t="str">
            <v>FAS 106</v>
          </cell>
          <cell r="O69" t="str">
            <v>223021</v>
          </cell>
          <cell r="P69">
            <v>68</v>
          </cell>
          <cell r="Q69" t="str">
            <v>223021</v>
          </cell>
          <cell r="R69" t="str">
            <v>FAS106</v>
          </cell>
          <cell r="S69" t="str">
            <v>E</v>
          </cell>
          <cell r="T69" t="str">
            <v>2230.USFAS106</v>
          </cell>
          <cell r="U69" t="str">
            <v>Other Pension Costs - FAS 106</v>
          </cell>
        </row>
        <row r="70">
          <cell r="A70">
            <v>1</v>
          </cell>
          <cell r="B70" t="str">
            <v>P&amp;L Statement</v>
          </cell>
          <cell r="C70">
            <v>1</v>
          </cell>
          <cell r="D70" t="str">
            <v>Retained Profit</v>
          </cell>
          <cell r="E70">
            <v>59</v>
          </cell>
          <cell r="F70" t="str">
            <v>Total Operating Expenses</v>
          </cell>
          <cell r="G70">
            <v>59</v>
          </cell>
          <cell r="H70" t="str">
            <v>Staff Costs</v>
          </cell>
          <cell r="I70">
            <v>64</v>
          </cell>
          <cell r="J70" t="str">
            <v>Benefits</v>
          </cell>
          <cell r="K70">
            <v>69</v>
          </cell>
          <cell r="L70" t="str">
            <v>FAS 112</v>
          </cell>
          <cell r="M70" t="str">
            <v>221029</v>
          </cell>
          <cell r="N70" t="str">
            <v>FAS 112</v>
          </cell>
          <cell r="O70" t="str">
            <v>221029</v>
          </cell>
          <cell r="P70">
            <v>69</v>
          </cell>
          <cell r="Q70" t="str">
            <v>221029</v>
          </cell>
          <cell r="R70" t="str">
            <v>FAS112</v>
          </cell>
          <cell r="S70" t="str">
            <v>E</v>
          </cell>
          <cell r="T70" t="str">
            <v>2210.USFAS112</v>
          </cell>
          <cell r="U70" t="str">
            <v>Wages and Salaries - Benefits - FAS 112</v>
          </cell>
        </row>
        <row r="71">
          <cell r="A71">
            <v>1</v>
          </cell>
          <cell r="B71" t="str">
            <v>P&amp;L Statement</v>
          </cell>
          <cell r="C71">
            <v>1</v>
          </cell>
          <cell r="D71" t="str">
            <v>Retained Profit</v>
          </cell>
          <cell r="E71">
            <v>59</v>
          </cell>
          <cell r="F71" t="str">
            <v>Total Operating Expenses</v>
          </cell>
          <cell r="G71">
            <v>59</v>
          </cell>
          <cell r="H71" t="str">
            <v>Staff Costs</v>
          </cell>
          <cell r="I71">
            <v>64</v>
          </cell>
          <cell r="J71" t="str">
            <v>Benefits</v>
          </cell>
          <cell r="K71">
            <v>70</v>
          </cell>
          <cell r="L71" t="str">
            <v>Workers Comp</v>
          </cell>
          <cell r="M71" t="str">
            <v>221030</v>
          </cell>
          <cell r="N71" t="str">
            <v>Workers Comp</v>
          </cell>
          <cell r="O71" t="str">
            <v>221030</v>
          </cell>
          <cell r="P71">
            <v>70</v>
          </cell>
          <cell r="Q71" t="str">
            <v>221030</v>
          </cell>
          <cell r="R71" t="str">
            <v>WrkrsComp</v>
          </cell>
          <cell r="S71" t="str">
            <v>E</v>
          </cell>
          <cell r="T71" t="str">
            <v>2210.USWORKCOMP</v>
          </cell>
          <cell r="U71" t="str">
            <v>Wages and Salaries - Benefits - Workers Comp</v>
          </cell>
        </row>
        <row r="72">
          <cell r="A72">
            <v>1</v>
          </cell>
          <cell r="B72" t="str">
            <v>P&amp;L Statement</v>
          </cell>
          <cell r="C72">
            <v>1</v>
          </cell>
          <cell r="D72" t="str">
            <v>Retained Profit</v>
          </cell>
          <cell r="E72">
            <v>59</v>
          </cell>
          <cell r="F72" t="str">
            <v>Total Operating Expenses</v>
          </cell>
          <cell r="G72">
            <v>59</v>
          </cell>
          <cell r="H72" t="str">
            <v>Staff Costs</v>
          </cell>
          <cell r="I72">
            <v>64</v>
          </cell>
          <cell r="J72" t="str">
            <v>Benefits</v>
          </cell>
          <cell r="K72">
            <v>71</v>
          </cell>
          <cell r="L72" t="str">
            <v>Other Benefits</v>
          </cell>
          <cell r="M72" t="str">
            <v>221031</v>
          </cell>
          <cell r="N72" t="str">
            <v>Other Benefits</v>
          </cell>
          <cell r="O72" t="str">
            <v>221031</v>
          </cell>
          <cell r="P72">
            <v>71</v>
          </cell>
          <cell r="Q72" t="str">
            <v>221031</v>
          </cell>
          <cell r="R72" t="str">
            <v>OthBenefit</v>
          </cell>
          <cell r="S72" t="str">
            <v>E</v>
          </cell>
          <cell r="T72" t="str">
            <v>2210.USBENOTH</v>
          </cell>
          <cell r="U72" t="str">
            <v>Wages and Salaries - Benefits - Other</v>
          </cell>
        </row>
        <row r="73">
          <cell r="A73">
            <v>1</v>
          </cell>
          <cell r="B73" t="str">
            <v>P&amp;L Statement</v>
          </cell>
          <cell r="C73">
            <v>1</v>
          </cell>
          <cell r="D73" t="str">
            <v>Retained Profit</v>
          </cell>
          <cell r="E73">
            <v>59</v>
          </cell>
          <cell r="F73" t="str">
            <v>Total Operating Expenses</v>
          </cell>
          <cell r="G73">
            <v>59</v>
          </cell>
          <cell r="H73" t="str">
            <v>Staff Costs</v>
          </cell>
          <cell r="I73">
            <v>72</v>
          </cell>
          <cell r="J73" t="str">
            <v>Payroll Taxes</v>
          </cell>
          <cell r="K73">
            <v>72</v>
          </cell>
          <cell r="L73" t="str">
            <v>Payroll Taxes</v>
          </cell>
          <cell r="M73" t="e">
            <v>#N/A</v>
          </cell>
          <cell r="N73" t="str">
            <v>Payroll Taxes</v>
          </cell>
          <cell r="O73" t="e">
            <v>#N/A</v>
          </cell>
          <cell r="P73">
            <v>72</v>
          </cell>
          <cell r="Q73" t="str">
            <v>222000</v>
          </cell>
          <cell r="R73" t="str">
            <v>PayrollTax</v>
          </cell>
          <cell r="S73" t="str">
            <v>E</v>
          </cell>
          <cell r="T73" t="str">
            <v>2220.USPAYROLL</v>
          </cell>
          <cell r="U73" t="str">
            <v>Social Security Costs - US Payroll Taxes</v>
          </cell>
        </row>
        <row r="74">
          <cell r="A74">
            <v>1</v>
          </cell>
          <cell r="B74" t="str">
            <v>P&amp;L Statement</v>
          </cell>
          <cell r="C74">
            <v>1</v>
          </cell>
          <cell r="D74" t="str">
            <v>Retained Profit</v>
          </cell>
          <cell r="E74">
            <v>59</v>
          </cell>
          <cell r="F74" t="str">
            <v>Total Operating Expenses</v>
          </cell>
          <cell r="G74">
            <v>73</v>
          </cell>
          <cell r="H74" t="str">
            <v>Capitalized Salaries</v>
          </cell>
          <cell r="I74">
            <v>73</v>
          </cell>
          <cell r="J74" t="str">
            <v>Capitalized Salaries</v>
          </cell>
          <cell r="K74">
            <v>73</v>
          </cell>
          <cell r="L74" t="str">
            <v>Capitalized Salaries</v>
          </cell>
          <cell r="M74" t="str">
            <v>225000</v>
          </cell>
          <cell r="N74" t="str">
            <v>Capitalized Salaries</v>
          </cell>
          <cell r="O74" t="str">
            <v>225000</v>
          </cell>
          <cell r="P74">
            <v>73</v>
          </cell>
          <cell r="Q74" t="str">
            <v>225000</v>
          </cell>
          <cell r="R74" t="str">
            <v>CapSalary</v>
          </cell>
          <cell r="S74" t="str">
            <v>E</v>
          </cell>
          <cell r="T74" t="str">
            <v>2250</v>
          </cell>
          <cell r="U74" t="str">
            <v>Capitalised Salaries</v>
          </cell>
        </row>
        <row r="75">
          <cell r="A75">
            <v>1</v>
          </cell>
          <cell r="B75" t="str">
            <v>P&amp;L Statement</v>
          </cell>
          <cell r="C75">
            <v>1</v>
          </cell>
          <cell r="D75" t="str">
            <v>Retained Profit</v>
          </cell>
          <cell r="E75">
            <v>59</v>
          </cell>
          <cell r="F75" t="str">
            <v>Total Operating Expenses</v>
          </cell>
          <cell r="G75">
            <v>74</v>
          </cell>
          <cell r="H75" t="str">
            <v>Other Expenses</v>
          </cell>
          <cell r="I75">
            <v>74</v>
          </cell>
          <cell r="J75" t="str">
            <v>Other Expenses</v>
          </cell>
          <cell r="K75">
            <v>74</v>
          </cell>
          <cell r="L75" t="str">
            <v>Materials</v>
          </cell>
          <cell r="M75" t="str">
            <v>256020</v>
          </cell>
          <cell r="N75" t="str">
            <v>Materials</v>
          </cell>
          <cell r="O75" t="str">
            <v>256020</v>
          </cell>
          <cell r="P75">
            <v>74</v>
          </cell>
          <cell r="Q75" t="str">
            <v>256020</v>
          </cell>
          <cell r="R75" t="str">
            <v>Materials</v>
          </cell>
          <cell r="S75" t="str">
            <v>E</v>
          </cell>
          <cell r="T75" t="str">
            <v>2560.USMATERIAL</v>
          </cell>
          <cell r="U75" t="str">
            <v>US Materials</v>
          </cell>
        </row>
        <row r="76">
          <cell r="A76">
            <v>1</v>
          </cell>
          <cell r="B76" t="str">
            <v>P&amp;L Statement</v>
          </cell>
          <cell r="C76">
            <v>1</v>
          </cell>
          <cell r="D76" t="str">
            <v>Retained Profit</v>
          </cell>
          <cell r="E76">
            <v>59</v>
          </cell>
          <cell r="F76" t="str">
            <v>Total Operating Expenses</v>
          </cell>
          <cell r="G76">
            <v>74</v>
          </cell>
          <cell r="H76" t="str">
            <v>Other Expenses</v>
          </cell>
          <cell r="I76">
            <v>74</v>
          </cell>
          <cell r="J76" t="str">
            <v>Other Expenses</v>
          </cell>
          <cell r="K76">
            <v>75</v>
          </cell>
          <cell r="L76" t="str">
            <v>Consultants</v>
          </cell>
          <cell r="M76" t="str">
            <v>256021</v>
          </cell>
          <cell r="N76" t="str">
            <v>Consultants</v>
          </cell>
          <cell r="O76" t="str">
            <v>256021</v>
          </cell>
          <cell r="P76">
            <v>75</v>
          </cell>
          <cell r="Q76" t="str">
            <v>256021</v>
          </cell>
          <cell r="R76" t="str">
            <v>Consultant</v>
          </cell>
          <cell r="S76" t="str">
            <v>E</v>
          </cell>
          <cell r="T76" t="str">
            <v>2560.USCONSULT</v>
          </cell>
          <cell r="U76" t="str">
            <v>US Consultancy, Legal &amp; Profession</v>
          </cell>
        </row>
        <row r="77">
          <cell r="A77">
            <v>1</v>
          </cell>
          <cell r="B77" t="str">
            <v>P&amp;L Statement</v>
          </cell>
          <cell r="C77">
            <v>1</v>
          </cell>
          <cell r="D77" t="str">
            <v>Retained Profit</v>
          </cell>
          <cell r="E77">
            <v>59</v>
          </cell>
          <cell r="F77" t="str">
            <v>Total Operating Expenses</v>
          </cell>
          <cell r="G77">
            <v>74</v>
          </cell>
          <cell r="H77" t="str">
            <v>Other Expenses</v>
          </cell>
          <cell r="I77">
            <v>74</v>
          </cell>
          <cell r="J77" t="str">
            <v>Other Expenses</v>
          </cell>
          <cell r="K77">
            <v>76</v>
          </cell>
          <cell r="L77" t="str">
            <v>Contractors</v>
          </cell>
          <cell r="M77" t="str">
            <v>256022</v>
          </cell>
          <cell r="N77" t="str">
            <v>Contractors</v>
          </cell>
          <cell r="O77" t="str">
            <v>256022</v>
          </cell>
          <cell r="P77">
            <v>76</v>
          </cell>
          <cell r="Q77" t="str">
            <v>256022</v>
          </cell>
          <cell r="R77" t="str">
            <v>Contractor</v>
          </cell>
          <cell r="S77" t="str">
            <v>E</v>
          </cell>
          <cell r="T77" t="str">
            <v>2560.USCONSULT</v>
          </cell>
          <cell r="U77" t="str">
            <v>US Consultancy, Legal &amp; Profession</v>
          </cell>
        </row>
        <row r="78">
          <cell r="A78">
            <v>1</v>
          </cell>
          <cell r="B78" t="str">
            <v>P&amp;L Statement</v>
          </cell>
          <cell r="C78">
            <v>1</v>
          </cell>
          <cell r="D78" t="str">
            <v>Retained Profit</v>
          </cell>
          <cell r="E78">
            <v>59</v>
          </cell>
          <cell r="F78" t="str">
            <v>Total Operating Expenses</v>
          </cell>
          <cell r="G78">
            <v>74</v>
          </cell>
          <cell r="H78" t="str">
            <v>Other Expenses</v>
          </cell>
          <cell r="I78">
            <v>74</v>
          </cell>
          <cell r="J78" t="str">
            <v>Other Expenses</v>
          </cell>
          <cell r="K78">
            <v>77</v>
          </cell>
          <cell r="L78" t="str">
            <v>Rents</v>
          </cell>
          <cell r="M78" t="str">
            <v>256023</v>
          </cell>
          <cell r="N78" t="str">
            <v>Rents</v>
          </cell>
          <cell r="O78" t="str">
            <v>256023</v>
          </cell>
          <cell r="P78">
            <v>77</v>
          </cell>
          <cell r="Q78" t="str">
            <v>256023</v>
          </cell>
          <cell r="R78" t="str">
            <v>Rents</v>
          </cell>
          <cell r="S78" t="str">
            <v>E</v>
          </cell>
          <cell r="T78" t="str">
            <v>2560.USRENT</v>
          </cell>
          <cell r="U78" t="str">
            <v>US Rents</v>
          </cell>
        </row>
        <row r="79">
          <cell r="A79">
            <v>1</v>
          </cell>
          <cell r="B79" t="str">
            <v>P&amp;L Statement</v>
          </cell>
          <cell r="C79">
            <v>1</v>
          </cell>
          <cell r="D79" t="str">
            <v>Retained Profit</v>
          </cell>
          <cell r="E79">
            <v>59</v>
          </cell>
          <cell r="F79" t="str">
            <v>Total Operating Expenses</v>
          </cell>
          <cell r="G79">
            <v>74</v>
          </cell>
          <cell r="H79" t="str">
            <v>Other Expenses</v>
          </cell>
          <cell r="I79">
            <v>74</v>
          </cell>
          <cell r="J79" t="str">
            <v>Other Expenses</v>
          </cell>
          <cell r="K79">
            <v>77</v>
          </cell>
          <cell r="L79" t="str">
            <v>Rents</v>
          </cell>
          <cell r="M79" t="str">
            <v>256023</v>
          </cell>
          <cell r="N79" t="str">
            <v>Rents-NE Elim</v>
          </cell>
          <cell r="O79" t="e">
            <v>#N/A</v>
          </cell>
          <cell r="P79">
            <v>78</v>
          </cell>
          <cell r="Q79" t="str">
            <v>2561NE</v>
          </cell>
          <cell r="R79" t="str">
            <v>RentsICNE</v>
          </cell>
          <cell r="S79" t="str">
            <v>E</v>
          </cell>
          <cell r="T79" t="str">
            <v>2560.USRENT</v>
          </cell>
          <cell r="U79" t="str">
            <v>US Rents</v>
          </cell>
        </row>
        <row r="80">
          <cell r="A80">
            <v>1</v>
          </cell>
          <cell r="B80" t="str">
            <v>P&amp;L Statement</v>
          </cell>
          <cell r="C80">
            <v>1</v>
          </cell>
          <cell r="D80" t="str">
            <v>Retained Profit</v>
          </cell>
          <cell r="E80">
            <v>59</v>
          </cell>
          <cell r="F80" t="str">
            <v>Total Operating Expenses</v>
          </cell>
          <cell r="G80">
            <v>74</v>
          </cell>
          <cell r="H80" t="str">
            <v>Other Expenses</v>
          </cell>
          <cell r="I80">
            <v>74</v>
          </cell>
          <cell r="J80" t="str">
            <v>Other Expenses</v>
          </cell>
          <cell r="K80">
            <v>77</v>
          </cell>
          <cell r="L80" t="str">
            <v>Rents</v>
          </cell>
          <cell r="M80" t="str">
            <v>256023</v>
          </cell>
          <cell r="N80" t="str">
            <v>Rents-NY Elim</v>
          </cell>
          <cell r="O80" t="e">
            <v>#N/A</v>
          </cell>
          <cell r="P80">
            <v>79</v>
          </cell>
          <cell r="Q80" t="str">
            <v>2561NY</v>
          </cell>
          <cell r="R80" t="str">
            <v>RentsICNY</v>
          </cell>
          <cell r="S80" t="str">
            <v>E</v>
          </cell>
          <cell r="T80" t="str">
            <v>2560.USRENT</v>
          </cell>
          <cell r="U80" t="str">
            <v>US Rents</v>
          </cell>
        </row>
        <row r="81">
          <cell r="A81">
            <v>1</v>
          </cell>
          <cell r="B81" t="str">
            <v>P&amp;L Statement</v>
          </cell>
          <cell r="C81">
            <v>1</v>
          </cell>
          <cell r="D81" t="str">
            <v>Retained Profit</v>
          </cell>
          <cell r="E81">
            <v>59</v>
          </cell>
          <cell r="F81" t="str">
            <v>Total Operating Expenses</v>
          </cell>
          <cell r="G81">
            <v>74</v>
          </cell>
          <cell r="H81" t="str">
            <v>Other Expenses</v>
          </cell>
          <cell r="I81">
            <v>74</v>
          </cell>
          <cell r="J81" t="str">
            <v>Other Expenses</v>
          </cell>
          <cell r="K81">
            <v>77</v>
          </cell>
          <cell r="L81" t="str">
            <v>Rents</v>
          </cell>
          <cell r="M81" t="str">
            <v>256023</v>
          </cell>
          <cell r="N81" t="str">
            <v>Rents-ALL Elim</v>
          </cell>
          <cell r="O81" t="e">
            <v>#N/A</v>
          </cell>
          <cell r="P81">
            <v>80</v>
          </cell>
          <cell r="Q81" t="str">
            <v>2561AL</v>
          </cell>
          <cell r="R81" t="str">
            <v>RentsICALL</v>
          </cell>
          <cell r="S81" t="str">
            <v>E</v>
          </cell>
          <cell r="T81" t="str">
            <v>2560.USRENT</v>
          </cell>
          <cell r="U81" t="str">
            <v>US Rents</v>
          </cell>
        </row>
        <row r="82">
          <cell r="A82">
            <v>1</v>
          </cell>
          <cell r="B82" t="str">
            <v>P&amp;L Statement</v>
          </cell>
          <cell r="C82">
            <v>1</v>
          </cell>
          <cell r="D82" t="str">
            <v>Retained Profit</v>
          </cell>
          <cell r="E82">
            <v>59</v>
          </cell>
          <cell r="F82" t="str">
            <v>Total Operating Expenses</v>
          </cell>
          <cell r="G82">
            <v>74</v>
          </cell>
          <cell r="H82" t="str">
            <v>Other Expenses</v>
          </cell>
          <cell r="I82">
            <v>74</v>
          </cell>
          <cell r="J82" t="str">
            <v>Other Expenses</v>
          </cell>
          <cell r="K82">
            <v>81</v>
          </cell>
          <cell r="L82" t="str">
            <v>Hardware</v>
          </cell>
          <cell r="M82" t="str">
            <v>256024</v>
          </cell>
          <cell r="N82" t="str">
            <v>Hardware</v>
          </cell>
          <cell r="O82" t="str">
            <v>256024</v>
          </cell>
          <cell r="P82">
            <v>81</v>
          </cell>
          <cell r="Q82" t="str">
            <v>256024</v>
          </cell>
          <cell r="R82" t="str">
            <v>Hardware</v>
          </cell>
          <cell r="S82" t="str">
            <v>E</v>
          </cell>
          <cell r="T82" t="str">
            <v>2560.USHWSW</v>
          </cell>
          <cell r="U82" t="str">
            <v>US Hardware/Software</v>
          </cell>
        </row>
        <row r="83">
          <cell r="A83">
            <v>1</v>
          </cell>
          <cell r="B83" t="str">
            <v>P&amp;L Statement</v>
          </cell>
          <cell r="C83">
            <v>1</v>
          </cell>
          <cell r="D83" t="str">
            <v>Retained Profit</v>
          </cell>
          <cell r="E83">
            <v>59</v>
          </cell>
          <cell r="F83" t="str">
            <v>Total Operating Expenses</v>
          </cell>
          <cell r="G83">
            <v>74</v>
          </cell>
          <cell r="H83" t="str">
            <v>Other Expenses</v>
          </cell>
          <cell r="I83">
            <v>74</v>
          </cell>
          <cell r="J83" t="str">
            <v>Other Expenses</v>
          </cell>
          <cell r="K83">
            <v>82</v>
          </cell>
          <cell r="L83" t="str">
            <v>Software</v>
          </cell>
          <cell r="M83" t="str">
            <v>256025</v>
          </cell>
          <cell r="N83" t="str">
            <v>Software</v>
          </cell>
          <cell r="O83" t="str">
            <v>256025</v>
          </cell>
          <cell r="P83">
            <v>82</v>
          </cell>
          <cell r="Q83" t="str">
            <v>256025</v>
          </cell>
          <cell r="R83" t="str">
            <v>Software</v>
          </cell>
          <cell r="S83" t="str">
            <v>E</v>
          </cell>
          <cell r="T83" t="str">
            <v>2560.USHWSW</v>
          </cell>
          <cell r="U83" t="str">
            <v>US Hardware/Software</v>
          </cell>
        </row>
        <row r="84">
          <cell r="A84">
            <v>1</v>
          </cell>
          <cell r="B84" t="str">
            <v>P&amp;L Statement</v>
          </cell>
          <cell r="C84">
            <v>1</v>
          </cell>
          <cell r="D84" t="str">
            <v>Retained Profit</v>
          </cell>
          <cell r="E84">
            <v>59</v>
          </cell>
          <cell r="F84" t="str">
            <v>Total Operating Expenses</v>
          </cell>
          <cell r="G84">
            <v>74</v>
          </cell>
          <cell r="H84" t="str">
            <v>Other Expenses</v>
          </cell>
          <cell r="I84">
            <v>74</v>
          </cell>
          <cell r="J84" t="str">
            <v>Other Expenses</v>
          </cell>
          <cell r="K84">
            <v>83</v>
          </cell>
          <cell r="L84" t="str">
            <v>NGG Group Cost Billings</v>
          </cell>
          <cell r="M84" t="str">
            <v>285000</v>
          </cell>
          <cell r="N84" t="str">
            <v>NGG Group Cost Billings</v>
          </cell>
          <cell r="O84" t="str">
            <v>285000</v>
          </cell>
          <cell r="P84">
            <v>83</v>
          </cell>
          <cell r="Q84" t="str">
            <v>285000</v>
          </cell>
          <cell r="R84" t="str">
            <v>NGGBillngs</v>
          </cell>
          <cell r="S84" t="str">
            <v>E</v>
          </cell>
          <cell r="T84" t="str">
            <v>2850.GROUP.NGCADJ</v>
          </cell>
          <cell r="U84" t="str">
            <v>2850 - Group</v>
          </cell>
        </row>
        <row r="85">
          <cell r="A85">
            <v>1</v>
          </cell>
          <cell r="B85" t="str">
            <v>P&amp;L Statement</v>
          </cell>
          <cell r="C85">
            <v>1</v>
          </cell>
          <cell r="D85" t="str">
            <v>Retained Profit</v>
          </cell>
          <cell r="E85">
            <v>59</v>
          </cell>
          <cell r="F85" t="str">
            <v>Total Operating Expenses</v>
          </cell>
          <cell r="G85">
            <v>74</v>
          </cell>
          <cell r="H85" t="str">
            <v>Other Expenses</v>
          </cell>
          <cell r="I85">
            <v>74</v>
          </cell>
          <cell r="J85" t="str">
            <v>Other Expenses</v>
          </cell>
          <cell r="K85">
            <v>84</v>
          </cell>
          <cell r="L85" t="str">
            <v>Other</v>
          </cell>
          <cell r="M85" t="str">
            <v>256027</v>
          </cell>
          <cell r="N85" t="str">
            <v>Other US</v>
          </cell>
          <cell r="O85" t="str">
            <v>256026</v>
          </cell>
          <cell r="P85">
            <v>84</v>
          </cell>
          <cell r="Q85" t="str">
            <v>256026</v>
          </cell>
          <cell r="R85" t="str">
            <v>OthUSExp</v>
          </cell>
          <cell r="S85" t="str">
            <v>E</v>
          </cell>
          <cell r="T85" t="str">
            <v>2560.USOTHER</v>
          </cell>
          <cell r="U85" t="str">
            <v>Other US Operating Charges</v>
          </cell>
        </row>
        <row r="86">
          <cell r="A86">
            <v>1</v>
          </cell>
          <cell r="B86" t="str">
            <v>P&amp;L Statement</v>
          </cell>
          <cell r="C86">
            <v>1</v>
          </cell>
          <cell r="D86" t="str">
            <v>Retained Profit</v>
          </cell>
          <cell r="E86">
            <v>59</v>
          </cell>
          <cell r="F86" t="str">
            <v>Total Operating Expenses</v>
          </cell>
          <cell r="G86">
            <v>74</v>
          </cell>
          <cell r="H86" t="str">
            <v>Other Expenses</v>
          </cell>
          <cell r="I86">
            <v>74</v>
          </cell>
          <cell r="J86" t="str">
            <v>Other Expenses</v>
          </cell>
          <cell r="K86">
            <v>84</v>
          </cell>
          <cell r="L86" t="str">
            <v>Other</v>
          </cell>
          <cell r="M86" t="str">
            <v>256027</v>
          </cell>
          <cell r="N86" t="str">
            <v>Other US-NE Elim</v>
          </cell>
          <cell r="O86" t="e">
            <v>#N/A</v>
          </cell>
          <cell r="P86">
            <v>85</v>
          </cell>
          <cell r="Q86" t="str">
            <v>2560NE</v>
          </cell>
          <cell r="R86" t="str">
            <v>OthUSICNE</v>
          </cell>
          <cell r="S86" t="str">
            <v>E</v>
          </cell>
          <cell r="T86" t="str">
            <v>2560.USOTHER</v>
          </cell>
          <cell r="U86" t="str">
            <v>Other US Operating Charges</v>
          </cell>
        </row>
        <row r="87">
          <cell r="A87">
            <v>1</v>
          </cell>
          <cell r="B87" t="str">
            <v>P&amp;L Statement</v>
          </cell>
          <cell r="C87">
            <v>1</v>
          </cell>
          <cell r="D87" t="str">
            <v>Retained Profit</v>
          </cell>
          <cell r="E87">
            <v>59</v>
          </cell>
          <cell r="F87" t="str">
            <v>Total Operating Expenses</v>
          </cell>
          <cell r="G87">
            <v>74</v>
          </cell>
          <cell r="H87" t="str">
            <v>Other Expenses</v>
          </cell>
          <cell r="I87">
            <v>74</v>
          </cell>
          <cell r="J87" t="str">
            <v>Other Expenses</v>
          </cell>
          <cell r="K87">
            <v>84</v>
          </cell>
          <cell r="L87" t="str">
            <v>Other</v>
          </cell>
          <cell r="M87" t="str">
            <v>256027</v>
          </cell>
          <cell r="N87" t="str">
            <v>Other US-NY Elim</v>
          </cell>
          <cell r="O87" t="e">
            <v>#N/A</v>
          </cell>
          <cell r="P87">
            <v>86</v>
          </cell>
          <cell r="Q87" t="str">
            <v>2560NY</v>
          </cell>
          <cell r="R87" t="str">
            <v>OthUSICNY</v>
          </cell>
          <cell r="S87" t="str">
            <v>E</v>
          </cell>
          <cell r="T87" t="str">
            <v>2560.USOTHER</v>
          </cell>
          <cell r="U87" t="str">
            <v>Other US Operating Charges</v>
          </cell>
        </row>
        <row r="88">
          <cell r="A88">
            <v>1</v>
          </cell>
          <cell r="B88" t="str">
            <v>P&amp;L Statement</v>
          </cell>
          <cell r="C88">
            <v>1</v>
          </cell>
          <cell r="D88" t="str">
            <v>Retained Profit</v>
          </cell>
          <cell r="E88">
            <v>59</v>
          </cell>
          <cell r="F88" t="str">
            <v>Total Operating Expenses</v>
          </cell>
          <cell r="G88">
            <v>74</v>
          </cell>
          <cell r="H88" t="str">
            <v>Other Expenses</v>
          </cell>
          <cell r="I88">
            <v>74</v>
          </cell>
          <cell r="J88" t="str">
            <v>Other Expenses</v>
          </cell>
          <cell r="K88">
            <v>84</v>
          </cell>
          <cell r="L88" t="str">
            <v>Other</v>
          </cell>
          <cell r="M88" t="str">
            <v>256027</v>
          </cell>
          <cell r="N88" t="str">
            <v>Other US-ALL Elim</v>
          </cell>
          <cell r="O88" t="e">
            <v>#N/A</v>
          </cell>
          <cell r="P88">
            <v>87</v>
          </cell>
          <cell r="Q88" t="str">
            <v>2560AL</v>
          </cell>
          <cell r="R88" t="str">
            <v>OthUSICALL</v>
          </cell>
          <cell r="S88" t="str">
            <v>E</v>
          </cell>
          <cell r="T88" t="str">
            <v>2560.USOTHER</v>
          </cell>
          <cell r="U88" t="str">
            <v>Other US Operating Charges</v>
          </cell>
        </row>
        <row r="89">
          <cell r="A89">
            <v>1</v>
          </cell>
          <cell r="B89" t="str">
            <v>P&amp;L Statement</v>
          </cell>
          <cell r="C89">
            <v>1</v>
          </cell>
          <cell r="D89" t="str">
            <v>Retained Profit</v>
          </cell>
          <cell r="E89">
            <v>59</v>
          </cell>
          <cell r="F89" t="str">
            <v>Total Operating Expenses</v>
          </cell>
          <cell r="G89">
            <v>74</v>
          </cell>
          <cell r="H89" t="str">
            <v>Other Expenses</v>
          </cell>
          <cell r="I89">
            <v>74</v>
          </cell>
          <cell r="J89" t="str">
            <v>Other Expenses</v>
          </cell>
          <cell r="K89">
            <v>84</v>
          </cell>
          <cell r="L89" t="str">
            <v>Other</v>
          </cell>
          <cell r="M89" t="str">
            <v>256027</v>
          </cell>
          <cell r="N89" t="str">
            <v>Other</v>
          </cell>
          <cell r="O89" t="str">
            <v>256027</v>
          </cell>
          <cell r="P89">
            <v>88</v>
          </cell>
          <cell r="Q89" t="str">
            <v>256027</v>
          </cell>
          <cell r="R89" t="str">
            <v>OthExpense</v>
          </cell>
          <cell r="S89" t="str">
            <v>E</v>
          </cell>
          <cell r="T89" t="str">
            <v>2560.OTHER</v>
          </cell>
          <cell r="U89" t="str">
            <v>Other Operating Charges</v>
          </cell>
        </row>
        <row r="90">
          <cell r="A90">
            <v>1</v>
          </cell>
          <cell r="B90" t="str">
            <v>P&amp;L Statement</v>
          </cell>
          <cell r="C90">
            <v>1</v>
          </cell>
          <cell r="D90" t="str">
            <v>Retained Profit</v>
          </cell>
          <cell r="E90">
            <v>59</v>
          </cell>
          <cell r="F90" t="str">
            <v>Total Operating Expenses</v>
          </cell>
          <cell r="G90">
            <v>89</v>
          </cell>
          <cell r="H90" t="str">
            <v>Purchased Power - Electricity</v>
          </cell>
          <cell r="I90">
            <v>89</v>
          </cell>
          <cell r="J90" t="str">
            <v>Purchased Power - Electricity</v>
          </cell>
          <cell r="K90">
            <v>89</v>
          </cell>
          <cell r="L90" t="str">
            <v>Purchased Power - Electricity</v>
          </cell>
          <cell r="M90" t="str">
            <v>234000</v>
          </cell>
          <cell r="N90" t="str">
            <v>Purchased Power - Electricity</v>
          </cell>
          <cell r="O90" t="str">
            <v>234000</v>
          </cell>
          <cell r="P90">
            <v>89</v>
          </cell>
          <cell r="Q90" t="str">
            <v>234000</v>
          </cell>
          <cell r="R90" t="str">
            <v>PPElec</v>
          </cell>
          <cell r="S90" t="str">
            <v>E</v>
          </cell>
          <cell r="T90" t="str">
            <v>2340</v>
          </cell>
          <cell r="U90" t="str">
            <v>Purchases of Electricity</v>
          </cell>
        </row>
        <row r="91">
          <cell r="A91">
            <v>1</v>
          </cell>
          <cell r="B91" t="str">
            <v>P&amp;L Statement</v>
          </cell>
          <cell r="C91">
            <v>1</v>
          </cell>
          <cell r="D91" t="str">
            <v>Retained Profit</v>
          </cell>
          <cell r="E91">
            <v>59</v>
          </cell>
          <cell r="F91" t="str">
            <v>Total Operating Expenses</v>
          </cell>
          <cell r="G91">
            <v>89</v>
          </cell>
          <cell r="H91" t="str">
            <v>Purchased Power - Electricity</v>
          </cell>
          <cell r="I91">
            <v>89</v>
          </cell>
          <cell r="J91" t="str">
            <v>Purchased Power - Electricity</v>
          </cell>
          <cell r="K91">
            <v>89</v>
          </cell>
          <cell r="L91" t="str">
            <v>Purchased Power - Electricity</v>
          </cell>
          <cell r="M91" t="str">
            <v>234000</v>
          </cell>
          <cell r="N91" t="str">
            <v>Purch Power-Elec-NE Elim</v>
          </cell>
          <cell r="O91" t="e">
            <v>#N/A</v>
          </cell>
          <cell r="P91">
            <v>90</v>
          </cell>
          <cell r="Q91" t="str">
            <v>2340NE</v>
          </cell>
          <cell r="R91" t="str">
            <v>PPElecNE</v>
          </cell>
          <cell r="S91" t="str">
            <v>E</v>
          </cell>
          <cell r="T91" t="str">
            <v>2340</v>
          </cell>
          <cell r="U91" t="str">
            <v>Purchases of Electricity</v>
          </cell>
        </row>
        <row r="92">
          <cell r="A92">
            <v>1</v>
          </cell>
          <cell r="B92" t="str">
            <v>P&amp;L Statement</v>
          </cell>
          <cell r="C92">
            <v>1</v>
          </cell>
          <cell r="D92" t="str">
            <v>Retained Profit</v>
          </cell>
          <cell r="E92">
            <v>59</v>
          </cell>
          <cell r="F92" t="str">
            <v>Total Operating Expenses</v>
          </cell>
          <cell r="G92">
            <v>89</v>
          </cell>
          <cell r="H92" t="str">
            <v>Purchased Power - Electricity</v>
          </cell>
          <cell r="I92">
            <v>89</v>
          </cell>
          <cell r="J92" t="str">
            <v>Purchased Power - Electricity</v>
          </cell>
          <cell r="K92">
            <v>89</v>
          </cell>
          <cell r="L92" t="str">
            <v>Purchased Power - Electricity</v>
          </cell>
          <cell r="M92" t="str">
            <v>234000</v>
          </cell>
          <cell r="N92" t="str">
            <v>Purch Power-Elec-NY Elim</v>
          </cell>
          <cell r="O92" t="e">
            <v>#N/A</v>
          </cell>
          <cell r="P92">
            <v>91</v>
          </cell>
          <cell r="Q92" t="str">
            <v>2340NY</v>
          </cell>
          <cell r="R92" t="str">
            <v>PPElecNY</v>
          </cell>
          <cell r="S92" t="str">
            <v>E</v>
          </cell>
          <cell r="T92" t="str">
            <v>2340</v>
          </cell>
          <cell r="U92" t="str">
            <v>Purchases of Electricity</v>
          </cell>
        </row>
        <row r="93">
          <cell r="A93">
            <v>1</v>
          </cell>
          <cell r="B93" t="str">
            <v>P&amp;L Statement</v>
          </cell>
          <cell r="C93">
            <v>1</v>
          </cell>
          <cell r="D93" t="str">
            <v>Retained Profit</v>
          </cell>
          <cell r="E93">
            <v>59</v>
          </cell>
          <cell r="F93" t="str">
            <v>Total Operating Expenses</v>
          </cell>
          <cell r="G93">
            <v>89</v>
          </cell>
          <cell r="H93" t="str">
            <v>Purchased Power - Electricity</v>
          </cell>
          <cell r="I93">
            <v>89</v>
          </cell>
          <cell r="J93" t="str">
            <v>Purchased Power - Electricity</v>
          </cell>
          <cell r="K93">
            <v>89</v>
          </cell>
          <cell r="L93" t="str">
            <v>Purchased Power - Electricity</v>
          </cell>
          <cell r="M93" t="str">
            <v>234000</v>
          </cell>
          <cell r="N93" t="str">
            <v>Purch Power-Elec-ALL Elim</v>
          </cell>
          <cell r="O93" t="e">
            <v>#N/A</v>
          </cell>
          <cell r="P93">
            <v>92</v>
          </cell>
          <cell r="Q93" t="str">
            <v>2340AL</v>
          </cell>
          <cell r="R93" t="str">
            <v>PPElecALL</v>
          </cell>
          <cell r="S93" t="str">
            <v>E</v>
          </cell>
          <cell r="T93" t="str">
            <v>2340</v>
          </cell>
          <cell r="U93" t="str">
            <v>Purchases of Electricity</v>
          </cell>
        </row>
        <row r="94">
          <cell r="A94">
            <v>1</v>
          </cell>
          <cell r="B94" t="str">
            <v>P&amp;L Statement</v>
          </cell>
          <cell r="C94">
            <v>1</v>
          </cell>
          <cell r="D94" t="str">
            <v>Retained Profit</v>
          </cell>
          <cell r="E94">
            <v>59</v>
          </cell>
          <cell r="F94" t="str">
            <v>Total Operating Expenses</v>
          </cell>
          <cell r="G94">
            <v>93</v>
          </cell>
          <cell r="H94" t="str">
            <v>Purchased Gas</v>
          </cell>
          <cell r="I94">
            <v>93</v>
          </cell>
          <cell r="J94" t="str">
            <v>Purchased Gas</v>
          </cell>
          <cell r="K94">
            <v>93</v>
          </cell>
          <cell r="L94" t="str">
            <v>Purchased Gas</v>
          </cell>
          <cell r="M94" t="str">
            <v>235000</v>
          </cell>
          <cell r="N94" t="str">
            <v>Purchased Gas</v>
          </cell>
          <cell r="O94" t="str">
            <v>235000</v>
          </cell>
          <cell r="P94">
            <v>93</v>
          </cell>
          <cell r="Q94" t="str">
            <v>235000</v>
          </cell>
          <cell r="R94" t="str">
            <v>PPGas</v>
          </cell>
          <cell r="S94" t="str">
            <v>E</v>
          </cell>
          <cell r="T94" t="str">
            <v>2350</v>
          </cell>
          <cell r="U94" t="str">
            <v>Purchases of Gas</v>
          </cell>
        </row>
        <row r="95">
          <cell r="A95">
            <v>1</v>
          </cell>
          <cell r="B95" t="str">
            <v>P&amp;L Statement</v>
          </cell>
          <cell r="C95">
            <v>1</v>
          </cell>
          <cell r="D95" t="str">
            <v>Retained Profit</v>
          </cell>
          <cell r="E95">
            <v>59</v>
          </cell>
          <cell r="F95" t="str">
            <v>Total Operating Expenses</v>
          </cell>
          <cell r="G95">
            <v>94</v>
          </cell>
          <cell r="H95" t="str">
            <v>Trans Credit from Affiliates</v>
          </cell>
          <cell r="I95">
            <v>94</v>
          </cell>
          <cell r="J95" t="str">
            <v>Trans Credit from Affiliates</v>
          </cell>
          <cell r="K95">
            <v>94</v>
          </cell>
          <cell r="L95" t="str">
            <v>Trans Credit from Affiliates</v>
          </cell>
          <cell r="M95" t="str">
            <v>244021</v>
          </cell>
          <cell r="N95" t="str">
            <v>Trans Credit from Affiliates</v>
          </cell>
          <cell r="O95" t="str">
            <v>244021</v>
          </cell>
          <cell r="P95">
            <v>94</v>
          </cell>
          <cell r="Q95" t="str">
            <v>244021</v>
          </cell>
          <cell r="R95" t="str">
            <v>TrCrdAffil</v>
          </cell>
          <cell r="S95" t="str">
            <v>E</v>
          </cell>
          <cell r="T95" t="str">
            <v>2440</v>
          </cell>
          <cell r="U95" t="str">
            <v>Wheeling</v>
          </cell>
        </row>
        <row r="96">
          <cell r="A96">
            <v>1</v>
          </cell>
          <cell r="B96" t="str">
            <v>P&amp;L Statement</v>
          </cell>
          <cell r="C96">
            <v>1</v>
          </cell>
          <cell r="D96" t="str">
            <v>Retained Profit</v>
          </cell>
          <cell r="E96">
            <v>59</v>
          </cell>
          <cell r="F96" t="str">
            <v>Total Operating Expenses</v>
          </cell>
          <cell r="G96">
            <v>94</v>
          </cell>
          <cell r="H96" t="str">
            <v>Trans Credit from Affiliates</v>
          </cell>
          <cell r="I96">
            <v>94</v>
          </cell>
          <cell r="J96" t="str">
            <v>Trans Credit from Affiliates</v>
          </cell>
          <cell r="K96">
            <v>94</v>
          </cell>
          <cell r="L96" t="str">
            <v>Trans Credit from Affiliates</v>
          </cell>
          <cell r="M96" t="str">
            <v>244021</v>
          </cell>
          <cell r="N96" t="str">
            <v>Trans Credit from Aff-NE Elim</v>
          </cell>
          <cell r="O96" t="e">
            <v>#N/A</v>
          </cell>
          <cell r="P96">
            <v>95</v>
          </cell>
          <cell r="Q96" t="str">
            <v>2440NE</v>
          </cell>
          <cell r="R96" t="str">
            <v>TrCrAff NE</v>
          </cell>
          <cell r="S96" t="str">
            <v>E</v>
          </cell>
          <cell r="T96" t="str">
            <v>2440</v>
          </cell>
          <cell r="U96" t="str">
            <v>Wheeling</v>
          </cell>
        </row>
        <row r="97">
          <cell r="A97">
            <v>1</v>
          </cell>
          <cell r="B97" t="str">
            <v>P&amp;L Statement</v>
          </cell>
          <cell r="C97">
            <v>1</v>
          </cell>
          <cell r="D97" t="str">
            <v>Retained Profit</v>
          </cell>
          <cell r="E97">
            <v>59</v>
          </cell>
          <cell r="F97" t="str">
            <v>Total Operating Expenses</v>
          </cell>
          <cell r="G97">
            <v>94</v>
          </cell>
          <cell r="H97" t="str">
            <v>Trans Credit from Affiliates</v>
          </cell>
          <cell r="I97">
            <v>94</v>
          </cell>
          <cell r="J97" t="str">
            <v>Trans Credit from Affiliates</v>
          </cell>
          <cell r="K97">
            <v>94</v>
          </cell>
          <cell r="L97" t="str">
            <v>Trans Credit from Affiliates</v>
          </cell>
          <cell r="M97" t="str">
            <v>244021</v>
          </cell>
          <cell r="N97" t="str">
            <v>Trans Credit from Aff-NY Elim</v>
          </cell>
          <cell r="O97" t="e">
            <v>#N/A</v>
          </cell>
          <cell r="P97">
            <v>96</v>
          </cell>
          <cell r="Q97" t="str">
            <v>2440NY</v>
          </cell>
          <cell r="R97" t="str">
            <v>TrCrAff NY</v>
          </cell>
          <cell r="S97" t="str">
            <v>E</v>
          </cell>
          <cell r="T97" t="str">
            <v>2440</v>
          </cell>
          <cell r="U97" t="str">
            <v>Wheeling</v>
          </cell>
        </row>
        <row r="98">
          <cell r="A98">
            <v>1</v>
          </cell>
          <cell r="B98" t="str">
            <v>P&amp;L Statement</v>
          </cell>
          <cell r="C98">
            <v>1</v>
          </cell>
          <cell r="D98" t="str">
            <v>Retained Profit</v>
          </cell>
          <cell r="E98">
            <v>59</v>
          </cell>
          <cell r="F98" t="str">
            <v>Total Operating Expenses</v>
          </cell>
          <cell r="G98">
            <v>94</v>
          </cell>
          <cell r="H98" t="str">
            <v>Trans Credit from Affiliates</v>
          </cell>
          <cell r="I98">
            <v>94</v>
          </cell>
          <cell r="J98" t="str">
            <v>Trans Credit from Affiliates</v>
          </cell>
          <cell r="K98">
            <v>94</v>
          </cell>
          <cell r="L98" t="str">
            <v>Trans Credit from Affiliates</v>
          </cell>
          <cell r="M98" t="str">
            <v>244021</v>
          </cell>
          <cell r="N98" t="str">
            <v>Trans Credit from Aff-ALL Elim</v>
          </cell>
          <cell r="O98" t="e">
            <v>#N/A</v>
          </cell>
          <cell r="P98">
            <v>97</v>
          </cell>
          <cell r="Q98" t="str">
            <v>2440AL</v>
          </cell>
          <cell r="R98" t="str">
            <v>TrCrAff AL</v>
          </cell>
          <cell r="S98" t="str">
            <v>E</v>
          </cell>
          <cell r="T98" t="str">
            <v>2440</v>
          </cell>
          <cell r="U98" t="str">
            <v>Wheeling</v>
          </cell>
        </row>
        <row r="99">
          <cell r="A99">
            <v>1</v>
          </cell>
          <cell r="B99" t="str">
            <v>P&amp;L Statement</v>
          </cell>
          <cell r="C99">
            <v>1</v>
          </cell>
          <cell r="D99" t="str">
            <v>Retained Profit</v>
          </cell>
          <cell r="E99">
            <v>59</v>
          </cell>
          <cell r="F99" t="str">
            <v>Total Operating Expenses</v>
          </cell>
          <cell r="G99">
            <v>98</v>
          </cell>
          <cell r="H99" t="str">
            <v>Wheeling</v>
          </cell>
          <cell r="I99">
            <v>98</v>
          </cell>
          <cell r="J99" t="str">
            <v>Wheeling</v>
          </cell>
          <cell r="K99">
            <v>98</v>
          </cell>
          <cell r="L99" t="str">
            <v>Wheeling</v>
          </cell>
          <cell r="M99" t="str">
            <v>244020</v>
          </cell>
          <cell r="N99" t="str">
            <v>Wheeling</v>
          </cell>
          <cell r="O99" t="str">
            <v>244020</v>
          </cell>
          <cell r="P99">
            <v>98</v>
          </cell>
          <cell r="Q99" t="str">
            <v>244020</v>
          </cell>
          <cell r="R99" t="str">
            <v>Wheeling</v>
          </cell>
          <cell r="S99" t="str">
            <v>E</v>
          </cell>
          <cell r="T99" t="str">
            <v>2440</v>
          </cell>
          <cell r="U99" t="str">
            <v>Wheeling</v>
          </cell>
        </row>
        <row r="100">
          <cell r="A100">
            <v>1</v>
          </cell>
          <cell r="B100" t="str">
            <v>P&amp;L Statement</v>
          </cell>
          <cell r="C100">
            <v>1</v>
          </cell>
          <cell r="D100" t="str">
            <v>Retained Profit</v>
          </cell>
          <cell r="E100">
            <v>59</v>
          </cell>
          <cell r="F100" t="str">
            <v>Total Operating Expenses</v>
          </cell>
          <cell r="G100">
            <v>98</v>
          </cell>
          <cell r="H100" t="str">
            <v>Wheeling</v>
          </cell>
          <cell r="I100">
            <v>98</v>
          </cell>
          <cell r="J100" t="str">
            <v>Wheeling</v>
          </cell>
          <cell r="K100">
            <v>98</v>
          </cell>
          <cell r="L100" t="str">
            <v>Wheeling</v>
          </cell>
          <cell r="M100" t="str">
            <v>244020</v>
          </cell>
          <cell r="N100" t="str">
            <v>Wheeling-NE Elim</v>
          </cell>
          <cell r="O100" t="e">
            <v>#N/A</v>
          </cell>
          <cell r="P100">
            <v>99</v>
          </cell>
          <cell r="Q100" t="str">
            <v>2441NE</v>
          </cell>
          <cell r="R100" t="str">
            <v>WheelNE El</v>
          </cell>
          <cell r="S100" t="str">
            <v>E</v>
          </cell>
          <cell r="T100" t="str">
            <v>2440</v>
          </cell>
          <cell r="U100" t="str">
            <v>Wheeling</v>
          </cell>
        </row>
        <row r="101">
          <cell r="A101">
            <v>1</v>
          </cell>
          <cell r="B101" t="str">
            <v>P&amp;L Statement</v>
          </cell>
          <cell r="C101">
            <v>1</v>
          </cell>
          <cell r="D101" t="str">
            <v>Retained Profit</v>
          </cell>
          <cell r="E101">
            <v>59</v>
          </cell>
          <cell r="F101" t="str">
            <v>Total Operating Expenses</v>
          </cell>
          <cell r="G101">
            <v>98</v>
          </cell>
          <cell r="H101" t="str">
            <v>Wheeling</v>
          </cell>
          <cell r="I101">
            <v>98</v>
          </cell>
          <cell r="J101" t="str">
            <v>Wheeling</v>
          </cell>
          <cell r="K101">
            <v>98</v>
          </cell>
          <cell r="L101" t="str">
            <v>Wheeling</v>
          </cell>
          <cell r="M101" t="str">
            <v>244020</v>
          </cell>
          <cell r="N101" t="str">
            <v>Wheeling-NY Elim</v>
          </cell>
          <cell r="O101" t="e">
            <v>#N/A</v>
          </cell>
          <cell r="P101">
            <v>100</v>
          </cell>
          <cell r="Q101" t="str">
            <v>2441NY</v>
          </cell>
          <cell r="R101" t="str">
            <v>WheelNY El</v>
          </cell>
          <cell r="S101" t="str">
            <v>E</v>
          </cell>
          <cell r="T101" t="str">
            <v>2440</v>
          </cell>
          <cell r="U101" t="str">
            <v>Wheeling</v>
          </cell>
        </row>
        <row r="102">
          <cell r="A102">
            <v>1</v>
          </cell>
          <cell r="B102" t="str">
            <v>P&amp;L Statement</v>
          </cell>
          <cell r="C102">
            <v>1</v>
          </cell>
          <cell r="D102" t="str">
            <v>Retained Profit</v>
          </cell>
          <cell r="E102">
            <v>59</v>
          </cell>
          <cell r="F102" t="str">
            <v>Total Operating Expenses</v>
          </cell>
          <cell r="G102">
            <v>98</v>
          </cell>
          <cell r="H102" t="str">
            <v>Wheeling</v>
          </cell>
          <cell r="I102">
            <v>98</v>
          </cell>
          <cell r="J102" t="str">
            <v>Wheeling</v>
          </cell>
          <cell r="K102">
            <v>98</v>
          </cell>
          <cell r="L102" t="str">
            <v>Wheeling</v>
          </cell>
          <cell r="M102" t="str">
            <v>244020</v>
          </cell>
          <cell r="N102" t="str">
            <v>Wheeling-ALL Elim</v>
          </cell>
          <cell r="O102" t="e">
            <v>#N/A</v>
          </cell>
          <cell r="P102">
            <v>101</v>
          </cell>
          <cell r="Q102" t="str">
            <v>2441AL</v>
          </cell>
          <cell r="R102" t="str">
            <v>WheelAL El</v>
          </cell>
          <cell r="S102" t="str">
            <v>E</v>
          </cell>
          <cell r="T102" t="str">
            <v>2440</v>
          </cell>
          <cell r="U102" t="str">
            <v>Wheeling</v>
          </cell>
        </row>
        <row r="103">
          <cell r="A103">
            <v>1</v>
          </cell>
          <cell r="B103" t="str">
            <v>P&amp;L Statement</v>
          </cell>
          <cell r="C103">
            <v>1</v>
          </cell>
          <cell r="D103" t="str">
            <v>Retained Profit</v>
          </cell>
          <cell r="E103">
            <v>59</v>
          </cell>
          <cell r="F103" t="str">
            <v>Total Operating Expenses</v>
          </cell>
          <cell r="G103">
            <v>102</v>
          </cell>
          <cell r="H103" t="str">
            <v>Total Depreciation</v>
          </cell>
          <cell r="I103">
            <v>102</v>
          </cell>
          <cell r="J103" t="str">
            <v>Total Depreciation</v>
          </cell>
          <cell r="K103">
            <v>102</v>
          </cell>
          <cell r="L103" t="str">
            <v>Depreciation Expense</v>
          </cell>
          <cell r="M103" t="str">
            <v>210020</v>
          </cell>
          <cell r="N103" t="str">
            <v>Depreciation Expense</v>
          </cell>
          <cell r="O103" t="str">
            <v>210020</v>
          </cell>
          <cell r="P103">
            <v>102</v>
          </cell>
          <cell r="Q103" t="str">
            <v>210020</v>
          </cell>
          <cell r="R103" t="str">
            <v>DeprExp</v>
          </cell>
          <cell r="S103" t="str">
            <v>E</v>
          </cell>
          <cell r="T103" t="str">
            <v>2100.USDEPNOTH</v>
          </cell>
          <cell r="U103" t="str">
            <v>Depreciation - US Depreciation Other</v>
          </cell>
        </row>
        <row r="104">
          <cell r="A104">
            <v>1</v>
          </cell>
          <cell r="B104" t="str">
            <v>P&amp;L Statement</v>
          </cell>
          <cell r="C104">
            <v>1</v>
          </cell>
          <cell r="D104" t="str">
            <v>Retained Profit</v>
          </cell>
          <cell r="E104">
            <v>59</v>
          </cell>
          <cell r="F104" t="str">
            <v>Total Operating Expenses</v>
          </cell>
          <cell r="G104">
            <v>102</v>
          </cell>
          <cell r="H104" t="str">
            <v>Total Depreciation</v>
          </cell>
          <cell r="I104">
            <v>102</v>
          </cell>
          <cell r="J104" t="str">
            <v>Total Depreciation</v>
          </cell>
          <cell r="K104">
            <v>103</v>
          </cell>
          <cell r="L104" t="str">
            <v>Depreciation Transmission</v>
          </cell>
          <cell r="M104" t="str">
            <v>210021</v>
          </cell>
          <cell r="N104" t="str">
            <v>Depreciation Transmission</v>
          </cell>
          <cell r="O104" t="str">
            <v>210021</v>
          </cell>
          <cell r="P104">
            <v>103</v>
          </cell>
          <cell r="Q104" t="str">
            <v>210021</v>
          </cell>
          <cell r="R104" t="str">
            <v>DeprTrans</v>
          </cell>
          <cell r="S104" t="str">
            <v>E</v>
          </cell>
          <cell r="T104" t="str">
            <v>2100.USDEPNOTH</v>
          </cell>
          <cell r="U104" t="str">
            <v>Depreciation - US Depreciation Other</v>
          </cell>
        </row>
        <row r="105">
          <cell r="A105">
            <v>1</v>
          </cell>
          <cell r="B105" t="str">
            <v>P&amp;L Statement</v>
          </cell>
          <cell r="C105">
            <v>1</v>
          </cell>
          <cell r="D105" t="str">
            <v>Retained Profit</v>
          </cell>
          <cell r="E105">
            <v>59</v>
          </cell>
          <cell r="F105" t="str">
            <v>Total Operating Expenses</v>
          </cell>
          <cell r="G105">
            <v>102</v>
          </cell>
          <cell r="H105" t="str">
            <v>Total Depreciation</v>
          </cell>
          <cell r="I105">
            <v>102</v>
          </cell>
          <cell r="J105" t="str">
            <v>Total Depreciation</v>
          </cell>
          <cell r="K105">
            <v>104</v>
          </cell>
          <cell r="L105" t="str">
            <v>Depreciation Distribution</v>
          </cell>
          <cell r="M105" t="str">
            <v>210022</v>
          </cell>
          <cell r="N105" t="str">
            <v>Depreciation Distribution</v>
          </cell>
          <cell r="O105" t="str">
            <v>210022</v>
          </cell>
          <cell r="P105">
            <v>104</v>
          </cell>
          <cell r="Q105" t="str">
            <v>210022</v>
          </cell>
          <cell r="R105" t="str">
            <v>DeprDist</v>
          </cell>
          <cell r="S105" t="str">
            <v>E</v>
          </cell>
          <cell r="T105" t="str">
            <v>2100.USDEPNOTH</v>
          </cell>
          <cell r="U105" t="str">
            <v>Depreciation - US Depreciation Other</v>
          </cell>
        </row>
        <row r="106">
          <cell r="A106">
            <v>1</v>
          </cell>
          <cell r="B106" t="str">
            <v>P&amp;L Statement</v>
          </cell>
          <cell r="C106">
            <v>1</v>
          </cell>
          <cell r="D106" t="str">
            <v>Retained Profit</v>
          </cell>
          <cell r="E106">
            <v>59</v>
          </cell>
          <cell r="F106" t="str">
            <v>Total Operating Expenses</v>
          </cell>
          <cell r="G106">
            <v>102</v>
          </cell>
          <cell r="H106" t="str">
            <v>Total Depreciation</v>
          </cell>
          <cell r="I106">
            <v>102</v>
          </cell>
          <cell r="J106" t="str">
            <v>Total Depreciation</v>
          </cell>
          <cell r="K106">
            <v>105</v>
          </cell>
          <cell r="L106" t="str">
            <v>Depr-Decommissioning</v>
          </cell>
          <cell r="M106" t="str">
            <v>256028</v>
          </cell>
          <cell r="N106" t="str">
            <v>Depr-Decommissioning</v>
          </cell>
          <cell r="O106" t="str">
            <v>256028</v>
          </cell>
          <cell r="P106">
            <v>105</v>
          </cell>
          <cell r="Q106" t="str">
            <v>256028</v>
          </cell>
          <cell r="R106" t="str">
            <v>DeprDecomm</v>
          </cell>
          <cell r="S106" t="str">
            <v>E</v>
          </cell>
          <cell r="T106" t="str">
            <v>2560.USDECOMM</v>
          </cell>
          <cell r="U106" t="str">
            <v>US Depreciation - Decommissioning</v>
          </cell>
        </row>
        <row r="107">
          <cell r="A107">
            <v>1</v>
          </cell>
          <cell r="B107" t="str">
            <v>P&amp;L Statement</v>
          </cell>
          <cell r="C107">
            <v>1</v>
          </cell>
          <cell r="D107" t="str">
            <v>Retained Profit</v>
          </cell>
          <cell r="E107">
            <v>59</v>
          </cell>
          <cell r="F107" t="str">
            <v>Total Operating Expenses</v>
          </cell>
          <cell r="G107">
            <v>106</v>
          </cell>
          <cell r="H107" t="str">
            <v>Total Amortization</v>
          </cell>
          <cell r="I107">
            <v>106</v>
          </cell>
          <cell r="J107" t="str">
            <v>Total Amortization</v>
          </cell>
          <cell r="K107">
            <v>106</v>
          </cell>
          <cell r="L107" t="str">
            <v>Regulatory Credits</v>
          </cell>
          <cell r="M107" t="str">
            <v>242020</v>
          </cell>
          <cell r="N107" t="str">
            <v>Regulatory Credits</v>
          </cell>
          <cell r="O107" t="str">
            <v>242020</v>
          </cell>
          <cell r="P107">
            <v>106</v>
          </cell>
          <cell r="Q107" t="str">
            <v>242020</v>
          </cell>
          <cell r="R107" t="str">
            <v>AmtRegCrds</v>
          </cell>
          <cell r="S107" t="str">
            <v>E</v>
          </cell>
          <cell r="T107" t="str">
            <v>2420.REGASSET.REGCR</v>
          </cell>
          <cell r="U107" t="str">
            <v>Amortisation - Regulatory Credits</v>
          </cell>
        </row>
        <row r="108">
          <cell r="A108">
            <v>1</v>
          </cell>
          <cell r="B108" t="str">
            <v>P&amp;L Statement</v>
          </cell>
          <cell r="C108">
            <v>1</v>
          </cell>
          <cell r="D108" t="str">
            <v>Retained Profit</v>
          </cell>
          <cell r="E108">
            <v>59</v>
          </cell>
          <cell r="F108" t="str">
            <v>Total Operating Expenses</v>
          </cell>
          <cell r="G108">
            <v>106</v>
          </cell>
          <cell r="H108" t="str">
            <v>Total Amortization</v>
          </cell>
          <cell r="I108">
            <v>106</v>
          </cell>
          <cell r="J108" t="str">
            <v>Total Amortization</v>
          </cell>
          <cell r="K108">
            <v>107</v>
          </cell>
          <cell r="L108" t="str">
            <v>Regulatory Debits</v>
          </cell>
          <cell r="M108" t="str">
            <v>242021</v>
          </cell>
          <cell r="N108" t="str">
            <v>Regulatory Debits</v>
          </cell>
          <cell r="O108" t="str">
            <v>242021</v>
          </cell>
          <cell r="P108">
            <v>107</v>
          </cell>
          <cell r="Q108" t="str">
            <v>242021</v>
          </cell>
          <cell r="R108" t="str">
            <v>AmtRegDbts</v>
          </cell>
          <cell r="S108" t="str">
            <v>E</v>
          </cell>
          <cell r="T108" t="str">
            <v>2420.REGASSET.REGDR</v>
          </cell>
          <cell r="U108" t="str">
            <v>Amortisation - Regulatory Debits</v>
          </cell>
        </row>
        <row r="109">
          <cell r="A109">
            <v>1</v>
          </cell>
          <cell r="B109" t="str">
            <v>P&amp;L Statement</v>
          </cell>
          <cell r="C109">
            <v>1</v>
          </cell>
          <cell r="D109" t="str">
            <v>Retained Profit</v>
          </cell>
          <cell r="E109">
            <v>59</v>
          </cell>
          <cell r="F109" t="str">
            <v>Total Operating Expenses</v>
          </cell>
          <cell r="G109">
            <v>106</v>
          </cell>
          <cell r="H109" t="str">
            <v>Total Amortization</v>
          </cell>
          <cell r="I109">
            <v>106</v>
          </cell>
          <cell r="J109" t="str">
            <v>Total Amortization</v>
          </cell>
          <cell r="K109">
            <v>108</v>
          </cell>
          <cell r="L109" t="str">
            <v>Property Losses</v>
          </cell>
          <cell r="M109" t="str">
            <v>242022</v>
          </cell>
          <cell r="N109" t="str">
            <v>Property Losses</v>
          </cell>
          <cell r="O109" t="str">
            <v>242022</v>
          </cell>
          <cell r="P109">
            <v>108</v>
          </cell>
          <cell r="Q109" t="str">
            <v>242022</v>
          </cell>
          <cell r="R109" t="str">
            <v>AmtPropLss</v>
          </cell>
          <cell r="S109" t="str">
            <v>E</v>
          </cell>
          <cell r="T109" t="str">
            <v>2420.PROPLOSS</v>
          </cell>
          <cell r="U109" t="str">
            <v>Amortisation - Property Loss</v>
          </cell>
        </row>
        <row r="110">
          <cell r="A110">
            <v>1</v>
          </cell>
          <cell r="B110" t="str">
            <v>P&amp;L Statement</v>
          </cell>
          <cell r="C110">
            <v>1</v>
          </cell>
          <cell r="D110" t="str">
            <v>Retained Profit</v>
          </cell>
          <cell r="E110">
            <v>59</v>
          </cell>
          <cell r="F110" t="str">
            <v>Total Operating Expenses</v>
          </cell>
          <cell r="G110">
            <v>106</v>
          </cell>
          <cell r="H110" t="str">
            <v>Total Amortization</v>
          </cell>
          <cell r="I110">
            <v>106</v>
          </cell>
          <cell r="J110" t="str">
            <v>Total Amortization</v>
          </cell>
          <cell r="K110">
            <v>109</v>
          </cell>
          <cell r="L110" t="str">
            <v>Electric Plant</v>
          </cell>
          <cell r="M110" t="str">
            <v>242023</v>
          </cell>
          <cell r="N110" t="str">
            <v>Electric Plant</v>
          </cell>
          <cell r="O110" t="str">
            <v>242023</v>
          </cell>
          <cell r="P110">
            <v>109</v>
          </cell>
          <cell r="Q110" t="str">
            <v>242023</v>
          </cell>
          <cell r="R110" t="str">
            <v>AmtElecPlt</v>
          </cell>
          <cell r="S110" t="str">
            <v>E</v>
          </cell>
          <cell r="T110" t="str">
            <v>2420.ELECPLANT</v>
          </cell>
          <cell r="U110" t="str">
            <v>Amortisation - Electric Plant</v>
          </cell>
        </row>
        <row r="111">
          <cell r="A111">
            <v>1</v>
          </cell>
          <cell r="B111" t="str">
            <v>P&amp;L Statement</v>
          </cell>
          <cell r="C111">
            <v>1</v>
          </cell>
          <cell r="D111" t="str">
            <v>Retained Profit</v>
          </cell>
          <cell r="E111">
            <v>59</v>
          </cell>
          <cell r="F111" t="str">
            <v>Total Operating Expenses</v>
          </cell>
          <cell r="G111">
            <v>106</v>
          </cell>
          <cell r="H111" t="str">
            <v>Total Amortization</v>
          </cell>
          <cell r="I111">
            <v>106</v>
          </cell>
          <cell r="J111" t="str">
            <v>Total Amortization</v>
          </cell>
          <cell r="K111">
            <v>110</v>
          </cell>
          <cell r="L111" t="str">
            <v>Other</v>
          </cell>
          <cell r="M111" t="str">
            <v>256027</v>
          </cell>
          <cell r="N111" t="str">
            <v>Other</v>
          </cell>
          <cell r="O111" t="str">
            <v>256027</v>
          </cell>
          <cell r="P111">
            <v>110</v>
          </cell>
          <cell r="Q111" t="str">
            <v>242024</v>
          </cell>
          <cell r="R111" t="str">
            <v>AmtOther</v>
          </cell>
          <cell r="S111" t="str">
            <v>E</v>
          </cell>
          <cell r="T111" t="str">
            <v>2420.OTHER</v>
          </cell>
          <cell r="U111" t="str">
            <v>Amortisation - Other</v>
          </cell>
        </row>
        <row r="112">
          <cell r="A112">
            <v>1</v>
          </cell>
          <cell r="B112" t="str">
            <v>P&amp;L Statement</v>
          </cell>
          <cell r="C112">
            <v>1</v>
          </cell>
          <cell r="D112" t="str">
            <v>Retained Profit</v>
          </cell>
          <cell r="E112">
            <v>59</v>
          </cell>
          <cell r="F112" t="str">
            <v>Total Operating Expenses</v>
          </cell>
          <cell r="G112">
            <v>111</v>
          </cell>
          <cell r="H112" t="str">
            <v>Property Taxes / Rates</v>
          </cell>
          <cell r="I112">
            <v>111</v>
          </cell>
          <cell r="J112" t="str">
            <v>Property Taxes / Rates</v>
          </cell>
          <cell r="K112">
            <v>111</v>
          </cell>
          <cell r="L112" t="str">
            <v>Property Taxes / Rates</v>
          </cell>
          <cell r="M112" t="str">
            <v>236000</v>
          </cell>
          <cell r="N112" t="str">
            <v>Property Taxes / Rates</v>
          </cell>
          <cell r="O112" t="str">
            <v>236000</v>
          </cell>
          <cell r="P112">
            <v>111</v>
          </cell>
          <cell r="Q112" t="str">
            <v>236000</v>
          </cell>
          <cell r="R112" t="str">
            <v>Rates</v>
          </cell>
          <cell r="S112" t="str">
            <v>E</v>
          </cell>
          <cell r="T112" t="str">
            <v>2360</v>
          </cell>
          <cell r="U112" t="str">
            <v>Property Taxes / Rates</v>
          </cell>
        </row>
        <row r="113">
          <cell r="A113">
            <v>1</v>
          </cell>
          <cell r="B113" t="str">
            <v>P&amp;L Statement</v>
          </cell>
          <cell r="C113">
            <v>1</v>
          </cell>
          <cell r="D113" t="str">
            <v>Retained Profit</v>
          </cell>
          <cell r="E113">
            <v>112</v>
          </cell>
          <cell r="F113" t="str">
            <v>Equity in Subsidiaries</v>
          </cell>
          <cell r="G113">
            <v>112</v>
          </cell>
          <cell r="H113" t="str">
            <v>Equity in Subsidiaries</v>
          </cell>
          <cell r="I113">
            <v>112</v>
          </cell>
          <cell r="J113" t="str">
            <v>Equity in Subsidiaries</v>
          </cell>
          <cell r="K113">
            <v>112</v>
          </cell>
          <cell r="L113" t="str">
            <v>Equity in Subsidiaries</v>
          </cell>
          <cell r="M113" t="str">
            <v>286500</v>
          </cell>
          <cell r="N113" t="str">
            <v>Equity in Subsidiaries</v>
          </cell>
          <cell r="O113" t="str">
            <v>286500</v>
          </cell>
          <cell r="P113">
            <v>112</v>
          </cell>
          <cell r="Q113" t="str">
            <v>286500</v>
          </cell>
          <cell r="R113" t="str">
            <v>EquitySubs</v>
          </cell>
          <cell r="S113" t="str">
            <v>R</v>
          </cell>
          <cell r="T113" t="str">
            <v>2865</v>
          </cell>
          <cell r="U113" t="str">
            <v>Share of Ass Utkgs Op Prof bef G/w Amort</v>
          </cell>
        </row>
        <row r="114">
          <cell r="A114">
            <v>1</v>
          </cell>
          <cell r="B114" t="str">
            <v>P&amp;L Statement</v>
          </cell>
          <cell r="C114">
            <v>1</v>
          </cell>
          <cell r="D114" t="str">
            <v>Retained Profit</v>
          </cell>
          <cell r="E114">
            <v>112</v>
          </cell>
          <cell r="F114" t="str">
            <v>Equity in Subsidiaries</v>
          </cell>
          <cell r="G114">
            <v>112</v>
          </cell>
          <cell r="H114" t="str">
            <v>Equity in Subsidiaries</v>
          </cell>
          <cell r="I114">
            <v>112</v>
          </cell>
          <cell r="J114" t="str">
            <v>Equity in Subsidiaries</v>
          </cell>
          <cell r="K114">
            <v>112</v>
          </cell>
          <cell r="L114" t="str">
            <v>Equity in Subsidiaries</v>
          </cell>
          <cell r="M114" t="str">
            <v>286500</v>
          </cell>
          <cell r="N114" t="str">
            <v>Equity in Subsidiaries-NE Elim</v>
          </cell>
          <cell r="O114" t="e">
            <v>#N/A</v>
          </cell>
          <cell r="P114">
            <v>113</v>
          </cell>
          <cell r="Q114" t="str">
            <v>2865NE</v>
          </cell>
          <cell r="R114" t="str">
            <v>EquitySbNE</v>
          </cell>
          <cell r="S114" t="str">
            <v>R</v>
          </cell>
          <cell r="T114" t="str">
            <v>2865</v>
          </cell>
          <cell r="U114" t="str">
            <v>Share of Ass Utkgs Op Prof bef G/w Amort</v>
          </cell>
        </row>
        <row r="115">
          <cell r="A115">
            <v>1</v>
          </cell>
          <cell r="B115" t="str">
            <v>P&amp;L Statement</v>
          </cell>
          <cell r="C115">
            <v>1</v>
          </cell>
          <cell r="D115" t="str">
            <v>Retained Profit</v>
          </cell>
          <cell r="E115">
            <v>112</v>
          </cell>
          <cell r="F115" t="str">
            <v>Equity in Subsidiaries</v>
          </cell>
          <cell r="G115">
            <v>112</v>
          </cell>
          <cell r="H115" t="str">
            <v>Equity in Subsidiaries</v>
          </cell>
          <cell r="I115">
            <v>112</v>
          </cell>
          <cell r="J115" t="str">
            <v>Equity in Subsidiaries</v>
          </cell>
          <cell r="K115">
            <v>112</v>
          </cell>
          <cell r="L115" t="str">
            <v>Equity in Subsidiaries</v>
          </cell>
          <cell r="M115" t="str">
            <v>286500</v>
          </cell>
          <cell r="N115" t="str">
            <v>Equity in Subsidiaries-NY Elim</v>
          </cell>
          <cell r="O115" t="e">
            <v>#N/A</v>
          </cell>
          <cell r="P115">
            <v>114</v>
          </cell>
          <cell r="Q115" t="str">
            <v>2865NY</v>
          </cell>
          <cell r="R115" t="str">
            <v>EquitySbNY</v>
          </cell>
          <cell r="S115" t="str">
            <v>R</v>
          </cell>
          <cell r="T115" t="str">
            <v>2865</v>
          </cell>
          <cell r="U115" t="str">
            <v>Share of Ass Utkgs Op Prof bef G/w Amort</v>
          </cell>
        </row>
        <row r="116">
          <cell r="A116">
            <v>1</v>
          </cell>
          <cell r="B116" t="str">
            <v>P&amp;L Statement</v>
          </cell>
          <cell r="C116">
            <v>1</v>
          </cell>
          <cell r="D116" t="str">
            <v>Retained Profit</v>
          </cell>
          <cell r="E116">
            <v>112</v>
          </cell>
          <cell r="F116" t="str">
            <v>Equity in Subsidiaries</v>
          </cell>
          <cell r="G116">
            <v>112</v>
          </cell>
          <cell r="H116" t="str">
            <v>Equity in Subsidiaries</v>
          </cell>
          <cell r="I116">
            <v>112</v>
          </cell>
          <cell r="J116" t="str">
            <v>Equity in Subsidiaries</v>
          </cell>
          <cell r="K116">
            <v>112</v>
          </cell>
          <cell r="L116" t="str">
            <v>Equity in Subsidiaries</v>
          </cell>
          <cell r="M116" t="str">
            <v>286500</v>
          </cell>
          <cell r="N116" t="str">
            <v>Equity in Subsidiaries-AL Elim</v>
          </cell>
          <cell r="O116" t="e">
            <v>#N/A</v>
          </cell>
          <cell r="P116">
            <v>115</v>
          </cell>
          <cell r="Q116" t="str">
            <v>2865AL</v>
          </cell>
          <cell r="R116" t="str">
            <v>EquitySbAL</v>
          </cell>
          <cell r="S116" t="str">
            <v>R</v>
          </cell>
          <cell r="T116" t="str">
            <v>2865</v>
          </cell>
          <cell r="U116" t="str">
            <v>Share of Ass Utkgs Op Prof bef G/w Amort</v>
          </cell>
        </row>
        <row r="117">
          <cell r="A117">
            <v>1</v>
          </cell>
          <cell r="B117" t="str">
            <v>P&amp;L Statement</v>
          </cell>
          <cell r="C117">
            <v>1</v>
          </cell>
          <cell r="D117" t="str">
            <v>Retained Profit</v>
          </cell>
          <cell r="E117">
            <v>116</v>
          </cell>
          <cell r="F117" t="str">
            <v>Goodwill Amortization</v>
          </cell>
          <cell r="G117">
            <v>116</v>
          </cell>
          <cell r="H117" t="str">
            <v>Goodwill Amortization</v>
          </cell>
          <cell r="I117">
            <v>116</v>
          </cell>
          <cell r="J117" t="str">
            <v>Goodwill Amortization</v>
          </cell>
          <cell r="K117">
            <v>116</v>
          </cell>
          <cell r="L117" t="str">
            <v>Goodwill Amortization</v>
          </cell>
          <cell r="M117" t="str">
            <v>288000</v>
          </cell>
          <cell r="N117" t="str">
            <v>Goodwill Amortization</v>
          </cell>
          <cell r="O117" t="str">
            <v>288000</v>
          </cell>
          <cell r="P117">
            <v>116</v>
          </cell>
          <cell r="Q117" t="str">
            <v>288000</v>
          </cell>
          <cell r="R117" t="str">
            <v>GWAmort</v>
          </cell>
          <cell r="S117" t="str">
            <v>E</v>
          </cell>
          <cell r="T117" t="str">
            <v>2880</v>
          </cell>
          <cell r="U117" t="str">
            <v>Goodwill Amortization - Group Undertakings</v>
          </cell>
        </row>
        <row r="118">
          <cell r="A118">
            <v>1</v>
          </cell>
          <cell r="B118" t="str">
            <v>P&amp;L Statement</v>
          </cell>
          <cell r="C118">
            <v>1</v>
          </cell>
          <cell r="D118" t="str">
            <v>Retained Profit</v>
          </cell>
          <cell r="E118">
            <v>117</v>
          </cell>
          <cell r="F118" t="str">
            <v>Excep-Merger Costs-Non Oper</v>
          </cell>
          <cell r="G118">
            <v>117</v>
          </cell>
          <cell r="H118" t="str">
            <v>Excep-Merger Costs-Non Oper</v>
          </cell>
          <cell r="I118">
            <v>117</v>
          </cell>
          <cell r="J118" t="str">
            <v>Excep-Merger Costs-Non Oper</v>
          </cell>
          <cell r="K118">
            <v>117</v>
          </cell>
          <cell r="L118" t="str">
            <v>Excep-Merger Costs-Non Oper</v>
          </cell>
          <cell r="M118" t="str">
            <v>292100</v>
          </cell>
          <cell r="N118" t="str">
            <v>Excep-Merger Costs-Non Oper</v>
          </cell>
          <cell r="O118" t="str">
            <v>292100</v>
          </cell>
          <cell r="P118">
            <v>117</v>
          </cell>
          <cell r="Q118" t="str">
            <v>292100</v>
          </cell>
          <cell r="R118" t="str">
            <v>ExcepMergr</v>
          </cell>
          <cell r="S118" t="str">
            <v>E</v>
          </cell>
          <cell r="T118" t="str">
            <v>2921</v>
          </cell>
          <cell r="U118" t="str">
            <v>Merger Costs - Non Operating - EXITEM</v>
          </cell>
        </row>
        <row r="119">
          <cell r="A119">
            <v>1</v>
          </cell>
          <cell r="B119" t="str">
            <v>P&amp;L Statement</v>
          </cell>
          <cell r="C119">
            <v>1</v>
          </cell>
          <cell r="D119" t="str">
            <v>Retained Profit</v>
          </cell>
          <cell r="E119">
            <v>118</v>
          </cell>
          <cell r="F119" t="str">
            <v>Exceptional-Other-Non Oper</v>
          </cell>
          <cell r="G119">
            <v>118</v>
          </cell>
          <cell r="H119" t="str">
            <v>Exceptional-Other-Non Oper</v>
          </cell>
          <cell r="I119">
            <v>118</v>
          </cell>
          <cell r="J119" t="str">
            <v>Exceptional-Other-Non Oper</v>
          </cell>
          <cell r="K119">
            <v>118</v>
          </cell>
          <cell r="L119" t="str">
            <v>Exceptional-Other-Non Oper</v>
          </cell>
          <cell r="M119" t="str">
            <v>296000</v>
          </cell>
          <cell r="N119" t="str">
            <v>Exceptional-Other-Non Oper</v>
          </cell>
          <cell r="O119" t="str">
            <v>296000</v>
          </cell>
          <cell r="P119">
            <v>118</v>
          </cell>
          <cell r="Q119" t="str">
            <v>296000</v>
          </cell>
          <cell r="R119" t="str">
            <v>ExcepOther</v>
          </cell>
          <cell r="S119" t="str">
            <v>E</v>
          </cell>
          <cell r="T119" t="str">
            <v>2960</v>
          </cell>
          <cell r="U119" t="str">
            <v>Exceptional Items</v>
          </cell>
        </row>
        <row r="120">
          <cell r="A120">
            <v>1</v>
          </cell>
          <cell r="B120" t="str">
            <v>P&amp;L Statement</v>
          </cell>
          <cell r="C120">
            <v>1</v>
          </cell>
          <cell r="D120" t="str">
            <v>Retained Profit</v>
          </cell>
          <cell r="E120">
            <v>119</v>
          </cell>
          <cell r="F120" t="str">
            <v>Non Operating Income</v>
          </cell>
          <cell r="G120">
            <v>119</v>
          </cell>
          <cell r="H120" t="str">
            <v>Non Operating Income</v>
          </cell>
          <cell r="I120">
            <v>119</v>
          </cell>
          <cell r="J120" t="str">
            <v>Non Operating Income</v>
          </cell>
          <cell r="K120">
            <v>119</v>
          </cell>
          <cell r="L120" t="str">
            <v>Non Operating Income</v>
          </cell>
          <cell r="M120" t="str">
            <v>292000</v>
          </cell>
          <cell r="N120" t="str">
            <v>Non Operating Income</v>
          </cell>
          <cell r="O120" t="str">
            <v>292000</v>
          </cell>
          <cell r="P120">
            <v>119</v>
          </cell>
          <cell r="Q120" t="str">
            <v>292000</v>
          </cell>
          <cell r="R120" t="str">
            <v>NonOpInc</v>
          </cell>
          <cell r="S120" t="str">
            <v>R</v>
          </cell>
          <cell r="T120" t="str">
            <v>2920</v>
          </cell>
          <cell r="U120" t="str">
            <v>Non Operating Income</v>
          </cell>
        </row>
        <row r="121">
          <cell r="A121">
            <v>1</v>
          </cell>
          <cell r="B121" t="str">
            <v>P&amp;L Statement</v>
          </cell>
          <cell r="C121">
            <v>1</v>
          </cell>
          <cell r="D121" t="str">
            <v>Retained Profit</v>
          </cell>
          <cell r="E121">
            <v>119</v>
          </cell>
          <cell r="F121" t="str">
            <v>Non Operating Income</v>
          </cell>
          <cell r="G121">
            <v>119</v>
          </cell>
          <cell r="H121" t="str">
            <v>Non Operating Income</v>
          </cell>
          <cell r="I121">
            <v>119</v>
          </cell>
          <cell r="J121" t="str">
            <v>Non Operating Income</v>
          </cell>
          <cell r="K121">
            <v>119</v>
          </cell>
          <cell r="L121" t="str">
            <v>Non Operating Income</v>
          </cell>
          <cell r="M121" t="str">
            <v>292000</v>
          </cell>
          <cell r="N121" t="str">
            <v>Gain on Disp of Property</v>
          </cell>
          <cell r="O121" t="str">
            <v>293020</v>
          </cell>
          <cell r="P121">
            <v>120</v>
          </cell>
          <cell r="Q121" t="str">
            <v>293020</v>
          </cell>
          <cell r="R121" t="str">
            <v>GnDispProp</v>
          </cell>
          <cell r="S121" t="str">
            <v>R</v>
          </cell>
          <cell r="T121" t="str">
            <v>2930</v>
          </cell>
          <cell r="U121" t="str">
            <v>Profit on Sale of Fixed Assets</v>
          </cell>
        </row>
        <row r="122">
          <cell r="A122">
            <v>1</v>
          </cell>
          <cell r="B122" t="str">
            <v>P&amp;L Statement</v>
          </cell>
          <cell r="C122">
            <v>1</v>
          </cell>
          <cell r="D122" t="str">
            <v>Retained Profit</v>
          </cell>
          <cell r="E122">
            <v>119</v>
          </cell>
          <cell r="F122" t="str">
            <v>Non Operating Income</v>
          </cell>
          <cell r="G122">
            <v>119</v>
          </cell>
          <cell r="H122" t="str">
            <v>Non Operating Income</v>
          </cell>
          <cell r="I122">
            <v>119</v>
          </cell>
          <cell r="J122" t="str">
            <v>Non Operating Income</v>
          </cell>
          <cell r="K122">
            <v>119</v>
          </cell>
          <cell r="L122" t="str">
            <v>Non Operating Income</v>
          </cell>
          <cell r="M122" t="str">
            <v>292000</v>
          </cell>
          <cell r="N122" t="str">
            <v>Loss on Disp of Property</v>
          </cell>
          <cell r="O122" t="str">
            <v>293021</v>
          </cell>
          <cell r="P122">
            <v>121</v>
          </cell>
          <cell r="Q122" t="str">
            <v>293021</v>
          </cell>
          <cell r="R122" t="str">
            <v>LsDispProp</v>
          </cell>
          <cell r="S122" t="str">
            <v>R</v>
          </cell>
          <cell r="T122" t="str">
            <v>2930</v>
          </cell>
          <cell r="U122" t="str">
            <v>Profit on Sale of Fixed Assets</v>
          </cell>
        </row>
        <row r="123">
          <cell r="A123">
            <v>1</v>
          </cell>
          <cell r="B123" t="str">
            <v>P&amp;L Statement</v>
          </cell>
          <cell r="C123">
            <v>1</v>
          </cell>
          <cell r="D123" t="str">
            <v>Retained Profit</v>
          </cell>
          <cell r="E123">
            <v>119</v>
          </cell>
          <cell r="F123" t="str">
            <v>Non Operating Income</v>
          </cell>
          <cell r="G123">
            <v>119</v>
          </cell>
          <cell r="H123" t="str">
            <v>Non Operating Income</v>
          </cell>
          <cell r="I123">
            <v>119</v>
          </cell>
          <cell r="J123" t="str">
            <v>Non Operating Income</v>
          </cell>
          <cell r="K123">
            <v>119</v>
          </cell>
          <cell r="L123" t="str">
            <v>Non Operating Income</v>
          </cell>
          <cell r="M123" t="str">
            <v>292000</v>
          </cell>
          <cell r="N123" t="str">
            <v>Gain/Loss on Disp of AllEnergy</v>
          </cell>
          <cell r="O123" t="e">
            <v>#N/A</v>
          </cell>
          <cell r="P123">
            <v>122</v>
          </cell>
          <cell r="Q123" t="str">
            <v>292021</v>
          </cell>
          <cell r="R123" t="str">
            <v>GLAllEnrgy</v>
          </cell>
          <cell r="S123" t="str">
            <v>R</v>
          </cell>
          <cell r="T123" t="str">
            <v>2920</v>
          </cell>
          <cell r="U123" t="str">
            <v>Non Operating Income</v>
          </cell>
        </row>
        <row r="124">
          <cell r="A124">
            <v>1</v>
          </cell>
          <cell r="B124" t="str">
            <v>P&amp;L Statement</v>
          </cell>
          <cell r="C124">
            <v>1</v>
          </cell>
          <cell r="D124" t="str">
            <v>Retained Profit</v>
          </cell>
          <cell r="E124">
            <v>119</v>
          </cell>
          <cell r="F124" t="str">
            <v>Non Operating Income</v>
          </cell>
          <cell r="G124">
            <v>119</v>
          </cell>
          <cell r="H124" t="str">
            <v>Non Operating Income</v>
          </cell>
          <cell r="I124">
            <v>119</v>
          </cell>
          <cell r="J124" t="str">
            <v>Non Operating Income</v>
          </cell>
          <cell r="K124">
            <v>119</v>
          </cell>
          <cell r="L124" t="str">
            <v>Non Operating Income</v>
          </cell>
          <cell r="M124" t="str">
            <v>292000</v>
          </cell>
          <cell r="N124" t="str">
            <v>Serv Company Tax Plug</v>
          </cell>
          <cell r="O124" t="e">
            <v>#N/A</v>
          </cell>
          <cell r="P124">
            <v>123</v>
          </cell>
          <cell r="Q124" t="str">
            <v>292022</v>
          </cell>
          <cell r="R124" t="str">
            <v>SvcCoTax</v>
          </cell>
          <cell r="S124" t="str">
            <v>R</v>
          </cell>
          <cell r="T124" t="str">
            <v>2920</v>
          </cell>
          <cell r="U124" t="str">
            <v>Non Operating Income</v>
          </cell>
        </row>
        <row r="125">
          <cell r="A125">
            <v>1</v>
          </cell>
          <cell r="B125" t="str">
            <v>P&amp;L Statement</v>
          </cell>
          <cell r="C125">
            <v>1</v>
          </cell>
          <cell r="D125" t="str">
            <v>Retained Profit</v>
          </cell>
          <cell r="E125">
            <v>124</v>
          </cell>
          <cell r="F125" t="str">
            <v>Total Interest</v>
          </cell>
          <cell r="G125">
            <v>124</v>
          </cell>
          <cell r="H125" t="str">
            <v>Total Interest</v>
          </cell>
          <cell r="I125">
            <v>124</v>
          </cell>
          <cell r="J125" t="str">
            <v>Interest Expense</v>
          </cell>
          <cell r="K125">
            <v>124</v>
          </cell>
          <cell r="L125" t="str">
            <v>Interest on Long Term Debt</v>
          </cell>
          <cell r="M125" t="str">
            <v>313020</v>
          </cell>
          <cell r="N125" t="str">
            <v>Interest on Long Term Debt</v>
          </cell>
          <cell r="O125" t="str">
            <v>313020</v>
          </cell>
          <cell r="P125">
            <v>124</v>
          </cell>
          <cell r="Q125" t="str">
            <v>313020</v>
          </cell>
          <cell r="R125" t="str">
            <v>InterstLTD</v>
          </cell>
          <cell r="S125" t="str">
            <v>E</v>
          </cell>
          <cell r="T125" t="str">
            <v>3130.EXT</v>
          </cell>
          <cell r="U125" t="str">
            <v>Interest Paid / Payable - External</v>
          </cell>
        </row>
        <row r="126">
          <cell r="A126">
            <v>1</v>
          </cell>
          <cell r="B126" t="str">
            <v>P&amp;L Statement</v>
          </cell>
          <cell r="C126">
            <v>1</v>
          </cell>
          <cell r="D126" t="str">
            <v>Retained Profit</v>
          </cell>
          <cell r="E126">
            <v>124</v>
          </cell>
          <cell r="F126" t="str">
            <v>Total Interest</v>
          </cell>
          <cell r="G126">
            <v>124</v>
          </cell>
          <cell r="H126" t="str">
            <v>Total Interest</v>
          </cell>
          <cell r="I126">
            <v>124</v>
          </cell>
          <cell r="J126" t="str">
            <v>Interest Expense</v>
          </cell>
          <cell r="K126">
            <v>125</v>
          </cell>
          <cell r="L126" t="str">
            <v>Amortization of Bonds</v>
          </cell>
          <cell r="M126" t="str">
            <v>313021</v>
          </cell>
          <cell r="N126" t="str">
            <v>Amortization of Bonds</v>
          </cell>
          <cell r="O126" t="str">
            <v>313021</v>
          </cell>
          <cell r="P126">
            <v>125</v>
          </cell>
          <cell r="Q126" t="str">
            <v>313021</v>
          </cell>
          <cell r="R126" t="str">
            <v>AmtBonds</v>
          </cell>
          <cell r="S126" t="str">
            <v>E</v>
          </cell>
          <cell r="T126" t="str">
            <v>3130.EXT</v>
          </cell>
          <cell r="U126" t="str">
            <v>Interest Paid / Payable - External</v>
          </cell>
        </row>
        <row r="127">
          <cell r="A127">
            <v>1</v>
          </cell>
          <cell r="B127" t="str">
            <v>P&amp;L Statement</v>
          </cell>
          <cell r="C127">
            <v>1</v>
          </cell>
          <cell r="D127" t="str">
            <v>Retained Profit</v>
          </cell>
          <cell r="E127">
            <v>124</v>
          </cell>
          <cell r="F127" t="str">
            <v>Total Interest</v>
          </cell>
          <cell r="G127">
            <v>124</v>
          </cell>
          <cell r="H127" t="str">
            <v>Total Interest</v>
          </cell>
          <cell r="I127">
            <v>124</v>
          </cell>
          <cell r="J127" t="str">
            <v>Interest Expense</v>
          </cell>
          <cell r="K127">
            <v>126</v>
          </cell>
          <cell r="L127" t="str">
            <v>Amort Gain/Loss Reacq Debt</v>
          </cell>
          <cell r="M127" t="e">
            <v>#N/A</v>
          </cell>
          <cell r="N127" t="str">
            <v>Amort Gain/Loss Reacq Debt</v>
          </cell>
          <cell r="O127" t="e">
            <v>#N/A</v>
          </cell>
          <cell r="P127">
            <v>126</v>
          </cell>
          <cell r="Q127" t="str">
            <v>313022</v>
          </cell>
          <cell r="R127" t="str">
            <v>AmtRqdDebt</v>
          </cell>
          <cell r="S127" t="str">
            <v>E</v>
          </cell>
          <cell r="T127" t="str">
            <v>3130.EXT</v>
          </cell>
          <cell r="U127" t="str">
            <v>Interest Paid / Payable - External</v>
          </cell>
        </row>
        <row r="128">
          <cell r="A128">
            <v>1</v>
          </cell>
          <cell r="B128" t="str">
            <v>P&amp;L Statement</v>
          </cell>
          <cell r="C128">
            <v>1</v>
          </cell>
          <cell r="D128" t="str">
            <v>Retained Profit</v>
          </cell>
          <cell r="E128">
            <v>124</v>
          </cell>
          <cell r="F128" t="str">
            <v>Total Interest</v>
          </cell>
          <cell r="G128">
            <v>124</v>
          </cell>
          <cell r="H128" t="str">
            <v>Total Interest</v>
          </cell>
          <cell r="I128">
            <v>124</v>
          </cell>
          <cell r="J128" t="str">
            <v>Interest Expense</v>
          </cell>
          <cell r="K128">
            <v>127</v>
          </cell>
          <cell r="L128" t="str">
            <v>Gain/(Loss) Debt Retirement</v>
          </cell>
          <cell r="M128" t="e">
            <v>#N/A</v>
          </cell>
          <cell r="N128" t="str">
            <v>Gain/(Loss) Debt Retirement</v>
          </cell>
          <cell r="O128" t="e">
            <v>#N/A</v>
          </cell>
          <cell r="P128">
            <v>127</v>
          </cell>
          <cell r="Q128" t="str">
            <v>313023</v>
          </cell>
          <cell r="R128" t="str">
            <v>GnLsDbtRet</v>
          </cell>
          <cell r="S128" t="str">
            <v>E</v>
          </cell>
          <cell r="T128" t="str">
            <v>3130.EXT</v>
          </cell>
          <cell r="U128" t="str">
            <v>Interest Paid / Payable - External</v>
          </cell>
        </row>
        <row r="129">
          <cell r="A129">
            <v>1</v>
          </cell>
          <cell r="B129" t="str">
            <v>P&amp;L Statement</v>
          </cell>
          <cell r="C129">
            <v>1</v>
          </cell>
          <cell r="D129" t="str">
            <v>Retained Profit</v>
          </cell>
          <cell r="E129">
            <v>124</v>
          </cell>
          <cell r="F129" t="str">
            <v>Total Interest</v>
          </cell>
          <cell r="G129">
            <v>124</v>
          </cell>
          <cell r="H129" t="str">
            <v>Total Interest</v>
          </cell>
          <cell r="I129">
            <v>124</v>
          </cell>
          <cell r="J129" t="str">
            <v>Interest Expense</v>
          </cell>
          <cell r="K129">
            <v>128</v>
          </cell>
          <cell r="L129" t="str">
            <v>Interest-Associated Companies</v>
          </cell>
          <cell r="M129" t="str">
            <v>313024</v>
          </cell>
          <cell r="N129" t="str">
            <v>Interest-Associated Companies</v>
          </cell>
          <cell r="O129" t="str">
            <v>313024</v>
          </cell>
          <cell r="P129">
            <v>128</v>
          </cell>
          <cell r="Q129" t="str">
            <v>313024</v>
          </cell>
          <cell r="R129" t="str">
            <v>IntAsscCmp</v>
          </cell>
          <cell r="S129" t="str">
            <v>E</v>
          </cell>
          <cell r="T129" t="str">
            <v>3130.EXT</v>
          </cell>
          <cell r="U129" t="str">
            <v>Interest Paid / Payable - External</v>
          </cell>
        </row>
        <row r="130">
          <cell r="A130">
            <v>1</v>
          </cell>
          <cell r="B130" t="str">
            <v>P&amp;L Statement</v>
          </cell>
          <cell r="C130">
            <v>1</v>
          </cell>
          <cell r="D130" t="str">
            <v>Retained Profit</v>
          </cell>
          <cell r="E130">
            <v>124</v>
          </cell>
          <cell r="F130" t="str">
            <v>Total Interest</v>
          </cell>
          <cell r="G130">
            <v>124</v>
          </cell>
          <cell r="H130" t="str">
            <v>Total Interest</v>
          </cell>
          <cell r="I130">
            <v>124</v>
          </cell>
          <cell r="J130" t="str">
            <v>Interest Expense</v>
          </cell>
          <cell r="K130">
            <v>128</v>
          </cell>
          <cell r="L130" t="str">
            <v>Interest-Associated Companies</v>
          </cell>
          <cell r="M130" t="str">
            <v>313024</v>
          </cell>
          <cell r="N130" t="str">
            <v>Interest Exp-Assoc Co-NE Elim</v>
          </cell>
          <cell r="O130" t="e">
            <v>#N/A</v>
          </cell>
          <cell r="P130">
            <v>129</v>
          </cell>
          <cell r="Q130" t="str">
            <v>3130NE</v>
          </cell>
          <cell r="R130" t="str">
            <v>IntAsc NE</v>
          </cell>
          <cell r="S130" t="str">
            <v>E</v>
          </cell>
          <cell r="T130" t="str">
            <v>3130.EXT</v>
          </cell>
          <cell r="U130" t="str">
            <v>Interest Paid / Payable - External</v>
          </cell>
        </row>
        <row r="131">
          <cell r="A131">
            <v>1</v>
          </cell>
          <cell r="B131" t="str">
            <v>P&amp;L Statement</v>
          </cell>
          <cell r="C131">
            <v>1</v>
          </cell>
          <cell r="D131" t="str">
            <v>Retained Profit</v>
          </cell>
          <cell r="E131">
            <v>124</v>
          </cell>
          <cell r="F131" t="str">
            <v>Total Interest</v>
          </cell>
          <cell r="G131">
            <v>124</v>
          </cell>
          <cell r="H131" t="str">
            <v>Total Interest</v>
          </cell>
          <cell r="I131">
            <v>124</v>
          </cell>
          <cell r="J131" t="str">
            <v>Interest Expense</v>
          </cell>
          <cell r="K131">
            <v>128</v>
          </cell>
          <cell r="L131" t="str">
            <v>Interest-Associated Companies</v>
          </cell>
          <cell r="M131" t="str">
            <v>313024</v>
          </cell>
          <cell r="N131" t="str">
            <v>Interest Exp-Assoc Co-NY Elim</v>
          </cell>
          <cell r="O131" t="e">
            <v>#N/A</v>
          </cell>
          <cell r="P131">
            <v>130</v>
          </cell>
          <cell r="Q131" t="str">
            <v>3130NY</v>
          </cell>
          <cell r="R131" t="str">
            <v>IntAsc NY</v>
          </cell>
          <cell r="S131" t="str">
            <v>E</v>
          </cell>
          <cell r="T131" t="str">
            <v>3130.EXT</v>
          </cell>
          <cell r="U131" t="str">
            <v>Interest Paid / Payable - External</v>
          </cell>
        </row>
        <row r="132">
          <cell r="A132">
            <v>1</v>
          </cell>
          <cell r="B132" t="str">
            <v>P&amp;L Statement</v>
          </cell>
          <cell r="C132">
            <v>1</v>
          </cell>
          <cell r="D132" t="str">
            <v>Retained Profit</v>
          </cell>
          <cell r="E132">
            <v>124</v>
          </cell>
          <cell r="F132" t="str">
            <v>Total Interest</v>
          </cell>
          <cell r="G132">
            <v>124</v>
          </cell>
          <cell r="H132" t="str">
            <v>Total Interest</v>
          </cell>
          <cell r="I132">
            <v>124</v>
          </cell>
          <cell r="J132" t="str">
            <v>Interest Expense</v>
          </cell>
          <cell r="K132">
            <v>128</v>
          </cell>
          <cell r="L132" t="str">
            <v>Interest-Associated Companies</v>
          </cell>
          <cell r="M132" t="str">
            <v>313024</v>
          </cell>
          <cell r="N132" t="str">
            <v>Interest Exp-Assoc Co-ALL Elim</v>
          </cell>
          <cell r="O132" t="e">
            <v>#N/A</v>
          </cell>
          <cell r="P132">
            <v>131</v>
          </cell>
          <cell r="Q132" t="str">
            <v>3130AL</v>
          </cell>
          <cell r="R132" t="str">
            <v>IntAsc ALL</v>
          </cell>
          <cell r="S132" t="str">
            <v>E</v>
          </cell>
          <cell r="T132" t="str">
            <v>3130.EXT</v>
          </cell>
          <cell r="U132" t="str">
            <v>Interest Paid / Payable - External</v>
          </cell>
        </row>
        <row r="133">
          <cell r="A133">
            <v>1</v>
          </cell>
          <cell r="B133" t="str">
            <v>P&amp;L Statement</v>
          </cell>
          <cell r="C133">
            <v>1</v>
          </cell>
          <cell r="D133" t="str">
            <v>Retained Profit</v>
          </cell>
          <cell r="E133">
            <v>124</v>
          </cell>
          <cell r="F133" t="str">
            <v>Total Interest</v>
          </cell>
          <cell r="G133">
            <v>124</v>
          </cell>
          <cell r="H133" t="str">
            <v>Total Interest</v>
          </cell>
          <cell r="I133">
            <v>124</v>
          </cell>
          <cell r="J133" t="str">
            <v>Interest Expense</v>
          </cell>
          <cell r="K133">
            <v>132</v>
          </cell>
          <cell r="L133" t="str">
            <v>Notes Payable</v>
          </cell>
          <cell r="M133" t="str">
            <v>313025</v>
          </cell>
          <cell r="N133" t="str">
            <v>Notes Payable</v>
          </cell>
          <cell r="O133" t="str">
            <v>313025</v>
          </cell>
          <cell r="P133">
            <v>132</v>
          </cell>
          <cell r="Q133" t="str">
            <v>313025</v>
          </cell>
          <cell r="R133" t="str">
            <v>IntNotePay</v>
          </cell>
          <cell r="S133" t="str">
            <v>E</v>
          </cell>
          <cell r="T133" t="str">
            <v>3130.EXT</v>
          </cell>
          <cell r="U133" t="str">
            <v>Interest Paid / Payable - External</v>
          </cell>
        </row>
        <row r="134">
          <cell r="A134">
            <v>1</v>
          </cell>
          <cell r="B134" t="str">
            <v>P&amp;L Statement</v>
          </cell>
          <cell r="C134">
            <v>1</v>
          </cell>
          <cell r="D134" t="str">
            <v>Retained Profit</v>
          </cell>
          <cell r="E134">
            <v>124</v>
          </cell>
          <cell r="F134" t="str">
            <v>Total Interest</v>
          </cell>
          <cell r="G134">
            <v>124</v>
          </cell>
          <cell r="H134" t="str">
            <v>Total Interest</v>
          </cell>
          <cell r="I134">
            <v>124</v>
          </cell>
          <cell r="J134" t="str">
            <v>Interest Expense</v>
          </cell>
          <cell r="K134">
            <v>133</v>
          </cell>
          <cell r="L134" t="str">
            <v>Allow Brwd Funds Dur Const</v>
          </cell>
          <cell r="M134" t="str">
            <v>316000</v>
          </cell>
          <cell r="N134" t="str">
            <v>Allow Brwd Funds Dur Const</v>
          </cell>
          <cell r="O134" t="str">
            <v>316000</v>
          </cell>
          <cell r="P134">
            <v>133</v>
          </cell>
          <cell r="Q134" t="str">
            <v>316000</v>
          </cell>
          <cell r="R134" t="str">
            <v>ABrwdFDC</v>
          </cell>
          <cell r="S134" t="str">
            <v>E</v>
          </cell>
          <cell r="T134" t="str">
            <v>3160</v>
          </cell>
          <cell r="U134" t="str">
            <v>Interest Capitalised</v>
          </cell>
        </row>
        <row r="135">
          <cell r="A135">
            <v>1</v>
          </cell>
          <cell r="B135" t="str">
            <v>P&amp;L Statement</v>
          </cell>
          <cell r="C135">
            <v>1</v>
          </cell>
          <cell r="D135" t="str">
            <v>Retained Profit</v>
          </cell>
          <cell r="E135">
            <v>124</v>
          </cell>
          <cell r="F135" t="str">
            <v>Total Interest</v>
          </cell>
          <cell r="G135">
            <v>124</v>
          </cell>
          <cell r="H135" t="str">
            <v>Total Interest</v>
          </cell>
          <cell r="I135">
            <v>124</v>
          </cell>
          <cell r="J135" t="str">
            <v>Interest Expense</v>
          </cell>
          <cell r="K135">
            <v>134</v>
          </cell>
          <cell r="L135" t="str">
            <v>Interest Expense from Subs</v>
          </cell>
          <cell r="M135" t="str">
            <v>318020</v>
          </cell>
          <cell r="N135" t="str">
            <v>Interest Expense from Subs</v>
          </cell>
          <cell r="O135" t="str">
            <v>318020</v>
          </cell>
          <cell r="P135">
            <v>134</v>
          </cell>
          <cell r="Q135" t="str">
            <v>318020</v>
          </cell>
          <cell r="R135" t="str">
            <v>IntExpSubs</v>
          </cell>
          <cell r="S135" t="str">
            <v>E</v>
          </cell>
          <cell r="T135" t="str">
            <v>3180</v>
          </cell>
          <cell r="U135" t="str">
            <v>Net Interest - Share of Assoc Undertakings</v>
          </cell>
        </row>
        <row r="136">
          <cell r="A136">
            <v>1</v>
          </cell>
          <cell r="B136" t="str">
            <v>P&amp;L Statement</v>
          </cell>
          <cell r="C136">
            <v>1</v>
          </cell>
          <cell r="D136" t="str">
            <v>Retained Profit</v>
          </cell>
          <cell r="E136">
            <v>124</v>
          </cell>
          <cell r="F136" t="str">
            <v>Total Interest</v>
          </cell>
          <cell r="G136">
            <v>124</v>
          </cell>
          <cell r="H136" t="str">
            <v>Total Interest</v>
          </cell>
          <cell r="I136">
            <v>124</v>
          </cell>
          <cell r="J136" t="str">
            <v>Interest Expense</v>
          </cell>
          <cell r="K136">
            <v>135</v>
          </cell>
          <cell r="L136" t="str">
            <v>Interest Expense NGHI</v>
          </cell>
          <cell r="M136" t="str">
            <v>313064</v>
          </cell>
          <cell r="N136" t="str">
            <v>Interest Expense NGHI</v>
          </cell>
          <cell r="O136" t="str">
            <v>313064</v>
          </cell>
          <cell r="P136">
            <v>135</v>
          </cell>
          <cell r="Q136" t="str">
            <v>313064</v>
          </cell>
          <cell r="R136" t="str">
            <v>IntExpNGHI</v>
          </cell>
          <cell r="S136" t="str">
            <v>E</v>
          </cell>
          <cell r="T136" t="str">
            <v>3130.INT.NGHINCD</v>
          </cell>
          <cell r="U136" t="str">
            <v>Interest Paid / Payable - Internal</v>
          </cell>
        </row>
        <row r="137">
          <cell r="A137">
            <v>1</v>
          </cell>
          <cell r="B137" t="str">
            <v>P&amp;L Statement</v>
          </cell>
          <cell r="C137">
            <v>1</v>
          </cell>
          <cell r="D137" t="str">
            <v>Retained Profit</v>
          </cell>
          <cell r="E137">
            <v>124</v>
          </cell>
          <cell r="F137" t="str">
            <v>Total Interest</v>
          </cell>
          <cell r="G137">
            <v>124</v>
          </cell>
          <cell r="H137" t="str">
            <v>Total Interest</v>
          </cell>
          <cell r="I137">
            <v>124</v>
          </cell>
          <cell r="J137" t="str">
            <v>Interest Expense</v>
          </cell>
          <cell r="K137">
            <v>136</v>
          </cell>
          <cell r="L137" t="str">
            <v>Other Interest Expense</v>
          </cell>
          <cell r="M137" t="str">
            <v>313026</v>
          </cell>
          <cell r="N137" t="str">
            <v>Other Interest Expense</v>
          </cell>
          <cell r="O137" t="str">
            <v>313026</v>
          </cell>
          <cell r="P137">
            <v>136</v>
          </cell>
          <cell r="Q137" t="str">
            <v>313026</v>
          </cell>
          <cell r="R137" t="str">
            <v>IntExpOth</v>
          </cell>
          <cell r="S137" t="str">
            <v>E</v>
          </cell>
          <cell r="T137" t="str">
            <v>3130.EXT</v>
          </cell>
          <cell r="U137" t="str">
            <v>Interest Paid / Payable - External</v>
          </cell>
        </row>
        <row r="138">
          <cell r="A138">
            <v>1</v>
          </cell>
          <cell r="B138" t="str">
            <v>P&amp;L Statement</v>
          </cell>
          <cell r="C138">
            <v>1</v>
          </cell>
          <cell r="D138" t="str">
            <v>Retained Profit</v>
          </cell>
          <cell r="E138">
            <v>124</v>
          </cell>
          <cell r="F138" t="str">
            <v>Total Interest</v>
          </cell>
          <cell r="G138">
            <v>124</v>
          </cell>
          <cell r="H138" t="str">
            <v>Total Interest</v>
          </cell>
          <cell r="I138">
            <v>124</v>
          </cell>
          <cell r="J138" t="str">
            <v>Interest Expense</v>
          </cell>
          <cell r="K138">
            <v>136</v>
          </cell>
          <cell r="L138" t="str">
            <v>Other Interest Expense</v>
          </cell>
          <cell r="M138" t="str">
            <v>313026</v>
          </cell>
          <cell r="N138" t="str">
            <v>Other Interest Expense-NE Elim</v>
          </cell>
          <cell r="O138" t="e">
            <v>#N/A</v>
          </cell>
          <cell r="P138">
            <v>137</v>
          </cell>
          <cell r="Q138" t="str">
            <v>3131NE</v>
          </cell>
          <cell r="R138" t="str">
            <v>IntExp NE</v>
          </cell>
          <cell r="S138" t="str">
            <v>E</v>
          </cell>
          <cell r="T138" t="str">
            <v>3130.EXT</v>
          </cell>
          <cell r="U138" t="str">
            <v>Interest Paid / Payable - External</v>
          </cell>
        </row>
        <row r="139">
          <cell r="A139">
            <v>1</v>
          </cell>
          <cell r="B139" t="str">
            <v>P&amp;L Statement</v>
          </cell>
          <cell r="C139">
            <v>1</v>
          </cell>
          <cell r="D139" t="str">
            <v>Retained Profit</v>
          </cell>
          <cell r="E139">
            <v>124</v>
          </cell>
          <cell r="F139" t="str">
            <v>Total Interest</v>
          </cell>
          <cell r="G139">
            <v>124</v>
          </cell>
          <cell r="H139" t="str">
            <v>Total Interest</v>
          </cell>
          <cell r="I139">
            <v>124</v>
          </cell>
          <cell r="J139" t="str">
            <v>Interest Expense</v>
          </cell>
          <cell r="K139">
            <v>136</v>
          </cell>
          <cell r="L139" t="str">
            <v>Other Interest Expense</v>
          </cell>
          <cell r="M139" t="str">
            <v>313026</v>
          </cell>
          <cell r="N139" t="str">
            <v>Other Interest Expense-NY Elim</v>
          </cell>
          <cell r="O139" t="e">
            <v>#N/A</v>
          </cell>
          <cell r="P139">
            <v>138</v>
          </cell>
          <cell r="Q139" t="str">
            <v>3131NY</v>
          </cell>
          <cell r="R139" t="str">
            <v>IntExp NY</v>
          </cell>
          <cell r="S139" t="str">
            <v>E</v>
          </cell>
          <cell r="T139" t="str">
            <v>3130.EXT</v>
          </cell>
          <cell r="U139" t="str">
            <v>Interest Paid / Payable - External</v>
          </cell>
        </row>
        <row r="140">
          <cell r="A140">
            <v>1</v>
          </cell>
          <cell r="B140" t="str">
            <v>P&amp;L Statement</v>
          </cell>
          <cell r="C140">
            <v>1</v>
          </cell>
          <cell r="D140" t="str">
            <v>Retained Profit</v>
          </cell>
          <cell r="E140">
            <v>124</v>
          </cell>
          <cell r="F140" t="str">
            <v>Total Interest</v>
          </cell>
          <cell r="G140">
            <v>124</v>
          </cell>
          <cell r="H140" t="str">
            <v>Total Interest</v>
          </cell>
          <cell r="I140">
            <v>124</v>
          </cell>
          <cell r="J140" t="str">
            <v>Interest Expense</v>
          </cell>
          <cell r="K140">
            <v>136</v>
          </cell>
          <cell r="L140" t="str">
            <v>Other Interest Expense</v>
          </cell>
          <cell r="M140" t="str">
            <v>313026</v>
          </cell>
          <cell r="N140" t="str">
            <v>Other Interest Expense-AL Elim</v>
          </cell>
          <cell r="O140" t="str">
            <v>3131AL</v>
          </cell>
          <cell r="P140">
            <v>139</v>
          </cell>
          <cell r="Q140" t="str">
            <v>3131AL</v>
          </cell>
          <cell r="R140" t="str">
            <v>IntExp AL</v>
          </cell>
          <cell r="S140" t="str">
            <v>E</v>
          </cell>
          <cell r="T140" t="str">
            <v>3130.EXT</v>
          </cell>
          <cell r="U140" t="str">
            <v>Interest Paid / Payable - External</v>
          </cell>
        </row>
        <row r="141">
          <cell r="A141">
            <v>1</v>
          </cell>
          <cell r="B141" t="str">
            <v>P&amp;L Statement</v>
          </cell>
          <cell r="C141">
            <v>1</v>
          </cell>
          <cell r="D141" t="str">
            <v>Retained Profit</v>
          </cell>
          <cell r="E141">
            <v>124</v>
          </cell>
          <cell r="F141" t="str">
            <v>Total Interest</v>
          </cell>
          <cell r="G141">
            <v>124</v>
          </cell>
          <cell r="H141" t="str">
            <v>Total Interest</v>
          </cell>
          <cell r="I141">
            <v>124</v>
          </cell>
          <cell r="J141" t="str">
            <v>Interest Expense</v>
          </cell>
          <cell r="K141">
            <v>136</v>
          </cell>
          <cell r="L141" t="str">
            <v>Other Interest Expense</v>
          </cell>
          <cell r="M141" t="str">
            <v>313026</v>
          </cell>
          <cell r="N141" t="str">
            <v>Interest Expense NGUSLLC</v>
          </cell>
          <cell r="O141" t="str">
            <v>313065</v>
          </cell>
          <cell r="P141">
            <v>140</v>
          </cell>
          <cell r="Q141" t="str">
            <v>313065</v>
          </cell>
          <cell r="R141" t="str">
            <v>IntExpLLC</v>
          </cell>
          <cell r="S141" t="str">
            <v>E</v>
          </cell>
          <cell r="T141" t="str">
            <v>3130.INT.NGUSLLC</v>
          </cell>
          <cell r="U141" t="str">
            <v>Interest Paid / Payable - NGUSLLC</v>
          </cell>
        </row>
        <row r="142">
          <cell r="A142">
            <v>1</v>
          </cell>
          <cell r="B142" t="str">
            <v>P&amp;L Statement</v>
          </cell>
          <cell r="C142">
            <v>1</v>
          </cell>
          <cell r="D142" t="str">
            <v>Retained Profit</v>
          </cell>
          <cell r="E142">
            <v>124</v>
          </cell>
          <cell r="F142" t="str">
            <v>Total Interest</v>
          </cell>
          <cell r="G142">
            <v>124</v>
          </cell>
          <cell r="H142" t="str">
            <v>Total Interest</v>
          </cell>
          <cell r="I142">
            <v>124</v>
          </cell>
          <cell r="J142" t="str">
            <v>Interest Expense</v>
          </cell>
          <cell r="K142">
            <v>136</v>
          </cell>
          <cell r="L142" t="str">
            <v>Other Interest Expense</v>
          </cell>
          <cell r="M142" t="str">
            <v>313026</v>
          </cell>
          <cell r="N142" t="str">
            <v>Interest Expense NGEIGHTNEW</v>
          </cell>
          <cell r="O142" t="str">
            <v>313067</v>
          </cell>
          <cell r="P142">
            <v>141</v>
          </cell>
          <cell r="Q142" t="str">
            <v>313067</v>
          </cell>
          <cell r="R142" t="str">
            <v>IntExp8NEW</v>
          </cell>
          <cell r="S142" t="str">
            <v>E</v>
          </cell>
          <cell r="T142" t="str">
            <v>3130.INT.NGEIGHTNEW</v>
          </cell>
          <cell r="U142" t="str">
            <v>Interest Paid / Payable - NGEIGHTNEW</v>
          </cell>
        </row>
        <row r="143">
          <cell r="A143">
            <v>1</v>
          </cell>
          <cell r="B143" t="str">
            <v>P&amp;L Statement</v>
          </cell>
          <cell r="C143">
            <v>1</v>
          </cell>
          <cell r="D143" t="str">
            <v>Retained Profit</v>
          </cell>
          <cell r="E143">
            <v>124</v>
          </cell>
          <cell r="F143" t="str">
            <v>Total Interest</v>
          </cell>
          <cell r="G143">
            <v>124</v>
          </cell>
          <cell r="H143" t="str">
            <v>Total Interest</v>
          </cell>
          <cell r="I143">
            <v>124</v>
          </cell>
          <cell r="J143" t="str">
            <v>Interest Expense</v>
          </cell>
          <cell r="K143">
            <v>136</v>
          </cell>
          <cell r="L143" t="str">
            <v>Other Interest Expense</v>
          </cell>
          <cell r="M143" t="str">
            <v>313026</v>
          </cell>
          <cell r="N143" t="str">
            <v>Interest Expense NGELEVEN</v>
          </cell>
          <cell r="O143" t="str">
            <v>313069</v>
          </cell>
          <cell r="P143">
            <v>142</v>
          </cell>
          <cell r="Q143" t="str">
            <v>313069</v>
          </cell>
          <cell r="R143" t="str">
            <v>IntExpNG11</v>
          </cell>
          <cell r="S143" t="str">
            <v>E</v>
          </cell>
          <cell r="T143" t="str">
            <v>3130.INT.NGELEVEN</v>
          </cell>
          <cell r="U143" t="str">
            <v>Interest Paid / Payable - NGELEVEN</v>
          </cell>
        </row>
        <row r="144">
          <cell r="A144">
            <v>1</v>
          </cell>
          <cell r="B144" t="str">
            <v>P&amp;L Statement</v>
          </cell>
          <cell r="C144">
            <v>1</v>
          </cell>
          <cell r="D144" t="str">
            <v>Retained Profit</v>
          </cell>
          <cell r="E144">
            <v>124</v>
          </cell>
          <cell r="F144" t="str">
            <v>Total Interest</v>
          </cell>
          <cell r="G144">
            <v>124</v>
          </cell>
          <cell r="H144" t="str">
            <v>Total Interest</v>
          </cell>
          <cell r="I144">
            <v>124</v>
          </cell>
          <cell r="J144" t="str">
            <v>Interest Expense</v>
          </cell>
          <cell r="K144">
            <v>136</v>
          </cell>
          <cell r="L144" t="str">
            <v>Other Interest Expense</v>
          </cell>
          <cell r="M144" t="str">
            <v>313026</v>
          </cell>
          <cell r="N144" t="str">
            <v>Interest Expense NGG</v>
          </cell>
          <cell r="O144" t="e">
            <v>#N/A</v>
          </cell>
          <cell r="P144">
            <v>143</v>
          </cell>
          <cell r="Q144" t="str">
            <v>313063</v>
          </cell>
          <cell r="R144" t="str">
            <v>IntExpNGG</v>
          </cell>
          <cell r="S144" t="str">
            <v>E</v>
          </cell>
          <cell r="T144" t="str">
            <v>3130.INT.NGGACQ</v>
          </cell>
          <cell r="U144" t="str">
            <v>Interest Paid / Payable - NGG</v>
          </cell>
        </row>
        <row r="145">
          <cell r="A145">
            <v>1</v>
          </cell>
          <cell r="B145" t="str">
            <v>P&amp;L Statement</v>
          </cell>
          <cell r="C145">
            <v>1</v>
          </cell>
          <cell r="D145" t="str">
            <v>Retained Profit</v>
          </cell>
          <cell r="E145">
            <v>124</v>
          </cell>
          <cell r="F145" t="str">
            <v>Total Interest</v>
          </cell>
          <cell r="G145">
            <v>124</v>
          </cell>
          <cell r="H145" t="str">
            <v>Total Interest</v>
          </cell>
          <cell r="I145">
            <v>124</v>
          </cell>
          <cell r="J145" t="str">
            <v>Interest Expense</v>
          </cell>
          <cell r="K145">
            <v>136</v>
          </cell>
          <cell r="L145" t="str">
            <v>Other Interest Expense</v>
          </cell>
          <cell r="M145" t="str">
            <v>313026</v>
          </cell>
          <cell r="N145" t="str">
            <v>Interest Expense NGHL</v>
          </cell>
          <cell r="O145" t="e">
            <v>#N/A</v>
          </cell>
          <cell r="P145">
            <v>144</v>
          </cell>
          <cell r="Q145" t="str">
            <v>313059</v>
          </cell>
          <cell r="R145" t="str">
            <v>IntExpNGHL</v>
          </cell>
          <cell r="S145" t="str">
            <v>E</v>
          </cell>
          <cell r="T145" t="str">
            <v>3130.INT.NGHL</v>
          </cell>
          <cell r="U145" t="str">
            <v>Interest Paid / Payable - NGHL</v>
          </cell>
        </row>
        <row r="146">
          <cell r="A146">
            <v>1</v>
          </cell>
          <cell r="B146" t="str">
            <v>P&amp;L Statement</v>
          </cell>
          <cell r="C146">
            <v>1</v>
          </cell>
          <cell r="D146" t="str">
            <v>Retained Profit</v>
          </cell>
          <cell r="E146">
            <v>124</v>
          </cell>
          <cell r="F146" t="str">
            <v>Total Interest</v>
          </cell>
          <cell r="G146">
            <v>124</v>
          </cell>
          <cell r="H146" t="str">
            <v>Total Interest</v>
          </cell>
          <cell r="I146">
            <v>145</v>
          </cell>
          <cell r="J146" t="str">
            <v>Interest Income</v>
          </cell>
          <cell r="K146">
            <v>145</v>
          </cell>
          <cell r="L146" t="str">
            <v>Interest Income-Int</v>
          </cell>
          <cell r="M146" t="e">
            <v>#N/A</v>
          </cell>
          <cell r="N146" t="str">
            <v>Interest Income-NGG</v>
          </cell>
          <cell r="O146" t="str">
            <v>311063</v>
          </cell>
          <cell r="P146">
            <v>145</v>
          </cell>
          <cell r="Q146" t="str">
            <v>311063</v>
          </cell>
          <cell r="R146" t="str">
            <v>IntIncNGG</v>
          </cell>
          <cell r="S146" t="str">
            <v>R</v>
          </cell>
          <cell r="T146" t="str">
            <v>3110.INT.NGG</v>
          </cell>
          <cell r="U146" t="str">
            <v>Interest Received / Receivable - NGG</v>
          </cell>
        </row>
        <row r="147">
          <cell r="A147">
            <v>1</v>
          </cell>
          <cell r="B147" t="str">
            <v>P&amp;L Statement</v>
          </cell>
          <cell r="C147">
            <v>1</v>
          </cell>
          <cell r="D147" t="str">
            <v>Retained Profit</v>
          </cell>
          <cell r="E147">
            <v>124</v>
          </cell>
          <cell r="F147" t="str">
            <v>Total Interest</v>
          </cell>
          <cell r="G147">
            <v>124</v>
          </cell>
          <cell r="H147" t="str">
            <v>Total Interest</v>
          </cell>
          <cell r="I147">
            <v>145</v>
          </cell>
          <cell r="J147" t="str">
            <v>Interest Income</v>
          </cell>
          <cell r="K147">
            <v>145</v>
          </cell>
          <cell r="L147" t="str">
            <v>Interest Income-Int</v>
          </cell>
          <cell r="M147" t="e">
            <v>#N/A</v>
          </cell>
          <cell r="N147" t="str">
            <v>Interest Income-NGHI</v>
          </cell>
          <cell r="O147" t="str">
            <v>311064</v>
          </cell>
          <cell r="P147">
            <v>146</v>
          </cell>
          <cell r="Q147" t="str">
            <v>311064</v>
          </cell>
          <cell r="R147" t="str">
            <v>IntIncNGHI</v>
          </cell>
          <cell r="S147" t="str">
            <v>R</v>
          </cell>
          <cell r="T147" t="str">
            <v>3110.INT.NGHINCD</v>
          </cell>
          <cell r="U147" t="str">
            <v>Interest Received / Receivable - NGHINCD</v>
          </cell>
        </row>
        <row r="148">
          <cell r="A148">
            <v>1</v>
          </cell>
          <cell r="B148" t="str">
            <v>P&amp;L Statement</v>
          </cell>
          <cell r="C148">
            <v>1</v>
          </cell>
          <cell r="D148" t="str">
            <v>Retained Profit</v>
          </cell>
          <cell r="E148">
            <v>124</v>
          </cell>
          <cell r="F148" t="str">
            <v>Total Interest</v>
          </cell>
          <cell r="G148">
            <v>124</v>
          </cell>
          <cell r="H148" t="str">
            <v>Total Interest</v>
          </cell>
          <cell r="I148">
            <v>145</v>
          </cell>
          <cell r="J148" t="str">
            <v>Interest Income</v>
          </cell>
          <cell r="K148">
            <v>145</v>
          </cell>
          <cell r="L148" t="str">
            <v>Interest Income-Int</v>
          </cell>
          <cell r="M148" t="e">
            <v>#N/A</v>
          </cell>
          <cell r="N148" t="str">
            <v>Interest Income-NGUSAUS</v>
          </cell>
          <cell r="O148" t="str">
            <v>311066</v>
          </cell>
          <cell r="P148">
            <v>147</v>
          </cell>
          <cell r="Q148" t="str">
            <v>311066</v>
          </cell>
          <cell r="R148" t="str">
            <v>IntIncUSA</v>
          </cell>
          <cell r="S148" t="str">
            <v>R</v>
          </cell>
          <cell r="T148" t="str">
            <v>3110.INT.NGUSAUS</v>
          </cell>
          <cell r="U148" t="str">
            <v>Interest Received / Receivable - NGUSAUS</v>
          </cell>
        </row>
        <row r="149">
          <cell r="A149">
            <v>1</v>
          </cell>
          <cell r="B149" t="str">
            <v>P&amp;L Statement</v>
          </cell>
          <cell r="C149">
            <v>1</v>
          </cell>
          <cell r="D149" t="str">
            <v>Retained Profit</v>
          </cell>
          <cell r="E149">
            <v>124</v>
          </cell>
          <cell r="F149" t="str">
            <v>Total Interest</v>
          </cell>
          <cell r="G149">
            <v>124</v>
          </cell>
          <cell r="H149" t="str">
            <v>Total Interest</v>
          </cell>
          <cell r="I149">
            <v>145</v>
          </cell>
          <cell r="J149" t="str">
            <v>Interest Income</v>
          </cell>
          <cell r="K149">
            <v>148</v>
          </cell>
          <cell r="L149" t="str">
            <v>Interest Income</v>
          </cell>
          <cell r="M149">
            <v>0</v>
          </cell>
          <cell r="N149" t="str">
            <v>Interest Income</v>
          </cell>
          <cell r="O149">
            <v>0</v>
          </cell>
          <cell r="P149">
            <v>148</v>
          </cell>
          <cell r="Q149" t="str">
            <v>311062</v>
          </cell>
          <cell r="R149" t="str">
            <v>IntIncExtl</v>
          </cell>
          <cell r="S149" t="str">
            <v>R</v>
          </cell>
          <cell r="T149" t="str">
            <v>3110.EXT</v>
          </cell>
          <cell r="U149" t="str">
            <v>Interest Received / Receivable - External</v>
          </cell>
        </row>
        <row r="150">
          <cell r="A150">
            <v>1</v>
          </cell>
          <cell r="B150" t="str">
            <v>P&amp;L Statement</v>
          </cell>
          <cell r="C150">
            <v>1</v>
          </cell>
          <cell r="D150" t="str">
            <v>Retained Profit</v>
          </cell>
          <cell r="E150">
            <v>124</v>
          </cell>
          <cell r="F150" t="str">
            <v>Total Interest</v>
          </cell>
          <cell r="G150">
            <v>124</v>
          </cell>
          <cell r="H150" t="str">
            <v>Total Interest</v>
          </cell>
          <cell r="I150">
            <v>145</v>
          </cell>
          <cell r="J150" t="str">
            <v>Interest Income</v>
          </cell>
          <cell r="K150">
            <v>148</v>
          </cell>
          <cell r="L150" t="str">
            <v>Interest Income</v>
          </cell>
          <cell r="M150">
            <v>0</v>
          </cell>
          <cell r="N150" t="str">
            <v>Interest Income-NE Elim</v>
          </cell>
          <cell r="O150" t="e">
            <v>#N/A</v>
          </cell>
          <cell r="P150">
            <v>149</v>
          </cell>
          <cell r="Q150" t="str">
            <v>3110NE</v>
          </cell>
          <cell r="R150" t="str">
            <v>IntIncICNE</v>
          </cell>
          <cell r="S150" t="str">
            <v>R</v>
          </cell>
          <cell r="T150" t="str">
            <v>3110.EXT</v>
          </cell>
          <cell r="U150" t="str">
            <v>Interest Received / Receivable - External</v>
          </cell>
        </row>
        <row r="151">
          <cell r="A151">
            <v>1</v>
          </cell>
          <cell r="B151" t="str">
            <v>P&amp;L Statement</v>
          </cell>
          <cell r="C151">
            <v>1</v>
          </cell>
          <cell r="D151" t="str">
            <v>Retained Profit</v>
          </cell>
          <cell r="E151">
            <v>124</v>
          </cell>
          <cell r="F151" t="str">
            <v>Total Interest</v>
          </cell>
          <cell r="G151">
            <v>124</v>
          </cell>
          <cell r="H151" t="str">
            <v>Total Interest</v>
          </cell>
          <cell r="I151">
            <v>145</v>
          </cell>
          <cell r="J151" t="str">
            <v>Interest Income</v>
          </cell>
          <cell r="K151">
            <v>148</v>
          </cell>
          <cell r="L151" t="str">
            <v>Interest Income</v>
          </cell>
          <cell r="M151">
            <v>0</v>
          </cell>
          <cell r="N151" t="str">
            <v>Interest Income-NY Elim</v>
          </cell>
          <cell r="O151" t="e">
            <v>#N/A</v>
          </cell>
          <cell r="P151">
            <v>150</v>
          </cell>
          <cell r="Q151" t="str">
            <v>3110NY</v>
          </cell>
          <cell r="R151" t="str">
            <v>IntIncICNY</v>
          </cell>
          <cell r="S151" t="str">
            <v>R</v>
          </cell>
          <cell r="T151" t="str">
            <v>3110.EXT</v>
          </cell>
          <cell r="U151" t="str">
            <v>Interest Received / Receivable - External</v>
          </cell>
        </row>
        <row r="152">
          <cell r="A152">
            <v>1</v>
          </cell>
          <cell r="B152" t="str">
            <v>P&amp;L Statement</v>
          </cell>
          <cell r="C152">
            <v>1</v>
          </cell>
          <cell r="D152" t="str">
            <v>Retained Profit</v>
          </cell>
          <cell r="E152">
            <v>124</v>
          </cell>
          <cell r="F152" t="str">
            <v>Total Interest</v>
          </cell>
          <cell r="G152">
            <v>124</v>
          </cell>
          <cell r="H152" t="str">
            <v>Total Interest</v>
          </cell>
          <cell r="I152">
            <v>145</v>
          </cell>
          <cell r="J152" t="str">
            <v>Interest Income</v>
          </cell>
          <cell r="K152">
            <v>148</v>
          </cell>
          <cell r="L152" t="str">
            <v>Interest Income</v>
          </cell>
          <cell r="M152">
            <v>0</v>
          </cell>
          <cell r="N152" t="str">
            <v>Interest Income-ALL Elim</v>
          </cell>
          <cell r="O152" t="e">
            <v>#N/A</v>
          </cell>
          <cell r="P152">
            <v>151</v>
          </cell>
          <cell r="Q152" t="str">
            <v>3110AL</v>
          </cell>
          <cell r="R152" t="str">
            <v>IntIncICAL</v>
          </cell>
          <cell r="S152" t="str">
            <v>R</v>
          </cell>
          <cell r="T152" t="str">
            <v>3110.EXT</v>
          </cell>
          <cell r="U152" t="str">
            <v>Interest Received / Receivable - External</v>
          </cell>
        </row>
        <row r="153">
          <cell r="A153">
            <v>1</v>
          </cell>
          <cell r="B153" t="str">
            <v>P&amp;L Statement</v>
          </cell>
          <cell r="C153">
            <v>1</v>
          </cell>
          <cell r="D153" t="str">
            <v>Retained Profit</v>
          </cell>
          <cell r="E153">
            <v>124</v>
          </cell>
          <cell r="F153" t="str">
            <v>Total Interest</v>
          </cell>
          <cell r="G153">
            <v>124</v>
          </cell>
          <cell r="H153" t="str">
            <v>Total Interest</v>
          </cell>
          <cell r="I153">
            <v>145</v>
          </cell>
          <cell r="J153" t="str">
            <v>Interest Income</v>
          </cell>
          <cell r="K153">
            <v>152</v>
          </cell>
          <cell r="L153" t="str">
            <v>AFUDC</v>
          </cell>
          <cell r="M153" t="str">
            <v>311090</v>
          </cell>
          <cell r="N153" t="str">
            <v>AFUDC</v>
          </cell>
          <cell r="O153" t="str">
            <v>311090</v>
          </cell>
          <cell r="P153">
            <v>152</v>
          </cell>
          <cell r="Q153" t="str">
            <v>311090</v>
          </cell>
          <cell r="R153" t="str">
            <v>AFUDC</v>
          </cell>
          <cell r="S153" t="str">
            <v>R</v>
          </cell>
          <cell r="T153" t="str">
            <v>3110.EXT</v>
          </cell>
          <cell r="U153" t="str">
            <v>Interest Received / Receivable - External</v>
          </cell>
        </row>
        <row r="154">
          <cell r="A154">
            <v>1</v>
          </cell>
          <cell r="B154" t="str">
            <v>P&amp;L Statement</v>
          </cell>
          <cell r="C154">
            <v>1</v>
          </cell>
          <cell r="D154" t="str">
            <v>Retained Profit</v>
          </cell>
          <cell r="E154">
            <v>124</v>
          </cell>
          <cell r="F154" t="str">
            <v>Total Interest</v>
          </cell>
          <cell r="G154">
            <v>124</v>
          </cell>
          <cell r="H154" t="str">
            <v>Total Interest</v>
          </cell>
          <cell r="I154">
            <v>145</v>
          </cell>
          <cell r="J154" t="str">
            <v>Interest Income</v>
          </cell>
          <cell r="K154">
            <v>153</v>
          </cell>
          <cell r="L154" t="str">
            <v>Interest Income from Subs</v>
          </cell>
          <cell r="M154" t="str">
            <v>318021</v>
          </cell>
          <cell r="N154" t="str">
            <v>Interest Income from Subs</v>
          </cell>
          <cell r="O154" t="str">
            <v>318021</v>
          </cell>
          <cell r="P154">
            <v>153</v>
          </cell>
          <cell r="Q154" t="str">
            <v>318021</v>
          </cell>
          <cell r="R154" t="str">
            <v>IntIncSubs</v>
          </cell>
          <cell r="S154" t="str">
            <v>R</v>
          </cell>
          <cell r="T154" t="str">
            <v>3180</v>
          </cell>
          <cell r="U154" t="str">
            <v>Net Interest - Share of Assoc Undertakings</v>
          </cell>
        </row>
        <row r="155">
          <cell r="A155">
            <v>1</v>
          </cell>
          <cell r="B155" t="str">
            <v>P&amp;L Statement</v>
          </cell>
          <cell r="C155">
            <v>1</v>
          </cell>
          <cell r="D155" t="str">
            <v>Retained Profit</v>
          </cell>
          <cell r="E155">
            <v>154</v>
          </cell>
          <cell r="F155" t="str">
            <v>Total Taxes</v>
          </cell>
          <cell r="G155">
            <v>154</v>
          </cell>
          <cell r="H155" t="str">
            <v>Total Taxes</v>
          </cell>
          <cell r="I155">
            <v>154</v>
          </cell>
          <cell r="J155" t="str">
            <v>Total Taxes</v>
          </cell>
          <cell r="K155">
            <v>154</v>
          </cell>
          <cell r="L155" t="str">
            <v>Current Taxes</v>
          </cell>
          <cell r="M155" t="str">
            <v>331020</v>
          </cell>
          <cell r="N155" t="str">
            <v>Current Taxes</v>
          </cell>
          <cell r="O155" t="str">
            <v>331020</v>
          </cell>
          <cell r="P155">
            <v>154</v>
          </cell>
          <cell r="Q155" t="str">
            <v>331020</v>
          </cell>
          <cell r="R155" t="str">
            <v>CurrTax</v>
          </cell>
          <cell r="S155" t="str">
            <v>E</v>
          </cell>
          <cell r="T155" t="str">
            <v>3310.CURRENT</v>
          </cell>
          <cell r="U155" t="str">
            <v>Taxation - Group excl Associates &amp; JV's - Current Tax</v>
          </cell>
        </row>
        <row r="156">
          <cell r="A156">
            <v>1</v>
          </cell>
          <cell r="B156" t="str">
            <v>P&amp;L Statement</v>
          </cell>
          <cell r="C156">
            <v>1</v>
          </cell>
          <cell r="D156" t="str">
            <v>Retained Profit</v>
          </cell>
          <cell r="E156">
            <v>154</v>
          </cell>
          <cell r="F156" t="str">
            <v>Total Taxes</v>
          </cell>
          <cell r="G156">
            <v>154</v>
          </cell>
          <cell r="H156" t="str">
            <v>Total Taxes</v>
          </cell>
          <cell r="I156">
            <v>154</v>
          </cell>
          <cell r="J156" t="str">
            <v>Total Taxes</v>
          </cell>
          <cell r="K156">
            <v>155</v>
          </cell>
          <cell r="L156" t="str">
            <v>Current Taxes - Excep Items</v>
          </cell>
          <cell r="M156" t="e">
            <v>#N/A</v>
          </cell>
          <cell r="N156" t="str">
            <v>Current Taxes - Excep Items</v>
          </cell>
          <cell r="O156" t="e">
            <v>#N/A</v>
          </cell>
          <cell r="P156">
            <v>155</v>
          </cell>
          <cell r="Q156" t="str">
            <v>331021</v>
          </cell>
          <cell r="R156" t="str">
            <v>CurTxExcep</v>
          </cell>
          <cell r="S156" t="str">
            <v>E</v>
          </cell>
          <cell r="T156" t="str">
            <v>3310.EXCEPT</v>
          </cell>
          <cell r="U156" t="str">
            <v>Taxation - Group excl Associates &amp; JV's - Exceptional Items</v>
          </cell>
        </row>
        <row r="157">
          <cell r="A157">
            <v>1</v>
          </cell>
          <cell r="B157" t="str">
            <v>P&amp;L Statement</v>
          </cell>
          <cell r="C157">
            <v>1</v>
          </cell>
          <cell r="D157" t="str">
            <v>Retained Profit</v>
          </cell>
          <cell r="E157">
            <v>154</v>
          </cell>
          <cell r="F157" t="str">
            <v>Total Taxes</v>
          </cell>
          <cell r="G157">
            <v>154</v>
          </cell>
          <cell r="H157" t="str">
            <v>Total Taxes</v>
          </cell>
          <cell r="I157">
            <v>154</v>
          </cell>
          <cell r="J157" t="str">
            <v>Total Taxes</v>
          </cell>
          <cell r="K157">
            <v>156</v>
          </cell>
          <cell r="L157" t="str">
            <v>Deferred Taxes</v>
          </cell>
          <cell r="M157" t="str">
            <v>331022</v>
          </cell>
          <cell r="N157" t="str">
            <v>Deferred Taxes</v>
          </cell>
          <cell r="O157" t="str">
            <v>331022</v>
          </cell>
          <cell r="P157">
            <v>156</v>
          </cell>
          <cell r="Q157" t="str">
            <v>331022</v>
          </cell>
          <cell r="R157" t="str">
            <v>DefTax</v>
          </cell>
          <cell r="S157" t="str">
            <v>E</v>
          </cell>
          <cell r="T157" t="str">
            <v>3310.DEFERRED</v>
          </cell>
          <cell r="U157" t="str">
            <v>Taxation - Group excl Associates &amp; JV's - Deferred Tax</v>
          </cell>
        </row>
        <row r="158">
          <cell r="A158">
            <v>1</v>
          </cell>
          <cell r="B158" t="str">
            <v>P&amp;L Statement</v>
          </cell>
          <cell r="C158">
            <v>1</v>
          </cell>
          <cell r="D158" t="str">
            <v>Retained Profit</v>
          </cell>
          <cell r="E158">
            <v>154</v>
          </cell>
          <cell r="F158" t="str">
            <v>Total Taxes</v>
          </cell>
          <cell r="G158">
            <v>154</v>
          </cell>
          <cell r="H158" t="str">
            <v>Total Taxes</v>
          </cell>
          <cell r="I158">
            <v>154</v>
          </cell>
          <cell r="J158" t="str">
            <v>Total Taxes</v>
          </cell>
          <cell r="K158">
            <v>157</v>
          </cell>
          <cell r="L158" t="str">
            <v>Deferred Taxes - Excep Items</v>
          </cell>
          <cell r="M158" t="e">
            <v>#N/A</v>
          </cell>
          <cell r="N158" t="str">
            <v>Deferred Taxes - Excep Items</v>
          </cell>
          <cell r="O158" t="e">
            <v>#N/A</v>
          </cell>
          <cell r="P158">
            <v>157</v>
          </cell>
          <cell r="Q158" t="str">
            <v>331023</v>
          </cell>
          <cell r="R158" t="str">
            <v>DefTxExcep</v>
          </cell>
          <cell r="S158" t="str">
            <v>E</v>
          </cell>
          <cell r="T158" t="str">
            <v>3310.DEFERRED</v>
          </cell>
          <cell r="U158" t="str">
            <v>Taxation - Group excl Associates &amp; JV's - Deferred Tax</v>
          </cell>
        </row>
        <row r="159">
          <cell r="A159">
            <v>1</v>
          </cell>
          <cell r="B159" t="str">
            <v>P&amp;L Statement</v>
          </cell>
          <cell r="C159">
            <v>1</v>
          </cell>
          <cell r="D159" t="str">
            <v>Retained Profit</v>
          </cell>
          <cell r="E159">
            <v>154</v>
          </cell>
          <cell r="F159" t="str">
            <v>Total Taxes</v>
          </cell>
          <cell r="G159">
            <v>154</v>
          </cell>
          <cell r="H159" t="str">
            <v>Total Taxes</v>
          </cell>
          <cell r="I159">
            <v>154</v>
          </cell>
          <cell r="J159" t="str">
            <v>Total Taxes</v>
          </cell>
          <cell r="K159">
            <v>158</v>
          </cell>
          <cell r="L159" t="str">
            <v>Subsidiary Taxes</v>
          </cell>
          <cell r="M159" t="str">
            <v>332000</v>
          </cell>
          <cell r="N159" t="str">
            <v>Subsidiary Taxes</v>
          </cell>
          <cell r="O159" t="str">
            <v>332000</v>
          </cell>
          <cell r="P159">
            <v>158</v>
          </cell>
          <cell r="Q159" t="str">
            <v>332000</v>
          </cell>
          <cell r="R159" t="str">
            <v>SubsTax</v>
          </cell>
          <cell r="S159" t="str">
            <v>E</v>
          </cell>
          <cell r="T159" t="str">
            <v>3320</v>
          </cell>
          <cell r="U159" t="str">
            <v>Share of Associated Undertakings Tax</v>
          </cell>
        </row>
        <row r="160">
          <cell r="A160">
            <v>1</v>
          </cell>
          <cell r="B160" t="str">
            <v>P&amp;L Statement</v>
          </cell>
          <cell r="C160">
            <v>1</v>
          </cell>
          <cell r="D160" t="str">
            <v>Retained Profit</v>
          </cell>
          <cell r="E160">
            <v>154</v>
          </cell>
          <cell r="F160" t="str">
            <v>Total Taxes</v>
          </cell>
          <cell r="G160">
            <v>154</v>
          </cell>
          <cell r="H160" t="str">
            <v>Total Taxes</v>
          </cell>
          <cell r="I160">
            <v>154</v>
          </cell>
          <cell r="J160" t="str">
            <v>Total Taxes</v>
          </cell>
          <cell r="K160">
            <v>159</v>
          </cell>
          <cell r="L160" t="str">
            <v>Investment Tax Credit</v>
          </cell>
          <cell r="M160" t="str">
            <v>331024</v>
          </cell>
          <cell r="N160" t="str">
            <v>Investment Tax Credit</v>
          </cell>
          <cell r="O160" t="str">
            <v>331024</v>
          </cell>
          <cell r="P160">
            <v>159</v>
          </cell>
          <cell r="Q160" t="str">
            <v>331024</v>
          </cell>
          <cell r="R160" t="str">
            <v>ITC</v>
          </cell>
          <cell r="S160" t="str">
            <v>E</v>
          </cell>
          <cell r="T160" t="str">
            <v>3310.ITC</v>
          </cell>
          <cell r="U160" t="str">
            <v>Taxation - Group excl Associates &amp; JV's - Unamortised Investment Tax Credito</v>
          </cell>
        </row>
        <row r="161">
          <cell r="A161">
            <v>1</v>
          </cell>
          <cell r="B161" t="str">
            <v>P&amp;L Statement</v>
          </cell>
          <cell r="C161">
            <v>1</v>
          </cell>
          <cell r="D161" t="str">
            <v>Retained Profit</v>
          </cell>
          <cell r="E161">
            <v>160</v>
          </cell>
          <cell r="F161" t="str">
            <v>Minority Interest</v>
          </cell>
          <cell r="G161">
            <v>160</v>
          </cell>
          <cell r="H161" t="str">
            <v>Minority Interest</v>
          </cell>
          <cell r="I161">
            <v>160</v>
          </cell>
          <cell r="J161" t="str">
            <v>Minority Interest</v>
          </cell>
          <cell r="K161">
            <v>160</v>
          </cell>
          <cell r="L161" t="str">
            <v>Minority Interest</v>
          </cell>
          <cell r="M161" t="str">
            <v>351081</v>
          </cell>
          <cell r="N161" t="str">
            <v>Minority Interest</v>
          </cell>
          <cell r="O161" t="str">
            <v>351081</v>
          </cell>
          <cell r="P161">
            <v>160</v>
          </cell>
          <cell r="Q161" t="str">
            <v>351081</v>
          </cell>
          <cell r="R161" t="str">
            <v>MinInterst</v>
          </cell>
          <cell r="S161" t="str">
            <v>E</v>
          </cell>
          <cell r="T161" t="str">
            <v>3510.EQUITY</v>
          </cell>
          <cell r="U161" t="str">
            <v>Minority Interest - Group excl Ass &amp; JVs - Equity</v>
          </cell>
        </row>
        <row r="162">
          <cell r="A162">
            <v>1</v>
          </cell>
          <cell r="B162" t="str">
            <v>P&amp;L Statement</v>
          </cell>
          <cell r="C162">
            <v>1</v>
          </cell>
          <cell r="D162" t="str">
            <v>Retained Profit</v>
          </cell>
          <cell r="E162">
            <v>161</v>
          </cell>
          <cell r="F162" t="str">
            <v>Preferred Dividends</v>
          </cell>
          <cell r="G162">
            <v>161</v>
          </cell>
          <cell r="H162" t="str">
            <v>Preferred Dividends</v>
          </cell>
          <cell r="I162">
            <v>161</v>
          </cell>
          <cell r="J162" t="str">
            <v>Preferred Dividends</v>
          </cell>
          <cell r="K162">
            <v>161</v>
          </cell>
          <cell r="L162" t="str">
            <v>Preferred Dividends</v>
          </cell>
          <cell r="M162" t="str">
            <v>351082</v>
          </cell>
          <cell r="N162" t="str">
            <v>Preferred Dividends</v>
          </cell>
          <cell r="O162" t="str">
            <v>351082</v>
          </cell>
          <cell r="P162">
            <v>161</v>
          </cell>
          <cell r="Q162" t="str">
            <v>351082</v>
          </cell>
          <cell r="R162" t="str">
            <v>PrefDivs</v>
          </cell>
          <cell r="S162" t="str">
            <v>E</v>
          </cell>
          <cell r="T162" t="str">
            <v>3510.NONEQU</v>
          </cell>
          <cell r="U162" t="str">
            <v>Minority Interest - Group excl Ass &amp; JVs - Non Equity</v>
          </cell>
        </row>
        <row r="163">
          <cell r="A163">
            <v>1</v>
          </cell>
          <cell r="B163" t="str">
            <v>P&amp;L Statement</v>
          </cell>
          <cell r="C163">
            <v>1</v>
          </cell>
          <cell r="D163" t="str">
            <v>Retained Profit</v>
          </cell>
          <cell r="E163">
            <v>162</v>
          </cell>
          <cell r="F163" t="str">
            <v>Common Dividends</v>
          </cell>
          <cell r="G163">
            <v>162</v>
          </cell>
          <cell r="H163" t="str">
            <v>Common Dividends</v>
          </cell>
          <cell r="I163">
            <v>162</v>
          </cell>
          <cell r="J163" t="str">
            <v>Common Dividends</v>
          </cell>
          <cell r="K163">
            <v>162</v>
          </cell>
          <cell r="L163" t="str">
            <v>Common Dividends</v>
          </cell>
          <cell r="M163" t="str">
            <v>371064</v>
          </cell>
          <cell r="N163" t="str">
            <v>Common Dividends</v>
          </cell>
          <cell r="O163" t="str">
            <v>371064</v>
          </cell>
          <cell r="P163">
            <v>162</v>
          </cell>
          <cell r="Q163" t="str">
            <v>371064</v>
          </cell>
          <cell r="R163" t="str">
            <v>ComDivs</v>
          </cell>
          <cell r="S163" t="str">
            <v>E</v>
          </cell>
          <cell r="T163" t="str">
            <v>3710.INT.NGG</v>
          </cell>
          <cell r="U163" t="str">
            <v>Dividends Paid / Payable - Internal</v>
          </cell>
        </row>
        <row r="164">
          <cell r="A164">
            <v>1</v>
          </cell>
          <cell r="B164" t="str">
            <v>P&amp;L Statement</v>
          </cell>
          <cell r="C164">
            <v>1</v>
          </cell>
          <cell r="D164" t="str">
            <v>Retained Profit</v>
          </cell>
          <cell r="E164">
            <v>162</v>
          </cell>
          <cell r="F164" t="str">
            <v>Common Dividends</v>
          </cell>
          <cell r="G164">
            <v>162</v>
          </cell>
          <cell r="H164" t="str">
            <v>Common Dividends</v>
          </cell>
          <cell r="I164">
            <v>162</v>
          </cell>
          <cell r="J164" t="str">
            <v>Common Dividends</v>
          </cell>
          <cell r="K164">
            <v>162</v>
          </cell>
          <cell r="L164" t="str">
            <v>Common Dividends</v>
          </cell>
          <cell r="M164" t="str">
            <v>371064</v>
          </cell>
          <cell r="N164" t="str">
            <v>Common Dividends-NE Elim</v>
          </cell>
          <cell r="O164" t="e">
            <v>#N/A</v>
          </cell>
          <cell r="P164">
            <v>163</v>
          </cell>
          <cell r="Q164" t="str">
            <v>3710NE</v>
          </cell>
          <cell r="R164" t="str">
            <v>ComDivICNE</v>
          </cell>
          <cell r="S164" t="str">
            <v>E</v>
          </cell>
          <cell r="T164" t="str">
            <v>3710.INT.NGG</v>
          </cell>
          <cell r="U164" t="str">
            <v>Dividends Paid / Payable - Internal</v>
          </cell>
        </row>
        <row r="165">
          <cell r="A165">
            <v>1</v>
          </cell>
          <cell r="B165" t="str">
            <v>P&amp;L Statement</v>
          </cell>
          <cell r="C165">
            <v>1</v>
          </cell>
          <cell r="D165" t="str">
            <v>Retained Profit</v>
          </cell>
          <cell r="E165">
            <v>162</v>
          </cell>
          <cell r="F165" t="str">
            <v>Common Dividends</v>
          </cell>
          <cell r="G165">
            <v>162</v>
          </cell>
          <cell r="H165" t="str">
            <v>Common Dividends</v>
          </cell>
          <cell r="I165">
            <v>162</v>
          </cell>
          <cell r="J165" t="str">
            <v>Common Dividends</v>
          </cell>
          <cell r="K165">
            <v>162</v>
          </cell>
          <cell r="L165" t="str">
            <v>Common Dividends</v>
          </cell>
          <cell r="M165" t="str">
            <v>371064</v>
          </cell>
          <cell r="N165" t="str">
            <v>Common Dividends-NY Elim</v>
          </cell>
          <cell r="O165" t="e">
            <v>#N/A</v>
          </cell>
          <cell r="P165">
            <v>164</v>
          </cell>
          <cell r="Q165" t="str">
            <v>3710NY</v>
          </cell>
          <cell r="R165" t="str">
            <v>ComDivICNY</v>
          </cell>
          <cell r="S165" t="str">
            <v>E</v>
          </cell>
          <cell r="T165" t="str">
            <v>3710.INT.NGG</v>
          </cell>
          <cell r="U165" t="str">
            <v>Dividends Paid / Payable - Internal</v>
          </cell>
        </row>
        <row r="166">
          <cell r="A166">
            <v>1</v>
          </cell>
          <cell r="B166" t="str">
            <v>P&amp;L Statement</v>
          </cell>
          <cell r="C166">
            <v>1</v>
          </cell>
          <cell r="D166" t="str">
            <v>Retained Profit</v>
          </cell>
          <cell r="E166">
            <v>162</v>
          </cell>
          <cell r="F166" t="str">
            <v>Common Dividends</v>
          </cell>
          <cell r="G166">
            <v>162</v>
          </cell>
          <cell r="H166" t="str">
            <v>Common Dividends</v>
          </cell>
          <cell r="I166">
            <v>162</v>
          </cell>
          <cell r="J166" t="str">
            <v>Common Dividends</v>
          </cell>
          <cell r="K166">
            <v>162</v>
          </cell>
          <cell r="L166" t="str">
            <v>Common Dividends</v>
          </cell>
          <cell r="M166" t="str">
            <v>371064</v>
          </cell>
          <cell r="N166" t="str">
            <v>Common Dividends-ALL Elim</v>
          </cell>
          <cell r="O166" t="e">
            <v>#N/A</v>
          </cell>
          <cell r="P166">
            <v>165</v>
          </cell>
          <cell r="Q166" t="str">
            <v>3710AL</v>
          </cell>
          <cell r="R166" t="str">
            <v>ComDivICAL</v>
          </cell>
          <cell r="S166" t="str">
            <v>E</v>
          </cell>
          <cell r="T166" t="str">
            <v>3710.INT.NGG</v>
          </cell>
          <cell r="U166" t="str">
            <v>Dividends Paid / Payable - Internal</v>
          </cell>
        </row>
        <row r="167">
          <cell r="A167">
            <v>166</v>
          </cell>
          <cell r="B167" t="str">
            <v>Balance Sheet</v>
          </cell>
          <cell r="C167">
            <v>166</v>
          </cell>
          <cell r="D167" t="str">
            <v>Net Assets</v>
          </cell>
          <cell r="E167">
            <v>166</v>
          </cell>
          <cell r="F167" t="str">
            <v>Fixed Assets</v>
          </cell>
          <cell r="G167">
            <v>166</v>
          </cell>
          <cell r="H167" t="str">
            <v>Tangible Fixed Assets</v>
          </cell>
          <cell r="I167">
            <v>166</v>
          </cell>
          <cell r="J167" t="str">
            <v>Assets in Construction</v>
          </cell>
          <cell r="K167">
            <v>166</v>
          </cell>
          <cell r="L167" t="str">
            <v>Assets in Construction</v>
          </cell>
          <cell r="M167" t="e">
            <v>#N/A</v>
          </cell>
          <cell r="N167" t="str">
            <v>Assets in Const-Start of Per</v>
          </cell>
          <cell r="O167" t="str">
            <v>441016</v>
          </cell>
          <cell r="P167">
            <v>166</v>
          </cell>
          <cell r="Q167" t="str">
            <v>441016</v>
          </cell>
          <cell r="R167" t="str">
            <v>AICBegBal</v>
          </cell>
          <cell r="S167" t="str">
            <v>A</v>
          </cell>
          <cell r="T167" t="str">
            <v>4410.CON.OWNSPEND</v>
          </cell>
          <cell r="U167" t="str">
            <v>Assets in Construction - Own Spend</v>
          </cell>
        </row>
        <row r="168">
          <cell r="A168">
            <v>166</v>
          </cell>
          <cell r="B168" t="str">
            <v>Balance Sheet</v>
          </cell>
          <cell r="C168">
            <v>166</v>
          </cell>
          <cell r="D168" t="str">
            <v>Net Assets</v>
          </cell>
          <cell r="E168">
            <v>166</v>
          </cell>
          <cell r="F168" t="str">
            <v>Fixed Assets</v>
          </cell>
          <cell r="G168">
            <v>166</v>
          </cell>
          <cell r="H168" t="str">
            <v>Tangible Fixed Assets</v>
          </cell>
          <cell r="I168">
            <v>166</v>
          </cell>
          <cell r="J168" t="str">
            <v>Assets in Construction</v>
          </cell>
          <cell r="K168">
            <v>166</v>
          </cell>
          <cell r="L168" t="str">
            <v>Assets in Construction</v>
          </cell>
          <cell r="M168" t="e">
            <v>#N/A</v>
          </cell>
          <cell r="N168" t="str">
            <v>Assets in Const-Prior Yr Adj</v>
          </cell>
          <cell r="O168" t="str">
            <v>441516</v>
          </cell>
          <cell r="P168">
            <v>167</v>
          </cell>
          <cell r="Q168" t="str">
            <v>441516</v>
          </cell>
          <cell r="R168" t="str">
            <v>AICPYAdj</v>
          </cell>
          <cell r="S168" t="str">
            <v>A</v>
          </cell>
          <cell r="T168" t="str">
            <v>4415.CON.OWNSPEND</v>
          </cell>
          <cell r="U168" t="str">
            <v>Assets in Construction - Own Spend</v>
          </cell>
        </row>
        <row r="169">
          <cell r="A169">
            <v>166</v>
          </cell>
          <cell r="B169" t="str">
            <v>Balance Sheet</v>
          </cell>
          <cell r="C169">
            <v>166</v>
          </cell>
          <cell r="D169" t="str">
            <v>Net Assets</v>
          </cell>
          <cell r="E169">
            <v>166</v>
          </cell>
          <cell r="F169" t="str">
            <v>Fixed Assets</v>
          </cell>
          <cell r="G169">
            <v>166</v>
          </cell>
          <cell r="H169" t="str">
            <v>Tangible Fixed Assets</v>
          </cell>
          <cell r="I169">
            <v>166</v>
          </cell>
          <cell r="J169" t="str">
            <v>Assets in Construction</v>
          </cell>
          <cell r="K169">
            <v>166</v>
          </cell>
          <cell r="L169" t="str">
            <v>Assets in Construction</v>
          </cell>
          <cell r="M169" t="e">
            <v>#N/A</v>
          </cell>
          <cell r="N169" t="str">
            <v>Assets in Const-Additions</v>
          </cell>
          <cell r="O169" t="str">
            <v>442016</v>
          </cell>
          <cell r="P169">
            <v>168</v>
          </cell>
          <cell r="Q169" t="str">
            <v>442016</v>
          </cell>
          <cell r="R169" t="str">
            <v>AICAdds</v>
          </cell>
          <cell r="S169" t="str">
            <v>A</v>
          </cell>
          <cell r="T169" t="str">
            <v>4420.CON.OWNSPEND</v>
          </cell>
          <cell r="U169" t="str">
            <v>Tang Assets Additions - Assets in Construction - Own Spend</v>
          </cell>
        </row>
        <row r="170">
          <cell r="A170">
            <v>166</v>
          </cell>
          <cell r="B170" t="str">
            <v>Balance Sheet</v>
          </cell>
          <cell r="C170">
            <v>166</v>
          </cell>
          <cell r="D170" t="str">
            <v>Net Assets</v>
          </cell>
          <cell r="E170">
            <v>166</v>
          </cell>
          <cell r="F170" t="str">
            <v>Fixed Assets</v>
          </cell>
          <cell r="G170">
            <v>166</v>
          </cell>
          <cell r="H170" t="str">
            <v>Tangible Fixed Assets</v>
          </cell>
          <cell r="I170">
            <v>166</v>
          </cell>
          <cell r="J170" t="str">
            <v>Assets in Construction</v>
          </cell>
          <cell r="K170">
            <v>166</v>
          </cell>
          <cell r="L170" t="str">
            <v>Assets in Construction</v>
          </cell>
          <cell r="M170" t="e">
            <v>#N/A</v>
          </cell>
          <cell r="N170" t="str">
            <v>Assets in Const-Disposals</v>
          </cell>
          <cell r="O170" t="str">
            <v>443016</v>
          </cell>
          <cell r="P170">
            <v>169</v>
          </cell>
          <cell r="Q170" t="str">
            <v>443016</v>
          </cell>
          <cell r="R170" t="str">
            <v>AICDisp</v>
          </cell>
          <cell r="S170" t="str">
            <v>A</v>
          </cell>
          <cell r="T170" t="str">
            <v>4430.CON.OWNSPEND</v>
          </cell>
          <cell r="U170" t="str">
            <v>Tang Assets Disposals - Assets in Construction - Own Spend</v>
          </cell>
        </row>
        <row r="171">
          <cell r="A171">
            <v>166</v>
          </cell>
          <cell r="B171" t="str">
            <v>Balance Sheet</v>
          </cell>
          <cell r="C171">
            <v>166</v>
          </cell>
          <cell r="D171" t="str">
            <v>Net Assets</v>
          </cell>
          <cell r="E171">
            <v>166</v>
          </cell>
          <cell r="F171" t="str">
            <v>Fixed Assets</v>
          </cell>
          <cell r="G171">
            <v>166</v>
          </cell>
          <cell r="H171" t="str">
            <v>Tangible Fixed Assets</v>
          </cell>
          <cell r="I171">
            <v>166</v>
          </cell>
          <cell r="J171" t="str">
            <v>Assets in Construction</v>
          </cell>
          <cell r="K171">
            <v>166</v>
          </cell>
          <cell r="L171" t="str">
            <v>Assets in Construction</v>
          </cell>
          <cell r="M171" t="e">
            <v>#N/A</v>
          </cell>
          <cell r="N171" t="str">
            <v>Assets in Const-At Acquisition</v>
          </cell>
          <cell r="O171" t="str">
            <v>444016</v>
          </cell>
          <cell r="P171">
            <v>170</v>
          </cell>
          <cell r="Q171" t="str">
            <v>444016</v>
          </cell>
          <cell r="R171" t="str">
            <v>AICAtAcq</v>
          </cell>
          <cell r="S171" t="str">
            <v>A</v>
          </cell>
          <cell r="T171" t="str">
            <v>4440.CON.OWNSPEND</v>
          </cell>
          <cell r="U171" t="str">
            <v>Tang Assets at Acquisition - Assets in Construction - Own Spend</v>
          </cell>
        </row>
        <row r="172">
          <cell r="A172">
            <v>166</v>
          </cell>
          <cell r="B172" t="str">
            <v>Balance Sheet</v>
          </cell>
          <cell r="C172">
            <v>166</v>
          </cell>
          <cell r="D172" t="str">
            <v>Net Assets</v>
          </cell>
          <cell r="E172">
            <v>166</v>
          </cell>
          <cell r="F172" t="str">
            <v>Fixed Assets</v>
          </cell>
          <cell r="G172">
            <v>166</v>
          </cell>
          <cell r="H172" t="str">
            <v>Tangible Fixed Assets</v>
          </cell>
          <cell r="I172">
            <v>166</v>
          </cell>
          <cell r="J172" t="str">
            <v>Assets in Construction</v>
          </cell>
          <cell r="K172">
            <v>166</v>
          </cell>
          <cell r="L172" t="str">
            <v>Assets in Construction</v>
          </cell>
          <cell r="M172" t="e">
            <v>#N/A</v>
          </cell>
          <cell r="N172" t="str">
            <v>Assets in Const-At Disposal</v>
          </cell>
          <cell r="O172" t="str">
            <v>445016</v>
          </cell>
          <cell r="P172">
            <v>171</v>
          </cell>
          <cell r="Q172" t="str">
            <v>445016</v>
          </cell>
          <cell r="R172" t="str">
            <v>AICAtDisp</v>
          </cell>
          <cell r="S172" t="str">
            <v>A</v>
          </cell>
          <cell r="T172" t="str">
            <v>4450.CON.OWNSPEND</v>
          </cell>
          <cell r="U172" t="str">
            <v>Assets in Construction - Own Spend</v>
          </cell>
        </row>
        <row r="173">
          <cell r="A173">
            <v>166</v>
          </cell>
          <cell r="B173" t="str">
            <v>Balance Sheet</v>
          </cell>
          <cell r="C173">
            <v>166</v>
          </cell>
          <cell r="D173" t="str">
            <v>Net Assets</v>
          </cell>
          <cell r="E173">
            <v>166</v>
          </cell>
          <cell r="F173" t="str">
            <v>Fixed Assets</v>
          </cell>
          <cell r="G173">
            <v>166</v>
          </cell>
          <cell r="H173" t="str">
            <v>Tangible Fixed Assets</v>
          </cell>
          <cell r="I173">
            <v>166</v>
          </cell>
          <cell r="J173" t="str">
            <v>Assets in Construction</v>
          </cell>
          <cell r="K173">
            <v>166</v>
          </cell>
          <cell r="L173" t="str">
            <v>Assets in Construction</v>
          </cell>
          <cell r="M173" t="e">
            <v>#N/A</v>
          </cell>
          <cell r="N173" t="str">
            <v>Assets in Const-Reclass</v>
          </cell>
          <cell r="O173" t="str">
            <v>447016</v>
          </cell>
          <cell r="P173">
            <v>172</v>
          </cell>
          <cell r="Q173" t="str">
            <v>447016</v>
          </cell>
          <cell r="R173" t="str">
            <v>AICReclass</v>
          </cell>
          <cell r="S173" t="str">
            <v>A</v>
          </cell>
          <cell r="T173" t="str">
            <v>4470.CON.OWNSPEND</v>
          </cell>
          <cell r="U173" t="str">
            <v>Tang Assets Reclass - Assets in Construction - Own Spend</v>
          </cell>
        </row>
        <row r="174">
          <cell r="A174">
            <v>166</v>
          </cell>
          <cell r="B174" t="str">
            <v>Balance Sheet</v>
          </cell>
          <cell r="C174">
            <v>166</v>
          </cell>
          <cell r="D174" t="str">
            <v>Net Assets</v>
          </cell>
          <cell r="E174">
            <v>166</v>
          </cell>
          <cell r="F174" t="str">
            <v>Fixed Assets</v>
          </cell>
          <cell r="G174">
            <v>166</v>
          </cell>
          <cell r="H174" t="str">
            <v>Tangible Fixed Assets</v>
          </cell>
          <cell r="I174">
            <v>166</v>
          </cell>
          <cell r="J174" t="str">
            <v>Assets in Construction</v>
          </cell>
          <cell r="K174">
            <v>166</v>
          </cell>
          <cell r="L174" t="str">
            <v>Assets in Construction</v>
          </cell>
          <cell r="M174" t="e">
            <v>#N/A</v>
          </cell>
          <cell r="N174" t="str">
            <v>Assets in Const-Oth Movements</v>
          </cell>
          <cell r="O174" t="str">
            <v>448016</v>
          </cell>
          <cell r="P174">
            <v>173</v>
          </cell>
          <cell r="Q174" t="str">
            <v>448016</v>
          </cell>
          <cell r="R174" t="str">
            <v>AICOthMvmt</v>
          </cell>
          <cell r="S174" t="str">
            <v>A</v>
          </cell>
          <cell r="T174" t="str">
            <v>4480.CON.OWNSPEND</v>
          </cell>
          <cell r="U174" t="str">
            <v>Tang Assets Other Movements - Assets in Construction - Own Spend</v>
          </cell>
        </row>
        <row r="175">
          <cell r="A175">
            <v>166</v>
          </cell>
          <cell r="B175" t="str">
            <v>Balance Sheet</v>
          </cell>
          <cell r="C175">
            <v>166</v>
          </cell>
          <cell r="D175" t="str">
            <v>Net Assets</v>
          </cell>
          <cell r="E175">
            <v>166</v>
          </cell>
          <cell r="F175" t="str">
            <v>Fixed Assets</v>
          </cell>
          <cell r="G175">
            <v>166</v>
          </cell>
          <cell r="H175" t="str">
            <v>Tangible Fixed Assets</v>
          </cell>
          <cell r="I175">
            <v>174</v>
          </cell>
          <cell r="J175" t="str">
            <v>Land &amp; Buildings</v>
          </cell>
          <cell r="K175">
            <v>174</v>
          </cell>
          <cell r="L175" t="str">
            <v>Land &amp; Buildings</v>
          </cell>
          <cell r="M175" t="e">
            <v>#N/A</v>
          </cell>
          <cell r="N175" t="str">
            <v>Land &amp; Buildings-Start of Per</v>
          </cell>
          <cell r="O175" t="str">
            <v>441017</v>
          </cell>
          <cell r="P175">
            <v>174</v>
          </cell>
          <cell r="Q175" t="str">
            <v>441017</v>
          </cell>
          <cell r="R175" t="str">
            <v>LABBegBal</v>
          </cell>
          <cell r="S175" t="str">
            <v>A</v>
          </cell>
          <cell r="T175" t="str">
            <v>4410.LAB.OWNSPEND</v>
          </cell>
          <cell r="U175" t="str">
            <v>Land &amp; Buildings - Own Spend</v>
          </cell>
        </row>
        <row r="176">
          <cell r="A176">
            <v>166</v>
          </cell>
          <cell r="B176" t="str">
            <v>Balance Sheet</v>
          </cell>
          <cell r="C176">
            <v>166</v>
          </cell>
          <cell r="D176" t="str">
            <v>Net Assets</v>
          </cell>
          <cell r="E176">
            <v>166</v>
          </cell>
          <cell r="F176" t="str">
            <v>Fixed Assets</v>
          </cell>
          <cell r="G176">
            <v>166</v>
          </cell>
          <cell r="H176" t="str">
            <v>Tangible Fixed Assets</v>
          </cell>
          <cell r="I176">
            <v>174</v>
          </cell>
          <cell r="J176" t="str">
            <v>Land &amp; Buildings</v>
          </cell>
          <cell r="K176">
            <v>174</v>
          </cell>
          <cell r="L176" t="str">
            <v>Land &amp; Buildings</v>
          </cell>
          <cell r="M176" t="e">
            <v>#N/A</v>
          </cell>
          <cell r="N176" t="str">
            <v>Land &amp; Buildings-Prior Yr Adj</v>
          </cell>
          <cell r="O176" t="str">
            <v>441517</v>
          </cell>
          <cell r="P176">
            <v>175</v>
          </cell>
          <cell r="Q176" t="str">
            <v>441517</v>
          </cell>
          <cell r="R176" t="str">
            <v>LABPYAdj</v>
          </cell>
          <cell r="S176" t="str">
            <v>A</v>
          </cell>
          <cell r="T176" t="str">
            <v>4415.LAB.OWNSPEND</v>
          </cell>
          <cell r="U176" t="str">
            <v>Land &amp; Buildings - Own Spend</v>
          </cell>
        </row>
        <row r="177">
          <cell r="A177">
            <v>166</v>
          </cell>
          <cell r="B177" t="str">
            <v>Balance Sheet</v>
          </cell>
          <cell r="C177">
            <v>166</v>
          </cell>
          <cell r="D177" t="str">
            <v>Net Assets</v>
          </cell>
          <cell r="E177">
            <v>166</v>
          </cell>
          <cell r="F177" t="str">
            <v>Fixed Assets</v>
          </cell>
          <cell r="G177">
            <v>166</v>
          </cell>
          <cell r="H177" t="str">
            <v>Tangible Fixed Assets</v>
          </cell>
          <cell r="I177">
            <v>174</v>
          </cell>
          <cell r="J177" t="str">
            <v>Land &amp; Buildings</v>
          </cell>
          <cell r="K177">
            <v>174</v>
          </cell>
          <cell r="L177" t="str">
            <v>Land &amp; Buildings</v>
          </cell>
          <cell r="M177" t="e">
            <v>#N/A</v>
          </cell>
          <cell r="N177" t="str">
            <v>Land &amp; Buildings-Additions</v>
          </cell>
          <cell r="O177" t="str">
            <v>442017</v>
          </cell>
          <cell r="P177">
            <v>176</v>
          </cell>
          <cell r="Q177" t="str">
            <v>442017</v>
          </cell>
          <cell r="R177" t="str">
            <v>LABAdds</v>
          </cell>
          <cell r="S177" t="str">
            <v>A</v>
          </cell>
          <cell r="T177" t="str">
            <v>4420.LAB.OWNSPEND</v>
          </cell>
          <cell r="U177" t="str">
            <v>Tang Assets Additions - Land &amp; Buildings - Own Spend</v>
          </cell>
        </row>
        <row r="178">
          <cell r="A178">
            <v>166</v>
          </cell>
          <cell r="B178" t="str">
            <v>Balance Sheet</v>
          </cell>
          <cell r="C178">
            <v>166</v>
          </cell>
          <cell r="D178" t="str">
            <v>Net Assets</v>
          </cell>
          <cell r="E178">
            <v>166</v>
          </cell>
          <cell r="F178" t="str">
            <v>Fixed Assets</v>
          </cell>
          <cell r="G178">
            <v>166</v>
          </cell>
          <cell r="H178" t="str">
            <v>Tangible Fixed Assets</v>
          </cell>
          <cell r="I178">
            <v>174</v>
          </cell>
          <cell r="J178" t="str">
            <v>Land &amp; Buildings</v>
          </cell>
          <cell r="K178">
            <v>174</v>
          </cell>
          <cell r="L178" t="str">
            <v>Land &amp; Buildings</v>
          </cell>
          <cell r="M178" t="e">
            <v>#N/A</v>
          </cell>
          <cell r="N178" t="str">
            <v>Land &amp; Buildings-Disposals</v>
          </cell>
          <cell r="O178" t="str">
            <v>443017</v>
          </cell>
          <cell r="P178">
            <v>177</v>
          </cell>
          <cell r="Q178" t="str">
            <v>443017</v>
          </cell>
          <cell r="R178" t="str">
            <v>LABDisp</v>
          </cell>
          <cell r="S178" t="str">
            <v>A</v>
          </cell>
          <cell r="T178" t="str">
            <v>4430.LAB.OWNSPEND</v>
          </cell>
          <cell r="U178" t="str">
            <v>Tang Assets Disposals - Land &amp; Buildings - Own Spend</v>
          </cell>
        </row>
        <row r="179">
          <cell r="A179">
            <v>166</v>
          </cell>
          <cell r="B179" t="str">
            <v>Balance Sheet</v>
          </cell>
          <cell r="C179">
            <v>166</v>
          </cell>
          <cell r="D179" t="str">
            <v>Net Assets</v>
          </cell>
          <cell r="E179">
            <v>166</v>
          </cell>
          <cell r="F179" t="str">
            <v>Fixed Assets</v>
          </cell>
          <cell r="G179">
            <v>166</v>
          </cell>
          <cell r="H179" t="str">
            <v>Tangible Fixed Assets</v>
          </cell>
          <cell r="I179">
            <v>174</v>
          </cell>
          <cell r="J179" t="str">
            <v>Land &amp; Buildings</v>
          </cell>
          <cell r="K179">
            <v>174</v>
          </cell>
          <cell r="L179" t="str">
            <v>Land &amp; Buildings</v>
          </cell>
          <cell r="M179" t="e">
            <v>#N/A</v>
          </cell>
          <cell r="N179" t="str">
            <v>Land &amp; Buildings-At Acquis</v>
          </cell>
          <cell r="O179" t="str">
            <v>444017</v>
          </cell>
          <cell r="P179">
            <v>178</v>
          </cell>
          <cell r="Q179" t="str">
            <v>444017</v>
          </cell>
          <cell r="R179" t="str">
            <v>LABAtAcq</v>
          </cell>
          <cell r="S179" t="str">
            <v>A</v>
          </cell>
          <cell r="T179" t="str">
            <v>4440.LAB.OWNSPEND</v>
          </cell>
          <cell r="U179" t="str">
            <v>Tang Assets at Acquisition - Land &amp; Buildings - Own Spend</v>
          </cell>
        </row>
        <row r="180">
          <cell r="A180">
            <v>166</v>
          </cell>
          <cell r="B180" t="str">
            <v>Balance Sheet</v>
          </cell>
          <cell r="C180">
            <v>166</v>
          </cell>
          <cell r="D180" t="str">
            <v>Net Assets</v>
          </cell>
          <cell r="E180">
            <v>166</v>
          </cell>
          <cell r="F180" t="str">
            <v>Fixed Assets</v>
          </cell>
          <cell r="G180">
            <v>166</v>
          </cell>
          <cell r="H180" t="str">
            <v>Tangible Fixed Assets</v>
          </cell>
          <cell r="I180">
            <v>174</v>
          </cell>
          <cell r="J180" t="str">
            <v>Land &amp; Buildings</v>
          </cell>
          <cell r="K180">
            <v>174</v>
          </cell>
          <cell r="L180" t="str">
            <v>Land &amp; Buildings</v>
          </cell>
          <cell r="M180" t="e">
            <v>#N/A</v>
          </cell>
          <cell r="N180" t="str">
            <v>Land &amp; Buildings-At Disposal</v>
          </cell>
          <cell r="O180" t="str">
            <v>445017</v>
          </cell>
          <cell r="P180">
            <v>179</v>
          </cell>
          <cell r="Q180" t="str">
            <v>445017</v>
          </cell>
          <cell r="R180" t="str">
            <v>LABAtDisp</v>
          </cell>
          <cell r="S180" t="str">
            <v>A</v>
          </cell>
          <cell r="T180" t="str">
            <v>4450.LAB.OWNSPEND</v>
          </cell>
          <cell r="U180" t="str">
            <v>Land &amp; Buildings - Own Spend</v>
          </cell>
        </row>
        <row r="181">
          <cell r="A181">
            <v>166</v>
          </cell>
          <cell r="B181" t="str">
            <v>Balance Sheet</v>
          </cell>
          <cell r="C181">
            <v>166</v>
          </cell>
          <cell r="D181" t="str">
            <v>Net Assets</v>
          </cell>
          <cell r="E181">
            <v>166</v>
          </cell>
          <cell r="F181" t="str">
            <v>Fixed Assets</v>
          </cell>
          <cell r="G181">
            <v>166</v>
          </cell>
          <cell r="H181" t="str">
            <v>Tangible Fixed Assets</v>
          </cell>
          <cell r="I181">
            <v>174</v>
          </cell>
          <cell r="J181" t="str">
            <v>Land &amp; Buildings</v>
          </cell>
          <cell r="K181">
            <v>174</v>
          </cell>
          <cell r="L181" t="str">
            <v>Land &amp; Buildings</v>
          </cell>
          <cell r="M181" t="e">
            <v>#N/A</v>
          </cell>
          <cell r="N181" t="str">
            <v>Land &amp; Buildings-Reclass</v>
          </cell>
          <cell r="O181" t="str">
            <v>447017</v>
          </cell>
          <cell r="P181">
            <v>180</v>
          </cell>
          <cell r="Q181" t="str">
            <v>447017</v>
          </cell>
          <cell r="R181" t="str">
            <v>LABReclass</v>
          </cell>
          <cell r="S181" t="str">
            <v>A</v>
          </cell>
          <cell r="T181" t="str">
            <v>4470.LAB.OWNSPEND</v>
          </cell>
          <cell r="U181" t="str">
            <v>Tang Assets Reclass - Land &amp; Buildings - Own Spend</v>
          </cell>
        </row>
        <row r="182">
          <cell r="A182">
            <v>166</v>
          </cell>
          <cell r="B182" t="str">
            <v>Balance Sheet</v>
          </cell>
          <cell r="C182">
            <v>166</v>
          </cell>
          <cell r="D182" t="str">
            <v>Net Assets</v>
          </cell>
          <cell r="E182">
            <v>166</v>
          </cell>
          <cell r="F182" t="str">
            <v>Fixed Assets</v>
          </cell>
          <cell r="G182">
            <v>166</v>
          </cell>
          <cell r="H182" t="str">
            <v>Tangible Fixed Assets</v>
          </cell>
          <cell r="I182">
            <v>174</v>
          </cell>
          <cell r="J182" t="str">
            <v>Land &amp; Buildings</v>
          </cell>
          <cell r="K182">
            <v>174</v>
          </cell>
          <cell r="L182" t="str">
            <v>Land &amp; Buildings</v>
          </cell>
          <cell r="M182" t="e">
            <v>#N/A</v>
          </cell>
          <cell r="N182" t="str">
            <v>Land &amp; Buildings-Oth Movements</v>
          </cell>
          <cell r="O182" t="str">
            <v>448017</v>
          </cell>
          <cell r="P182">
            <v>181</v>
          </cell>
          <cell r="Q182" t="str">
            <v>448017</v>
          </cell>
          <cell r="R182" t="str">
            <v>LABOthMvmt</v>
          </cell>
          <cell r="S182" t="str">
            <v>A</v>
          </cell>
          <cell r="T182" t="str">
            <v>4480.LAB.OWNSPEND</v>
          </cell>
          <cell r="U182" t="str">
            <v>Tang Assets Other Movements - Land &amp; Buildings - Own Spend</v>
          </cell>
        </row>
        <row r="183">
          <cell r="A183">
            <v>166</v>
          </cell>
          <cell r="B183" t="str">
            <v>Balance Sheet</v>
          </cell>
          <cell r="C183">
            <v>166</v>
          </cell>
          <cell r="D183" t="str">
            <v>Net Assets</v>
          </cell>
          <cell r="E183">
            <v>166</v>
          </cell>
          <cell r="F183" t="str">
            <v>Fixed Assets</v>
          </cell>
          <cell r="G183">
            <v>166</v>
          </cell>
          <cell r="H183" t="str">
            <v>Tangible Fixed Assets</v>
          </cell>
          <cell r="I183">
            <v>182</v>
          </cell>
          <cell r="J183" t="str">
            <v>Portable &amp; Freestanding</v>
          </cell>
          <cell r="K183">
            <v>182</v>
          </cell>
          <cell r="L183" t="str">
            <v>Portable &amp; Freestanding</v>
          </cell>
          <cell r="M183" t="e">
            <v>#N/A</v>
          </cell>
          <cell r="N183" t="str">
            <v>Portable &amp; Free-Start of Per</v>
          </cell>
          <cell r="O183" t="str">
            <v>441018</v>
          </cell>
          <cell r="P183">
            <v>182</v>
          </cell>
          <cell r="Q183" t="str">
            <v>441018</v>
          </cell>
          <cell r="R183" t="str">
            <v>PAFBegBal</v>
          </cell>
          <cell r="S183" t="str">
            <v>A</v>
          </cell>
          <cell r="T183" t="str">
            <v>4410.MVOE.OWNSPEND</v>
          </cell>
          <cell r="U183" t="str">
            <v>Motor Vehicles and Office Equipment - Own Spend</v>
          </cell>
        </row>
        <row r="184">
          <cell r="A184">
            <v>166</v>
          </cell>
          <cell r="B184" t="str">
            <v>Balance Sheet</v>
          </cell>
          <cell r="C184">
            <v>166</v>
          </cell>
          <cell r="D184" t="str">
            <v>Net Assets</v>
          </cell>
          <cell r="E184">
            <v>166</v>
          </cell>
          <cell r="F184" t="str">
            <v>Fixed Assets</v>
          </cell>
          <cell r="G184">
            <v>166</v>
          </cell>
          <cell r="H184" t="str">
            <v>Tangible Fixed Assets</v>
          </cell>
          <cell r="I184">
            <v>182</v>
          </cell>
          <cell r="J184" t="str">
            <v>Portable &amp; Freestanding</v>
          </cell>
          <cell r="K184">
            <v>182</v>
          </cell>
          <cell r="L184" t="str">
            <v>Portable &amp; Freestanding</v>
          </cell>
          <cell r="M184" t="e">
            <v>#N/A</v>
          </cell>
          <cell r="N184" t="str">
            <v>Portable &amp; Free-Prior Yr Adj</v>
          </cell>
          <cell r="O184" t="str">
            <v>441518</v>
          </cell>
          <cell r="P184">
            <v>183</v>
          </cell>
          <cell r="Q184" t="str">
            <v>441518</v>
          </cell>
          <cell r="R184" t="str">
            <v>PAFPYAdj</v>
          </cell>
          <cell r="S184" t="str">
            <v>A</v>
          </cell>
          <cell r="T184" t="str">
            <v>4415.MVOE.OWNSPEND</v>
          </cell>
          <cell r="U184" t="str">
            <v>Motor Vehicles and Office Equipment - Own Spend</v>
          </cell>
        </row>
        <row r="185">
          <cell r="A185">
            <v>166</v>
          </cell>
          <cell r="B185" t="str">
            <v>Balance Sheet</v>
          </cell>
          <cell r="C185">
            <v>166</v>
          </cell>
          <cell r="D185" t="str">
            <v>Net Assets</v>
          </cell>
          <cell r="E185">
            <v>166</v>
          </cell>
          <cell r="F185" t="str">
            <v>Fixed Assets</v>
          </cell>
          <cell r="G185">
            <v>166</v>
          </cell>
          <cell r="H185" t="str">
            <v>Tangible Fixed Assets</v>
          </cell>
          <cell r="I185">
            <v>182</v>
          </cell>
          <cell r="J185" t="str">
            <v>Portable &amp; Freestanding</v>
          </cell>
          <cell r="K185">
            <v>182</v>
          </cell>
          <cell r="L185" t="str">
            <v>Portable &amp; Freestanding</v>
          </cell>
          <cell r="M185" t="e">
            <v>#N/A</v>
          </cell>
          <cell r="N185" t="str">
            <v>Portable &amp; Free-Additions</v>
          </cell>
          <cell r="O185" t="str">
            <v>442018</v>
          </cell>
          <cell r="P185">
            <v>184</v>
          </cell>
          <cell r="Q185" t="str">
            <v>442018</v>
          </cell>
          <cell r="R185" t="str">
            <v>PAFAdds</v>
          </cell>
          <cell r="S185" t="str">
            <v>A</v>
          </cell>
          <cell r="T185" t="str">
            <v>4420.MVOE.OWNSPEND</v>
          </cell>
          <cell r="U185" t="str">
            <v>Tang Assets Additions - Motor Vehicles and Office Equipment - Own Spend</v>
          </cell>
        </row>
        <row r="186">
          <cell r="A186">
            <v>166</v>
          </cell>
          <cell r="B186" t="str">
            <v>Balance Sheet</v>
          </cell>
          <cell r="C186">
            <v>166</v>
          </cell>
          <cell r="D186" t="str">
            <v>Net Assets</v>
          </cell>
          <cell r="E186">
            <v>166</v>
          </cell>
          <cell r="F186" t="str">
            <v>Fixed Assets</v>
          </cell>
          <cell r="G186">
            <v>166</v>
          </cell>
          <cell r="H186" t="str">
            <v>Tangible Fixed Assets</v>
          </cell>
          <cell r="I186">
            <v>182</v>
          </cell>
          <cell r="J186" t="str">
            <v>Portable &amp; Freestanding</v>
          </cell>
          <cell r="K186">
            <v>182</v>
          </cell>
          <cell r="L186" t="str">
            <v>Portable &amp; Freestanding</v>
          </cell>
          <cell r="M186" t="e">
            <v>#N/A</v>
          </cell>
          <cell r="N186" t="str">
            <v>Portable &amp; Free-Disposals</v>
          </cell>
          <cell r="O186" t="str">
            <v>443018</v>
          </cell>
          <cell r="P186">
            <v>185</v>
          </cell>
          <cell r="Q186" t="str">
            <v>443018</v>
          </cell>
          <cell r="R186" t="str">
            <v>PAFDisp</v>
          </cell>
          <cell r="S186" t="str">
            <v>A</v>
          </cell>
          <cell r="T186" t="str">
            <v>4430.MVOE.OWNSPEND</v>
          </cell>
          <cell r="U186" t="str">
            <v>Tang Assets Disposals - Motor Vehicles and Office Equipment - Own Spend</v>
          </cell>
        </row>
        <row r="187">
          <cell r="A187">
            <v>166</v>
          </cell>
          <cell r="B187" t="str">
            <v>Balance Sheet</v>
          </cell>
          <cell r="C187">
            <v>166</v>
          </cell>
          <cell r="D187" t="str">
            <v>Net Assets</v>
          </cell>
          <cell r="E187">
            <v>166</v>
          </cell>
          <cell r="F187" t="str">
            <v>Fixed Assets</v>
          </cell>
          <cell r="G187">
            <v>166</v>
          </cell>
          <cell r="H187" t="str">
            <v>Tangible Fixed Assets</v>
          </cell>
          <cell r="I187">
            <v>182</v>
          </cell>
          <cell r="J187" t="str">
            <v>Portable &amp; Freestanding</v>
          </cell>
          <cell r="K187">
            <v>182</v>
          </cell>
          <cell r="L187" t="str">
            <v>Portable &amp; Freestanding</v>
          </cell>
          <cell r="M187" t="e">
            <v>#N/A</v>
          </cell>
          <cell r="N187" t="str">
            <v>Portable &amp; Free-At Acquis</v>
          </cell>
          <cell r="O187" t="str">
            <v>444018</v>
          </cell>
          <cell r="P187">
            <v>186</v>
          </cell>
          <cell r="Q187" t="str">
            <v>444018</v>
          </cell>
          <cell r="R187" t="str">
            <v>PAFAtAcq</v>
          </cell>
          <cell r="S187" t="str">
            <v>A</v>
          </cell>
          <cell r="T187" t="str">
            <v>4440.MVOE.OWNSPEND</v>
          </cell>
          <cell r="U187" t="str">
            <v>Tang Assets at Acquisition - Motor Vehicles and Office Equipment - Own Spend</v>
          </cell>
        </row>
        <row r="188">
          <cell r="A188">
            <v>166</v>
          </cell>
          <cell r="B188" t="str">
            <v>Balance Sheet</v>
          </cell>
          <cell r="C188">
            <v>166</v>
          </cell>
          <cell r="D188" t="str">
            <v>Net Assets</v>
          </cell>
          <cell r="E188">
            <v>166</v>
          </cell>
          <cell r="F188" t="str">
            <v>Fixed Assets</v>
          </cell>
          <cell r="G188">
            <v>166</v>
          </cell>
          <cell r="H188" t="str">
            <v>Tangible Fixed Assets</v>
          </cell>
          <cell r="I188">
            <v>182</v>
          </cell>
          <cell r="J188" t="str">
            <v>Portable &amp; Freestanding</v>
          </cell>
          <cell r="K188">
            <v>182</v>
          </cell>
          <cell r="L188" t="str">
            <v>Portable &amp; Freestanding</v>
          </cell>
          <cell r="M188" t="e">
            <v>#N/A</v>
          </cell>
          <cell r="N188" t="str">
            <v>Portable &amp; Free-At Disposal</v>
          </cell>
          <cell r="O188" t="str">
            <v>445018</v>
          </cell>
          <cell r="P188">
            <v>187</v>
          </cell>
          <cell r="Q188" t="str">
            <v>445018</v>
          </cell>
          <cell r="R188" t="str">
            <v>PAFAtDisp</v>
          </cell>
          <cell r="S188" t="str">
            <v>A</v>
          </cell>
          <cell r="T188" t="str">
            <v>4450.MVOE.OWNSPEND</v>
          </cell>
          <cell r="U188" t="str">
            <v>Motor Vehicles and Office Equipment - Own Spend</v>
          </cell>
        </row>
        <row r="189">
          <cell r="A189">
            <v>166</v>
          </cell>
          <cell r="B189" t="str">
            <v>Balance Sheet</v>
          </cell>
          <cell r="C189">
            <v>166</v>
          </cell>
          <cell r="D189" t="str">
            <v>Net Assets</v>
          </cell>
          <cell r="E189">
            <v>166</v>
          </cell>
          <cell r="F189" t="str">
            <v>Fixed Assets</v>
          </cell>
          <cell r="G189">
            <v>166</v>
          </cell>
          <cell r="H189" t="str">
            <v>Tangible Fixed Assets</v>
          </cell>
          <cell r="I189">
            <v>182</v>
          </cell>
          <cell r="J189" t="str">
            <v>Portable &amp; Freestanding</v>
          </cell>
          <cell r="K189">
            <v>182</v>
          </cell>
          <cell r="L189" t="str">
            <v>Portable &amp; Freestanding</v>
          </cell>
          <cell r="M189" t="e">
            <v>#N/A</v>
          </cell>
          <cell r="N189" t="str">
            <v>Portable &amp; Free-Reclass</v>
          </cell>
          <cell r="O189" t="str">
            <v>447018</v>
          </cell>
          <cell r="P189">
            <v>188</v>
          </cell>
          <cell r="Q189" t="str">
            <v>447018</v>
          </cell>
          <cell r="R189" t="str">
            <v>PAFReclass</v>
          </cell>
          <cell r="S189" t="str">
            <v>A</v>
          </cell>
          <cell r="T189" t="str">
            <v>4470.MVOE.OWNSPEND</v>
          </cell>
          <cell r="U189" t="str">
            <v>Tang Assets Reclass - Motor Vehicles and Office Equipment - Own Spend</v>
          </cell>
        </row>
        <row r="190">
          <cell r="A190">
            <v>166</v>
          </cell>
          <cell r="B190" t="str">
            <v>Balance Sheet</v>
          </cell>
          <cell r="C190">
            <v>166</v>
          </cell>
          <cell r="D190" t="str">
            <v>Net Assets</v>
          </cell>
          <cell r="E190">
            <v>166</v>
          </cell>
          <cell r="F190" t="str">
            <v>Fixed Assets</v>
          </cell>
          <cell r="G190">
            <v>166</v>
          </cell>
          <cell r="H190" t="str">
            <v>Tangible Fixed Assets</v>
          </cell>
          <cell r="I190">
            <v>182</v>
          </cell>
          <cell r="J190" t="str">
            <v>Portable &amp; Freestanding</v>
          </cell>
          <cell r="K190">
            <v>182</v>
          </cell>
          <cell r="L190" t="str">
            <v>Portable &amp; Freestanding</v>
          </cell>
          <cell r="M190" t="e">
            <v>#N/A</v>
          </cell>
          <cell r="N190" t="str">
            <v>Portable &amp; Free-Oth Movements</v>
          </cell>
          <cell r="O190" t="str">
            <v>448018</v>
          </cell>
          <cell r="P190">
            <v>189</v>
          </cell>
          <cell r="Q190" t="str">
            <v>448018</v>
          </cell>
          <cell r="R190" t="str">
            <v>PAFOthMvmt</v>
          </cell>
          <cell r="S190" t="str">
            <v>A</v>
          </cell>
          <cell r="T190" t="str">
            <v>4480.MVOE.OWNSPEND</v>
          </cell>
          <cell r="U190" t="str">
            <v>Tang Assets Other Movements - Motor Vehicles and Office Equipment - Own Spend</v>
          </cell>
        </row>
        <row r="191">
          <cell r="A191">
            <v>166</v>
          </cell>
          <cell r="B191" t="str">
            <v>Balance Sheet</v>
          </cell>
          <cell r="C191">
            <v>166</v>
          </cell>
          <cell r="D191" t="str">
            <v>Net Assets</v>
          </cell>
          <cell r="E191">
            <v>166</v>
          </cell>
          <cell r="F191" t="str">
            <v>Fixed Assets</v>
          </cell>
          <cell r="G191">
            <v>166</v>
          </cell>
          <cell r="H191" t="str">
            <v>Tangible Fixed Assets</v>
          </cell>
          <cell r="I191">
            <v>190</v>
          </cell>
          <cell r="J191" t="str">
            <v>Plant &amp; Machinery</v>
          </cell>
          <cell r="K191">
            <v>190</v>
          </cell>
          <cell r="L191" t="str">
            <v>Plant &amp; Machinery</v>
          </cell>
          <cell r="M191" t="e">
            <v>#N/A</v>
          </cell>
          <cell r="N191" t="str">
            <v>Plant &amp; Machinery-Start of Per</v>
          </cell>
          <cell r="O191" t="str">
            <v>441019</v>
          </cell>
          <cell r="P191">
            <v>190</v>
          </cell>
          <cell r="Q191" t="str">
            <v>441019</v>
          </cell>
          <cell r="R191" t="str">
            <v>PAMBegBal</v>
          </cell>
          <cell r="S191" t="str">
            <v>A</v>
          </cell>
          <cell r="T191" t="str">
            <v>4410.PAM.OWNSPEND</v>
          </cell>
          <cell r="U191" t="str">
            <v>Plant &amp; Machinery - Own Spend</v>
          </cell>
        </row>
        <row r="192">
          <cell r="A192">
            <v>166</v>
          </cell>
          <cell r="B192" t="str">
            <v>Balance Sheet</v>
          </cell>
          <cell r="C192">
            <v>166</v>
          </cell>
          <cell r="D192" t="str">
            <v>Net Assets</v>
          </cell>
          <cell r="E192">
            <v>166</v>
          </cell>
          <cell r="F192" t="str">
            <v>Fixed Assets</v>
          </cell>
          <cell r="G192">
            <v>166</v>
          </cell>
          <cell r="H192" t="str">
            <v>Tangible Fixed Assets</v>
          </cell>
          <cell r="I192">
            <v>190</v>
          </cell>
          <cell r="J192" t="str">
            <v>Plant &amp; Machinery</v>
          </cell>
          <cell r="K192">
            <v>190</v>
          </cell>
          <cell r="L192" t="str">
            <v>Plant &amp; Machinery</v>
          </cell>
          <cell r="M192" t="e">
            <v>#N/A</v>
          </cell>
          <cell r="N192" t="str">
            <v>Plant &amp; Machinery-Prior Yr Adj</v>
          </cell>
          <cell r="O192" t="str">
            <v>441519</v>
          </cell>
          <cell r="P192">
            <v>191</v>
          </cell>
          <cell r="Q192" t="str">
            <v>441519</v>
          </cell>
          <cell r="R192" t="str">
            <v>PAMPYAdj</v>
          </cell>
          <cell r="S192" t="str">
            <v>A</v>
          </cell>
          <cell r="T192" t="str">
            <v>4415.PAM.OWNSPEND</v>
          </cell>
          <cell r="U192" t="str">
            <v>Plant &amp; Machinery - Own Spend</v>
          </cell>
        </row>
        <row r="193">
          <cell r="A193">
            <v>166</v>
          </cell>
          <cell r="B193" t="str">
            <v>Balance Sheet</v>
          </cell>
          <cell r="C193">
            <v>166</v>
          </cell>
          <cell r="D193" t="str">
            <v>Net Assets</v>
          </cell>
          <cell r="E193">
            <v>166</v>
          </cell>
          <cell r="F193" t="str">
            <v>Fixed Assets</v>
          </cell>
          <cell r="G193">
            <v>166</v>
          </cell>
          <cell r="H193" t="str">
            <v>Tangible Fixed Assets</v>
          </cell>
          <cell r="I193">
            <v>190</v>
          </cell>
          <cell r="J193" t="str">
            <v>Plant &amp; Machinery</v>
          </cell>
          <cell r="K193">
            <v>190</v>
          </cell>
          <cell r="L193" t="str">
            <v>Plant &amp; Machinery</v>
          </cell>
          <cell r="M193" t="e">
            <v>#N/A</v>
          </cell>
          <cell r="N193" t="str">
            <v>Plant &amp; Machinery-Additions</v>
          </cell>
          <cell r="O193" t="str">
            <v>442019</v>
          </cell>
          <cell r="P193">
            <v>192</v>
          </cell>
          <cell r="Q193" t="str">
            <v>442019</v>
          </cell>
          <cell r="R193" t="str">
            <v>PAMAdds</v>
          </cell>
          <cell r="S193" t="str">
            <v>A</v>
          </cell>
          <cell r="T193" t="str">
            <v>4420.PAM.OWNSPEND</v>
          </cell>
          <cell r="U193" t="str">
            <v>Tang Assets Additions - Plant &amp; Machinery - Own Spend</v>
          </cell>
        </row>
        <row r="194">
          <cell r="A194">
            <v>166</v>
          </cell>
          <cell r="B194" t="str">
            <v>Balance Sheet</v>
          </cell>
          <cell r="C194">
            <v>166</v>
          </cell>
          <cell r="D194" t="str">
            <v>Net Assets</v>
          </cell>
          <cell r="E194">
            <v>166</v>
          </cell>
          <cell r="F194" t="str">
            <v>Fixed Assets</v>
          </cell>
          <cell r="G194">
            <v>166</v>
          </cell>
          <cell r="H194" t="str">
            <v>Tangible Fixed Assets</v>
          </cell>
          <cell r="I194">
            <v>190</v>
          </cell>
          <cell r="J194" t="str">
            <v>Plant &amp; Machinery</v>
          </cell>
          <cell r="K194">
            <v>190</v>
          </cell>
          <cell r="L194" t="str">
            <v>Plant &amp; Machinery</v>
          </cell>
          <cell r="M194" t="e">
            <v>#N/A</v>
          </cell>
          <cell r="N194" t="str">
            <v>Plant &amp; Machinery-Disposals</v>
          </cell>
          <cell r="O194" t="str">
            <v>443019</v>
          </cell>
          <cell r="P194">
            <v>193</v>
          </cell>
          <cell r="Q194" t="str">
            <v>443019</v>
          </cell>
          <cell r="R194" t="str">
            <v>PAMDisp</v>
          </cell>
          <cell r="S194" t="str">
            <v>A</v>
          </cell>
          <cell r="T194" t="str">
            <v>4430.PAM.OWNSPEND</v>
          </cell>
          <cell r="U194" t="str">
            <v>Tang Assets Disposals - Plant &amp; Machinery - Own Spend</v>
          </cell>
        </row>
        <row r="195">
          <cell r="A195">
            <v>166</v>
          </cell>
          <cell r="B195" t="str">
            <v>Balance Sheet</v>
          </cell>
          <cell r="C195">
            <v>166</v>
          </cell>
          <cell r="D195" t="str">
            <v>Net Assets</v>
          </cell>
          <cell r="E195">
            <v>166</v>
          </cell>
          <cell r="F195" t="str">
            <v>Fixed Assets</v>
          </cell>
          <cell r="G195">
            <v>166</v>
          </cell>
          <cell r="H195" t="str">
            <v>Tangible Fixed Assets</v>
          </cell>
          <cell r="I195">
            <v>190</v>
          </cell>
          <cell r="J195" t="str">
            <v>Plant &amp; Machinery</v>
          </cell>
          <cell r="K195">
            <v>190</v>
          </cell>
          <cell r="L195" t="str">
            <v>Plant &amp; Machinery</v>
          </cell>
          <cell r="M195" t="e">
            <v>#N/A</v>
          </cell>
          <cell r="N195" t="str">
            <v>Plant &amp; Machinery-At Acquis</v>
          </cell>
          <cell r="O195" t="str">
            <v>444019</v>
          </cell>
          <cell r="P195">
            <v>194</v>
          </cell>
          <cell r="Q195" t="str">
            <v>444019</v>
          </cell>
          <cell r="R195" t="str">
            <v>PAMAtAcq</v>
          </cell>
          <cell r="S195" t="str">
            <v>A</v>
          </cell>
          <cell r="T195" t="str">
            <v>4440.PAM.OWNSPEND</v>
          </cell>
          <cell r="U195" t="str">
            <v>Tang Assets at Acquisition - Plant &amp; Machinery - Own Spend</v>
          </cell>
        </row>
        <row r="196">
          <cell r="A196">
            <v>166</v>
          </cell>
          <cell r="B196" t="str">
            <v>Balance Sheet</v>
          </cell>
          <cell r="C196">
            <v>166</v>
          </cell>
          <cell r="D196" t="str">
            <v>Net Assets</v>
          </cell>
          <cell r="E196">
            <v>166</v>
          </cell>
          <cell r="F196" t="str">
            <v>Fixed Assets</v>
          </cell>
          <cell r="G196">
            <v>166</v>
          </cell>
          <cell r="H196" t="str">
            <v>Tangible Fixed Assets</v>
          </cell>
          <cell r="I196">
            <v>190</v>
          </cell>
          <cell r="J196" t="str">
            <v>Plant &amp; Machinery</v>
          </cell>
          <cell r="K196">
            <v>190</v>
          </cell>
          <cell r="L196" t="str">
            <v>Plant &amp; Machinery</v>
          </cell>
          <cell r="M196" t="e">
            <v>#N/A</v>
          </cell>
          <cell r="N196" t="str">
            <v>Plant &amp; Machinery-At Disposal</v>
          </cell>
          <cell r="O196" t="str">
            <v>445019</v>
          </cell>
          <cell r="P196">
            <v>195</v>
          </cell>
          <cell r="Q196" t="str">
            <v>445019</v>
          </cell>
          <cell r="R196" t="str">
            <v>PAMAtDisp</v>
          </cell>
          <cell r="S196" t="str">
            <v>A</v>
          </cell>
          <cell r="T196" t="str">
            <v>4450.PAM.OWNSPEND</v>
          </cell>
          <cell r="U196" t="str">
            <v>Plant &amp; Machinery - Own Spend</v>
          </cell>
        </row>
        <row r="197">
          <cell r="A197">
            <v>166</v>
          </cell>
          <cell r="B197" t="str">
            <v>Balance Sheet</v>
          </cell>
          <cell r="C197">
            <v>166</v>
          </cell>
          <cell r="D197" t="str">
            <v>Net Assets</v>
          </cell>
          <cell r="E197">
            <v>166</v>
          </cell>
          <cell r="F197" t="str">
            <v>Fixed Assets</v>
          </cell>
          <cell r="G197">
            <v>166</v>
          </cell>
          <cell r="H197" t="str">
            <v>Tangible Fixed Assets</v>
          </cell>
          <cell r="I197">
            <v>190</v>
          </cell>
          <cell r="J197" t="str">
            <v>Plant &amp; Machinery</v>
          </cell>
          <cell r="K197">
            <v>190</v>
          </cell>
          <cell r="L197" t="str">
            <v>Plant &amp; Machinery</v>
          </cell>
          <cell r="M197" t="e">
            <v>#N/A</v>
          </cell>
          <cell r="N197" t="str">
            <v>Plant &amp; Machinery-Reclass</v>
          </cell>
          <cell r="O197" t="str">
            <v>447019</v>
          </cell>
          <cell r="P197">
            <v>196</v>
          </cell>
          <cell r="Q197" t="str">
            <v>447019</v>
          </cell>
          <cell r="R197" t="str">
            <v>PAMReclass</v>
          </cell>
          <cell r="S197" t="str">
            <v>A</v>
          </cell>
          <cell r="T197" t="str">
            <v>4470.PAM.OWNSPEND</v>
          </cell>
          <cell r="U197" t="str">
            <v>Tang Assets Reclass - Plant &amp; Machinery - Own Spend</v>
          </cell>
        </row>
        <row r="198">
          <cell r="A198">
            <v>166</v>
          </cell>
          <cell r="B198" t="str">
            <v>Balance Sheet</v>
          </cell>
          <cell r="C198">
            <v>166</v>
          </cell>
          <cell r="D198" t="str">
            <v>Net Assets</v>
          </cell>
          <cell r="E198">
            <v>166</v>
          </cell>
          <cell r="F198" t="str">
            <v>Fixed Assets</v>
          </cell>
          <cell r="G198">
            <v>166</v>
          </cell>
          <cell r="H198" t="str">
            <v>Tangible Fixed Assets</v>
          </cell>
          <cell r="I198">
            <v>190</v>
          </cell>
          <cell r="J198" t="str">
            <v>Plant &amp; Machinery</v>
          </cell>
          <cell r="K198">
            <v>190</v>
          </cell>
          <cell r="L198" t="str">
            <v>Plant &amp; Machinery</v>
          </cell>
          <cell r="M198" t="e">
            <v>#N/A</v>
          </cell>
          <cell r="N198" t="str">
            <v>Plant &amp; Machinery-Oth Movement</v>
          </cell>
          <cell r="O198" t="str">
            <v>448019</v>
          </cell>
          <cell r="P198">
            <v>197</v>
          </cell>
          <cell r="Q198" t="str">
            <v>448019</v>
          </cell>
          <cell r="R198" t="str">
            <v>PAMOthMvmt</v>
          </cell>
          <cell r="S198" t="str">
            <v>A</v>
          </cell>
          <cell r="T198" t="str">
            <v>4480.PAM.OWNSPEND</v>
          </cell>
          <cell r="U198" t="str">
            <v>Tang Assets Other Movements - Plant &amp; Machinery - Own Spend</v>
          </cell>
        </row>
        <row r="199">
          <cell r="A199">
            <v>166</v>
          </cell>
          <cell r="B199" t="str">
            <v>Balance Sheet</v>
          </cell>
          <cell r="C199">
            <v>166</v>
          </cell>
          <cell r="D199" t="str">
            <v>Net Assets</v>
          </cell>
          <cell r="E199">
            <v>166</v>
          </cell>
          <cell r="F199" t="str">
            <v>Fixed Assets</v>
          </cell>
          <cell r="G199">
            <v>166</v>
          </cell>
          <cell r="H199" t="str">
            <v>Tangible Fixed Assets</v>
          </cell>
          <cell r="I199">
            <v>198</v>
          </cell>
          <cell r="J199" t="str">
            <v>Assets in Construct Accum Depr</v>
          </cell>
          <cell r="K199">
            <v>198</v>
          </cell>
          <cell r="L199" t="str">
            <v>Assets in Construct Accum Depr</v>
          </cell>
          <cell r="M199" t="e">
            <v>#N/A</v>
          </cell>
          <cell r="N199" t="str">
            <v>AIC-Accum Depr-Start of Per</v>
          </cell>
          <cell r="O199" t="str">
            <v>451016</v>
          </cell>
          <cell r="P199">
            <v>198</v>
          </cell>
          <cell r="Q199" t="str">
            <v>451016</v>
          </cell>
          <cell r="R199" t="str">
            <v>AICDBegBal</v>
          </cell>
          <cell r="S199" t="str">
            <v>A</v>
          </cell>
          <cell r="T199" t="str">
            <v>4510.CON.OWNSPEND</v>
          </cell>
          <cell r="U199" t="str">
            <v>Assets in Construction - Own Spend</v>
          </cell>
        </row>
        <row r="200">
          <cell r="A200">
            <v>166</v>
          </cell>
          <cell r="B200" t="str">
            <v>Balance Sheet</v>
          </cell>
          <cell r="C200">
            <v>166</v>
          </cell>
          <cell r="D200" t="str">
            <v>Net Assets</v>
          </cell>
          <cell r="E200">
            <v>166</v>
          </cell>
          <cell r="F200" t="str">
            <v>Fixed Assets</v>
          </cell>
          <cell r="G200">
            <v>166</v>
          </cell>
          <cell r="H200" t="str">
            <v>Tangible Fixed Assets</v>
          </cell>
          <cell r="I200">
            <v>198</v>
          </cell>
          <cell r="J200" t="str">
            <v>Assets in Construct Accum Depr</v>
          </cell>
          <cell r="K200">
            <v>198</v>
          </cell>
          <cell r="L200" t="str">
            <v>Assets in Construct Accum Depr</v>
          </cell>
          <cell r="M200" t="e">
            <v>#N/A</v>
          </cell>
          <cell r="N200" t="str">
            <v>AIC-Accum Depr-Prior Yr Adj</v>
          </cell>
          <cell r="O200" t="str">
            <v>451516</v>
          </cell>
          <cell r="P200">
            <v>199</v>
          </cell>
          <cell r="Q200" t="str">
            <v>451516</v>
          </cell>
          <cell r="R200" t="str">
            <v>AICDPYAdj</v>
          </cell>
          <cell r="S200" t="str">
            <v>A</v>
          </cell>
          <cell r="T200" t="str">
            <v>4515.CON.OWNSPEND</v>
          </cell>
          <cell r="U200" t="str">
            <v>Assets in Construction - Own Spend</v>
          </cell>
        </row>
        <row r="201">
          <cell r="A201">
            <v>166</v>
          </cell>
          <cell r="B201" t="str">
            <v>Balance Sheet</v>
          </cell>
          <cell r="C201">
            <v>166</v>
          </cell>
          <cell r="D201" t="str">
            <v>Net Assets</v>
          </cell>
          <cell r="E201">
            <v>166</v>
          </cell>
          <cell r="F201" t="str">
            <v>Fixed Assets</v>
          </cell>
          <cell r="G201">
            <v>166</v>
          </cell>
          <cell r="H201" t="str">
            <v>Tangible Fixed Assets</v>
          </cell>
          <cell r="I201">
            <v>198</v>
          </cell>
          <cell r="J201" t="str">
            <v>Assets in Construct Accum Depr</v>
          </cell>
          <cell r="K201">
            <v>198</v>
          </cell>
          <cell r="L201" t="str">
            <v>Assets in Construct Accum Depr</v>
          </cell>
          <cell r="M201" t="e">
            <v>#N/A</v>
          </cell>
          <cell r="N201" t="str">
            <v>AIC-Accum Depr-Charge Period</v>
          </cell>
          <cell r="O201" t="str">
            <v>452016</v>
          </cell>
          <cell r="P201">
            <v>200</v>
          </cell>
          <cell r="Q201" t="str">
            <v>452016</v>
          </cell>
          <cell r="R201" t="str">
            <v>AICDChgPer</v>
          </cell>
          <cell r="S201" t="str">
            <v>A</v>
          </cell>
          <cell r="T201" t="str">
            <v>4520.CON.OWNSPEND</v>
          </cell>
          <cell r="U201" t="str">
            <v>Tang Assets Deprn - Assets in Construction - Own Spend</v>
          </cell>
        </row>
        <row r="202">
          <cell r="A202">
            <v>166</v>
          </cell>
          <cell r="B202" t="str">
            <v>Balance Sheet</v>
          </cell>
          <cell r="C202">
            <v>166</v>
          </cell>
          <cell r="D202" t="str">
            <v>Net Assets</v>
          </cell>
          <cell r="E202">
            <v>166</v>
          </cell>
          <cell r="F202" t="str">
            <v>Fixed Assets</v>
          </cell>
          <cell r="G202">
            <v>166</v>
          </cell>
          <cell r="H202" t="str">
            <v>Tangible Fixed Assets</v>
          </cell>
          <cell r="I202">
            <v>198</v>
          </cell>
          <cell r="J202" t="str">
            <v>Assets in Construct Accum Depr</v>
          </cell>
          <cell r="K202">
            <v>198</v>
          </cell>
          <cell r="L202" t="str">
            <v>Assets in Construct Accum Depr</v>
          </cell>
          <cell r="M202" t="e">
            <v>#N/A</v>
          </cell>
          <cell r="N202" t="str">
            <v>AIC-Accum Depr-Disposals</v>
          </cell>
          <cell r="O202" t="str">
            <v>453016</v>
          </cell>
          <cell r="P202">
            <v>201</v>
          </cell>
          <cell r="Q202" t="str">
            <v>453016</v>
          </cell>
          <cell r="R202" t="str">
            <v>AICDDisp</v>
          </cell>
          <cell r="S202" t="str">
            <v>A</v>
          </cell>
          <cell r="T202" t="str">
            <v>4530.CON.OWNSPEND</v>
          </cell>
          <cell r="U202" t="str">
            <v>Tang Assets Deprn Disposals - Assets in Construction - Own Spend</v>
          </cell>
        </row>
        <row r="203">
          <cell r="A203">
            <v>166</v>
          </cell>
          <cell r="B203" t="str">
            <v>Balance Sheet</v>
          </cell>
          <cell r="C203">
            <v>166</v>
          </cell>
          <cell r="D203" t="str">
            <v>Net Assets</v>
          </cell>
          <cell r="E203">
            <v>166</v>
          </cell>
          <cell r="F203" t="str">
            <v>Fixed Assets</v>
          </cell>
          <cell r="G203">
            <v>166</v>
          </cell>
          <cell r="H203" t="str">
            <v>Tangible Fixed Assets</v>
          </cell>
          <cell r="I203">
            <v>198</v>
          </cell>
          <cell r="J203" t="str">
            <v>Assets in Construct Accum Depr</v>
          </cell>
          <cell r="K203">
            <v>198</v>
          </cell>
          <cell r="L203" t="str">
            <v>Assets in Construct Accum Depr</v>
          </cell>
          <cell r="M203" t="e">
            <v>#N/A</v>
          </cell>
          <cell r="N203" t="str">
            <v>AIC-Accum Depr-At Acquis</v>
          </cell>
          <cell r="O203" t="str">
            <v>454016</v>
          </cell>
          <cell r="P203">
            <v>202</v>
          </cell>
          <cell r="Q203" t="str">
            <v>454016</v>
          </cell>
          <cell r="R203" t="str">
            <v>AICDAtAcq</v>
          </cell>
          <cell r="S203" t="str">
            <v>A</v>
          </cell>
          <cell r="T203" t="str">
            <v>4540.CON.OWNSPEND</v>
          </cell>
          <cell r="U203" t="str">
            <v>Tang Assets Deprn at Acquisition - Assets in Construction - Own Spend</v>
          </cell>
        </row>
        <row r="204">
          <cell r="A204">
            <v>166</v>
          </cell>
          <cell r="B204" t="str">
            <v>Balance Sheet</v>
          </cell>
          <cell r="C204">
            <v>166</v>
          </cell>
          <cell r="D204" t="str">
            <v>Net Assets</v>
          </cell>
          <cell r="E204">
            <v>166</v>
          </cell>
          <cell r="F204" t="str">
            <v>Fixed Assets</v>
          </cell>
          <cell r="G204">
            <v>166</v>
          </cell>
          <cell r="H204" t="str">
            <v>Tangible Fixed Assets</v>
          </cell>
          <cell r="I204">
            <v>198</v>
          </cell>
          <cell r="J204" t="str">
            <v>Assets in Construct Accum Depr</v>
          </cell>
          <cell r="K204">
            <v>198</v>
          </cell>
          <cell r="L204" t="str">
            <v>Assets in Construct Accum Depr</v>
          </cell>
          <cell r="M204" t="e">
            <v>#N/A</v>
          </cell>
          <cell r="N204" t="str">
            <v>AIC-Accum Depr-At Disposal</v>
          </cell>
          <cell r="O204" t="str">
            <v>455016</v>
          </cell>
          <cell r="P204">
            <v>203</v>
          </cell>
          <cell r="Q204" t="str">
            <v>455016</v>
          </cell>
          <cell r="R204" t="str">
            <v>AICDAtDisp</v>
          </cell>
          <cell r="S204" t="str">
            <v>A</v>
          </cell>
          <cell r="T204" t="str">
            <v>4550.CON.OWNSPEND</v>
          </cell>
          <cell r="U204" t="str">
            <v>Assets in Construction - Own Spend</v>
          </cell>
        </row>
        <row r="205">
          <cell r="A205">
            <v>166</v>
          </cell>
          <cell r="B205" t="str">
            <v>Balance Sheet</v>
          </cell>
          <cell r="C205">
            <v>166</v>
          </cell>
          <cell r="D205" t="str">
            <v>Net Assets</v>
          </cell>
          <cell r="E205">
            <v>166</v>
          </cell>
          <cell r="F205" t="str">
            <v>Fixed Assets</v>
          </cell>
          <cell r="G205">
            <v>166</v>
          </cell>
          <cell r="H205" t="str">
            <v>Tangible Fixed Assets</v>
          </cell>
          <cell r="I205">
            <v>198</v>
          </cell>
          <cell r="J205" t="str">
            <v>Assets in Construct Accum Depr</v>
          </cell>
          <cell r="K205">
            <v>198</v>
          </cell>
          <cell r="L205" t="str">
            <v>Assets in Construct Accum Depr</v>
          </cell>
          <cell r="M205" t="e">
            <v>#N/A</v>
          </cell>
          <cell r="N205" t="str">
            <v>AIC-Accum Depr-Reclass</v>
          </cell>
          <cell r="O205" t="str">
            <v>457016</v>
          </cell>
          <cell r="P205">
            <v>204</v>
          </cell>
          <cell r="Q205" t="str">
            <v>457016</v>
          </cell>
          <cell r="R205" t="str">
            <v>AICDReclas</v>
          </cell>
          <cell r="S205" t="str">
            <v>A</v>
          </cell>
          <cell r="T205" t="str">
            <v>4570.CON.OWNSPEND</v>
          </cell>
          <cell r="U205" t="str">
            <v>Tang Assets Deprn Reclass - Assets in Construction - Own Spend</v>
          </cell>
        </row>
        <row r="206">
          <cell r="A206">
            <v>166</v>
          </cell>
          <cell r="B206" t="str">
            <v>Balance Sheet</v>
          </cell>
          <cell r="C206">
            <v>166</v>
          </cell>
          <cell r="D206" t="str">
            <v>Net Assets</v>
          </cell>
          <cell r="E206">
            <v>166</v>
          </cell>
          <cell r="F206" t="str">
            <v>Fixed Assets</v>
          </cell>
          <cell r="G206">
            <v>166</v>
          </cell>
          <cell r="H206" t="str">
            <v>Tangible Fixed Assets</v>
          </cell>
          <cell r="I206">
            <v>198</v>
          </cell>
          <cell r="J206" t="str">
            <v>Assets in Construct Accum Depr</v>
          </cell>
          <cell r="K206">
            <v>198</v>
          </cell>
          <cell r="L206" t="str">
            <v>Assets in Construct Accum Depr</v>
          </cell>
          <cell r="M206" t="e">
            <v>#N/A</v>
          </cell>
          <cell r="N206" t="str">
            <v>AIC-Accum Depr-Oth Movements</v>
          </cell>
          <cell r="O206" t="str">
            <v>458016</v>
          </cell>
          <cell r="P206">
            <v>205</v>
          </cell>
          <cell r="Q206" t="str">
            <v>458016</v>
          </cell>
          <cell r="R206" t="str">
            <v>AICDOthMvt</v>
          </cell>
          <cell r="S206" t="str">
            <v>A</v>
          </cell>
          <cell r="T206" t="str">
            <v>4580.CON.OWNSPEND</v>
          </cell>
          <cell r="U206" t="str">
            <v>Tang Assets Deprn Other Movements - Assets in Construction - Own Spend</v>
          </cell>
        </row>
        <row r="207">
          <cell r="A207">
            <v>166</v>
          </cell>
          <cell r="B207" t="str">
            <v>Balance Sheet</v>
          </cell>
          <cell r="C207">
            <v>166</v>
          </cell>
          <cell r="D207" t="str">
            <v>Net Assets</v>
          </cell>
          <cell r="E207">
            <v>166</v>
          </cell>
          <cell r="F207" t="str">
            <v>Fixed Assets</v>
          </cell>
          <cell r="G207">
            <v>166</v>
          </cell>
          <cell r="H207" t="str">
            <v>Tangible Fixed Assets</v>
          </cell>
          <cell r="I207">
            <v>206</v>
          </cell>
          <cell r="J207" t="str">
            <v>Land &amp; Buildings Accum Depr</v>
          </cell>
          <cell r="K207">
            <v>206</v>
          </cell>
          <cell r="L207" t="str">
            <v>Land &amp; Buildings Accum Depr</v>
          </cell>
          <cell r="M207" t="e">
            <v>#N/A</v>
          </cell>
          <cell r="N207" t="str">
            <v>LAB-Accum Depr-Start of Per</v>
          </cell>
          <cell r="O207" t="str">
            <v>451017</v>
          </cell>
          <cell r="P207">
            <v>206</v>
          </cell>
          <cell r="Q207" t="str">
            <v>451017</v>
          </cell>
          <cell r="R207" t="str">
            <v>LABDBegBal</v>
          </cell>
          <cell r="S207" t="str">
            <v>A</v>
          </cell>
          <cell r="T207" t="str">
            <v>4510.LAB.OWNSPEND</v>
          </cell>
          <cell r="U207" t="str">
            <v>Land &amp; Buildings - Own Spend</v>
          </cell>
        </row>
        <row r="208">
          <cell r="A208">
            <v>166</v>
          </cell>
          <cell r="B208" t="str">
            <v>Balance Sheet</v>
          </cell>
          <cell r="C208">
            <v>166</v>
          </cell>
          <cell r="D208" t="str">
            <v>Net Assets</v>
          </cell>
          <cell r="E208">
            <v>166</v>
          </cell>
          <cell r="F208" t="str">
            <v>Fixed Assets</v>
          </cell>
          <cell r="G208">
            <v>166</v>
          </cell>
          <cell r="H208" t="str">
            <v>Tangible Fixed Assets</v>
          </cell>
          <cell r="I208">
            <v>206</v>
          </cell>
          <cell r="J208" t="str">
            <v>Land &amp; Buildings Accum Depr</v>
          </cell>
          <cell r="K208">
            <v>206</v>
          </cell>
          <cell r="L208" t="str">
            <v>Land &amp; Buildings Accum Depr</v>
          </cell>
          <cell r="M208" t="e">
            <v>#N/A</v>
          </cell>
          <cell r="N208" t="str">
            <v>LAB-Accum Depr-Prior Yr Adj</v>
          </cell>
          <cell r="O208" t="str">
            <v>451517</v>
          </cell>
          <cell r="P208">
            <v>207</v>
          </cell>
          <cell r="Q208" t="str">
            <v>451517</v>
          </cell>
          <cell r="R208" t="str">
            <v>LABDPYAdj</v>
          </cell>
          <cell r="S208" t="str">
            <v>A</v>
          </cell>
          <cell r="T208" t="str">
            <v>4515.LAB.OWNSPEND</v>
          </cell>
          <cell r="U208" t="str">
            <v>Land &amp; Buildings - Own Spend</v>
          </cell>
        </row>
        <row r="209">
          <cell r="A209">
            <v>166</v>
          </cell>
          <cell r="B209" t="str">
            <v>Balance Sheet</v>
          </cell>
          <cell r="C209">
            <v>166</v>
          </cell>
          <cell r="D209" t="str">
            <v>Net Assets</v>
          </cell>
          <cell r="E209">
            <v>166</v>
          </cell>
          <cell r="F209" t="str">
            <v>Fixed Assets</v>
          </cell>
          <cell r="G209">
            <v>166</v>
          </cell>
          <cell r="H209" t="str">
            <v>Tangible Fixed Assets</v>
          </cell>
          <cell r="I209">
            <v>206</v>
          </cell>
          <cell r="J209" t="str">
            <v>Land &amp; Buildings Accum Depr</v>
          </cell>
          <cell r="K209">
            <v>206</v>
          </cell>
          <cell r="L209" t="str">
            <v>Land &amp; Buildings Accum Depr</v>
          </cell>
          <cell r="M209" t="e">
            <v>#N/A</v>
          </cell>
          <cell r="N209" t="str">
            <v>LAB-Accum Depr-Charge Period</v>
          </cell>
          <cell r="O209" t="str">
            <v>452017</v>
          </cell>
          <cell r="P209">
            <v>208</v>
          </cell>
          <cell r="Q209" t="str">
            <v>452017</v>
          </cell>
          <cell r="R209" t="str">
            <v>LABDChgPer</v>
          </cell>
          <cell r="S209" t="str">
            <v>A</v>
          </cell>
          <cell r="T209" t="str">
            <v>4520.LAB.OWNSPEND</v>
          </cell>
          <cell r="U209" t="str">
            <v>Tang Assets Deprn - Land &amp; Buildings - Own Spend</v>
          </cell>
        </row>
        <row r="210">
          <cell r="A210">
            <v>166</v>
          </cell>
          <cell r="B210" t="str">
            <v>Balance Sheet</v>
          </cell>
          <cell r="C210">
            <v>166</v>
          </cell>
          <cell r="D210" t="str">
            <v>Net Assets</v>
          </cell>
          <cell r="E210">
            <v>166</v>
          </cell>
          <cell r="F210" t="str">
            <v>Fixed Assets</v>
          </cell>
          <cell r="G210">
            <v>166</v>
          </cell>
          <cell r="H210" t="str">
            <v>Tangible Fixed Assets</v>
          </cell>
          <cell r="I210">
            <v>206</v>
          </cell>
          <cell r="J210" t="str">
            <v>Land &amp; Buildings Accum Depr</v>
          </cell>
          <cell r="K210">
            <v>206</v>
          </cell>
          <cell r="L210" t="str">
            <v>Land &amp; Buildings Accum Depr</v>
          </cell>
          <cell r="M210" t="e">
            <v>#N/A</v>
          </cell>
          <cell r="N210" t="str">
            <v>LAB-Accum Depr-COR Chg Per</v>
          </cell>
          <cell r="O210" t="str">
            <v>452117</v>
          </cell>
          <cell r="P210">
            <v>209</v>
          </cell>
          <cell r="Q210" t="str">
            <v>452117</v>
          </cell>
          <cell r="R210" t="str">
            <v>LABDCORChg</v>
          </cell>
          <cell r="S210" t="str">
            <v>A</v>
          </cell>
          <cell r="T210" t="str">
            <v>4520.LAB.OWNSPEND</v>
          </cell>
          <cell r="U210" t="str">
            <v>Tang Assets Deprn - Land &amp; Buildings - Own Spend</v>
          </cell>
        </row>
        <row r="211">
          <cell r="A211">
            <v>166</v>
          </cell>
          <cell r="B211" t="str">
            <v>Balance Sheet</v>
          </cell>
          <cell r="C211">
            <v>166</v>
          </cell>
          <cell r="D211" t="str">
            <v>Net Assets</v>
          </cell>
          <cell r="E211">
            <v>166</v>
          </cell>
          <cell r="F211" t="str">
            <v>Fixed Assets</v>
          </cell>
          <cell r="G211">
            <v>166</v>
          </cell>
          <cell r="H211" t="str">
            <v>Tangible Fixed Assets</v>
          </cell>
          <cell r="I211">
            <v>206</v>
          </cell>
          <cell r="J211" t="str">
            <v>Land &amp; Buildings Accum Depr</v>
          </cell>
          <cell r="K211">
            <v>206</v>
          </cell>
          <cell r="L211" t="str">
            <v>Land &amp; Buildings Accum Depr</v>
          </cell>
          <cell r="M211" t="e">
            <v>#N/A</v>
          </cell>
          <cell r="N211" t="str">
            <v>LAB-Accum Depr-Disposals</v>
          </cell>
          <cell r="O211" t="str">
            <v>453017</v>
          </cell>
          <cell r="P211">
            <v>210</v>
          </cell>
          <cell r="Q211" t="str">
            <v>453017</v>
          </cell>
          <cell r="R211" t="str">
            <v>LABDDisp</v>
          </cell>
          <cell r="S211" t="str">
            <v>A</v>
          </cell>
          <cell r="T211" t="str">
            <v>4530.LAB.OWNSPEND</v>
          </cell>
          <cell r="U211" t="str">
            <v>Tang Assets Deprn Disposals - Land &amp; Buildings - Own Spend</v>
          </cell>
        </row>
        <row r="212">
          <cell r="A212">
            <v>166</v>
          </cell>
          <cell r="B212" t="str">
            <v>Balance Sheet</v>
          </cell>
          <cell r="C212">
            <v>166</v>
          </cell>
          <cell r="D212" t="str">
            <v>Net Assets</v>
          </cell>
          <cell r="E212">
            <v>166</v>
          </cell>
          <cell r="F212" t="str">
            <v>Fixed Assets</v>
          </cell>
          <cell r="G212">
            <v>166</v>
          </cell>
          <cell r="H212" t="str">
            <v>Tangible Fixed Assets</v>
          </cell>
          <cell r="I212">
            <v>206</v>
          </cell>
          <cell r="J212" t="str">
            <v>Land &amp; Buildings Accum Depr</v>
          </cell>
          <cell r="K212">
            <v>206</v>
          </cell>
          <cell r="L212" t="str">
            <v>Land &amp; Buildings Accum Depr</v>
          </cell>
          <cell r="M212" t="e">
            <v>#N/A</v>
          </cell>
          <cell r="N212" t="str">
            <v>LAB-Accum Depr-At Acquis</v>
          </cell>
          <cell r="O212" t="str">
            <v>454017</v>
          </cell>
          <cell r="P212">
            <v>211</v>
          </cell>
          <cell r="Q212" t="str">
            <v>454017</v>
          </cell>
          <cell r="R212" t="str">
            <v>LABDAtAcq</v>
          </cell>
          <cell r="S212" t="str">
            <v>A</v>
          </cell>
          <cell r="T212" t="str">
            <v>4540.LAB.OWNSPEND</v>
          </cell>
          <cell r="U212" t="str">
            <v>Tang Assets Deprn at Acquisition - Land &amp; Buildings - Own Spend</v>
          </cell>
        </row>
        <row r="213">
          <cell r="A213">
            <v>166</v>
          </cell>
          <cell r="B213" t="str">
            <v>Balance Sheet</v>
          </cell>
          <cell r="C213">
            <v>166</v>
          </cell>
          <cell r="D213" t="str">
            <v>Net Assets</v>
          </cell>
          <cell r="E213">
            <v>166</v>
          </cell>
          <cell r="F213" t="str">
            <v>Fixed Assets</v>
          </cell>
          <cell r="G213">
            <v>166</v>
          </cell>
          <cell r="H213" t="str">
            <v>Tangible Fixed Assets</v>
          </cell>
          <cell r="I213">
            <v>206</v>
          </cell>
          <cell r="J213" t="str">
            <v>Land &amp; Buildings Accum Depr</v>
          </cell>
          <cell r="K213">
            <v>206</v>
          </cell>
          <cell r="L213" t="str">
            <v>Land &amp; Buildings Accum Depr</v>
          </cell>
          <cell r="M213" t="e">
            <v>#N/A</v>
          </cell>
          <cell r="N213" t="str">
            <v>LAB-Accum Depr-At Disposal</v>
          </cell>
          <cell r="O213" t="str">
            <v>455017</v>
          </cell>
          <cell r="P213">
            <v>212</v>
          </cell>
          <cell r="Q213" t="str">
            <v>455017</v>
          </cell>
          <cell r="R213" t="str">
            <v>LABDAtDisp</v>
          </cell>
          <cell r="S213" t="str">
            <v>A</v>
          </cell>
          <cell r="T213" t="str">
            <v>4550.LAB.OWNSPEND</v>
          </cell>
          <cell r="U213" t="str">
            <v>Land &amp; Buildings - Own Spend</v>
          </cell>
        </row>
        <row r="214">
          <cell r="A214">
            <v>166</v>
          </cell>
          <cell r="B214" t="str">
            <v>Balance Sheet</v>
          </cell>
          <cell r="C214">
            <v>166</v>
          </cell>
          <cell r="D214" t="str">
            <v>Net Assets</v>
          </cell>
          <cell r="E214">
            <v>166</v>
          </cell>
          <cell r="F214" t="str">
            <v>Fixed Assets</v>
          </cell>
          <cell r="G214">
            <v>166</v>
          </cell>
          <cell r="H214" t="str">
            <v>Tangible Fixed Assets</v>
          </cell>
          <cell r="I214">
            <v>206</v>
          </cell>
          <cell r="J214" t="str">
            <v>Land &amp; Buildings Accum Depr</v>
          </cell>
          <cell r="K214">
            <v>206</v>
          </cell>
          <cell r="L214" t="str">
            <v>Land &amp; Buildings Accum Depr</v>
          </cell>
          <cell r="M214" t="e">
            <v>#N/A</v>
          </cell>
          <cell r="N214" t="str">
            <v>LAB-Accum Depr-Reclass</v>
          </cell>
          <cell r="O214" t="str">
            <v>457017</v>
          </cell>
          <cell r="P214">
            <v>213</v>
          </cell>
          <cell r="Q214" t="str">
            <v>457017</v>
          </cell>
          <cell r="R214" t="str">
            <v>LABDReclas</v>
          </cell>
          <cell r="S214" t="str">
            <v>A</v>
          </cell>
          <cell r="T214" t="str">
            <v>4570.LAB.OWNSPEND</v>
          </cell>
          <cell r="U214" t="str">
            <v>Tang Assets Deprn Reclass - Land &amp; Buildings - Own Spend</v>
          </cell>
        </row>
        <row r="215">
          <cell r="A215">
            <v>166</v>
          </cell>
          <cell r="B215" t="str">
            <v>Balance Sheet</v>
          </cell>
          <cell r="C215">
            <v>166</v>
          </cell>
          <cell r="D215" t="str">
            <v>Net Assets</v>
          </cell>
          <cell r="E215">
            <v>166</v>
          </cell>
          <cell r="F215" t="str">
            <v>Fixed Assets</v>
          </cell>
          <cell r="G215">
            <v>166</v>
          </cell>
          <cell r="H215" t="str">
            <v>Tangible Fixed Assets</v>
          </cell>
          <cell r="I215">
            <v>206</v>
          </cell>
          <cell r="J215" t="str">
            <v>Land &amp; Buildings Accum Depr</v>
          </cell>
          <cell r="K215">
            <v>206</v>
          </cell>
          <cell r="L215" t="str">
            <v>Land &amp; Buildings Accum Depr</v>
          </cell>
          <cell r="M215" t="e">
            <v>#N/A</v>
          </cell>
          <cell r="N215" t="str">
            <v>LAB-Accum Depr-Oth Movements</v>
          </cell>
          <cell r="O215" t="str">
            <v>458017</v>
          </cell>
          <cell r="P215">
            <v>214</v>
          </cell>
          <cell r="Q215" t="str">
            <v>458017</v>
          </cell>
          <cell r="R215" t="str">
            <v>LABDOthMvt</v>
          </cell>
          <cell r="S215" t="str">
            <v>A</v>
          </cell>
          <cell r="T215" t="str">
            <v>4580.LAB.OWNSPEND</v>
          </cell>
          <cell r="U215" t="str">
            <v>Tang Assets Deprn Other Movements - Land &amp; Buildings - Own Spend</v>
          </cell>
        </row>
        <row r="216">
          <cell r="A216">
            <v>166</v>
          </cell>
          <cell r="B216" t="str">
            <v>Balance Sheet</v>
          </cell>
          <cell r="C216">
            <v>166</v>
          </cell>
          <cell r="D216" t="str">
            <v>Net Assets</v>
          </cell>
          <cell r="E216">
            <v>166</v>
          </cell>
          <cell r="F216" t="str">
            <v>Fixed Assets</v>
          </cell>
          <cell r="G216">
            <v>166</v>
          </cell>
          <cell r="H216" t="str">
            <v>Tangible Fixed Assets</v>
          </cell>
          <cell r="I216">
            <v>206</v>
          </cell>
          <cell r="J216" t="str">
            <v>Land &amp; Buildings Accum Depr</v>
          </cell>
          <cell r="K216">
            <v>206</v>
          </cell>
          <cell r="L216" t="str">
            <v>Land &amp; Buildings Accum Depr</v>
          </cell>
          <cell r="M216" t="e">
            <v>#N/A</v>
          </cell>
          <cell r="N216" t="str">
            <v>LAB-Accum Depr-COR</v>
          </cell>
          <cell r="O216" t="str">
            <v>458117</v>
          </cell>
          <cell r="P216">
            <v>215</v>
          </cell>
          <cell r="Q216" t="str">
            <v>458117</v>
          </cell>
          <cell r="R216" t="str">
            <v>LABDCOR</v>
          </cell>
          <cell r="S216" t="str">
            <v>A</v>
          </cell>
          <cell r="T216" t="str">
            <v>4580.LAB.OWNSPEND</v>
          </cell>
          <cell r="U216" t="str">
            <v>Tang Assets Deprn Other Movements - Land &amp; Buildings - Own Spend</v>
          </cell>
        </row>
        <row r="217">
          <cell r="A217">
            <v>166</v>
          </cell>
          <cell r="B217" t="str">
            <v>Balance Sheet</v>
          </cell>
          <cell r="C217">
            <v>166</v>
          </cell>
          <cell r="D217" t="str">
            <v>Net Assets</v>
          </cell>
          <cell r="E217">
            <v>166</v>
          </cell>
          <cell r="F217" t="str">
            <v>Fixed Assets</v>
          </cell>
          <cell r="G217">
            <v>166</v>
          </cell>
          <cell r="H217" t="str">
            <v>Tangible Fixed Assets</v>
          </cell>
          <cell r="I217">
            <v>216</v>
          </cell>
          <cell r="J217" t="str">
            <v>Portable &amp; Free Accum Depr</v>
          </cell>
          <cell r="K217">
            <v>216</v>
          </cell>
          <cell r="L217" t="str">
            <v>Portable &amp; Free Accum Depr</v>
          </cell>
          <cell r="M217" t="e">
            <v>#N/A</v>
          </cell>
          <cell r="N217" t="str">
            <v>PAF-Accum Depr-Start of Per</v>
          </cell>
          <cell r="O217" t="str">
            <v>451018</v>
          </cell>
          <cell r="P217">
            <v>216</v>
          </cell>
          <cell r="Q217" t="str">
            <v>451018</v>
          </cell>
          <cell r="R217" t="str">
            <v>PAFDBegBal</v>
          </cell>
          <cell r="S217" t="str">
            <v>A</v>
          </cell>
          <cell r="T217" t="str">
            <v>4510.MVOE.OWNSPEND</v>
          </cell>
          <cell r="U217" t="str">
            <v>Motor Vehicles and Office Equipment - Own Spend</v>
          </cell>
        </row>
        <row r="218">
          <cell r="A218">
            <v>166</v>
          </cell>
          <cell r="B218" t="str">
            <v>Balance Sheet</v>
          </cell>
          <cell r="C218">
            <v>166</v>
          </cell>
          <cell r="D218" t="str">
            <v>Net Assets</v>
          </cell>
          <cell r="E218">
            <v>166</v>
          </cell>
          <cell r="F218" t="str">
            <v>Fixed Assets</v>
          </cell>
          <cell r="G218">
            <v>166</v>
          </cell>
          <cell r="H218" t="str">
            <v>Tangible Fixed Assets</v>
          </cell>
          <cell r="I218">
            <v>216</v>
          </cell>
          <cell r="J218" t="str">
            <v>Portable &amp; Free Accum Depr</v>
          </cell>
          <cell r="K218">
            <v>216</v>
          </cell>
          <cell r="L218" t="str">
            <v>Portable &amp; Free Accum Depr</v>
          </cell>
          <cell r="M218" t="e">
            <v>#N/A</v>
          </cell>
          <cell r="N218" t="str">
            <v>PAF-Accum Depr-Prior Yr Adj</v>
          </cell>
          <cell r="O218" t="str">
            <v>451518</v>
          </cell>
          <cell r="P218">
            <v>217</v>
          </cell>
          <cell r="Q218" t="str">
            <v>451518</v>
          </cell>
          <cell r="R218" t="str">
            <v>PAFDPYAdj</v>
          </cell>
          <cell r="S218" t="str">
            <v>A</v>
          </cell>
          <cell r="T218" t="str">
            <v>4515.MVOE.OWNSPEND</v>
          </cell>
          <cell r="U218" t="str">
            <v>Motor Vehicles and Office Equipment - Own Spend</v>
          </cell>
        </row>
        <row r="219">
          <cell r="A219">
            <v>166</v>
          </cell>
          <cell r="B219" t="str">
            <v>Balance Sheet</v>
          </cell>
          <cell r="C219">
            <v>166</v>
          </cell>
          <cell r="D219" t="str">
            <v>Net Assets</v>
          </cell>
          <cell r="E219">
            <v>166</v>
          </cell>
          <cell r="F219" t="str">
            <v>Fixed Assets</v>
          </cell>
          <cell r="G219">
            <v>166</v>
          </cell>
          <cell r="H219" t="str">
            <v>Tangible Fixed Assets</v>
          </cell>
          <cell r="I219">
            <v>216</v>
          </cell>
          <cell r="J219" t="str">
            <v>Portable &amp; Free Accum Depr</v>
          </cell>
          <cell r="K219">
            <v>216</v>
          </cell>
          <cell r="L219" t="str">
            <v>Portable &amp; Free Accum Depr</v>
          </cell>
          <cell r="M219" t="e">
            <v>#N/A</v>
          </cell>
          <cell r="N219" t="str">
            <v>PAF-Accum Depr-Charge Period</v>
          </cell>
          <cell r="O219" t="str">
            <v>452018</v>
          </cell>
          <cell r="P219">
            <v>218</v>
          </cell>
          <cell r="Q219" t="str">
            <v>452018</v>
          </cell>
          <cell r="R219" t="str">
            <v>PAFDChgPer</v>
          </cell>
          <cell r="S219" t="str">
            <v>A</v>
          </cell>
          <cell r="T219" t="str">
            <v>4520.MVOE.OWNSPEND</v>
          </cell>
          <cell r="U219" t="str">
            <v>Tang Assets Deprn - Motor Vehicles and Office Equipment - Own Spend</v>
          </cell>
        </row>
        <row r="220">
          <cell r="A220">
            <v>166</v>
          </cell>
          <cell r="B220" t="str">
            <v>Balance Sheet</v>
          </cell>
          <cell r="C220">
            <v>166</v>
          </cell>
          <cell r="D220" t="str">
            <v>Net Assets</v>
          </cell>
          <cell r="E220">
            <v>166</v>
          </cell>
          <cell r="F220" t="str">
            <v>Fixed Assets</v>
          </cell>
          <cell r="G220">
            <v>166</v>
          </cell>
          <cell r="H220" t="str">
            <v>Tangible Fixed Assets</v>
          </cell>
          <cell r="I220">
            <v>216</v>
          </cell>
          <cell r="J220" t="str">
            <v>Portable &amp; Free Accum Depr</v>
          </cell>
          <cell r="K220">
            <v>216</v>
          </cell>
          <cell r="L220" t="str">
            <v>Portable &amp; Free Accum Depr</v>
          </cell>
          <cell r="M220" t="e">
            <v>#N/A</v>
          </cell>
          <cell r="N220" t="str">
            <v>PAF-Accum Depr-COR Chg Per</v>
          </cell>
          <cell r="O220" t="str">
            <v>452118</v>
          </cell>
          <cell r="P220">
            <v>219</v>
          </cell>
          <cell r="Q220" t="str">
            <v>452118</v>
          </cell>
          <cell r="R220" t="str">
            <v>PAFDCORChg</v>
          </cell>
          <cell r="S220" t="str">
            <v>A</v>
          </cell>
          <cell r="T220" t="str">
            <v>4520.MVOE.OWNSPEND</v>
          </cell>
          <cell r="U220" t="str">
            <v>Tang Assets Deprn - Motor Vehicles and Office Equipment - Own Spend</v>
          </cell>
        </row>
        <row r="221">
          <cell r="A221">
            <v>166</v>
          </cell>
          <cell r="B221" t="str">
            <v>Balance Sheet</v>
          </cell>
          <cell r="C221">
            <v>166</v>
          </cell>
          <cell r="D221" t="str">
            <v>Net Assets</v>
          </cell>
          <cell r="E221">
            <v>166</v>
          </cell>
          <cell r="F221" t="str">
            <v>Fixed Assets</v>
          </cell>
          <cell r="G221">
            <v>166</v>
          </cell>
          <cell r="H221" t="str">
            <v>Tangible Fixed Assets</v>
          </cell>
          <cell r="I221">
            <v>216</v>
          </cell>
          <cell r="J221" t="str">
            <v>Portable &amp; Free Accum Depr</v>
          </cell>
          <cell r="K221">
            <v>216</v>
          </cell>
          <cell r="L221" t="str">
            <v>Portable &amp; Free Accum Depr</v>
          </cell>
          <cell r="M221" t="e">
            <v>#N/A</v>
          </cell>
          <cell r="N221" t="str">
            <v>PAF-Accum Depr-Disposals</v>
          </cell>
          <cell r="O221" t="str">
            <v>453018</v>
          </cell>
          <cell r="P221">
            <v>220</v>
          </cell>
          <cell r="Q221" t="str">
            <v>453018</v>
          </cell>
          <cell r="R221" t="str">
            <v>PAFDDisp</v>
          </cell>
          <cell r="S221" t="str">
            <v>A</v>
          </cell>
          <cell r="T221" t="str">
            <v>4530.MVOE.OWNSPEND</v>
          </cell>
          <cell r="U221" t="str">
            <v>Tang Assets Deprn Disposals - Motor Vehicles and Office Equipment - Own Spend</v>
          </cell>
        </row>
        <row r="222">
          <cell r="A222">
            <v>166</v>
          </cell>
          <cell r="B222" t="str">
            <v>Balance Sheet</v>
          </cell>
          <cell r="C222">
            <v>166</v>
          </cell>
          <cell r="D222" t="str">
            <v>Net Assets</v>
          </cell>
          <cell r="E222">
            <v>166</v>
          </cell>
          <cell r="F222" t="str">
            <v>Fixed Assets</v>
          </cell>
          <cell r="G222">
            <v>166</v>
          </cell>
          <cell r="H222" t="str">
            <v>Tangible Fixed Assets</v>
          </cell>
          <cell r="I222">
            <v>216</v>
          </cell>
          <cell r="J222" t="str">
            <v>Portable &amp; Free Accum Depr</v>
          </cell>
          <cell r="K222">
            <v>216</v>
          </cell>
          <cell r="L222" t="str">
            <v>Portable &amp; Free Accum Depr</v>
          </cell>
          <cell r="M222" t="e">
            <v>#N/A</v>
          </cell>
          <cell r="N222" t="str">
            <v>PAF-Accum Depr-At Acquis</v>
          </cell>
          <cell r="O222" t="str">
            <v>454018</v>
          </cell>
          <cell r="P222">
            <v>221</v>
          </cell>
          <cell r="Q222" t="str">
            <v>454018</v>
          </cell>
          <cell r="R222" t="str">
            <v>PAFDAtAcq</v>
          </cell>
          <cell r="S222" t="str">
            <v>A</v>
          </cell>
          <cell r="T222" t="str">
            <v>4540.MVOE.OWNSPEND</v>
          </cell>
          <cell r="U222" t="str">
            <v>Tang Assets Deprn at Acquisition - Motor Vehicles and Office Equipment - Own Spend</v>
          </cell>
        </row>
        <row r="223">
          <cell r="A223">
            <v>166</v>
          </cell>
          <cell r="B223" t="str">
            <v>Balance Sheet</v>
          </cell>
          <cell r="C223">
            <v>166</v>
          </cell>
          <cell r="D223" t="str">
            <v>Net Assets</v>
          </cell>
          <cell r="E223">
            <v>166</v>
          </cell>
          <cell r="F223" t="str">
            <v>Fixed Assets</v>
          </cell>
          <cell r="G223">
            <v>166</v>
          </cell>
          <cell r="H223" t="str">
            <v>Tangible Fixed Assets</v>
          </cell>
          <cell r="I223">
            <v>216</v>
          </cell>
          <cell r="J223" t="str">
            <v>Portable &amp; Free Accum Depr</v>
          </cell>
          <cell r="K223">
            <v>216</v>
          </cell>
          <cell r="L223" t="str">
            <v>Portable &amp; Free Accum Depr</v>
          </cell>
          <cell r="M223" t="e">
            <v>#N/A</v>
          </cell>
          <cell r="N223" t="str">
            <v>PAF-Accum Depr-At Disposal</v>
          </cell>
          <cell r="O223" t="str">
            <v>455018</v>
          </cell>
          <cell r="P223">
            <v>222</v>
          </cell>
          <cell r="Q223" t="str">
            <v>455018</v>
          </cell>
          <cell r="R223" t="str">
            <v>PAFDAtDisp</v>
          </cell>
          <cell r="S223" t="str">
            <v>A</v>
          </cell>
          <cell r="T223" t="str">
            <v>4550.MVOE.OWNSPEND</v>
          </cell>
          <cell r="U223" t="str">
            <v>Motor Vehicles and Office Equipment - Own Spend</v>
          </cell>
        </row>
        <row r="224">
          <cell r="A224">
            <v>166</v>
          </cell>
          <cell r="B224" t="str">
            <v>Balance Sheet</v>
          </cell>
          <cell r="C224">
            <v>166</v>
          </cell>
          <cell r="D224" t="str">
            <v>Net Assets</v>
          </cell>
          <cell r="E224">
            <v>166</v>
          </cell>
          <cell r="F224" t="str">
            <v>Fixed Assets</v>
          </cell>
          <cell r="G224">
            <v>166</v>
          </cell>
          <cell r="H224" t="str">
            <v>Tangible Fixed Assets</v>
          </cell>
          <cell r="I224">
            <v>216</v>
          </cell>
          <cell r="J224" t="str">
            <v>Portable &amp; Free Accum Depr</v>
          </cell>
          <cell r="K224">
            <v>216</v>
          </cell>
          <cell r="L224" t="str">
            <v>Portable &amp; Free Accum Depr</v>
          </cell>
          <cell r="M224" t="e">
            <v>#N/A</v>
          </cell>
          <cell r="N224" t="str">
            <v>PAF-Accum Depr-Reclass</v>
          </cell>
          <cell r="O224" t="str">
            <v>457018</v>
          </cell>
          <cell r="P224">
            <v>223</v>
          </cell>
          <cell r="Q224" t="str">
            <v>457018</v>
          </cell>
          <cell r="R224" t="str">
            <v>PAFDReclas</v>
          </cell>
          <cell r="S224" t="str">
            <v>A</v>
          </cell>
          <cell r="T224" t="str">
            <v>4570.MVOE.OWNSPEND</v>
          </cell>
          <cell r="U224" t="str">
            <v>Tang Assets Deprn Reclass - Motor Vehicles and Office Equipment - Own Spend</v>
          </cell>
        </row>
        <row r="225">
          <cell r="A225">
            <v>166</v>
          </cell>
          <cell r="B225" t="str">
            <v>Balance Sheet</v>
          </cell>
          <cell r="C225">
            <v>166</v>
          </cell>
          <cell r="D225" t="str">
            <v>Net Assets</v>
          </cell>
          <cell r="E225">
            <v>166</v>
          </cell>
          <cell r="F225" t="str">
            <v>Fixed Assets</v>
          </cell>
          <cell r="G225">
            <v>166</v>
          </cell>
          <cell r="H225" t="str">
            <v>Tangible Fixed Assets</v>
          </cell>
          <cell r="I225">
            <v>216</v>
          </cell>
          <cell r="J225" t="str">
            <v>Portable &amp; Free Accum Depr</v>
          </cell>
          <cell r="K225">
            <v>216</v>
          </cell>
          <cell r="L225" t="str">
            <v>Portable &amp; Free Accum Depr</v>
          </cell>
          <cell r="M225" t="e">
            <v>#N/A</v>
          </cell>
          <cell r="N225" t="str">
            <v>PAF-Accum Depr-Oth Movements</v>
          </cell>
          <cell r="O225" t="str">
            <v>458018</v>
          </cell>
          <cell r="P225">
            <v>224</v>
          </cell>
          <cell r="Q225" t="str">
            <v>458018</v>
          </cell>
          <cell r="R225" t="str">
            <v>PAFDOthMvt</v>
          </cell>
          <cell r="S225" t="str">
            <v>A</v>
          </cell>
          <cell r="T225" t="str">
            <v>4580.MVOE.OWNSPEND</v>
          </cell>
          <cell r="U225" t="str">
            <v>Tang Assets Deprn Other Movements - Motor Vehicles and Office Equipment - Own Spend</v>
          </cell>
        </row>
        <row r="226">
          <cell r="A226">
            <v>166</v>
          </cell>
          <cell r="B226" t="str">
            <v>Balance Sheet</v>
          </cell>
          <cell r="C226">
            <v>166</v>
          </cell>
          <cell r="D226" t="str">
            <v>Net Assets</v>
          </cell>
          <cell r="E226">
            <v>166</v>
          </cell>
          <cell r="F226" t="str">
            <v>Fixed Assets</v>
          </cell>
          <cell r="G226">
            <v>166</v>
          </cell>
          <cell r="H226" t="str">
            <v>Tangible Fixed Assets</v>
          </cell>
          <cell r="I226">
            <v>216</v>
          </cell>
          <cell r="J226" t="str">
            <v>Portable &amp; Free Accum Depr</v>
          </cell>
          <cell r="K226">
            <v>216</v>
          </cell>
          <cell r="L226" t="str">
            <v>Portable &amp; Free Accum Depr</v>
          </cell>
          <cell r="M226" t="e">
            <v>#N/A</v>
          </cell>
          <cell r="N226" t="str">
            <v>PAF-Accum Depr-COR</v>
          </cell>
          <cell r="O226" t="str">
            <v>458118</v>
          </cell>
          <cell r="P226">
            <v>225</v>
          </cell>
          <cell r="Q226" t="str">
            <v>458118</v>
          </cell>
          <cell r="R226" t="str">
            <v>PAFDCOR</v>
          </cell>
          <cell r="S226" t="str">
            <v>A</v>
          </cell>
          <cell r="T226" t="str">
            <v>4580.MVOE.OWNSPEND</v>
          </cell>
          <cell r="U226" t="str">
            <v>Tang Assets Deprn Other Movements - Motor Vehicles and Office Equipment - Own Spend</v>
          </cell>
        </row>
        <row r="227">
          <cell r="A227">
            <v>166</v>
          </cell>
          <cell r="B227" t="str">
            <v>Balance Sheet</v>
          </cell>
          <cell r="C227">
            <v>166</v>
          </cell>
          <cell r="D227" t="str">
            <v>Net Assets</v>
          </cell>
          <cell r="E227">
            <v>166</v>
          </cell>
          <cell r="F227" t="str">
            <v>Fixed Assets</v>
          </cell>
          <cell r="G227">
            <v>166</v>
          </cell>
          <cell r="H227" t="str">
            <v>Tangible Fixed Assets</v>
          </cell>
          <cell r="I227">
            <v>226</v>
          </cell>
          <cell r="J227" t="str">
            <v>Plant &amp; Machinery Accum Depr</v>
          </cell>
          <cell r="K227">
            <v>226</v>
          </cell>
          <cell r="L227" t="str">
            <v>Plant &amp; Machinery Accum Depr</v>
          </cell>
          <cell r="M227" t="e">
            <v>#N/A</v>
          </cell>
          <cell r="N227" t="str">
            <v>PAM-Accum Depr-Start of Per</v>
          </cell>
          <cell r="O227" t="str">
            <v>451019</v>
          </cell>
          <cell r="P227">
            <v>226</v>
          </cell>
          <cell r="Q227" t="str">
            <v>451019</v>
          </cell>
          <cell r="R227" t="str">
            <v>PAMDBegBal</v>
          </cell>
          <cell r="S227" t="str">
            <v>A</v>
          </cell>
          <cell r="T227" t="str">
            <v>4510.PAM.OWNSPEND</v>
          </cell>
          <cell r="U227" t="str">
            <v>Plant &amp; Machinery - Own Spend</v>
          </cell>
        </row>
        <row r="228">
          <cell r="A228">
            <v>166</v>
          </cell>
          <cell r="B228" t="str">
            <v>Balance Sheet</v>
          </cell>
          <cell r="C228">
            <v>166</v>
          </cell>
          <cell r="D228" t="str">
            <v>Net Assets</v>
          </cell>
          <cell r="E228">
            <v>166</v>
          </cell>
          <cell r="F228" t="str">
            <v>Fixed Assets</v>
          </cell>
          <cell r="G228">
            <v>166</v>
          </cell>
          <cell r="H228" t="str">
            <v>Tangible Fixed Assets</v>
          </cell>
          <cell r="I228">
            <v>226</v>
          </cell>
          <cell r="J228" t="str">
            <v>Plant &amp; Machinery Accum Depr</v>
          </cell>
          <cell r="K228">
            <v>226</v>
          </cell>
          <cell r="L228" t="str">
            <v>Plant &amp; Machinery Accum Depr</v>
          </cell>
          <cell r="M228" t="e">
            <v>#N/A</v>
          </cell>
          <cell r="N228" t="str">
            <v>PAM-Accum Depr-Prior Yr Adj</v>
          </cell>
          <cell r="O228" t="str">
            <v>451519</v>
          </cell>
          <cell r="P228">
            <v>227</v>
          </cell>
          <cell r="Q228" t="str">
            <v>451519</v>
          </cell>
          <cell r="R228" t="str">
            <v>PAMDPYAdj</v>
          </cell>
          <cell r="S228" t="str">
            <v>A</v>
          </cell>
          <cell r="T228" t="str">
            <v>4515.PAM.OWNSPEND</v>
          </cell>
          <cell r="U228" t="str">
            <v>Plant &amp; Machinery - Own Spend</v>
          </cell>
        </row>
        <row r="229">
          <cell r="A229">
            <v>166</v>
          </cell>
          <cell r="B229" t="str">
            <v>Balance Sheet</v>
          </cell>
          <cell r="C229">
            <v>166</v>
          </cell>
          <cell r="D229" t="str">
            <v>Net Assets</v>
          </cell>
          <cell r="E229">
            <v>166</v>
          </cell>
          <cell r="F229" t="str">
            <v>Fixed Assets</v>
          </cell>
          <cell r="G229">
            <v>166</v>
          </cell>
          <cell r="H229" t="str">
            <v>Tangible Fixed Assets</v>
          </cell>
          <cell r="I229">
            <v>226</v>
          </cell>
          <cell r="J229" t="str">
            <v>Plant &amp; Machinery Accum Depr</v>
          </cell>
          <cell r="K229">
            <v>226</v>
          </cell>
          <cell r="L229" t="str">
            <v>Plant &amp; Machinery Accum Depr</v>
          </cell>
          <cell r="M229" t="e">
            <v>#N/A</v>
          </cell>
          <cell r="N229" t="str">
            <v>PAM-Accum Depr-Charge Period</v>
          </cell>
          <cell r="O229" t="str">
            <v>452019</v>
          </cell>
          <cell r="P229">
            <v>228</v>
          </cell>
          <cell r="Q229" t="str">
            <v>452019</v>
          </cell>
          <cell r="R229" t="str">
            <v>PAMDChgPer</v>
          </cell>
          <cell r="S229" t="str">
            <v>A</v>
          </cell>
          <cell r="T229" t="str">
            <v>4520.PAM.OWNSPEND</v>
          </cell>
          <cell r="U229" t="str">
            <v>Tang Assets Deprn - Plant &amp; Machinery - Own Spend</v>
          </cell>
        </row>
        <row r="230">
          <cell r="A230">
            <v>166</v>
          </cell>
          <cell r="B230" t="str">
            <v>Balance Sheet</v>
          </cell>
          <cell r="C230">
            <v>166</v>
          </cell>
          <cell r="D230" t="str">
            <v>Net Assets</v>
          </cell>
          <cell r="E230">
            <v>166</v>
          </cell>
          <cell r="F230" t="str">
            <v>Fixed Assets</v>
          </cell>
          <cell r="G230">
            <v>166</v>
          </cell>
          <cell r="H230" t="str">
            <v>Tangible Fixed Assets</v>
          </cell>
          <cell r="I230">
            <v>226</v>
          </cell>
          <cell r="J230" t="str">
            <v>Plant &amp; Machinery Accum Depr</v>
          </cell>
          <cell r="K230">
            <v>226</v>
          </cell>
          <cell r="L230" t="str">
            <v>Plant &amp; Machinery Accum Depr</v>
          </cell>
          <cell r="M230" t="e">
            <v>#N/A</v>
          </cell>
          <cell r="N230" t="str">
            <v>PAM-Accum Depr-COR Chg Per</v>
          </cell>
          <cell r="O230" t="str">
            <v>452119</v>
          </cell>
          <cell r="P230">
            <v>229</v>
          </cell>
          <cell r="Q230" t="str">
            <v>452119</v>
          </cell>
          <cell r="R230" t="str">
            <v>PAMDCORChg</v>
          </cell>
          <cell r="S230" t="str">
            <v>A</v>
          </cell>
          <cell r="T230" t="str">
            <v>4520.PAM.OWNSPEND</v>
          </cell>
          <cell r="U230" t="str">
            <v>Tang Assets Deprn - Plant &amp; Machinery - Own Spend</v>
          </cell>
        </row>
        <row r="231">
          <cell r="A231">
            <v>166</v>
          </cell>
          <cell r="B231" t="str">
            <v>Balance Sheet</v>
          </cell>
          <cell r="C231">
            <v>166</v>
          </cell>
          <cell r="D231" t="str">
            <v>Net Assets</v>
          </cell>
          <cell r="E231">
            <v>166</v>
          </cell>
          <cell r="F231" t="str">
            <v>Fixed Assets</v>
          </cell>
          <cell r="G231">
            <v>166</v>
          </cell>
          <cell r="H231" t="str">
            <v>Tangible Fixed Assets</v>
          </cell>
          <cell r="I231">
            <v>226</v>
          </cell>
          <cell r="J231" t="str">
            <v>Plant &amp; Machinery Accum Depr</v>
          </cell>
          <cell r="K231">
            <v>226</v>
          </cell>
          <cell r="L231" t="str">
            <v>Plant &amp; Machinery Accum Depr</v>
          </cell>
          <cell r="M231" t="e">
            <v>#N/A</v>
          </cell>
          <cell r="N231" t="str">
            <v>PAM-Accum Depr-Disposals</v>
          </cell>
          <cell r="O231" t="str">
            <v>453019</v>
          </cell>
          <cell r="P231">
            <v>230</v>
          </cell>
          <cell r="Q231" t="str">
            <v>453019</v>
          </cell>
          <cell r="R231" t="str">
            <v>PAMDDisp</v>
          </cell>
          <cell r="S231" t="str">
            <v>A</v>
          </cell>
          <cell r="T231" t="str">
            <v>4530.PAM.OWNSPEND</v>
          </cell>
          <cell r="U231" t="str">
            <v>Tang Assets Deprn Disposals - Plant &amp; Machinery - Own Spend</v>
          </cell>
        </row>
        <row r="232">
          <cell r="A232">
            <v>166</v>
          </cell>
          <cell r="B232" t="str">
            <v>Balance Sheet</v>
          </cell>
          <cell r="C232">
            <v>166</v>
          </cell>
          <cell r="D232" t="str">
            <v>Net Assets</v>
          </cell>
          <cell r="E232">
            <v>166</v>
          </cell>
          <cell r="F232" t="str">
            <v>Fixed Assets</v>
          </cell>
          <cell r="G232">
            <v>166</v>
          </cell>
          <cell r="H232" t="str">
            <v>Tangible Fixed Assets</v>
          </cell>
          <cell r="I232">
            <v>226</v>
          </cell>
          <cell r="J232" t="str">
            <v>Plant &amp; Machinery Accum Depr</v>
          </cell>
          <cell r="K232">
            <v>226</v>
          </cell>
          <cell r="L232" t="str">
            <v>Plant &amp; Machinery Accum Depr</v>
          </cell>
          <cell r="M232" t="e">
            <v>#N/A</v>
          </cell>
          <cell r="N232" t="str">
            <v>PAM-Accum Depr-At Acquis</v>
          </cell>
          <cell r="O232" t="str">
            <v>454019</v>
          </cell>
          <cell r="P232">
            <v>231</v>
          </cell>
          <cell r="Q232" t="str">
            <v>454019</v>
          </cell>
          <cell r="R232" t="str">
            <v>PAMDAtAcq</v>
          </cell>
          <cell r="S232" t="str">
            <v>A</v>
          </cell>
          <cell r="T232" t="str">
            <v>4540.PAM.OWNSPEND</v>
          </cell>
          <cell r="U232" t="str">
            <v>Tang Assets Deprn at Acquisition - Plant &amp; Machinery - Own Spend</v>
          </cell>
        </row>
        <row r="233">
          <cell r="A233">
            <v>166</v>
          </cell>
          <cell r="B233" t="str">
            <v>Balance Sheet</v>
          </cell>
          <cell r="C233">
            <v>166</v>
          </cell>
          <cell r="D233" t="str">
            <v>Net Assets</v>
          </cell>
          <cell r="E233">
            <v>166</v>
          </cell>
          <cell r="F233" t="str">
            <v>Fixed Assets</v>
          </cell>
          <cell r="G233">
            <v>166</v>
          </cell>
          <cell r="H233" t="str">
            <v>Tangible Fixed Assets</v>
          </cell>
          <cell r="I233">
            <v>226</v>
          </cell>
          <cell r="J233" t="str">
            <v>Plant &amp; Machinery Accum Depr</v>
          </cell>
          <cell r="K233">
            <v>226</v>
          </cell>
          <cell r="L233" t="str">
            <v>Plant &amp; Machinery Accum Depr</v>
          </cell>
          <cell r="M233" t="e">
            <v>#N/A</v>
          </cell>
          <cell r="N233" t="str">
            <v>PAM-Accum Depr-At Disposal</v>
          </cell>
          <cell r="O233" t="str">
            <v>455019</v>
          </cell>
          <cell r="P233">
            <v>232</v>
          </cell>
          <cell r="Q233" t="str">
            <v>455019</v>
          </cell>
          <cell r="R233" t="str">
            <v>PAMDAtDisp</v>
          </cell>
          <cell r="S233" t="str">
            <v>A</v>
          </cell>
          <cell r="T233" t="str">
            <v>4550.PAM.OWNSPEND</v>
          </cell>
          <cell r="U233" t="str">
            <v>Plant &amp; Machinery - Own Spend</v>
          </cell>
        </row>
        <row r="234">
          <cell r="A234">
            <v>166</v>
          </cell>
          <cell r="B234" t="str">
            <v>Balance Sheet</v>
          </cell>
          <cell r="C234">
            <v>166</v>
          </cell>
          <cell r="D234" t="str">
            <v>Net Assets</v>
          </cell>
          <cell r="E234">
            <v>166</v>
          </cell>
          <cell r="F234" t="str">
            <v>Fixed Assets</v>
          </cell>
          <cell r="G234">
            <v>166</v>
          </cell>
          <cell r="H234" t="str">
            <v>Tangible Fixed Assets</v>
          </cell>
          <cell r="I234">
            <v>226</v>
          </cell>
          <cell r="J234" t="str">
            <v>Plant &amp; Machinery Accum Depr</v>
          </cell>
          <cell r="K234">
            <v>226</v>
          </cell>
          <cell r="L234" t="str">
            <v>Plant &amp; Machinery Accum Depr</v>
          </cell>
          <cell r="M234" t="e">
            <v>#N/A</v>
          </cell>
          <cell r="N234" t="str">
            <v>PAM-Accum Depr-Reclass</v>
          </cell>
          <cell r="O234" t="str">
            <v>457019</v>
          </cell>
          <cell r="P234">
            <v>233</v>
          </cell>
          <cell r="Q234" t="str">
            <v>457019</v>
          </cell>
          <cell r="R234" t="str">
            <v>PAMDReclas</v>
          </cell>
          <cell r="S234" t="str">
            <v>A</v>
          </cell>
          <cell r="T234" t="str">
            <v>4570.PAM.OWNSPEND</v>
          </cell>
          <cell r="U234" t="str">
            <v>Tang Assets Deprn Reclass - Plant &amp; Machinery - Own Spend</v>
          </cell>
        </row>
        <row r="235">
          <cell r="A235">
            <v>166</v>
          </cell>
          <cell r="B235" t="str">
            <v>Balance Sheet</v>
          </cell>
          <cell r="C235">
            <v>166</v>
          </cell>
          <cell r="D235" t="str">
            <v>Net Assets</v>
          </cell>
          <cell r="E235">
            <v>166</v>
          </cell>
          <cell r="F235" t="str">
            <v>Fixed Assets</v>
          </cell>
          <cell r="G235">
            <v>166</v>
          </cell>
          <cell r="H235" t="str">
            <v>Tangible Fixed Assets</v>
          </cell>
          <cell r="I235">
            <v>226</v>
          </cell>
          <cell r="J235" t="str">
            <v>Plant &amp; Machinery Accum Depr</v>
          </cell>
          <cell r="K235">
            <v>226</v>
          </cell>
          <cell r="L235" t="str">
            <v>Plant &amp; Machinery Accum Depr</v>
          </cell>
          <cell r="M235" t="e">
            <v>#N/A</v>
          </cell>
          <cell r="N235" t="str">
            <v>PAM-Accum Depr-Oth Movements</v>
          </cell>
          <cell r="O235" t="str">
            <v>458019</v>
          </cell>
          <cell r="P235">
            <v>234</v>
          </cell>
          <cell r="Q235" t="str">
            <v>458019</v>
          </cell>
          <cell r="R235" t="str">
            <v>PAMDOthMvt</v>
          </cell>
          <cell r="S235" t="str">
            <v>A</v>
          </cell>
          <cell r="T235" t="str">
            <v>4580.PAM.OWNSPEND</v>
          </cell>
          <cell r="U235" t="str">
            <v>Tang Assets Deprn Other Movements - Plant &amp; Machinery - Own Spend</v>
          </cell>
        </row>
        <row r="236">
          <cell r="A236">
            <v>166</v>
          </cell>
          <cell r="B236" t="str">
            <v>Balance Sheet</v>
          </cell>
          <cell r="C236">
            <v>166</v>
          </cell>
          <cell r="D236" t="str">
            <v>Net Assets</v>
          </cell>
          <cell r="E236">
            <v>166</v>
          </cell>
          <cell r="F236" t="str">
            <v>Fixed Assets</v>
          </cell>
          <cell r="G236">
            <v>166</v>
          </cell>
          <cell r="H236" t="str">
            <v>Tangible Fixed Assets</v>
          </cell>
          <cell r="I236">
            <v>226</v>
          </cell>
          <cell r="J236" t="str">
            <v>Plant &amp; Machinery Accum Depr</v>
          </cell>
          <cell r="K236">
            <v>226</v>
          </cell>
          <cell r="L236" t="str">
            <v>Plant &amp; Machinery Accum Depr</v>
          </cell>
          <cell r="M236" t="e">
            <v>#N/A</v>
          </cell>
          <cell r="N236" t="str">
            <v>PAM-Accum Depr-COR</v>
          </cell>
          <cell r="O236" t="str">
            <v>458119</v>
          </cell>
          <cell r="P236">
            <v>235</v>
          </cell>
          <cell r="Q236" t="str">
            <v>458119</v>
          </cell>
          <cell r="R236" t="str">
            <v>PAMDCOR</v>
          </cell>
          <cell r="S236" t="str">
            <v>A</v>
          </cell>
          <cell r="T236" t="str">
            <v>4580.PAM.OWNSPEND</v>
          </cell>
          <cell r="U236" t="str">
            <v>Tang Assets Deprn Other Movements - Plant &amp; Machinery - Own Spend</v>
          </cell>
        </row>
        <row r="237">
          <cell r="A237">
            <v>166</v>
          </cell>
          <cell r="B237" t="str">
            <v>Balance Sheet</v>
          </cell>
          <cell r="C237">
            <v>166</v>
          </cell>
          <cell r="D237" t="str">
            <v>Net Assets</v>
          </cell>
          <cell r="E237">
            <v>166</v>
          </cell>
          <cell r="F237" t="str">
            <v>Fixed Assets</v>
          </cell>
          <cell r="G237">
            <v>236</v>
          </cell>
          <cell r="H237" t="str">
            <v>Intangible Assets</v>
          </cell>
          <cell r="I237">
            <v>236</v>
          </cell>
          <cell r="J237" t="str">
            <v>Goodwill</v>
          </cell>
          <cell r="K237">
            <v>236</v>
          </cell>
          <cell r="L237" t="str">
            <v>Goodwill</v>
          </cell>
          <cell r="M237" t="e">
            <v>#N/A</v>
          </cell>
          <cell r="N237" t="str">
            <v>Goodwill-Start of Per</v>
          </cell>
          <cell r="O237" t="str">
            <v>411005</v>
          </cell>
          <cell r="P237">
            <v>236</v>
          </cell>
          <cell r="Q237" t="str">
            <v>411005</v>
          </cell>
          <cell r="R237" t="str">
            <v>GWBegBal</v>
          </cell>
          <cell r="S237" t="str">
            <v>A</v>
          </cell>
          <cell r="T237" t="str">
            <v>4110.GDW.NGUSA</v>
          </cell>
          <cell r="U237" t="str">
            <v>Intang Assets Cost - Start of Period - Goodwill</v>
          </cell>
        </row>
        <row r="238">
          <cell r="A238">
            <v>166</v>
          </cell>
          <cell r="B238" t="str">
            <v>Balance Sheet</v>
          </cell>
          <cell r="C238">
            <v>166</v>
          </cell>
          <cell r="D238" t="str">
            <v>Net Assets</v>
          </cell>
          <cell r="E238">
            <v>166</v>
          </cell>
          <cell r="F238" t="str">
            <v>Fixed Assets</v>
          </cell>
          <cell r="G238">
            <v>236</v>
          </cell>
          <cell r="H238" t="str">
            <v>Intangible Assets</v>
          </cell>
          <cell r="I238">
            <v>236</v>
          </cell>
          <cell r="J238" t="str">
            <v>Goodwill</v>
          </cell>
          <cell r="K238">
            <v>236</v>
          </cell>
          <cell r="L238" t="str">
            <v>Goodwill</v>
          </cell>
          <cell r="M238" t="e">
            <v>#N/A</v>
          </cell>
          <cell r="N238" t="str">
            <v>Goodwill-Prior Yr Adj</v>
          </cell>
          <cell r="O238" t="str">
            <v>411505</v>
          </cell>
          <cell r="P238">
            <v>237</v>
          </cell>
          <cell r="Q238" t="str">
            <v>411505</v>
          </cell>
          <cell r="R238" t="str">
            <v>GWPYAdj</v>
          </cell>
          <cell r="S238" t="str">
            <v>A</v>
          </cell>
          <cell r="T238" t="str">
            <v>4115.GDW.NGUSA</v>
          </cell>
          <cell r="U238" t="str">
            <v>Intang Assets Cost - Prior Year Adjustment - Goodwill</v>
          </cell>
        </row>
        <row r="239">
          <cell r="A239">
            <v>166</v>
          </cell>
          <cell r="B239" t="str">
            <v>Balance Sheet</v>
          </cell>
          <cell r="C239">
            <v>166</v>
          </cell>
          <cell r="D239" t="str">
            <v>Net Assets</v>
          </cell>
          <cell r="E239">
            <v>166</v>
          </cell>
          <cell r="F239" t="str">
            <v>Fixed Assets</v>
          </cell>
          <cell r="G239">
            <v>236</v>
          </cell>
          <cell r="H239" t="str">
            <v>Intangible Assets</v>
          </cell>
          <cell r="I239">
            <v>236</v>
          </cell>
          <cell r="J239" t="str">
            <v>Goodwill</v>
          </cell>
          <cell r="K239">
            <v>236</v>
          </cell>
          <cell r="L239" t="str">
            <v>Goodwill</v>
          </cell>
          <cell r="M239" t="e">
            <v>#N/A</v>
          </cell>
          <cell r="N239" t="str">
            <v>Goodwill-Additions</v>
          </cell>
          <cell r="O239" t="str">
            <v>412005</v>
          </cell>
          <cell r="P239">
            <v>238</v>
          </cell>
          <cell r="Q239" t="str">
            <v>412005</v>
          </cell>
          <cell r="R239" t="str">
            <v>GWAdds</v>
          </cell>
          <cell r="S239" t="str">
            <v>A</v>
          </cell>
          <cell r="T239" t="str">
            <v>4120.GDW.NGUSA</v>
          </cell>
          <cell r="U239" t="str">
            <v>Intang Assets Cost - Additions - Goodwill</v>
          </cell>
        </row>
        <row r="240">
          <cell r="A240">
            <v>166</v>
          </cell>
          <cell r="B240" t="str">
            <v>Balance Sheet</v>
          </cell>
          <cell r="C240">
            <v>166</v>
          </cell>
          <cell r="D240" t="str">
            <v>Net Assets</v>
          </cell>
          <cell r="E240">
            <v>166</v>
          </cell>
          <cell r="F240" t="str">
            <v>Fixed Assets</v>
          </cell>
          <cell r="G240">
            <v>236</v>
          </cell>
          <cell r="H240" t="str">
            <v>Intangible Assets</v>
          </cell>
          <cell r="I240">
            <v>236</v>
          </cell>
          <cell r="J240" t="str">
            <v>Goodwill</v>
          </cell>
          <cell r="K240">
            <v>236</v>
          </cell>
          <cell r="L240" t="str">
            <v>Goodwill</v>
          </cell>
          <cell r="M240" t="e">
            <v>#N/A</v>
          </cell>
          <cell r="N240" t="str">
            <v>Goodwill-Disposals</v>
          </cell>
          <cell r="O240" t="str">
            <v>413005</v>
          </cell>
          <cell r="P240">
            <v>239</v>
          </cell>
          <cell r="Q240" t="str">
            <v>413005</v>
          </cell>
          <cell r="R240" t="str">
            <v>GWDisp</v>
          </cell>
          <cell r="S240" t="str">
            <v>A</v>
          </cell>
          <cell r="T240" t="str">
            <v>4130.GDW.NGUSA</v>
          </cell>
          <cell r="U240" t="str">
            <v>Intang Assets Cost - Disposals - Goodwill</v>
          </cell>
        </row>
        <row r="241">
          <cell r="A241">
            <v>166</v>
          </cell>
          <cell r="B241" t="str">
            <v>Balance Sheet</v>
          </cell>
          <cell r="C241">
            <v>166</v>
          </cell>
          <cell r="D241" t="str">
            <v>Net Assets</v>
          </cell>
          <cell r="E241">
            <v>166</v>
          </cell>
          <cell r="F241" t="str">
            <v>Fixed Assets</v>
          </cell>
          <cell r="G241">
            <v>236</v>
          </cell>
          <cell r="H241" t="str">
            <v>Intangible Assets</v>
          </cell>
          <cell r="I241">
            <v>236</v>
          </cell>
          <cell r="J241" t="str">
            <v>Goodwill</v>
          </cell>
          <cell r="K241">
            <v>236</v>
          </cell>
          <cell r="L241" t="str">
            <v>Goodwill</v>
          </cell>
          <cell r="M241" t="e">
            <v>#N/A</v>
          </cell>
          <cell r="N241" t="str">
            <v>Goodwill-At Acquis</v>
          </cell>
          <cell r="O241" t="str">
            <v>414005</v>
          </cell>
          <cell r="P241">
            <v>240</v>
          </cell>
          <cell r="Q241" t="str">
            <v>414005</v>
          </cell>
          <cell r="R241" t="str">
            <v>GWAtAcq</v>
          </cell>
          <cell r="S241" t="str">
            <v>A</v>
          </cell>
          <cell r="T241" t="str">
            <v>4140.GDW.NGUSA</v>
          </cell>
          <cell r="U241" t="str">
            <v>Intang Assets Cost - at Acquisition - Goodwill</v>
          </cell>
        </row>
        <row r="242">
          <cell r="A242">
            <v>166</v>
          </cell>
          <cell r="B242" t="str">
            <v>Balance Sheet</v>
          </cell>
          <cell r="C242">
            <v>166</v>
          </cell>
          <cell r="D242" t="str">
            <v>Net Assets</v>
          </cell>
          <cell r="E242">
            <v>166</v>
          </cell>
          <cell r="F242" t="str">
            <v>Fixed Assets</v>
          </cell>
          <cell r="G242">
            <v>236</v>
          </cell>
          <cell r="H242" t="str">
            <v>Intangible Assets</v>
          </cell>
          <cell r="I242">
            <v>236</v>
          </cell>
          <cell r="J242" t="str">
            <v>Goodwill</v>
          </cell>
          <cell r="K242">
            <v>236</v>
          </cell>
          <cell r="L242" t="str">
            <v>Goodwill</v>
          </cell>
          <cell r="M242" t="e">
            <v>#N/A</v>
          </cell>
          <cell r="N242" t="str">
            <v>Goodwill-At Disposal</v>
          </cell>
          <cell r="O242" t="str">
            <v>415005</v>
          </cell>
          <cell r="P242">
            <v>241</v>
          </cell>
          <cell r="Q242" t="str">
            <v>415005</v>
          </cell>
          <cell r="R242" t="str">
            <v>GWAtDisp</v>
          </cell>
          <cell r="S242" t="str">
            <v>A</v>
          </cell>
          <cell r="T242" t="str">
            <v>4150.GDW.NGUSA</v>
          </cell>
          <cell r="U242" t="str">
            <v>Intang Assets Cost - Bal at Disposal - Goodwill</v>
          </cell>
        </row>
        <row r="243">
          <cell r="A243">
            <v>166</v>
          </cell>
          <cell r="B243" t="str">
            <v>Balance Sheet</v>
          </cell>
          <cell r="C243">
            <v>166</v>
          </cell>
          <cell r="D243" t="str">
            <v>Net Assets</v>
          </cell>
          <cell r="E243">
            <v>166</v>
          </cell>
          <cell r="F243" t="str">
            <v>Fixed Assets</v>
          </cell>
          <cell r="G243">
            <v>236</v>
          </cell>
          <cell r="H243" t="str">
            <v>Intangible Assets</v>
          </cell>
          <cell r="I243">
            <v>236</v>
          </cell>
          <cell r="J243" t="str">
            <v>Goodwill</v>
          </cell>
          <cell r="K243">
            <v>236</v>
          </cell>
          <cell r="L243" t="str">
            <v>Goodwill</v>
          </cell>
          <cell r="M243" t="e">
            <v>#N/A</v>
          </cell>
          <cell r="N243" t="str">
            <v>Goodwill-Oth Movements</v>
          </cell>
          <cell r="O243" t="str">
            <v>418005</v>
          </cell>
          <cell r="P243">
            <v>242</v>
          </cell>
          <cell r="Q243" t="str">
            <v>418005</v>
          </cell>
          <cell r="R243" t="str">
            <v>GWOthMvmt</v>
          </cell>
          <cell r="S243" t="str">
            <v>A</v>
          </cell>
          <cell r="T243" t="str">
            <v>4180.GDW.NGUSA</v>
          </cell>
          <cell r="U243" t="str">
            <v>Intang Assets Cost - Other Movements - Goodwill</v>
          </cell>
        </row>
        <row r="244">
          <cell r="A244">
            <v>166</v>
          </cell>
          <cell r="B244" t="str">
            <v>Balance Sheet</v>
          </cell>
          <cell r="C244">
            <v>166</v>
          </cell>
          <cell r="D244" t="str">
            <v>Net Assets</v>
          </cell>
          <cell r="E244">
            <v>166</v>
          </cell>
          <cell r="F244" t="str">
            <v>Fixed Assets</v>
          </cell>
          <cell r="G244">
            <v>236</v>
          </cell>
          <cell r="H244" t="str">
            <v>Intangible Assets</v>
          </cell>
          <cell r="I244">
            <v>243</v>
          </cell>
          <cell r="J244" t="str">
            <v>Goodwill Accum Amortization</v>
          </cell>
          <cell r="K244">
            <v>243</v>
          </cell>
          <cell r="L244" t="str">
            <v>Goodwill Accum Amortization</v>
          </cell>
          <cell r="M244" t="e">
            <v>#N/A</v>
          </cell>
          <cell r="N244" t="str">
            <v>GW Accum Amort-Start of Per</v>
          </cell>
          <cell r="O244" t="str">
            <v>421005</v>
          </cell>
          <cell r="P244">
            <v>243</v>
          </cell>
          <cell r="Q244" t="str">
            <v>421005</v>
          </cell>
          <cell r="R244" t="str">
            <v>GWABegBal</v>
          </cell>
          <cell r="S244" t="str">
            <v>A</v>
          </cell>
          <cell r="T244" t="str">
            <v>4210.GDW.NGUSA</v>
          </cell>
          <cell r="U244" t="str">
            <v>Intang Assets Amor - Start of Period - Goodwill</v>
          </cell>
        </row>
        <row r="245">
          <cell r="A245">
            <v>166</v>
          </cell>
          <cell r="B245" t="str">
            <v>Balance Sheet</v>
          </cell>
          <cell r="C245">
            <v>166</v>
          </cell>
          <cell r="D245" t="str">
            <v>Net Assets</v>
          </cell>
          <cell r="E245">
            <v>166</v>
          </cell>
          <cell r="F245" t="str">
            <v>Fixed Assets</v>
          </cell>
          <cell r="G245">
            <v>236</v>
          </cell>
          <cell r="H245" t="str">
            <v>Intangible Assets</v>
          </cell>
          <cell r="I245">
            <v>243</v>
          </cell>
          <cell r="J245" t="str">
            <v>Goodwill Accum Amortization</v>
          </cell>
          <cell r="K245">
            <v>243</v>
          </cell>
          <cell r="L245" t="str">
            <v>Goodwill Accum Amortization</v>
          </cell>
          <cell r="M245" t="e">
            <v>#N/A</v>
          </cell>
          <cell r="N245" t="str">
            <v>GW Accum Amort-Prior Yr Adj</v>
          </cell>
          <cell r="O245" t="str">
            <v>421505</v>
          </cell>
          <cell r="P245">
            <v>244</v>
          </cell>
          <cell r="Q245" t="str">
            <v>421505</v>
          </cell>
          <cell r="R245" t="str">
            <v>GWAPYAdj</v>
          </cell>
          <cell r="S245" t="str">
            <v>A</v>
          </cell>
          <cell r="T245" t="str">
            <v>4215.GDW.NGUSA</v>
          </cell>
          <cell r="U245" t="str">
            <v>Intang Assets Amor - Prior Year Adjustment - Goodwill</v>
          </cell>
        </row>
        <row r="246">
          <cell r="A246">
            <v>166</v>
          </cell>
          <cell r="B246" t="str">
            <v>Balance Sheet</v>
          </cell>
          <cell r="C246">
            <v>166</v>
          </cell>
          <cell r="D246" t="str">
            <v>Net Assets</v>
          </cell>
          <cell r="E246">
            <v>166</v>
          </cell>
          <cell r="F246" t="str">
            <v>Fixed Assets</v>
          </cell>
          <cell r="G246">
            <v>236</v>
          </cell>
          <cell r="H246" t="str">
            <v>Intangible Assets</v>
          </cell>
          <cell r="I246">
            <v>243</v>
          </cell>
          <cell r="J246" t="str">
            <v>Goodwill Accum Amortization</v>
          </cell>
          <cell r="K246">
            <v>243</v>
          </cell>
          <cell r="L246" t="str">
            <v>Goodwill Accum Amortization</v>
          </cell>
          <cell r="M246" t="e">
            <v>#N/A</v>
          </cell>
          <cell r="N246" t="str">
            <v>GW Accum Amort-Additions</v>
          </cell>
          <cell r="O246" t="str">
            <v>422005</v>
          </cell>
          <cell r="P246">
            <v>245</v>
          </cell>
          <cell r="Q246" t="str">
            <v>422005</v>
          </cell>
          <cell r="R246" t="str">
            <v>GWAAdds</v>
          </cell>
          <cell r="S246" t="str">
            <v>A</v>
          </cell>
          <cell r="T246" t="str">
            <v>4220.GDW.NGUSA</v>
          </cell>
          <cell r="U246" t="str">
            <v>Intang Assets Amor - Amortisation - Goodwill</v>
          </cell>
        </row>
        <row r="247">
          <cell r="A247">
            <v>166</v>
          </cell>
          <cell r="B247" t="str">
            <v>Balance Sheet</v>
          </cell>
          <cell r="C247">
            <v>166</v>
          </cell>
          <cell r="D247" t="str">
            <v>Net Assets</v>
          </cell>
          <cell r="E247">
            <v>166</v>
          </cell>
          <cell r="F247" t="str">
            <v>Fixed Assets</v>
          </cell>
          <cell r="G247">
            <v>236</v>
          </cell>
          <cell r="H247" t="str">
            <v>Intangible Assets</v>
          </cell>
          <cell r="I247">
            <v>243</v>
          </cell>
          <cell r="J247" t="str">
            <v>Goodwill Accum Amortization</v>
          </cell>
          <cell r="K247">
            <v>243</v>
          </cell>
          <cell r="L247" t="str">
            <v>Goodwill Accum Amortization</v>
          </cell>
          <cell r="M247" t="e">
            <v>#N/A</v>
          </cell>
          <cell r="N247" t="str">
            <v>GW Accum Amort-Disposals</v>
          </cell>
          <cell r="O247" t="str">
            <v>423005</v>
          </cell>
          <cell r="P247">
            <v>246</v>
          </cell>
          <cell r="Q247" t="str">
            <v>423005</v>
          </cell>
          <cell r="R247" t="str">
            <v>GWADisp</v>
          </cell>
          <cell r="S247" t="str">
            <v>A</v>
          </cell>
          <cell r="T247" t="str">
            <v>4230.GDW.NGUSA</v>
          </cell>
          <cell r="U247" t="str">
            <v>Intang Assets Amor - Disposals - Goodwill</v>
          </cell>
        </row>
        <row r="248">
          <cell r="A248">
            <v>166</v>
          </cell>
          <cell r="B248" t="str">
            <v>Balance Sheet</v>
          </cell>
          <cell r="C248">
            <v>166</v>
          </cell>
          <cell r="D248" t="str">
            <v>Net Assets</v>
          </cell>
          <cell r="E248">
            <v>166</v>
          </cell>
          <cell r="F248" t="str">
            <v>Fixed Assets</v>
          </cell>
          <cell r="G248">
            <v>236</v>
          </cell>
          <cell r="H248" t="str">
            <v>Intangible Assets</v>
          </cell>
          <cell r="I248">
            <v>243</v>
          </cell>
          <cell r="J248" t="str">
            <v>Goodwill Accum Amortization</v>
          </cell>
          <cell r="K248">
            <v>243</v>
          </cell>
          <cell r="L248" t="str">
            <v>Goodwill Accum Amortization</v>
          </cell>
          <cell r="M248" t="e">
            <v>#N/A</v>
          </cell>
          <cell r="N248" t="str">
            <v>GW Accum Amort-At Acquis</v>
          </cell>
          <cell r="O248" t="str">
            <v>424005</v>
          </cell>
          <cell r="P248">
            <v>247</v>
          </cell>
          <cell r="Q248" t="str">
            <v>424005</v>
          </cell>
          <cell r="R248" t="str">
            <v>GWAAtAcq</v>
          </cell>
          <cell r="S248" t="str">
            <v>A</v>
          </cell>
          <cell r="T248" t="str">
            <v>4240.GDW.NGUSA</v>
          </cell>
          <cell r="U248" t="str">
            <v>Intang Assets Amor - at Acquisition - Goodwill</v>
          </cell>
        </row>
        <row r="249">
          <cell r="A249">
            <v>166</v>
          </cell>
          <cell r="B249" t="str">
            <v>Balance Sheet</v>
          </cell>
          <cell r="C249">
            <v>166</v>
          </cell>
          <cell r="D249" t="str">
            <v>Net Assets</v>
          </cell>
          <cell r="E249">
            <v>166</v>
          </cell>
          <cell r="F249" t="str">
            <v>Fixed Assets</v>
          </cell>
          <cell r="G249">
            <v>236</v>
          </cell>
          <cell r="H249" t="str">
            <v>Intangible Assets</v>
          </cell>
          <cell r="I249">
            <v>243</v>
          </cell>
          <cell r="J249" t="str">
            <v>Goodwill Accum Amortization</v>
          </cell>
          <cell r="K249">
            <v>243</v>
          </cell>
          <cell r="L249" t="str">
            <v>Goodwill Accum Amortization</v>
          </cell>
          <cell r="M249" t="e">
            <v>#N/A</v>
          </cell>
          <cell r="N249" t="str">
            <v>GW Accum Amort-At Disposal</v>
          </cell>
          <cell r="O249" t="str">
            <v>425005</v>
          </cell>
          <cell r="P249">
            <v>248</v>
          </cell>
          <cell r="Q249" t="str">
            <v>425005</v>
          </cell>
          <cell r="R249" t="str">
            <v>GWAAtDisp</v>
          </cell>
          <cell r="S249" t="str">
            <v>A</v>
          </cell>
          <cell r="T249" t="str">
            <v>4250.GDW.NGUSA</v>
          </cell>
          <cell r="U249" t="str">
            <v>Intang Assets Amor - Bal at Disposal - Goodwill</v>
          </cell>
        </row>
        <row r="250">
          <cell r="A250">
            <v>166</v>
          </cell>
          <cell r="B250" t="str">
            <v>Balance Sheet</v>
          </cell>
          <cell r="C250">
            <v>166</v>
          </cell>
          <cell r="D250" t="str">
            <v>Net Assets</v>
          </cell>
          <cell r="E250">
            <v>166</v>
          </cell>
          <cell r="F250" t="str">
            <v>Fixed Assets</v>
          </cell>
          <cell r="G250">
            <v>236</v>
          </cell>
          <cell r="H250" t="str">
            <v>Intangible Assets</v>
          </cell>
          <cell r="I250">
            <v>243</v>
          </cell>
          <cell r="J250" t="str">
            <v>Goodwill Accum Amortization</v>
          </cell>
          <cell r="K250">
            <v>243</v>
          </cell>
          <cell r="L250" t="str">
            <v>Goodwill Accum Amortization</v>
          </cell>
          <cell r="M250" t="e">
            <v>#N/A</v>
          </cell>
          <cell r="N250" t="str">
            <v>GW Accum Amort-Oth Movements</v>
          </cell>
          <cell r="O250" t="str">
            <v>428005</v>
          </cell>
          <cell r="P250">
            <v>249</v>
          </cell>
          <cell r="Q250" t="str">
            <v>428005</v>
          </cell>
          <cell r="R250" t="str">
            <v>GWAOthMvmt</v>
          </cell>
          <cell r="S250" t="str">
            <v>A</v>
          </cell>
          <cell r="T250" t="str">
            <v>4280.GDW.NGUSA</v>
          </cell>
          <cell r="U250" t="str">
            <v>Intang Assets Amor - Other Movements - Goodwill</v>
          </cell>
        </row>
        <row r="251">
          <cell r="A251">
            <v>166</v>
          </cell>
          <cell r="B251" t="str">
            <v>Balance Sheet</v>
          </cell>
          <cell r="C251">
            <v>166</v>
          </cell>
          <cell r="D251" t="str">
            <v>Net Assets</v>
          </cell>
          <cell r="E251">
            <v>166</v>
          </cell>
          <cell r="F251" t="str">
            <v>Fixed Assets</v>
          </cell>
          <cell r="G251">
            <v>236</v>
          </cell>
          <cell r="H251" t="str">
            <v>Intangible Assets</v>
          </cell>
          <cell r="I251">
            <v>250</v>
          </cell>
          <cell r="J251" t="str">
            <v>Other Intangibles</v>
          </cell>
          <cell r="K251">
            <v>250</v>
          </cell>
          <cell r="L251" t="str">
            <v>Other Intangibles</v>
          </cell>
          <cell r="M251" t="e">
            <v>#N/A</v>
          </cell>
          <cell r="N251" t="str">
            <v>Other Intangibles-Start of Per</v>
          </cell>
          <cell r="O251" t="str">
            <v>411011</v>
          </cell>
          <cell r="P251">
            <v>250</v>
          </cell>
          <cell r="Q251" t="str">
            <v>411011</v>
          </cell>
          <cell r="R251" t="str">
            <v>OIBegBal</v>
          </cell>
          <cell r="S251" t="str">
            <v>A</v>
          </cell>
          <cell r="T251" t="str">
            <v>4110.OTHER</v>
          </cell>
          <cell r="U251" t="str">
            <v>Intang Assets Cost - Start of Period - Other</v>
          </cell>
        </row>
        <row r="252">
          <cell r="A252">
            <v>166</v>
          </cell>
          <cell r="B252" t="str">
            <v>Balance Sheet</v>
          </cell>
          <cell r="C252">
            <v>166</v>
          </cell>
          <cell r="D252" t="str">
            <v>Net Assets</v>
          </cell>
          <cell r="E252">
            <v>166</v>
          </cell>
          <cell r="F252" t="str">
            <v>Fixed Assets</v>
          </cell>
          <cell r="G252">
            <v>236</v>
          </cell>
          <cell r="H252" t="str">
            <v>Intangible Assets</v>
          </cell>
          <cell r="I252">
            <v>250</v>
          </cell>
          <cell r="J252" t="str">
            <v>Other Intangibles</v>
          </cell>
          <cell r="K252">
            <v>250</v>
          </cell>
          <cell r="L252" t="str">
            <v>Other Intangibles</v>
          </cell>
          <cell r="M252" t="e">
            <v>#N/A</v>
          </cell>
          <cell r="N252" t="str">
            <v>Other Intangibles-Prior Yr Adj</v>
          </cell>
          <cell r="O252" t="str">
            <v>411511</v>
          </cell>
          <cell r="P252">
            <v>251</v>
          </cell>
          <cell r="Q252" t="str">
            <v>411511</v>
          </cell>
          <cell r="R252" t="str">
            <v>OIPYAdj</v>
          </cell>
          <cell r="S252" t="str">
            <v>A</v>
          </cell>
          <cell r="T252" t="str">
            <v>4115.OTHER</v>
          </cell>
          <cell r="U252" t="str">
            <v>Intang Assets Cost - Prior Year Adjustment - Other</v>
          </cell>
        </row>
        <row r="253">
          <cell r="A253">
            <v>166</v>
          </cell>
          <cell r="B253" t="str">
            <v>Balance Sheet</v>
          </cell>
          <cell r="C253">
            <v>166</v>
          </cell>
          <cell r="D253" t="str">
            <v>Net Assets</v>
          </cell>
          <cell r="E253">
            <v>166</v>
          </cell>
          <cell r="F253" t="str">
            <v>Fixed Assets</v>
          </cell>
          <cell r="G253">
            <v>236</v>
          </cell>
          <cell r="H253" t="str">
            <v>Intangible Assets</v>
          </cell>
          <cell r="I253">
            <v>250</v>
          </cell>
          <cell r="J253" t="str">
            <v>Other Intangibles</v>
          </cell>
          <cell r="K253">
            <v>250</v>
          </cell>
          <cell r="L253" t="str">
            <v>Other Intangibles</v>
          </cell>
          <cell r="M253" t="e">
            <v>#N/A</v>
          </cell>
          <cell r="N253" t="str">
            <v>Other Intangibles-Additions</v>
          </cell>
          <cell r="O253" t="str">
            <v>412011</v>
          </cell>
          <cell r="P253">
            <v>252</v>
          </cell>
          <cell r="Q253" t="str">
            <v>412011</v>
          </cell>
          <cell r="R253" t="str">
            <v>OIAdds</v>
          </cell>
          <cell r="S253" t="str">
            <v>A</v>
          </cell>
          <cell r="T253" t="str">
            <v>4120.OTHER</v>
          </cell>
          <cell r="U253" t="str">
            <v>Intang Assets Cost - Additions - Other</v>
          </cell>
        </row>
        <row r="254">
          <cell r="A254">
            <v>166</v>
          </cell>
          <cell r="B254" t="str">
            <v>Balance Sheet</v>
          </cell>
          <cell r="C254">
            <v>166</v>
          </cell>
          <cell r="D254" t="str">
            <v>Net Assets</v>
          </cell>
          <cell r="E254">
            <v>166</v>
          </cell>
          <cell r="F254" t="str">
            <v>Fixed Assets</v>
          </cell>
          <cell r="G254">
            <v>236</v>
          </cell>
          <cell r="H254" t="str">
            <v>Intangible Assets</v>
          </cell>
          <cell r="I254">
            <v>250</v>
          </cell>
          <cell r="J254" t="str">
            <v>Other Intangibles</v>
          </cell>
          <cell r="K254">
            <v>250</v>
          </cell>
          <cell r="L254" t="str">
            <v>Other Intangibles</v>
          </cell>
          <cell r="M254" t="e">
            <v>#N/A</v>
          </cell>
          <cell r="N254" t="str">
            <v>Other Intangibles-Disposals</v>
          </cell>
          <cell r="O254" t="str">
            <v>413011</v>
          </cell>
          <cell r="P254">
            <v>253</v>
          </cell>
          <cell r="Q254" t="str">
            <v>413011</v>
          </cell>
          <cell r="R254" t="str">
            <v>OIDisp</v>
          </cell>
          <cell r="S254" t="str">
            <v>A</v>
          </cell>
          <cell r="T254" t="str">
            <v>4130.OTHER</v>
          </cell>
          <cell r="U254" t="str">
            <v>Intang Assets Cost - Disposals - Other</v>
          </cell>
        </row>
        <row r="255">
          <cell r="A255">
            <v>166</v>
          </cell>
          <cell r="B255" t="str">
            <v>Balance Sheet</v>
          </cell>
          <cell r="C255">
            <v>166</v>
          </cell>
          <cell r="D255" t="str">
            <v>Net Assets</v>
          </cell>
          <cell r="E255">
            <v>166</v>
          </cell>
          <cell r="F255" t="str">
            <v>Fixed Assets</v>
          </cell>
          <cell r="G255">
            <v>236</v>
          </cell>
          <cell r="H255" t="str">
            <v>Intangible Assets</v>
          </cell>
          <cell r="I255">
            <v>250</v>
          </cell>
          <cell r="J255" t="str">
            <v>Other Intangibles</v>
          </cell>
          <cell r="K255">
            <v>250</v>
          </cell>
          <cell r="L255" t="str">
            <v>Other Intangibles</v>
          </cell>
          <cell r="M255" t="e">
            <v>#N/A</v>
          </cell>
          <cell r="N255" t="str">
            <v>Other Intangibles-At Acquis</v>
          </cell>
          <cell r="O255" t="str">
            <v>414011</v>
          </cell>
          <cell r="P255">
            <v>254</v>
          </cell>
          <cell r="Q255" t="str">
            <v>414011</v>
          </cell>
          <cell r="R255" t="str">
            <v>OIAtAcq</v>
          </cell>
          <cell r="S255" t="str">
            <v>A</v>
          </cell>
          <cell r="T255" t="str">
            <v>4140.OTHER</v>
          </cell>
          <cell r="U255" t="str">
            <v>Intang Assets Cost - at Acquisition - Other</v>
          </cell>
        </row>
        <row r="256">
          <cell r="A256">
            <v>166</v>
          </cell>
          <cell r="B256" t="str">
            <v>Balance Sheet</v>
          </cell>
          <cell r="C256">
            <v>166</v>
          </cell>
          <cell r="D256" t="str">
            <v>Net Assets</v>
          </cell>
          <cell r="E256">
            <v>166</v>
          </cell>
          <cell r="F256" t="str">
            <v>Fixed Assets</v>
          </cell>
          <cell r="G256">
            <v>236</v>
          </cell>
          <cell r="H256" t="str">
            <v>Intangible Assets</v>
          </cell>
          <cell r="I256">
            <v>250</v>
          </cell>
          <cell r="J256" t="str">
            <v>Other Intangibles</v>
          </cell>
          <cell r="K256">
            <v>250</v>
          </cell>
          <cell r="L256" t="str">
            <v>Other Intangibles</v>
          </cell>
          <cell r="M256" t="e">
            <v>#N/A</v>
          </cell>
          <cell r="N256" t="str">
            <v>Other Intangibles-At Disposal</v>
          </cell>
          <cell r="O256" t="str">
            <v>415011</v>
          </cell>
          <cell r="P256">
            <v>255</v>
          </cell>
          <cell r="Q256" t="str">
            <v>415011</v>
          </cell>
          <cell r="R256" t="str">
            <v>OIAtDisp</v>
          </cell>
          <cell r="S256" t="str">
            <v>A</v>
          </cell>
          <cell r="T256" t="str">
            <v>4150.OTHER</v>
          </cell>
          <cell r="U256" t="str">
            <v>Intang Assets Cost - Bal at Disposal - Other</v>
          </cell>
        </row>
        <row r="257">
          <cell r="A257">
            <v>166</v>
          </cell>
          <cell r="B257" t="str">
            <v>Balance Sheet</v>
          </cell>
          <cell r="C257">
            <v>166</v>
          </cell>
          <cell r="D257" t="str">
            <v>Net Assets</v>
          </cell>
          <cell r="E257">
            <v>166</v>
          </cell>
          <cell r="F257" t="str">
            <v>Fixed Assets</v>
          </cell>
          <cell r="G257">
            <v>236</v>
          </cell>
          <cell r="H257" t="str">
            <v>Intangible Assets</v>
          </cell>
          <cell r="I257">
            <v>250</v>
          </cell>
          <cell r="J257" t="str">
            <v>Other Intangibles</v>
          </cell>
          <cell r="K257">
            <v>250</v>
          </cell>
          <cell r="L257" t="str">
            <v>Other Intangibles</v>
          </cell>
          <cell r="M257" t="e">
            <v>#N/A</v>
          </cell>
          <cell r="N257" t="str">
            <v>Other Intangibles-Oth Movement</v>
          </cell>
          <cell r="O257" t="str">
            <v>418011</v>
          </cell>
          <cell r="P257">
            <v>256</v>
          </cell>
          <cell r="Q257" t="str">
            <v>418011</v>
          </cell>
          <cell r="R257" t="str">
            <v>OIOthMvmt</v>
          </cell>
          <cell r="S257" t="str">
            <v>A</v>
          </cell>
          <cell r="T257" t="str">
            <v>4180.OTHER</v>
          </cell>
          <cell r="U257" t="str">
            <v>Intang Assets Cost - Other Movements - Other</v>
          </cell>
        </row>
        <row r="258">
          <cell r="A258">
            <v>166</v>
          </cell>
          <cell r="B258" t="str">
            <v>Balance Sheet</v>
          </cell>
          <cell r="C258">
            <v>166</v>
          </cell>
          <cell r="D258" t="str">
            <v>Net Assets</v>
          </cell>
          <cell r="E258">
            <v>166</v>
          </cell>
          <cell r="F258" t="str">
            <v>Fixed Assets</v>
          </cell>
          <cell r="G258">
            <v>236</v>
          </cell>
          <cell r="H258" t="str">
            <v>Intangible Assets</v>
          </cell>
          <cell r="I258">
            <v>257</v>
          </cell>
          <cell r="J258" t="str">
            <v>Other Intangibles Accum Amort</v>
          </cell>
          <cell r="K258">
            <v>257</v>
          </cell>
          <cell r="L258" t="str">
            <v>Other Intangibles Accum Amort</v>
          </cell>
          <cell r="M258" t="e">
            <v>#N/A</v>
          </cell>
          <cell r="N258" t="str">
            <v>Oth Int Acc Amort-Start of Per</v>
          </cell>
          <cell r="O258" t="str">
            <v>421011</v>
          </cell>
          <cell r="P258">
            <v>257</v>
          </cell>
          <cell r="Q258" t="str">
            <v>421011</v>
          </cell>
          <cell r="R258" t="str">
            <v>OIABegBal</v>
          </cell>
          <cell r="S258" t="str">
            <v>A</v>
          </cell>
          <cell r="T258" t="str">
            <v>4210.OTHER</v>
          </cell>
          <cell r="U258" t="str">
            <v>Intang Assets Amor - Start of Period - Other</v>
          </cell>
        </row>
        <row r="259">
          <cell r="A259">
            <v>166</v>
          </cell>
          <cell r="B259" t="str">
            <v>Balance Sheet</v>
          </cell>
          <cell r="C259">
            <v>166</v>
          </cell>
          <cell r="D259" t="str">
            <v>Net Assets</v>
          </cell>
          <cell r="E259">
            <v>166</v>
          </cell>
          <cell r="F259" t="str">
            <v>Fixed Assets</v>
          </cell>
          <cell r="G259">
            <v>236</v>
          </cell>
          <cell r="H259" t="str">
            <v>Intangible Assets</v>
          </cell>
          <cell r="I259">
            <v>257</v>
          </cell>
          <cell r="J259" t="str">
            <v>Other Intangibles Accum Amort</v>
          </cell>
          <cell r="K259">
            <v>257</v>
          </cell>
          <cell r="L259" t="str">
            <v>Other Intangibles Accum Amort</v>
          </cell>
          <cell r="M259" t="e">
            <v>#N/A</v>
          </cell>
          <cell r="N259" t="str">
            <v>Oth Int Acc Amort-Prior Yr Adj</v>
          </cell>
          <cell r="O259" t="str">
            <v>421511</v>
          </cell>
          <cell r="P259">
            <v>258</v>
          </cell>
          <cell r="Q259" t="str">
            <v>421511</v>
          </cell>
          <cell r="R259" t="str">
            <v>OIAPYAdj</v>
          </cell>
          <cell r="S259" t="str">
            <v>A</v>
          </cell>
          <cell r="T259" t="str">
            <v>4215.OTHER</v>
          </cell>
          <cell r="U259" t="str">
            <v>Intang Assets Amor - Prior Year Adjustment - Other</v>
          </cell>
        </row>
        <row r="260">
          <cell r="A260">
            <v>166</v>
          </cell>
          <cell r="B260" t="str">
            <v>Balance Sheet</v>
          </cell>
          <cell r="C260">
            <v>166</v>
          </cell>
          <cell r="D260" t="str">
            <v>Net Assets</v>
          </cell>
          <cell r="E260">
            <v>166</v>
          </cell>
          <cell r="F260" t="str">
            <v>Fixed Assets</v>
          </cell>
          <cell r="G260">
            <v>236</v>
          </cell>
          <cell r="H260" t="str">
            <v>Intangible Assets</v>
          </cell>
          <cell r="I260">
            <v>257</v>
          </cell>
          <cell r="J260" t="str">
            <v>Other Intangibles Accum Amort</v>
          </cell>
          <cell r="K260">
            <v>257</v>
          </cell>
          <cell r="L260" t="str">
            <v>Other Intangibles Accum Amort</v>
          </cell>
          <cell r="M260" t="e">
            <v>#N/A</v>
          </cell>
          <cell r="N260" t="str">
            <v>Oth Int Acc Amort-Additions</v>
          </cell>
          <cell r="O260" t="str">
            <v>422011</v>
          </cell>
          <cell r="P260">
            <v>259</v>
          </cell>
          <cell r="Q260" t="str">
            <v>422011</v>
          </cell>
          <cell r="R260" t="str">
            <v>OIAAdds</v>
          </cell>
          <cell r="S260" t="str">
            <v>A</v>
          </cell>
          <cell r="T260" t="str">
            <v>4220.OTHER</v>
          </cell>
          <cell r="U260" t="str">
            <v>Intang Assets Amor - Amortisation - Other</v>
          </cell>
        </row>
        <row r="261">
          <cell r="A261">
            <v>166</v>
          </cell>
          <cell r="B261" t="str">
            <v>Balance Sheet</v>
          </cell>
          <cell r="C261">
            <v>166</v>
          </cell>
          <cell r="D261" t="str">
            <v>Net Assets</v>
          </cell>
          <cell r="E261">
            <v>166</v>
          </cell>
          <cell r="F261" t="str">
            <v>Fixed Assets</v>
          </cell>
          <cell r="G261">
            <v>236</v>
          </cell>
          <cell r="H261" t="str">
            <v>Intangible Assets</v>
          </cell>
          <cell r="I261">
            <v>257</v>
          </cell>
          <cell r="J261" t="str">
            <v>Other Intangibles Accum Amort</v>
          </cell>
          <cell r="K261">
            <v>257</v>
          </cell>
          <cell r="L261" t="str">
            <v>Other Intangibles Accum Amort</v>
          </cell>
          <cell r="M261" t="e">
            <v>#N/A</v>
          </cell>
          <cell r="N261" t="str">
            <v>Oth Int Acc Amort-Disposals</v>
          </cell>
          <cell r="O261" t="str">
            <v>423011</v>
          </cell>
          <cell r="P261">
            <v>260</v>
          </cell>
          <cell r="Q261" t="str">
            <v>423011</v>
          </cell>
          <cell r="R261" t="str">
            <v>OIADisp</v>
          </cell>
          <cell r="S261" t="str">
            <v>A</v>
          </cell>
          <cell r="T261" t="str">
            <v>4230.OTHER</v>
          </cell>
          <cell r="U261" t="str">
            <v>Intang Assets Amor - Disposals - Other</v>
          </cell>
        </row>
        <row r="262">
          <cell r="A262">
            <v>166</v>
          </cell>
          <cell r="B262" t="str">
            <v>Balance Sheet</v>
          </cell>
          <cell r="C262">
            <v>166</v>
          </cell>
          <cell r="D262" t="str">
            <v>Net Assets</v>
          </cell>
          <cell r="E262">
            <v>166</v>
          </cell>
          <cell r="F262" t="str">
            <v>Fixed Assets</v>
          </cell>
          <cell r="G262">
            <v>236</v>
          </cell>
          <cell r="H262" t="str">
            <v>Intangible Assets</v>
          </cell>
          <cell r="I262">
            <v>257</v>
          </cell>
          <cell r="J262" t="str">
            <v>Other Intangibles Accum Amort</v>
          </cell>
          <cell r="K262">
            <v>257</v>
          </cell>
          <cell r="L262" t="str">
            <v>Other Intangibles Accum Amort</v>
          </cell>
          <cell r="M262" t="e">
            <v>#N/A</v>
          </cell>
          <cell r="N262" t="str">
            <v>Oth Int Acc Amort-At Acquis</v>
          </cell>
          <cell r="O262" t="str">
            <v>424011</v>
          </cell>
          <cell r="P262">
            <v>261</v>
          </cell>
          <cell r="Q262" t="str">
            <v>424011</v>
          </cell>
          <cell r="R262" t="str">
            <v>OIAAtAcq</v>
          </cell>
          <cell r="S262" t="str">
            <v>A</v>
          </cell>
          <cell r="T262" t="str">
            <v>4240.OTHER</v>
          </cell>
          <cell r="U262" t="str">
            <v>Intang Assets Amor - at Acquisition - Other</v>
          </cell>
        </row>
        <row r="263">
          <cell r="A263">
            <v>166</v>
          </cell>
          <cell r="B263" t="str">
            <v>Balance Sheet</v>
          </cell>
          <cell r="C263">
            <v>166</v>
          </cell>
          <cell r="D263" t="str">
            <v>Net Assets</v>
          </cell>
          <cell r="E263">
            <v>166</v>
          </cell>
          <cell r="F263" t="str">
            <v>Fixed Assets</v>
          </cell>
          <cell r="G263">
            <v>236</v>
          </cell>
          <cell r="H263" t="str">
            <v>Intangible Assets</v>
          </cell>
          <cell r="I263">
            <v>257</v>
          </cell>
          <cell r="J263" t="str">
            <v>Other Intangibles Accum Amort</v>
          </cell>
          <cell r="K263">
            <v>257</v>
          </cell>
          <cell r="L263" t="str">
            <v>Other Intangibles Accum Amort</v>
          </cell>
          <cell r="M263" t="e">
            <v>#N/A</v>
          </cell>
          <cell r="N263" t="str">
            <v>Oth Int Acc Amort-At Disposal</v>
          </cell>
          <cell r="O263" t="str">
            <v>425011</v>
          </cell>
          <cell r="P263">
            <v>262</v>
          </cell>
          <cell r="Q263" t="str">
            <v>425011</v>
          </cell>
          <cell r="R263" t="str">
            <v>OIAAtDisp</v>
          </cell>
          <cell r="S263" t="str">
            <v>A</v>
          </cell>
          <cell r="T263" t="str">
            <v>4250.OTHER</v>
          </cell>
          <cell r="U263" t="str">
            <v>Intang Assets Amor - Bal at Disposal - Other</v>
          </cell>
        </row>
        <row r="264">
          <cell r="A264">
            <v>166</v>
          </cell>
          <cell r="B264" t="str">
            <v>Balance Sheet</v>
          </cell>
          <cell r="C264">
            <v>166</v>
          </cell>
          <cell r="D264" t="str">
            <v>Net Assets</v>
          </cell>
          <cell r="E264">
            <v>166</v>
          </cell>
          <cell r="F264" t="str">
            <v>Fixed Assets</v>
          </cell>
          <cell r="G264">
            <v>236</v>
          </cell>
          <cell r="H264" t="str">
            <v>Intangible Assets</v>
          </cell>
          <cell r="I264">
            <v>257</v>
          </cell>
          <cell r="J264" t="str">
            <v>Other Intangibles Accum Amort</v>
          </cell>
          <cell r="K264">
            <v>257</v>
          </cell>
          <cell r="L264" t="str">
            <v>Other Intangibles Accum Amort</v>
          </cell>
          <cell r="M264" t="e">
            <v>#N/A</v>
          </cell>
          <cell r="N264" t="str">
            <v>Oth Int Acc Amort-Oth Movement</v>
          </cell>
          <cell r="O264" t="str">
            <v>428011</v>
          </cell>
          <cell r="P264">
            <v>263</v>
          </cell>
          <cell r="Q264" t="str">
            <v>428011</v>
          </cell>
          <cell r="R264" t="str">
            <v>OIAOthMvmt</v>
          </cell>
          <cell r="S264" t="str">
            <v>A</v>
          </cell>
          <cell r="T264" t="str">
            <v>4280.OTHER</v>
          </cell>
          <cell r="U264" t="str">
            <v>Intang Assets Amor - Other Movements - Other</v>
          </cell>
        </row>
        <row r="265">
          <cell r="A265">
            <v>166</v>
          </cell>
          <cell r="B265" t="str">
            <v>Balance Sheet</v>
          </cell>
          <cell r="C265">
            <v>166</v>
          </cell>
          <cell r="D265" t="str">
            <v>Net Assets</v>
          </cell>
          <cell r="E265">
            <v>166</v>
          </cell>
          <cell r="F265" t="str">
            <v>Fixed Assets</v>
          </cell>
          <cell r="G265">
            <v>264</v>
          </cell>
          <cell r="H265" t="str">
            <v>Fixed Asset Investments</v>
          </cell>
          <cell r="I265">
            <v>264</v>
          </cell>
          <cell r="J265" t="str">
            <v>Equity Investments</v>
          </cell>
          <cell r="K265">
            <v>264</v>
          </cell>
          <cell r="L265" t="str">
            <v>Equity Investments</v>
          </cell>
          <cell r="M265" t="e">
            <v>#N/A</v>
          </cell>
          <cell r="N265" t="str">
            <v>Equity Inv-C-Start of Per</v>
          </cell>
          <cell r="O265" t="str">
            <v>471004</v>
          </cell>
          <cell r="P265">
            <v>264</v>
          </cell>
          <cell r="Q265" t="str">
            <v>471004</v>
          </cell>
          <cell r="R265" t="str">
            <v>EICBegBal</v>
          </cell>
          <cell r="S265" t="str">
            <v>A</v>
          </cell>
          <cell r="T265" t="str">
            <v>4710.RUS.NEES</v>
          </cell>
          <cell r="U265" t="str">
            <v>FA Invests Cost - Start of Period-Related Undertakings Shares</v>
          </cell>
        </row>
        <row r="266">
          <cell r="A266">
            <v>166</v>
          </cell>
          <cell r="B266" t="str">
            <v>Balance Sheet</v>
          </cell>
          <cell r="C266">
            <v>166</v>
          </cell>
          <cell r="D266" t="str">
            <v>Net Assets</v>
          </cell>
          <cell r="E266">
            <v>166</v>
          </cell>
          <cell r="F266" t="str">
            <v>Fixed Assets</v>
          </cell>
          <cell r="G266">
            <v>264</v>
          </cell>
          <cell r="H266" t="str">
            <v>Fixed Asset Investments</v>
          </cell>
          <cell r="I266">
            <v>264</v>
          </cell>
          <cell r="J266" t="str">
            <v>Equity Investments</v>
          </cell>
          <cell r="K266">
            <v>264</v>
          </cell>
          <cell r="L266" t="str">
            <v>Equity Investments</v>
          </cell>
          <cell r="M266" t="e">
            <v>#N/A</v>
          </cell>
          <cell r="N266" t="str">
            <v>Equity Inv-C-Prior Yr Adj</v>
          </cell>
          <cell r="O266" t="str">
            <v>471504</v>
          </cell>
          <cell r="P266">
            <v>265</v>
          </cell>
          <cell r="Q266" t="str">
            <v>471504</v>
          </cell>
          <cell r="R266" t="str">
            <v>EICPYAdj</v>
          </cell>
          <cell r="S266" t="str">
            <v>A</v>
          </cell>
          <cell r="T266" t="str">
            <v>4715.RUS.NEES</v>
          </cell>
          <cell r="U266" t="str">
            <v>FA Invests Cost - Prior Year Adjustment-Related Undertakings Shares</v>
          </cell>
        </row>
        <row r="267">
          <cell r="A267">
            <v>166</v>
          </cell>
          <cell r="B267" t="str">
            <v>Balance Sheet</v>
          </cell>
          <cell r="C267">
            <v>166</v>
          </cell>
          <cell r="D267" t="str">
            <v>Net Assets</v>
          </cell>
          <cell r="E267">
            <v>166</v>
          </cell>
          <cell r="F267" t="str">
            <v>Fixed Assets</v>
          </cell>
          <cell r="G267">
            <v>264</v>
          </cell>
          <cell r="H267" t="str">
            <v>Fixed Asset Investments</v>
          </cell>
          <cell r="I267">
            <v>264</v>
          </cell>
          <cell r="J267" t="str">
            <v>Equity Investments</v>
          </cell>
          <cell r="K267">
            <v>264</v>
          </cell>
          <cell r="L267" t="str">
            <v>Equity Investments</v>
          </cell>
          <cell r="M267" t="e">
            <v>#N/A</v>
          </cell>
          <cell r="N267" t="str">
            <v>Equity Inv-C-Additions</v>
          </cell>
          <cell r="O267" t="str">
            <v>472004</v>
          </cell>
          <cell r="P267">
            <v>266</v>
          </cell>
          <cell r="Q267" t="str">
            <v>472004</v>
          </cell>
          <cell r="R267" t="str">
            <v>EICAdds</v>
          </cell>
          <cell r="S267" t="str">
            <v>A</v>
          </cell>
          <cell r="T267" t="str">
            <v>4720.RUS.NEES</v>
          </cell>
          <cell r="U267" t="str">
            <v>FA Invests Cost - Additions-Related Undertakings Shares</v>
          </cell>
        </row>
        <row r="268">
          <cell r="A268">
            <v>166</v>
          </cell>
          <cell r="B268" t="str">
            <v>Balance Sheet</v>
          </cell>
          <cell r="C268">
            <v>166</v>
          </cell>
          <cell r="D268" t="str">
            <v>Net Assets</v>
          </cell>
          <cell r="E268">
            <v>166</v>
          </cell>
          <cell r="F268" t="str">
            <v>Fixed Assets</v>
          </cell>
          <cell r="G268">
            <v>264</v>
          </cell>
          <cell r="H268" t="str">
            <v>Fixed Asset Investments</v>
          </cell>
          <cell r="I268">
            <v>264</v>
          </cell>
          <cell r="J268" t="str">
            <v>Equity Investments</v>
          </cell>
          <cell r="K268">
            <v>264</v>
          </cell>
          <cell r="L268" t="str">
            <v>Equity Investments</v>
          </cell>
          <cell r="M268" t="e">
            <v>#N/A</v>
          </cell>
          <cell r="N268" t="str">
            <v>Equity Inv-C-Sh Curr Per P&amp;L</v>
          </cell>
          <cell r="O268" t="str">
            <v>472504</v>
          </cell>
          <cell r="P268">
            <v>267</v>
          </cell>
          <cell r="Q268" t="str">
            <v>472504</v>
          </cell>
          <cell r="R268" t="str">
            <v>EICCurrP&amp;L</v>
          </cell>
          <cell r="S268" t="str">
            <v>A</v>
          </cell>
          <cell r="T268" t="str">
            <v>4725.RUS.NEES</v>
          </cell>
          <cell r="U268" t="str">
            <v>FA Invests Cost - Sh Cur Per Prof/(Loss)-Related Undertakings Shares</v>
          </cell>
        </row>
        <row r="269">
          <cell r="A269">
            <v>166</v>
          </cell>
          <cell r="B269" t="str">
            <v>Balance Sheet</v>
          </cell>
          <cell r="C269">
            <v>166</v>
          </cell>
          <cell r="D269" t="str">
            <v>Net Assets</v>
          </cell>
          <cell r="E269">
            <v>166</v>
          </cell>
          <cell r="F269" t="str">
            <v>Fixed Assets</v>
          </cell>
          <cell r="G269">
            <v>264</v>
          </cell>
          <cell r="H269" t="str">
            <v>Fixed Asset Investments</v>
          </cell>
          <cell r="I269">
            <v>264</v>
          </cell>
          <cell r="J269" t="str">
            <v>Equity Investments</v>
          </cell>
          <cell r="K269">
            <v>264</v>
          </cell>
          <cell r="L269" t="str">
            <v>Equity Investments</v>
          </cell>
          <cell r="M269" t="e">
            <v>#N/A</v>
          </cell>
          <cell r="N269" t="str">
            <v>Equity Inv-C-Disposals</v>
          </cell>
          <cell r="O269" t="str">
            <v>473004</v>
          </cell>
          <cell r="P269">
            <v>268</v>
          </cell>
          <cell r="Q269" t="str">
            <v>473004</v>
          </cell>
          <cell r="R269" t="str">
            <v>EICDisp</v>
          </cell>
          <cell r="S269" t="str">
            <v>A</v>
          </cell>
          <cell r="T269" t="str">
            <v>4730.RUS.NEES</v>
          </cell>
          <cell r="U269" t="str">
            <v>FA Invests Cost - Disposals-Related Undertakings Shares</v>
          </cell>
        </row>
        <row r="270">
          <cell r="A270">
            <v>166</v>
          </cell>
          <cell r="B270" t="str">
            <v>Balance Sheet</v>
          </cell>
          <cell r="C270">
            <v>166</v>
          </cell>
          <cell r="D270" t="str">
            <v>Net Assets</v>
          </cell>
          <cell r="E270">
            <v>166</v>
          </cell>
          <cell r="F270" t="str">
            <v>Fixed Assets</v>
          </cell>
          <cell r="G270">
            <v>264</v>
          </cell>
          <cell r="H270" t="str">
            <v>Fixed Asset Investments</v>
          </cell>
          <cell r="I270">
            <v>264</v>
          </cell>
          <cell r="J270" t="str">
            <v>Equity Investments</v>
          </cell>
          <cell r="K270">
            <v>264</v>
          </cell>
          <cell r="L270" t="str">
            <v>Equity Investments</v>
          </cell>
          <cell r="M270" t="e">
            <v>#N/A</v>
          </cell>
          <cell r="N270" t="str">
            <v>Equity Inv-C-At Acquis</v>
          </cell>
          <cell r="O270" t="str">
            <v>474004</v>
          </cell>
          <cell r="P270">
            <v>269</v>
          </cell>
          <cell r="Q270" t="str">
            <v>474004</v>
          </cell>
          <cell r="R270" t="str">
            <v>EICAtAcq</v>
          </cell>
          <cell r="S270" t="str">
            <v>A</v>
          </cell>
          <cell r="T270" t="str">
            <v>4740.RUS.NEES</v>
          </cell>
          <cell r="U270" t="str">
            <v>FA Invests Cost - at Acquisition-Related Undertakings Shares</v>
          </cell>
        </row>
        <row r="271">
          <cell r="A271">
            <v>166</v>
          </cell>
          <cell r="B271" t="str">
            <v>Balance Sheet</v>
          </cell>
          <cell r="C271">
            <v>166</v>
          </cell>
          <cell r="D271" t="str">
            <v>Net Assets</v>
          </cell>
          <cell r="E271">
            <v>166</v>
          </cell>
          <cell r="F271" t="str">
            <v>Fixed Assets</v>
          </cell>
          <cell r="G271">
            <v>264</v>
          </cell>
          <cell r="H271" t="str">
            <v>Fixed Asset Investments</v>
          </cell>
          <cell r="I271">
            <v>264</v>
          </cell>
          <cell r="J271" t="str">
            <v>Equity Investments</v>
          </cell>
          <cell r="K271">
            <v>264</v>
          </cell>
          <cell r="L271" t="str">
            <v>Equity Investments</v>
          </cell>
          <cell r="M271" t="e">
            <v>#N/A</v>
          </cell>
          <cell r="N271" t="str">
            <v>Equity Inv-C-At Disposal</v>
          </cell>
          <cell r="O271" t="str">
            <v>475004</v>
          </cell>
          <cell r="P271">
            <v>270</v>
          </cell>
          <cell r="Q271" t="str">
            <v>475004</v>
          </cell>
          <cell r="R271" t="str">
            <v>EICAtDisp</v>
          </cell>
          <cell r="S271" t="str">
            <v>A</v>
          </cell>
          <cell r="T271" t="str">
            <v>4750.RUS.NEES</v>
          </cell>
          <cell r="U271" t="str">
            <v>FA Invests Cost - Bal at Disposal-Related Undertakings Shares</v>
          </cell>
        </row>
        <row r="272">
          <cell r="A272">
            <v>166</v>
          </cell>
          <cell r="B272" t="str">
            <v>Balance Sheet</v>
          </cell>
          <cell r="C272">
            <v>166</v>
          </cell>
          <cell r="D272" t="str">
            <v>Net Assets</v>
          </cell>
          <cell r="E272">
            <v>166</v>
          </cell>
          <cell r="F272" t="str">
            <v>Fixed Assets</v>
          </cell>
          <cell r="G272">
            <v>264</v>
          </cell>
          <cell r="H272" t="str">
            <v>Fixed Asset Investments</v>
          </cell>
          <cell r="I272">
            <v>264</v>
          </cell>
          <cell r="J272" t="str">
            <v>Equity Investments</v>
          </cell>
          <cell r="K272">
            <v>264</v>
          </cell>
          <cell r="L272" t="str">
            <v>Equity Investments</v>
          </cell>
          <cell r="M272" t="e">
            <v>#N/A</v>
          </cell>
          <cell r="N272" t="str">
            <v>Equity Inv-C-Divs from JVs</v>
          </cell>
          <cell r="O272" t="str">
            <v>476004</v>
          </cell>
          <cell r="P272">
            <v>271</v>
          </cell>
          <cell r="Q272" t="str">
            <v>476004</v>
          </cell>
          <cell r="R272" t="str">
            <v>EICDivJV</v>
          </cell>
          <cell r="S272" t="str">
            <v>A</v>
          </cell>
          <cell r="T272" t="str">
            <v>4760.RUS.NEES</v>
          </cell>
          <cell r="U272" t="str">
            <v>FA Invests Cost - Dividends from JV's-Related Undertakings Shares</v>
          </cell>
        </row>
        <row r="273">
          <cell r="A273">
            <v>166</v>
          </cell>
          <cell r="B273" t="str">
            <v>Balance Sheet</v>
          </cell>
          <cell r="C273">
            <v>166</v>
          </cell>
          <cell r="D273" t="str">
            <v>Net Assets</v>
          </cell>
          <cell r="E273">
            <v>166</v>
          </cell>
          <cell r="F273" t="str">
            <v>Fixed Assets</v>
          </cell>
          <cell r="G273">
            <v>264</v>
          </cell>
          <cell r="H273" t="str">
            <v>Fixed Asset Investments</v>
          </cell>
          <cell r="I273">
            <v>264</v>
          </cell>
          <cell r="J273" t="str">
            <v>Equity Investments</v>
          </cell>
          <cell r="K273">
            <v>264</v>
          </cell>
          <cell r="L273" t="str">
            <v>Equity Investments</v>
          </cell>
          <cell r="M273" t="e">
            <v>#N/A</v>
          </cell>
          <cell r="N273" t="str">
            <v>Equity Inv-C-Oth Movements</v>
          </cell>
          <cell r="O273" t="str">
            <v>478004</v>
          </cell>
          <cell r="P273">
            <v>272</v>
          </cell>
          <cell r="Q273" t="str">
            <v>478004</v>
          </cell>
          <cell r="R273" t="str">
            <v>EICOthMvmt</v>
          </cell>
          <cell r="S273" t="str">
            <v>A</v>
          </cell>
          <cell r="T273" t="str">
            <v>4780.RUS.NEES</v>
          </cell>
          <cell r="U273" t="str">
            <v>FA Invests Cost - Other Movements-Related Undertakings Shares</v>
          </cell>
        </row>
        <row r="274">
          <cell r="A274">
            <v>166</v>
          </cell>
          <cell r="B274" t="str">
            <v>Balance Sheet</v>
          </cell>
          <cell r="C274">
            <v>166</v>
          </cell>
          <cell r="D274" t="str">
            <v>Net Assets</v>
          </cell>
          <cell r="E274">
            <v>166</v>
          </cell>
          <cell r="F274" t="str">
            <v>Fixed Assets</v>
          </cell>
          <cell r="G274">
            <v>264</v>
          </cell>
          <cell r="H274" t="str">
            <v>Fixed Asset Investments</v>
          </cell>
          <cell r="I274">
            <v>264</v>
          </cell>
          <cell r="J274" t="str">
            <v>Equity Investments</v>
          </cell>
          <cell r="K274">
            <v>264</v>
          </cell>
          <cell r="L274" t="str">
            <v>Equity Investments</v>
          </cell>
          <cell r="M274" t="e">
            <v>#N/A</v>
          </cell>
          <cell r="N274" t="str">
            <v>Equity Inv-Pr-Start of Per</v>
          </cell>
          <cell r="O274" t="str">
            <v>481004</v>
          </cell>
          <cell r="P274">
            <v>273</v>
          </cell>
          <cell r="Q274" t="str">
            <v>481004</v>
          </cell>
          <cell r="R274" t="str">
            <v>EIPBegBal</v>
          </cell>
          <cell r="S274" t="str">
            <v>A</v>
          </cell>
          <cell r="T274" t="str">
            <v>4810.RUS.NEES</v>
          </cell>
          <cell r="U274" t="str">
            <v>FA Invests Prov - Start of Period-Related Undertakings Shares</v>
          </cell>
        </row>
        <row r="275">
          <cell r="A275">
            <v>166</v>
          </cell>
          <cell r="B275" t="str">
            <v>Balance Sheet</v>
          </cell>
          <cell r="C275">
            <v>166</v>
          </cell>
          <cell r="D275" t="str">
            <v>Net Assets</v>
          </cell>
          <cell r="E275">
            <v>166</v>
          </cell>
          <cell r="F275" t="str">
            <v>Fixed Assets</v>
          </cell>
          <cell r="G275">
            <v>264</v>
          </cell>
          <cell r="H275" t="str">
            <v>Fixed Asset Investments</v>
          </cell>
          <cell r="I275">
            <v>264</v>
          </cell>
          <cell r="J275" t="str">
            <v>Equity Investments</v>
          </cell>
          <cell r="K275">
            <v>264</v>
          </cell>
          <cell r="L275" t="str">
            <v>Equity Investments</v>
          </cell>
          <cell r="M275" t="e">
            <v>#N/A</v>
          </cell>
          <cell r="N275" t="str">
            <v>Equity Inv-Pr-Prior Yr Adj</v>
          </cell>
          <cell r="O275" t="str">
            <v>481504</v>
          </cell>
          <cell r="P275">
            <v>274</v>
          </cell>
          <cell r="Q275" t="str">
            <v>481504</v>
          </cell>
          <cell r="R275" t="str">
            <v>EIPPYAdj</v>
          </cell>
          <cell r="S275" t="str">
            <v>A</v>
          </cell>
          <cell r="T275" t="str">
            <v>4815.RUS.NEES</v>
          </cell>
          <cell r="U275" t="str">
            <v>FA Invests Prov - Prior Year Adjustment-Related Undertakings Shares</v>
          </cell>
        </row>
        <row r="276">
          <cell r="A276">
            <v>166</v>
          </cell>
          <cell r="B276" t="str">
            <v>Balance Sheet</v>
          </cell>
          <cell r="C276">
            <v>166</v>
          </cell>
          <cell r="D276" t="str">
            <v>Net Assets</v>
          </cell>
          <cell r="E276">
            <v>166</v>
          </cell>
          <cell r="F276" t="str">
            <v>Fixed Assets</v>
          </cell>
          <cell r="G276">
            <v>264</v>
          </cell>
          <cell r="H276" t="str">
            <v>Fixed Asset Investments</v>
          </cell>
          <cell r="I276">
            <v>264</v>
          </cell>
          <cell r="J276" t="str">
            <v>Equity Investments</v>
          </cell>
          <cell r="K276">
            <v>264</v>
          </cell>
          <cell r="L276" t="str">
            <v>Equity Investments</v>
          </cell>
          <cell r="M276" t="e">
            <v>#N/A</v>
          </cell>
          <cell r="N276" t="str">
            <v>Equity Inv-Pr-Additions</v>
          </cell>
          <cell r="O276" t="str">
            <v>482004</v>
          </cell>
          <cell r="P276">
            <v>275</v>
          </cell>
          <cell r="Q276" t="str">
            <v>482004</v>
          </cell>
          <cell r="R276" t="str">
            <v>EIPAdds</v>
          </cell>
          <cell r="S276" t="str">
            <v>A</v>
          </cell>
          <cell r="T276" t="str">
            <v>4820.RUS.NEES</v>
          </cell>
          <cell r="U276" t="str">
            <v>FA Invests Prov - Charge For Per-Related Undertakings Shares</v>
          </cell>
        </row>
        <row r="277">
          <cell r="A277">
            <v>166</v>
          </cell>
          <cell r="B277" t="str">
            <v>Balance Sheet</v>
          </cell>
          <cell r="C277">
            <v>166</v>
          </cell>
          <cell r="D277" t="str">
            <v>Net Assets</v>
          </cell>
          <cell r="E277">
            <v>166</v>
          </cell>
          <cell r="F277" t="str">
            <v>Fixed Assets</v>
          </cell>
          <cell r="G277">
            <v>264</v>
          </cell>
          <cell r="H277" t="str">
            <v>Fixed Asset Investments</v>
          </cell>
          <cell r="I277">
            <v>264</v>
          </cell>
          <cell r="J277" t="str">
            <v>Equity Investments</v>
          </cell>
          <cell r="K277">
            <v>264</v>
          </cell>
          <cell r="L277" t="str">
            <v>Equity Investments</v>
          </cell>
          <cell r="M277" t="e">
            <v>#N/A</v>
          </cell>
          <cell r="N277" t="str">
            <v>Equity Inv-Pr-Disposals</v>
          </cell>
          <cell r="O277" t="str">
            <v>483004</v>
          </cell>
          <cell r="P277">
            <v>276</v>
          </cell>
          <cell r="Q277" t="str">
            <v>483004</v>
          </cell>
          <cell r="R277" t="str">
            <v>EIPDisp</v>
          </cell>
          <cell r="S277" t="str">
            <v>A</v>
          </cell>
          <cell r="T277" t="str">
            <v>4830.RUS.NEES</v>
          </cell>
          <cell r="U277" t="str">
            <v>FA Invests Prov - Disposals-Related Undertakings Shares</v>
          </cell>
        </row>
        <row r="278">
          <cell r="A278">
            <v>166</v>
          </cell>
          <cell r="B278" t="str">
            <v>Balance Sheet</v>
          </cell>
          <cell r="C278">
            <v>166</v>
          </cell>
          <cell r="D278" t="str">
            <v>Net Assets</v>
          </cell>
          <cell r="E278">
            <v>166</v>
          </cell>
          <cell r="F278" t="str">
            <v>Fixed Assets</v>
          </cell>
          <cell r="G278">
            <v>264</v>
          </cell>
          <cell r="H278" t="str">
            <v>Fixed Asset Investments</v>
          </cell>
          <cell r="I278">
            <v>264</v>
          </cell>
          <cell r="J278" t="str">
            <v>Equity Investments</v>
          </cell>
          <cell r="K278">
            <v>264</v>
          </cell>
          <cell r="L278" t="str">
            <v>Equity Investments</v>
          </cell>
          <cell r="M278" t="e">
            <v>#N/A</v>
          </cell>
          <cell r="N278" t="str">
            <v>Equity Inv-Pr-At Acquis</v>
          </cell>
          <cell r="O278" t="str">
            <v>484004</v>
          </cell>
          <cell r="P278">
            <v>277</v>
          </cell>
          <cell r="Q278" t="str">
            <v>484004</v>
          </cell>
          <cell r="R278" t="str">
            <v>EIPAtAcq</v>
          </cell>
          <cell r="S278" t="str">
            <v>A</v>
          </cell>
          <cell r="T278" t="str">
            <v>4840.RUS.NEES</v>
          </cell>
          <cell r="U278" t="str">
            <v>FA Invests Prov - at Acquisition-Related Undertakings Shares</v>
          </cell>
        </row>
        <row r="279">
          <cell r="A279">
            <v>166</v>
          </cell>
          <cell r="B279" t="str">
            <v>Balance Sheet</v>
          </cell>
          <cell r="C279">
            <v>166</v>
          </cell>
          <cell r="D279" t="str">
            <v>Net Assets</v>
          </cell>
          <cell r="E279">
            <v>166</v>
          </cell>
          <cell r="F279" t="str">
            <v>Fixed Assets</v>
          </cell>
          <cell r="G279">
            <v>264</v>
          </cell>
          <cell r="H279" t="str">
            <v>Fixed Asset Investments</v>
          </cell>
          <cell r="I279">
            <v>264</v>
          </cell>
          <cell r="J279" t="str">
            <v>Equity Investments</v>
          </cell>
          <cell r="K279">
            <v>264</v>
          </cell>
          <cell r="L279" t="str">
            <v>Equity Investments</v>
          </cell>
          <cell r="M279" t="e">
            <v>#N/A</v>
          </cell>
          <cell r="N279" t="str">
            <v>Equity Inv-Pr-At Disposal</v>
          </cell>
          <cell r="O279" t="str">
            <v>485004</v>
          </cell>
          <cell r="P279">
            <v>278</v>
          </cell>
          <cell r="Q279" t="str">
            <v>485004</v>
          </cell>
          <cell r="R279" t="str">
            <v>EIPAtDisp</v>
          </cell>
          <cell r="S279" t="str">
            <v>A</v>
          </cell>
          <cell r="T279" t="str">
            <v>4850.RUS.NEES</v>
          </cell>
          <cell r="U279" t="str">
            <v>FA Invests Prov - Bal at Disposal-Related Undertakings Shares</v>
          </cell>
        </row>
        <row r="280">
          <cell r="A280">
            <v>166</v>
          </cell>
          <cell r="B280" t="str">
            <v>Balance Sheet</v>
          </cell>
          <cell r="C280">
            <v>166</v>
          </cell>
          <cell r="D280" t="str">
            <v>Net Assets</v>
          </cell>
          <cell r="E280">
            <v>166</v>
          </cell>
          <cell r="F280" t="str">
            <v>Fixed Assets</v>
          </cell>
          <cell r="G280">
            <v>264</v>
          </cell>
          <cell r="H280" t="str">
            <v>Fixed Asset Investments</v>
          </cell>
          <cell r="I280">
            <v>264</v>
          </cell>
          <cell r="J280" t="str">
            <v>Equity Investments</v>
          </cell>
          <cell r="K280">
            <v>264</v>
          </cell>
          <cell r="L280" t="str">
            <v>Equity Investments</v>
          </cell>
          <cell r="M280" t="e">
            <v>#N/A</v>
          </cell>
          <cell r="N280" t="str">
            <v>Equity Inv-Pr-Oth Movements</v>
          </cell>
          <cell r="O280" t="str">
            <v>488004</v>
          </cell>
          <cell r="P280">
            <v>279</v>
          </cell>
          <cell r="Q280" t="str">
            <v>488004</v>
          </cell>
          <cell r="R280" t="str">
            <v>EIPOthMvmt</v>
          </cell>
          <cell r="S280" t="str">
            <v>A</v>
          </cell>
          <cell r="T280" t="str">
            <v>4880.RUS.NEES</v>
          </cell>
          <cell r="U280" t="str">
            <v>FA Invests Prov - Other Movements-Related Undertakings Shares</v>
          </cell>
        </row>
        <row r="281">
          <cell r="A281">
            <v>166</v>
          </cell>
          <cell r="B281" t="str">
            <v>Balance Sheet</v>
          </cell>
          <cell r="C281">
            <v>166</v>
          </cell>
          <cell r="D281" t="str">
            <v>Net Assets</v>
          </cell>
          <cell r="E281">
            <v>166</v>
          </cell>
          <cell r="F281" t="str">
            <v>Fixed Assets</v>
          </cell>
          <cell r="G281">
            <v>264</v>
          </cell>
          <cell r="H281" t="str">
            <v>Fixed Asset Investments</v>
          </cell>
          <cell r="I281">
            <v>280</v>
          </cell>
          <cell r="J281" t="str">
            <v>Shares in Group Companies</v>
          </cell>
          <cell r="K281">
            <v>280</v>
          </cell>
          <cell r="L281" t="str">
            <v>Shares in Group Companies</v>
          </cell>
          <cell r="M281" t="e">
            <v>#N/A</v>
          </cell>
          <cell r="N281" t="str">
            <v>Group Shares-C-Start of Per</v>
          </cell>
          <cell r="O281" t="e">
            <v>#N/A</v>
          </cell>
          <cell r="P281">
            <v>280</v>
          </cell>
          <cell r="Q281" t="str">
            <v>471060</v>
          </cell>
          <cell r="R281" t="str">
            <v>SHGBegBal</v>
          </cell>
          <cell r="S281" t="str">
            <v>A</v>
          </cell>
          <cell r="T281" t="str">
            <v>4710.SHSORD</v>
          </cell>
          <cell r="U281" t="str">
            <v>FA Invests Cost - Start of Period</v>
          </cell>
        </row>
        <row r="282">
          <cell r="A282">
            <v>166</v>
          </cell>
          <cell r="B282" t="str">
            <v>Balance Sheet</v>
          </cell>
          <cell r="C282">
            <v>166</v>
          </cell>
          <cell r="D282" t="str">
            <v>Net Assets</v>
          </cell>
          <cell r="E282">
            <v>166</v>
          </cell>
          <cell r="F282" t="str">
            <v>Fixed Assets</v>
          </cell>
          <cell r="G282">
            <v>264</v>
          </cell>
          <cell r="H282" t="str">
            <v>Fixed Asset Investments</v>
          </cell>
          <cell r="I282">
            <v>280</v>
          </cell>
          <cell r="J282" t="str">
            <v>Shares in Group Companies</v>
          </cell>
          <cell r="K282">
            <v>280</v>
          </cell>
          <cell r="L282" t="str">
            <v>Shares in Group Companies</v>
          </cell>
          <cell r="M282" t="e">
            <v>#N/A</v>
          </cell>
          <cell r="N282" t="str">
            <v>Group Shares-C-Beg Bal-NE Elim</v>
          </cell>
          <cell r="O282" t="e">
            <v>#N/A</v>
          </cell>
          <cell r="P282">
            <v>281</v>
          </cell>
          <cell r="Q282" t="str">
            <v>4710NE</v>
          </cell>
          <cell r="R282" t="str">
            <v>SHG BB NE</v>
          </cell>
          <cell r="S282" t="str">
            <v>A</v>
          </cell>
          <cell r="T282" t="str">
            <v>4710.SHSORD</v>
          </cell>
          <cell r="U282" t="str">
            <v>FA Invests Cost - Start of Period</v>
          </cell>
        </row>
        <row r="283">
          <cell r="A283">
            <v>166</v>
          </cell>
          <cell r="B283" t="str">
            <v>Balance Sheet</v>
          </cell>
          <cell r="C283">
            <v>166</v>
          </cell>
          <cell r="D283" t="str">
            <v>Net Assets</v>
          </cell>
          <cell r="E283">
            <v>166</v>
          </cell>
          <cell r="F283" t="str">
            <v>Fixed Assets</v>
          </cell>
          <cell r="G283">
            <v>264</v>
          </cell>
          <cell r="H283" t="str">
            <v>Fixed Asset Investments</v>
          </cell>
          <cell r="I283">
            <v>280</v>
          </cell>
          <cell r="J283" t="str">
            <v>Shares in Group Companies</v>
          </cell>
          <cell r="K283">
            <v>280</v>
          </cell>
          <cell r="L283" t="str">
            <v>Shares in Group Companies</v>
          </cell>
          <cell r="M283" t="e">
            <v>#N/A</v>
          </cell>
          <cell r="N283" t="str">
            <v>Group Shares-C-Beg Bal-NY Elim</v>
          </cell>
          <cell r="O283" t="e">
            <v>#N/A</v>
          </cell>
          <cell r="P283">
            <v>282</v>
          </cell>
          <cell r="Q283" t="str">
            <v>4710NY</v>
          </cell>
          <cell r="R283" t="str">
            <v>SHG BB NY</v>
          </cell>
          <cell r="S283" t="str">
            <v>A</v>
          </cell>
          <cell r="T283" t="str">
            <v>4710.SHSORD</v>
          </cell>
          <cell r="U283" t="str">
            <v>FA Invests Cost - Start of Period</v>
          </cell>
        </row>
        <row r="284">
          <cell r="A284">
            <v>166</v>
          </cell>
          <cell r="B284" t="str">
            <v>Balance Sheet</v>
          </cell>
          <cell r="C284">
            <v>166</v>
          </cell>
          <cell r="D284" t="str">
            <v>Net Assets</v>
          </cell>
          <cell r="E284">
            <v>166</v>
          </cell>
          <cell r="F284" t="str">
            <v>Fixed Assets</v>
          </cell>
          <cell r="G284">
            <v>264</v>
          </cell>
          <cell r="H284" t="str">
            <v>Fixed Asset Investments</v>
          </cell>
          <cell r="I284">
            <v>280</v>
          </cell>
          <cell r="J284" t="str">
            <v>Shares in Group Companies</v>
          </cell>
          <cell r="K284">
            <v>280</v>
          </cell>
          <cell r="L284" t="str">
            <v>Shares in Group Companies</v>
          </cell>
          <cell r="M284" t="e">
            <v>#N/A</v>
          </cell>
          <cell r="N284" t="str">
            <v>Group Shares-C-Beg Bal-AL Elim</v>
          </cell>
          <cell r="O284" t="e">
            <v>#N/A</v>
          </cell>
          <cell r="P284">
            <v>283</v>
          </cell>
          <cell r="Q284" t="str">
            <v>4710AL</v>
          </cell>
          <cell r="R284" t="str">
            <v>SHG BB ALL</v>
          </cell>
          <cell r="S284" t="str">
            <v>A</v>
          </cell>
          <cell r="T284" t="str">
            <v>4710.SHSORD</v>
          </cell>
          <cell r="U284" t="str">
            <v>FA Invests Cost - Start of Period</v>
          </cell>
        </row>
        <row r="285">
          <cell r="A285">
            <v>166</v>
          </cell>
          <cell r="B285" t="str">
            <v>Balance Sheet</v>
          </cell>
          <cell r="C285">
            <v>166</v>
          </cell>
          <cell r="D285" t="str">
            <v>Net Assets</v>
          </cell>
          <cell r="E285">
            <v>166</v>
          </cell>
          <cell r="F285" t="str">
            <v>Fixed Assets</v>
          </cell>
          <cell r="G285">
            <v>264</v>
          </cell>
          <cell r="H285" t="str">
            <v>Fixed Asset Investments</v>
          </cell>
          <cell r="I285">
            <v>280</v>
          </cell>
          <cell r="J285" t="str">
            <v>Shares in Group Companies</v>
          </cell>
          <cell r="K285">
            <v>280</v>
          </cell>
          <cell r="L285" t="str">
            <v>Shares in Group Companies</v>
          </cell>
          <cell r="M285" t="e">
            <v>#N/A</v>
          </cell>
          <cell r="N285" t="str">
            <v>Group Shares-C-Prior Yr Adj</v>
          </cell>
          <cell r="O285" t="e">
            <v>#N/A</v>
          </cell>
          <cell r="P285">
            <v>284</v>
          </cell>
          <cell r="Q285" t="str">
            <v>471560</v>
          </cell>
          <cell r="R285" t="str">
            <v>SHGPYAdj</v>
          </cell>
          <cell r="S285" t="str">
            <v>A</v>
          </cell>
          <cell r="T285" t="str">
            <v>4715.SHSORD</v>
          </cell>
          <cell r="U285" t="str">
            <v>FA Invests Cost - Prior Year Adjustment</v>
          </cell>
        </row>
        <row r="286">
          <cell r="A286">
            <v>166</v>
          </cell>
          <cell r="B286" t="str">
            <v>Balance Sheet</v>
          </cell>
          <cell r="C286">
            <v>166</v>
          </cell>
          <cell r="D286" t="str">
            <v>Net Assets</v>
          </cell>
          <cell r="E286">
            <v>166</v>
          </cell>
          <cell r="F286" t="str">
            <v>Fixed Assets</v>
          </cell>
          <cell r="G286">
            <v>264</v>
          </cell>
          <cell r="H286" t="str">
            <v>Fixed Asset Investments</v>
          </cell>
          <cell r="I286">
            <v>280</v>
          </cell>
          <cell r="J286" t="str">
            <v>Shares in Group Companies</v>
          </cell>
          <cell r="K286">
            <v>280</v>
          </cell>
          <cell r="L286" t="str">
            <v>Shares in Group Companies</v>
          </cell>
          <cell r="M286" t="e">
            <v>#N/A</v>
          </cell>
          <cell r="N286" t="str">
            <v>Group Shares-C-Additions</v>
          </cell>
          <cell r="O286" t="e">
            <v>#N/A</v>
          </cell>
          <cell r="P286">
            <v>285</v>
          </cell>
          <cell r="Q286" t="str">
            <v>472060</v>
          </cell>
          <cell r="R286" t="str">
            <v>SHGAdds</v>
          </cell>
          <cell r="S286" t="str">
            <v>A</v>
          </cell>
          <cell r="T286" t="str">
            <v>4720.SHSORD</v>
          </cell>
          <cell r="U286" t="str">
            <v>FA Invests Cost - Additions</v>
          </cell>
        </row>
        <row r="287">
          <cell r="A287">
            <v>166</v>
          </cell>
          <cell r="B287" t="str">
            <v>Balance Sheet</v>
          </cell>
          <cell r="C287">
            <v>166</v>
          </cell>
          <cell r="D287" t="str">
            <v>Net Assets</v>
          </cell>
          <cell r="E287">
            <v>166</v>
          </cell>
          <cell r="F287" t="str">
            <v>Fixed Assets</v>
          </cell>
          <cell r="G287">
            <v>264</v>
          </cell>
          <cell r="H287" t="str">
            <v>Fixed Asset Investments</v>
          </cell>
          <cell r="I287">
            <v>280</v>
          </cell>
          <cell r="J287" t="str">
            <v>Shares in Group Companies</v>
          </cell>
          <cell r="K287">
            <v>280</v>
          </cell>
          <cell r="L287" t="str">
            <v>Shares in Group Companies</v>
          </cell>
          <cell r="M287" t="e">
            <v>#N/A</v>
          </cell>
          <cell r="N287" t="str">
            <v>Group Shares-C-Adds-NE Elim</v>
          </cell>
          <cell r="O287" t="e">
            <v>#N/A</v>
          </cell>
          <cell r="P287">
            <v>286</v>
          </cell>
          <cell r="Q287" t="str">
            <v>4720NE</v>
          </cell>
          <cell r="R287" t="str">
            <v>SHGAdds NE</v>
          </cell>
          <cell r="S287" t="str">
            <v>A</v>
          </cell>
          <cell r="T287" t="str">
            <v>4720.SHSORD</v>
          </cell>
          <cell r="U287" t="str">
            <v>FA Invests Cost - Additions</v>
          </cell>
        </row>
        <row r="288">
          <cell r="A288">
            <v>166</v>
          </cell>
          <cell r="B288" t="str">
            <v>Balance Sheet</v>
          </cell>
          <cell r="C288">
            <v>166</v>
          </cell>
          <cell r="D288" t="str">
            <v>Net Assets</v>
          </cell>
          <cell r="E288">
            <v>166</v>
          </cell>
          <cell r="F288" t="str">
            <v>Fixed Assets</v>
          </cell>
          <cell r="G288">
            <v>264</v>
          </cell>
          <cell r="H288" t="str">
            <v>Fixed Asset Investments</v>
          </cell>
          <cell r="I288">
            <v>280</v>
          </cell>
          <cell r="J288" t="str">
            <v>Shares in Group Companies</v>
          </cell>
          <cell r="K288">
            <v>280</v>
          </cell>
          <cell r="L288" t="str">
            <v>Shares in Group Companies</v>
          </cell>
          <cell r="M288" t="e">
            <v>#N/A</v>
          </cell>
          <cell r="N288" t="str">
            <v>Group Shares-C-Adds-NY Elim</v>
          </cell>
          <cell r="O288" t="e">
            <v>#N/A</v>
          </cell>
          <cell r="P288">
            <v>287</v>
          </cell>
          <cell r="Q288" t="str">
            <v>4720NY</v>
          </cell>
          <cell r="R288" t="str">
            <v>SHGAdds NY</v>
          </cell>
          <cell r="S288" t="str">
            <v>A</v>
          </cell>
          <cell r="T288" t="str">
            <v>4720.SHSORD</v>
          </cell>
          <cell r="U288" t="str">
            <v>FA Invests Cost - Additions</v>
          </cell>
        </row>
        <row r="289">
          <cell r="A289">
            <v>166</v>
          </cell>
          <cell r="B289" t="str">
            <v>Balance Sheet</v>
          </cell>
          <cell r="C289">
            <v>166</v>
          </cell>
          <cell r="D289" t="str">
            <v>Net Assets</v>
          </cell>
          <cell r="E289">
            <v>166</v>
          </cell>
          <cell r="F289" t="str">
            <v>Fixed Assets</v>
          </cell>
          <cell r="G289">
            <v>264</v>
          </cell>
          <cell r="H289" t="str">
            <v>Fixed Asset Investments</v>
          </cell>
          <cell r="I289">
            <v>280</v>
          </cell>
          <cell r="J289" t="str">
            <v>Shares in Group Companies</v>
          </cell>
          <cell r="K289">
            <v>280</v>
          </cell>
          <cell r="L289" t="str">
            <v>Shares in Group Companies</v>
          </cell>
          <cell r="M289" t="e">
            <v>#N/A</v>
          </cell>
          <cell r="N289" t="str">
            <v>Group Shares-C-Adds-ALL Elim</v>
          </cell>
          <cell r="O289" t="e">
            <v>#N/A</v>
          </cell>
          <cell r="P289">
            <v>288</v>
          </cell>
          <cell r="Q289" t="str">
            <v>4720AL</v>
          </cell>
          <cell r="R289" t="str">
            <v>SHGAdds AL</v>
          </cell>
          <cell r="S289" t="str">
            <v>A</v>
          </cell>
          <cell r="T289" t="str">
            <v>4720.SHSORD</v>
          </cell>
          <cell r="U289" t="str">
            <v>FA Invests Cost - Additions</v>
          </cell>
        </row>
        <row r="290">
          <cell r="A290">
            <v>166</v>
          </cell>
          <cell r="B290" t="str">
            <v>Balance Sheet</v>
          </cell>
          <cell r="C290">
            <v>166</v>
          </cell>
          <cell r="D290" t="str">
            <v>Net Assets</v>
          </cell>
          <cell r="E290">
            <v>166</v>
          </cell>
          <cell r="F290" t="str">
            <v>Fixed Assets</v>
          </cell>
          <cell r="G290">
            <v>264</v>
          </cell>
          <cell r="H290" t="str">
            <v>Fixed Asset Investments</v>
          </cell>
          <cell r="I290">
            <v>280</v>
          </cell>
          <cell r="J290" t="str">
            <v>Shares in Group Companies</v>
          </cell>
          <cell r="K290">
            <v>280</v>
          </cell>
          <cell r="L290" t="str">
            <v>Shares in Group Companies</v>
          </cell>
          <cell r="M290" t="e">
            <v>#N/A</v>
          </cell>
          <cell r="N290" t="str">
            <v>Group Shares-C-Sh Curr Per P&amp;L</v>
          </cell>
          <cell r="O290" t="e">
            <v>#N/A</v>
          </cell>
          <cell r="P290">
            <v>289</v>
          </cell>
          <cell r="Q290" t="str">
            <v>472560</v>
          </cell>
          <cell r="R290" t="str">
            <v>SHGCurrP&amp;L</v>
          </cell>
          <cell r="S290" t="str">
            <v>A</v>
          </cell>
          <cell r="T290" t="str">
            <v>4725.SHSORD</v>
          </cell>
          <cell r="U290" t="str">
            <v>FA Invests Cost - Sh Cur Per Prof/(Loss)</v>
          </cell>
        </row>
        <row r="291">
          <cell r="A291">
            <v>166</v>
          </cell>
          <cell r="B291" t="str">
            <v>Balance Sheet</v>
          </cell>
          <cell r="C291">
            <v>166</v>
          </cell>
          <cell r="D291" t="str">
            <v>Net Assets</v>
          </cell>
          <cell r="E291">
            <v>166</v>
          </cell>
          <cell r="F291" t="str">
            <v>Fixed Assets</v>
          </cell>
          <cell r="G291">
            <v>264</v>
          </cell>
          <cell r="H291" t="str">
            <v>Fixed Asset Investments</v>
          </cell>
          <cell r="I291">
            <v>280</v>
          </cell>
          <cell r="J291" t="str">
            <v>Shares in Group Companies</v>
          </cell>
          <cell r="K291">
            <v>280</v>
          </cell>
          <cell r="L291" t="str">
            <v>Shares in Group Companies</v>
          </cell>
          <cell r="M291" t="e">
            <v>#N/A</v>
          </cell>
          <cell r="N291" t="str">
            <v>Group Shares-C-Curr P&amp;L-NE Elm</v>
          </cell>
          <cell r="O291" t="e">
            <v>#N/A</v>
          </cell>
          <cell r="P291">
            <v>290</v>
          </cell>
          <cell r="Q291" t="str">
            <v>4725NE</v>
          </cell>
          <cell r="R291" t="str">
            <v>SHG PL NE</v>
          </cell>
          <cell r="S291" t="str">
            <v>A</v>
          </cell>
          <cell r="T291" t="str">
            <v>4725.SHSORD</v>
          </cell>
          <cell r="U291" t="str">
            <v>FA Invests Cost - Sh Cur Per Prof/(Loss)</v>
          </cell>
        </row>
        <row r="292">
          <cell r="A292">
            <v>166</v>
          </cell>
          <cell r="B292" t="str">
            <v>Balance Sheet</v>
          </cell>
          <cell r="C292">
            <v>166</v>
          </cell>
          <cell r="D292" t="str">
            <v>Net Assets</v>
          </cell>
          <cell r="E292">
            <v>166</v>
          </cell>
          <cell r="F292" t="str">
            <v>Fixed Assets</v>
          </cell>
          <cell r="G292">
            <v>264</v>
          </cell>
          <cell r="H292" t="str">
            <v>Fixed Asset Investments</v>
          </cell>
          <cell r="I292">
            <v>280</v>
          </cell>
          <cell r="J292" t="str">
            <v>Shares in Group Companies</v>
          </cell>
          <cell r="K292">
            <v>280</v>
          </cell>
          <cell r="L292" t="str">
            <v>Shares in Group Companies</v>
          </cell>
          <cell r="M292" t="e">
            <v>#N/A</v>
          </cell>
          <cell r="N292" t="str">
            <v>Group Shares-C-Curr P&amp;L-NY Elm</v>
          </cell>
          <cell r="O292" t="e">
            <v>#N/A</v>
          </cell>
          <cell r="P292">
            <v>291</v>
          </cell>
          <cell r="Q292" t="str">
            <v>4725NY</v>
          </cell>
          <cell r="R292" t="str">
            <v>SHG PL NY</v>
          </cell>
          <cell r="S292" t="str">
            <v>A</v>
          </cell>
          <cell r="T292" t="str">
            <v>4725.SHSORD</v>
          </cell>
          <cell r="U292" t="str">
            <v>FA Invests Cost - Sh Cur Per Prof/(Loss)</v>
          </cell>
        </row>
        <row r="293">
          <cell r="A293">
            <v>166</v>
          </cell>
          <cell r="B293" t="str">
            <v>Balance Sheet</v>
          </cell>
          <cell r="C293">
            <v>166</v>
          </cell>
          <cell r="D293" t="str">
            <v>Net Assets</v>
          </cell>
          <cell r="E293">
            <v>166</v>
          </cell>
          <cell r="F293" t="str">
            <v>Fixed Assets</v>
          </cell>
          <cell r="G293">
            <v>264</v>
          </cell>
          <cell r="H293" t="str">
            <v>Fixed Asset Investments</v>
          </cell>
          <cell r="I293">
            <v>280</v>
          </cell>
          <cell r="J293" t="str">
            <v>Shares in Group Companies</v>
          </cell>
          <cell r="K293">
            <v>280</v>
          </cell>
          <cell r="L293" t="str">
            <v>Shares in Group Companies</v>
          </cell>
          <cell r="M293" t="e">
            <v>#N/A</v>
          </cell>
          <cell r="N293" t="str">
            <v>Group Shares-C-Curr P&amp;L-AL Elm</v>
          </cell>
          <cell r="O293" t="e">
            <v>#N/A</v>
          </cell>
          <cell r="P293">
            <v>292</v>
          </cell>
          <cell r="Q293" t="str">
            <v>4725AL</v>
          </cell>
          <cell r="R293" t="str">
            <v>SHG PL ALL</v>
          </cell>
          <cell r="S293" t="str">
            <v>A</v>
          </cell>
          <cell r="T293" t="str">
            <v>4725.SHSORD</v>
          </cell>
          <cell r="U293" t="str">
            <v>FA Invests Cost - Sh Cur Per Prof/(Loss)</v>
          </cell>
        </row>
        <row r="294">
          <cell r="A294">
            <v>166</v>
          </cell>
          <cell r="B294" t="str">
            <v>Balance Sheet</v>
          </cell>
          <cell r="C294">
            <v>166</v>
          </cell>
          <cell r="D294" t="str">
            <v>Net Assets</v>
          </cell>
          <cell r="E294">
            <v>166</v>
          </cell>
          <cell r="F294" t="str">
            <v>Fixed Assets</v>
          </cell>
          <cell r="G294">
            <v>264</v>
          </cell>
          <cell r="H294" t="str">
            <v>Fixed Asset Investments</v>
          </cell>
          <cell r="I294">
            <v>280</v>
          </cell>
          <cell r="J294" t="str">
            <v>Shares in Group Companies</v>
          </cell>
          <cell r="K294">
            <v>280</v>
          </cell>
          <cell r="L294" t="str">
            <v>Shares in Group Companies</v>
          </cell>
          <cell r="M294" t="e">
            <v>#N/A</v>
          </cell>
          <cell r="N294" t="str">
            <v>Group Shares-C-Disposals</v>
          </cell>
          <cell r="O294" t="e">
            <v>#N/A</v>
          </cell>
          <cell r="P294">
            <v>293</v>
          </cell>
          <cell r="Q294" t="str">
            <v>473060</v>
          </cell>
          <cell r="R294" t="str">
            <v>SHGDisp</v>
          </cell>
          <cell r="S294" t="str">
            <v>A</v>
          </cell>
          <cell r="T294" t="str">
            <v>4730.SHSORD</v>
          </cell>
          <cell r="U294" t="str">
            <v>FA Invests Cost - Disposals</v>
          </cell>
        </row>
        <row r="295">
          <cell r="A295">
            <v>166</v>
          </cell>
          <cell r="B295" t="str">
            <v>Balance Sheet</v>
          </cell>
          <cell r="C295">
            <v>166</v>
          </cell>
          <cell r="D295" t="str">
            <v>Net Assets</v>
          </cell>
          <cell r="E295">
            <v>166</v>
          </cell>
          <cell r="F295" t="str">
            <v>Fixed Assets</v>
          </cell>
          <cell r="G295">
            <v>264</v>
          </cell>
          <cell r="H295" t="str">
            <v>Fixed Asset Investments</v>
          </cell>
          <cell r="I295">
            <v>280</v>
          </cell>
          <cell r="J295" t="str">
            <v>Shares in Group Companies</v>
          </cell>
          <cell r="K295">
            <v>280</v>
          </cell>
          <cell r="L295" t="str">
            <v>Shares in Group Companies</v>
          </cell>
          <cell r="M295" t="e">
            <v>#N/A</v>
          </cell>
          <cell r="N295" t="str">
            <v>Group Shares-C-At Acquis</v>
          </cell>
          <cell r="O295" t="e">
            <v>#N/A</v>
          </cell>
          <cell r="P295">
            <v>294</v>
          </cell>
          <cell r="Q295" t="str">
            <v>474060</v>
          </cell>
          <cell r="R295" t="str">
            <v>SHGAtAcq</v>
          </cell>
          <cell r="S295" t="str">
            <v>A</v>
          </cell>
          <cell r="T295" t="str">
            <v>4740.SHSORD</v>
          </cell>
          <cell r="U295" t="str">
            <v>FA Invests Cost - at Acquisition</v>
          </cell>
        </row>
        <row r="296">
          <cell r="A296">
            <v>166</v>
          </cell>
          <cell r="B296" t="str">
            <v>Balance Sheet</v>
          </cell>
          <cell r="C296">
            <v>166</v>
          </cell>
          <cell r="D296" t="str">
            <v>Net Assets</v>
          </cell>
          <cell r="E296">
            <v>166</v>
          </cell>
          <cell r="F296" t="str">
            <v>Fixed Assets</v>
          </cell>
          <cell r="G296">
            <v>264</v>
          </cell>
          <cell r="H296" t="str">
            <v>Fixed Asset Investments</v>
          </cell>
          <cell r="I296">
            <v>280</v>
          </cell>
          <cell r="J296" t="str">
            <v>Shares in Group Companies</v>
          </cell>
          <cell r="K296">
            <v>280</v>
          </cell>
          <cell r="L296" t="str">
            <v>Shares in Group Companies</v>
          </cell>
          <cell r="M296" t="e">
            <v>#N/A</v>
          </cell>
          <cell r="N296" t="str">
            <v>Group Shares-C-At Acq-NE Elim</v>
          </cell>
          <cell r="O296" t="e">
            <v>#N/A</v>
          </cell>
          <cell r="P296">
            <v>295</v>
          </cell>
          <cell r="Q296" t="str">
            <v>4740NE</v>
          </cell>
          <cell r="R296" t="str">
            <v>SHG Acq NE</v>
          </cell>
          <cell r="S296" t="str">
            <v>A</v>
          </cell>
          <cell r="T296" t="str">
            <v>4740.SHSORD</v>
          </cell>
          <cell r="U296" t="str">
            <v>FA Invests Cost - at Acquisition</v>
          </cell>
        </row>
        <row r="297">
          <cell r="A297">
            <v>166</v>
          </cell>
          <cell r="B297" t="str">
            <v>Balance Sheet</v>
          </cell>
          <cell r="C297">
            <v>166</v>
          </cell>
          <cell r="D297" t="str">
            <v>Net Assets</v>
          </cell>
          <cell r="E297">
            <v>166</v>
          </cell>
          <cell r="F297" t="str">
            <v>Fixed Assets</v>
          </cell>
          <cell r="G297">
            <v>264</v>
          </cell>
          <cell r="H297" t="str">
            <v>Fixed Asset Investments</v>
          </cell>
          <cell r="I297">
            <v>280</v>
          </cell>
          <cell r="J297" t="str">
            <v>Shares in Group Companies</v>
          </cell>
          <cell r="K297">
            <v>280</v>
          </cell>
          <cell r="L297" t="str">
            <v>Shares in Group Companies</v>
          </cell>
          <cell r="M297" t="e">
            <v>#N/A</v>
          </cell>
          <cell r="N297" t="str">
            <v>Group Shares-C-At Acq-NY Elim</v>
          </cell>
          <cell r="O297" t="e">
            <v>#N/A</v>
          </cell>
          <cell r="P297">
            <v>296</v>
          </cell>
          <cell r="Q297" t="str">
            <v>4740NY</v>
          </cell>
          <cell r="R297" t="str">
            <v>SHG Acq NY</v>
          </cell>
          <cell r="S297" t="str">
            <v>A</v>
          </cell>
          <cell r="T297" t="str">
            <v>4740.SHSORD</v>
          </cell>
          <cell r="U297" t="str">
            <v>FA Invests Cost - at Acquisition</v>
          </cell>
        </row>
        <row r="298">
          <cell r="A298">
            <v>166</v>
          </cell>
          <cell r="B298" t="str">
            <v>Balance Sheet</v>
          </cell>
          <cell r="C298">
            <v>166</v>
          </cell>
          <cell r="D298" t="str">
            <v>Net Assets</v>
          </cell>
          <cell r="E298">
            <v>166</v>
          </cell>
          <cell r="F298" t="str">
            <v>Fixed Assets</v>
          </cell>
          <cell r="G298">
            <v>264</v>
          </cell>
          <cell r="H298" t="str">
            <v>Fixed Asset Investments</v>
          </cell>
          <cell r="I298">
            <v>280</v>
          </cell>
          <cell r="J298" t="str">
            <v>Shares in Group Companies</v>
          </cell>
          <cell r="K298">
            <v>280</v>
          </cell>
          <cell r="L298" t="str">
            <v>Shares in Group Companies</v>
          </cell>
          <cell r="M298" t="e">
            <v>#N/A</v>
          </cell>
          <cell r="N298" t="str">
            <v>Group Shares-C-At Acq-ALL Elim</v>
          </cell>
          <cell r="O298" t="e">
            <v>#N/A</v>
          </cell>
          <cell r="P298">
            <v>297</v>
          </cell>
          <cell r="Q298" t="str">
            <v>4740AL</v>
          </cell>
          <cell r="R298" t="str">
            <v>SHG Acq AL</v>
          </cell>
          <cell r="S298" t="str">
            <v>A</v>
          </cell>
          <cell r="T298" t="str">
            <v>4740.SHSORD</v>
          </cell>
          <cell r="U298" t="str">
            <v>FA Invests Cost - at Acquisition</v>
          </cell>
        </row>
        <row r="299">
          <cell r="A299">
            <v>166</v>
          </cell>
          <cell r="B299" t="str">
            <v>Balance Sheet</v>
          </cell>
          <cell r="C299">
            <v>166</v>
          </cell>
          <cell r="D299" t="str">
            <v>Net Assets</v>
          </cell>
          <cell r="E299">
            <v>166</v>
          </cell>
          <cell r="F299" t="str">
            <v>Fixed Assets</v>
          </cell>
          <cell r="G299">
            <v>264</v>
          </cell>
          <cell r="H299" t="str">
            <v>Fixed Asset Investments</v>
          </cell>
          <cell r="I299">
            <v>280</v>
          </cell>
          <cell r="J299" t="str">
            <v>Shares in Group Companies</v>
          </cell>
          <cell r="K299">
            <v>280</v>
          </cell>
          <cell r="L299" t="str">
            <v>Shares in Group Companies</v>
          </cell>
          <cell r="M299" t="e">
            <v>#N/A</v>
          </cell>
          <cell r="N299" t="str">
            <v>Group Shares-C-At Disposal</v>
          </cell>
          <cell r="O299" t="e">
            <v>#N/A</v>
          </cell>
          <cell r="P299">
            <v>298</v>
          </cell>
          <cell r="Q299" t="str">
            <v>475060</v>
          </cell>
          <cell r="R299" t="str">
            <v>SHGAtDisp</v>
          </cell>
          <cell r="S299" t="str">
            <v>A</v>
          </cell>
          <cell r="T299" t="str">
            <v>4750.SHSORD</v>
          </cell>
          <cell r="U299" t="str">
            <v>FA Invests Cost - Bal at Disposal</v>
          </cell>
        </row>
        <row r="300">
          <cell r="A300">
            <v>166</v>
          </cell>
          <cell r="B300" t="str">
            <v>Balance Sheet</v>
          </cell>
          <cell r="C300">
            <v>166</v>
          </cell>
          <cell r="D300" t="str">
            <v>Net Assets</v>
          </cell>
          <cell r="E300">
            <v>166</v>
          </cell>
          <cell r="F300" t="str">
            <v>Fixed Assets</v>
          </cell>
          <cell r="G300">
            <v>264</v>
          </cell>
          <cell r="H300" t="str">
            <v>Fixed Asset Investments</v>
          </cell>
          <cell r="I300">
            <v>280</v>
          </cell>
          <cell r="J300" t="str">
            <v>Shares in Group Companies</v>
          </cell>
          <cell r="K300">
            <v>280</v>
          </cell>
          <cell r="L300" t="str">
            <v>Shares in Group Companies</v>
          </cell>
          <cell r="M300" t="e">
            <v>#N/A</v>
          </cell>
          <cell r="N300" t="str">
            <v>Group Shares-C-At Disp-NE Elim</v>
          </cell>
          <cell r="O300" t="e">
            <v>#N/A</v>
          </cell>
          <cell r="P300">
            <v>299</v>
          </cell>
          <cell r="Q300" t="str">
            <v>4750NE</v>
          </cell>
          <cell r="R300" t="str">
            <v>SHGDisp NE</v>
          </cell>
          <cell r="S300" t="str">
            <v>A</v>
          </cell>
          <cell r="T300" t="str">
            <v>4750.SHSORD</v>
          </cell>
          <cell r="U300" t="str">
            <v>FA Invests Cost - Bal at Disposal</v>
          </cell>
        </row>
        <row r="301">
          <cell r="A301">
            <v>166</v>
          </cell>
          <cell r="B301" t="str">
            <v>Balance Sheet</v>
          </cell>
          <cell r="C301">
            <v>166</v>
          </cell>
          <cell r="D301" t="str">
            <v>Net Assets</v>
          </cell>
          <cell r="E301">
            <v>166</v>
          </cell>
          <cell r="F301" t="str">
            <v>Fixed Assets</v>
          </cell>
          <cell r="G301">
            <v>264</v>
          </cell>
          <cell r="H301" t="str">
            <v>Fixed Asset Investments</v>
          </cell>
          <cell r="I301">
            <v>280</v>
          </cell>
          <cell r="J301" t="str">
            <v>Shares in Group Companies</v>
          </cell>
          <cell r="K301">
            <v>280</v>
          </cell>
          <cell r="L301" t="str">
            <v>Shares in Group Companies</v>
          </cell>
          <cell r="M301" t="e">
            <v>#N/A</v>
          </cell>
          <cell r="N301" t="str">
            <v>Group Shares-C-At Disp-NY Elim</v>
          </cell>
          <cell r="O301" t="e">
            <v>#N/A</v>
          </cell>
          <cell r="P301">
            <v>300</v>
          </cell>
          <cell r="Q301" t="str">
            <v>4750NY</v>
          </cell>
          <cell r="R301" t="str">
            <v>SHGDisp NY</v>
          </cell>
          <cell r="S301" t="str">
            <v>A</v>
          </cell>
          <cell r="T301" t="str">
            <v>4750.SHSORD</v>
          </cell>
          <cell r="U301" t="str">
            <v>FA Invests Cost - Bal at Disposal</v>
          </cell>
        </row>
        <row r="302">
          <cell r="A302">
            <v>166</v>
          </cell>
          <cell r="B302" t="str">
            <v>Balance Sheet</v>
          </cell>
          <cell r="C302">
            <v>166</v>
          </cell>
          <cell r="D302" t="str">
            <v>Net Assets</v>
          </cell>
          <cell r="E302">
            <v>166</v>
          </cell>
          <cell r="F302" t="str">
            <v>Fixed Assets</v>
          </cell>
          <cell r="G302">
            <v>264</v>
          </cell>
          <cell r="H302" t="str">
            <v>Fixed Asset Investments</v>
          </cell>
          <cell r="I302">
            <v>280</v>
          </cell>
          <cell r="J302" t="str">
            <v>Shares in Group Companies</v>
          </cell>
          <cell r="K302">
            <v>280</v>
          </cell>
          <cell r="L302" t="str">
            <v>Shares in Group Companies</v>
          </cell>
          <cell r="M302" t="e">
            <v>#N/A</v>
          </cell>
          <cell r="N302" t="str">
            <v>Group Shares-C-At Disp-AL Elim</v>
          </cell>
          <cell r="O302" t="e">
            <v>#N/A</v>
          </cell>
          <cell r="P302">
            <v>301</v>
          </cell>
          <cell r="Q302" t="str">
            <v>4750AL</v>
          </cell>
          <cell r="R302" t="str">
            <v>SHGDisp AL</v>
          </cell>
          <cell r="S302" t="str">
            <v>A</v>
          </cell>
          <cell r="T302" t="str">
            <v>4750.SHSORD</v>
          </cell>
          <cell r="U302" t="str">
            <v>FA Invests Cost - Bal at Disposal</v>
          </cell>
        </row>
        <row r="303">
          <cell r="A303">
            <v>166</v>
          </cell>
          <cell r="B303" t="str">
            <v>Balance Sheet</v>
          </cell>
          <cell r="C303">
            <v>166</v>
          </cell>
          <cell r="D303" t="str">
            <v>Net Assets</v>
          </cell>
          <cell r="E303">
            <v>166</v>
          </cell>
          <cell r="F303" t="str">
            <v>Fixed Assets</v>
          </cell>
          <cell r="G303">
            <v>264</v>
          </cell>
          <cell r="H303" t="str">
            <v>Fixed Asset Investments</v>
          </cell>
          <cell r="I303">
            <v>280</v>
          </cell>
          <cell r="J303" t="str">
            <v>Shares in Group Companies</v>
          </cell>
          <cell r="K303">
            <v>280</v>
          </cell>
          <cell r="L303" t="str">
            <v>Shares in Group Companies</v>
          </cell>
          <cell r="M303" t="e">
            <v>#N/A</v>
          </cell>
          <cell r="N303" t="str">
            <v>Group Shares-C-Divs from JVs</v>
          </cell>
          <cell r="O303" t="e">
            <v>#N/A</v>
          </cell>
          <cell r="P303">
            <v>302</v>
          </cell>
          <cell r="Q303" t="str">
            <v>476060</v>
          </cell>
          <cell r="R303" t="str">
            <v>SHGDivJV</v>
          </cell>
          <cell r="S303" t="str">
            <v>A</v>
          </cell>
          <cell r="T303" t="str">
            <v>4760.SHSORD</v>
          </cell>
          <cell r="U303" t="str">
            <v>FA Invests Cost - Dividends from JV's</v>
          </cell>
        </row>
        <row r="304">
          <cell r="A304">
            <v>166</v>
          </cell>
          <cell r="B304" t="str">
            <v>Balance Sheet</v>
          </cell>
          <cell r="C304">
            <v>166</v>
          </cell>
          <cell r="D304" t="str">
            <v>Net Assets</v>
          </cell>
          <cell r="E304">
            <v>166</v>
          </cell>
          <cell r="F304" t="str">
            <v>Fixed Assets</v>
          </cell>
          <cell r="G304">
            <v>264</v>
          </cell>
          <cell r="H304" t="str">
            <v>Fixed Asset Investments</v>
          </cell>
          <cell r="I304">
            <v>280</v>
          </cell>
          <cell r="J304" t="str">
            <v>Shares in Group Companies</v>
          </cell>
          <cell r="K304">
            <v>280</v>
          </cell>
          <cell r="L304" t="str">
            <v>Shares in Group Companies</v>
          </cell>
          <cell r="M304" t="e">
            <v>#N/A</v>
          </cell>
          <cell r="N304" t="str">
            <v>Group Shares-C-Oth Movements</v>
          </cell>
          <cell r="O304" t="e">
            <v>#N/A</v>
          </cell>
          <cell r="P304">
            <v>303</v>
          </cell>
          <cell r="Q304" t="str">
            <v>478060</v>
          </cell>
          <cell r="R304" t="str">
            <v>SHGOthMvmt</v>
          </cell>
          <cell r="S304" t="str">
            <v>A</v>
          </cell>
          <cell r="T304" t="str">
            <v>4780.SHSORD</v>
          </cell>
          <cell r="U304" t="str">
            <v>FA Invests Cost - Other Movements</v>
          </cell>
        </row>
        <row r="305">
          <cell r="A305">
            <v>166</v>
          </cell>
          <cell r="B305" t="str">
            <v>Balance Sheet</v>
          </cell>
          <cell r="C305">
            <v>166</v>
          </cell>
          <cell r="D305" t="str">
            <v>Net Assets</v>
          </cell>
          <cell r="E305">
            <v>166</v>
          </cell>
          <cell r="F305" t="str">
            <v>Fixed Assets</v>
          </cell>
          <cell r="G305">
            <v>264</v>
          </cell>
          <cell r="H305" t="str">
            <v>Fixed Asset Investments</v>
          </cell>
          <cell r="I305">
            <v>280</v>
          </cell>
          <cell r="J305" t="str">
            <v>Shares in Group Companies</v>
          </cell>
          <cell r="K305">
            <v>280</v>
          </cell>
          <cell r="L305" t="str">
            <v>Shares in Group Companies</v>
          </cell>
          <cell r="M305" t="e">
            <v>#N/A</v>
          </cell>
          <cell r="N305" t="str">
            <v>Group Shares-C-Oth Mvmt-NE Elm</v>
          </cell>
          <cell r="O305" t="e">
            <v>#N/A</v>
          </cell>
          <cell r="P305">
            <v>304</v>
          </cell>
          <cell r="Q305" t="str">
            <v>4780NE</v>
          </cell>
          <cell r="R305" t="str">
            <v>SHG OM NE</v>
          </cell>
          <cell r="S305" t="str">
            <v>A</v>
          </cell>
          <cell r="T305" t="str">
            <v>4780.SHSORD</v>
          </cell>
          <cell r="U305" t="str">
            <v>FA Invests Cost - Other Movements</v>
          </cell>
        </row>
        <row r="306">
          <cell r="A306">
            <v>166</v>
          </cell>
          <cell r="B306" t="str">
            <v>Balance Sheet</v>
          </cell>
          <cell r="C306">
            <v>166</v>
          </cell>
          <cell r="D306" t="str">
            <v>Net Assets</v>
          </cell>
          <cell r="E306">
            <v>166</v>
          </cell>
          <cell r="F306" t="str">
            <v>Fixed Assets</v>
          </cell>
          <cell r="G306">
            <v>264</v>
          </cell>
          <cell r="H306" t="str">
            <v>Fixed Asset Investments</v>
          </cell>
          <cell r="I306">
            <v>280</v>
          </cell>
          <cell r="J306" t="str">
            <v>Shares in Group Companies</v>
          </cell>
          <cell r="K306">
            <v>280</v>
          </cell>
          <cell r="L306" t="str">
            <v>Shares in Group Companies</v>
          </cell>
          <cell r="M306" t="e">
            <v>#N/A</v>
          </cell>
          <cell r="N306" t="str">
            <v>Group Shares-C-Oth Mvmt-NY Elm</v>
          </cell>
          <cell r="O306" t="e">
            <v>#N/A</v>
          </cell>
          <cell r="P306">
            <v>305</v>
          </cell>
          <cell r="Q306" t="str">
            <v>4780NY</v>
          </cell>
          <cell r="R306" t="str">
            <v>SHG OM NY</v>
          </cell>
          <cell r="S306" t="str">
            <v>A</v>
          </cell>
          <cell r="T306" t="str">
            <v>4780.SHSORD</v>
          </cell>
          <cell r="U306" t="str">
            <v>FA Invests Cost - Other Movements</v>
          </cell>
        </row>
        <row r="307">
          <cell r="A307">
            <v>166</v>
          </cell>
          <cell r="B307" t="str">
            <v>Balance Sheet</v>
          </cell>
          <cell r="C307">
            <v>166</v>
          </cell>
          <cell r="D307" t="str">
            <v>Net Assets</v>
          </cell>
          <cell r="E307">
            <v>166</v>
          </cell>
          <cell r="F307" t="str">
            <v>Fixed Assets</v>
          </cell>
          <cell r="G307">
            <v>264</v>
          </cell>
          <cell r="H307" t="str">
            <v>Fixed Asset Investments</v>
          </cell>
          <cell r="I307">
            <v>280</v>
          </cell>
          <cell r="J307" t="str">
            <v>Shares in Group Companies</v>
          </cell>
          <cell r="K307">
            <v>280</v>
          </cell>
          <cell r="L307" t="str">
            <v>Shares in Group Companies</v>
          </cell>
          <cell r="M307" t="e">
            <v>#N/A</v>
          </cell>
          <cell r="N307" t="str">
            <v>Group Shares-C-Oth Mvmt-AL Elm</v>
          </cell>
          <cell r="O307" t="e">
            <v>#N/A</v>
          </cell>
          <cell r="P307">
            <v>306</v>
          </cell>
          <cell r="Q307" t="str">
            <v>4780AL</v>
          </cell>
          <cell r="R307" t="str">
            <v>SHG OM ALL</v>
          </cell>
          <cell r="S307" t="str">
            <v>A</v>
          </cell>
          <cell r="T307" t="str">
            <v>4780.SHSORD</v>
          </cell>
          <cell r="U307" t="str">
            <v>FA Invests Cost - Other Movements</v>
          </cell>
        </row>
        <row r="308">
          <cell r="A308">
            <v>166</v>
          </cell>
          <cell r="B308" t="str">
            <v>Balance Sheet</v>
          </cell>
          <cell r="C308">
            <v>166</v>
          </cell>
          <cell r="D308" t="str">
            <v>Net Assets</v>
          </cell>
          <cell r="E308">
            <v>166</v>
          </cell>
          <cell r="F308" t="str">
            <v>Fixed Assets</v>
          </cell>
          <cell r="G308">
            <v>264</v>
          </cell>
          <cell r="H308" t="str">
            <v>Fixed Asset Investments</v>
          </cell>
          <cell r="I308">
            <v>307</v>
          </cell>
          <cell r="J308" t="str">
            <v>Other Fixed Asset Investments</v>
          </cell>
          <cell r="K308">
            <v>307</v>
          </cell>
          <cell r="L308" t="str">
            <v>Other Fixed Asset Investments</v>
          </cell>
          <cell r="M308" t="e">
            <v>#N/A</v>
          </cell>
          <cell r="N308" t="str">
            <v>Other Inv-C-Start of Per</v>
          </cell>
          <cell r="O308" t="str">
            <v>471003</v>
          </cell>
          <cell r="P308">
            <v>307</v>
          </cell>
          <cell r="Q308" t="str">
            <v>471003</v>
          </cell>
          <cell r="R308" t="str">
            <v>OICBegBal</v>
          </cell>
          <cell r="S308" t="str">
            <v>A</v>
          </cell>
          <cell r="T308" t="str">
            <v>4710.OTHINV.NEES</v>
          </cell>
          <cell r="U308" t="str">
            <v>FA Invests Cost - Start of Period-Other Investments</v>
          </cell>
        </row>
        <row r="309">
          <cell r="A309">
            <v>166</v>
          </cell>
          <cell r="B309" t="str">
            <v>Balance Sheet</v>
          </cell>
          <cell r="C309">
            <v>166</v>
          </cell>
          <cell r="D309" t="str">
            <v>Net Assets</v>
          </cell>
          <cell r="E309">
            <v>166</v>
          </cell>
          <cell r="F309" t="str">
            <v>Fixed Assets</v>
          </cell>
          <cell r="G309">
            <v>264</v>
          </cell>
          <cell r="H309" t="str">
            <v>Fixed Asset Investments</v>
          </cell>
          <cell r="I309">
            <v>307</v>
          </cell>
          <cell r="J309" t="str">
            <v>Other Fixed Asset Investments</v>
          </cell>
          <cell r="K309">
            <v>307</v>
          </cell>
          <cell r="L309" t="str">
            <v>Other Fixed Asset Investments</v>
          </cell>
          <cell r="M309" t="e">
            <v>#N/A</v>
          </cell>
          <cell r="N309" t="str">
            <v>Other Inv-C-Prior Yr Adj</v>
          </cell>
          <cell r="O309" t="str">
            <v>471503</v>
          </cell>
          <cell r="P309">
            <v>308</v>
          </cell>
          <cell r="Q309" t="str">
            <v>471503</v>
          </cell>
          <cell r="R309" t="str">
            <v>OICPYAdj</v>
          </cell>
          <cell r="S309" t="str">
            <v>A</v>
          </cell>
          <cell r="T309" t="str">
            <v>4715.OTHINV.NEES</v>
          </cell>
          <cell r="U309" t="str">
            <v>FA Invests Cost - Prior Year Adjustment-Other Investments</v>
          </cell>
        </row>
        <row r="310">
          <cell r="A310">
            <v>166</v>
          </cell>
          <cell r="B310" t="str">
            <v>Balance Sheet</v>
          </cell>
          <cell r="C310">
            <v>166</v>
          </cell>
          <cell r="D310" t="str">
            <v>Net Assets</v>
          </cell>
          <cell r="E310">
            <v>166</v>
          </cell>
          <cell r="F310" t="str">
            <v>Fixed Assets</v>
          </cell>
          <cell r="G310">
            <v>264</v>
          </cell>
          <cell r="H310" t="str">
            <v>Fixed Asset Investments</v>
          </cell>
          <cell r="I310">
            <v>307</v>
          </cell>
          <cell r="J310" t="str">
            <v>Other Fixed Asset Investments</v>
          </cell>
          <cell r="K310">
            <v>307</v>
          </cell>
          <cell r="L310" t="str">
            <v>Other Fixed Asset Investments</v>
          </cell>
          <cell r="M310" t="e">
            <v>#N/A</v>
          </cell>
          <cell r="N310" t="str">
            <v>Other Inv-C-Additions</v>
          </cell>
          <cell r="O310" t="str">
            <v>472003</v>
          </cell>
          <cell r="P310">
            <v>309</v>
          </cell>
          <cell r="Q310" t="str">
            <v>472003</v>
          </cell>
          <cell r="R310" t="str">
            <v>OICAdds</v>
          </cell>
          <cell r="S310" t="str">
            <v>A</v>
          </cell>
          <cell r="T310" t="str">
            <v>4720.OTHINV.NEES</v>
          </cell>
          <cell r="U310" t="str">
            <v>FA Invests Cost - Additions-Other Investments</v>
          </cell>
        </row>
        <row r="311">
          <cell r="A311">
            <v>166</v>
          </cell>
          <cell r="B311" t="str">
            <v>Balance Sheet</v>
          </cell>
          <cell r="C311">
            <v>166</v>
          </cell>
          <cell r="D311" t="str">
            <v>Net Assets</v>
          </cell>
          <cell r="E311">
            <v>166</v>
          </cell>
          <cell r="F311" t="str">
            <v>Fixed Assets</v>
          </cell>
          <cell r="G311">
            <v>264</v>
          </cell>
          <cell r="H311" t="str">
            <v>Fixed Asset Investments</v>
          </cell>
          <cell r="I311">
            <v>307</v>
          </cell>
          <cell r="J311" t="str">
            <v>Other Fixed Asset Investments</v>
          </cell>
          <cell r="K311">
            <v>307</v>
          </cell>
          <cell r="L311" t="str">
            <v>Other Fixed Asset Investments</v>
          </cell>
          <cell r="M311" t="e">
            <v>#N/A</v>
          </cell>
          <cell r="N311" t="str">
            <v>Other Inv-C-Sh Curr Per P&amp;L</v>
          </cell>
          <cell r="O311" t="str">
            <v>472503</v>
          </cell>
          <cell r="P311">
            <v>310</v>
          </cell>
          <cell r="Q311" t="str">
            <v>472503</v>
          </cell>
          <cell r="R311" t="str">
            <v>OICCurrP&amp;L</v>
          </cell>
          <cell r="S311" t="str">
            <v>A</v>
          </cell>
          <cell r="T311" t="str">
            <v>4725.OTHINV.NEES</v>
          </cell>
          <cell r="U311" t="str">
            <v>FA Invests Cost - Sh Cur Per Prof/(Loss)-Other Investments</v>
          </cell>
        </row>
        <row r="312">
          <cell r="A312">
            <v>166</v>
          </cell>
          <cell r="B312" t="str">
            <v>Balance Sheet</v>
          </cell>
          <cell r="C312">
            <v>166</v>
          </cell>
          <cell r="D312" t="str">
            <v>Net Assets</v>
          </cell>
          <cell r="E312">
            <v>166</v>
          </cell>
          <cell r="F312" t="str">
            <v>Fixed Assets</v>
          </cell>
          <cell r="G312">
            <v>264</v>
          </cell>
          <cell r="H312" t="str">
            <v>Fixed Asset Investments</v>
          </cell>
          <cell r="I312">
            <v>307</v>
          </cell>
          <cell r="J312" t="str">
            <v>Other Fixed Asset Investments</v>
          </cell>
          <cell r="K312">
            <v>307</v>
          </cell>
          <cell r="L312" t="str">
            <v>Other Fixed Asset Investments</v>
          </cell>
          <cell r="M312" t="e">
            <v>#N/A</v>
          </cell>
          <cell r="N312" t="str">
            <v>Other Inv-C-Disposals</v>
          </cell>
          <cell r="O312" t="str">
            <v>473003</v>
          </cell>
          <cell r="P312">
            <v>311</v>
          </cell>
          <cell r="Q312" t="str">
            <v>473003</v>
          </cell>
          <cell r="R312" t="str">
            <v>OICDisp</v>
          </cell>
          <cell r="S312" t="str">
            <v>A</v>
          </cell>
          <cell r="T312" t="str">
            <v>4730.OTHINV.NEES</v>
          </cell>
          <cell r="U312" t="str">
            <v>FA Invests Cost - Disposals-Other Investments</v>
          </cell>
        </row>
        <row r="313">
          <cell r="A313">
            <v>166</v>
          </cell>
          <cell r="B313" t="str">
            <v>Balance Sheet</v>
          </cell>
          <cell r="C313">
            <v>166</v>
          </cell>
          <cell r="D313" t="str">
            <v>Net Assets</v>
          </cell>
          <cell r="E313">
            <v>166</v>
          </cell>
          <cell r="F313" t="str">
            <v>Fixed Assets</v>
          </cell>
          <cell r="G313">
            <v>264</v>
          </cell>
          <cell r="H313" t="str">
            <v>Fixed Asset Investments</v>
          </cell>
          <cell r="I313">
            <v>307</v>
          </cell>
          <cell r="J313" t="str">
            <v>Other Fixed Asset Investments</v>
          </cell>
          <cell r="K313">
            <v>307</v>
          </cell>
          <cell r="L313" t="str">
            <v>Other Fixed Asset Investments</v>
          </cell>
          <cell r="M313" t="e">
            <v>#N/A</v>
          </cell>
          <cell r="N313" t="str">
            <v>Other Inv-C-At Acquis</v>
          </cell>
          <cell r="O313" t="str">
            <v>474003</v>
          </cell>
          <cell r="P313">
            <v>312</v>
          </cell>
          <cell r="Q313" t="str">
            <v>474003</v>
          </cell>
          <cell r="R313" t="str">
            <v>OICAtAcq</v>
          </cell>
          <cell r="S313" t="str">
            <v>A</v>
          </cell>
          <cell r="T313" t="str">
            <v>4740.OTHINV.NEES</v>
          </cell>
          <cell r="U313" t="str">
            <v>FA Invests Cost - at Acquisition-Other Investments</v>
          </cell>
        </row>
        <row r="314">
          <cell r="A314">
            <v>166</v>
          </cell>
          <cell r="B314" t="str">
            <v>Balance Sheet</v>
          </cell>
          <cell r="C314">
            <v>166</v>
          </cell>
          <cell r="D314" t="str">
            <v>Net Assets</v>
          </cell>
          <cell r="E314">
            <v>166</v>
          </cell>
          <cell r="F314" t="str">
            <v>Fixed Assets</v>
          </cell>
          <cell r="G314">
            <v>264</v>
          </cell>
          <cell r="H314" t="str">
            <v>Fixed Asset Investments</v>
          </cell>
          <cell r="I314">
            <v>307</v>
          </cell>
          <cell r="J314" t="str">
            <v>Other Fixed Asset Investments</v>
          </cell>
          <cell r="K314">
            <v>307</v>
          </cell>
          <cell r="L314" t="str">
            <v>Other Fixed Asset Investments</v>
          </cell>
          <cell r="M314" t="e">
            <v>#N/A</v>
          </cell>
          <cell r="N314" t="str">
            <v>Other Inv-C-At Disposal</v>
          </cell>
          <cell r="O314" t="str">
            <v>475003</v>
          </cell>
          <cell r="P314">
            <v>313</v>
          </cell>
          <cell r="Q314" t="str">
            <v>475003</v>
          </cell>
          <cell r="R314" t="str">
            <v>OICAtDisp</v>
          </cell>
          <cell r="S314" t="str">
            <v>A</v>
          </cell>
          <cell r="T314" t="str">
            <v>4750.OTHINV.NEES</v>
          </cell>
          <cell r="U314" t="str">
            <v>FA Invests Cost - Bal at Disposal-Other Investments</v>
          </cell>
        </row>
        <row r="315">
          <cell r="A315">
            <v>166</v>
          </cell>
          <cell r="B315" t="str">
            <v>Balance Sheet</v>
          </cell>
          <cell r="C315">
            <v>166</v>
          </cell>
          <cell r="D315" t="str">
            <v>Net Assets</v>
          </cell>
          <cell r="E315">
            <v>166</v>
          </cell>
          <cell r="F315" t="str">
            <v>Fixed Assets</v>
          </cell>
          <cell r="G315">
            <v>264</v>
          </cell>
          <cell r="H315" t="str">
            <v>Fixed Asset Investments</v>
          </cell>
          <cell r="I315">
            <v>307</v>
          </cell>
          <cell r="J315" t="str">
            <v>Other Fixed Asset Investments</v>
          </cell>
          <cell r="K315">
            <v>307</v>
          </cell>
          <cell r="L315" t="str">
            <v>Other Fixed Asset Investments</v>
          </cell>
          <cell r="M315" t="e">
            <v>#N/A</v>
          </cell>
          <cell r="N315" t="str">
            <v>Other Inv-C-Divs from JVs</v>
          </cell>
          <cell r="O315" t="str">
            <v>476003</v>
          </cell>
          <cell r="P315">
            <v>314</v>
          </cell>
          <cell r="Q315" t="str">
            <v>476003</v>
          </cell>
          <cell r="R315" t="str">
            <v>OICDivJV</v>
          </cell>
          <cell r="S315" t="str">
            <v>A</v>
          </cell>
          <cell r="T315" t="str">
            <v>4760.OTHINV.NEES</v>
          </cell>
          <cell r="U315" t="str">
            <v>FA Invests Cost - Dividends from JV's-Other Investments</v>
          </cell>
        </row>
        <row r="316">
          <cell r="A316">
            <v>166</v>
          </cell>
          <cell r="B316" t="str">
            <v>Balance Sheet</v>
          </cell>
          <cell r="C316">
            <v>166</v>
          </cell>
          <cell r="D316" t="str">
            <v>Net Assets</v>
          </cell>
          <cell r="E316">
            <v>166</v>
          </cell>
          <cell r="F316" t="str">
            <v>Fixed Assets</v>
          </cell>
          <cell r="G316">
            <v>264</v>
          </cell>
          <cell r="H316" t="str">
            <v>Fixed Asset Investments</v>
          </cell>
          <cell r="I316">
            <v>307</v>
          </cell>
          <cell r="J316" t="str">
            <v>Other Fixed Asset Investments</v>
          </cell>
          <cell r="K316">
            <v>307</v>
          </cell>
          <cell r="L316" t="str">
            <v>Other Fixed Asset Investments</v>
          </cell>
          <cell r="M316" t="e">
            <v>#N/A</v>
          </cell>
          <cell r="N316" t="str">
            <v>Other Inv-C-Oth Movements</v>
          </cell>
          <cell r="O316" t="str">
            <v>478003</v>
          </cell>
          <cell r="P316">
            <v>315</v>
          </cell>
          <cell r="Q316" t="str">
            <v>478003</v>
          </cell>
          <cell r="R316" t="str">
            <v>OICOthMvmt</v>
          </cell>
          <cell r="S316" t="str">
            <v>A</v>
          </cell>
          <cell r="T316" t="str">
            <v>4780.OTHINV.NEES</v>
          </cell>
          <cell r="U316" t="str">
            <v>FA Invests Cost - Other Movements-Other Investments</v>
          </cell>
        </row>
        <row r="317">
          <cell r="A317">
            <v>166</v>
          </cell>
          <cell r="B317" t="str">
            <v>Balance Sheet</v>
          </cell>
          <cell r="C317">
            <v>166</v>
          </cell>
          <cell r="D317" t="str">
            <v>Net Assets</v>
          </cell>
          <cell r="E317">
            <v>316</v>
          </cell>
          <cell r="F317" t="str">
            <v>Net Current Assets</v>
          </cell>
          <cell r="G317">
            <v>316</v>
          </cell>
          <cell r="H317" t="str">
            <v>Total Stocks</v>
          </cell>
          <cell r="I317">
            <v>316</v>
          </cell>
          <cell r="J317" t="str">
            <v>Total Stocks</v>
          </cell>
          <cell r="K317">
            <v>316</v>
          </cell>
          <cell r="L317" t="str">
            <v>Plant Materials &amp; Supplies</v>
          </cell>
          <cell r="M317" t="str">
            <v>511000</v>
          </cell>
          <cell r="N317" t="str">
            <v>Plant Materials &amp; Supplies</v>
          </cell>
          <cell r="O317" t="str">
            <v>511000</v>
          </cell>
          <cell r="P317">
            <v>316</v>
          </cell>
          <cell r="Q317" t="str">
            <v>511000</v>
          </cell>
          <cell r="R317" t="str">
            <v>PltMatSupp</v>
          </cell>
          <cell r="S317" t="str">
            <v>A</v>
          </cell>
          <cell r="T317" t="str">
            <v>5110</v>
          </cell>
          <cell r="U317" t="str">
            <v>Consumable / Maintenance Stores</v>
          </cell>
        </row>
        <row r="318">
          <cell r="A318">
            <v>166</v>
          </cell>
          <cell r="B318" t="str">
            <v>Balance Sheet</v>
          </cell>
          <cell r="C318">
            <v>166</v>
          </cell>
          <cell r="D318" t="str">
            <v>Net Assets</v>
          </cell>
          <cell r="E318">
            <v>316</v>
          </cell>
          <cell r="F318" t="str">
            <v>Net Current Assets</v>
          </cell>
          <cell r="G318">
            <v>316</v>
          </cell>
          <cell r="H318" t="str">
            <v>Total Stocks</v>
          </cell>
          <cell r="I318">
            <v>316</v>
          </cell>
          <cell r="J318" t="str">
            <v>Total Stocks</v>
          </cell>
          <cell r="K318">
            <v>317</v>
          </cell>
          <cell r="L318" t="str">
            <v>Finish Goods-Goods For Resale</v>
          </cell>
          <cell r="M318" t="str">
            <v>512000</v>
          </cell>
          <cell r="N318" t="str">
            <v>Finish Goods-Goods For Resale</v>
          </cell>
          <cell r="O318" t="str">
            <v>512000</v>
          </cell>
          <cell r="P318">
            <v>317</v>
          </cell>
          <cell r="Q318" t="str">
            <v>512000</v>
          </cell>
          <cell r="R318" t="str">
            <v>GdsResale</v>
          </cell>
          <cell r="S318" t="str">
            <v>A</v>
          </cell>
          <cell r="T318" t="str">
            <v>5120</v>
          </cell>
          <cell r="U318" t="str">
            <v>Finished Goods Or Goods For Resale</v>
          </cell>
        </row>
        <row r="319">
          <cell r="A319">
            <v>166</v>
          </cell>
          <cell r="B319" t="str">
            <v>Balance Sheet</v>
          </cell>
          <cell r="C319">
            <v>166</v>
          </cell>
          <cell r="D319" t="str">
            <v>Net Assets</v>
          </cell>
          <cell r="E319">
            <v>316</v>
          </cell>
          <cell r="F319" t="str">
            <v>Net Current Assets</v>
          </cell>
          <cell r="G319">
            <v>316</v>
          </cell>
          <cell r="H319" t="str">
            <v>Total Stocks</v>
          </cell>
          <cell r="I319">
            <v>316</v>
          </cell>
          <cell r="J319" t="str">
            <v>Total Stocks</v>
          </cell>
          <cell r="K319">
            <v>318</v>
          </cell>
          <cell r="L319" t="str">
            <v>Long Term Contracts</v>
          </cell>
          <cell r="M319" t="str">
            <v>513000</v>
          </cell>
          <cell r="N319" t="str">
            <v>Long Term Contracts</v>
          </cell>
          <cell r="O319" t="str">
            <v>513000</v>
          </cell>
          <cell r="P319">
            <v>318</v>
          </cell>
          <cell r="Q319" t="str">
            <v>513000</v>
          </cell>
          <cell r="R319" t="str">
            <v>LTCntrcts</v>
          </cell>
          <cell r="S319" t="str">
            <v>A</v>
          </cell>
          <cell r="T319" t="str">
            <v>5130</v>
          </cell>
          <cell r="U319" t="str">
            <v>Long Term Contracts</v>
          </cell>
        </row>
        <row r="320">
          <cell r="A320">
            <v>166</v>
          </cell>
          <cell r="B320" t="str">
            <v>Balance Sheet</v>
          </cell>
          <cell r="C320">
            <v>166</v>
          </cell>
          <cell r="D320" t="str">
            <v>Net Assets</v>
          </cell>
          <cell r="E320">
            <v>316</v>
          </cell>
          <cell r="F320" t="str">
            <v>Net Current Assets</v>
          </cell>
          <cell r="G320">
            <v>316</v>
          </cell>
          <cell r="H320" t="str">
            <v>Total Stocks</v>
          </cell>
          <cell r="I320">
            <v>316</v>
          </cell>
          <cell r="J320" t="str">
            <v>Total Stocks</v>
          </cell>
          <cell r="K320">
            <v>319</v>
          </cell>
          <cell r="L320" t="str">
            <v>Work In Progress</v>
          </cell>
          <cell r="M320" t="str">
            <v>514000</v>
          </cell>
          <cell r="N320" t="str">
            <v>Work In Progress</v>
          </cell>
          <cell r="O320" t="str">
            <v>514000</v>
          </cell>
          <cell r="P320">
            <v>319</v>
          </cell>
          <cell r="Q320" t="str">
            <v>514000</v>
          </cell>
          <cell r="R320" t="str">
            <v>WIP</v>
          </cell>
          <cell r="S320" t="str">
            <v>A</v>
          </cell>
          <cell r="T320" t="str">
            <v>5140</v>
          </cell>
          <cell r="U320" t="str">
            <v>Work In Progress</v>
          </cell>
        </row>
        <row r="321">
          <cell r="A321">
            <v>166</v>
          </cell>
          <cell r="B321" t="str">
            <v>Balance Sheet</v>
          </cell>
          <cell r="C321">
            <v>166</v>
          </cell>
          <cell r="D321" t="str">
            <v>Net Assets</v>
          </cell>
          <cell r="E321">
            <v>316</v>
          </cell>
          <cell r="F321" t="str">
            <v>Net Current Assets</v>
          </cell>
          <cell r="G321">
            <v>316</v>
          </cell>
          <cell r="H321" t="str">
            <v>Total Stocks</v>
          </cell>
          <cell r="I321">
            <v>316</v>
          </cell>
          <cell r="J321" t="str">
            <v>Total Stocks</v>
          </cell>
          <cell r="K321">
            <v>320</v>
          </cell>
          <cell r="L321" t="str">
            <v>Fuel Inventory - Electric</v>
          </cell>
          <cell r="M321" t="str">
            <v>515000</v>
          </cell>
          <cell r="N321" t="str">
            <v>Fuel Inventory - Electric</v>
          </cell>
          <cell r="O321" t="str">
            <v>515000</v>
          </cell>
          <cell r="P321">
            <v>320</v>
          </cell>
          <cell r="Q321" t="str">
            <v>515000</v>
          </cell>
          <cell r="R321" t="str">
            <v>FuelInvEle</v>
          </cell>
          <cell r="S321" t="str">
            <v>A</v>
          </cell>
          <cell r="T321" t="str">
            <v>5150</v>
          </cell>
          <cell r="U321" t="str">
            <v>Fuel - Electricity</v>
          </cell>
        </row>
        <row r="322">
          <cell r="A322">
            <v>166</v>
          </cell>
          <cell r="B322" t="str">
            <v>Balance Sheet</v>
          </cell>
          <cell r="C322">
            <v>166</v>
          </cell>
          <cell r="D322" t="str">
            <v>Net Assets</v>
          </cell>
          <cell r="E322">
            <v>316</v>
          </cell>
          <cell r="F322" t="str">
            <v>Net Current Assets</v>
          </cell>
          <cell r="G322">
            <v>316</v>
          </cell>
          <cell r="H322" t="str">
            <v>Total Stocks</v>
          </cell>
          <cell r="I322">
            <v>316</v>
          </cell>
          <cell r="J322" t="str">
            <v>Total Stocks</v>
          </cell>
          <cell r="K322">
            <v>321</v>
          </cell>
          <cell r="L322" t="str">
            <v>Fuel Inventory - Gas</v>
          </cell>
          <cell r="M322" t="str">
            <v>515200</v>
          </cell>
          <cell r="N322" t="str">
            <v>Fuel Inventory - Gas</v>
          </cell>
          <cell r="O322" t="str">
            <v>515200</v>
          </cell>
          <cell r="P322">
            <v>321</v>
          </cell>
          <cell r="Q322" t="str">
            <v>515200</v>
          </cell>
          <cell r="R322" t="str">
            <v>FuelInvGas</v>
          </cell>
          <cell r="S322" t="str">
            <v>A</v>
          </cell>
          <cell r="T322" t="str">
            <v>5152</v>
          </cell>
          <cell r="U322" t="str">
            <v>Fuel - Gas</v>
          </cell>
        </row>
        <row r="323">
          <cell r="A323">
            <v>166</v>
          </cell>
          <cell r="B323" t="str">
            <v>Balance Sheet</v>
          </cell>
          <cell r="C323">
            <v>166</v>
          </cell>
          <cell r="D323" t="str">
            <v>Net Assets</v>
          </cell>
          <cell r="E323">
            <v>316</v>
          </cell>
          <cell r="F323" t="str">
            <v>Net Current Assets</v>
          </cell>
          <cell r="G323">
            <v>316</v>
          </cell>
          <cell r="H323" t="str">
            <v>Total Stocks</v>
          </cell>
          <cell r="I323">
            <v>316</v>
          </cell>
          <cell r="J323" t="str">
            <v>Total Stocks</v>
          </cell>
          <cell r="K323">
            <v>322</v>
          </cell>
          <cell r="L323" t="str">
            <v>Payments on Account</v>
          </cell>
          <cell r="M323" t="str">
            <v>516000</v>
          </cell>
          <cell r="N323" t="str">
            <v>Payments on Account</v>
          </cell>
          <cell r="O323" t="str">
            <v>516000</v>
          </cell>
          <cell r="P323">
            <v>322</v>
          </cell>
          <cell r="Q323" t="str">
            <v>516000</v>
          </cell>
          <cell r="R323" t="str">
            <v>PayAccount</v>
          </cell>
          <cell r="S323" t="str">
            <v>A</v>
          </cell>
          <cell r="T323" t="str">
            <v>5160</v>
          </cell>
          <cell r="U323" t="str">
            <v>Payments on Account</v>
          </cell>
        </row>
        <row r="324">
          <cell r="A324">
            <v>166</v>
          </cell>
          <cell r="B324" t="str">
            <v>Balance Sheet</v>
          </cell>
          <cell r="C324">
            <v>166</v>
          </cell>
          <cell r="D324" t="str">
            <v>Net Assets</v>
          </cell>
          <cell r="E324">
            <v>316</v>
          </cell>
          <cell r="F324" t="str">
            <v>Net Current Assets</v>
          </cell>
          <cell r="G324">
            <v>316</v>
          </cell>
          <cell r="H324" t="str">
            <v>Total Stocks</v>
          </cell>
          <cell r="I324">
            <v>316</v>
          </cell>
          <cell r="J324" t="str">
            <v>Total Stocks</v>
          </cell>
          <cell r="K324">
            <v>323</v>
          </cell>
          <cell r="L324" t="str">
            <v>Gross Value of Stock</v>
          </cell>
          <cell r="M324" t="str">
            <v>517000</v>
          </cell>
          <cell r="N324" t="str">
            <v>Gross Value of Stock</v>
          </cell>
          <cell r="O324" t="str">
            <v>517000</v>
          </cell>
          <cell r="P324">
            <v>323</v>
          </cell>
          <cell r="Q324" t="str">
            <v>517000</v>
          </cell>
          <cell r="R324" t="str">
            <v>GrValStock</v>
          </cell>
          <cell r="S324" t="str">
            <v>A</v>
          </cell>
          <cell r="T324" t="str">
            <v>5170</v>
          </cell>
          <cell r="U324" t="str">
            <v>Gross Value of Stock</v>
          </cell>
        </row>
        <row r="325">
          <cell r="A325">
            <v>166</v>
          </cell>
          <cell r="B325" t="str">
            <v>Balance Sheet</v>
          </cell>
          <cell r="C325">
            <v>166</v>
          </cell>
          <cell r="D325" t="str">
            <v>Net Assets</v>
          </cell>
          <cell r="E325">
            <v>316</v>
          </cell>
          <cell r="F325" t="str">
            <v>Net Current Assets</v>
          </cell>
          <cell r="G325">
            <v>316</v>
          </cell>
          <cell r="H325" t="str">
            <v>Total Stocks</v>
          </cell>
          <cell r="I325">
            <v>316</v>
          </cell>
          <cell r="J325" t="str">
            <v>Total Stocks</v>
          </cell>
          <cell r="K325">
            <v>324</v>
          </cell>
          <cell r="L325" t="str">
            <v>Obsolescence Provision</v>
          </cell>
          <cell r="M325" t="str">
            <v>518000</v>
          </cell>
          <cell r="N325" t="str">
            <v>Obsolescence Provision</v>
          </cell>
          <cell r="O325" t="str">
            <v>518000</v>
          </cell>
          <cell r="P325">
            <v>324</v>
          </cell>
          <cell r="Q325" t="str">
            <v>518000</v>
          </cell>
          <cell r="R325" t="str">
            <v>ObsolProv</v>
          </cell>
          <cell r="S325" t="str">
            <v>A</v>
          </cell>
          <cell r="T325" t="str">
            <v>5180</v>
          </cell>
          <cell r="U325" t="str">
            <v>Obsolescence Provision</v>
          </cell>
        </row>
        <row r="326">
          <cell r="A326">
            <v>166</v>
          </cell>
          <cell r="B326" t="str">
            <v>Balance Sheet</v>
          </cell>
          <cell r="C326">
            <v>166</v>
          </cell>
          <cell r="D326" t="str">
            <v>Net Assets</v>
          </cell>
          <cell r="E326">
            <v>316</v>
          </cell>
          <cell r="F326" t="str">
            <v>Net Current Assets</v>
          </cell>
          <cell r="G326">
            <v>325</v>
          </cell>
          <cell r="H326" t="str">
            <v>Total Debtors</v>
          </cell>
          <cell r="I326">
            <v>325</v>
          </cell>
          <cell r="J326" t="str">
            <v>Debtors Ledger</v>
          </cell>
          <cell r="K326">
            <v>325</v>
          </cell>
          <cell r="L326" t="str">
            <v>Customer AR</v>
          </cell>
          <cell r="M326" t="str">
            <v>521001</v>
          </cell>
          <cell r="N326" t="str">
            <v>Customer AR</v>
          </cell>
          <cell r="O326" t="str">
            <v>521001</v>
          </cell>
          <cell r="P326">
            <v>325</v>
          </cell>
          <cell r="Q326" t="str">
            <v>521001</v>
          </cell>
          <cell r="R326" t="str">
            <v>CustAR</v>
          </cell>
          <cell r="S326" t="str">
            <v>A</v>
          </cell>
          <cell r="T326" t="str">
            <v>5210.LT1</v>
          </cell>
          <cell r="U326" t="str">
            <v>Trade Debtors - Less than 1 Year</v>
          </cell>
        </row>
        <row r="327">
          <cell r="A327">
            <v>166</v>
          </cell>
          <cell r="B327" t="str">
            <v>Balance Sheet</v>
          </cell>
          <cell r="C327">
            <v>166</v>
          </cell>
          <cell r="D327" t="str">
            <v>Net Assets</v>
          </cell>
          <cell r="E327">
            <v>316</v>
          </cell>
          <cell r="F327" t="str">
            <v>Net Current Assets</v>
          </cell>
          <cell r="G327">
            <v>325</v>
          </cell>
          <cell r="H327" t="str">
            <v>Total Debtors</v>
          </cell>
          <cell r="I327">
            <v>325</v>
          </cell>
          <cell r="J327" t="str">
            <v>Debtors Ledger</v>
          </cell>
          <cell r="K327">
            <v>326</v>
          </cell>
          <cell r="L327" t="str">
            <v>Customer AR GT1</v>
          </cell>
          <cell r="M327" t="str">
            <v>521002</v>
          </cell>
          <cell r="N327" t="str">
            <v>Customer AR GT1</v>
          </cell>
          <cell r="O327" t="str">
            <v>521002</v>
          </cell>
          <cell r="P327">
            <v>326</v>
          </cell>
          <cell r="Q327" t="str">
            <v>521002</v>
          </cell>
          <cell r="R327" t="str">
            <v>CustARGT1</v>
          </cell>
          <cell r="S327" t="str">
            <v>A</v>
          </cell>
          <cell r="T327" t="str">
            <v>5210.GT1</v>
          </cell>
          <cell r="U327" t="str">
            <v>Trade Debtors - Greater than 1 Year</v>
          </cell>
        </row>
        <row r="328">
          <cell r="A328">
            <v>166</v>
          </cell>
          <cell r="B328" t="str">
            <v>Balance Sheet</v>
          </cell>
          <cell r="C328">
            <v>166</v>
          </cell>
          <cell r="D328" t="str">
            <v>Net Assets</v>
          </cell>
          <cell r="E328">
            <v>316</v>
          </cell>
          <cell r="F328" t="str">
            <v>Net Current Assets</v>
          </cell>
          <cell r="G328">
            <v>325</v>
          </cell>
          <cell r="H328" t="str">
            <v>Total Debtors</v>
          </cell>
          <cell r="I328">
            <v>325</v>
          </cell>
          <cell r="J328" t="str">
            <v>Debtors Ledger</v>
          </cell>
          <cell r="K328">
            <v>327</v>
          </cell>
          <cell r="L328" t="str">
            <v>Other AR</v>
          </cell>
          <cell r="M328" t="str">
            <v>521021</v>
          </cell>
          <cell r="N328" t="str">
            <v>Other AR</v>
          </cell>
          <cell r="O328" t="str">
            <v>521021</v>
          </cell>
          <cell r="P328">
            <v>327</v>
          </cell>
          <cell r="Q328" t="str">
            <v>521021</v>
          </cell>
          <cell r="R328" t="str">
            <v>OtherAR</v>
          </cell>
          <cell r="S328" t="str">
            <v>A</v>
          </cell>
          <cell r="T328" t="str">
            <v>5210.LT1</v>
          </cell>
          <cell r="U328" t="str">
            <v>Trade Debtors - Less than 1 Year</v>
          </cell>
        </row>
        <row r="329">
          <cell r="A329">
            <v>166</v>
          </cell>
          <cell r="B329" t="str">
            <v>Balance Sheet</v>
          </cell>
          <cell r="C329">
            <v>166</v>
          </cell>
          <cell r="D329" t="str">
            <v>Net Assets</v>
          </cell>
          <cell r="E329">
            <v>316</v>
          </cell>
          <cell r="F329" t="str">
            <v>Net Current Assets</v>
          </cell>
          <cell r="G329">
            <v>325</v>
          </cell>
          <cell r="H329" t="str">
            <v>Total Debtors</v>
          </cell>
          <cell r="I329">
            <v>325</v>
          </cell>
          <cell r="J329" t="str">
            <v>Debtors Ledger</v>
          </cell>
          <cell r="K329">
            <v>328</v>
          </cell>
          <cell r="L329" t="str">
            <v>AR from Assoc Comp</v>
          </cell>
          <cell r="M329" t="str">
            <v>671099</v>
          </cell>
          <cell r="N329" t="str">
            <v>AR from Assoc Comp</v>
          </cell>
          <cell r="O329" t="str">
            <v>671099</v>
          </cell>
          <cell r="P329">
            <v>328</v>
          </cell>
          <cell r="Q329" t="str">
            <v>671099</v>
          </cell>
          <cell r="R329" t="str">
            <v>ARAssoc</v>
          </cell>
          <cell r="S329" t="str">
            <v>A</v>
          </cell>
          <cell r="T329" t="str">
            <v>6710.NEES</v>
          </cell>
          <cell r="U329" t="str">
            <v>Current Accounts - NEES - Intercompany</v>
          </cell>
        </row>
        <row r="330">
          <cell r="A330">
            <v>166</v>
          </cell>
          <cell r="B330" t="str">
            <v>Balance Sheet</v>
          </cell>
          <cell r="C330">
            <v>166</v>
          </cell>
          <cell r="D330" t="str">
            <v>Net Assets</v>
          </cell>
          <cell r="E330">
            <v>316</v>
          </cell>
          <cell r="F330" t="str">
            <v>Net Current Assets</v>
          </cell>
          <cell r="G330">
            <v>325</v>
          </cell>
          <cell r="H330" t="str">
            <v>Total Debtors</v>
          </cell>
          <cell r="I330">
            <v>325</v>
          </cell>
          <cell r="J330" t="str">
            <v>Debtors Ledger</v>
          </cell>
          <cell r="K330">
            <v>328</v>
          </cell>
          <cell r="L330" t="str">
            <v>AR from Assoc Comp</v>
          </cell>
          <cell r="M330" t="str">
            <v>671099</v>
          </cell>
          <cell r="N330" t="str">
            <v>AR from Assoc Comp-NE Elim</v>
          </cell>
          <cell r="O330" t="e">
            <v>#N/A</v>
          </cell>
          <cell r="P330">
            <v>329</v>
          </cell>
          <cell r="Q330" t="str">
            <v>6710NE</v>
          </cell>
          <cell r="R330" t="str">
            <v>ARAssocNE</v>
          </cell>
          <cell r="S330" t="str">
            <v>A</v>
          </cell>
          <cell r="T330" t="str">
            <v>6710.NEES</v>
          </cell>
          <cell r="U330" t="str">
            <v>Current Accounts - NEES - Intercompany</v>
          </cell>
        </row>
        <row r="331">
          <cell r="A331">
            <v>166</v>
          </cell>
          <cell r="B331" t="str">
            <v>Balance Sheet</v>
          </cell>
          <cell r="C331">
            <v>166</v>
          </cell>
          <cell r="D331" t="str">
            <v>Net Assets</v>
          </cell>
          <cell r="E331">
            <v>316</v>
          </cell>
          <cell r="F331" t="str">
            <v>Net Current Assets</v>
          </cell>
          <cell r="G331">
            <v>325</v>
          </cell>
          <cell r="H331" t="str">
            <v>Total Debtors</v>
          </cell>
          <cell r="I331">
            <v>325</v>
          </cell>
          <cell r="J331" t="str">
            <v>Debtors Ledger</v>
          </cell>
          <cell r="K331">
            <v>328</v>
          </cell>
          <cell r="L331" t="str">
            <v>AR from Assoc Comp</v>
          </cell>
          <cell r="M331" t="str">
            <v>671099</v>
          </cell>
          <cell r="N331" t="str">
            <v>AR from Assoc Comp-NY Elim</v>
          </cell>
          <cell r="O331" t="e">
            <v>#N/A</v>
          </cell>
          <cell r="P331">
            <v>330</v>
          </cell>
          <cell r="Q331" t="str">
            <v>6710NY</v>
          </cell>
          <cell r="R331" t="str">
            <v>ARAssocNY</v>
          </cell>
          <cell r="S331" t="str">
            <v>A</v>
          </cell>
          <cell r="T331" t="str">
            <v>6710.NEES</v>
          </cell>
          <cell r="U331" t="str">
            <v>Current Accounts - NEES - Intercompany</v>
          </cell>
        </row>
        <row r="332">
          <cell r="A332">
            <v>166</v>
          </cell>
          <cell r="B332" t="str">
            <v>Balance Sheet</v>
          </cell>
          <cell r="C332">
            <v>166</v>
          </cell>
          <cell r="D332" t="str">
            <v>Net Assets</v>
          </cell>
          <cell r="E332">
            <v>316</v>
          </cell>
          <cell r="F332" t="str">
            <v>Net Current Assets</v>
          </cell>
          <cell r="G332">
            <v>325</v>
          </cell>
          <cell r="H332" t="str">
            <v>Total Debtors</v>
          </cell>
          <cell r="I332">
            <v>325</v>
          </cell>
          <cell r="J332" t="str">
            <v>Debtors Ledger</v>
          </cell>
          <cell r="K332">
            <v>328</v>
          </cell>
          <cell r="L332" t="str">
            <v>AR from Assoc Comp</v>
          </cell>
          <cell r="M332" t="str">
            <v>671099</v>
          </cell>
          <cell r="N332" t="str">
            <v>AR from Assoc Comp-ALL Elim</v>
          </cell>
          <cell r="O332" t="e">
            <v>#N/A</v>
          </cell>
          <cell r="P332">
            <v>331</v>
          </cell>
          <cell r="Q332" t="str">
            <v>6710AL</v>
          </cell>
          <cell r="R332" t="str">
            <v>ARAssocALL</v>
          </cell>
          <cell r="S332" t="str">
            <v>A</v>
          </cell>
          <cell r="T332" t="str">
            <v>6710.NEES</v>
          </cell>
          <cell r="U332" t="str">
            <v>Current Accounts - NEES - Intercompany</v>
          </cell>
        </row>
        <row r="333">
          <cell r="A333">
            <v>166</v>
          </cell>
          <cell r="B333" t="str">
            <v>Balance Sheet</v>
          </cell>
          <cell r="C333">
            <v>166</v>
          </cell>
          <cell r="D333" t="str">
            <v>Net Assets</v>
          </cell>
          <cell r="E333">
            <v>316</v>
          </cell>
          <cell r="F333" t="str">
            <v>Net Current Assets</v>
          </cell>
          <cell r="G333">
            <v>325</v>
          </cell>
          <cell r="H333" t="str">
            <v>Total Debtors</v>
          </cell>
          <cell r="I333">
            <v>325</v>
          </cell>
          <cell r="J333" t="str">
            <v>Debtors Ledger</v>
          </cell>
          <cell r="K333">
            <v>332</v>
          </cell>
          <cell r="L333" t="str">
            <v>Lease Debtors</v>
          </cell>
          <cell r="M333" t="str">
            <v>526001</v>
          </cell>
          <cell r="N333" t="str">
            <v>Lease Debtors</v>
          </cell>
          <cell r="O333" t="str">
            <v>526001</v>
          </cell>
          <cell r="P333">
            <v>332</v>
          </cell>
          <cell r="Q333" t="str">
            <v>526001</v>
          </cell>
          <cell r="R333" t="str">
            <v>LseDbtLT1</v>
          </cell>
          <cell r="S333" t="str">
            <v>A</v>
          </cell>
          <cell r="T333" t="str">
            <v>5260.LT1</v>
          </cell>
          <cell r="U333" t="str">
            <v>Lease Debtors - Less than 1 Year</v>
          </cell>
        </row>
        <row r="334">
          <cell r="A334">
            <v>166</v>
          </cell>
          <cell r="B334" t="str">
            <v>Balance Sheet</v>
          </cell>
          <cell r="C334">
            <v>166</v>
          </cell>
          <cell r="D334" t="str">
            <v>Net Assets</v>
          </cell>
          <cell r="E334">
            <v>316</v>
          </cell>
          <cell r="F334" t="str">
            <v>Net Current Assets</v>
          </cell>
          <cell r="G334">
            <v>325</v>
          </cell>
          <cell r="H334" t="str">
            <v>Total Debtors</v>
          </cell>
          <cell r="I334">
            <v>325</v>
          </cell>
          <cell r="J334" t="str">
            <v>Debtors Ledger</v>
          </cell>
          <cell r="K334">
            <v>333</v>
          </cell>
          <cell r="L334" t="str">
            <v>Lease Debtors GT1</v>
          </cell>
          <cell r="M334" t="str">
            <v>526002</v>
          </cell>
          <cell r="N334" t="str">
            <v>Lease Debtors GT1</v>
          </cell>
          <cell r="O334" t="str">
            <v>526002</v>
          </cell>
          <cell r="P334">
            <v>333</v>
          </cell>
          <cell r="Q334" t="str">
            <v>526002</v>
          </cell>
          <cell r="R334" t="str">
            <v>LseDbtGT1</v>
          </cell>
          <cell r="S334" t="str">
            <v>A</v>
          </cell>
          <cell r="T334" t="str">
            <v>5260.GT1</v>
          </cell>
          <cell r="U334" t="str">
            <v>Lease Debtors - Greater than 1 Year</v>
          </cell>
        </row>
        <row r="335">
          <cell r="A335">
            <v>166</v>
          </cell>
          <cell r="B335" t="str">
            <v>Balance Sheet</v>
          </cell>
          <cell r="C335">
            <v>166</v>
          </cell>
          <cell r="D335" t="str">
            <v>Net Assets</v>
          </cell>
          <cell r="E335">
            <v>316</v>
          </cell>
          <cell r="F335" t="str">
            <v>Net Current Assets</v>
          </cell>
          <cell r="G335">
            <v>325</v>
          </cell>
          <cell r="H335" t="str">
            <v>Total Debtors</v>
          </cell>
          <cell r="I335">
            <v>325</v>
          </cell>
          <cell r="J335" t="str">
            <v>Debtors Ledger</v>
          </cell>
          <cell r="K335">
            <v>334</v>
          </cell>
          <cell r="L335" t="str">
            <v>Pension Debtors</v>
          </cell>
          <cell r="M335" t="str">
            <v>526501</v>
          </cell>
          <cell r="N335" t="str">
            <v>Pension Debtors</v>
          </cell>
          <cell r="O335" t="str">
            <v>526501</v>
          </cell>
          <cell r="P335">
            <v>334</v>
          </cell>
          <cell r="Q335" t="str">
            <v>526501</v>
          </cell>
          <cell r="R335" t="str">
            <v>PenDbtLT1</v>
          </cell>
          <cell r="S335" t="str">
            <v>A</v>
          </cell>
          <cell r="T335" t="str">
            <v>5265.LT1</v>
          </cell>
          <cell r="U335" t="str">
            <v>Pensions Debtor - Less than 1 Year</v>
          </cell>
        </row>
        <row r="336">
          <cell r="A336">
            <v>166</v>
          </cell>
          <cell r="B336" t="str">
            <v>Balance Sheet</v>
          </cell>
          <cell r="C336">
            <v>166</v>
          </cell>
          <cell r="D336" t="str">
            <v>Net Assets</v>
          </cell>
          <cell r="E336">
            <v>316</v>
          </cell>
          <cell r="F336" t="str">
            <v>Net Current Assets</v>
          </cell>
          <cell r="G336">
            <v>325</v>
          </cell>
          <cell r="H336" t="str">
            <v>Total Debtors</v>
          </cell>
          <cell r="I336">
            <v>325</v>
          </cell>
          <cell r="J336" t="str">
            <v>Debtors Ledger</v>
          </cell>
          <cell r="K336">
            <v>335</v>
          </cell>
          <cell r="L336" t="str">
            <v>Pension Debtors GT1</v>
          </cell>
          <cell r="M336" t="str">
            <v>526502</v>
          </cell>
          <cell r="N336" t="str">
            <v>Pension Debtors GT1</v>
          </cell>
          <cell r="O336" t="str">
            <v>526502</v>
          </cell>
          <cell r="P336">
            <v>335</v>
          </cell>
          <cell r="Q336" t="str">
            <v>526502</v>
          </cell>
          <cell r="R336" t="str">
            <v>PenDbtGT1</v>
          </cell>
          <cell r="S336" t="str">
            <v>A</v>
          </cell>
          <cell r="T336" t="str">
            <v>5265.GT1</v>
          </cell>
          <cell r="U336" t="str">
            <v>Pensions Debtor - Greater than 1 Year</v>
          </cell>
        </row>
        <row r="337">
          <cell r="A337">
            <v>166</v>
          </cell>
          <cell r="B337" t="str">
            <v>Balance Sheet</v>
          </cell>
          <cell r="C337">
            <v>166</v>
          </cell>
          <cell r="D337" t="str">
            <v>Net Assets</v>
          </cell>
          <cell r="E337">
            <v>316</v>
          </cell>
          <cell r="F337" t="str">
            <v>Net Current Assets</v>
          </cell>
          <cell r="G337">
            <v>325</v>
          </cell>
          <cell r="H337" t="str">
            <v>Total Debtors</v>
          </cell>
          <cell r="I337">
            <v>336</v>
          </cell>
          <cell r="J337" t="str">
            <v>Accrued Debtors</v>
          </cell>
          <cell r="K337">
            <v>336</v>
          </cell>
          <cell r="L337" t="str">
            <v>Unbilled Revenue</v>
          </cell>
          <cell r="M337" t="str">
            <v>524001</v>
          </cell>
          <cell r="N337" t="str">
            <v>Unbilled Revenue</v>
          </cell>
          <cell r="O337" t="str">
            <v>524001</v>
          </cell>
          <cell r="P337">
            <v>336</v>
          </cell>
          <cell r="Q337" t="str">
            <v>524001</v>
          </cell>
          <cell r="R337" t="str">
            <v>UnbillRev</v>
          </cell>
          <cell r="S337" t="str">
            <v>A</v>
          </cell>
          <cell r="T337" t="str">
            <v>5240.LT1</v>
          </cell>
          <cell r="U337" t="str">
            <v>Accrued Income - Less than 1 Year</v>
          </cell>
        </row>
        <row r="338">
          <cell r="A338">
            <v>166</v>
          </cell>
          <cell r="B338" t="str">
            <v>Balance Sheet</v>
          </cell>
          <cell r="C338">
            <v>166</v>
          </cell>
          <cell r="D338" t="str">
            <v>Net Assets</v>
          </cell>
          <cell r="E338">
            <v>316</v>
          </cell>
          <cell r="F338" t="str">
            <v>Net Current Assets</v>
          </cell>
          <cell r="G338">
            <v>325</v>
          </cell>
          <cell r="H338" t="str">
            <v>Total Debtors</v>
          </cell>
          <cell r="I338">
            <v>336</v>
          </cell>
          <cell r="J338" t="str">
            <v>Accrued Debtors</v>
          </cell>
          <cell r="K338">
            <v>337</v>
          </cell>
          <cell r="L338" t="str">
            <v>Unbilled Revenue GT1</v>
          </cell>
          <cell r="M338" t="str">
            <v>524002</v>
          </cell>
          <cell r="N338" t="str">
            <v>Unbilled Revenue GT1</v>
          </cell>
          <cell r="O338" t="str">
            <v>524002</v>
          </cell>
          <cell r="P338">
            <v>337</v>
          </cell>
          <cell r="Q338" t="str">
            <v>524002</v>
          </cell>
          <cell r="R338" t="str">
            <v>UnbillGT1</v>
          </cell>
          <cell r="S338" t="str">
            <v>A</v>
          </cell>
          <cell r="T338" t="str">
            <v>5240.GT1</v>
          </cell>
          <cell r="U338" t="str">
            <v>Accrued Income - Greater than 1 Year</v>
          </cell>
        </row>
        <row r="339">
          <cell r="A339">
            <v>166</v>
          </cell>
          <cell r="B339" t="str">
            <v>Balance Sheet</v>
          </cell>
          <cell r="C339">
            <v>166</v>
          </cell>
          <cell r="D339" t="str">
            <v>Net Assets</v>
          </cell>
          <cell r="E339">
            <v>316</v>
          </cell>
          <cell r="F339" t="str">
            <v>Net Current Assets</v>
          </cell>
          <cell r="G339">
            <v>325</v>
          </cell>
          <cell r="H339" t="str">
            <v>Total Debtors</v>
          </cell>
          <cell r="I339">
            <v>336</v>
          </cell>
          <cell r="J339" t="str">
            <v>Accrued Debtors</v>
          </cell>
          <cell r="K339">
            <v>338</v>
          </cell>
          <cell r="L339" t="str">
            <v>Misc Curr &amp; Accrued Assets</v>
          </cell>
          <cell r="M339" t="str">
            <v>524021</v>
          </cell>
          <cell r="N339" t="str">
            <v>Misc Curr &amp; Accrued Assets</v>
          </cell>
          <cell r="O339" t="str">
            <v>524021</v>
          </cell>
          <cell r="P339">
            <v>338</v>
          </cell>
          <cell r="Q339" t="str">
            <v>524021</v>
          </cell>
          <cell r="R339" t="str">
            <v>MCurAccrAs</v>
          </cell>
          <cell r="S339" t="str">
            <v>A</v>
          </cell>
          <cell r="T339" t="str">
            <v>5240.LT1</v>
          </cell>
          <cell r="U339" t="str">
            <v>Accrued Income - Less than 1 Year</v>
          </cell>
        </row>
        <row r="340">
          <cell r="A340">
            <v>166</v>
          </cell>
          <cell r="B340" t="str">
            <v>Balance Sheet</v>
          </cell>
          <cell r="C340">
            <v>166</v>
          </cell>
          <cell r="D340" t="str">
            <v>Net Assets</v>
          </cell>
          <cell r="E340">
            <v>316</v>
          </cell>
          <cell r="F340" t="str">
            <v>Net Current Assets</v>
          </cell>
          <cell r="G340">
            <v>325</v>
          </cell>
          <cell r="H340" t="str">
            <v>Total Debtors</v>
          </cell>
          <cell r="I340">
            <v>336</v>
          </cell>
          <cell r="J340" t="str">
            <v>Accrued Debtors</v>
          </cell>
          <cell r="K340">
            <v>339</v>
          </cell>
          <cell r="L340" t="str">
            <v>Accum Prov for Uncoll Accts-CR</v>
          </cell>
          <cell r="M340" t="str">
            <v>522001</v>
          </cell>
          <cell r="N340" t="str">
            <v>Accum Prov for Uncoll Accts-CR</v>
          </cell>
          <cell r="O340" t="str">
            <v>522001</v>
          </cell>
          <cell r="P340">
            <v>339</v>
          </cell>
          <cell r="Q340" t="str">
            <v>522001</v>
          </cell>
          <cell r="R340" t="str">
            <v>ProvUncoll</v>
          </cell>
          <cell r="S340" t="str">
            <v>A</v>
          </cell>
          <cell r="T340" t="str">
            <v>5220.LT1</v>
          </cell>
          <cell r="U340" t="str">
            <v>Bad Debt Provision - Less than 1 Year</v>
          </cell>
        </row>
        <row r="341">
          <cell r="A341">
            <v>166</v>
          </cell>
          <cell r="B341" t="str">
            <v>Balance Sheet</v>
          </cell>
          <cell r="C341">
            <v>166</v>
          </cell>
          <cell r="D341" t="str">
            <v>Net Assets</v>
          </cell>
          <cell r="E341">
            <v>316</v>
          </cell>
          <cell r="F341" t="str">
            <v>Net Current Assets</v>
          </cell>
          <cell r="G341">
            <v>325</v>
          </cell>
          <cell r="H341" t="str">
            <v>Total Debtors</v>
          </cell>
          <cell r="I341">
            <v>336</v>
          </cell>
          <cell r="J341" t="str">
            <v>Accrued Debtors</v>
          </cell>
          <cell r="K341">
            <v>340</v>
          </cell>
          <cell r="L341" t="str">
            <v>Accum Prov for Uncoll Acct GT1</v>
          </cell>
          <cell r="M341" t="str">
            <v>522002</v>
          </cell>
          <cell r="N341" t="str">
            <v>Accum Prov for Uncoll Acct GT1</v>
          </cell>
          <cell r="O341" t="str">
            <v>522002</v>
          </cell>
          <cell r="P341">
            <v>340</v>
          </cell>
          <cell r="Q341" t="str">
            <v>522002</v>
          </cell>
          <cell r="R341" t="str">
            <v>ProvUncGT1</v>
          </cell>
          <cell r="S341" t="str">
            <v>A</v>
          </cell>
          <cell r="T341" t="str">
            <v>5220.GT1</v>
          </cell>
          <cell r="U341" t="str">
            <v>Bad Debt Provision - Greater than 1 Year</v>
          </cell>
        </row>
        <row r="342">
          <cell r="A342">
            <v>166</v>
          </cell>
          <cell r="B342" t="str">
            <v>Balance Sheet</v>
          </cell>
          <cell r="C342">
            <v>166</v>
          </cell>
          <cell r="D342" t="str">
            <v>Net Assets</v>
          </cell>
          <cell r="E342">
            <v>316</v>
          </cell>
          <cell r="F342" t="str">
            <v>Net Current Assets</v>
          </cell>
          <cell r="G342">
            <v>325</v>
          </cell>
          <cell r="H342" t="str">
            <v>Total Debtors</v>
          </cell>
          <cell r="I342">
            <v>341</v>
          </cell>
          <cell r="J342" t="str">
            <v>Prepayments</v>
          </cell>
          <cell r="K342">
            <v>341</v>
          </cell>
          <cell r="L342" t="str">
            <v>Prepayments</v>
          </cell>
          <cell r="M342" t="str">
            <v>525001</v>
          </cell>
          <cell r="N342" t="str">
            <v>Prepayments</v>
          </cell>
          <cell r="O342" t="str">
            <v>525001</v>
          </cell>
          <cell r="P342">
            <v>341</v>
          </cell>
          <cell r="Q342" t="str">
            <v>525001</v>
          </cell>
          <cell r="R342" t="str">
            <v>Prepay</v>
          </cell>
          <cell r="S342" t="str">
            <v>A</v>
          </cell>
          <cell r="T342" t="str">
            <v>5250.LT1</v>
          </cell>
          <cell r="U342" t="str">
            <v>Prepayments - Less than 1 Year</v>
          </cell>
        </row>
        <row r="343">
          <cell r="A343">
            <v>166</v>
          </cell>
          <cell r="B343" t="str">
            <v>Balance Sheet</v>
          </cell>
          <cell r="C343">
            <v>166</v>
          </cell>
          <cell r="D343" t="str">
            <v>Net Assets</v>
          </cell>
          <cell r="E343">
            <v>316</v>
          </cell>
          <cell r="F343" t="str">
            <v>Net Current Assets</v>
          </cell>
          <cell r="G343">
            <v>325</v>
          </cell>
          <cell r="H343" t="str">
            <v>Total Debtors</v>
          </cell>
          <cell r="I343">
            <v>342</v>
          </cell>
          <cell r="J343" t="str">
            <v>Prepayments GT1</v>
          </cell>
          <cell r="K343">
            <v>342</v>
          </cell>
          <cell r="L343" t="str">
            <v>Prepayments GT1</v>
          </cell>
          <cell r="M343" t="e">
            <v>#N/A</v>
          </cell>
          <cell r="N343" t="str">
            <v>Prepayments GT1</v>
          </cell>
          <cell r="O343" t="e">
            <v>#N/A</v>
          </cell>
          <cell r="P343">
            <v>342</v>
          </cell>
          <cell r="Q343" t="str">
            <v>525002</v>
          </cell>
          <cell r="R343" t="str">
            <v>PrepayGT1</v>
          </cell>
          <cell r="S343" t="str">
            <v>A</v>
          </cell>
          <cell r="T343" t="str">
            <v>5250.GT1</v>
          </cell>
          <cell r="U343" t="str">
            <v>Prepayments - Greater than 1 Year</v>
          </cell>
        </row>
        <row r="344">
          <cell r="A344">
            <v>166</v>
          </cell>
          <cell r="B344" t="str">
            <v>Balance Sheet</v>
          </cell>
          <cell r="C344">
            <v>166</v>
          </cell>
          <cell r="D344" t="str">
            <v>Net Assets</v>
          </cell>
          <cell r="E344">
            <v>316</v>
          </cell>
          <cell r="F344" t="str">
            <v>Net Current Assets</v>
          </cell>
          <cell r="G344">
            <v>325</v>
          </cell>
          <cell r="H344" t="str">
            <v>Total Debtors</v>
          </cell>
          <cell r="I344">
            <v>343</v>
          </cell>
          <cell r="J344" t="str">
            <v>AR NGHL</v>
          </cell>
          <cell r="K344">
            <v>343</v>
          </cell>
          <cell r="L344" t="str">
            <v>AR NGHL</v>
          </cell>
          <cell r="M344" t="e">
            <v>#N/A</v>
          </cell>
          <cell r="N344" t="str">
            <v>AR NGHL</v>
          </cell>
          <cell r="O344" t="e">
            <v>#N/A</v>
          </cell>
          <cell r="P344">
            <v>343</v>
          </cell>
          <cell r="Q344" t="str">
            <v>527300</v>
          </cell>
          <cell r="R344" t="str">
            <v>ARNGHL</v>
          </cell>
          <cell r="S344" t="str">
            <v>A</v>
          </cell>
          <cell r="T344" t="str">
            <v>5273.NGHL</v>
          </cell>
          <cell r="U344" t="str">
            <v>Accounts Receivable NGHL - Debtors Ledger</v>
          </cell>
        </row>
        <row r="345">
          <cell r="A345">
            <v>166</v>
          </cell>
          <cell r="B345" t="str">
            <v>Balance Sheet</v>
          </cell>
          <cell r="C345">
            <v>166</v>
          </cell>
          <cell r="D345" t="str">
            <v>Net Assets</v>
          </cell>
          <cell r="E345">
            <v>316</v>
          </cell>
          <cell r="F345" t="str">
            <v>Net Current Assets</v>
          </cell>
          <cell r="G345">
            <v>325</v>
          </cell>
          <cell r="H345" t="str">
            <v>Total Debtors</v>
          </cell>
          <cell r="I345">
            <v>344</v>
          </cell>
          <cell r="J345" t="str">
            <v>Int &amp; Div Receivable</v>
          </cell>
          <cell r="K345">
            <v>344</v>
          </cell>
          <cell r="L345" t="str">
            <v>Int &amp; Div Receivable</v>
          </cell>
          <cell r="M345" t="str">
            <v>540001</v>
          </cell>
          <cell r="N345" t="str">
            <v>Int &amp; Div Receivable</v>
          </cell>
          <cell r="O345" t="str">
            <v>540001</v>
          </cell>
          <cell r="P345">
            <v>344</v>
          </cell>
          <cell r="Q345" t="str">
            <v>540001</v>
          </cell>
          <cell r="R345" t="str">
            <v>IntDivRec</v>
          </cell>
          <cell r="S345" t="str">
            <v>A</v>
          </cell>
          <cell r="T345" t="str">
            <v>5400.LT1</v>
          </cell>
          <cell r="U345" t="str">
            <v>Interest Receivable - Less than 1 Year</v>
          </cell>
        </row>
        <row r="346">
          <cell r="A346">
            <v>166</v>
          </cell>
          <cell r="B346" t="str">
            <v>Balance Sheet</v>
          </cell>
          <cell r="C346">
            <v>166</v>
          </cell>
          <cell r="D346" t="str">
            <v>Net Assets</v>
          </cell>
          <cell r="E346">
            <v>316</v>
          </cell>
          <cell r="F346" t="str">
            <v>Net Current Assets</v>
          </cell>
          <cell r="G346">
            <v>325</v>
          </cell>
          <cell r="H346" t="str">
            <v>Total Debtors</v>
          </cell>
          <cell r="I346">
            <v>344</v>
          </cell>
          <cell r="J346" t="str">
            <v>Int &amp; Div Receivable</v>
          </cell>
          <cell r="K346">
            <v>345</v>
          </cell>
          <cell r="L346" t="str">
            <v>Interest Receivable NGG</v>
          </cell>
          <cell r="M346" t="str">
            <v>540163</v>
          </cell>
          <cell r="N346" t="str">
            <v>Interest Receivable NGG</v>
          </cell>
          <cell r="O346" t="str">
            <v>540163</v>
          </cell>
          <cell r="P346">
            <v>345</v>
          </cell>
          <cell r="Q346" t="str">
            <v>540163</v>
          </cell>
          <cell r="R346" t="str">
            <v>IntRecNGG</v>
          </cell>
          <cell r="S346" t="str">
            <v>A</v>
          </cell>
          <cell r="T346" t="str">
            <v>5401.INT.NGG.T</v>
          </cell>
          <cell r="U346" t="str">
            <v>Interest Receivable from National Grid</v>
          </cell>
        </row>
        <row r="347">
          <cell r="A347">
            <v>166</v>
          </cell>
          <cell r="B347" t="str">
            <v>Balance Sheet</v>
          </cell>
          <cell r="C347">
            <v>166</v>
          </cell>
          <cell r="D347" t="str">
            <v>Net Assets</v>
          </cell>
          <cell r="E347">
            <v>316</v>
          </cell>
          <cell r="F347" t="str">
            <v>Net Current Assets</v>
          </cell>
          <cell r="G347">
            <v>325</v>
          </cell>
          <cell r="H347" t="str">
            <v>Total Debtors</v>
          </cell>
          <cell r="I347">
            <v>344</v>
          </cell>
          <cell r="J347" t="str">
            <v>Int &amp; Div Receivable</v>
          </cell>
          <cell r="K347">
            <v>346</v>
          </cell>
          <cell r="L347" t="str">
            <v>Int &amp; Div Receivable NGHI</v>
          </cell>
          <cell r="M347" t="e">
            <v>#N/A</v>
          </cell>
          <cell r="N347" t="str">
            <v>Int &amp; Div Receivable NGHI</v>
          </cell>
          <cell r="O347" t="e">
            <v>#N/A</v>
          </cell>
          <cell r="P347">
            <v>346</v>
          </cell>
          <cell r="Q347" t="str">
            <v>540164</v>
          </cell>
          <cell r="R347" t="str">
            <v>IntRecNGHI</v>
          </cell>
          <cell r="S347" t="str">
            <v>A</v>
          </cell>
          <cell r="T347" t="str">
            <v>5401.INT.NGHINCD</v>
          </cell>
          <cell r="U347" t="str">
            <v>Interest &amp; Dividend Receivable - NGHI</v>
          </cell>
        </row>
        <row r="348">
          <cell r="A348">
            <v>166</v>
          </cell>
          <cell r="B348" t="str">
            <v>Balance Sheet</v>
          </cell>
          <cell r="C348">
            <v>166</v>
          </cell>
          <cell r="D348" t="str">
            <v>Net Assets</v>
          </cell>
          <cell r="E348">
            <v>316</v>
          </cell>
          <cell r="F348" t="str">
            <v>Net Current Assets</v>
          </cell>
          <cell r="G348">
            <v>325</v>
          </cell>
          <cell r="H348" t="str">
            <v>Total Debtors</v>
          </cell>
          <cell r="I348">
            <v>344</v>
          </cell>
          <cell r="J348" t="str">
            <v>Int &amp; Div Receivable</v>
          </cell>
          <cell r="K348">
            <v>347</v>
          </cell>
          <cell r="L348" t="str">
            <v>Int &amp; Div Receivable NGUSA</v>
          </cell>
          <cell r="M348" t="e">
            <v>#N/A</v>
          </cell>
          <cell r="N348" t="str">
            <v>Int &amp; Div Receivable NGUSA</v>
          </cell>
          <cell r="O348" t="e">
            <v>#N/A</v>
          </cell>
          <cell r="P348">
            <v>347</v>
          </cell>
          <cell r="Q348" t="str">
            <v>540166</v>
          </cell>
          <cell r="R348" t="str">
            <v>IntRecNGUS</v>
          </cell>
          <cell r="S348" t="str">
            <v>A</v>
          </cell>
          <cell r="T348" t="str">
            <v>5401.INT.NGUSAUS</v>
          </cell>
          <cell r="U348" t="str">
            <v>Interest &amp; Dividend Receivable - NGUSAUS</v>
          </cell>
        </row>
        <row r="349">
          <cell r="A349">
            <v>166</v>
          </cell>
          <cell r="B349" t="str">
            <v>Balance Sheet</v>
          </cell>
          <cell r="C349">
            <v>166</v>
          </cell>
          <cell r="D349" t="str">
            <v>Net Assets</v>
          </cell>
          <cell r="E349">
            <v>316</v>
          </cell>
          <cell r="F349" t="str">
            <v>Net Current Assets</v>
          </cell>
          <cell r="G349">
            <v>325</v>
          </cell>
          <cell r="H349" t="str">
            <v>Total Debtors</v>
          </cell>
          <cell r="I349">
            <v>344</v>
          </cell>
          <cell r="J349" t="str">
            <v>Int &amp; Div Receivable</v>
          </cell>
          <cell r="K349">
            <v>348</v>
          </cell>
          <cell r="L349" t="str">
            <v>Int &amp; Div Rec Assoc Comp</v>
          </cell>
          <cell r="M349" t="e">
            <v>#N/A</v>
          </cell>
          <cell r="N349" t="str">
            <v>Int &amp; Div Rec Assoc Comp</v>
          </cell>
          <cell r="O349" t="e">
            <v>#N/A</v>
          </cell>
          <cell r="P349">
            <v>348</v>
          </cell>
          <cell r="Q349" t="str">
            <v>540161</v>
          </cell>
          <cell r="R349" t="str">
            <v>IntRecAssc</v>
          </cell>
          <cell r="S349" t="str">
            <v>A</v>
          </cell>
          <cell r="T349" t="str">
            <v>5401.INT.NEES</v>
          </cell>
          <cell r="U349" t="str">
            <v>Interest &amp; Dividend Receivable - Associated Companies</v>
          </cell>
        </row>
        <row r="350">
          <cell r="A350">
            <v>166</v>
          </cell>
          <cell r="B350" t="str">
            <v>Balance Sheet</v>
          </cell>
          <cell r="C350">
            <v>166</v>
          </cell>
          <cell r="D350" t="str">
            <v>Net Assets</v>
          </cell>
          <cell r="E350">
            <v>316</v>
          </cell>
          <cell r="F350" t="str">
            <v>Net Current Assets</v>
          </cell>
          <cell r="G350">
            <v>325</v>
          </cell>
          <cell r="H350" t="str">
            <v>Total Debtors</v>
          </cell>
          <cell r="I350">
            <v>344</v>
          </cell>
          <cell r="J350" t="str">
            <v>Int &amp; Div Receivable</v>
          </cell>
          <cell r="K350">
            <v>348</v>
          </cell>
          <cell r="L350" t="str">
            <v>Int &amp; Div Rec Assoc Comp</v>
          </cell>
          <cell r="M350" t="e">
            <v>#N/A</v>
          </cell>
          <cell r="N350" t="str">
            <v>Int &amp; Div Rec Assoc Co-NE Elim</v>
          </cell>
          <cell r="O350" t="e">
            <v>#N/A</v>
          </cell>
          <cell r="P350">
            <v>349</v>
          </cell>
          <cell r="Q350" t="str">
            <v>5401NE</v>
          </cell>
          <cell r="R350" t="str">
            <v>IntRecICNE</v>
          </cell>
          <cell r="S350" t="str">
            <v>A</v>
          </cell>
          <cell r="T350" t="str">
            <v>5401.INT.NEES</v>
          </cell>
          <cell r="U350" t="str">
            <v>Interest &amp; Dividend Receivable - Associated Companies</v>
          </cell>
        </row>
        <row r="351">
          <cell r="A351">
            <v>166</v>
          </cell>
          <cell r="B351" t="str">
            <v>Balance Sheet</v>
          </cell>
          <cell r="C351">
            <v>166</v>
          </cell>
          <cell r="D351" t="str">
            <v>Net Assets</v>
          </cell>
          <cell r="E351">
            <v>316</v>
          </cell>
          <cell r="F351" t="str">
            <v>Net Current Assets</v>
          </cell>
          <cell r="G351">
            <v>325</v>
          </cell>
          <cell r="H351" t="str">
            <v>Total Debtors</v>
          </cell>
          <cell r="I351">
            <v>344</v>
          </cell>
          <cell r="J351" t="str">
            <v>Int &amp; Div Receivable</v>
          </cell>
          <cell r="K351">
            <v>348</v>
          </cell>
          <cell r="L351" t="str">
            <v>Int &amp; Div Rec Assoc Comp</v>
          </cell>
          <cell r="M351" t="e">
            <v>#N/A</v>
          </cell>
          <cell r="N351" t="str">
            <v>Int &amp; Div Rec Assoc Co-NY Elim</v>
          </cell>
          <cell r="O351" t="e">
            <v>#N/A</v>
          </cell>
          <cell r="P351">
            <v>350</v>
          </cell>
          <cell r="Q351" t="str">
            <v>5401NY</v>
          </cell>
          <cell r="R351" t="str">
            <v>IntRecICNY</v>
          </cell>
          <cell r="S351" t="str">
            <v>A</v>
          </cell>
          <cell r="T351" t="str">
            <v>5401.INT.NEES</v>
          </cell>
          <cell r="U351" t="str">
            <v>Interest &amp; Dividend Receivable - Associated Companies</v>
          </cell>
        </row>
        <row r="352">
          <cell r="A352">
            <v>166</v>
          </cell>
          <cell r="B352" t="str">
            <v>Balance Sheet</v>
          </cell>
          <cell r="C352">
            <v>166</v>
          </cell>
          <cell r="D352" t="str">
            <v>Net Assets</v>
          </cell>
          <cell r="E352">
            <v>316</v>
          </cell>
          <cell r="F352" t="str">
            <v>Net Current Assets</v>
          </cell>
          <cell r="G352">
            <v>325</v>
          </cell>
          <cell r="H352" t="str">
            <v>Total Debtors</v>
          </cell>
          <cell r="I352">
            <v>344</v>
          </cell>
          <cell r="J352" t="str">
            <v>Int &amp; Div Receivable</v>
          </cell>
          <cell r="K352">
            <v>348</v>
          </cell>
          <cell r="L352" t="str">
            <v>Int &amp; Div Rec Assoc Comp</v>
          </cell>
          <cell r="M352" t="e">
            <v>#N/A</v>
          </cell>
          <cell r="N352" t="str">
            <v>Int &amp; Div Rec Assoc Co-AL Elim</v>
          </cell>
          <cell r="O352" t="e">
            <v>#N/A</v>
          </cell>
          <cell r="P352">
            <v>351</v>
          </cell>
          <cell r="Q352" t="str">
            <v>5401AL</v>
          </cell>
          <cell r="R352" t="str">
            <v>IntRecICAL</v>
          </cell>
          <cell r="S352" t="str">
            <v>A</v>
          </cell>
          <cell r="T352" t="str">
            <v>5401.INT.NEES</v>
          </cell>
          <cell r="U352" t="str">
            <v>Interest &amp; Dividend Receivable - Associated Companies</v>
          </cell>
        </row>
        <row r="353">
          <cell r="A353">
            <v>166</v>
          </cell>
          <cell r="B353" t="str">
            <v>Balance Sheet</v>
          </cell>
          <cell r="C353">
            <v>166</v>
          </cell>
          <cell r="D353" t="str">
            <v>Net Assets</v>
          </cell>
          <cell r="E353">
            <v>316</v>
          </cell>
          <cell r="F353" t="str">
            <v>Net Current Assets</v>
          </cell>
          <cell r="G353">
            <v>325</v>
          </cell>
          <cell r="H353" t="str">
            <v>Total Debtors</v>
          </cell>
          <cell r="I353">
            <v>344</v>
          </cell>
          <cell r="J353" t="str">
            <v>Int &amp; Div Receivable</v>
          </cell>
          <cell r="K353">
            <v>352</v>
          </cell>
          <cell r="L353" t="str">
            <v>Int &amp; Div Receivable - Ext</v>
          </cell>
          <cell r="M353" t="e">
            <v>#N/A</v>
          </cell>
          <cell r="N353" t="str">
            <v>Int &amp; Div Receivable - Ext</v>
          </cell>
          <cell r="O353" t="e">
            <v>#N/A</v>
          </cell>
          <cell r="P353">
            <v>352</v>
          </cell>
          <cell r="Q353" t="str">
            <v>540162</v>
          </cell>
          <cell r="R353" t="str">
            <v>IntRecExtl</v>
          </cell>
          <cell r="S353" t="str">
            <v>A</v>
          </cell>
          <cell r="T353" t="str">
            <v>5401.EXT</v>
          </cell>
          <cell r="U353" t="str">
            <v>Interest &amp; Dividend Receivable</v>
          </cell>
        </row>
        <row r="354">
          <cell r="A354">
            <v>166</v>
          </cell>
          <cell r="B354" t="str">
            <v>Balance Sheet</v>
          </cell>
          <cell r="C354">
            <v>166</v>
          </cell>
          <cell r="D354" t="str">
            <v>Net Assets</v>
          </cell>
          <cell r="E354">
            <v>316</v>
          </cell>
          <cell r="F354" t="str">
            <v>Net Current Assets</v>
          </cell>
          <cell r="G354">
            <v>325</v>
          </cell>
          <cell r="H354" t="str">
            <v>Total Debtors</v>
          </cell>
          <cell r="I354">
            <v>344</v>
          </cell>
          <cell r="J354" t="str">
            <v>Int &amp; Div Receivable</v>
          </cell>
          <cell r="K354">
            <v>353</v>
          </cell>
          <cell r="L354" t="str">
            <v>Int &amp; Div Receivable-Pension</v>
          </cell>
          <cell r="M354" t="e">
            <v>#N/A</v>
          </cell>
          <cell r="N354" t="str">
            <v>Int &amp; Div Receivable-Pension</v>
          </cell>
          <cell r="O354" t="e">
            <v>#N/A</v>
          </cell>
          <cell r="P354">
            <v>353</v>
          </cell>
          <cell r="Q354" t="str">
            <v>540190</v>
          </cell>
          <cell r="R354" t="str">
            <v>IntRecPens</v>
          </cell>
          <cell r="S354" t="str">
            <v>A</v>
          </cell>
          <cell r="T354" t="str">
            <v>5401.EXT</v>
          </cell>
          <cell r="U354" t="str">
            <v>Interest &amp; Dividend Receivable</v>
          </cell>
        </row>
        <row r="355">
          <cell r="A355">
            <v>166</v>
          </cell>
          <cell r="B355" t="str">
            <v>Balance Sheet</v>
          </cell>
          <cell r="C355">
            <v>166</v>
          </cell>
          <cell r="D355" t="str">
            <v>Net Assets</v>
          </cell>
          <cell r="E355">
            <v>316</v>
          </cell>
          <cell r="F355" t="str">
            <v>Net Current Assets</v>
          </cell>
          <cell r="G355">
            <v>325</v>
          </cell>
          <cell r="H355" t="str">
            <v>Total Debtors</v>
          </cell>
          <cell r="I355">
            <v>354</v>
          </cell>
          <cell r="J355" t="str">
            <v>Notes Receivable</v>
          </cell>
          <cell r="K355">
            <v>354</v>
          </cell>
          <cell r="L355" t="str">
            <v>Notes Receivable</v>
          </cell>
          <cell r="M355" t="str">
            <v>528020</v>
          </cell>
          <cell r="N355" t="str">
            <v>Notes Receivable</v>
          </cell>
          <cell r="O355" t="str">
            <v>528020</v>
          </cell>
          <cell r="P355">
            <v>354</v>
          </cell>
          <cell r="Q355" t="str">
            <v>528020</v>
          </cell>
          <cell r="R355" t="str">
            <v>NR Notes</v>
          </cell>
          <cell r="S355" t="str">
            <v>A</v>
          </cell>
          <cell r="T355" t="str">
            <v>5280.LT1</v>
          </cell>
          <cell r="U355" t="str">
            <v>Notes Receivable</v>
          </cell>
        </row>
        <row r="356">
          <cell r="A356">
            <v>166</v>
          </cell>
          <cell r="B356" t="str">
            <v>Balance Sheet</v>
          </cell>
          <cell r="C356">
            <v>166</v>
          </cell>
          <cell r="D356" t="str">
            <v>Net Assets</v>
          </cell>
          <cell r="E356">
            <v>316</v>
          </cell>
          <cell r="F356" t="str">
            <v>Net Current Assets</v>
          </cell>
          <cell r="G356">
            <v>325</v>
          </cell>
          <cell r="H356" t="str">
            <v>Total Debtors</v>
          </cell>
          <cell r="I356">
            <v>354</v>
          </cell>
          <cell r="J356" t="str">
            <v>Notes Receivable</v>
          </cell>
          <cell r="K356">
            <v>355</v>
          </cell>
          <cell r="L356" t="str">
            <v>Notes Receivable NGG</v>
          </cell>
          <cell r="M356" t="e">
            <v>#N/A</v>
          </cell>
          <cell r="N356" t="str">
            <v>Notes Receivable NGG</v>
          </cell>
          <cell r="O356" t="e">
            <v>#N/A</v>
          </cell>
          <cell r="P356">
            <v>355</v>
          </cell>
          <cell r="Q356" t="str">
            <v>530163</v>
          </cell>
          <cell r="R356" t="str">
            <v>NRNGG</v>
          </cell>
          <cell r="S356" t="str">
            <v>A</v>
          </cell>
          <cell r="T356" t="str">
            <v>5301.NGG</v>
          </cell>
          <cell r="U356" t="str">
            <v>Notes Receivable from National Grid</v>
          </cell>
        </row>
        <row r="357">
          <cell r="A357">
            <v>166</v>
          </cell>
          <cell r="B357" t="str">
            <v>Balance Sheet</v>
          </cell>
          <cell r="C357">
            <v>166</v>
          </cell>
          <cell r="D357" t="str">
            <v>Net Assets</v>
          </cell>
          <cell r="E357">
            <v>316</v>
          </cell>
          <cell r="F357" t="str">
            <v>Net Current Assets</v>
          </cell>
          <cell r="G357">
            <v>325</v>
          </cell>
          <cell r="H357" t="str">
            <v>Total Debtors</v>
          </cell>
          <cell r="I357">
            <v>354</v>
          </cell>
          <cell r="J357" t="str">
            <v>Notes Receivable</v>
          </cell>
          <cell r="K357">
            <v>356</v>
          </cell>
          <cell r="L357" t="str">
            <v>Notes Receivable NGHI</v>
          </cell>
          <cell r="M357" t="e">
            <v>#N/A</v>
          </cell>
          <cell r="N357" t="str">
            <v>Notes Receivable NGHI</v>
          </cell>
          <cell r="O357" t="e">
            <v>#N/A</v>
          </cell>
          <cell r="P357">
            <v>356</v>
          </cell>
          <cell r="Q357" t="str">
            <v>530264</v>
          </cell>
          <cell r="R357" t="str">
            <v>NRNGHI</v>
          </cell>
          <cell r="S357" t="str">
            <v>A</v>
          </cell>
          <cell r="T357" t="str">
            <v>5302.NGHINCD</v>
          </cell>
          <cell r="U357" t="str">
            <v>Notes Receivable from NGHI</v>
          </cell>
        </row>
        <row r="358">
          <cell r="A358">
            <v>166</v>
          </cell>
          <cell r="B358" t="str">
            <v>Balance Sheet</v>
          </cell>
          <cell r="C358">
            <v>166</v>
          </cell>
          <cell r="D358" t="str">
            <v>Net Assets</v>
          </cell>
          <cell r="E358">
            <v>316</v>
          </cell>
          <cell r="F358" t="str">
            <v>Net Current Assets</v>
          </cell>
          <cell r="G358">
            <v>325</v>
          </cell>
          <cell r="H358" t="str">
            <v>Total Debtors</v>
          </cell>
          <cell r="I358">
            <v>354</v>
          </cell>
          <cell r="J358" t="str">
            <v>Notes Receivable</v>
          </cell>
          <cell r="K358">
            <v>357</v>
          </cell>
          <cell r="L358" t="str">
            <v>Notes Receivable NGUSA</v>
          </cell>
          <cell r="M358" t="e">
            <v>#N/A</v>
          </cell>
          <cell r="N358" t="str">
            <v>Notes Receivable NGUSA</v>
          </cell>
          <cell r="O358" t="e">
            <v>#N/A</v>
          </cell>
          <cell r="P358">
            <v>357</v>
          </cell>
          <cell r="Q358" t="str">
            <v>530266</v>
          </cell>
          <cell r="R358" t="str">
            <v>NRNGUSA</v>
          </cell>
          <cell r="S358" t="str">
            <v>A</v>
          </cell>
          <cell r="T358" t="str">
            <v>5302.NGUSAUS</v>
          </cell>
          <cell r="U358" t="str">
            <v>Notes Receivable from NGUSAUS</v>
          </cell>
        </row>
        <row r="359">
          <cell r="A359">
            <v>166</v>
          </cell>
          <cell r="B359" t="str">
            <v>Balance Sheet</v>
          </cell>
          <cell r="C359">
            <v>166</v>
          </cell>
          <cell r="D359" t="str">
            <v>Net Assets</v>
          </cell>
          <cell r="E359">
            <v>316</v>
          </cell>
          <cell r="F359" t="str">
            <v>Net Current Assets</v>
          </cell>
          <cell r="G359">
            <v>325</v>
          </cell>
          <cell r="H359" t="str">
            <v>Total Debtors</v>
          </cell>
          <cell r="I359">
            <v>354</v>
          </cell>
          <cell r="J359" t="str">
            <v>Notes Receivable</v>
          </cell>
          <cell r="K359">
            <v>358</v>
          </cell>
          <cell r="L359" t="str">
            <v>Notes Receivable Assoc Comp</v>
          </cell>
          <cell r="M359" t="e">
            <v>#N/A</v>
          </cell>
          <cell r="N359" t="str">
            <v>Notes Receivable Assoc Comp</v>
          </cell>
          <cell r="O359" t="e">
            <v>#N/A</v>
          </cell>
          <cell r="P359">
            <v>358</v>
          </cell>
          <cell r="Q359" t="str">
            <v>530161</v>
          </cell>
          <cell r="R359" t="str">
            <v>NRAssoc</v>
          </cell>
          <cell r="S359" t="str">
            <v>A</v>
          </cell>
          <cell r="T359" t="str">
            <v>5301.NEES</v>
          </cell>
          <cell r="U359" t="str">
            <v>Notes Receivable from Associated Companies</v>
          </cell>
        </row>
        <row r="360">
          <cell r="A360">
            <v>166</v>
          </cell>
          <cell r="B360" t="str">
            <v>Balance Sheet</v>
          </cell>
          <cell r="C360">
            <v>166</v>
          </cell>
          <cell r="D360" t="str">
            <v>Net Assets</v>
          </cell>
          <cell r="E360">
            <v>316</v>
          </cell>
          <cell r="F360" t="str">
            <v>Net Current Assets</v>
          </cell>
          <cell r="G360">
            <v>325</v>
          </cell>
          <cell r="H360" t="str">
            <v>Total Debtors</v>
          </cell>
          <cell r="I360">
            <v>354</v>
          </cell>
          <cell r="J360" t="str">
            <v>Notes Receivable</v>
          </cell>
          <cell r="K360">
            <v>358</v>
          </cell>
          <cell r="L360" t="str">
            <v>Notes Receivable Assoc Comp</v>
          </cell>
          <cell r="M360" t="e">
            <v>#N/A</v>
          </cell>
          <cell r="N360" t="str">
            <v>NR Assoc Comp-NE Elim</v>
          </cell>
          <cell r="O360" t="e">
            <v>#N/A</v>
          </cell>
          <cell r="P360">
            <v>359</v>
          </cell>
          <cell r="Q360" t="str">
            <v>5301NE</v>
          </cell>
          <cell r="R360" t="str">
            <v>NR IC NE</v>
          </cell>
          <cell r="S360" t="str">
            <v>A</v>
          </cell>
          <cell r="T360" t="str">
            <v>5301.NEES</v>
          </cell>
          <cell r="U360" t="str">
            <v>Notes Receivable from Associated Companies</v>
          </cell>
        </row>
        <row r="361">
          <cell r="A361">
            <v>166</v>
          </cell>
          <cell r="B361" t="str">
            <v>Balance Sheet</v>
          </cell>
          <cell r="C361">
            <v>166</v>
          </cell>
          <cell r="D361" t="str">
            <v>Net Assets</v>
          </cell>
          <cell r="E361">
            <v>316</v>
          </cell>
          <cell r="F361" t="str">
            <v>Net Current Assets</v>
          </cell>
          <cell r="G361">
            <v>325</v>
          </cell>
          <cell r="H361" t="str">
            <v>Total Debtors</v>
          </cell>
          <cell r="I361">
            <v>354</v>
          </cell>
          <cell r="J361" t="str">
            <v>Notes Receivable</v>
          </cell>
          <cell r="K361">
            <v>358</v>
          </cell>
          <cell r="L361" t="str">
            <v>Notes Receivable Assoc Comp</v>
          </cell>
          <cell r="M361" t="e">
            <v>#N/A</v>
          </cell>
          <cell r="N361" t="str">
            <v>NR Assoc Comp-NY Elim</v>
          </cell>
          <cell r="O361" t="e">
            <v>#N/A</v>
          </cell>
          <cell r="P361">
            <v>360</v>
          </cell>
          <cell r="Q361" t="str">
            <v>5301NY</v>
          </cell>
          <cell r="R361" t="str">
            <v>NR IC NY</v>
          </cell>
          <cell r="S361" t="str">
            <v>A</v>
          </cell>
          <cell r="T361" t="str">
            <v>5301.NEES</v>
          </cell>
          <cell r="U361" t="str">
            <v>Notes Receivable from Associated Companies</v>
          </cell>
        </row>
        <row r="362">
          <cell r="A362">
            <v>166</v>
          </cell>
          <cell r="B362" t="str">
            <v>Balance Sheet</v>
          </cell>
          <cell r="C362">
            <v>166</v>
          </cell>
          <cell r="D362" t="str">
            <v>Net Assets</v>
          </cell>
          <cell r="E362">
            <v>316</v>
          </cell>
          <cell r="F362" t="str">
            <v>Net Current Assets</v>
          </cell>
          <cell r="G362">
            <v>325</v>
          </cell>
          <cell r="H362" t="str">
            <v>Total Debtors</v>
          </cell>
          <cell r="I362">
            <v>354</v>
          </cell>
          <cell r="J362" t="str">
            <v>Notes Receivable</v>
          </cell>
          <cell r="K362">
            <v>358</v>
          </cell>
          <cell r="L362" t="str">
            <v>Notes Receivable Assoc Comp</v>
          </cell>
          <cell r="M362" t="e">
            <v>#N/A</v>
          </cell>
          <cell r="N362" t="str">
            <v>NR Assoc Comp-ALL Elim</v>
          </cell>
          <cell r="O362" t="e">
            <v>#N/A</v>
          </cell>
          <cell r="P362">
            <v>361</v>
          </cell>
          <cell r="Q362" t="str">
            <v>5301AL</v>
          </cell>
          <cell r="R362" t="str">
            <v>NR IC ALL</v>
          </cell>
          <cell r="S362" t="str">
            <v>A</v>
          </cell>
          <cell r="T362" t="str">
            <v>5301.NEES</v>
          </cell>
          <cell r="U362" t="str">
            <v>Notes Receivable from Associated Companies</v>
          </cell>
        </row>
        <row r="363">
          <cell r="A363">
            <v>166</v>
          </cell>
          <cell r="B363" t="str">
            <v>Balance Sheet</v>
          </cell>
          <cell r="C363">
            <v>166</v>
          </cell>
          <cell r="D363" t="str">
            <v>Net Assets</v>
          </cell>
          <cell r="E363">
            <v>316</v>
          </cell>
          <cell r="F363" t="str">
            <v>Net Current Assets</v>
          </cell>
          <cell r="G363">
            <v>325</v>
          </cell>
          <cell r="H363" t="str">
            <v>Total Debtors</v>
          </cell>
          <cell r="I363">
            <v>362</v>
          </cell>
          <cell r="J363" t="str">
            <v>Miscellaneous Debtors</v>
          </cell>
          <cell r="K363">
            <v>362</v>
          </cell>
          <cell r="L363" t="str">
            <v>Purch Power Reg Asset</v>
          </cell>
          <cell r="M363" t="str">
            <v>529102</v>
          </cell>
          <cell r="N363" t="str">
            <v>Purch Power Reg Asset</v>
          </cell>
          <cell r="O363" t="str">
            <v>529102</v>
          </cell>
          <cell r="P363">
            <v>362</v>
          </cell>
          <cell r="Q363" t="str">
            <v>529102</v>
          </cell>
          <cell r="R363" t="str">
            <v>RAPPGT1</v>
          </cell>
          <cell r="S363" t="str">
            <v>A</v>
          </cell>
          <cell r="T363" t="str">
            <v>5291.GT1</v>
          </cell>
          <cell r="U363" t="str">
            <v>Regulatory Assets - Purchased Power - Greater than 1 Year</v>
          </cell>
        </row>
        <row r="364">
          <cell r="A364">
            <v>166</v>
          </cell>
          <cell r="B364" t="str">
            <v>Balance Sheet</v>
          </cell>
          <cell r="C364">
            <v>166</v>
          </cell>
          <cell r="D364" t="str">
            <v>Net Assets</v>
          </cell>
          <cell r="E364">
            <v>316</v>
          </cell>
          <cell r="F364" t="str">
            <v>Net Current Assets</v>
          </cell>
          <cell r="G364">
            <v>325</v>
          </cell>
          <cell r="H364" t="str">
            <v>Total Debtors</v>
          </cell>
          <cell r="I364">
            <v>362</v>
          </cell>
          <cell r="J364" t="str">
            <v>Miscellaneous Debtors</v>
          </cell>
          <cell r="K364">
            <v>363</v>
          </cell>
          <cell r="L364" t="str">
            <v>Purch Power Reg Asset &lt;1Yr</v>
          </cell>
          <cell r="M364" t="str">
            <v>529101</v>
          </cell>
          <cell r="N364" t="str">
            <v>Purch Power Reg Asset &lt;1Yr</v>
          </cell>
          <cell r="O364" t="str">
            <v>529101</v>
          </cell>
          <cell r="P364">
            <v>363</v>
          </cell>
          <cell r="Q364" t="str">
            <v>529101</v>
          </cell>
          <cell r="R364" t="str">
            <v>RAPPLT1</v>
          </cell>
          <cell r="S364" t="str">
            <v>A</v>
          </cell>
          <cell r="T364" t="str">
            <v>5291.LT1</v>
          </cell>
          <cell r="U364" t="str">
            <v>Regulatory Assets - Purchased Power - Less than 1 Year</v>
          </cell>
        </row>
        <row r="365">
          <cell r="A365">
            <v>166</v>
          </cell>
          <cell r="B365" t="str">
            <v>Balance Sheet</v>
          </cell>
          <cell r="C365">
            <v>166</v>
          </cell>
          <cell r="D365" t="str">
            <v>Net Assets</v>
          </cell>
          <cell r="E365">
            <v>316</v>
          </cell>
          <cell r="F365" t="str">
            <v>Net Current Assets</v>
          </cell>
          <cell r="G365">
            <v>325</v>
          </cell>
          <cell r="H365" t="str">
            <v>Total Debtors</v>
          </cell>
          <cell r="I365">
            <v>362</v>
          </cell>
          <cell r="J365" t="str">
            <v>Miscellaneous Debtors</v>
          </cell>
          <cell r="K365">
            <v>364</v>
          </cell>
          <cell r="L365" t="str">
            <v>Decommission Reg Asset</v>
          </cell>
          <cell r="M365" t="str">
            <v>529202</v>
          </cell>
          <cell r="N365" t="str">
            <v>Decommission Reg Asset</v>
          </cell>
          <cell r="O365" t="str">
            <v>529202</v>
          </cell>
          <cell r="P365">
            <v>364</v>
          </cell>
          <cell r="Q365" t="str">
            <v>529202</v>
          </cell>
          <cell r="R365" t="str">
            <v>RADecGT1</v>
          </cell>
          <cell r="S365" t="str">
            <v>A</v>
          </cell>
          <cell r="T365" t="str">
            <v>5292.GT1</v>
          </cell>
          <cell r="U365" t="str">
            <v>Regulatory Assets - Decommissioned - Greater than 1 Year</v>
          </cell>
        </row>
        <row r="366">
          <cell r="A366">
            <v>166</v>
          </cell>
          <cell r="B366" t="str">
            <v>Balance Sheet</v>
          </cell>
          <cell r="C366">
            <v>166</v>
          </cell>
          <cell r="D366" t="str">
            <v>Net Assets</v>
          </cell>
          <cell r="E366">
            <v>316</v>
          </cell>
          <cell r="F366" t="str">
            <v>Net Current Assets</v>
          </cell>
          <cell r="G366">
            <v>325</v>
          </cell>
          <cell r="H366" t="str">
            <v>Total Debtors</v>
          </cell>
          <cell r="I366">
            <v>362</v>
          </cell>
          <cell r="J366" t="str">
            <v>Miscellaneous Debtors</v>
          </cell>
          <cell r="K366">
            <v>365</v>
          </cell>
          <cell r="L366" t="str">
            <v>Decommission Reg Asset &lt;1Yr</v>
          </cell>
          <cell r="M366" t="str">
            <v>529201</v>
          </cell>
          <cell r="N366" t="str">
            <v>Decommission Reg Asset &lt;1Yr</v>
          </cell>
          <cell r="O366" t="str">
            <v>529201</v>
          </cell>
          <cell r="P366">
            <v>365</v>
          </cell>
          <cell r="Q366" t="str">
            <v>529201</v>
          </cell>
          <cell r="R366" t="str">
            <v>RADecLT1</v>
          </cell>
          <cell r="S366" t="str">
            <v>A</v>
          </cell>
          <cell r="T366" t="str">
            <v>5292.LT1</v>
          </cell>
          <cell r="U366" t="str">
            <v>Regulatory Assets - Decommissioned - Less than 1 Year</v>
          </cell>
        </row>
        <row r="367">
          <cell r="A367">
            <v>166</v>
          </cell>
          <cell r="B367" t="str">
            <v>Balance Sheet</v>
          </cell>
          <cell r="C367">
            <v>166</v>
          </cell>
          <cell r="D367" t="str">
            <v>Net Assets</v>
          </cell>
          <cell r="E367">
            <v>316</v>
          </cell>
          <cell r="F367" t="str">
            <v>Net Current Assets</v>
          </cell>
          <cell r="G367">
            <v>325</v>
          </cell>
          <cell r="H367" t="str">
            <v>Total Debtors</v>
          </cell>
          <cell r="I367">
            <v>362</v>
          </cell>
          <cell r="J367" t="str">
            <v>Miscellaneous Debtors</v>
          </cell>
          <cell r="K367">
            <v>366</v>
          </cell>
          <cell r="L367" t="str">
            <v>Stranded Inv Reg Asset</v>
          </cell>
          <cell r="M367" t="str">
            <v>529422</v>
          </cell>
          <cell r="N367" t="str">
            <v>Stranded Inv Reg Asset</v>
          </cell>
          <cell r="O367" t="str">
            <v>529422</v>
          </cell>
          <cell r="P367">
            <v>366</v>
          </cell>
          <cell r="Q367" t="str">
            <v>529422</v>
          </cell>
          <cell r="R367" t="str">
            <v>RAStrdGT1</v>
          </cell>
          <cell r="S367" t="str">
            <v>A</v>
          </cell>
          <cell r="T367" t="str">
            <v>5294.GT1</v>
          </cell>
          <cell r="U367" t="str">
            <v>Regulatory Assets - Other - Greater than 1 Year</v>
          </cell>
        </row>
        <row r="368">
          <cell r="A368">
            <v>166</v>
          </cell>
          <cell r="B368" t="str">
            <v>Balance Sheet</v>
          </cell>
          <cell r="C368">
            <v>166</v>
          </cell>
          <cell r="D368" t="str">
            <v>Net Assets</v>
          </cell>
          <cell r="E368">
            <v>316</v>
          </cell>
          <cell r="F368" t="str">
            <v>Net Current Assets</v>
          </cell>
          <cell r="G368">
            <v>325</v>
          </cell>
          <cell r="H368" t="str">
            <v>Total Debtors</v>
          </cell>
          <cell r="I368">
            <v>362</v>
          </cell>
          <cell r="J368" t="str">
            <v>Miscellaneous Debtors</v>
          </cell>
          <cell r="K368">
            <v>367</v>
          </cell>
          <cell r="L368" t="str">
            <v>Stranded Inv Reg Asset &lt;1Yr</v>
          </cell>
          <cell r="M368" t="str">
            <v>529421</v>
          </cell>
          <cell r="N368" t="str">
            <v>Stranded Inv Reg Asset &lt;1Yr</v>
          </cell>
          <cell r="O368" t="str">
            <v>529421</v>
          </cell>
          <cell r="P368">
            <v>367</v>
          </cell>
          <cell r="Q368" t="str">
            <v>529421</v>
          </cell>
          <cell r="R368" t="str">
            <v>RAStrdLT1</v>
          </cell>
          <cell r="S368" t="str">
            <v>A</v>
          </cell>
          <cell r="T368" t="str">
            <v>5294.LT1</v>
          </cell>
          <cell r="U368" t="str">
            <v>Regulatory Assets - Other - Less than 1 Year</v>
          </cell>
        </row>
        <row r="369">
          <cell r="A369">
            <v>166</v>
          </cell>
          <cell r="B369" t="str">
            <v>Balance Sheet</v>
          </cell>
          <cell r="C369">
            <v>166</v>
          </cell>
          <cell r="D369" t="str">
            <v>Net Assets</v>
          </cell>
          <cell r="E369">
            <v>316</v>
          </cell>
          <cell r="F369" t="str">
            <v>Net Current Assets</v>
          </cell>
          <cell r="G369">
            <v>325</v>
          </cell>
          <cell r="H369" t="str">
            <v>Total Debtors</v>
          </cell>
          <cell r="I369">
            <v>362</v>
          </cell>
          <cell r="J369" t="str">
            <v>Miscellaneous Debtors</v>
          </cell>
          <cell r="K369">
            <v>368</v>
          </cell>
          <cell r="L369" t="str">
            <v>Loss on Reacq Debt Reg Asset</v>
          </cell>
          <cell r="M369" t="str">
            <v>529432</v>
          </cell>
          <cell r="N369" t="str">
            <v>Loss on Reacq Debt Reg Asset</v>
          </cell>
          <cell r="O369" t="str">
            <v>529432</v>
          </cell>
          <cell r="P369">
            <v>368</v>
          </cell>
          <cell r="Q369" t="str">
            <v>529432</v>
          </cell>
          <cell r="R369" t="str">
            <v>RALRDGT1</v>
          </cell>
          <cell r="S369" t="str">
            <v>A</v>
          </cell>
          <cell r="T369" t="str">
            <v>5294.GT1</v>
          </cell>
          <cell r="U369" t="str">
            <v>Regulatory Assets - Other - Greater than 1 Year</v>
          </cell>
        </row>
        <row r="370">
          <cell r="A370">
            <v>166</v>
          </cell>
          <cell r="B370" t="str">
            <v>Balance Sheet</v>
          </cell>
          <cell r="C370">
            <v>166</v>
          </cell>
          <cell r="D370" t="str">
            <v>Net Assets</v>
          </cell>
          <cell r="E370">
            <v>316</v>
          </cell>
          <cell r="F370" t="str">
            <v>Net Current Assets</v>
          </cell>
          <cell r="G370">
            <v>325</v>
          </cell>
          <cell r="H370" t="str">
            <v>Total Debtors</v>
          </cell>
          <cell r="I370">
            <v>362</v>
          </cell>
          <cell r="J370" t="str">
            <v>Miscellaneous Debtors</v>
          </cell>
          <cell r="K370">
            <v>369</v>
          </cell>
          <cell r="L370" t="str">
            <v>Loss Reacq Debt Reg Asset &lt;1Yr</v>
          </cell>
          <cell r="M370" t="str">
            <v>529431</v>
          </cell>
          <cell r="N370" t="str">
            <v>Loss Reacq Debt Reg Asset &lt;1Yr</v>
          </cell>
          <cell r="O370" t="str">
            <v>529431</v>
          </cell>
          <cell r="P370">
            <v>369</v>
          </cell>
          <cell r="Q370" t="str">
            <v>529431</v>
          </cell>
          <cell r="R370" t="str">
            <v>RALRDLT1</v>
          </cell>
          <cell r="S370" t="str">
            <v>A</v>
          </cell>
          <cell r="T370" t="str">
            <v>5294.LT1</v>
          </cell>
          <cell r="U370" t="str">
            <v>Regulatory Assets - Other - Less than 1 Year</v>
          </cell>
        </row>
        <row r="371">
          <cell r="A371">
            <v>166</v>
          </cell>
          <cell r="B371" t="str">
            <v>Balance Sheet</v>
          </cell>
          <cell r="C371">
            <v>166</v>
          </cell>
          <cell r="D371" t="str">
            <v>Net Assets</v>
          </cell>
          <cell r="E371">
            <v>316</v>
          </cell>
          <cell r="F371" t="str">
            <v>Net Current Assets</v>
          </cell>
          <cell r="G371">
            <v>325</v>
          </cell>
          <cell r="H371" t="str">
            <v>Total Debtors</v>
          </cell>
          <cell r="I371">
            <v>362</v>
          </cell>
          <cell r="J371" t="str">
            <v>Miscellaneous Debtors</v>
          </cell>
          <cell r="K371">
            <v>370</v>
          </cell>
          <cell r="L371" t="str">
            <v>Cost of Removal Reg Asset</v>
          </cell>
          <cell r="M371" t="str">
            <v>529302</v>
          </cell>
          <cell r="N371" t="str">
            <v>Cost of Removal Reg Asset</v>
          </cell>
          <cell r="O371" t="str">
            <v>529302</v>
          </cell>
          <cell r="P371">
            <v>370</v>
          </cell>
          <cell r="Q371" t="str">
            <v>529302</v>
          </cell>
          <cell r="R371" t="str">
            <v>RACORGT1</v>
          </cell>
          <cell r="S371" t="str">
            <v>A</v>
          </cell>
          <cell r="T371" t="str">
            <v>5293.GT1</v>
          </cell>
          <cell r="U371" t="str">
            <v>Regulatory Assets - Cost of Removal - Greater than 1 Year</v>
          </cell>
        </row>
        <row r="372">
          <cell r="A372">
            <v>166</v>
          </cell>
          <cell r="B372" t="str">
            <v>Balance Sheet</v>
          </cell>
          <cell r="C372">
            <v>166</v>
          </cell>
          <cell r="D372" t="str">
            <v>Net Assets</v>
          </cell>
          <cell r="E372">
            <v>316</v>
          </cell>
          <cell r="F372" t="str">
            <v>Net Current Assets</v>
          </cell>
          <cell r="G372">
            <v>325</v>
          </cell>
          <cell r="H372" t="str">
            <v>Total Debtors</v>
          </cell>
          <cell r="I372">
            <v>362</v>
          </cell>
          <cell r="J372" t="str">
            <v>Miscellaneous Debtors</v>
          </cell>
          <cell r="K372">
            <v>371</v>
          </cell>
          <cell r="L372" t="str">
            <v>Cost of Removal Reg Asset &lt;1Yr</v>
          </cell>
          <cell r="M372" t="str">
            <v>529301</v>
          </cell>
          <cell r="N372" t="str">
            <v>Cost of Removal Reg Asset &lt;1Yr</v>
          </cell>
          <cell r="O372" t="str">
            <v>529301</v>
          </cell>
          <cell r="P372">
            <v>371</v>
          </cell>
          <cell r="Q372" t="str">
            <v>529301</v>
          </cell>
          <cell r="R372" t="str">
            <v>RACORLT1</v>
          </cell>
          <cell r="S372" t="str">
            <v>A</v>
          </cell>
          <cell r="T372" t="str">
            <v>5293.LT1</v>
          </cell>
          <cell r="U372" t="str">
            <v>Regulatory Assets - Cost of Removal - Less than 1 Year</v>
          </cell>
        </row>
        <row r="373">
          <cell r="A373">
            <v>166</v>
          </cell>
          <cell r="B373" t="str">
            <v>Balance Sheet</v>
          </cell>
          <cell r="C373">
            <v>166</v>
          </cell>
          <cell r="D373" t="str">
            <v>Net Assets</v>
          </cell>
          <cell r="E373">
            <v>316</v>
          </cell>
          <cell r="F373" t="str">
            <v>Net Current Assets</v>
          </cell>
          <cell r="G373">
            <v>325</v>
          </cell>
          <cell r="H373" t="str">
            <v>Total Debtors</v>
          </cell>
          <cell r="I373">
            <v>362</v>
          </cell>
          <cell r="J373" t="str">
            <v>Miscellaneous Debtors</v>
          </cell>
          <cell r="K373">
            <v>372</v>
          </cell>
          <cell r="L373" t="str">
            <v>Environ Fund Reg Asset</v>
          </cell>
          <cell r="M373" t="str">
            <v>529502</v>
          </cell>
          <cell r="N373" t="str">
            <v>Environ Fund Reg Asset</v>
          </cell>
          <cell r="O373" t="str">
            <v>529502</v>
          </cell>
          <cell r="P373">
            <v>372</v>
          </cell>
          <cell r="Q373" t="str">
            <v>529502</v>
          </cell>
          <cell r="R373" t="str">
            <v>RAHWGT1</v>
          </cell>
          <cell r="S373" t="str">
            <v>A</v>
          </cell>
          <cell r="T373" t="str">
            <v>5295.GT1</v>
          </cell>
          <cell r="U373" t="str">
            <v>Regulatory Assets - Environmental Fund - Greater than 1 Year</v>
          </cell>
        </row>
        <row r="374">
          <cell r="A374">
            <v>166</v>
          </cell>
          <cell r="B374" t="str">
            <v>Balance Sheet</v>
          </cell>
          <cell r="C374">
            <v>166</v>
          </cell>
          <cell r="D374" t="str">
            <v>Net Assets</v>
          </cell>
          <cell r="E374">
            <v>316</v>
          </cell>
          <cell r="F374" t="str">
            <v>Net Current Assets</v>
          </cell>
          <cell r="G374">
            <v>325</v>
          </cell>
          <cell r="H374" t="str">
            <v>Total Debtors</v>
          </cell>
          <cell r="I374">
            <v>362</v>
          </cell>
          <cell r="J374" t="str">
            <v>Miscellaneous Debtors</v>
          </cell>
          <cell r="K374">
            <v>373</v>
          </cell>
          <cell r="L374" t="str">
            <v>Environ Fund Reg Asset &lt;1Yr</v>
          </cell>
          <cell r="M374" t="str">
            <v>529501</v>
          </cell>
          <cell r="N374" t="str">
            <v>Environ Fund Reg Asset &lt;1Yr</v>
          </cell>
          <cell r="O374" t="str">
            <v>529501</v>
          </cell>
          <cell r="P374">
            <v>373</v>
          </cell>
          <cell r="Q374" t="str">
            <v>529501</v>
          </cell>
          <cell r="R374" t="str">
            <v>RAHWLT1</v>
          </cell>
          <cell r="S374" t="str">
            <v>A</v>
          </cell>
          <cell r="T374" t="str">
            <v>5295.LT1</v>
          </cell>
          <cell r="U374" t="str">
            <v>Regulatory Assets - Environmental Fund - Less than 1 Year</v>
          </cell>
        </row>
        <row r="375">
          <cell r="A375">
            <v>166</v>
          </cell>
          <cell r="B375" t="str">
            <v>Balance Sheet</v>
          </cell>
          <cell r="C375">
            <v>166</v>
          </cell>
          <cell r="D375" t="str">
            <v>Net Assets</v>
          </cell>
          <cell r="E375">
            <v>316</v>
          </cell>
          <cell r="F375" t="str">
            <v>Net Current Assets</v>
          </cell>
          <cell r="G375">
            <v>325</v>
          </cell>
          <cell r="H375" t="str">
            <v>Total Debtors</v>
          </cell>
          <cell r="I375">
            <v>362</v>
          </cell>
          <cell r="J375" t="str">
            <v>Miscellaneous Debtors</v>
          </cell>
          <cell r="K375">
            <v>374</v>
          </cell>
          <cell r="L375" t="str">
            <v>Derivatives Reg Asset</v>
          </cell>
          <cell r="M375" t="str">
            <v>529602</v>
          </cell>
          <cell r="N375" t="str">
            <v>Derivatives Reg Asset</v>
          </cell>
          <cell r="O375" t="str">
            <v>529602</v>
          </cell>
          <cell r="P375">
            <v>374</v>
          </cell>
          <cell r="Q375" t="str">
            <v>529602</v>
          </cell>
          <cell r="R375" t="str">
            <v>RADerivGT1</v>
          </cell>
          <cell r="S375" t="str">
            <v>A</v>
          </cell>
          <cell r="T375" t="str">
            <v>5296.GT1</v>
          </cell>
          <cell r="U375" t="str">
            <v>Regulatory Assets - Gas Derivatives - Greater than 1 Year</v>
          </cell>
        </row>
        <row r="376">
          <cell r="A376">
            <v>166</v>
          </cell>
          <cell r="B376" t="str">
            <v>Balance Sheet</v>
          </cell>
          <cell r="C376">
            <v>166</v>
          </cell>
          <cell r="D376" t="str">
            <v>Net Assets</v>
          </cell>
          <cell r="E376">
            <v>316</v>
          </cell>
          <cell r="F376" t="str">
            <v>Net Current Assets</v>
          </cell>
          <cell r="G376">
            <v>325</v>
          </cell>
          <cell r="H376" t="str">
            <v>Total Debtors</v>
          </cell>
          <cell r="I376">
            <v>362</v>
          </cell>
          <cell r="J376" t="str">
            <v>Miscellaneous Debtors</v>
          </cell>
          <cell r="K376">
            <v>375</v>
          </cell>
          <cell r="L376" t="str">
            <v>Derivatives Reg Asset &lt;1Yr</v>
          </cell>
          <cell r="M376" t="str">
            <v>529601</v>
          </cell>
          <cell r="N376" t="str">
            <v>Derivatives Reg Asset &lt;1Yr</v>
          </cell>
          <cell r="O376" t="str">
            <v>529601</v>
          </cell>
          <cell r="P376">
            <v>375</v>
          </cell>
          <cell r="Q376" t="str">
            <v>529601</v>
          </cell>
          <cell r="R376" t="str">
            <v>RADerivLT1</v>
          </cell>
          <cell r="S376" t="str">
            <v>A</v>
          </cell>
          <cell r="T376" t="str">
            <v>5296.LT1</v>
          </cell>
          <cell r="U376" t="str">
            <v>Regulatory Assets - Gas Derivatives - Less than 1 Year</v>
          </cell>
        </row>
        <row r="377">
          <cell r="A377">
            <v>166</v>
          </cell>
          <cell r="B377" t="str">
            <v>Balance Sheet</v>
          </cell>
          <cell r="C377">
            <v>166</v>
          </cell>
          <cell r="D377" t="str">
            <v>Net Assets</v>
          </cell>
          <cell r="E377">
            <v>316</v>
          </cell>
          <cell r="F377" t="str">
            <v>Net Current Assets</v>
          </cell>
          <cell r="G377">
            <v>325</v>
          </cell>
          <cell r="H377" t="str">
            <v>Total Debtors</v>
          </cell>
          <cell r="I377">
            <v>362</v>
          </cell>
          <cell r="J377" t="str">
            <v>Miscellaneous Debtors</v>
          </cell>
          <cell r="K377">
            <v>376</v>
          </cell>
          <cell r="L377" t="str">
            <v>FAS 109 Net Reg Asset</v>
          </cell>
          <cell r="M377" t="str">
            <v>529702</v>
          </cell>
          <cell r="N377" t="str">
            <v>FAS 109 Net Reg Asset</v>
          </cell>
          <cell r="O377" t="str">
            <v>529702</v>
          </cell>
          <cell r="P377">
            <v>376</v>
          </cell>
          <cell r="Q377" t="str">
            <v>529702</v>
          </cell>
          <cell r="R377" t="str">
            <v>RA109GT1</v>
          </cell>
          <cell r="S377" t="str">
            <v>A</v>
          </cell>
          <cell r="T377" t="str">
            <v>5297.GT1</v>
          </cell>
          <cell r="U377" t="str">
            <v>Regulatory Assets - FAS 109, Net - Greater than 1 Year</v>
          </cell>
        </row>
        <row r="378">
          <cell r="A378">
            <v>166</v>
          </cell>
          <cell r="B378" t="str">
            <v>Balance Sheet</v>
          </cell>
          <cell r="C378">
            <v>166</v>
          </cell>
          <cell r="D378" t="str">
            <v>Net Assets</v>
          </cell>
          <cell r="E378">
            <v>316</v>
          </cell>
          <cell r="F378" t="str">
            <v>Net Current Assets</v>
          </cell>
          <cell r="G378">
            <v>325</v>
          </cell>
          <cell r="H378" t="str">
            <v>Total Debtors</v>
          </cell>
          <cell r="I378">
            <v>362</v>
          </cell>
          <cell r="J378" t="str">
            <v>Miscellaneous Debtors</v>
          </cell>
          <cell r="K378">
            <v>377</v>
          </cell>
          <cell r="L378" t="str">
            <v>FAS 109 Net Reg Asset &lt;1Yr</v>
          </cell>
          <cell r="M378" t="str">
            <v>529701</v>
          </cell>
          <cell r="N378" t="str">
            <v>FAS 109 Net Reg Asset &lt;1Yr</v>
          </cell>
          <cell r="O378" t="str">
            <v>529701</v>
          </cell>
          <cell r="P378">
            <v>377</v>
          </cell>
          <cell r="Q378" t="str">
            <v>529701</v>
          </cell>
          <cell r="R378" t="str">
            <v>RA109LT1</v>
          </cell>
          <cell r="S378" t="str">
            <v>A</v>
          </cell>
          <cell r="T378" t="str">
            <v>5297.LT1</v>
          </cell>
          <cell r="U378" t="str">
            <v>Regulatory Assets - FAS 109, Net - Less than 1 Year</v>
          </cell>
        </row>
        <row r="379">
          <cell r="A379">
            <v>166</v>
          </cell>
          <cell r="B379" t="str">
            <v>Balance Sheet</v>
          </cell>
          <cell r="C379">
            <v>166</v>
          </cell>
          <cell r="D379" t="str">
            <v>Net Assets</v>
          </cell>
          <cell r="E379">
            <v>316</v>
          </cell>
          <cell r="F379" t="str">
            <v>Net Current Assets</v>
          </cell>
          <cell r="G379">
            <v>325</v>
          </cell>
          <cell r="H379" t="str">
            <v>Total Debtors</v>
          </cell>
          <cell r="I379">
            <v>362</v>
          </cell>
          <cell r="J379" t="str">
            <v>Miscellaneous Debtors</v>
          </cell>
          <cell r="K379">
            <v>378</v>
          </cell>
          <cell r="L379" t="str">
            <v>Other Reg Assets</v>
          </cell>
          <cell r="M379" t="str">
            <v>529402</v>
          </cell>
          <cell r="N379" t="str">
            <v>Other Reg Assets</v>
          </cell>
          <cell r="O379" t="str">
            <v>529402</v>
          </cell>
          <cell r="P379">
            <v>378</v>
          </cell>
          <cell r="Q379" t="str">
            <v>529402</v>
          </cell>
          <cell r="R379" t="str">
            <v>RAOthGT1</v>
          </cell>
          <cell r="S379" t="str">
            <v>A</v>
          </cell>
          <cell r="T379" t="str">
            <v>5294.GT1</v>
          </cell>
          <cell r="U379" t="str">
            <v>Regulatory Assets - Other - Greater than 1 Year</v>
          </cell>
        </row>
        <row r="380">
          <cell r="A380">
            <v>166</v>
          </cell>
          <cell r="B380" t="str">
            <v>Balance Sheet</v>
          </cell>
          <cell r="C380">
            <v>166</v>
          </cell>
          <cell r="D380" t="str">
            <v>Net Assets</v>
          </cell>
          <cell r="E380">
            <v>316</v>
          </cell>
          <cell r="F380" t="str">
            <v>Net Current Assets</v>
          </cell>
          <cell r="G380">
            <v>325</v>
          </cell>
          <cell r="H380" t="str">
            <v>Total Debtors</v>
          </cell>
          <cell r="I380">
            <v>362</v>
          </cell>
          <cell r="J380" t="str">
            <v>Miscellaneous Debtors</v>
          </cell>
          <cell r="K380">
            <v>379</v>
          </cell>
          <cell r="L380" t="str">
            <v>Other Reg Assets &lt;1Yr</v>
          </cell>
          <cell r="M380" t="str">
            <v>529401</v>
          </cell>
          <cell r="N380" t="str">
            <v>Other Reg Assets &lt;1Yr</v>
          </cell>
          <cell r="O380" t="str">
            <v>529401</v>
          </cell>
          <cell r="P380">
            <v>379</v>
          </cell>
          <cell r="Q380" t="str">
            <v>529401</v>
          </cell>
          <cell r="R380" t="str">
            <v>RAOthLT1</v>
          </cell>
          <cell r="S380" t="str">
            <v>A</v>
          </cell>
          <cell r="T380" t="str">
            <v>5294.LT1</v>
          </cell>
          <cell r="U380" t="str">
            <v>Regulatory Assets - Other - Less than 1 Year</v>
          </cell>
        </row>
        <row r="381">
          <cell r="A381">
            <v>166</v>
          </cell>
          <cell r="B381" t="str">
            <v>Balance Sheet</v>
          </cell>
          <cell r="C381">
            <v>166</v>
          </cell>
          <cell r="D381" t="str">
            <v>Net Assets</v>
          </cell>
          <cell r="E381">
            <v>316</v>
          </cell>
          <cell r="F381" t="str">
            <v>Net Current Assets</v>
          </cell>
          <cell r="G381">
            <v>325</v>
          </cell>
          <cell r="H381" t="str">
            <v>Total Debtors</v>
          </cell>
          <cell r="I381">
            <v>362</v>
          </cell>
          <cell r="J381" t="str">
            <v>Miscellaneous Debtors</v>
          </cell>
          <cell r="K381">
            <v>380</v>
          </cell>
          <cell r="L381" t="str">
            <v>Extraordinary Property Losses</v>
          </cell>
          <cell r="M381" t="e">
            <v>#N/A</v>
          </cell>
          <cell r="N381" t="str">
            <v>Extraordinary Property Losses</v>
          </cell>
          <cell r="O381" t="e">
            <v>#N/A</v>
          </cell>
          <cell r="P381">
            <v>380</v>
          </cell>
          <cell r="Q381" t="str">
            <v>529441</v>
          </cell>
          <cell r="R381" t="str">
            <v>RAPropLoss</v>
          </cell>
          <cell r="S381" t="str">
            <v>A</v>
          </cell>
          <cell r="T381" t="str">
            <v>5294.LT!</v>
          </cell>
          <cell r="U381" t="str">
            <v>Regulatory Assets - Other - Less than 1 Year</v>
          </cell>
        </row>
        <row r="382">
          <cell r="A382">
            <v>166</v>
          </cell>
          <cell r="B382" t="str">
            <v>Balance Sheet</v>
          </cell>
          <cell r="C382">
            <v>166</v>
          </cell>
          <cell r="D382" t="str">
            <v>Net Assets</v>
          </cell>
          <cell r="E382">
            <v>316</v>
          </cell>
          <cell r="F382" t="str">
            <v>Net Current Assets</v>
          </cell>
          <cell r="G382">
            <v>325</v>
          </cell>
          <cell r="H382" t="str">
            <v>Total Debtors</v>
          </cell>
          <cell r="I382">
            <v>362</v>
          </cell>
          <cell r="J382" t="str">
            <v>Miscellaneous Debtors</v>
          </cell>
          <cell r="K382">
            <v>381</v>
          </cell>
          <cell r="L382" t="str">
            <v>Unamortized Debt Expense</v>
          </cell>
          <cell r="M382" t="str">
            <v>661022</v>
          </cell>
          <cell r="N382" t="str">
            <v>Unamortized Debt Expense</v>
          </cell>
          <cell r="O382" t="str">
            <v>661022</v>
          </cell>
          <cell r="P382">
            <v>381</v>
          </cell>
          <cell r="Q382" t="str">
            <v>661022</v>
          </cell>
          <cell r="R382" t="str">
            <v>UnamtDbtEx</v>
          </cell>
          <cell r="S382" t="str">
            <v>A</v>
          </cell>
          <cell r="T382" t="str">
            <v>6610.GT1</v>
          </cell>
          <cell r="U382" t="str">
            <v>Borrowings - Greater than 1 Year</v>
          </cell>
        </row>
        <row r="383">
          <cell r="A383">
            <v>166</v>
          </cell>
          <cell r="B383" t="str">
            <v>Balance Sheet</v>
          </cell>
          <cell r="C383">
            <v>166</v>
          </cell>
          <cell r="D383" t="str">
            <v>Net Assets</v>
          </cell>
          <cell r="E383">
            <v>316</v>
          </cell>
          <cell r="F383" t="str">
            <v>Net Current Assets</v>
          </cell>
          <cell r="G383">
            <v>325</v>
          </cell>
          <cell r="H383" t="str">
            <v>Total Debtors</v>
          </cell>
          <cell r="I383">
            <v>362</v>
          </cell>
          <cell r="J383" t="str">
            <v>Miscellaneous Debtors</v>
          </cell>
          <cell r="K383">
            <v>382</v>
          </cell>
          <cell r="L383" t="str">
            <v>Clearing Accounts</v>
          </cell>
          <cell r="M383" t="str">
            <v>528021</v>
          </cell>
          <cell r="N383" t="str">
            <v>Clearing Accounts</v>
          </cell>
          <cell r="O383" t="str">
            <v>528021</v>
          </cell>
          <cell r="P383">
            <v>382</v>
          </cell>
          <cell r="Q383" t="str">
            <v>528021</v>
          </cell>
          <cell r="R383" t="str">
            <v>ClearAccts</v>
          </cell>
          <cell r="S383" t="str">
            <v>A</v>
          </cell>
          <cell r="T383" t="str">
            <v>5280.LT1</v>
          </cell>
          <cell r="U383" t="str">
            <v>Other Debtors - Less than 1 Year</v>
          </cell>
        </row>
        <row r="384">
          <cell r="A384">
            <v>166</v>
          </cell>
          <cell r="B384" t="str">
            <v>Balance Sheet</v>
          </cell>
          <cell r="C384">
            <v>166</v>
          </cell>
          <cell r="D384" t="str">
            <v>Net Assets</v>
          </cell>
          <cell r="E384">
            <v>316</v>
          </cell>
          <cell r="F384" t="str">
            <v>Net Current Assets</v>
          </cell>
          <cell r="G384">
            <v>325</v>
          </cell>
          <cell r="H384" t="str">
            <v>Total Debtors</v>
          </cell>
          <cell r="I384">
            <v>362</v>
          </cell>
          <cell r="J384" t="str">
            <v>Miscellaneous Debtors</v>
          </cell>
          <cell r="K384">
            <v>383</v>
          </cell>
          <cell r="L384" t="str">
            <v>Held for Exchange</v>
          </cell>
          <cell r="M384" t="str">
            <v>570000</v>
          </cell>
          <cell r="N384" t="str">
            <v>Held for Exchange</v>
          </cell>
          <cell r="O384" t="str">
            <v>570000</v>
          </cell>
          <cell r="P384">
            <v>383</v>
          </cell>
          <cell r="Q384" t="str">
            <v>570000</v>
          </cell>
          <cell r="R384" t="str">
            <v>HeldExch</v>
          </cell>
          <cell r="S384" t="str">
            <v>A</v>
          </cell>
          <cell r="T384" t="str">
            <v>5700</v>
          </cell>
          <cell r="U384" t="str">
            <v>Held for Exchange</v>
          </cell>
        </row>
        <row r="385">
          <cell r="A385">
            <v>166</v>
          </cell>
          <cell r="B385" t="str">
            <v>Balance Sheet</v>
          </cell>
          <cell r="C385">
            <v>166</v>
          </cell>
          <cell r="D385" t="str">
            <v>Net Assets</v>
          </cell>
          <cell r="E385">
            <v>316</v>
          </cell>
          <cell r="F385" t="str">
            <v>Net Current Assets</v>
          </cell>
          <cell r="G385">
            <v>325</v>
          </cell>
          <cell r="H385" t="str">
            <v>Total Debtors</v>
          </cell>
          <cell r="I385">
            <v>362</v>
          </cell>
          <cell r="J385" t="str">
            <v>Miscellaneous Debtors</v>
          </cell>
          <cell r="K385">
            <v>384</v>
          </cell>
          <cell r="L385" t="str">
            <v>Asset Held for Sale</v>
          </cell>
          <cell r="M385" t="str">
            <v>582000</v>
          </cell>
          <cell r="N385" t="str">
            <v>Asset Held for Sale</v>
          </cell>
          <cell r="O385" t="str">
            <v>582000</v>
          </cell>
          <cell r="P385">
            <v>384</v>
          </cell>
          <cell r="Q385" t="str">
            <v>582000</v>
          </cell>
          <cell r="R385" t="str">
            <v>AssetHSale</v>
          </cell>
          <cell r="S385" t="str">
            <v>A</v>
          </cell>
          <cell r="T385" t="str">
            <v>5820.INTADJ</v>
          </cell>
          <cell r="U385" t="str">
            <v>Asset Held for Sale</v>
          </cell>
        </row>
        <row r="386">
          <cell r="A386">
            <v>166</v>
          </cell>
          <cell r="B386" t="str">
            <v>Balance Sheet</v>
          </cell>
          <cell r="C386">
            <v>166</v>
          </cell>
          <cell r="D386" t="str">
            <v>Net Assets</v>
          </cell>
          <cell r="E386">
            <v>316</v>
          </cell>
          <cell r="F386" t="str">
            <v>Net Current Assets</v>
          </cell>
          <cell r="G386">
            <v>325</v>
          </cell>
          <cell r="H386" t="str">
            <v>Total Debtors</v>
          </cell>
          <cell r="I386">
            <v>362</v>
          </cell>
          <cell r="J386" t="str">
            <v>Miscellaneous Debtors</v>
          </cell>
          <cell r="K386">
            <v>385</v>
          </cell>
          <cell r="L386" t="str">
            <v>Misc Deferred Debits</v>
          </cell>
          <cell r="M386" t="str">
            <v>528002</v>
          </cell>
          <cell r="N386" t="str">
            <v>Misc Deferred Debits</v>
          </cell>
          <cell r="O386" t="str">
            <v>528002</v>
          </cell>
          <cell r="P386">
            <v>385</v>
          </cell>
          <cell r="Q386" t="str">
            <v>528002</v>
          </cell>
          <cell r="R386" t="str">
            <v>MiscDefDbt</v>
          </cell>
          <cell r="S386" t="str">
            <v>A</v>
          </cell>
          <cell r="T386" t="str">
            <v>5280.GT1</v>
          </cell>
          <cell r="U386" t="str">
            <v>Other Debtors - Greater than 1 Year</v>
          </cell>
        </row>
        <row r="387">
          <cell r="A387">
            <v>166</v>
          </cell>
          <cell r="B387" t="str">
            <v>Balance Sheet</v>
          </cell>
          <cell r="C387">
            <v>166</v>
          </cell>
          <cell r="D387" t="str">
            <v>Net Assets</v>
          </cell>
          <cell r="E387">
            <v>316</v>
          </cell>
          <cell r="F387" t="str">
            <v>Net Current Assets</v>
          </cell>
          <cell r="G387">
            <v>325</v>
          </cell>
          <cell r="H387" t="str">
            <v>Total Debtors</v>
          </cell>
          <cell r="I387">
            <v>362</v>
          </cell>
          <cell r="J387" t="str">
            <v>Miscellaneous Debtors</v>
          </cell>
          <cell r="K387">
            <v>385</v>
          </cell>
          <cell r="L387" t="str">
            <v>Misc Deferred Debits</v>
          </cell>
          <cell r="M387" t="str">
            <v>528002</v>
          </cell>
          <cell r="N387" t="str">
            <v>Misc Deferred Debits-NE Elim</v>
          </cell>
          <cell r="O387" t="e">
            <v>#N/A</v>
          </cell>
          <cell r="P387">
            <v>386</v>
          </cell>
          <cell r="Q387" t="str">
            <v>5280NE</v>
          </cell>
          <cell r="R387" t="str">
            <v>MscDfDr NE</v>
          </cell>
          <cell r="S387" t="str">
            <v>A</v>
          </cell>
          <cell r="T387" t="str">
            <v>5280.GT1</v>
          </cell>
          <cell r="U387" t="str">
            <v>Other Debtors - Greater than 1 Year</v>
          </cell>
        </row>
        <row r="388">
          <cell r="A388">
            <v>166</v>
          </cell>
          <cell r="B388" t="str">
            <v>Balance Sheet</v>
          </cell>
          <cell r="C388">
            <v>166</v>
          </cell>
          <cell r="D388" t="str">
            <v>Net Assets</v>
          </cell>
          <cell r="E388">
            <v>316</v>
          </cell>
          <cell r="F388" t="str">
            <v>Net Current Assets</v>
          </cell>
          <cell r="G388">
            <v>325</v>
          </cell>
          <cell r="H388" t="str">
            <v>Total Debtors</v>
          </cell>
          <cell r="I388">
            <v>362</v>
          </cell>
          <cell r="J388" t="str">
            <v>Miscellaneous Debtors</v>
          </cell>
          <cell r="K388">
            <v>385</v>
          </cell>
          <cell r="L388" t="str">
            <v>Misc Deferred Debits</v>
          </cell>
          <cell r="M388" t="str">
            <v>528002</v>
          </cell>
          <cell r="N388" t="str">
            <v>Misc Deferred Debits-NY Elim</v>
          </cell>
          <cell r="O388" t="e">
            <v>#N/A</v>
          </cell>
          <cell r="P388">
            <v>387</v>
          </cell>
          <cell r="Q388" t="str">
            <v>5280NY</v>
          </cell>
          <cell r="R388" t="str">
            <v>MscDfDr NY</v>
          </cell>
          <cell r="S388" t="str">
            <v>A</v>
          </cell>
          <cell r="T388" t="str">
            <v>5280.GT1</v>
          </cell>
          <cell r="U388" t="str">
            <v>Other Debtors - Greater than 1 Year</v>
          </cell>
        </row>
        <row r="389">
          <cell r="A389">
            <v>166</v>
          </cell>
          <cell r="B389" t="str">
            <v>Balance Sheet</v>
          </cell>
          <cell r="C389">
            <v>166</v>
          </cell>
          <cell r="D389" t="str">
            <v>Net Assets</v>
          </cell>
          <cell r="E389">
            <v>316</v>
          </cell>
          <cell r="F389" t="str">
            <v>Net Current Assets</v>
          </cell>
          <cell r="G389">
            <v>325</v>
          </cell>
          <cell r="H389" t="str">
            <v>Total Debtors</v>
          </cell>
          <cell r="I389">
            <v>362</v>
          </cell>
          <cell r="J389" t="str">
            <v>Miscellaneous Debtors</v>
          </cell>
          <cell r="K389">
            <v>385</v>
          </cell>
          <cell r="L389" t="str">
            <v>Misc Deferred Debits</v>
          </cell>
          <cell r="M389" t="str">
            <v>528002</v>
          </cell>
          <cell r="N389" t="str">
            <v>Misc Deferred Debits-ALL Elim</v>
          </cell>
          <cell r="O389" t="str">
            <v>5280AL</v>
          </cell>
          <cell r="P389">
            <v>388</v>
          </cell>
          <cell r="Q389" t="str">
            <v>5280AL</v>
          </cell>
          <cell r="R389" t="str">
            <v>MscDfDr AL</v>
          </cell>
          <cell r="S389" t="str">
            <v>A</v>
          </cell>
          <cell r="T389" t="str">
            <v>5280.GT1</v>
          </cell>
          <cell r="U389" t="str">
            <v>Other Debtors - Greater than 1 Year</v>
          </cell>
        </row>
        <row r="390">
          <cell r="A390">
            <v>166</v>
          </cell>
          <cell r="B390" t="str">
            <v>Balance Sheet</v>
          </cell>
          <cell r="C390">
            <v>166</v>
          </cell>
          <cell r="D390" t="str">
            <v>Net Assets</v>
          </cell>
          <cell r="E390">
            <v>316</v>
          </cell>
          <cell r="F390" t="str">
            <v>Net Current Assets</v>
          </cell>
          <cell r="G390">
            <v>325</v>
          </cell>
          <cell r="H390" t="str">
            <v>Total Debtors</v>
          </cell>
          <cell r="I390">
            <v>362</v>
          </cell>
          <cell r="J390" t="str">
            <v>Miscellaneous Debtors</v>
          </cell>
          <cell r="K390">
            <v>389</v>
          </cell>
          <cell r="L390" t="str">
            <v>Misc Deferred Debits &lt;1Yr</v>
          </cell>
          <cell r="M390" t="str">
            <v>528001</v>
          </cell>
          <cell r="N390" t="str">
            <v>Misc Deferred Debits &lt;1Yr</v>
          </cell>
          <cell r="O390" t="str">
            <v>528001</v>
          </cell>
          <cell r="P390">
            <v>389</v>
          </cell>
          <cell r="Q390" t="str">
            <v>528001</v>
          </cell>
          <cell r="R390" t="str">
            <v>DefDbtLT1</v>
          </cell>
          <cell r="S390" t="str">
            <v>A</v>
          </cell>
          <cell r="T390" t="str">
            <v>5280.LT1</v>
          </cell>
          <cell r="U390" t="str">
            <v>Other Debtors - Less than 1 Year</v>
          </cell>
        </row>
        <row r="391">
          <cell r="A391">
            <v>166</v>
          </cell>
          <cell r="B391" t="str">
            <v>Balance Sheet</v>
          </cell>
          <cell r="C391">
            <v>166</v>
          </cell>
          <cell r="D391" t="str">
            <v>Net Assets</v>
          </cell>
          <cell r="E391">
            <v>316</v>
          </cell>
          <cell r="F391" t="str">
            <v>Net Current Assets</v>
          </cell>
          <cell r="G391">
            <v>390</v>
          </cell>
          <cell r="H391" t="str">
            <v>Total Cash</v>
          </cell>
          <cell r="I391">
            <v>390</v>
          </cell>
          <cell r="J391" t="str">
            <v>Total Cash</v>
          </cell>
          <cell r="K391">
            <v>390</v>
          </cell>
          <cell r="L391" t="str">
            <v>Cash</v>
          </cell>
          <cell r="M391" t="str">
            <v>591020</v>
          </cell>
          <cell r="N391" t="str">
            <v>Cash</v>
          </cell>
          <cell r="O391" t="str">
            <v>591020</v>
          </cell>
          <cell r="P391">
            <v>390</v>
          </cell>
          <cell r="Q391" t="str">
            <v>591020</v>
          </cell>
          <cell r="R391" t="str">
            <v>Cash</v>
          </cell>
          <cell r="S391" t="str">
            <v>A</v>
          </cell>
          <cell r="T391" t="str">
            <v>5910</v>
          </cell>
          <cell r="U391" t="str">
            <v>Cash</v>
          </cell>
        </row>
        <row r="392">
          <cell r="A392">
            <v>166</v>
          </cell>
          <cell r="B392" t="str">
            <v>Balance Sheet</v>
          </cell>
          <cell r="C392">
            <v>166</v>
          </cell>
          <cell r="D392" t="str">
            <v>Net Assets</v>
          </cell>
          <cell r="E392">
            <v>316</v>
          </cell>
          <cell r="F392" t="str">
            <v>Net Current Assets</v>
          </cell>
          <cell r="G392">
            <v>390</v>
          </cell>
          <cell r="H392" t="str">
            <v>Total Cash</v>
          </cell>
          <cell r="I392">
            <v>390</v>
          </cell>
          <cell r="J392" t="str">
            <v>Total Cash</v>
          </cell>
          <cell r="K392">
            <v>391</v>
          </cell>
          <cell r="L392" t="str">
            <v>Working Funds</v>
          </cell>
          <cell r="M392" t="str">
            <v>591021</v>
          </cell>
          <cell r="N392" t="str">
            <v>Working Funds</v>
          </cell>
          <cell r="O392" t="str">
            <v>591021</v>
          </cell>
          <cell r="P392">
            <v>391</v>
          </cell>
          <cell r="Q392" t="str">
            <v>591021</v>
          </cell>
          <cell r="R392" t="str">
            <v>WrkgFunds</v>
          </cell>
          <cell r="S392" t="str">
            <v>A</v>
          </cell>
          <cell r="T392" t="str">
            <v>5910</v>
          </cell>
          <cell r="U392" t="str">
            <v>Cash</v>
          </cell>
        </row>
        <row r="393">
          <cell r="A393">
            <v>166</v>
          </cell>
          <cell r="B393" t="str">
            <v>Balance Sheet</v>
          </cell>
          <cell r="C393">
            <v>166</v>
          </cell>
          <cell r="D393" t="str">
            <v>Net Assets</v>
          </cell>
          <cell r="E393">
            <v>316</v>
          </cell>
          <cell r="F393" t="str">
            <v>Net Current Assets</v>
          </cell>
          <cell r="G393">
            <v>390</v>
          </cell>
          <cell r="H393" t="str">
            <v>Total Cash</v>
          </cell>
          <cell r="I393">
            <v>390</v>
          </cell>
          <cell r="J393" t="str">
            <v>Total Cash</v>
          </cell>
          <cell r="K393">
            <v>392</v>
          </cell>
          <cell r="L393" t="str">
            <v>Temp Cash Investments</v>
          </cell>
          <cell r="M393" t="str">
            <v>595020</v>
          </cell>
          <cell r="N393" t="str">
            <v>Temp Cash Investments</v>
          </cell>
          <cell r="O393" t="str">
            <v>595020</v>
          </cell>
          <cell r="P393">
            <v>392</v>
          </cell>
          <cell r="Q393" t="str">
            <v>595020</v>
          </cell>
          <cell r="R393" t="str">
            <v>TempCshInv</v>
          </cell>
          <cell r="S393" t="str">
            <v>A</v>
          </cell>
          <cell r="T393" t="str">
            <v>5950</v>
          </cell>
          <cell r="U393" t="str">
            <v>Money Market Deposits</v>
          </cell>
        </row>
        <row r="394">
          <cell r="A394">
            <v>166</v>
          </cell>
          <cell r="B394" t="str">
            <v>Balance Sheet</v>
          </cell>
          <cell r="C394">
            <v>166</v>
          </cell>
          <cell r="D394" t="str">
            <v>Net Assets</v>
          </cell>
          <cell r="E394">
            <v>316</v>
          </cell>
          <cell r="F394" t="str">
            <v>Net Current Assets</v>
          </cell>
          <cell r="G394">
            <v>390</v>
          </cell>
          <cell r="H394" t="str">
            <v>Total Cash</v>
          </cell>
          <cell r="I394">
            <v>390</v>
          </cell>
          <cell r="J394" t="str">
            <v>Total Cash</v>
          </cell>
          <cell r="K394">
            <v>393</v>
          </cell>
          <cell r="L394" t="str">
            <v>Other Special Deposits</v>
          </cell>
          <cell r="M394" t="str">
            <v>595021</v>
          </cell>
          <cell r="N394" t="str">
            <v>Other Special Deposits</v>
          </cell>
          <cell r="O394" t="str">
            <v>595021</v>
          </cell>
          <cell r="P394">
            <v>393</v>
          </cell>
          <cell r="Q394" t="str">
            <v>595021</v>
          </cell>
          <cell r="R394" t="str">
            <v>OthSpecDep</v>
          </cell>
          <cell r="S394" t="str">
            <v>A</v>
          </cell>
          <cell r="T394" t="str">
            <v>5950</v>
          </cell>
          <cell r="U394" t="str">
            <v>Money Market Deposits</v>
          </cell>
        </row>
        <row r="395">
          <cell r="A395">
            <v>166</v>
          </cell>
          <cell r="B395" t="str">
            <v>Balance Sheet</v>
          </cell>
          <cell r="C395">
            <v>166</v>
          </cell>
          <cell r="D395" t="str">
            <v>Net Assets</v>
          </cell>
          <cell r="E395">
            <v>316</v>
          </cell>
          <cell r="F395" t="str">
            <v>Net Current Assets</v>
          </cell>
          <cell r="G395">
            <v>394</v>
          </cell>
          <cell r="H395" t="str">
            <v>Total Creditors &lt;1Yr</v>
          </cell>
          <cell r="I395">
            <v>394</v>
          </cell>
          <cell r="J395" t="str">
            <v>Trade Creditors</v>
          </cell>
          <cell r="K395">
            <v>394</v>
          </cell>
          <cell r="L395" t="str">
            <v>AP</v>
          </cell>
          <cell r="M395" t="str">
            <v>611001</v>
          </cell>
          <cell r="N395" t="str">
            <v>AP</v>
          </cell>
          <cell r="O395" t="str">
            <v>611001</v>
          </cell>
          <cell r="P395">
            <v>394</v>
          </cell>
          <cell r="Q395" t="str">
            <v>611001</v>
          </cell>
          <cell r="R395" t="str">
            <v>AP</v>
          </cell>
          <cell r="S395" t="str">
            <v>L</v>
          </cell>
          <cell r="T395" t="str">
            <v>6110.LT1</v>
          </cell>
          <cell r="U395" t="str">
            <v>Trade Creditors Less than 1 Year</v>
          </cell>
        </row>
        <row r="396">
          <cell r="A396">
            <v>166</v>
          </cell>
          <cell r="B396" t="str">
            <v>Balance Sheet</v>
          </cell>
          <cell r="C396">
            <v>166</v>
          </cell>
          <cell r="D396" t="str">
            <v>Net Assets</v>
          </cell>
          <cell r="E396">
            <v>316</v>
          </cell>
          <cell r="F396" t="str">
            <v>Net Current Assets</v>
          </cell>
          <cell r="G396">
            <v>394</v>
          </cell>
          <cell r="H396" t="str">
            <v>Total Creditors &lt;1Yr</v>
          </cell>
          <cell r="I396">
            <v>394</v>
          </cell>
          <cell r="J396" t="str">
            <v>Trade Creditors</v>
          </cell>
          <cell r="K396">
            <v>395</v>
          </cell>
          <cell r="L396" t="str">
            <v>AP GT1</v>
          </cell>
          <cell r="M396" t="str">
            <v>611002</v>
          </cell>
          <cell r="N396" t="str">
            <v>AP GT1</v>
          </cell>
          <cell r="O396" t="str">
            <v>611002</v>
          </cell>
          <cell r="P396">
            <v>395</v>
          </cell>
          <cell r="Q396" t="str">
            <v>611002</v>
          </cell>
          <cell r="R396" t="str">
            <v>APGT1</v>
          </cell>
          <cell r="S396" t="str">
            <v>L</v>
          </cell>
          <cell r="T396" t="str">
            <v>6110.GT1</v>
          </cell>
          <cell r="U396" t="str">
            <v>Trade Creditors Greater than 1 Year</v>
          </cell>
        </row>
        <row r="397">
          <cell r="A397">
            <v>166</v>
          </cell>
          <cell r="B397" t="str">
            <v>Balance Sheet</v>
          </cell>
          <cell r="C397">
            <v>166</v>
          </cell>
          <cell r="D397" t="str">
            <v>Net Assets</v>
          </cell>
          <cell r="E397">
            <v>316</v>
          </cell>
          <cell r="F397" t="str">
            <v>Net Current Assets</v>
          </cell>
          <cell r="G397">
            <v>394</v>
          </cell>
          <cell r="H397" t="str">
            <v>Total Creditors &lt;1Yr</v>
          </cell>
          <cell r="I397">
            <v>394</v>
          </cell>
          <cell r="J397" t="str">
            <v>Trade Creditors</v>
          </cell>
          <cell r="K397">
            <v>396</v>
          </cell>
          <cell r="L397" t="str">
            <v>AP to Assoc Comp</v>
          </cell>
          <cell r="M397" t="str">
            <v>611099</v>
          </cell>
          <cell r="N397" t="str">
            <v>AP to Assoc Comp</v>
          </cell>
          <cell r="O397" t="str">
            <v>611099</v>
          </cell>
          <cell r="P397">
            <v>396</v>
          </cell>
          <cell r="Q397" t="str">
            <v>611099</v>
          </cell>
          <cell r="R397" t="str">
            <v>APAssoc</v>
          </cell>
          <cell r="S397" t="str">
            <v>L</v>
          </cell>
          <cell r="T397" t="str">
            <v>6110.LT1</v>
          </cell>
          <cell r="U397" t="str">
            <v>Trade Creditors Less than 1 Year</v>
          </cell>
        </row>
        <row r="398">
          <cell r="A398">
            <v>166</v>
          </cell>
          <cell r="B398" t="str">
            <v>Balance Sheet</v>
          </cell>
          <cell r="C398">
            <v>166</v>
          </cell>
          <cell r="D398" t="str">
            <v>Net Assets</v>
          </cell>
          <cell r="E398">
            <v>316</v>
          </cell>
          <cell r="F398" t="str">
            <v>Net Current Assets</v>
          </cell>
          <cell r="G398">
            <v>394</v>
          </cell>
          <cell r="H398" t="str">
            <v>Total Creditors &lt;1Yr</v>
          </cell>
          <cell r="I398">
            <v>394</v>
          </cell>
          <cell r="J398" t="str">
            <v>Trade Creditors</v>
          </cell>
          <cell r="K398">
            <v>396</v>
          </cell>
          <cell r="L398" t="str">
            <v>AP to Assoc Comp</v>
          </cell>
          <cell r="M398" t="str">
            <v>611099</v>
          </cell>
          <cell r="N398" t="str">
            <v>AP to Assoc Comp-NE Elim</v>
          </cell>
          <cell r="O398" t="e">
            <v>#N/A</v>
          </cell>
          <cell r="P398">
            <v>397</v>
          </cell>
          <cell r="Q398" t="str">
            <v>6110NE</v>
          </cell>
          <cell r="R398" t="str">
            <v>APAssocNE</v>
          </cell>
          <cell r="S398" t="str">
            <v>L</v>
          </cell>
          <cell r="T398" t="str">
            <v>6110.LT1</v>
          </cell>
          <cell r="U398" t="str">
            <v>Trade Creditors Less than 1 Year</v>
          </cell>
        </row>
        <row r="399">
          <cell r="A399">
            <v>166</v>
          </cell>
          <cell r="B399" t="str">
            <v>Balance Sheet</v>
          </cell>
          <cell r="C399">
            <v>166</v>
          </cell>
          <cell r="D399" t="str">
            <v>Net Assets</v>
          </cell>
          <cell r="E399">
            <v>316</v>
          </cell>
          <cell r="F399" t="str">
            <v>Net Current Assets</v>
          </cell>
          <cell r="G399">
            <v>394</v>
          </cell>
          <cell r="H399" t="str">
            <v>Total Creditors &lt;1Yr</v>
          </cell>
          <cell r="I399">
            <v>394</v>
          </cell>
          <cell r="J399" t="str">
            <v>Trade Creditors</v>
          </cell>
          <cell r="K399">
            <v>396</v>
          </cell>
          <cell r="L399" t="str">
            <v>AP to Assoc Comp</v>
          </cell>
          <cell r="M399" t="str">
            <v>611099</v>
          </cell>
          <cell r="N399" t="str">
            <v>AP to Assoc Comp-NY Elim</v>
          </cell>
          <cell r="O399" t="e">
            <v>#N/A</v>
          </cell>
          <cell r="P399">
            <v>398</v>
          </cell>
          <cell r="Q399" t="str">
            <v>6110NY</v>
          </cell>
          <cell r="R399" t="str">
            <v>APAssocNY</v>
          </cell>
          <cell r="S399" t="str">
            <v>L</v>
          </cell>
          <cell r="T399" t="str">
            <v>6110.LT1</v>
          </cell>
          <cell r="U399" t="str">
            <v>Trade Creditors Less than 1 Year</v>
          </cell>
        </row>
        <row r="400">
          <cell r="A400">
            <v>166</v>
          </cell>
          <cell r="B400" t="str">
            <v>Balance Sheet</v>
          </cell>
          <cell r="C400">
            <v>166</v>
          </cell>
          <cell r="D400" t="str">
            <v>Net Assets</v>
          </cell>
          <cell r="E400">
            <v>316</v>
          </cell>
          <cell r="F400" t="str">
            <v>Net Current Assets</v>
          </cell>
          <cell r="G400">
            <v>394</v>
          </cell>
          <cell r="H400" t="str">
            <v>Total Creditors &lt;1Yr</v>
          </cell>
          <cell r="I400">
            <v>394</v>
          </cell>
          <cell r="J400" t="str">
            <v>Trade Creditors</v>
          </cell>
          <cell r="K400">
            <v>396</v>
          </cell>
          <cell r="L400" t="str">
            <v>AP to Assoc Comp</v>
          </cell>
          <cell r="M400" t="str">
            <v>611099</v>
          </cell>
          <cell r="N400" t="str">
            <v>AP to Assoc Comp-ALL Elim</v>
          </cell>
          <cell r="O400" t="e">
            <v>#N/A</v>
          </cell>
          <cell r="P400">
            <v>399</v>
          </cell>
          <cell r="Q400" t="str">
            <v>6110AL</v>
          </cell>
          <cell r="R400" t="str">
            <v>APAssocALL</v>
          </cell>
          <cell r="S400" t="str">
            <v>L</v>
          </cell>
          <cell r="T400" t="str">
            <v>6110.LT1</v>
          </cell>
          <cell r="U400" t="str">
            <v>Trade Creditors Less than 1 Year</v>
          </cell>
        </row>
        <row r="401">
          <cell r="A401">
            <v>166</v>
          </cell>
          <cell r="B401" t="str">
            <v>Balance Sheet</v>
          </cell>
          <cell r="C401">
            <v>166</v>
          </cell>
          <cell r="D401" t="str">
            <v>Net Assets</v>
          </cell>
          <cell r="E401">
            <v>316</v>
          </cell>
          <cell r="F401" t="str">
            <v>Net Current Assets</v>
          </cell>
          <cell r="G401">
            <v>394</v>
          </cell>
          <cell r="H401" t="str">
            <v>Total Creditors &lt;1Yr</v>
          </cell>
          <cell r="I401">
            <v>394</v>
          </cell>
          <cell r="J401" t="str">
            <v>Trade Creditors</v>
          </cell>
          <cell r="K401">
            <v>400</v>
          </cell>
          <cell r="L401" t="str">
            <v>AP to NGG</v>
          </cell>
          <cell r="M401" t="str">
            <v>630163</v>
          </cell>
          <cell r="N401" t="str">
            <v>AP to NGG</v>
          </cell>
          <cell r="O401" t="str">
            <v>630163</v>
          </cell>
          <cell r="P401">
            <v>400</v>
          </cell>
          <cell r="Q401" t="str">
            <v>630163</v>
          </cell>
          <cell r="R401" t="str">
            <v>APNGG</v>
          </cell>
          <cell r="S401" t="str">
            <v>L</v>
          </cell>
          <cell r="T401" t="str">
            <v>6301.NGGACQ</v>
          </cell>
          <cell r="U401" t="str">
            <v>A/P to National Grid</v>
          </cell>
        </row>
        <row r="402">
          <cell r="A402">
            <v>166</v>
          </cell>
          <cell r="B402" t="str">
            <v>Balance Sheet</v>
          </cell>
          <cell r="C402">
            <v>166</v>
          </cell>
          <cell r="D402" t="str">
            <v>Net Assets</v>
          </cell>
          <cell r="E402">
            <v>316</v>
          </cell>
          <cell r="F402" t="str">
            <v>Net Current Assets</v>
          </cell>
          <cell r="G402">
            <v>394</v>
          </cell>
          <cell r="H402" t="str">
            <v>Total Creditors &lt;1Yr</v>
          </cell>
          <cell r="I402">
            <v>401</v>
          </cell>
          <cell r="J402" t="str">
            <v>Total Interest Accrued</v>
          </cell>
          <cell r="K402">
            <v>401</v>
          </cell>
          <cell r="L402" t="str">
            <v>Interest Accrued</v>
          </cell>
          <cell r="M402" t="str">
            <v>640001</v>
          </cell>
          <cell r="N402" t="str">
            <v>Interest Accrued</v>
          </cell>
          <cell r="O402" t="str">
            <v>640001</v>
          </cell>
          <cell r="P402">
            <v>401</v>
          </cell>
          <cell r="Q402" t="str">
            <v>640001</v>
          </cell>
          <cell r="R402" t="str">
            <v>IntAccr</v>
          </cell>
          <cell r="S402" t="str">
            <v>L</v>
          </cell>
          <cell r="T402" t="str">
            <v>6400.LT1</v>
          </cell>
          <cell r="U402" t="str">
            <v>Interest Payable - Less than 1 Year</v>
          </cell>
        </row>
        <row r="403">
          <cell r="A403">
            <v>166</v>
          </cell>
          <cell r="B403" t="str">
            <v>Balance Sheet</v>
          </cell>
          <cell r="C403">
            <v>166</v>
          </cell>
          <cell r="D403" t="str">
            <v>Net Assets</v>
          </cell>
          <cell r="E403">
            <v>316</v>
          </cell>
          <cell r="F403" t="str">
            <v>Net Current Assets</v>
          </cell>
          <cell r="G403">
            <v>394</v>
          </cell>
          <cell r="H403" t="str">
            <v>Total Creditors &lt;1Yr</v>
          </cell>
          <cell r="I403">
            <v>401</v>
          </cell>
          <cell r="J403" t="str">
            <v>Total Interest Accrued</v>
          </cell>
          <cell r="K403">
            <v>402</v>
          </cell>
          <cell r="L403" t="str">
            <v>Interest Accrued GT1</v>
          </cell>
          <cell r="M403" t="str">
            <v>640002</v>
          </cell>
          <cell r="N403" t="str">
            <v>Interest Accrued GT1</v>
          </cell>
          <cell r="O403" t="str">
            <v>640002</v>
          </cell>
          <cell r="P403">
            <v>402</v>
          </cell>
          <cell r="Q403" t="str">
            <v>640002</v>
          </cell>
          <cell r="R403" t="str">
            <v>IntAccrGT1</v>
          </cell>
          <cell r="S403" t="str">
            <v>L</v>
          </cell>
          <cell r="T403" t="str">
            <v>6400.GT1</v>
          </cell>
          <cell r="U403" t="str">
            <v>Interest Payable - Greater than 1 Year</v>
          </cell>
        </row>
        <row r="404">
          <cell r="A404">
            <v>166</v>
          </cell>
          <cell r="B404" t="str">
            <v>Balance Sheet</v>
          </cell>
          <cell r="C404">
            <v>166</v>
          </cell>
          <cell r="D404" t="str">
            <v>Net Assets</v>
          </cell>
          <cell r="E404">
            <v>316</v>
          </cell>
          <cell r="F404" t="str">
            <v>Net Current Assets</v>
          </cell>
          <cell r="G404">
            <v>394</v>
          </cell>
          <cell r="H404" t="str">
            <v>Total Creditors &lt;1Yr</v>
          </cell>
          <cell r="I404">
            <v>401</v>
          </cell>
          <cell r="J404" t="str">
            <v>Total Interest Accrued</v>
          </cell>
          <cell r="K404">
            <v>403</v>
          </cell>
          <cell r="L404" t="str">
            <v>Interest Accrued Assoc Comp</v>
          </cell>
          <cell r="M404" t="str">
            <v>640161</v>
          </cell>
          <cell r="N404" t="str">
            <v>Interest Accrued Assoc Comp</v>
          </cell>
          <cell r="O404" t="str">
            <v>640161</v>
          </cell>
          <cell r="P404">
            <v>403</v>
          </cell>
          <cell r="Q404" t="str">
            <v>640161</v>
          </cell>
          <cell r="R404" t="str">
            <v>IntAccrAsc</v>
          </cell>
          <cell r="S404" t="str">
            <v>L</v>
          </cell>
          <cell r="T404" t="str">
            <v>6401.INT.NEES</v>
          </cell>
          <cell r="U404" t="str">
            <v>Intercompany Interest Accrued</v>
          </cell>
        </row>
        <row r="405">
          <cell r="A405">
            <v>166</v>
          </cell>
          <cell r="B405" t="str">
            <v>Balance Sheet</v>
          </cell>
          <cell r="C405">
            <v>166</v>
          </cell>
          <cell r="D405" t="str">
            <v>Net Assets</v>
          </cell>
          <cell r="E405">
            <v>316</v>
          </cell>
          <cell r="F405" t="str">
            <v>Net Current Assets</v>
          </cell>
          <cell r="G405">
            <v>394</v>
          </cell>
          <cell r="H405" t="str">
            <v>Total Creditors &lt;1Yr</v>
          </cell>
          <cell r="I405">
            <v>401</v>
          </cell>
          <cell r="J405" t="str">
            <v>Total Interest Accrued</v>
          </cell>
          <cell r="K405">
            <v>403</v>
          </cell>
          <cell r="L405" t="str">
            <v>Interest Accrued Assoc Comp</v>
          </cell>
          <cell r="M405" t="str">
            <v>640161</v>
          </cell>
          <cell r="N405" t="str">
            <v>Int Accrued Assoc Co-NE Elim</v>
          </cell>
          <cell r="O405" t="e">
            <v>#N/A</v>
          </cell>
          <cell r="P405">
            <v>404</v>
          </cell>
          <cell r="Q405" t="str">
            <v>6401NE</v>
          </cell>
          <cell r="R405" t="str">
            <v>IntAcrICNE</v>
          </cell>
          <cell r="S405" t="str">
            <v>L</v>
          </cell>
          <cell r="T405" t="str">
            <v>6401.INT.NEES</v>
          </cell>
          <cell r="U405" t="str">
            <v>Intercompany Interest Accrued</v>
          </cell>
        </row>
        <row r="406">
          <cell r="A406">
            <v>166</v>
          </cell>
          <cell r="B406" t="str">
            <v>Balance Sheet</v>
          </cell>
          <cell r="C406">
            <v>166</v>
          </cell>
          <cell r="D406" t="str">
            <v>Net Assets</v>
          </cell>
          <cell r="E406">
            <v>316</v>
          </cell>
          <cell r="F406" t="str">
            <v>Net Current Assets</v>
          </cell>
          <cell r="G406">
            <v>394</v>
          </cell>
          <cell r="H406" t="str">
            <v>Total Creditors &lt;1Yr</v>
          </cell>
          <cell r="I406">
            <v>401</v>
          </cell>
          <cell r="J406" t="str">
            <v>Total Interest Accrued</v>
          </cell>
          <cell r="K406">
            <v>403</v>
          </cell>
          <cell r="L406" t="str">
            <v>Interest Accrued Assoc Comp</v>
          </cell>
          <cell r="M406" t="str">
            <v>640161</v>
          </cell>
          <cell r="N406" t="str">
            <v>Int Accrued Assoc Co-NY Elim</v>
          </cell>
          <cell r="O406" t="e">
            <v>#N/A</v>
          </cell>
          <cell r="P406">
            <v>405</v>
          </cell>
          <cell r="Q406" t="str">
            <v>6401NY</v>
          </cell>
          <cell r="R406" t="str">
            <v>IntAcrICNY</v>
          </cell>
          <cell r="S406" t="str">
            <v>L</v>
          </cell>
          <cell r="T406" t="str">
            <v>6401.INT.NEES</v>
          </cell>
          <cell r="U406" t="str">
            <v>Intercompany Interest Accrued</v>
          </cell>
        </row>
        <row r="407">
          <cell r="A407">
            <v>166</v>
          </cell>
          <cell r="B407" t="str">
            <v>Balance Sheet</v>
          </cell>
          <cell r="C407">
            <v>166</v>
          </cell>
          <cell r="D407" t="str">
            <v>Net Assets</v>
          </cell>
          <cell r="E407">
            <v>316</v>
          </cell>
          <cell r="F407" t="str">
            <v>Net Current Assets</v>
          </cell>
          <cell r="G407">
            <v>394</v>
          </cell>
          <cell r="H407" t="str">
            <v>Total Creditors &lt;1Yr</v>
          </cell>
          <cell r="I407">
            <v>401</v>
          </cell>
          <cell r="J407" t="str">
            <v>Total Interest Accrued</v>
          </cell>
          <cell r="K407">
            <v>403</v>
          </cell>
          <cell r="L407" t="str">
            <v>Interest Accrued Assoc Comp</v>
          </cell>
          <cell r="M407" t="str">
            <v>640161</v>
          </cell>
          <cell r="N407" t="str">
            <v>Int Accrued Assoc Co-ALL Elim</v>
          </cell>
          <cell r="O407" t="e">
            <v>#N/A</v>
          </cell>
          <cell r="P407">
            <v>406</v>
          </cell>
          <cell r="Q407" t="str">
            <v>6401AL</v>
          </cell>
          <cell r="R407" t="str">
            <v>IntAcrICAL</v>
          </cell>
          <cell r="S407" t="str">
            <v>L</v>
          </cell>
          <cell r="T407" t="str">
            <v>6401.INT.NEES</v>
          </cell>
          <cell r="U407" t="str">
            <v>Intercompany Interest Accrued</v>
          </cell>
        </row>
        <row r="408">
          <cell r="A408">
            <v>166</v>
          </cell>
          <cell r="B408" t="str">
            <v>Balance Sheet</v>
          </cell>
          <cell r="C408">
            <v>166</v>
          </cell>
          <cell r="D408" t="str">
            <v>Net Assets</v>
          </cell>
          <cell r="E408">
            <v>316</v>
          </cell>
          <cell r="F408" t="str">
            <v>Net Current Assets</v>
          </cell>
          <cell r="G408">
            <v>394</v>
          </cell>
          <cell r="H408" t="str">
            <v>Total Creditors &lt;1Yr</v>
          </cell>
          <cell r="I408">
            <v>401</v>
          </cell>
          <cell r="J408" t="str">
            <v>Total Interest Accrued</v>
          </cell>
          <cell r="K408">
            <v>407</v>
          </cell>
          <cell r="L408" t="str">
            <v>Interest Accrued - Ext</v>
          </cell>
          <cell r="M408" t="str">
            <v>640162</v>
          </cell>
          <cell r="N408" t="str">
            <v>Interest Accrued - Ext</v>
          </cell>
          <cell r="O408" t="str">
            <v>640162</v>
          </cell>
          <cell r="P408">
            <v>407</v>
          </cell>
          <cell r="Q408" t="str">
            <v>640162</v>
          </cell>
          <cell r="R408" t="str">
            <v>IntAccrExt</v>
          </cell>
          <cell r="S408" t="str">
            <v>L</v>
          </cell>
          <cell r="T408" t="str">
            <v>6401.EXT</v>
          </cell>
          <cell r="U408" t="str">
            <v>Interest Accrued</v>
          </cell>
        </row>
        <row r="409">
          <cell r="A409">
            <v>166</v>
          </cell>
          <cell r="B409" t="str">
            <v>Balance Sheet</v>
          </cell>
          <cell r="C409">
            <v>166</v>
          </cell>
          <cell r="D409" t="str">
            <v>Net Assets</v>
          </cell>
          <cell r="E409">
            <v>316</v>
          </cell>
          <cell r="F409" t="str">
            <v>Net Current Assets</v>
          </cell>
          <cell r="G409">
            <v>394</v>
          </cell>
          <cell r="H409" t="str">
            <v>Total Creditors &lt;1Yr</v>
          </cell>
          <cell r="I409">
            <v>401</v>
          </cell>
          <cell r="J409" t="str">
            <v>Total Interest Accrued</v>
          </cell>
          <cell r="K409">
            <v>408</v>
          </cell>
          <cell r="L409" t="str">
            <v>Interest Accrued NGHI</v>
          </cell>
          <cell r="M409" t="str">
            <v>640164</v>
          </cell>
          <cell r="N409" t="str">
            <v>Interest Accrued NGHI</v>
          </cell>
          <cell r="O409" t="str">
            <v>640164</v>
          </cell>
          <cell r="P409">
            <v>408</v>
          </cell>
          <cell r="Q409" t="str">
            <v>640164</v>
          </cell>
          <cell r="R409" t="str">
            <v>IntAccrNGH</v>
          </cell>
          <cell r="S409" t="str">
            <v>L</v>
          </cell>
          <cell r="T409" t="str">
            <v>6401.INT.NGHINCD</v>
          </cell>
          <cell r="U409" t="str">
            <v>Interest Accrued - NGHI</v>
          </cell>
        </row>
        <row r="410">
          <cell r="A410">
            <v>166</v>
          </cell>
          <cell r="B410" t="str">
            <v>Balance Sheet</v>
          </cell>
          <cell r="C410">
            <v>166</v>
          </cell>
          <cell r="D410" t="str">
            <v>Net Assets</v>
          </cell>
          <cell r="E410">
            <v>316</v>
          </cell>
          <cell r="F410" t="str">
            <v>Net Current Assets</v>
          </cell>
          <cell r="G410">
            <v>394</v>
          </cell>
          <cell r="H410" t="str">
            <v>Total Creditors &lt;1Yr</v>
          </cell>
          <cell r="I410">
            <v>401</v>
          </cell>
          <cell r="J410" t="str">
            <v>Total Interest Accrued</v>
          </cell>
          <cell r="K410">
            <v>409</v>
          </cell>
          <cell r="L410" t="str">
            <v>Interest Accrued NGUSLLC</v>
          </cell>
          <cell r="M410" t="str">
            <v>640165</v>
          </cell>
          <cell r="N410" t="str">
            <v>Interest Accrued NGUSLLC</v>
          </cell>
          <cell r="O410" t="str">
            <v>640165</v>
          </cell>
          <cell r="P410">
            <v>409</v>
          </cell>
          <cell r="Q410" t="str">
            <v>640165</v>
          </cell>
          <cell r="R410" t="str">
            <v>IntAccrLLC</v>
          </cell>
          <cell r="S410" t="str">
            <v>L</v>
          </cell>
          <cell r="T410" t="str">
            <v>6401.NGUSLLC</v>
          </cell>
          <cell r="U410" t="str">
            <v>Interest Accrued - NGUSLLC</v>
          </cell>
        </row>
        <row r="411">
          <cell r="A411">
            <v>166</v>
          </cell>
          <cell r="B411" t="str">
            <v>Balance Sheet</v>
          </cell>
          <cell r="C411">
            <v>166</v>
          </cell>
          <cell r="D411" t="str">
            <v>Net Assets</v>
          </cell>
          <cell r="E411">
            <v>316</v>
          </cell>
          <cell r="F411" t="str">
            <v>Net Current Assets</v>
          </cell>
          <cell r="G411">
            <v>394</v>
          </cell>
          <cell r="H411" t="str">
            <v>Total Creditors &lt;1Yr</v>
          </cell>
          <cell r="I411">
            <v>401</v>
          </cell>
          <cell r="J411" t="str">
            <v>Total Interest Accrued</v>
          </cell>
          <cell r="K411">
            <v>410</v>
          </cell>
          <cell r="L411" t="str">
            <v>Interest Accrued NGEIGHTNEW</v>
          </cell>
          <cell r="M411" t="str">
            <v>640167</v>
          </cell>
          <cell r="N411" t="str">
            <v>Interest Accrued NGEIGHTNEW</v>
          </cell>
          <cell r="O411" t="str">
            <v>640167</v>
          </cell>
          <cell r="P411">
            <v>410</v>
          </cell>
          <cell r="Q411" t="str">
            <v>640167</v>
          </cell>
          <cell r="R411" t="str">
            <v>IntAcr8NEW</v>
          </cell>
          <cell r="S411" t="str">
            <v>L</v>
          </cell>
          <cell r="T411" t="str">
            <v>6401.INT.NGEIGHTNEW</v>
          </cell>
          <cell r="U411" t="str">
            <v>Interest Accrued - NGEIGHTNEW</v>
          </cell>
        </row>
        <row r="412">
          <cell r="A412">
            <v>166</v>
          </cell>
          <cell r="B412" t="str">
            <v>Balance Sheet</v>
          </cell>
          <cell r="C412">
            <v>166</v>
          </cell>
          <cell r="D412" t="str">
            <v>Net Assets</v>
          </cell>
          <cell r="E412">
            <v>316</v>
          </cell>
          <cell r="F412" t="str">
            <v>Net Current Assets</v>
          </cell>
          <cell r="G412">
            <v>394</v>
          </cell>
          <cell r="H412" t="str">
            <v>Total Creditors &lt;1Yr</v>
          </cell>
          <cell r="I412">
            <v>401</v>
          </cell>
          <cell r="J412" t="str">
            <v>Total Interest Accrued</v>
          </cell>
          <cell r="K412">
            <v>411</v>
          </cell>
          <cell r="L412" t="str">
            <v>Interest Accrued NGELEVEN</v>
          </cell>
          <cell r="M412" t="str">
            <v>640169</v>
          </cell>
          <cell r="N412" t="str">
            <v>Interest Accrued NGELEVEN</v>
          </cell>
          <cell r="O412" t="str">
            <v>640169</v>
          </cell>
          <cell r="P412">
            <v>411</v>
          </cell>
          <cell r="Q412" t="str">
            <v>640169</v>
          </cell>
          <cell r="R412" t="str">
            <v>IntAcrNG11</v>
          </cell>
          <cell r="S412" t="str">
            <v>L</v>
          </cell>
          <cell r="T412" t="str">
            <v>6401.INT.NGELEVEN</v>
          </cell>
          <cell r="U412" t="str">
            <v>Interest Accrued - NGELEVEN</v>
          </cell>
        </row>
        <row r="413">
          <cell r="A413">
            <v>166</v>
          </cell>
          <cell r="B413" t="str">
            <v>Balance Sheet</v>
          </cell>
          <cell r="C413">
            <v>166</v>
          </cell>
          <cell r="D413" t="str">
            <v>Net Assets</v>
          </cell>
          <cell r="E413">
            <v>316</v>
          </cell>
          <cell r="F413" t="str">
            <v>Net Current Assets</v>
          </cell>
          <cell r="G413">
            <v>394</v>
          </cell>
          <cell r="H413" t="str">
            <v>Total Creditors &lt;1Yr</v>
          </cell>
          <cell r="I413">
            <v>401</v>
          </cell>
          <cell r="J413" t="str">
            <v>Total Interest Accrued</v>
          </cell>
          <cell r="K413">
            <v>412</v>
          </cell>
          <cell r="L413" t="str">
            <v>Interest Accrued NGG</v>
          </cell>
          <cell r="M413" t="e">
            <v>#N/A</v>
          </cell>
          <cell r="N413" t="str">
            <v>Interest Accrued NGG</v>
          </cell>
          <cell r="O413" t="e">
            <v>#N/A</v>
          </cell>
          <cell r="P413">
            <v>412</v>
          </cell>
          <cell r="Q413" t="str">
            <v>640163</v>
          </cell>
          <cell r="R413" t="str">
            <v>IntAcrNGG</v>
          </cell>
          <cell r="S413" t="str">
            <v>L</v>
          </cell>
          <cell r="T413" t="str">
            <v>6401.INT.NGGACQ</v>
          </cell>
          <cell r="U413" t="str">
            <v>Interest Accrued - NGG</v>
          </cell>
        </row>
        <row r="414">
          <cell r="A414">
            <v>166</v>
          </cell>
          <cell r="B414" t="str">
            <v>Balance Sheet</v>
          </cell>
          <cell r="C414">
            <v>166</v>
          </cell>
          <cell r="D414" t="str">
            <v>Net Assets</v>
          </cell>
          <cell r="E414">
            <v>316</v>
          </cell>
          <cell r="F414" t="str">
            <v>Net Current Assets</v>
          </cell>
          <cell r="G414">
            <v>394</v>
          </cell>
          <cell r="H414" t="str">
            <v>Total Creditors &lt;1Yr</v>
          </cell>
          <cell r="I414">
            <v>401</v>
          </cell>
          <cell r="J414" t="str">
            <v>Total Interest Accrued</v>
          </cell>
          <cell r="K414">
            <v>413</v>
          </cell>
          <cell r="L414" t="str">
            <v>Interest Accrued NGHL</v>
          </cell>
          <cell r="M414" t="e">
            <v>#N/A</v>
          </cell>
          <cell r="N414" t="str">
            <v>Interest Accrued NGHL</v>
          </cell>
          <cell r="O414" t="e">
            <v>#N/A</v>
          </cell>
          <cell r="P414">
            <v>413</v>
          </cell>
          <cell r="Q414" t="str">
            <v>640159</v>
          </cell>
          <cell r="R414" t="str">
            <v>IntAcrNGHL</v>
          </cell>
          <cell r="S414" t="str">
            <v>L</v>
          </cell>
          <cell r="T414" t="str">
            <v>6401.INT.NGHL</v>
          </cell>
          <cell r="U414" t="str">
            <v>Interest Accrued - NGHL</v>
          </cell>
        </row>
        <row r="415">
          <cell r="A415">
            <v>166</v>
          </cell>
          <cell r="B415" t="str">
            <v>Balance Sheet</v>
          </cell>
          <cell r="C415">
            <v>166</v>
          </cell>
          <cell r="D415" t="str">
            <v>Net Assets</v>
          </cell>
          <cell r="E415">
            <v>316</v>
          </cell>
          <cell r="F415" t="str">
            <v>Net Current Assets</v>
          </cell>
          <cell r="G415">
            <v>394</v>
          </cell>
          <cell r="H415" t="str">
            <v>Total Creditors &lt;1Yr</v>
          </cell>
          <cell r="I415">
            <v>414</v>
          </cell>
          <cell r="J415" t="str">
            <v>Customer Deposits</v>
          </cell>
          <cell r="K415">
            <v>414</v>
          </cell>
          <cell r="L415" t="str">
            <v>Customer Deposits</v>
          </cell>
          <cell r="M415" t="str">
            <v>619501</v>
          </cell>
          <cell r="N415" t="str">
            <v>Customer Deposits</v>
          </cell>
          <cell r="O415" t="str">
            <v>619501</v>
          </cell>
          <cell r="P415">
            <v>414</v>
          </cell>
          <cell r="Q415" t="str">
            <v>619501</v>
          </cell>
          <cell r="R415" t="str">
            <v>CustDep</v>
          </cell>
          <cell r="S415" t="str">
            <v>L</v>
          </cell>
          <cell r="T415" t="str">
            <v>6195.LT1</v>
          </cell>
          <cell r="U415" t="str">
            <v>Other Creditors - Less than 1 Year</v>
          </cell>
        </row>
        <row r="416">
          <cell r="A416">
            <v>166</v>
          </cell>
          <cell r="B416" t="str">
            <v>Balance Sheet</v>
          </cell>
          <cell r="C416">
            <v>166</v>
          </cell>
          <cell r="D416" t="str">
            <v>Net Assets</v>
          </cell>
          <cell r="E416">
            <v>316</v>
          </cell>
          <cell r="F416" t="str">
            <v>Net Current Assets</v>
          </cell>
          <cell r="G416">
            <v>394</v>
          </cell>
          <cell r="H416" t="str">
            <v>Total Creditors &lt;1Yr</v>
          </cell>
          <cell r="I416">
            <v>415</v>
          </cell>
          <cell r="J416" t="str">
            <v>Notes Payable</v>
          </cell>
          <cell r="K416">
            <v>415</v>
          </cell>
          <cell r="L416" t="str">
            <v>Notes Payable &lt;1Yr</v>
          </cell>
          <cell r="M416" t="str">
            <v>630001</v>
          </cell>
          <cell r="N416" t="str">
            <v>Notes Payable &lt;1Yr</v>
          </cell>
          <cell r="O416" t="str">
            <v>630001</v>
          </cell>
          <cell r="P416">
            <v>415</v>
          </cell>
          <cell r="Q416" t="str">
            <v>630001</v>
          </cell>
          <cell r="R416" t="str">
            <v>NPLT1</v>
          </cell>
          <cell r="S416" t="str">
            <v>L</v>
          </cell>
          <cell r="T416" t="str">
            <v>6300.LT1</v>
          </cell>
          <cell r="U416" t="str">
            <v>Intercompany Loans Payable - Less than 1 Year</v>
          </cell>
        </row>
        <row r="417">
          <cell r="A417">
            <v>166</v>
          </cell>
          <cell r="B417" t="str">
            <v>Balance Sheet</v>
          </cell>
          <cell r="C417">
            <v>166</v>
          </cell>
          <cell r="D417" t="str">
            <v>Net Assets</v>
          </cell>
          <cell r="E417">
            <v>316</v>
          </cell>
          <cell r="F417" t="str">
            <v>Net Current Assets</v>
          </cell>
          <cell r="G417">
            <v>394</v>
          </cell>
          <cell r="H417" t="str">
            <v>Total Creditors &lt;1Yr</v>
          </cell>
          <cell r="I417">
            <v>415</v>
          </cell>
          <cell r="J417" t="str">
            <v>Notes Payable</v>
          </cell>
          <cell r="K417">
            <v>416</v>
          </cell>
          <cell r="L417" t="str">
            <v>Notes Payable</v>
          </cell>
          <cell r="M417" t="str">
            <v>630002</v>
          </cell>
          <cell r="N417" t="str">
            <v>Notes Payable</v>
          </cell>
          <cell r="O417" t="str">
            <v>630002</v>
          </cell>
          <cell r="P417">
            <v>416</v>
          </cell>
          <cell r="Q417" t="str">
            <v>630002</v>
          </cell>
          <cell r="R417" t="str">
            <v>NPGT1</v>
          </cell>
          <cell r="S417" t="str">
            <v>L</v>
          </cell>
          <cell r="T417" t="str">
            <v>6300.GT1</v>
          </cell>
          <cell r="U417" t="str">
            <v>Intercompany Loans Payable - Greater than 1 Year</v>
          </cell>
        </row>
        <row r="418">
          <cell r="A418">
            <v>166</v>
          </cell>
          <cell r="B418" t="str">
            <v>Balance Sheet</v>
          </cell>
          <cell r="C418">
            <v>166</v>
          </cell>
          <cell r="D418" t="str">
            <v>Net Assets</v>
          </cell>
          <cell r="E418">
            <v>316</v>
          </cell>
          <cell r="F418" t="str">
            <v>Net Current Assets</v>
          </cell>
          <cell r="G418">
            <v>394</v>
          </cell>
          <cell r="H418" t="str">
            <v>Total Creditors &lt;1Yr</v>
          </cell>
          <cell r="I418">
            <v>415</v>
          </cell>
          <cell r="J418" t="str">
            <v>Notes Payable</v>
          </cell>
          <cell r="K418">
            <v>417</v>
          </cell>
          <cell r="L418" t="str">
            <v>Notes Payable to Assoc Comp</v>
          </cell>
          <cell r="M418" t="str">
            <v>630161</v>
          </cell>
          <cell r="N418" t="str">
            <v>Notes Payable to Assoc Comp</v>
          </cell>
          <cell r="O418" t="str">
            <v>630161</v>
          </cell>
          <cell r="P418">
            <v>417</v>
          </cell>
          <cell r="Q418" t="str">
            <v>630161</v>
          </cell>
          <cell r="R418" t="str">
            <v>NPAssoc</v>
          </cell>
          <cell r="S418" t="str">
            <v>L</v>
          </cell>
          <cell r="T418" t="str">
            <v>6301.NEES</v>
          </cell>
          <cell r="U418" t="str">
            <v>N/P to Associated Companies (IC Long Term Debt)</v>
          </cell>
        </row>
        <row r="419">
          <cell r="A419">
            <v>166</v>
          </cell>
          <cell r="B419" t="str">
            <v>Balance Sheet</v>
          </cell>
          <cell r="C419">
            <v>166</v>
          </cell>
          <cell r="D419" t="str">
            <v>Net Assets</v>
          </cell>
          <cell r="E419">
            <v>316</v>
          </cell>
          <cell r="F419" t="str">
            <v>Net Current Assets</v>
          </cell>
          <cell r="G419">
            <v>394</v>
          </cell>
          <cell r="H419" t="str">
            <v>Total Creditors &lt;1Yr</v>
          </cell>
          <cell r="I419">
            <v>415</v>
          </cell>
          <cell r="J419" t="str">
            <v>Notes Payable</v>
          </cell>
          <cell r="K419">
            <v>417</v>
          </cell>
          <cell r="L419" t="str">
            <v>Notes Payable to Assoc Comp</v>
          </cell>
          <cell r="M419" t="str">
            <v>630161</v>
          </cell>
          <cell r="N419" t="str">
            <v>NP to Assoc Comp-NE Elim</v>
          </cell>
          <cell r="O419" t="e">
            <v>#N/A</v>
          </cell>
          <cell r="P419">
            <v>418</v>
          </cell>
          <cell r="Q419" t="str">
            <v>6301NE</v>
          </cell>
          <cell r="R419" t="str">
            <v>NP IC NE</v>
          </cell>
          <cell r="S419" t="str">
            <v>L</v>
          </cell>
          <cell r="T419" t="str">
            <v>6301.NEES</v>
          </cell>
          <cell r="U419" t="str">
            <v>N/P to Associated Companies (IC Long Term Debt)</v>
          </cell>
        </row>
        <row r="420">
          <cell r="A420">
            <v>166</v>
          </cell>
          <cell r="B420" t="str">
            <v>Balance Sheet</v>
          </cell>
          <cell r="C420">
            <v>166</v>
          </cell>
          <cell r="D420" t="str">
            <v>Net Assets</v>
          </cell>
          <cell r="E420">
            <v>316</v>
          </cell>
          <cell r="F420" t="str">
            <v>Net Current Assets</v>
          </cell>
          <cell r="G420">
            <v>394</v>
          </cell>
          <cell r="H420" t="str">
            <v>Total Creditors &lt;1Yr</v>
          </cell>
          <cell r="I420">
            <v>415</v>
          </cell>
          <cell r="J420" t="str">
            <v>Notes Payable</v>
          </cell>
          <cell r="K420">
            <v>417</v>
          </cell>
          <cell r="L420" t="str">
            <v>Notes Payable to Assoc Comp</v>
          </cell>
          <cell r="M420" t="str">
            <v>630161</v>
          </cell>
          <cell r="N420" t="str">
            <v>NP to Assoc Comp-NY Elim</v>
          </cell>
          <cell r="O420" t="e">
            <v>#N/A</v>
          </cell>
          <cell r="P420">
            <v>419</v>
          </cell>
          <cell r="Q420" t="str">
            <v>6301NY</v>
          </cell>
          <cell r="R420" t="str">
            <v>NP IC NY</v>
          </cell>
          <cell r="S420" t="str">
            <v>L</v>
          </cell>
          <cell r="T420" t="str">
            <v>6301.NEES</v>
          </cell>
          <cell r="U420" t="str">
            <v>N/P to Associated Companies (IC Long Term Debt)</v>
          </cell>
        </row>
        <row r="421">
          <cell r="A421">
            <v>166</v>
          </cell>
          <cell r="B421" t="str">
            <v>Balance Sheet</v>
          </cell>
          <cell r="C421">
            <v>166</v>
          </cell>
          <cell r="D421" t="str">
            <v>Net Assets</v>
          </cell>
          <cell r="E421">
            <v>316</v>
          </cell>
          <cell r="F421" t="str">
            <v>Net Current Assets</v>
          </cell>
          <cell r="G421">
            <v>394</v>
          </cell>
          <cell r="H421" t="str">
            <v>Total Creditors &lt;1Yr</v>
          </cell>
          <cell r="I421">
            <v>415</v>
          </cell>
          <cell r="J421" t="str">
            <v>Notes Payable</v>
          </cell>
          <cell r="K421">
            <v>417</v>
          </cell>
          <cell r="L421" t="str">
            <v>Notes Payable to Assoc Comp</v>
          </cell>
          <cell r="M421" t="str">
            <v>630161</v>
          </cell>
          <cell r="N421" t="str">
            <v>NP to Assoc Comp-ALL Elim</v>
          </cell>
          <cell r="O421" t="e">
            <v>#N/A</v>
          </cell>
          <cell r="P421">
            <v>420</v>
          </cell>
          <cell r="Q421" t="str">
            <v>6301AL</v>
          </cell>
          <cell r="R421" t="str">
            <v>NP IC ALL</v>
          </cell>
          <cell r="S421" t="str">
            <v>L</v>
          </cell>
          <cell r="T421" t="str">
            <v>6301.NEES</v>
          </cell>
          <cell r="U421" t="str">
            <v>N/P to Associated Companies (IC Long Term Debt)</v>
          </cell>
        </row>
        <row r="422">
          <cell r="A422">
            <v>166</v>
          </cell>
          <cell r="B422" t="str">
            <v>Balance Sheet</v>
          </cell>
          <cell r="C422">
            <v>166</v>
          </cell>
          <cell r="D422" t="str">
            <v>Net Assets</v>
          </cell>
          <cell r="E422">
            <v>316</v>
          </cell>
          <cell r="F422" t="str">
            <v>Net Current Assets</v>
          </cell>
          <cell r="G422">
            <v>394</v>
          </cell>
          <cell r="H422" t="str">
            <v>Total Creditors &lt;1Yr</v>
          </cell>
          <cell r="I422">
            <v>415</v>
          </cell>
          <cell r="J422" t="str">
            <v>Notes Payable</v>
          </cell>
          <cell r="K422">
            <v>421</v>
          </cell>
          <cell r="L422" t="str">
            <v>Notes Payable to NGHI</v>
          </cell>
          <cell r="M422" t="str">
            <v>630164</v>
          </cell>
          <cell r="N422" t="str">
            <v>Notes Payable to NGHI</v>
          </cell>
          <cell r="O422" t="str">
            <v>630164</v>
          </cell>
          <cell r="P422">
            <v>421</v>
          </cell>
          <cell r="Q422" t="str">
            <v>630164</v>
          </cell>
          <cell r="R422" t="str">
            <v>NPNGHI</v>
          </cell>
          <cell r="S422" t="str">
            <v>L</v>
          </cell>
          <cell r="T422" t="str">
            <v>6301.NGHINCD</v>
          </cell>
          <cell r="U422" t="str">
            <v>Debt Due to NGHI</v>
          </cell>
        </row>
        <row r="423">
          <cell r="A423">
            <v>166</v>
          </cell>
          <cell r="B423" t="str">
            <v>Balance Sheet</v>
          </cell>
          <cell r="C423">
            <v>166</v>
          </cell>
          <cell r="D423" t="str">
            <v>Net Assets</v>
          </cell>
          <cell r="E423">
            <v>316</v>
          </cell>
          <cell r="F423" t="str">
            <v>Net Current Assets</v>
          </cell>
          <cell r="G423">
            <v>394</v>
          </cell>
          <cell r="H423" t="str">
            <v>Total Creditors &lt;1Yr</v>
          </cell>
          <cell r="I423">
            <v>415</v>
          </cell>
          <cell r="J423" t="str">
            <v>Notes Payable</v>
          </cell>
          <cell r="K423">
            <v>422</v>
          </cell>
          <cell r="L423" t="str">
            <v>Notes Payable to NGUSLLC</v>
          </cell>
          <cell r="M423" t="str">
            <v>630165</v>
          </cell>
          <cell r="N423" t="str">
            <v>Notes Payable to NGUSLLC</v>
          </cell>
          <cell r="O423" t="str">
            <v>630165</v>
          </cell>
          <cell r="P423">
            <v>422</v>
          </cell>
          <cell r="Q423" t="str">
            <v>630165</v>
          </cell>
          <cell r="R423" t="str">
            <v>NPNGUSLLC</v>
          </cell>
          <cell r="S423" t="str">
            <v>L</v>
          </cell>
          <cell r="T423" t="str">
            <v>6301.NGUSLLC</v>
          </cell>
          <cell r="U423" t="str">
            <v>Debt Due to NGUSLLC</v>
          </cell>
        </row>
        <row r="424">
          <cell r="A424">
            <v>166</v>
          </cell>
          <cell r="B424" t="str">
            <v>Balance Sheet</v>
          </cell>
          <cell r="C424">
            <v>166</v>
          </cell>
          <cell r="D424" t="str">
            <v>Net Assets</v>
          </cell>
          <cell r="E424">
            <v>316</v>
          </cell>
          <cell r="F424" t="str">
            <v>Net Current Assets</v>
          </cell>
          <cell r="G424">
            <v>394</v>
          </cell>
          <cell r="H424" t="str">
            <v>Total Creditors &lt;1Yr</v>
          </cell>
          <cell r="I424">
            <v>415</v>
          </cell>
          <cell r="J424" t="str">
            <v>Notes Payable</v>
          </cell>
          <cell r="K424">
            <v>423</v>
          </cell>
          <cell r="L424" t="str">
            <v>Notes Payable to NGUSA</v>
          </cell>
          <cell r="M424" t="str">
            <v>630166</v>
          </cell>
          <cell r="N424" t="str">
            <v>Notes Payable to NGUSA</v>
          </cell>
          <cell r="O424" t="str">
            <v>630166</v>
          </cell>
          <cell r="P424">
            <v>423</v>
          </cell>
          <cell r="Q424" t="str">
            <v>630166</v>
          </cell>
          <cell r="R424" t="str">
            <v>NPNGUSA</v>
          </cell>
          <cell r="S424" t="str">
            <v>L</v>
          </cell>
          <cell r="T424" t="str">
            <v>6301.NGUSAUS</v>
          </cell>
          <cell r="U424" t="str">
            <v>Debt Due to NGUSAUS</v>
          </cell>
        </row>
        <row r="425">
          <cell r="A425">
            <v>166</v>
          </cell>
          <cell r="B425" t="str">
            <v>Balance Sheet</v>
          </cell>
          <cell r="C425">
            <v>166</v>
          </cell>
          <cell r="D425" t="str">
            <v>Net Assets</v>
          </cell>
          <cell r="E425">
            <v>316</v>
          </cell>
          <cell r="F425" t="str">
            <v>Net Current Assets</v>
          </cell>
          <cell r="G425">
            <v>394</v>
          </cell>
          <cell r="H425" t="str">
            <v>Total Creditors &lt;1Yr</v>
          </cell>
          <cell r="I425">
            <v>415</v>
          </cell>
          <cell r="J425" t="str">
            <v>Notes Payable</v>
          </cell>
          <cell r="K425">
            <v>424</v>
          </cell>
          <cell r="L425" t="str">
            <v>Notes Payable to NGEIGHTNEW</v>
          </cell>
          <cell r="M425" t="str">
            <v>630167</v>
          </cell>
          <cell r="N425" t="str">
            <v>Notes Payable to NGEIGHTNEW</v>
          </cell>
          <cell r="O425" t="str">
            <v>630167</v>
          </cell>
          <cell r="P425">
            <v>424</v>
          </cell>
          <cell r="Q425" t="str">
            <v>630167</v>
          </cell>
          <cell r="R425" t="str">
            <v>NPNG8NEW</v>
          </cell>
          <cell r="S425" t="str">
            <v>L</v>
          </cell>
          <cell r="T425" t="str">
            <v>6301.NGEIGHTNEW</v>
          </cell>
          <cell r="U425" t="str">
            <v>Debt Due to NGEIGHTNEW</v>
          </cell>
        </row>
        <row r="426">
          <cell r="A426">
            <v>166</v>
          </cell>
          <cell r="B426" t="str">
            <v>Balance Sheet</v>
          </cell>
          <cell r="C426">
            <v>166</v>
          </cell>
          <cell r="D426" t="str">
            <v>Net Assets</v>
          </cell>
          <cell r="E426">
            <v>316</v>
          </cell>
          <cell r="F426" t="str">
            <v>Net Current Assets</v>
          </cell>
          <cell r="G426">
            <v>394</v>
          </cell>
          <cell r="H426" t="str">
            <v>Total Creditors &lt;1Yr</v>
          </cell>
          <cell r="I426">
            <v>415</v>
          </cell>
          <cell r="J426" t="str">
            <v>Notes Payable</v>
          </cell>
          <cell r="K426">
            <v>425</v>
          </cell>
          <cell r="L426" t="str">
            <v>Notes Payable to NGEIGHTOLD</v>
          </cell>
          <cell r="M426" t="str">
            <v>630168</v>
          </cell>
          <cell r="N426" t="str">
            <v>Notes Payable to NGEIGHTOLD</v>
          </cell>
          <cell r="O426" t="str">
            <v>630168</v>
          </cell>
          <cell r="P426">
            <v>425</v>
          </cell>
          <cell r="Q426" t="str">
            <v>630168</v>
          </cell>
          <cell r="R426" t="str">
            <v>NPNG8OLD</v>
          </cell>
          <cell r="S426" t="str">
            <v>L</v>
          </cell>
          <cell r="T426" t="str">
            <v>6301.NGEIGHTOLD</v>
          </cell>
          <cell r="U426" t="str">
            <v>Debt Due to NGEIGHTOLD</v>
          </cell>
        </row>
        <row r="427">
          <cell r="A427">
            <v>166</v>
          </cell>
          <cell r="B427" t="str">
            <v>Balance Sheet</v>
          </cell>
          <cell r="C427">
            <v>166</v>
          </cell>
          <cell r="D427" t="str">
            <v>Net Assets</v>
          </cell>
          <cell r="E427">
            <v>316</v>
          </cell>
          <cell r="F427" t="str">
            <v>Net Current Assets</v>
          </cell>
          <cell r="G427">
            <v>394</v>
          </cell>
          <cell r="H427" t="str">
            <v>Total Creditors &lt;1Yr</v>
          </cell>
          <cell r="I427">
            <v>415</v>
          </cell>
          <cell r="J427" t="str">
            <v>Notes Payable</v>
          </cell>
          <cell r="K427">
            <v>426</v>
          </cell>
          <cell r="L427" t="str">
            <v>Notes Payable to NGELEVEN</v>
          </cell>
          <cell r="M427" t="str">
            <v>630169</v>
          </cell>
          <cell r="N427" t="str">
            <v>Notes Payable to NGELEVEN</v>
          </cell>
          <cell r="O427" t="str">
            <v>630169</v>
          </cell>
          <cell r="P427">
            <v>426</v>
          </cell>
          <cell r="Q427" t="str">
            <v>630169</v>
          </cell>
          <cell r="R427" t="str">
            <v>NPNG11</v>
          </cell>
          <cell r="S427" t="str">
            <v>L</v>
          </cell>
          <cell r="T427" t="str">
            <v>6301.NGELEVEN</v>
          </cell>
          <cell r="U427" t="str">
            <v>Debt Due to NGELEVEN</v>
          </cell>
        </row>
        <row r="428">
          <cell r="A428">
            <v>166</v>
          </cell>
          <cell r="B428" t="str">
            <v>Balance Sheet</v>
          </cell>
          <cell r="C428">
            <v>166</v>
          </cell>
          <cell r="D428" t="str">
            <v>Net Assets</v>
          </cell>
          <cell r="E428">
            <v>316</v>
          </cell>
          <cell r="F428" t="str">
            <v>Net Current Assets</v>
          </cell>
          <cell r="G428">
            <v>394</v>
          </cell>
          <cell r="H428" t="str">
            <v>Total Creditors &lt;1Yr</v>
          </cell>
          <cell r="I428">
            <v>415</v>
          </cell>
          <cell r="J428" t="str">
            <v>Notes Payable</v>
          </cell>
          <cell r="K428">
            <v>427</v>
          </cell>
          <cell r="L428" t="str">
            <v>Notes Payable to NGHL</v>
          </cell>
          <cell r="M428" t="str">
            <v>630159</v>
          </cell>
          <cell r="N428" t="str">
            <v>Notes Payable to NGHL</v>
          </cell>
          <cell r="O428" t="str">
            <v>630159</v>
          </cell>
          <cell r="P428">
            <v>427</v>
          </cell>
          <cell r="Q428" t="str">
            <v>630159</v>
          </cell>
          <cell r="R428" t="str">
            <v>NPNGHL</v>
          </cell>
          <cell r="S428" t="str">
            <v>L</v>
          </cell>
          <cell r="T428" t="str">
            <v>6301.NGHL</v>
          </cell>
          <cell r="U428" t="str">
            <v>Debt Due to NGHL</v>
          </cell>
        </row>
        <row r="429">
          <cell r="A429">
            <v>166</v>
          </cell>
          <cell r="B429" t="str">
            <v>Balance Sheet</v>
          </cell>
          <cell r="C429">
            <v>166</v>
          </cell>
          <cell r="D429" t="str">
            <v>Net Assets</v>
          </cell>
          <cell r="E429">
            <v>316</v>
          </cell>
          <cell r="F429" t="str">
            <v>Net Current Assets</v>
          </cell>
          <cell r="G429">
            <v>394</v>
          </cell>
          <cell r="H429" t="str">
            <v>Total Creditors &lt;1Yr</v>
          </cell>
          <cell r="I429">
            <v>428</v>
          </cell>
          <cell r="J429" t="str">
            <v>Borrowings &lt;1Yr</v>
          </cell>
          <cell r="K429">
            <v>428</v>
          </cell>
          <cell r="L429" t="str">
            <v>LTD Due in One Year</v>
          </cell>
          <cell r="M429" t="str">
            <v>661001</v>
          </cell>
          <cell r="N429" t="str">
            <v>LTD Due in One Year</v>
          </cell>
          <cell r="O429" t="str">
            <v>661001</v>
          </cell>
          <cell r="P429">
            <v>428</v>
          </cell>
          <cell r="Q429" t="str">
            <v>661001</v>
          </cell>
          <cell r="R429" t="str">
            <v>LTDLT1</v>
          </cell>
          <cell r="S429" t="str">
            <v>L</v>
          </cell>
          <cell r="T429" t="str">
            <v>6610.LT1</v>
          </cell>
          <cell r="U429" t="str">
            <v>Borrowings - Less than 1 Year</v>
          </cell>
        </row>
        <row r="430">
          <cell r="A430">
            <v>166</v>
          </cell>
          <cell r="B430" t="str">
            <v>Balance Sheet</v>
          </cell>
          <cell r="C430">
            <v>166</v>
          </cell>
          <cell r="D430" t="str">
            <v>Net Assets</v>
          </cell>
          <cell r="E430">
            <v>316</v>
          </cell>
          <cell r="F430" t="str">
            <v>Net Current Assets</v>
          </cell>
          <cell r="G430">
            <v>394</v>
          </cell>
          <cell r="H430" t="str">
            <v>Total Creditors &lt;1Yr</v>
          </cell>
          <cell r="I430">
            <v>428</v>
          </cell>
          <cell r="J430" t="str">
            <v>Borrowings &lt;1Yr</v>
          </cell>
          <cell r="K430">
            <v>428</v>
          </cell>
          <cell r="L430" t="str">
            <v>LTD Due in One Year</v>
          </cell>
          <cell r="M430" t="str">
            <v>661001</v>
          </cell>
          <cell r="N430" t="str">
            <v>LTD Due in One Year-NE Elim</v>
          </cell>
          <cell r="O430" t="e">
            <v>#N/A</v>
          </cell>
          <cell r="P430">
            <v>429</v>
          </cell>
          <cell r="Q430" t="str">
            <v>6610NE</v>
          </cell>
          <cell r="R430" t="str">
            <v>LTDLT1 NE</v>
          </cell>
          <cell r="S430" t="str">
            <v>L</v>
          </cell>
          <cell r="T430" t="str">
            <v>6610.LT1</v>
          </cell>
          <cell r="U430" t="str">
            <v>Borrowings - Less than 1 Year</v>
          </cell>
        </row>
        <row r="431">
          <cell r="A431">
            <v>166</v>
          </cell>
          <cell r="B431" t="str">
            <v>Balance Sheet</v>
          </cell>
          <cell r="C431">
            <v>166</v>
          </cell>
          <cell r="D431" t="str">
            <v>Net Assets</v>
          </cell>
          <cell r="E431">
            <v>316</v>
          </cell>
          <cell r="F431" t="str">
            <v>Net Current Assets</v>
          </cell>
          <cell r="G431">
            <v>394</v>
          </cell>
          <cell r="H431" t="str">
            <v>Total Creditors &lt;1Yr</v>
          </cell>
          <cell r="I431">
            <v>428</v>
          </cell>
          <cell r="J431" t="str">
            <v>Borrowings &lt;1Yr</v>
          </cell>
          <cell r="K431">
            <v>428</v>
          </cell>
          <cell r="L431" t="str">
            <v>LTD Due in One Year</v>
          </cell>
          <cell r="M431" t="str">
            <v>661001</v>
          </cell>
          <cell r="N431" t="str">
            <v>LTD Due in One Year-NY Elim</v>
          </cell>
          <cell r="O431" t="e">
            <v>#N/A</v>
          </cell>
          <cell r="P431">
            <v>430</v>
          </cell>
          <cell r="Q431" t="str">
            <v>6610NY</v>
          </cell>
          <cell r="R431" t="str">
            <v>LTDLT1 NY</v>
          </cell>
          <cell r="S431" t="str">
            <v>L</v>
          </cell>
          <cell r="T431" t="str">
            <v>6610.LT1</v>
          </cell>
          <cell r="U431" t="str">
            <v>Borrowings - Less than 1 Year</v>
          </cell>
        </row>
        <row r="432">
          <cell r="A432">
            <v>166</v>
          </cell>
          <cell r="B432" t="str">
            <v>Balance Sheet</v>
          </cell>
          <cell r="C432">
            <v>166</v>
          </cell>
          <cell r="D432" t="str">
            <v>Net Assets</v>
          </cell>
          <cell r="E432">
            <v>316</v>
          </cell>
          <cell r="F432" t="str">
            <v>Net Current Assets</v>
          </cell>
          <cell r="G432">
            <v>394</v>
          </cell>
          <cell r="H432" t="str">
            <v>Total Creditors &lt;1Yr</v>
          </cell>
          <cell r="I432">
            <v>428</v>
          </cell>
          <cell r="J432" t="str">
            <v>Borrowings &lt;1Yr</v>
          </cell>
          <cell r="K432">
            <v>428</v>
          </cell>
          <cell r="L432" t="str">
            <v>LTD Due in One Year</v>
          </cell>
          <cell r="M432" t="str">
            <v>661001</v>
          </cell>
          <cell r="N432" t="str">
            <v>LTD Due in One Year-ALL Elim</v>
          </cell>
          <cell r="O432" t="str">
            <v>6610AL</v>
          </cell>
          <cell r="P432">
            <v>431</v>
          </cell>
          <cell r="Q432" t="str">
            <v>6610AL</v>
          </cell>
          <cell r="R432" t="str">
            <v>LTDLT1 ALL</v>
          </cell>
          <cell r="S432" t="str">
            <v>L</v>
          </cell>
          <cell r="T432" t="str">
            <v>6610.LT1</v>
          </cell>
          <cell r="U432" t="str">
            <v>Borrowings - Less than 1 Year</v>
          </cell>
        </row>
        <row r="433">
          <cell r="A433">
            <v>166</v>
          </cell>
          <cell r="B433" t="str">
            <v>Balance Sheet</v>
          </cell>
          <cell r="C433">
            <v>166</v>
          </cell>
          <cell r="D433" t="str">
            <v>Net Assets</v>
          </cell>
          <cell r="E433">
            <v>316</v>
          </cell>
          <cell r="F433" t="str">
            <v>Net Current Assets</v>
          </cell>
          <cell r="G433">
            <v>394</v>
          </cell>
          <cell r="H433" t="str">
            <v>Total Creditors &lt;1Yr</v>
          </cell>
          <cell r="I433">
            <v>428</v>
          </cell>
          <cell r="J433" t="str">
            <v>Borrowings &lt;1Yr</v>
          </cell>
          <cell r="K433">
            <v>428</v>
          </cell>
          <cell r="L433" t="str">
            <v>LTD Due in One Year</v>
          </cell>
          <cell r="M433" t="str">
            <v>661001</v>
          </cell>
          <cell r="N433" t="str">
            <v>LTD Due in One Year-Fair Value</v>
          </cell>
          <cell r="O433" t="e">
            <v>#N/A</v>
          </cell>
          <cell r="P433">
            <v>432</v>
          </cell>
          <cell r="Q433" t="str">
            <v>661023</v>
          </cell>
          <cell r="R433" t="str">
            <v>LTDLT1FV</v>
          </cell>
          <cell r="S433" t="str">
            <v>L</v>
          </cell>
          <cell r="T433" t="str">
            <v>6610.LT1</v>
          </cell>
          <cell r="U433" t="str">
            <v>Borrowings - Less than 1 Year</v>
          </cell>
        </row>
        <row r="434">
          <cell r="A434">
            <v>166</v>
          </cell>
          <cell r="B434" t="str">
            <v>Balance Sheet</v>
          </cell>
          <cell r="C434">
            <v>166</v>
          </cell>
          <cell r="D434" t="str">
            <v>Net Assets</v>
          </cell>
          <cell r="E434">
            <v>316</v>
          </cell>
          <cell r="F434" t="str">
            <v>Net Current Assets</v>
          </cell>
          <cell r="G434">
            <v>394</v>
          </cell>
          <cell r="H434" t="str">
            <v>Total Creditors &lt;1Yr</v>
          </cell>
          <cell r="I434">
            <v>428</v>
          </cell>
          <cell r="J434" t="str">
            <v>Borrowings &lt;1Yr</v>
          </cell>
          <cell r="K434">
            <v>428</v>
          </cell>
          <cell r="L434" t="str">
            <v>LTD Due in One Year</v>
          </cell>
          <cell r="M434" t="str">
            <v>661001</v>
          </cell>
          <cell r="N434" t="str">
            <v>LTD Due in One Year-Disc&amp;Prem</v>
          </cell>
          <cell r="O434" t="e">
            <v>#N/A</v>
          </cell>
          <cell r="P434">
            <v>433</v>
          </cell>
          <cell r="Q434" t="str">
            <v>661024</v>
          </cell>
          <cell r="R434" t="str">
            <v>LTDLT1DP</v>
          </cell>
          <cell r="S434" t="str">
            <v>L</v>
          </cell>
          <cell r="T434" t="str">
            <v>6610.LT1</v>
          </cell>
          <cell r="U434" t="str">
            <v>Borrowings - Less than 1 Year</v>
          </cell>
        </row>
        <row r="435">
          <cell r="A435">
            <v>166</v>
          </cell>
          <cell r="B435" t="str">
            <v>Balance Sheet</v>
          </cell>
          <cell r="C435">
            <v>166</v>
          </cell>
          <cell r="D435" t="str">
            <v>Net Assets</v>
          </cell>
          <cell r="E435">
            <v>316</v>
          </cell>
          <cell r="F435" t="str">
            <v>Net Current Assets</v>
          </cell>
          <cell r="G435">
            <v>394</v>
          </cell>
          <cell r="H435" t="str">
            <v>Total Creditors &lt;1Yr</v>
          </cell>
          <cell r="I435">
            <v>428</v>
          </cell>
          <cell r="J435" t="str">
            <v>Borrowings &lt;1Yr</v>
          </cell>
          <cell r="K435">
            <v>434</v>
          </cell>
          <cell r="L435" t="str">
            <v>Commercial Paper</v>
          </cell>
          <cell r="M435" t="e">
            <v>#N/A</v>
          </cell>
          <cell r="N435" t="str">
            <v>Commercial Paper</v>
          </cell>
          <cell r="O435" t="e">
            <v>#N/A</v>
          </cell>
          <cell r="P435">
            <v>434</v>
          </cell>
          <cell r="Q435" t="str">
            <v>661021</v>
          </cell>
          <cell r="R435" t="str">
            <v>CommPaper</v>
          </cell>
          <cell r="S435" t="str">
            <v>L</v>
          </cell>
          <cell r="T435" t="str">
            <v>6610.LT1</v>
          </cell>
          <cell r="U435" t="str">
            <v>Borrowings - Less than 1 Year</v>
          </cell>
        </row>
        <row r="436">
          <cell r="A436">
            <v>166</v>
          </cell>
          <cell r="B436" t="str">
            <v>Balance Sheet</v>
          </cell>
          <cell r="C436">
            <v>166</v>
          </cell>
          <cell r="D436" t="str">
            <v>Net Assets</v>
          </cell>
          <cell r="E436">
            <v>316</v>
          </cell>
          <cell r="F436" t="str">
            <v>Net Current Assets</v>
          </cell>
          <cell r="G436">
            <v>394</v>
          </cell>
          <cell r="H436" t="str">
            <v>Total Creditors &lt;1Yr</v>
          </cell>
          <cell r="I436">
            <v>428</v>
          </cell>
          <cell r="J436" t="str">
            <v>Borrowings &lt;1Yr</v>
          </cell>
          <cell r="K436">
            <v>435</v>
          </cell>
          <cell r="L436" t="str">
            <v>Debentures &lt;1Yr</v>
          </cell>
          <cell r="M436" t="e">
            <v>#N/A</v>
          </cell>
          <cell r="N436" t="str">
            <v>Debentures &lt;1Yr</v>
          </cell>
          <cell r="O436" t="e">
            <v>#N/A</v>
          </cell>
          <cell r="P436">
            <v>435</v>
          </cell>
          <cell r="Q436" t="str">
            <v>662001</v>
          </cell>
          <cell r="R436" t="str">
            <v>DebentLT1</v>
          </cell>
          <cell r="S436" t="str">
            <v>L</v>
          </cell>
          <cell r="T436" t="str">
            <v>6620.LT1</v>
          </cell>
          <cell r="U436" t="str">
            <v>Debentures - Less than 1 Year</v>
          </cell>
        </row>
        <row r="437">
          <cell r="A437">
            <v>166</v>
          </cell>
          <cell r="B437" t="str">
            <v>Balance Sheet</v>
          </cell>
          <cell r="C437">
            <v>166</v>
          </cell>
          <cell r="D437" t="str">
            <v>Net Assets</v>
          </cell>
          <cell r="E437">
            <v>316</v>
          </cell>
          <cell r="F437" t="str">
            <v>Net Current Assets</v>
          </cell>
          <cell r="G437">
            <v>394</v>
          </cell>
          <cell r="H437" t="str">
            <v>Total Creditors &lt;1Yr</v>
          </cell>
          <cell r="I437">
            <v>436</v>
          </cell>
          <cell r="J437" t="str">
            <v>Dividends Declared</v>
          </cell>
          <cell r="K437">
            <v>436</v>
          </cell>
          <cell r="L437" t="str">
            <v>Dividends Declared</v>
          </cell>
          <cell r="M437" t="str">
            <v>650161</v>
          </cell>
          <cell r="N437" t="str">
            <v>Dividends Declared</v>
          </cell>
          <cell r="O437" t="str">
            <v>650161</v>
          </cell>
          <cell r="P437">
            <v>436</v>
          </cell>
          <cell r="Q437" t="str">
            <v>650161</v>
          </cell>
          <cell r="R437" t="str">
            <v>DivDecl</v>
          </cell>
          <cell r="S437" t="str">
            <v>L</v>
          </cell>
          <cell r="T437" t="str">
            <v>6501.INT.NEES</v>
          </cell>
          <cell r="U437" t="str">
            <v>Dividends Declared</v>
          </cell>
        </row>
        <row r="438">
          <cell r="A438">
            <v>166</v>
          </cell>
          <cell r="B438" t="str">
            <v>Balance Sheet</v>
          </cell>
          <cell r="C438">
            <v>166</v>
          </cell>
          <cell r="D438" t="str">
            <v>Net Assets</v>
          </cell>
          <cell r="E438">
            <v>316</v>
          </cell>
          <cell r="F438" t="str">
            <v>Net Current Assets</v>
          </cell>
          <cell r="G438">
            <v>394</v>
          </cell>
          <cell r="H438" t="str">
            <v>Total Creditors &lt;1Yr</v>
          </cell>
          <cell r="I438">
            <v>436</v>
          </cell>
          <cell r="J438" t="str">
            <v>Dividends Declared</v>
          </cell>
          <cell r="K438">
            <v>436</v>
          </cell>
          <cell r="L438" t="str">
            <v>Dividends Declared</v>
          </cell>
          <cell r="M438" t="str">
            <v>650161</v>
          </cell>
          <cell r="N438" t="str">
            <v>Dividends Declared-NE Elim</v>
          </cell>
          <cell r="O438" t="e">
            <v>#N/A</v>
          </cell>
          <cell r="P438">
            <v>437</v>
          </cell>
          <cell r="Q438" t="str">
            <v>6501NE</v>
          </cell>
          <cell r="R438" t="str">
            <v>DivDecICNE</v>
          </cell>
          <cell r="S438" t="str">
            <v>L</v>
          </cell>
          <cell r="T438" t="str">
            <v>6501.INT.NEES</v>
          </cell>
          <cell r="U438" t="str">
            <v>Dividends Declared</v>
          </cell>
        </row>
        <row r="439">
          <cell r="A439">
            <v>166</v>
          </cell>
          <cell r="B439" t="str">
            <v>Balance Sheet</v>
          </cell>
          <cell r="C439">
            <v>166</v>
          </cell>
          <cell r="D439" t="str">
            <v>Net Assets</v>
          </cell>
          <cell r="E439">
            <v>316</v>
          </cell>
          <cell r="F439" t="str">
            <v>Net Current Assets</v>
          </cell>
          <cell r="G439">
            <v>394</v>
          </cell>
          <cell r="H439" t="str">
            <v>Total Creditors &lt;1Yr</v>
          </cell>
          <cell r="I439">
            <v>436</v>
          </cell>
          <cell r="J439" t="str">
            <v>Dividends Declared</v>
          </cell>
          <cell r="K439">
            <v>436</v>
          </cell>
          <cell r="L439" t="str">
            <v>Dividends Declared</v>
          </cell>
          <cell r="M439" t="str">
            <v>650161</v>
          </cell>
          <cell r="N439" t="str">
            <v>Dividends Declared-NY Elim</v>
          </cell>
          <cell r="O439" t="e">
            <v>#N/A</v>
          </cell>
          <cell r="P439">
            <v>438</v>
          </cell>
          <cell r="Q439" t="str">
            <v>6501NY</v>
          </cell>
          <cell r="R439" t="str">
            <v>DivDecICNY</v>
          </cell>
          <cell r="S439" t="str">
            <v>L</v>
          </cell>
          <cell r="T439" t="str">
            <v>6501.INT.NEES</v>
          </cell>
          <cell r="U439" t="str">
            <v>Dividends Declared</v>
          </cell>
        </row>
        <row r="440">
          <cell r="A440">
            <v>166</v>
          </cell>
          <cell r="B440" t="str">
            <v>Balance Sheet</v>
          </cell>
          <cell r="C440">
            <v>166</v>
          </cell>
          <cell r="D440" t="str">
            <v>Net Assets</v>
          </cell>
          <cell r="E440">
            <v>316</v>
          </cell>
          <cell r="F440" t="str">
            <v>Net Current Assets</v>
          </cell>
          <cell r="G440">
            <v>394</v>
          </cell>
          <cell r="H440" t="str">
            <v>Total Creditors &lt;1Yr</v>
          </cell>
          <cell r="I440">
            <v>436</v>
          </cell>
          <cell r="J440" t="str">
            <v>Dividends Declared</v>
          </cell>
          <cell r="K440">
            <v>436</v>
          </cell>
          <cell r="L440" t="str">
            <v>Dividends Declared</v>
          </cell>
          <cell r="M440" t="str">
            <v>650161</v>
          </cell>
          <cell r="N440" t="str">
            <v>Dividends Declared-ALL Elim</v>
          </cell>
          <cell r="O440" t="e">
            <v>#N/A</v>
          </cell>
          <cell r="P440">
            <v>439</v>
          </cell>
          <cell r="Q440" t="str">
            <v>6501AL</v>
          </cell>
          <cell r="R440" t="str">
            <v>DivDecICAL</v>
          </cell>
          <cell r="S440" t="str">
            <v>L</v>
          </cell>
          <cell r="T440" t="str">
            <v>6501.INT.NEES</v>
          </cell>
          <cell r="U440" t="str">
            <v>Dividends Declared</v>
          </cell>
        </row>
        <row r="441">
          <cell r="A441">
            <v>166</v>
          </cell>
          <cell r="B441" t="str">
            <v>Balance Sheet</v>
          </cell>
          <cell r="C441">
            <v>166</v>
          </cell>
          <cell r="D441" t="str">
            <v>Net Assets</v>
          </cell>
          <cell r="E441">
            <v>316</v>
          </cell>
          <cell r="F441" t="str">
            <v>Net Current Assets</v>
          </cell>
          <cell r="G441">
            <v>394</v>
          </cell>
          <cell r="H441" t="str">
            <v>Total Creditors &lt;1Yr</v>
          </cell>
          <cell r="I441">
            <v>440</v>
          </cell>
          <cell r="J441" t="str">
            <v>Dividends Declared GT1</v>
          </cell>
          <cell r="K441">
            <v>440</v>
          </cell>
          <cell r="L441" t="str">
            <v>Dividends Declared GT1</v>
          </cell>
          <cell r="M441" t="e">
            <v>#N/A</v>
          </cell>
          <cell r="N441" t="str">
            <v>Dividends Declared GT1</v>
          </cell>
          <cell r="O441" t="e">
            <v>#N/A</v>
          </cell>
          <cell r="P441">
            <v>440</v>
          </cell>
          <cell r="Q441" t="str">
            <v>650002</v>
          </cell>
          <cell r="R441" t="str">
            <v>DivDeclGT1</v>
          </cell>
          <cell r="S441" t="str">
            <v>L</v>
          </cell>
          <cell r="T441" t="str">
            <v>6500.GT1</v>
          </cell>
          <cell r="U441" t="str">
            <v>Dividend Payable - Greater than 1 Year</v>
          </cell>
        </row>
        <row r="442">
          <cell r="A442">
            <v>166</v>
          </cell>
          <cell r="B442" t="str">
            <v>Balance Sheet</v>
          </cell>
          <cell r="C442">
            <v>166</v>
          </cell>
          <cell r="D442" t="str">
            <v>Net Assets</v>
          </cell>
          <cell r="E442">
            <v>316</v>
          </cell>
          <cell r="F442" t="str">
            <v>Net Current Assets</v>
          </cell>
          <cell r="G442">
            <v>394</v>
          </cell>
          <cell r="H442" t="str">
            <v>Total Creditors &lt;1Yr</v>
          </cell>
          <cell r="I442">
            <v>440</v>
          </cell>
          <cell r="J442" t="str">
            <v>Dividends Declared GT1</v>
          </cell>
          <cell r="K442">
            <v>441</v>
          </cell>
          <cell r="L442" t="str">
            <v>Dividends Declared NGHI</v>
          </cell>
          <cell r="M442" t="str">
            <v>650166</v>
          </cell>
          <cell r="N442" t="str">
            <v>Dividends Declared NGHI</v>
          </cell>
          <cell r="O442" t="str">
            <v>650166</v>
          </cell>
          <cell r="P442">
            <v>441</v>
          </cell>
          <cell r="Q442" t="str">
            <v>650164</v>
          </cell>
          <cell r="R442" t="str">
            <v>DivDclNGHI</v>
          </cell>
          <cell r="S442" t="str">
            <v>L</v>
          </cell>
        </row>
        <row r="443">
          <cell r="A443">
            <v>166</v>
          </cell>
          <cell r="B443" t="str">
            <v>Balance Sheet</v>
          </cell>
          <cell r="C443">
            <v>166</v>
          </cell>
          <cell r="D443" t="str">
            <v>Net Assets</v>
          </cell>
          <cell r="E443">
            <v>316</v>
          </cell>
          <cell r="F443" t="str">
            <v>Net Current Assets</v>
          </cell>
          <cell r="G443">
            <v>394</v>
          </cell>
          <cell r="H443" t="str">
            <v>Total Creditors &lt;1Yr</v>
          </cell>
          <cell r="I443">
            <v>442</v>
          </cell>
          <cell r="J443" t="str">
            <v>Dividends Declared NEES</v>
          </cell>
          <cell r="K443">
            <v>442</v>
          </cell>
          <cell r="L443" t="str">
            <v>Dividends Declared NEES</v>
          </cell>
          <cell r="M443" t="e">
            <v>#N/A</v>
          </cell>
          <cell r="N443" t="str">
            <v>Dividends Declared NEES</v>
          </cell>
          <cell r="O443" t="e">
            <v>#N/A</v>
          </cell>
          <cell r="P443">
            <v>442</v>
          </cell>
          <cell r="Q443" t="str">
            <v>650166</v>
          </cell>
          <cell r="R443" t="str">
            <v>DivDeclNES</v>
          </cell>
          <cell r="S443" t="str">
            <v>L</v>
          </cell>
          <cell r="T443" t="str">
            <v>6501.EXT</v>
          </cell>
          <cell r="U443" t="str">
            <v>NEES Dividends Declared</v>
          </cell>
        </row>
        <row r="444">
          <cell r="A444">
            <v>166</v>
          </cell>
          <cell r="B444" t="str">
            <v>Balance Sheet</v>
          </cell>
          <cell r="C444">
            <v>166</v>
          </cell>
          <cell r="D444" t="str">
            <v>Net Assets</v>
          </cell>
          <cell r="E444">
            <v>316</v>
          </cell>
          <cell r="F444" t="str">
            <v>Net Current Assets</v>
          </cell>
          <cell r="G444">
            <v>394</v>
          </cell>
          <cell r="H444" t="str">
            <v>Total Creditors &lt;1Yr</v>
          </cell>
          <cell r="I444">
            <v>443</v>
          </cell>
          <cell r="J444" t="str">
            <v>Dividends Declared Preferred</v>
          </cell>
          <cell r="K444">
            <v>443</v>
          </cell>
          <cell r="L444" t="str">
            <v>Dividends Declared Preferred</v>
          </cell>
          <cell r="M444" t="str">
            <v>650162</v>
          </cell>
          <cell r="N444" t="str">
            <v>Dividends Declared Preferred</v>
          </cell>
          <cell r="O444" t="str">
            <v>650162</v>
          </cell>
          <cell r="P444">
            <v>443</v>
          </cell>
          <cell r="Q444" t="str">
            <v>650162</v>
          </cell>
          <cell r="R444" t="str">
            <v>DivDeclPrf</v>
          </cell>
          <cell r="S444" t="str">
            <v>L</v>
          </cell>
          <cell r="T444" t="str">
            <v>6501.EXT</v>
          </cell>
          <cell r="U444" t="str">
            <v>Preferred Dividends Declared</v>
          </cell>
        </row>
        <row r="445">
          <cell r="A445">
            <v>166</v>
          </cell>
          <cell r="B445" t="str">
            <v>Balance Sheet</v>
          </cell>
          <cell r="C445">
            <v>166</v>
          </cell>
          <cell r="D445" t="str">
            <v>Net Assets</v>
          </cell>
          <cell r="E445">
            <v>316</v>
          </cell>
          <cell r="F445" t="str">
            <v>Net Current Assets</v>
          </cell>
          <cell r="G445">
            <v>394</v>
          </cell>
          <cell r="H445" t="str">
            <v>Total Creditors &lt;1Yr</v>
          </cell>
          <cell r="I445">
            <v>444</v>
          </cell>
          <cell r="J445" t="str">
            <v>Other Taxes &lt;1Yr</v>
          </cell>
          <cell r="K445">
            <v>444</v>
          </cell>
          <cell r="L445" t="str">
            <v>Accrued FIT</v>
          </cell>
          <cell r="M445" t="str">
            <v>620001</v>
          </cell>
          <cell r="N445" t="str">
            <v>Accrued FIT</v>
          </cell>
          <cell r="O445" t="str">
            <v>620001</v>
          </cell>
          <cell r="P445">
            <v>444</v>
          </cell>
          <cell r="Q445" t="str">
            <v>620001</v>
          </cell>
          <cell r="R445" t="str">
            <v>AccrFIT</v>
          </cell>
          <cell r="S445" t="str">
            <v>L</v>
          </cell>
          <cell r="T445" t="str">
            <v>6200.LT1</v>
          </cell>
          <cell r="U445" t="str">
            <v>Corporation Tax - Less than 1 Year</v>
          </cell>
        </row>
        <row r="446">
          <cell r="A446">
            <v>166</v>
          </cell>
          <cell r="B446" t="str">
            <v>Balance Sheet</v>
          </cell>
          <cell r="C446">
            <v>166</v>
          </cell>
          <cell r="D446" t="str">
            <v>Net Assets</v>
          </cell>
          <cell r="E446">
            <v>316</v>
          </cell>
          <cell r="F446" t="str">
            <v>Net Current Assets</v>
          </cell>
          <cell r="G446">
            <v>394</v>
          </cell>
          <cell r="H446" t="str">
            <v>Total Creditors &lt;1Yr</v>
          </cell>
          <cell r="I446">
            <v>444</v>
          </cell>
          <cell r="J446" t="str">
            <v>Other Taxes &lt;1Yr</v>
          </cell>
          <cell r="K446">
            <v>445</v>
          </cell>
          <cell r="L446" t="str">
            <v>Accrued SIT</v>
          </cell>
          <cell r="M446" t="str">
            <v>620021</v>
          </cell>
          <cell r="N446" t="str">
            <v>Accrued SIT</v>
          </cell>
          <cell r="O446" t="str">
            <v>620021</v>
          </cell>
          <cell r="P446">
            <v>445</v>
          </cell>
          <cell r="Q446" t="str">
            <v>620021</v>
          </cell>
          <cell r="R446" t="str">
            <v>AccrSIT</v>
          </cell>
          <cell r="S446" t="str">
            <v>L</v>
          </cell>
          <cell r="T446" t="str">
            <v>6200.LT1</v>
          </cell>
          <cell r="U446" t="str">
            <v>Corporation Tax - Less than 1 Year</v>
          </cell>
        </row>
        <row r="447">
          <cell r="A447">
            <v>166</v>
          </cell>
          <cell r="B447" t="str">
            <v>Balance Sheet</v>
          </cell>
          <cell r="C447">
            <v>166</v>
          </cell>
          <cell r="D447" t="str">
            <v>Net Assets</v>
          </cell>
          <cell r="E447">
            <v>316</v>
          </cell>
          <cell r="F447" t="str">
            <v>Net Current Assets</v>
          </cell>
          <cell r="G447">
            <v>394</v>
          </cell>
          <cell r="H447" t="str">
            <v>Total Creditors &lt;1Yr</v>
          </cell>
          <cell r="I447">
            <v>444</v>
          </cell>
          <cell r="J447" t="str">
            <v>Other Taxes &lt;1Yr</v>
          </cell>
          <cell r="K447">
            <v>446</v>
          </cell>
          <cell r="L447" t="str">
            <v>Accrued FIT GT1</v>
          </cell>
          <cell r="M447" t="str">
            <v>620002</v>
          </cell>
          <cell r="N447" t="str">
            <v>Accrued FIT GT1</v>
          </cell>
          <cell r="O447" t="str">
            <v>620002</v>
          </cell>
          <cell r="P447">
            <v>446</v>
          </cell>
          <cell r="Q447" t="str">
            <v>620002</v>
          </cell>
          <cell r="R447" t="str">
            <v>AccrFITGT1</v>
          </cell>
          <cell r="S447" t="str">
            <v>L</v>
          </cell>
          <cell r="T447" t="str">
            <v>6200.GT1</v>
          </cell>
          <cell r="U447" t="str">
            <v>Corporation Tax - Greater than 1 Year</v>
          </cell>
        </row>
        <row r="448">
          <cell r="A448">
            <v>166</v>
          </cell>
          <cell r="B448" t="str">
            <v>Balance Sheet</v>
          </cell>
          <cell r="C448">
            <v>166</v>
          </cell>
          <cell r="D448" t="str">
            <v>Net Assets</v>
          </cell>
          <cell r="E448">
            <v>316</v>
          </cell>
          <cell r="F448" t="str">
            <v>Net Current Assets</v>
          </cell>
          <cell r="G448">
            <v>394</v>
          </cell>
          <cell r="H448" t="str">
            <v>Total Creditors &lt;1Yr</v>
          </cell>
          <cell r="I448">
            <v>444</v>
          </cell>
          <cell r="J448" t="str">
            <v>Other Taxes &lt;1Yr</v>
          </cell>
          <cell r="K448">
            <v>447</v>
          </cell>
          <cell r="L448" t="str">
            <v>Accrued SIT GT1</v>
          </cell>
          <cell r="M448" t="str">
            <v>620022</v>
          </cell>
          <cell r="N448" t="str">
            <v>Accrued SIT GT1</v>
          </cell>
          <cell r="O448" t="str">
            <v>620022</v>
          </cell>
          <cell r="P448">
            <v>447</v>
          </cell>
          <cell r="Q448" t="str">
            <v>620022</v>
          </cell>
          <cell r="R448" t="str">
            <v>AccrSITGT1</v>
          </cell>
          <cell r="S448" t="str">
            <v>L</v>
          </cell>
          <cell r="T448" t="str">
            <v>6200.GT1</v>
          </cell>
          <cell r="U448" t="str">
            <v>Corporation Tax - Greater than 1 Year</v>
          </cell>
        </row>
        <row r="449">
          <cell r="A449">
            <v>166</v>
          </cell>
          <cell r="B449" t="str">
            <v>Balance Sheet</v>
          </cell>
          <cell r="C449">
            <v>166</v>
          </cell>
          <cell r="D449" t="str">
            <v>Net Assets</v>
          </cell>
          <cell r="E449">
            <v>316</v>
          </cell>
          <cell r="F449" t="str">
            <v>Net Current Assets</v>
          </cell>
          <cell r="G449">
            <v>394</v>
          </cell>
          <cell r="H449" t="str">
            <v>Total Creditors &lt;1Yr</v>
          </cell>
          <cell r="I449">
            <v>444</v>
          </cell>
          <cell r="J449" t="str">
            <v>Other Taxes &lt;1Yr</v>
          </cell>
          <cell r="K449">
            <v>448</v>
          </cell>
          <cell r="L449" t="str">
            <v>Accrued Municipal Tax</v>
          </cell>
          <cell r="M449" t="str">
            <v>612001</v>
          </cell>
          <cell r="N449" t="str">
            <v>Accrued Municipal Tax</v>
          </cell>
          <cell r="O449" t="str">
            <v>612001</v>
          </cell>
          <cell r="P449">
            <v>448</v>
          </cell>
          <cell r="Q449" t="str">
            <v>612001</v>
          </cell>
          <cell r="R449" t="str">
            <v>AccrMunTax</v>
          </cell>
          <cell r="S449" t="str">
            <v>L</v>
          </cell>
          <cell r="T449" t="str">
            <v>6120.LT1</v>
          </cell>
          <cell r="U449" t="str">
            <v>Other Accruals - Less than 1 Year</v>
          </cell>
        </row>
        <row r="450">
          <cell r="A450">
            <v>166</v>
          </cell>
          <cell r="B450" t="str">
            <v>Balance Sheet</v>
          </cell>
          <cell r="C450">
            <v>166</v>
          </cell>
          <cell r="D450" t="str">
            <v>Net Assets</v>
          </cell>
          <cell r="E450">
            <v>316</v>
          </cell>
          <cell r="F450" t="str">
            <v>Net Current Assets</v>
          </cell>
          <cell r="G450">
            <v>394</v>
          </cell>
          <cell r="H450" t="str">
            <v>Total Creditors &lt;1Yr</v>
          </cell>
          <cell r="I450">
            <v>444</v>
          </cell>
          <cell r="J450" t="str">
            <v>Other Taxes &lt;1Yr</v>
          </cell>
          <cell r="K450">
            <v>449</v>
          </cell>
          <cell r="L450" t="str">
            <v>Accrued Municipal Tax GT1</v>
          </cell>
          <cell r="M450" t="str">
            <v>612042</v>
          </cell>
          <cell r="N450" t="str">
            <v>Accrued Municipal Tax GT1</v>
          </cell>
          <cell r="O450" t="str">
            <v>612042</v>
          </cell>
          <cell r="P450">
            <v>449</v>
          </cell>
          <cell r="Q450" t="str">
            <v>612042</v>
          </cell>
          <cell r="R450" t="str">
            <v>AccrMunGT1</v>
          </cell>
          <cell r="S450" t="str">
            <v>L</v>
          </cell>
          <cell r="T450" t="str">
            <v>6120.GT1</v>
          </cell>
          <cell r="U450" t="str">
            <v>Other Accruals - Greater than 1 Year</v>
          </cell>
        </row>
        <row r="451">
          <cell r="A451">
            <v>166</v>
          </cell>
          <cell r="B451" t="str">
            <v>Balance Sheet</v>
          </cell>
          <cell r="C451">
            <v>166</v>
          </cell>
          <cell r="D451" t="str">
            <v>Net Assets</v>
          </cell>
          <cell r="E451">
            <v>316</v>
          </cell>
          <cell r="F451" t="str">
            <v>Net Current Assets</v>
          </cell>
          <cell r="G451">
            <v>394</v>
          </cell>
          <cell r="H451" t="str">
            <v>Total Creditors &lt;1Yr</v>
          </cell>
          <cell r="I451">
            <v>444</v>
          </cell>
          <cell r="J451" t="str">
            <v>Other Taxes &lt;1Yr</v>
          </cell>
          <cell r="K451">
            <v>450</v>
          </cell>
          <cell r="L451" t="str">
            <v>Accrued Taxes Other</v>
          </cell>
          <cell r="M451" t="str">
            <v>617001</v>
          </cell>
          <cell r="N451" t="str">
            <v>Accrued Taxes Other</v>
          </cell>
          <cell r="O451" t="str">
            <v>617001</v>
          </cell>
          <cell r="P451">
            <v>450</v>
          </cell>
          <cell r="Q451" t="str">
            <v>617001</v>
          </cell>
          <cell r="R451" t="str">
            <v>AccrTaxOth</v>
          </cell>
          <cell r="S451" t="str">
            <v>L</v>
          </cell>
          <cell r="T451" t="str">
            <v>6170.LT1</v>
          </cell>
          <cell r="U451" t="str">
            <v>Other Taxes and Social Security - Less than 1 Year</v>
          </cell>
        </row>
        <row r="452">
          <cell r="A452">
            <v>166</v>
          </cell>
          <cell r="B452" t="str">
            <v>Balance Sheet</v>
          </cell>
          <cell r="C452">
            <v>166</v>
          </cell>
          <cell r="D452" t="str">
            <v>Net Assets</v>
          </cell>
          <cell r="E452">
            <v>316</v>
          </cell>
          <cell r="F452" t="str">
            <v>Net Current Assets</v>
          </cell>
          <cell r="G452">
            <v>394</v>
          </cell>
          <cell r="H452" t="str">
            <v>Total Creditors &lt;1Yr</v>
          </cell>
          <cell r="I452">
            <v>444</v>
          </cell>
          <cell r="J452" t="str">
            <v>Other Taxes &lt;1Yr</v>
          </cell>
          <cell r="K452">
            <v>451</v>
          </cell>
          <cell r="L452" t="str">
            <v>Accrued Taxes Other GT1</v>
          </cell>
          <cell r="M452" t="str">
            <v>617002</v>
          </cell>
          <cell r="N452" t="str">
            <v>Accrued Taxes Other GT1</v>
          </cell>
          <cell r="O452" t="str">
            <v>617002</v>
          </cell>
          <cell r="P452">
            <v>451</v>
          </cell>
          <cell r="Q452" t="str">
            <v>617002</v>
          </cell>
          <cell r="R452" t="str">
            <v>AccrTxOGT1</v>
          </cell>
          <cell r="S452" t="str">
            <v>L</v>
          </cell>
          <cell r="T452" t="str">
            <v>6170.GT1</v>
          </cell>
          <cell r="U452" t="str">
            <v>Other Taxes and Social Security - Greater than 1 Year</v>
          </cell>
        </row>
        <row r="453">
          <cell r="A453">
            <v>166</v>
          </cell>
          <cell r="B453" t="str">
            <v>Balance Sheet</v>
          </cell>
          <cell r="C453">
            <v>166</v>
          </cell>
          <cell r="D453" t="str">
            <v>Net Assets</v>
          </cell>
          <cell r="E453">
            <v>316</v>
          </cell>
          <cell r="F453" t="str">
            <v>Net Current Assets</v>
          </cell>
          <cell r="G453">
            <v>394</v>
          </cell>
          <cell r="H453" t="str">
            <v>Total Creditors &lt;1Yr</v>
          </cell>
          <cell r="I453">
            <v>444</v>
          </cell>
          <cell r="J453" t="str">
            <v>Other Taxes &lt;1Yr</v>
          </cell>
          <cell r="K453">
            <v>452</v>
          </cell>
          <cell r="L453" t="str">
            <v>Tax Collections Payable</v>
          </cell>
          <cell r="M453" t="str">
            <v>612021</v>
          </cell>
          <cell r="N453" t="str">
            <v>Tax Collections Payable</v>
          </cell>
          <cell r="O453" t="str">
            <v>612021</v>
          </cell>
          <cell r="P453">
            <v>452</v>
          </cell>
          <cell r="Q453" t="str">
            <v>612021</v>
          </cell>
          <cell r="R453" t="str">
            <v>TaxCollPay</v>
          </cell>
          <cell r="S453" t="str">
            <v>L</v>
          </cell>
          <cell r="T453" t="str">
            <v>6120.LT1</v>
          </cell>
          <cell r="U453" t="str">
            <v>Other Accruals - Less than 1 Year</v>
          </cell>
        </row>
        <row r="454">
          <cell r="A454">
            <v>166</v>
          </cell>
          <cell r="B454" t="str">
            <v>Balance Sheet</v>
          </cell>
          <cell r="C454">
            <v>166</v>
          </cell>
          <cell r="D454" t="str">
            <v>Net Assets</v>
          </cell>
          <cell r="E454">
            <v>316</v>
          </cell>
          <cell r="F454" t="str">
            <v>Net Current Assets</v>
          </cell>
          <cell r="G454">
            <v>394</v>
          </cell>
          <cell r="H454" t="str">
            <v>Total Creditors &lt;1Yr</v>
          </cell>
          <cell r="I454">
            <v>444</v>
          </cell>
          <cell r="J454" t="str">
            <v>Other Taxes &lt;1Yr</v>
          </cell>
          <cell r="K454">
            <v>453</v>
          </cell>
          <cell r="L454" t="str">
            <v>Group Tax Relief</v>
          </cell>
          <cell r="M454" t="e">
            <v>#N/A</v>
          </cell>
          <cell r="N454" t="str">
            <v>Group Tax Relief</v>
          </cell>
          <cell r="O454" t="e">
            <v>#N/A</v>
          </cell>
          <cell r="P454">
            <v>453</v>
          </cell>
          <cell r="Q454" t="str">
            <v>674000</v>
          </cell>
          <cell r="R454" t="str">
            <v>GroupTaxRe</v>
          </cell>
          <cell r="S454" t="str">
            <v>L</v>
          </cell>
          <cell r="T454" t="str">
            <v>6740.NGCADJ</v>
          </cell>
          <cell r="U454" t="str">
            <v>Group Tax Relief</v>
          </cell>
        </row>
        <row r="455">
          <cell r="A455">
            <v>166</v>
          </cell>
          <cell r="B455" t="str">
            <v>Balance Sheet</v>
          </cell>
          <cell r="C455">
            <v>166</v>
          </cell>
          <cell r="D455" t="str">
            <v>Net Assets</v>
          </cell>
          <cell r="E455">
            <v>316</v>
          </cell>
          <cell r="F455" t="str">
            <v>Net Current Assets</v>
          </cell>
          <cell r="G455">
            <v>394</v>
          </cell>
          <cell r="H455" t="str">
            <v>Total Creditors &lt;1Yr</v>
          </cell>
          <cell r="I455">
            <v>454</v>
          </cell>
          <cell r="J455" t="str">
            <v>Misc Payroll</v>
          </cell>
          <cell r="K455">
            <v>454</v>
          </cell>
          <cell r="L455" t="str">
            <v>Misc Payroll</v>
          </cell>
          <cell r="M455" t="e">
            <v>#N/A</v>
          </cell>
          <cell r="N455" t="str">
            <v>Misc Payroll</v>
          </cell>
          <cell r="O455" t="e">
            <v>#N/A</v>
          </cell>
          <cell r="P455">
            <v>454</v>
          </cell>
          <cell r="Q455" t="str">
            <v>619521</v>
          </cell>
          <cell r="R455" t="str">
            <v>MiscPayrll</v>
          </cell>
          <cell r="S455" t="str">
            <v>L</v>
          </cell>
          <cell r="T455" t="str">
            <v>6195.LT1</v>
          </cell>
          <cell r="U455" t="str">
            <v>Other Creditors - Less than 1 Year</v>
          </cell>
        </row>
        <row r="456">
          <cell r="A456">
            <v>166</v>
          </cell>
          <cell r="B456" t="str">
            <v>Balance Sheet</v>
          </cell>
          <cell r="C456">
            <v>166</v>
          </cell>
          <cell r="D456" t="str">
            <v>Net Assets</v>
          </cell>
          <cell r="E456">
            <v>316</v>
          </cell>
          <cell r="F456" t="str">
            <v>Net Current Assets</v>
          </cell>
          <cell r="G456">
            <v>394</v>
          </cell>
          <cell r="H456" t="str">
            <v>Total Creditors &lt;1Yr</v>
          </cell>
          <cell r="I456">
            <v>455</v>
          </cell>
          <cell r="J456" t="str">
            <v>Misc Other Creditors</v>
          </cell>
          <cell r="K456">
            <v>455</v>
          </cell>
          <cell r="L456" t="str">
            <v>Misc Curr &amp; Accr Liab</v>
          </cell>
          <cell r="M456" t="str">
            <v>619531</v>
          </cell>
          <cell r="N456" t="str">
            <v>Misc Curr &amp; Accr Liab</v>
          </cell>
          <cell r="O456" t="str">
            <v>619531</v>
          </cell>
          <cell r="P456">
            <v>455</v>
          </cell>
          <cell r="Q456" t="str">
            <v>619531</v>
          </cell>
          <cell r="R456" t="str">
            <v>MCurAcrLia</v>
          </cell>
          <cell r="S456" t="str">
            <v>L</v>
          </cell>
          <cell r="T456" t="str">
            <v>6195.LT1</v>
          </cell>
          <cell r="U456" t="str">
            <v>Other Creditors - Less than 1 Year</v>
          </cell>
        </row>
        <row r="457">
          <cell r="A457">
            <v>166</v>
          </cell>
          <cell r="B457" t="str">
            <v>Balance Sheet</v>
          </cell>
          <cell r="C457">
            <v>166</v>
          </cell>
          <cell r="D457" t="str">
            <v>Net Assets</v>
          </cell>
          <cell r="E457">
            <v>316</v>
          </cell>
          <cell r="F457" t="str">
            <v>Net Current Assets</v>
          </cell>
          <cell r="G457">
            <v>394</v>
          </cell>
          <cell r="H457" t="str">
            <v>Total Creditors &lt;1Yr</v>
          </cell>
          <cell r="I457">
            <v>455</v>
          </cell>
          <cell r="J457" t="str">
            <v>Misc Other Creditors</v>
          </cell>
          <cell r="K457">
            <v>455</v>
          </cell>
          <cell r="L457" t="str">
            <v>Misc Curr &amp; Accr Liab</v>
          </cell>
          <cell r="M457" t="str">
            <v>619531</v>
          </cell>
          <cell r="N457" t="str">
            <v>Misc Curr &amp; Accr Liab-NE Elim</v>
          </cell>
          <cell r="O457" t="e">
            <v>#N/A</v>
          </cell>
          <cell r="P457">
            <v>456</v>
          </cell>
          <cell r="Q457" t="str">
            <v>6195NE</v>
          </cell>
          <cell r="R457" t="str">
            <v>MCurLia NE</v>
          </cell>
          <cell r="S457" t="str">
            <v>L</v>
          </cell>
          <cell r="T457" t="str">
            <v>6195.LT1</v>
          </cell>
          <cell r="U457" t="str">
            <v>Other Creditors - Less than 1 Year</v>
          </cell>
        </row>
        <row r="458">
          <cell r="A458">
            <v>166</v>
          </cell>
          <cell r="B458" t="str">
            <v>Balance Sheet</v>
          </cell>
          <cell r="C458">
            <v>166</v>
          </cell>
          <cell r="D458" t="str">
            <v>Net Assets</v>
          </cell>
          <cell r="E458">
            <v>316</v>
          </cell>
          <cell r="F458" t="str">
            <v>Net Current Assets</v>
          </cell>
          <cell r="G458">
            <v>394</v>
          </cell>
          <cell r="H458" t="str">
            <v>Total Creditors &lt;1Yr</v>
          </cell>
          <cell r="I458">
            <v>455</v>
          </cell>
          <cell r="J458" t="str">
            <v>Misc Other Creditors</v>
          </cell>
          <cell r="K458">
            <v>455</v>
          </cell>
          <cell r="L458" t="str">
            <v>Misc Curr &amp; Accr Liab</v>
          </cell>
          <cell r="M458" t="str">
            <v>619531</v>
          </cell>
          <cell r="N458" t="str">
            <v>Misc Curr &amp; Accr Liab-NY Elim</v>
          </cell>
          <cell r="O458" t="e">
            <v>#N/A</v>
          </cell>
          <cell r="P458">
            <v>457</v>
          </cell>
          <cell r="Q458" t="str">
            <v>6195NY</v>
          </cell>
          <cell r="R458" t="str">
            <v>MCurLia NY</v>
          </cell>
          <cell r="S458" t="str">
            <v>L</v>
          </cell>
          <cell r="T458" t="str">
            <v>6195.LT1</v>
          </cell>
          <cell r="U458" t="str">
            <v>Other Creditors - Less than 1 Year</v>
          </cell>
        </row>
        <row r="459">
          <cell r="A459">
            <v>166</v>
          </cell>
          <cell r="B459" t="str">
            <v>Balance Sheet</v>
          </cell>
          <cell r="C459">
            <v>166</v>
          </cell>
          <cell r="D459" t="str">
            <v>Net Assets</v>
          </cell>
          <cell r="E459">
            <v>316</v>
          </cell>
          <cell r="F459" t="str">
            <v>Net Current Assets</v>
          </cell>
          <cell r="G459">
            <v>394</v>
          </cell>
          <cell r="H459" t="str">
            <v>Total Creditors &lt;1Yr</v>
          </cell>
          <cell r="I459">
            <v>455</v>
          </cell>
          <cell r="J459" t="str">
            <v>Misc Other Creditors</v>
          </cell>
          <cell r="K459">
            <v>455</v>
          </cell>
          <cell r="L459" t="str">
            <v>Misc Curr &amp; Accr Liab</v>
          </cell>
          <cell r="M459" t="str">
            <v>619531</v>
          </cell>
          <cell r="N459" t="str">
            <v>Misc Curr &amp; Accr Liab-ALL Elim</v>
          </cell>
          <cell r="O459" t="e">
            <v>#N/A</v>
          </cell>
          <cell r="P459">
            <v>458</v>
          </cell>
          <cell r="Q459" t="str">
            <v>6195AL</v>
          </cell>
          <cell r="R459" t="str">
            <v>MCurLia AL</v>
          </cell>
          <cell r="S459" t="str">
            <v>L</v>
          </cell>
          <cell r="T459" t="str">
            <v>6195.LT1</v>
          </cell>
          <cell r="U459" t="str">
            <v>Other Creditors - Less than 1 Year</v>
          </cell>
        </row>
        <row r="460">
          <cell r="A460">
            <v>166</v>
          </cell>
          <cell r="B460" t="str">
            <v>Balance Sheet</v>
          </cell>
          <cell r="C460">
            <v>166</v>
          </cell>
          <cell r="D460" t="str">
            <v>Net Assets</v>
          </cell>
          <cell r="E460">
            <v>316</v>
          </cell>
          <cell r="F460" t="str">
            <v>Net Current Assets</v>
          </cell>
          <cell r="G460">
            <v>394</v>
          </cell>
          <cell r="H460" t="str">
            <v>Total Creditors &lt;1Yr</v>
          </cell>
          <cell r="I460">
            <v>455</v>
          </cell>
          <cell r="J460" t="str">
            <v>Misc Other Creditors</v>
          </cell>
          <cell r="K460">
            <v>459</v>
          </cell>
          <cell r="L460" t="str">
            <v>Capital Leases &lt;1Yr</v>
          </cell>
          <cell r="M460" t="str">
            <v>663001</v>
          </cell>
          <cell r="N460" t="str">
            <v>Capital Leases &lt;1Yr</v>
          </cell>
          <cell r="O460" t="str">
            <v>663001</v>
          </cell>
          <cell r="P460">
            <v>459</v>
          </cell>
          <cell r="Q460" t="str">
            <v>663001</v>
          </cell>
          <cell r="R460" t="str">
            <v>CapLseLT1</v>
          </cell>
          <cell r="S460" t="str">
            <v>L</v>
          </cell>
          <cell r="T460" t="str">
            <v>6630.LT1</v>
          </cell>
          <cell r="U460" t="str">
            <v>Finance Leases - Less than 1 Year</v>
          </cell>
        </row>
        <row r="461">
          <cell r="A461">
            <v>166</v>
          </cell>
          <cell r="B461" t="str">
            <v>Balance Sheet</v>
          </cell>
          <cell r="C461">
            <v>166</v>
          </cell>
          <cell r="D461" t="str">
            <v>Net Assets</v>
          </cell>
          <cell r="E461">
            <v>316</v>
          </cell>
          <cell r="F461" t="str">
            <v>Net Current Assets</v>
          </cell>
          <cell r="G461">
            <v>394</v>
          </cell>
          <cell r="H461" t="str">
            <v>Total Creditors &lt;1Yr</v>
          </cell>
          <cell r="I461">
            <v>455</v>
          </cell>
          <cell r="J461" t="str">
            <v>Misc Other Creditors</v>
          </cell>
          <cell r="K461">
            <v>460</v>
          </cell>
          <cell r="L461" t="str">
            <v>Purchased Power Oblig &lt;1Yr</v>
          </cell>
          <cell r="M461" t="str">
            <v>619001</v>
          </cell>
          <cell r="N461" t="str">
            <v>Purchased Power Oblig &lt;1Yr</v>
          </cell>
          <cell r="O461" t="str">
            <v>619001</v>
          </cell>
          <cell r="P461">
            <v>460</v>
          </cell>
          <cell r="Q461" t="str">
            <v>619001</v>
          </cell>
          <cell r="R461" t="str">
            <v>PPOLT1</v>
          </cell>
          <cell r="S461" t="str">
            <v>L</v>
          </cell>
          <cell r="T461" t="str">
            <v>6190.LT1</v>
          </cell>
          <cell r="U461" t="str">
            <v>Purchased Power Obligations - Less than 1 Year</v>
          </cell>
        </row>
        <row r="462">
          <cell r="A462">
            <v>166</v>
          </cell>
          <cell r="B462" t="str">
            <v>Balance Sheet</v>
          </cell>
          <cell r="C462">
            <v>166</v>
          </cell>
          <cell r="D462" t="str">
            <v>Net Assets</v>
          </cell>
          <cell r="E462">
            <v>316</v>
          </cell>
          <cell r="F462" t="str">
            <v>Net Current Assets</v>
          </cell>
          <cell r="G462">
            <v>394</v>
          </cell>
          <cell r="H462" t="str">
            <v>Total Creditors &lt;1Yr</v>
          </cell>
          <cell r="I462">
            <v>455</v>
          </cell>
          <cell r="J462" t="str">
            <v>Misc Other Creditors</v>
          </cell>
          <cell r="K462">
            <v>461</v>
          </cell>
          <cell r="L462" t="str">
            <v>Swap Liab Contracts &lt;1Yr</v>
          </cell>
          <cell r="M462" t="e">
            <v>#N/A</v>
          </cell>
          <cell r="N462" t="str">
            <v>Swap Liab Contracts &lt;1Yr</v>
          </cell>
          <cell r="O462" t="e">
            <v>#N/A</v>
          </cell>
          <cell r="P462">
            <v>461</v>
          </cell>
          <cell r="Q462" t="str">
            <v>619201</v>
          </cell>
          <cell r="R462" t="str">
            <v>SwapCntLT1</v>
          </cell>
          <cell r="S462" t="str">
            <v>L</v>
          </cell>
          <cell r="T462" t="str">
            <v>6192.LT1</v>
          </cell>
          <cell r="U462" t="str">
            <v>Swap Liability Contracts - Less than 1 Year</v>
          </cell>
        </row>
        <row r="463">
          <cell r="A463">
            <v>166</v>
          </cell>
          <cell r="B463" t="str">
            <v>Balance Sheet</v>
          </cell>
          <cell r="C463">
            <v>166</v>
          </cell>
          <cell r="D463" t="str">
            <v>Net Assets</v>
          </cell>
          <cell r="E463">
            <v>462</v>
          </cell>
          <cell r="F463" t="str">
            <v>Creditors</v>
          </cell>
          <cell r="G463">
            <v>462</v>
          </cell>
          <cell r="H463" t="str">
            <v>Borrowings Long Term</v>
          </cell>
          <cell r="I463">
            <v>462</v>
          </cell>
          <cell r="J463" t="str">
            <v>Borrowings Long Term</v>
          </cell>
          <cell r="K463">
            <v>462</v>
          </cell>
          <cell r="L463" t="str">
            <v>Long Term Debt</v>
          </cell>
          <cell r="M463" t="str">
            <v>661002</v>
          </cell>
          <cell r="N463" t="str">
            <v>Long Term Debt</v>
          </cell>
          <cell r="O463" t="str">
            <v>661002</v>
          </cell>
          <cell r="P463">
            <v>462</v>
          </cell>
          <cell r="Q463" t="str">
            <v>661002</v>
          </cell>
          <cell r="R463" t="str">
            <v>LTD</v>
          </cell>
          <cell r="S463" t="str">
            <v>L</v>
          </cell>
          <cell r="T463" t="str">
            <v>6610.GT1</v>
          </cell>
          <cell r="U463" t="str">
            <v>Borrowings - Greater than 1 Year</v>
          </cell>
        </row>
        <row r="464">
          <cell r="A464">
            <v>166</v>
          </cell>
          <cell r="B464" t="str">
            <v>Balance Sheet</v>
          </cell>
          <cell r="C464">
            <v>166</v>
          </cell>
          <cell r="D464" t="str">
            <v>Net Assets</v>
          </cell>
          <cell r="E464">
            <v>462</v>
          </cell>
          <cell r="F464" t="str">
            <v>Creditors</v>
          </cell>
          <cell r="G464">
            <v>462</v>
          </cell>
          <cell r="H464" t="str">
            <v>Borrowings Long Term</v>
          </cell>
          <cell r="I464">
            <v>462</v>
          </cell>
          <cell r="J464" t="str">
            <v>Borrowings Long Term</v>
          </cell>
          <cell r="K464">
            <v>462</v>
          </cell>
          <cell r="L464" t="str">
            <v>Long Term Debt</v>
          </cell>
          <cell r="M464" t="str">
            <v>661002</v>
          </cell>
          <cell r="N464" t="str">
            <v>Long Term Debt-NE Elim</v>
          </cell>
          <cell r="O464" t="e">
            <v>#N/A</v>
          </cell>
          <cell r="P464">
            <v>463</v>
          </cell>
          <cell r="Q464" t="str">
            <v>6611NE</v>
          </cell>
          <cell r="R464" t="str">
            <v>LTD NE Elm</v>
          </cell>
          <cell r="S464" t="str">
            <v>L</v>
          </cell>
          <cell r="T464" t="str">
            <v>6610.GT1</v>
          </cell>
          <cell r="U464" t="str">
            <v>Borrowings - Greater than 1 Year</v>
          </cell>
        </row>
        <row r="465">
          <cell r="A465">
            <v>166</v>
          </cell>
          <cell r="B465" t="str">
            <v>Balance Sheet</v>
          </cell>
          <cell r="C465">
            <v>166</v>
          </cell>
          <cell r="D465" t="str">
            <v>Net Assets</v>
          </cell>
          <cell r="E465">
            <v>462</v>
          </cell>
          <cell r="F465" t="str">
            <v>Creditors</v>
          </cell>
          <cell r="G465">
            <v>462</v>
          </cell>
          <cell r="H465" t="str">
            <v>Borrowings Long Term</v>
          </cell>
          <cell r="I465">
            <v>462</v>
          </cell>
          <cell r="J465" t="str">
            <v>Borrowings Long Term</v>
          </cell>
          <cell r="K465">
            <v>462</v>
          </cell>
          <cell r="L465" t="str">
            <v>Long Term Debt</v>
          </cell>
          <cell r="M465" t="str">
            <v>661002</v>
          </cell>
          <cell r="N465" t="str">
            <v>Long Term Debt-NY Elim</v>
          </cell>
          <cell r="O465" t="e">
            <v>#N/A</v>
          </cell>
          <cell r="P465">
            <v>464</v>
          </cell>
          <cell r="Q465" t="str">
            <v>6611NY</v>
          </cell>
          <cell r="R465" t="str">
            <v>LTD NY Elm</v>
          </cell>
          <cell r="S465" t="str">
            <v>L</v>
          </cell>
          <cell r="T465" t="str">
            <v>6610.GT1</v>
          </cell>
          <cell r="U465" t="str">
            <v>Borrowings - Greater than 1 Year</v>
          </cell>
        </row>
        <row r="466">
          <cell r="A466">
            <v>166</v>
          </cell>
          <cell r="B466" t="str">
            <v>Balance Sheet</v>
          </cell>
          <cell r="C466">
            <v>166</v>
          </cell>
          <cell r="D466" t="str">
            <v>Net Assets</v>
          </cell>
          <cell r="E466">
            <v>462</v>
          </cell>
          <cell r="F466" t="str">
            <v>Creditors</v>
          </cell>
          <cell r="G466">
            <v>462</v>
          </cell>
          <cell r="H466" t="str">
            <v>Borrowings Long Term</v>
          </cell>
          <cell r="I466">
            <v>462</v>
          </cell>
          <cell r="J466" t="str">
            <v>Borrowings Long Term</v>
          </cell>
          <cell r="K466">
            <v>462</v>
          </cell>
          <cell r="L466" t="str">
            <v>Long Term Debt</v>
          </cell>
          <cell r="M466" t="str">
            <v>661002</v>
          </cell>
          <cell r="N466" t="str">
            <v>Long Term Debt-ALL Elim</v>
          </cell>
          <cell r="O466" t="str">
            <v>6611AL</v>
          </cell>
          <cell r="P466">
            <v>465</v>
          </cell>
          <cell r="Q466" t="str">
            <v>6611AL</v>
          </cell>
          <cell r="R466" t="str">
            <v>LTD AL Elm</v>
          </cell>
          <cell r="S466" t="str">
            <v>L</v>
          </cell>
          <cell r="T466" t="str">
            <v>6610.GT1</v>
          </cell>
          <cell r="U466" t="str">
            <v>Borrowings - Greater than 1 Year</v>
          </cell>
        </row>
        <row r="467">
          <cell r="A467">
            <v>166</v>
          </cell>
          <cell r="B467" t="str">
            <v>Balance Sheet</v>
          </cell>
          <cell r="C467">
            <v>166</v>
          </cell>
          <cell r="D467" t="str">
            <v>Net Assets</v>
          </cell>
          <cell r="E467">
            <v>462</v>
          </cell>
          <cell r="F467" t="str">
            <v>Creditors</v>
          </cell>
          <cell r="G467">
            <v>462</v>
          </cell>
          <cell r="H467" t="str">
            <v>Borrowings Long Term</v>
          </cell>
          <cell r="I467">
            <v>462</v>
          </cell>
          <cell r="J467" t="str">
            <v>Borrowings Long Term</v>
          </cell>
          <cell r="K467">
            <v>462</v>
          </cell>
          <cell r="L467" t="str">
            <v>Long Term Debt</v>
          </cell>
          <cell r="M467" t="str">
            <v>661002</v>
          </cell>
          <cell r="N467" t="str">
            <v>Long Term Debt-Fair Value</v>
          </cell>
          <cell r="O467" t="e">
            <v>#N/A</v>
          </cell>
          <cell r="P467">
            <v>466</v>
          </cell>
          <cell r="Q467" t="str">
            <v>661033</v>
          </cell>
          <cell r="R467" t="str">
            <v>LTDFV</v>
          </cell>
          <cell r="S467" t="str">
            <v>L</v>
          </cell>
          <cell r="T467" t="str">
            <v>6610.GT1</v>
          </cell>
          <cell r="U467" t="str">
            <v>Borrowings - Greater than 1 Year</v>
          </cell>
        </row>
        <row r="468">
          <cell r="A468">
            <v>166</v>
          </cell>
          <cell r="B468" t="str">
            <v>Balance Sheet</v>
          </cell>
          <cell r="C468">
            <v>166</v>
          </cell>
          <cell r="D468" t="str">
            <v>Net Assets</v>
          </cell>
          <cell r="E468">
            <v>462</v>
          </cell>
          <cell r="F468" t="str">
            <v>Creditors</v>
          </cell>
          <cell r="G468">
            <v>462</v>
          </cell>
          <cell r="H468" t="str">
            <v>Borrowings Long Term</v>
          </cell>
          <cell r="I468">
            <v>462</v>
          </cell>
          <cell r="J468" t="str">
            <v>Borrowings Long Term</v>
          </cell>
          <cell r="K468">
            <v>467</v>
          </cell>
          <cell r="L468" t="str">
            <v>Debentures</v>
          </cell>
          <cell r="M468" t="e">
            <v>#N/A</v>
          </cell>
          <cell r="N468" t="str">
            <v>Debentures</v>
          </cell>
          <cell r="O468" t="e">
            <v>#N/A</v>
          </cell>
          <cell r="P468">
            <v>467</v>
          </cell>
          <cell r="Q468" t="str">
            <v>662002</v>
          </cell>
          <cell r="R468" t="str">
            <v>DebentGT1</v>
          </cell>
          <cell r="S468" t="str">
            <v>L</v>
          </cell>
          <cell r="T468" t="str">
            <v>6620.GT1</v>
          </cell>
          <cell r="U468" t="str">
            <v>Debentures - Greater than 1 Year</v>
          </cell>
        </row>
        <row r="469">
          <cell r="A469">
            <v>166</v>
          </cell>
          <cell r="B469" t="str">
            <v>Balance Sheet</v>
          </cell>
          <cell r="C469">
            <v>166</v>
          </cell>
          <cell r="D469" t="str">
            <v>Net Assets</v>
          </cell>
          <cell r="E469">
            <v>462</v>
          </cell>
          <cell r="F469" t="str">
            <v>Creditors</v>
          </cell>
          <cell r="G469">
            <v>462</v>
          </cell>
          <cell r="H469" t="str">
            <v>Borrowings Long Term</v>
          </cell>
          <cell r="I469">
            <v>462</v>
          </cell>
          <cell r="J469" t="str">
            <v>Borrowings Long Term</v>
          </cell>
          <cell r="K469">
            <v>468</v>
          </cell>
          <cell r="L469" t="str">
            <v>Unamortized Discount on Debt</v>
          </cell>
          <cell r="M469" t="str">
            <v>661032</v>
          </cell>
          <cell r="N469" t="str">
            <v>Unamortized Discount on Debt</v>
          </cell>
          <cell r="O469" t="str">
            <v>661032</v>
          </cell>
          <cell r="P469">
            <v>468</v>
          </cell>
          <cell r="Q469" t="str">
            <v>661032</v>
          </cell>
          <cell r="R469" t="str">
            <v>UnamtDisc</v>
          </cell>
          <cell r="S469" t="str">
            <v>L</v>
          </cell>
          <cell r="T469" t="str">
            <v>6610.GT1</v>
          </cell>
          <cell r="U469" t="str">
            <v>Borrowings - Greater than 1 Year</v>
          </cell>
        </row>
        <row r="470">
          <cell r="A470">
            <v>166</v>
          </cell>
          <cell r="B470" t="str">
            <v>Balance Sheet</v>
          </cell>
          <cell r="C470">
            <v>166</v>
          </cell>
          <cell r="D470" t="str">
            <v>Net Assets</v>
          </cell>
          <cell r="E470">
            <v>462</v>
          </cell>
          <cell r="F470" t="str">
            <v>Creditors</v>
          </cell>
          <cell r="G470">
            <v>469</v>
          </cell>
          <cell r="H470" t="str">
            <v>Deferred ITC</v>
          </cell>
          <cell r="I470">
            <v>469</v>
          </cell>
          <cell r="J470" t="str">
            <v>Deferred ITC</v>
          </cell>
          <cell r="K470">
            <v>469</v>
          </cell>
          <cell r="L470" t="str">
            <v>Deferred ITC</v>
          </cell>
          <cell r="M470" t="str">
            <v>618502</v>
          </cell>
          <cell r="N470" t="str">
            <v>Deferred ITC</v>
          </cell>
          <cell r="O470" t="str">
            <v>618502</v>
          </cell>
          <cell r="P470">
            <v>469</v>
          </cell>
          <cell r="Q470" t="str">
            <v>618502</v>
          </cell>
          <cell r="R470" t="str">
            <v>DefITC</v>
          </cell>
          <cell r="S470" t="str">
            <v>L</v>
          </cell>
          <cell r="T470" t="str">
            <v>6185.GT1</v>
          </cell>
          <cell r="U470" t="str">
            <v>Unamortized Investment Tax Credit</v>
          </cell>
        </row>
        <row r="471">
          <cell r="A471">
            <v>166</v>
          </cell>
          <cell r="B471" t="str">
            <v>Balance Sheet</v>
          </cell>
          <cell r="C471">
            <v>166</v>
          </cell>
          <cell r="D471" t="str">
            <v>Net Assets</v>
          </cell>
          <cell r="E471">
            <v>462</v>
          </cell>
          <cell r="F471" t="str">
            <v>Creditors</v>
          </cell>
          <cell r="G471">
            <v>470</v>
          </cell>
          <cell r="H471" t="str">
            <v>Misc Other Creditors Long Term</v>
          </cell>
          <cell r="I471">
            <v>470</v>
          </cell>
          <cell r="J471" t="str">
            <v>Misc Other Creditors Long Term</v>
          </cell>
          <cell r="K471">
            <v>470</v>
          </cell>
          <cell r="L471" t="str">
            <v>Other Non Current Liab</v>
          </cell>
          <cell r="M471" t="str">
            <v>612002</v>
          </cell>
          <cell r="N471" t="str">
            <v>Other Non Current Liab</v>
          </cell>
          <cell r="O471" t="str">
            <v>612002</v>
          </cell>
          <cell r="P471">
            <v>470</v>
          </cell>
          <cell r="Q471" t="str">
            <v>612002</v>
          </cell>
          <cell r="R471" t="str">
            <v>NonCurLiab</v>
          </cell>
          <cell r="S471" t="str">
            <v>L</v>
          </cell>
          <cell r="T471" t="str">
            <v>6120.GT1</v>
          </cell>
          <cell r="U471" t="str">
            <v>Other Accruals - Greater than 1 Year</v>
          </cell>
        </row>
        <row r="472">
          <cell r="A472">
            <v>166</v>
          </cell>
          <cell r="B472" t="str">
            <v>Balance Sheet</v>
          </cell>
          <cell r="C472">
            <v>166</v>
          </cell>
          <cell r="D472" t="str">
            <v>Net Assets</v>
          </cell>
          <cell r="E472">
            <v>462</v>
          </cell>
          <cell r="F472" t="str">
            <v>Creditors</v>
          </cell>
          <cell r="G472">
            <v>470</v>
          </cell>
          <cell r="H472" t="str">
            <v>Misc Other Creditors Long Term</v>
          </cell>
          <cell r="I472">
            <v>470</v>
          </cell>
          <cell r="J472" t="str">
            <v>Misc Other Creditors Long Term</v>
          </cell>
          <cell r="K472">
            <v>471</v>
          </cell>
          <cell r="L472" t="str">
            <v>Customer Advances for Constr</v>
          </cell>
          <cell r="M472" t="str">
            <v>612022</v>
          </cell>
          <cell r="N472" t="str">
            <v>Customer Advances for Constr</v>
          </cell>
          <cell r="O472" t="str">
            <v>612022</v>
          </cell>
          <cell r="P472">
            <v>471</v>
          </cell>
          <cell r="Q472" t="str">
            <v>612022</v>
          </cell>
          <cell r="R472" t="str">
            <v>CustAdvCON</v>
          </cell>
          <cell r="S472" t="str">
            <v>L</v>
          </cell>
          <cell r="T472" t="str">
            <v>6120.GT1</v>
          </cell>
          <cell r="U472" t="str">
            <v>Other Accruals - Greater than 1 Year</v>
          </cell>
        </row>
        <row r="473">
          <cell r="A473">
            <v>166</v>
          </cell>
          <cell r="B473" t="str">
            <v>Balance Sheet</v>
          </cell>
          <cell r="C473">
            <v>166</v>
          </cell>
          <cell r="D473" t="str">
            <v>Net Assets</v>
          </cell>
          <cell r="E473">
            <v>462</v>
          </cell>
          <cell r="F473" t="str">
            <v>Creditors</v>
          </cell>
          <cell r="G473">
            <v>470</v>
          </cell>
          <cell r="H473" t="str">
            <v>Misc Other Creditors Long Term</v>
          </cell>
          <cell r="I473">
            <v>470</v>
          </cell>
          <cell r="J473" t="str">
            <v>Misc Other Creditors Long Term</v>
          </cell>
          <cell r="K473">
            <v>472</v>
          </cell>
          <cell r="L473" t="str">
            <v>Other Deferred Credits</v>
          </cell>
          <cell r="M473" t="str">
            <v>612032</v>
          </cell>
          <cell r="N473" t="str">
            <v>Other Deferred Credits</v>
          </cell>
          <cell r="O473" t="str">
            <v>612032</v>
          </cell>
          <cell r="P473">
            <v>472</v>
          </cell>
          <cell r="Q473" t="str">
            <v>612032</v>
          </cell>
          <cell r="R473" t="str">
            <v>OthDefCrdt</v>
          </cell>
          <cell r="S473" t="str">
            <v>L</v>
          </cell>
          <cell r="T473" t="str">
            <v>6120.GT1</v>
          </cell>
          <cell r="U473" t="str">
            <v>Other Accruals - Greater than 1 Year</v>
          </cell>
        </row>
        <row r="474">
          <cell r="A474">
            <v>166</v>
          </cell>
          <cell r="B474" t="str">
            <v>Balance Sheet</v>
          </cell>
          <cell r="C474">
            <v>166</v>
          </cell>
          <cell r="D474" t="str">
            <v>Net Assets</v>
          </cell>
          <cell r="E474">
            <v>462</v>
          </cell>
          <cell r="F474" t="str">
            <v>Creditors</v>
          </cell>
          <cell r="G474">
            <v>470</v>
          </cell>
          <cell r="H474" t="str">
            <v>Misc Other Creditors Long Term</v>
          </cell>
          <cell r="I474">
            <v>470</v>
          </cell>
          <cell r="J474" t="str">
            <v>Misc Other Creditors Long Term</v>
          </cell>
          <cell r="K474">
            <v>472</v>
          </cell>
          <cell r="L474" t="str">
            <v>Other Deferred Credits</v>
          </cell>
          <cell r="M474" t="str">
            <v>612032</v>
          </cell>
          <cell r="N474" t="str">
            <v>Other Deferred Credits-NE Elim</v>
          </cell>
          <cell r="O474" t="e">
            <v>#N/A</v>
          </cell>
          <cell r="P474">
            <v>473</v>
          </cell>
          <cell r="Q474" t="str">
            <v>6120NE</v>
          </cell>
          <cell r="R474" t="str">
            <v>OthDfCr NE</v>
          </cell>
          <cell r="S474" t="str">
            <v>L</v>
          </cell>
          <cell r="T474" t="str">
            <v>6120.GT1</v>
          </cell>
          <cell r="U474" t="str">
            <v>Other Accruals - Greater than 1 Year</v>
          </cell>
        </row>
        <row r="475">
          <cell r="A475">
            <v>166</v>
          </cell>
          <cell r="B475" t="str">
            <v>Balance Sheet</v>
          </cell>
          <cell r="C475">
            <v>166</v>
          </cell>
          <cell r="D475" t="str">
            <v>Net Assets</v>
          </cell>
          <cell r="E475">
            <v>462</v>
          </cell>
          <cell r="F475" t="str">
            <v>Creditors</v>
          </cell>
          <cell r="G475">
            <v>470</v>
          </cell>
          <cell r="H475" t="str">
            <v>Misc Other Creditors Long Term</v>
          </cell>
          <cell r="I475">
            <v>470</v>
          </cell>
          <cell r="J475" t="str">
            <v>Misc Other Creditors Long Term</v>
          </cell>
          <cell r="K475">
            <v>472</v>
          </cell>
          <cell r="L475" t="str">
            <v>Other Deferred Credits</v>
          </cell>
          <cell r="M475" t="str">
            <v>612032</v>
          </cell>
          <cell r="N475" t="str">
            <v>Other Deferred Credits-NY Elim</v>
          </cell>
          <cell r="O475" t="e">
            <v>#N/A</v>
          </cell>
          <cell r="P475">
            <v>474</v>
          </cell>
          <cell r="Q475" t="str">
            <v>6120NY</v>
          </cell>
          <cell r="R475" t="str">
            <v>OthDfCr NY</v>
          </cell>
          <cell r="S475" t="str">
            <v>L</v>
          </cell>
          <cell r="T475" t="str">
            <v>6120.GT1</v>
          </cell>
          <cell r="U475" t="str">
            <v>Other Accruals - Greater than 1 Year</v>
          </cell>
        </row>
        <row r="476">
          <cell r="A476">
            <v>166</v>
          </cell>
          <cell r="B476" t="str">
            <v>Balance Sheet</v>
          </cell>
          <cell r="C476">
            <v>166</v>
          </cell>
          <cell r="D476" t="str">
            <v>Net Assets</v>
          </cell>
          <cell r="E476">
            <v>462</v>
          </cell>
          <cell r="F476" t="str">
            <v>Creditors</v>
          </cell>
          <cell r="G476">
            <v>470</v>
          </cell>
          <cell r="H476" t="str">
            <v>Misc Other Creditors Long Term</v>
          </cell>
          <cell r="I476">
            <v>470</v>
          </cell>
          <cell r="J476" t="str">
            <v>Misc Other Creditors Long Term</v>
          </cell>
          <cell r="K476">
            <v>472</v>
          </cell>
          <cell r="L476" t="str">
            <v>Other Deferred Credits</v>
          </cell>
          <cell r="M476" t="str">
            <v>612032</v>
          </cell>
          <cell r="N476" t="str">
            <v>Other Deferred Credits-AL Elim</v>
          </cell>
          <cell r="O476" t="str">
            <v>6120AL</v>
          </cell>
          <cell r="P476">
            <v>475</v>
          </cell>
          <cell r="Q476" t="str">
            <v>6120AL</v>
          </cell>
          <cell r="R476" t="str">
            <v>OthDfCrALL</v>
          </cell>
          <cell r="S476" t="str">
            <v>L</v>
          </cell>
          <cell r="T476" t="str">
            <v>6120.GT1</v>
          </cell>
          <cell r="U476" t="str">
            <v>Other Accruals - Greater than 1 Year</v>
          </cell>
        </row>
        <row r="477">
          <cell r="A477">
            <v>166</v>
          </cell>
          <cell r="B477" t="str">
            <v>Balance Sheet</v>
          </cell>
          <cell r="C477">
            <v>166</v>
          </cell>
          <cell r="D477" t="str">
            <v>Net Assets</v>
          </cell>
          <cell r="E477">
            <v>462</v>
          </cell>
          <cell r="F477" t="str">
            <v>Creditors</v>
          </cell>
          <cell r="G477">
            <v>470</v>
          </cell>
          <cell r="H477" t="str">
            <v>Misc Other Creditors Long Term</v>
          </cell>
          <cell r="I477">
            <v>470</v>
          </cell>
          <cell r="J477" t="str">
            <v>Misc Other Creditors Long Term</v>
          </cell>
          <cell r="K477">
            <v>476</v>
          </cell>
          <cell r="L477" t="str">
            <v>Capital Leases</v>
          </cell>
          <cell r="M477" t="str">
            <v>663002</v>
          </cell>
          <cell r="N477" t="str">
            <v>Capital Leases</v>
          </cell>
          <cell r="O477" t="str">
            <v>663002</v>
          </cell>
          <cell r="P477">
            <v>476</v>
          </cell>
          <cell r="Q477" t="str">
            <v>663002</v>
          </cell>
          <cell r="R477" t="str">
            <v>CapLseGT1</v>
          </cell>
          <cell r="S477" t="str">
            <v>L</v>
          </cell>
          <cell r="T477" t="str">
            <v>6630.GT1</v>
          </cell>
          <cell r="U477" t="str">
            <v>Finance Leases - Greater than 1 Year</v>
          </cell>
        </row>
        <row r="478">
          <cell r="A478">
            <v>166</v>
          </cell>
          <cell r="B478" t="str">
            <v>Balance Sheet</v>
          </cell>
          <cell r="C478">
            <v>166</v>
          </cell>
          <cell r="D478" t="str">
            <v>Net Assets</v>
          </cell>
          <cell r="E478">
            <v>462</v>
          </cell>
          <cell r="F478" t="str">
            <v>Creditors</v>
          </cell>
          <cell r="G478">
            <v>470</v>
          </cell>
          <cell r="H478" t="str">
            <v>Misc Other Creditors Long Term</v>
          </cell>
          <cell r="I478">
            <v>470</v>
          </cell>
          <cell r="J478" t="str">
            <v>Misc Other Creditors Long Term</v>
          </cell>
          <cell r="K478">
            <v>477</v>
          </cell>
          <cell r="L478" t="str">
            <v>Purchased Power Oblig</v>
          </cell>
          <cell r="M478" t="str">
            <v>619002</v>
          </cell>
          <cell r="N478" t="str">
            <v>Purchased Power Oblig</v>
          </cell>
          <cell r="O478" t="str">
            <v>619002</v>
          </cell>
          <cell r="P478">
            <v>477</v>
          </cell>
          <cell r="Q478" t="str">
            <v>619002</v>
          </cell>
          <cell r="R478" t="str">
            <v>PPOGT1</v>
          </cell>
          <cell r="S478" t="str">
            <v>L</v>
          </cell>
          <cell r="T478" t="str">
            <v>6190.GT1</v>
          </cell>
          <cell r="U478" t="str">
            <v>Purchased Power Obligations - Greater than 1 Year</v>
          </cell>
        </row>
        <row r="479">
          <cell r="A479">
            <v>166</v>
          </cell>
          <cell r="B479" t="str">
            <v>Balance Sheet</v>
          </cell>
          <cell r="C479">
            <v>166</v>
          </cell>
          <cell r="D479" t="str">
            <v>Net Assets</v>
          </cell>
          <cell r="E479">
            <v>462</v>
          </cell>
          <cell r="F479" t="str">
            <v>Creditors</v>
          </cell>
          <cell r="G479">
            <v>470</v>
          </cell>
          <cell r="H479" t="str">
            <v>Misc Other Creditors Long Term</v>
          </cell>
          <cell r="I479">
            <v>470</v>
          </cell>
          <cell r="J479" t="str">
            <v>Misc Other Creditors Long Term</v>
          </cell>
          <cell r="K479">
            <v>478</v>
          </cell>
          <cell r="L479" t="str">
            <v>Swap Liab Contracts</v>
          </cell>
          <cell r="M479" t="str">
            <v>619202</v>
          </cell>
          <cell r="N479" t="str">
            <v>Swap Liab Contracts</v>
          </cell>
          <cell r="O479" t="str">
            <v>619202</v>
          </cell>
          <cell r="P479">
            <v>478</v>
          </cell>
          <cell r="Q479" t="str">
            <v>619202</v>
          </cell>
          <cell r="R479" t="str">
            <v>SwapCntGT1</v>
          </cell>
          <cell r="S479" t="str">
            <v>L</v>
          </cell>
          <cell r="T479" t="str">
            <v>6192.GT1</v>
          </cell>
          <cell r="U479" t="str">
            <v>Swap Liability Contracts - Greater than 1 Year</v>
          </cell>
        </row>
        <row r="480">
          <cell r="A480">
            <v>166</v>
          </cell>
          <cell r="B480" t="str">
            <v>Balance Sheet</v>
          </cell>
          <cell r="C480">
            <v>166</v>
          </cell>
          <cell r="D480" t="str">
            <v>Net Assets</v>
          </cell>
          <cell r="E480">
            <v>462</v>
          </cell>
          <cell r="F480" t="str">
            <v>Creditors</v>
          </cell>
          <cell r="G480">
            <v>479</v>
          </cell>
          <cell r="H480" t="str">
            <v>Deferred Revenue &lt;1Yr</v>
          </cell>
          <cell r="I480">
            <v>479</v>
          </cell>
          <cell r="J480" t="str">
            <v>Deferred Revenue &lt;1Yr</v>
          </cell>
          <cell r="K480">
            <v>479</v>
          </cell>
          <cell r="L480" t="str">
            <v>Deferred Revenue &lt;1Yr</v>
          </cell>
          <cell r="M480" t="str">
            <v>616001</v>
          </cell>
          <cell r="N480" t="str">
            <v>Deferred Revenue &lt;1Yr</v>
          </cell>
          <cell r="O480" t="str">
            <v>616001</v>
          </cell>
          <cell r="P480">
            <v>479</v>
          </cell>
          <cell r="Q480" t="str">
            <v>616001</v>
          </cell>
          <cell r="R480" t="str">
            <v>DefRevLT1</v>
          </cell>
          <cell r="S480" t="str">
            <v>L</v>
          </cell>
          <cell r="T480" t="str">
            <v>6160.LT1</v>
          </cell>
          <cell r="U480" t="str">
            <v>Deferred Income - Less than 1 Year</v>
          </cell>
        </row>
        <row r="481">
          <cell r="A481">
            <v>166</v>
          </cell>
          <cell r="B481" t="str">
            <v>Balance Sheet</v>
          </cell>
          <cell r="C481">
            <v>166</v>
          </cell>
          <cell r="D481" t="str">
            <v>Net Assets</v>
          </cell>
          <cell r="E481">
            <v>462</v>
          </cell>
          <cell r="F481" t="str">
            <v>Creditors</v>
          </cell>
          <cell r="G481">
            <v>480</v>
          </cell>
          <cell r="H481" t="str">
            <v>Deferred Revenue</v>
          </cell>
          <cell r="I481">
            <v>480</v>
          </cell>
          <cell r="J481" t="str">
            <v>Deferred Revenue</v>
          </cell>
          <cell r="K481">
            <v>480</v>
          </cell>
          <cell r="L481" t="str">
            <v>Deferred Revenue</v>
          </cell>
          <cell r="M481" t="str">
            <v>616002</v>
          </cell>
          <cell r="N481" t="str">
            <v>Deferred Revenue</v>
          </cell>
          <cell r="O481" t="str">
            <v>616002</v>
          </cell>
          <cell r="P481">
            <v>480</v>
          </cell>
          <cell r="Q481" t="str">
            <v>616002</v>
          </cell>
          <cell r="R481" t="str">
            <v>DefRevGT1</v>
          </cell>
          <cell r="S481" t="str">
            <v>L</v>
          </cell>
          <cell r="T481" t="str">
            <v>6160.GT1</v>
          </cell>
          <cell r="U481" t="str">
            <v>Deferred Income - Greater than 1 Year</v>
          </cell>
        </row>
        <row r="482">
          <cell r="A482">
            <v>166</v>
          </cell>
          <cell r="B482" t="str">
            <v>Balance Sheet</v>
          </cell>
          <cell r="C482">
            <v>166</v>
          </cell>
          <cell r="D482" t="str">
            <v>Net Assets</v>
          </cell>
          <cell r="E482">
            <v>462</v>
          </cell>
          <cell r="F482" t="str">
            <v>Creditors</v>
          </cell>
          <cell r="G482">
            <v>481</v>
          </cell>
          <cell r="H482" t="str">
            <v>Provisions</v>
          </cell>
          <cell r="I482">
            <v>481</v>
          </cell>
          <cell r="J482" t="str">
            <v>Provisions</v>
          </cell>
          <cell r="K482">
            <v>481</v>
          </cell>
          <cell r="L482" t="str">
            <v>Yankee Nuclear Cost Prov</v>
          </cell>
          <cell r="M482" t="e">
            <v>#N/A</v>
          </cell>
          <cell r="N482" t="str">
            <v>Ynk Nuc Cost Prov-Beg Bal</v>
          </cell>
          <cell r="O482" t="str">
            <v>681012</v>
          </cell>
          <cell r="P482">
            <v>481</v>
          </cell>
          <cell r="Q482" t="str">
            <v>681012</v>
          </cell>
          <cell r="R482" t="str">
            <v>NUCPBegBal</v>
          </cell>
          <cell r="S482" t="str">
            <v>L</v>
          </cell>
          <cell r="T482" t="str">
            <v>6810.NUC</v>
          </cell>
          <cell r="U482" t="str">
            <v>Provs - Beginning Balance - Nuclear Decomm.</v>
          </cell>
        </row>
        <row r="483">
          <cell r="A483">
            <v>166</v>
          </cell>
          <cell r="B483" t="str">
            <v>Balance Sheet</v>
          </cell>
          <cell r="C483">
            <v>166</v>
          </cell>
          <cell r="D483" t="str">
            <v>Net Assets</v>
          </cell>
          <cell r="E483">
            <v>462</v>
          </cell>
          <cell r="F483" t="str">
            <v>Creditors</v>
          </cell>
          <cell r="G483">
            <v>481</v>
          </cell>
          <cell r="H483" t="str">
            <v>Provisions</v>
          </cell>
          <cell r="I483">
            <v>481</v>
          </cell>
          <cell r="J483" t="str">
            <v>Provisions</v>
          </cell>
          <cell r="K483">
            <v>481</v>
          </cell>
          <cell r="L483" t="str">
            <v>Yankee Nuclear Cost Prov</v>
          </cell>
          <cell r="M483" t="e">
            <v>#N/A</v>
          </cell>
          <cell r="N483" t="str">
            <v>Ynk Nuc Cost Prov-Prior Yr Act</v>
          </cell>
          <cell r="O483" t="str">
            <v>681512</v>
          </cell>
          <cell r="P483">
            <v>482</v>
          </cell>
          <cell r="Q483" t="str">
            <v>681512</v>
          </cell>
          <cell r="R483" t="str">
            <v>NUCPPYActv</v>
          </cell>
          <cell r="S483" t="str">
            <v>L</v>
          </cell>
          <cell r="T483" t="str">
            <v>6815.NUC</v>
          </cell>
          <cell r="U483" t="str">
            <v>Provs - Prior Year Activity - Nuclear Decomm.</v>
          </cell>
        </row>
        <row r="484">
          <cell r="A484">
            <v>166</v>
          </cell>
          <cell r="B484" t="str">
            <v>Balance Sheet</v>
          </cell>
          <cell r="C484">
            <v>166</v>
          </cell>
          <cell r="D484" t="str">
            <v>Net Assets</v>
          </cell>
          <cell r="E484">
            <v>462</v>
          </cell>
          <cell r="F484" t="str">
            <v>Creditors</v>
          </cell>
          <cell r="G484">
            <v>481</v>
          </cell>
          <cell r="H484" t="str">
            <v>Provisions</v>
          </cell>
          <cell r="I484">
            <v>481</v>
          </cell>
          <cell r="J484" t="str">
            <v>Provisions</v>
          </cell>
          <cell r="K484">
            <v>481</v>
          </cell>
          <cell r="L484" t="str">
            <v>Yankee Nuclear Cost Prov</v>
          </cell>
          <cell r="M484" t="e">
            <v>#N/A</v>
          </cell>
          <cell r="N484" t="str">
            <v>Ynk Nuc Cost Prov-Chrg to P&amp;L</v>
          </cell>
          <cell r="O484" t="str">
            <v>682012</v>
          </cell>
          <cell r="P484">
            <v>483</v>
          </cell>
          <cell r="Q484" t="str">
            <v>682012</v>
          </cell>
          <cell r="R484" t="str">
            <v>NUCPChgP&amp;L</v>
          </cell>
          <cell r="S484" t="str">
            <v>L</v>
          </cell>
          <cell r="T484" t="str">
            <v>6820.NUC</v>
          </cell>
          <cell r="U484" t="str">
            <v>Provs - Charged to Profit and Loss - Nuclear Decomm.</v>
          </cell>
        </row>
        <row r="485">
          <cell r="A485">
            <v>166</v>
          </cell>
          <cell r="B485" t="str">
            <v>Balance Sheet</v>
          </cell>
          <cell r="C485">
            <v>166</v>
          </cell>
          <cell r="D485" t="str">
            <v>Net Assets</v>
          </cell>
          <cell r="E485">
            <v>462</v>
          </cell>
          <cell r="F485" t="str">
            <v>Creditors</v>
          </cell>
          <cell r="G485">
            <v>481</v>
          </cell>
          <cell r="H485" t="str">
            <v>Provisions</v>
          </cell>
          <cell r="I485">
            <v>481</v>
          </cell>
          <cell r="J485" t="str">
            <v>Provisions</v>
          </cell>
          <cell r="K485">
            <v>481</v>
          </cell>
          <cell r="L485" t="str">
            <v>Yankee Nuclear Cost Prov</v>
          </cell>
          <cell r="M485" t="e">
            <v>#N/A</v>
          </cell>
          <cell r="N485" t="str">
            <v>Ynk Nuc Cost Prov-Rel to P&amp;L</v>
          </cell>
          <cell r="O485" t="str">
            <v>682512</v>
          </cell>
          <cell r="P485">
            <v>484</v>
          </cell>
          <cell r="Q485" t="str">
            <v>682512</v>
          </cell>
          <cell r="R485" t="str">
            <v>NUCPRelP&amp;L</v>
          </cell>
          <cell r="S485" t="str">
            <v>L</v>
          </cell>
          <cell r="T485" t="str">
            <v>6825.NUC</v>
          </cell>
          <cell r="U485" t="str">
            <v>Provs - Released to Profit and Loss - Nuclear Decomm.</v>
          </cell>
        </row>
        <row r="486">
          <cell r="A486">
            <v>166</v>
          </cell>
          <cell r="B486" t="str">
            <v>Balance Sheet</v>
          </cell>
          <cell r="C486">
            <v>166</v>
          </cell>
          <cell r="D486" t="str">
            <v>Net Assets</v>
          </cell>
          <cell r="E486">
            <v>462</v>
          </cell>
          <cell r="F486" t="str">
            <v>Creditors</v>
          </cell>
          <cell r="G486">
            <v>481</v>
          </cell>
          <cell r="H486" t="str">
            <v>Provisions</v>
          </cell>
          <cell r="I486">
            <v>481</v>
          </cell>
          <cell r="J486" t="str">
            <v>Provisions</v>
          </cell>
          <cell r="K486">
            <v>481</v>
          </cell>
          <cell r="L486" t="str">
            <v>Yankee Nuclear Cost Prov</v>
          </cell>
          <cell r="M486" t="e">
            <v>#N/A</v>
          </cell>
          <cell r="N486" t="str">
            <v>Ynk Nuc Cost Prov-Utilisation</v>
          </cell>
          <cell r="O486" t="str">
            <v>683012</v>
          </cell>
          <cell r="P486">
            <v>485</v>
          </cell>
          <cell r="Q486" t="str">
            <v>683012</v>
          </cell>
          <cell r="R486" t="str">
            <v>NUCPUtilis</v>
          </cell>
          <cell r="S486" t="str">
            <v>L</v>
          </cell>
          <cell r="T486" t="str">
            <v>6830.NUC</v>
          </cell>
          <cell r="U486" t="str">
            <v>Provs - Utilisation - Nuclear Decomm.</v>
          </cell>
        </row>
        <row r="487">
          <cell r="A487">
            <v>166</v>
          </cell>
          <cell r="B487" t="str">
            <v>Balance Sheet</v>
          </cell>
          <cell r="C487">
            <v>166</v>
          </cell>
          <cell r="D487" t="str">
            <v>Net Assets</v>
          </cell>
          <cell r="E487">
            <v>462</v>
          </cell>
          <cell r="F487" t="str">
            <v>Creditors</v>
          </cell>
          <cell r="G487">
            <v>481</v>
          </cell>
          <cell r="H487" t="str">
            <v>Provisions</v>
          </cell>
          <cell r="I487">
            <v>481</v>
          </cell>
          <cell r="J487" t="str">
            <v>Provisions</v>
          </cell>
          <cell r="K487">
            <v>481</v>
          </cell>
          <cell r="L487" t="str">
            <v>Yankee Nuclear Cost Prov</v>
          </cell>
          <cell r="M487" t="e">
            <v>#N/A</v>
          </cell>
          <cell r="N487" t="str">
            <v>Ynk Nuc Cost Prov-At Acquis</v>
          </cell>
          <cell r="O487" t="str">
            <v>684012</v>
          </cell>
          <cell r="P487">
            <v>486</v>
          </cell>
          <cell r="Q487" t="str">
            <v>684012</v>
          </cell>
          <cell r="R487" t="str">
            <v>NUCPAtAcq</v>
          </cell>
          <cell r="S487" t="str">
            <v>L</v>
          </cell>
          <cell r="T487" t="str">
            <v>6840.NUC</v>
          </cell>
          <cell r="U487" t="str">
            <v>Provs - at Acquisition - Nuclear Decomm.</v>
          </cell>
        </row>
        <row r="488">
          <cell r="A488">
            <v>166</v>
          </cell>
          <cell r="B488" t="str">
            <v>Balance Sheet</v>
          </cell>
          <cell r="C488">
            <v>166</v>
          </cell>
          <cell r="D488" t="str">
            <v>Net Assets</v>
          </cell>
          <cell r="E488">
            <v>462</v>
          </cell>
          <cell r="F488" t="str">
            <v>Creditors</v>
          </cell>
          <cell r="G488">
            <v>481</v>
          </cell>
          <cell r="H488" t="str">
            <v>Provisions</v>
          </cell>
          <cell r="I488">
            <v>481</v>
          </cell>
          <cell r="J488" t="str">
            <v>Provisions</v>
          </cell>
          <cell r="K488">
            <v>481</v>
          </cell>
          <cell r="L488" t="str">
            <v>Yankee Nuclear Cost Prov</v>
          </cell>
          <cell r="M488" t="e">
            <v>#N/A</v>
          </cell>
          <cell r="N488" t="str">
            <v>Ynk Nuc Cost Prov-At Disposal</v>
          </cell>
          <cell r="O488" t="str">
            <v>685012</v>
          </cell>
          <cell r="P488">
            <v>487</v>
          </cell>
          <cell r="Q488" t="str">
            <v>685012</v>
          </cell>
          <cell r="R488" t="str">
            <v>NUCPAtDisp</v>
          </cell>
          <cell r="S488" t="str">
            <v>L</v>
          </cell>
          <cell r="T488" t="str">
            <v>6850.NUC</v>
          </cell>
          <cell r="U488" t="str">
            <v>Provs - Bal at Disposal - Nuclear Decomm.</v>
          </cell>
        </row>
        <row r="489">
          <cell r="A489">
            <v>166</v>
          </cell>
          <cell r="B489" t="str">
            <v>Balance Sheet</v>
          </cell>
          <cell r="C489">
            <v>166</v>
          </cell>
          <cell r="D489" t="str">
            <v>Net Assets</v>
          </cell>
          <cell r="E489">
            <v>462</v>
          </cell>
          <cell r="F489" t="str">
            <v>Creditors</v>
          </cell>
          <cell r="G489">
            <v>481</v>
          </cell>
          <cell r="H489" t="str">
            <v>Provisions</v>
          </cell>
          <cell r="I489">
            <v>481</v>
          </cell>
          <cell r="J489" t="str">
            <v>Provisions</v>
          </cell>
          <cell r="K489">
            <v>481</v>
          </cell>
          <cell r="L489" t="str">
            <v>Yankee Nuclear Cost Prov</v>
          </cell>
          <cell r="M489" t="e">
            <v>#N/A</v>
          </cell>
          <cell r="N489" t="str">
            <v>Ynk Nuc Cost Prov-Reclass</v>
          </cell>
          <cell r="O489" t="str">
            <v>687012</v>
          </cell>
          <cell r="P489">
            <v>488</v>
          </cell>
          <cell r="Q489" t="str">
            <v>687012</v>
          </cell>
          <cell r="R489" t="str">
            <v>NUCPReclas</v>
          </cell>
          <cell r="S489" t="str">
            <v>L</v>
          </cell>
          <cell r="T489" t="str">
            <v>6870.NUC</v>
          </cell>
          <cell r="U489" t="str">
            <v>Provs - Balance Sheet Reclassification - Nuclear Decomm.</v>
          </cell>
        </row>
        <row r="490">
          <cell r="A490">
            <v>166</v>
          </cell>
          <cell r="B490" t="str">
            <v>Balance Sheet</v>
          </cell>
          <cell r="C490">
            <v>166</v>
          </cell>
          <cell r="D490" t="str">
            <v>Net Assets</v>
          </cell>
          <cell r="E490">
            <v>462</v>
          </cell>
          <cell r="F490" t="str">
            <v>Creditors</v>
          </cell>
          <cell r="G490">
            <v>481</v>
          </cell>
          <cell r="H490" t="str">
            <v>Provisions</v>
          </cell>
          <cell r="I490">
            <v>481</v>
          </cell>
          <cell r="J490" t="str">
            <v>Provisions</v>
          </cell>
          <cell r="K490">
            <v>481</v>
          </cell>
          <cell r="L490" t="str">
            <v>Yankee Nuclear Cost Prov</v>
          </cell>
          <cell r="M490" t="e">
            <v>#N/A</v>
          </cell>
          <cell r="N490" t="str">
            <v>Ynk Nuc Cost Prov-Oth Movement</v>
          </cell>
          <cell r="O490" t="str">
            <v>688012</v>
          </cell>
          <cell r="P490">
            <v>489</v>
          </cell>
          <cell r="Q490" t="str">
            <v>688012</v>
          </cell>
          <cell r="R490" t="str">
            <v>NUCPOthMvt</v>
          </cell>
          <cell r="S490" t="str">
            <v>L</v>
          </cell>
          <cell r="T490" t="str">
            <v>6880.NUC</v>
          </cell>
          <cell r="U490" t="str">
            <v>Provs - Other Movements - Nuclear Decomm.</v>
          </cell>
        </row>
        <row r="491">
          <cell r="A491">
            <v>166</v>
          </cell>
          <cell r="B491" t="str">
            <v>Balance Sheet</v>
          </cell>
          <cell r="C491">
            <v>166</v>
          </cell>
          <cell r="D491" t="str">
            <v>Net Assets</v>
          </cell>
          <cell r="E491">
            <v>462</v>
          </cell>
          <cell r="F491" t="str">
            <v>Creditors</v>
          </cell>
          <cell r="G491">
            <v>481</v>
          </cell>
          <cell r="H491" t="str">
            <v>Provisions</v>
          </cell>
          <cell r="I491">
            <v>481</v>
          </cell>
          <cell r="J491" t="str">
            <v>Provisions</v>
          </cell>
          <cell r="K491">
            <v>490</v>
          </cell>
          <cell r="L491" t="str">
            <v>Vermont Yankee Prov</v>
          </cell>
          <cell r="M491" t="e">
            <v>#N/A</v>
          </cell>
          <cell r="N491" t="str">
            <v>VY Prov-Beg Bal</v>
          </cell>
          <cell r="O491" t="str">
            <v>681013</v>
          </cell>
          <cell r="P491">
            <v>490</v>
          </cell>
          <cell r="Q491" t="str">
            <v>681013</v>
          </cell>
          <cell r="R491" t="str">
            <v>VYPBegBal</v>
          </cell>
          <cell r="S491" t="str">
            <v>L</v>
          </cell>
          <cell r="T491" t="str">
            <v>6810.NUC</v>
          </cell>
          <cell r="U491" t="str">
            <v>Provs - Beginning Balance - Nuclear Decomm.</v>
          </cell>
        </row>
        <row r="492">
          <cell r="A492">
            <v>166</v>
          </cell>
          <cell r="B492" t="str">
            <v>Balance Sheet</v>
          </cell>
          <cell r="C492">
            <v>166</v>
          </cell>
          <cell r="D492" t="str">
            <v>Net Assets</v>
          </cell>
          <cell r="E492">
            <v>462</v>
          </cell>
          <cell r="F492" t="str">
            <v>Creditors</v>
          </cell>
          <cell r="G492">
            <v>481</v>
          </cell>
          <cell r="H492" t="str">
            <v>Provisions</v>
          </cell>
          <cell r="I492">
            <v>481</v>
          </cell>
          <cell r="J492" t="str">
            <v>Provisions</v>
          </cell>
          <cell r="K492">
            <v>490</v>
          </cell>
          <cell r="L492" t="str">
            <v>Vermont Yankee Prov</v>
          </cell>
          <cell r="M492" t="e">
            <v>#N/A</v>
          </cell>
          <cell r="N492" t="str">
            <v>VY Prov-Prior Yr Act</v>
          </cell>
          <cell r="O492" t="str">
            <v>681513</v>
          </cell>
          <cell r="P492">
            <v>491</v>
          </cell>
          <cell r="Q492" t="str">
            <v>681513</v>
          </cell>
          <cell r="R492" t="str">
            <v>VYPPYActv</v>
          </cell>
          <cell r="S492" t="str">
            <v>L</v>
          </cell>
          <cell r="T492" t="str">
            <v>6815.NUC</v>
          </cell>
          <cell r="U492" t="str">
            <v>Provs - Prior Year Activity - Nuclear Decomm.</v>
          </cell>
        </row>
        <row r="493">
          <cell r="A493">
            <v>166</v>
          </cell>
          <cell r="B493" t="str">
            <v>Balance Sheet</v>
          </cell>
          <cell r="C493">
            <v>166</v>
          </cell>
          <cell r="D493" t="str">
            <v>Net Assets</v>
          </cell>
          <cell r="E493">
            <v>462</v>
          </cell>
          <cell r="F493" t="str">
            <v>Creditors</v>
          </cell>
          <cell r="G493">
            <v>481</v>
          </cell>
          <cell r="H493" t="str">
            <v>Provisions</v>
          </cell>
          <cell r="I493">
            <v>481</v>
          </cell>
          <cell r="J493" t="str">
            <v>Provisions</v>
          </cell>
          <cell r="K493">
            <v>490</v>
          </cell>
          <cell r="L493" t="str">
            <v>Vermont Yankee Prov</v>
          </cell>
          <cell r="M493" t="e">
            <v>#N/A</v>
          </cell>
          <cell r="N493" t="str">
            <v>VY Prov-Chrg to P&amp;L</v>
          </cell>
          <cell r="O493" t="str">
            <v>682013</v>
          </cell>
          <cell r="P493">
            <v>492</v>
          </cell>
          <cell r="Q493" t="str">
            <v>682013</v>
          </cell>
          <cell r="R493" t="str">
            <v>VYPChgP&amp;L</v>
          </cell>
          <cell r="S493" t="str">
            <v>L</v>
          </cell>
          <cell r="T493" t="str">
            <v>6820.NUC</v>
          </cell>
          <cell r="U493" t="str">
            <v>Provs - Charged to Profit and Loss - Nuclear Decomm.</v>
          </cell>
        </row>
        <row r="494">
          <cell r="A494">
            <v>166</v>
          </cell>
          <cell r="B494" t="str">
            <v>Balance Sheet</v>
          </cell>
          <cell r="C494">
            <v>166</v>
          </cell>
          <cell r="D494" t="str">
            <v>Net Assets</v>
          </cell>
          <cell r="E494">
            <v>462</v>
          </cell>
          <cell r="F494" t="str">
            <v>Creditors</v>
          </cell>
          <cell r="G494">
            <v>481</v>
          </cell>
          <cell r="H494" t="str">
            <v>Provisions</v>
          </cell>
          <cell r="I494">
            <v>481</v>
          </cell>
          <cell r="J494" t="str">
            <v>Provisions</v>
          </cell>
          <cell r="K494">
            <v>490</v>
          </cell>
          <cell r="L494" t="str">
            <v>Vermont Yankee Prov</v>
          </cell>
          <cell r="M494" t="e">
            <v>#N/A</v>
          </cell>
          <cell r="N494" t="str">
            <v>VY Prov-Rel to P&amp;L</v>
          </cell>
          <cell r="O494" t="str">
            <v>682513</v>
          </cell>
          <cell r="P494">
            <v>493</v>
          </cell>
          <cell r="Q494" t="str">
            <v>682513</v>
          </cell>
          <cell r="R494" t="str">
            <v>VYPRelP&amp;L</v>
          </cell>
          <cell r="S494" t="str">
            <v>L</v>
          </cell>
          <cell r="T494" t="str">
            <v>6825.NUC</v>
          </cell>
          <cell r="U494" t="str">
            <v>Provs - Released to Profit and Loss - Nuclear Decomm.</v>
          </cell>
        </row>
        <row r="495">
          <cell r="A495">
            <v>166</v>
          </cell>
          <cell r="B495" t="str">
            <v>Balance Sheet</v>
          </cell>
          <cell r="C495">
            <v>166</v>
          </cell>
          <cell r="D495" t="str">
            <v>Net Assets</v>
          </cell>
          <cell r="E495">
            <v>462</v>
          </cell>
          <cell r="F495" t="str">
            <v>Creditors</v>
          </cell>
          <cell r="G495">
            <v>481</v>
          </cell>
          <cell r="H495" t="str">
            <v>Provisions</v>
          </cell>
          <cell r="I495">
            <v>481</v>
          </cell>
          <cell r="J495" t="str">
            <v>Provisions</v>
          </cell>
          <cell r="K495">
            <v>490</v>
          </cell>
          <cell r="L495" t="str">
            <v>Vermont Yankee Prov</v>
          </cell>
          <cell r="M495" t="e">
            <v>#N/A</v>
          </cell>
          <cell r="N495" t="str">
            <v>VY Prov-Utilisation</v>
          </cell>
          <cell r="O495" t="str">
            <v>683013</v>
          </cell>
          <cell r="P495">
            <v>494</v>
          </cell>
          <cell r="Q495" t="str">
            <v>683013</v>
          </cell>
          <cell r="R495" t="str">
            <v>VYPUtilisa</v>
          </cell>
          <cell r="S495" t="str">
            <v>L</v>
          </cell>
          <cell r="T495" t="str">
            <v>6830.NUC</v>
          </cell>
          <cell r="U495" t="str">
            <v>Provs - Utilisation - Nuclear Decomm.</v>
          </cell>
        </row>
        <row r="496">
          <cell r="A496">
            <v>166</v>
          </cell>
          <cell r="B496" t="str">
            <v>Balance Sheet</v>
          </cell>
          <cell r="C496">
            <v>166</v>
          </cell>
          <cell r="D496" t="str">
            <v>Net Assets</v>
          </cell>
          <cell r="E496">
            <v>462</v>
          </cell>
          <cell r="F496" t="str">
            <v>Creditors</v>
          </cell>
          <cell r="G496">
            <v>481</v>
          </cell>
          <cell r="H496" t="str">
            <v>Provisions</v>
          </cell>
          <cell r="I496">
            <v>481</v>
          </cell>
          <cell r="J496" t="str">
            <v>Provisions</v>
          </cell>
          <cell r="K496">
            <v>490</v>
          </cell>
          <cell r="L496" t="str">
            <v>Vermont Yankee Prov</v>
          </cell>
          <cell r="M496" t="e">
            <v>#N/A</v>
          </cell>
          <cell r="N496" t="str">
            <v>VY Prov-At Acquis</v>
          </cell>
          <cell r="O496" t="str">
            <v>684013</v>
          </cell>
          <cell r="P496">
            <v>495</v>
          </cell>
          <cell r="Q496" t="str">
            <v>684013</v>
          </cell>
          <cell r="R496" t="str">
            <v>VYPAtAcq</v>
          </cell>
          <cell r="S496" t="str">
            <v>L</v>
          </cell>
          <cell r="T496" t="str">
            <v>6840.NUC</v>
          </cell>
          <cell r="U496" t="str">
            <v>Provs - at Acquisition - Nuclear Decomm.</v>
          </cell>
        </row>
        <row r="497">
          <cell r="A497">
            <v>166</v>
          </cell>
          <cell r="B497" t="str">
            <v>Balance Sheet</v>
          </cell>
          <cell r="C497">
            <v>166</v>
          </cell>
          <cell r="D497" t="str">
            <v>Net Assets</v>
          </cell>
          <cell r="E497">
            <v>462</v>
          </cell>
          <cell r="F497" t="str">
            <v>Creditors</v>
          </cell>
          <cell r="G497">
            <v>481</v>
          </cell>
          <cell r="H497" t="str">
            <v>Provisions</v>
          </cell>
          <cell r="I497">
            <v>481</v>
          </cell>
          <cell r="J497" t="str">
            <v>Provisions</v>
          </cell>
          <cell r="K497">
            <v>490</v>
          </cell>
          <cell r="L497" t="str">
            <v>Vermont Yankee Prov</v>
          </cell>
          <cell r="M497" t="e">
            <v>#N/A</v>
          </cell>
          <cell r="N497" t="str">
            <v>VY Prov-At Disposal</v>
          </cell>
          <cell r="O497" t="str">
            <v>685013</v>
          </cell>
          <cell r="P497">
            <v>496</v>
          </cell>
          <cell r="Q497" t="str">
            <v>685013</v>
          </cell>
          <cell r="R497" t="str">
            <v>VYPAtDisp</v>
          </cell>
          <cell r="S497" t="str">
            <v>L</v>
          </cell>
          <cell r="T497" t="str">
            <v>6850.NUC</v>
          </cell>
          <cell r="U497" t="str">
            <v>Provs - Bal at Disposal - Nuclear Decomm.</v>
          </cell>
        </row>
        <row r="498">
          <cell r="A498">
            <v>166</v>
          </cell>
          <cell r="B498" t="str">
            <v>Balance Sheet</v>
          </cell>
          <cell r="C498">
            <v>166</v>
          </cell>
          <cell r="D498" t="str">
            <v>Net Assets</v>
          </cell>
          <cell r="E498">
            <v>462</v>
          </cell>
          <cell r="F498" t="str">
            <v>Creditors</v>
          </cell>
          <cell r="G498">
            <v>481</v>
          </cell>
          <cell r="H498" t="str">
            <v>Provisions</v>
          </cell>
          <cell r="I498">
            <v>481</v>
          </cell>
          <cell r="J498" t="str">
            <v>Provisions</v>
          </cell>
          <cell r="K498">
            <v>490</v>
          </cell>
          <cell r="L498" t="str">
            <v>Vermont Yankee Prov</v>
          </cell>
          <cell r="M498" t="e">
            <v>#N/A</v>
          </cell>
          <cell r="N498" t="str">
            <v>VY Prov-Reclass</v>
          </cell>
          <cell r="O498" t="str">
            <v>687013</v>
          </cell>
          <cell r="P498">
            <v>497</v>
          </cell>
          <cell r="Q498" t="str">
            <v>687013</v>
          </cell>
          <cell r="R498" t="str">
            <v>VYPReclass</v>
          </cell>
          <cell r="S498" t="str">
            <v>L</v>
          </cell>
          <cell r="T498" t="str">
            <v>6870.NUC</v>
          </cell>
          <cell r="U498" t="str">
            <v>Provs - Balance Sheet Reclassification - Nuclear Decomm.</v>
          </cell>
        </row>
        <row r="499">
          <cell r="A499">
            <v>166</v>
          </cell>
          <cell r="B499" t="str">
            <v>Balance Sheet</v>
          </cell>
          <cell r="C499">
            <v>166</v>
          </cell>
          <cell r="D499" t="str">
            <v>Net Assets</v>
          </cell>
          <cell r="E499">
            <v>462</v>
          </cell>
          <cell r="F499" t="str">
            <v>Creditors</v>
          </cell>
          <cell r="G499">
            <v>481</v>
          </cell>
          <cell r="H499" t="str">
            <v>Provisions</v>
          </cell>
          <cell r="I499">
            <v>481</v>
          </cell>
          <cell r="J499" t="str">
            <v>Provisions</v>
          </cell>
          <cell r="K499">
            <v>490</v>
          </cell>
          <cell r="L499" t="str">
            <v>Vermont Yankee Prov</v>
          </cell>
          <cell r="M499" t="e">
            <v>#N/A</v>
          </cell>
          <cell r="N499" t="str">
            <v>VY Prov-Oth Movement</v>
          </cell>
          <cell r="O499" t="str">
            <v>688013</v>
          </cell>
          <cell r="P499">
            <v>498</v>
          </cell>
          <cell r="Q499" t="str">
            <v>688013</v>
          </cell>
          <cell r="R499" t="str">
            <v>VYPOthMvmt</v>
          </cell>
          <cell r="S499" t="str">
            <v>L</v>
          </cell>
          <cell r="T499" t="str">
            <v>6880.NUC</v>
          </cell>
          <cell r="U499" t="str">
            <v>Provs - Other Movements - Nuclear Decomm.</v>
          </cell>
        </row>
        <row r="500">
          <cell r="A500">
            <v>166</v>
          </cell>
          <cell r="B500" t="str">
            <v>Balance Sheet</v>
          </cell>
          <cell r="C500">
            <v>166</v>
          </cell>
          <cell r="D500" t="str">
            <v>Net Assets</v>
          </cell>
          <cell r="E500">
            <v>462</v>
          </cell>
          <cell r="F500" t="str">
            <v>Creditors</v>
          </cell>
          <cell r="G500">
            <v>481</v>
          </cell>
          <cell r="H500" t="str">
            <v>Provisions</v>
          </cell>
          <cell r="I500">
            <v>481</v>
          </cell>
          <cell r="J500" t="str">
            <v>Provisions</v>
          </cell>
          <cell r="K500">
            <v>499</v>
          </cell>
          <cell r="L500" t="str">
            <v>Hazardous Waste Prov</v>
          </cell>
          <cell r="M500" t="e">
            <v>#N/A</v>
          </cell>
          <cell r="N500" t="str">
            <v>Haz Waste Prov-Beg Bal</v>
          </cell>
          <cell r="O500" t="str">
            <v>681006</v>
          </cell>
          <cell r="P500">
            <v>499</v>
          </cell>
          <cell r="Q500" t="str">
            <v>681006</v>
          </cell>
          <cell r="R500" t="str">
            <v>ENVPBegBal</v>
          </cell>
          <cell r="S500" t="str">
            <v>L</v>
          </cell>
          <cell r="T500" t="str">
            <v>6810.ENV</v>
          </cell>
          <cell r="U500" t="str">
            <v>Provs - Beginning Balance - Environmental</v>
          </cell>
        </row>
        <row r="501">
          <cell r="A501">
            <v>166</v>
          </cell>
          <cell r="B501" t="str">
            <v>Balance Sheet</v>
          </cell>
          <cell r="C501">
            <v>166</v>
          </cell>
          <cell r="D501" t="str">
            <v>Net Assets</v>
          </cell>
          <cell r="E501">
            <v>462</v>
          </cell>
          <cell r="F501" t="str">
            <v>Creditors</v>
          </cell>
          <cell r="G501">
            <v>481</v>
          </cell>
          <cell r="H501" t="str">
            <v>Provisions</v>
          </cell>
          <cell r="I501">
            <v>481</v>
          </cell>
          <cell r="J501" t="str">
            <v>Provisions</v>
          </cell>
          <cell r="K501">
            <v>499</v>
          </cell>
          <cell r="L501" t="str">
            <v>Hazardous Waste Prov</v>
          </cell>
          <cell r="M501" t="e">
            <v>#N/A</v>
          </cell>
          <cell r="N501" t="str">
            <v>Haz Waste Prov-Prior Yr Act</v>
          </cell>
          <cell r="O501" t="str">
            <v>681506</v>
          </cell>
          <cell r="P501">
            <v>500</v>
          </cell>
          <cell r="Q501" t="str">
            <v>681506</v>
          </cell>
          <cell r="R501" t="str">
            <v>ENVPPYActv</v>
          </cell>
          <cell r="S501" t="str">
            <v>L</v>
          </cell>
          <cell r="T501" t="str">
            <v>6815.ENV</v>
          </cell>
          <cell r="U501" t="str">
            <v>Provs - Prior Year Activity - Environmental</v>
          </cell>
        </row>
        <row r="502">
          <cell r="A502">
            <v>166</v>
          </cell>
          <cell r="B502" t="str">
            <v>Balance Sheet</v>
          </cell>
          <cell r="C502">
            <v>166</v>
          </cell>
          <cell r="D502" t="str">
            <v>Net Assets</v>
          </cell>
          <cell r="E502">
            <v>462</v>
          </cell>
          <cell r="F502" t="str">
            <v>Creditors</v>
          </cell>
          <cell r="G502">
            <v>481</v>
          </cell>
          <cell r="H502" t="str">
            <v>Provisions</v>
          </cell>
          <cell r="I502">
            <v>481</v>
          </cell>
          <cell r="J502" t="str">
            <v>Provisions</v>
          </cell>
          <cell r="K502">
            <v>499</v>
          </cell>
          <cell r="L502" t="str">
            <v>Hazardous Waste Prov</v>
          </cell>
          <cell r="M502" t="e">
            <v>#N/A</v>
          </cell>
          <cell r="N502" t="str">
            <v>Haz Waste Prov-Chrg to P&amp;L</v>
          </cell>
          <cell r="O502" t="str">
            <v>682006</v>
          </cell>
          <cell r="P502">
            <v>501</v>
          </cell>
          <cell r="Q502" t="str">
            <v>682006</v>
          </cell>
          <cell r="R502" t="str">
            <v>ENVPChgP&amp;L</v>
          </cell>
          <cell r="S502" t="str">
            <v>L</v>
          </cell>
          <cell r="T502" t="str">
            <v>6820.ENV</v>
          </cell>
          <cell r="U502" t="str">
            <v>Provs - Charged to Profit and Loss - Environmental</v>
          </cell>
        </row>
        <row r="503">
          <cell r="A503">
            <v>166</v>
          </cell>
          <cell r="B503" t="str">
            <v>Balance Sheet</v>
          </cell>
          <cell r="C503">
            <v>166</v>
          </cell>
          <cell r="D503" t="str">
            <v>Net Assets</v>
          </cell>
          <cell r="E503">
            <v>462</v>
          </cell>
          <cell r="F503" t="str">
            <v>Creditors</v>
          </cell>
          <cell r="G503">
            <v>481</v>
          </cell>
          <cell r="H503" t="str">
            <v>Provisions</v>
          </cell>
          <cell r="I503">
            <v>481</v>
          </cell>
          <cell r="J503" t="str">
            <v>Provisions</v>
          </cell>
          <cell r="K503">
            <v>499</v>
          </cell>
          <cell r="L503" t="str">
            <v>Hazardous Waste Prov</v>
          </cell>
          <cell r="M503" t="e">
            <v>#N/A</v>
          </cell>
          <cell r="N503" t="str">
            <v>Haz Waste Prov-Rel to P&amp;L</v>
          </cell>
          <cell r="O503" t="str">
            <v>682506</v>
          </cell>
          <cell r="P503">
            <v>502</v>
          </cell>
          <cell r="Q503" t="str">
            <v>682506</v>
          </cell>
          <cell r="R503" t="str">
            <v>ENVPRelP&amp;L</v>
          </cell>
          <cell r="S503" t="str">
            <v>L</v>
          </cell>
          <cell r="T503" t="str">
            <v>6825.ENV</v>
          </cell>
          <cell r="U503" t="str">
            <v>Provs - Released to Profit and Loss - Environmental</v>
          </cell>
        </row>
        <row r="504">
          <cell r="A504">
            <v>166</v>
          </cell>
          <cell r="B504" t="str">
            <v>Balance Sheet</v>
          </cell>
          <cell r="C504">
            <v>166</v>
          </cell>
          <cell r="D504" t="str">
            <v>Net Assets</v>
          </cell>
          <cell r="E504">
            <v>462</v>
          </cell>
          <cell r="F504" t="str">
            <v>Creditors</v>
          </cell>
          <cell r="G504">
            <v>481</v>
          </cell>
          <cell r="H504" t="str">
            <v>Provisions</v>
          </cell>
          <cell r="I504">
            <v>481</v>
          </cell>
          <cell r="J504" t="str">
            <v>Provisions</v>
          </cell>
          <cell r="K504">
            <v>499</v>
          </cell>
          <cell r="L504" t="str">
            <v>Hazardous Waste Prov</v>
          </cell>
          <cell r="M504" t="e">
            <v>#N/A</v>
          </cell>
          <cell r="N504" t="str">
            <v>Haz Waste Prov-Utilisation</v>
          </cell>
          <cell r="O504" t="str">
            <v>683006</v>
          </cell>
          <cell r="P504">
            <v>503</v>
          </cell>
          <cell r="Q504" t="str">
            <v>683006</v>
          </cell>
          <cell r="R504" t="str">
            <v>ENVPUtilis</v>
          </cell>
          <cell r="S504" t="str">
            <v>L</v>
          </cell>
          <cell r="T504" t="str">
            <v>6830.ENV</v>
          </cell>
          <cell r="U504" t="str">
            <v>Provs - Utilisation - Environmental</v>
          </cell>
        </row>
        <row r="505">
          <cell r="A505">
            <v>166</v>
          </cell>
          <cell r="B505" t="str">
            <v>Balance Sheet</v>
          </cell>
          <cell r="C505">
            <v>166</v>
          </cell>
          <cell r="D505" t="str">
            <v>Net Assets</v>
          </cell>
          <cell r="E505">
            <v>462</v>
          </cell>
          <cell r="F505" t="str">
            <v>Creditors</v>
          </cell>
          <cell r="G505">
            <v>481</v>
          </cell>
          <cell r="H505" t="str">
            <v>Provisions</v>
          </cell>
          <cell r="I505">
            <v>481</v>
          </cell>
          <cell r="J505" t="str">
            <v>Provisions</v>
          </cell>
          <cell r="K505">
            <v>499</v>
          </cell>
          <cell r="L505" t="str">
            <v>Hazardous Waste Prov</v>
          </cell>
          <cell r="M505" t="e">
            <v>#N/A</v>
          </cell>
          <cell r="N505" t="str">
            <v>Haz Waste Prov-At Acquis</v>
          </cell>
          <cell r="O505" t="str">
            <v>684006</v>
          </cell>
          <cell r="P505">
            <v>504</v>
          </cell>
          <cell r="Q505" t="str">
            <v>684006</v>
          </cell>
          <cell r="R505" t="str">
            <v>ENVPAtAcq</v>
          </cell>
          <cell r="S505" t="str">
            <v>L</v>
          </cell>
          <cell r="T505" t="str">
            <v>6840.ENV</v>
          </cell>
          <cell r="U505" t="str">
            <v>Provs - at Acquisition - Environmental</v>
          </cell>
        </row>
        <row r="506">
          <cell r="A506">
            <v>166</v>
          </cell>
          <cell r="B506" t="str">
            <v>Balance Sheet</v>
          </cell>
          <cell r="C506">
            <v>166</v>
          </cell>
          <cell r="D506" t="str">
            <v>Net Assets</v>
          </cell>
          <cell r="E506">
            <v>462</v>
          </cell>
          <cell r="F506" t="str">
            <v>Creditors</v>
          </cell>
          <cell r="G506">
            <v>481</v>
          </cell>
          <cell r="H506" t="str">
            <v>Provisions</v>
          </cell>
          <cell r="I506">
            <v>481</v>
          </cell>
          <cell r="J506" t="str">
            <v>Provisions</v>
          </cell>
          <cell r="K506">
            <v>499</v>
          </cell>
          <cell r="L506" t="str">
            <v>Hazardous Waste Prov</v>
          </cell>
          <cell r="M506" t="e">
            <v>#N/A</v>
          </cell>
          <cell r="N506" t="str">
            <v>Haz Waste Prov-At Disposal</v>
          </cell>
          <cell r="O506" t="str">
            <v>685006</v>
          </cell>
          <cell r="P506">
            <v>505</v>
          </cell>
          <cell r="Q506" t="str">
            <v>685006</v>
          </cell>
          <cell r="R506" t="str">
            <v>ENVPAtDisp</v>
          </cell>
          <cell r="S506" t="str">
            <v>L</v>
          </cell>
          <cell r="T506" t="str">
            <v>6850.ENV</v>
          </cell>
          <cell r="U506" t="str">
            <v>Provs - Bal at Disposal - Environmental</v>
          </cell>
        </row>
        <row r="507">
          <cell r="A507">
            <v>166</v>
          </cell>
          <cell r="B507" t="str">
            <v>Balance Sheet</v>
          </cell>
          <cell r="C507">
            <v>166</v>
          </cell>
          <cell r="D507" t="str">
            <v>Net Assets</v>
          </cell>
          <cell r="E507">
            <v>462</v>
          </cell>
          <cell r="F507" t="str">
            <v>Creditors</v>
          </cell>
          <cell r="G507">
            <v>481</v>
          </cell>
          <cell r="H507" t="str">
            <v>Provisions</v>
          </cell>
          <cell r="I507">
            <v>481</v>
          </cell>
          <cell r="J507" t="str">
            <v>Provisions</v>
          </cell>
          <cell r="K507">
            <v>499</v>
          </cell>
          <cell r="L507" t="str">
            <v>Hazardous Waste Prov</v>
          </cell>
          <cell r="M507" t="e">
            <v>#N/A</v>
          </cell>
          <cell r="N507" t="str">
            <v>Haz Waste Prov-Reclass</v>
          </cell>
          <cell r="O507" t="str">
            <v>687006</v>
          </cell>
          <cell r="P507">
            <v>506</v>
          </cell>
          <cell r="Q507" t="str">
            <v>687006</v>
          </cell>
          <cell r="R507" t="str">
            <v>ENVPReclas</v>
          </cell>
          <cell r="S507" t="str">
            <v>L</v>
          </cell>
          <cell r="T507" t="str">
            <v>6870.ENV</v>
          </cell>
          <cell r="U507" t="str">
            <v>Provs - Balance Sheet Reclassification - Environmental</v>
          </cell>
        </row>
        <row r="508">
          <cell r="A508">
            <v>166</v>
          </cell>
          <cell r="B508" t="str">
            <v>Balance Sheet</v>
          </cell>
          <cell r="C508">
            <v>166</v>
          </cell>
          <cell r="D508" t="str">
            <v>Net Assets</v>
          </cell>
          <cell r="E508">
            <v>462</v>
          </cell>
          <cell r="F508" t="str">
            <v>Creditors</v>
          </cell>
          <cell r="G508">
            <v>481</v>
          </cell>
          <cell r="H508" t="str">
            <v>Provisions</v>
          </cell>
          <cell r="I508">
            <v>481</v>
          </cell>
          <cell r="J508" t="str">
            <v>Provisions</v>
          </cell>
          <cell r="K508">
            <v>499</v>
          </cell>
          <cell r="L508" t="str">
            <v>Hazardous Waste Prov</v>
          </cell>
          <cell r="M508" t="e">
            <v>#N/A</v>
          </cell>
          <cell r="N508" t="str">
            <v>Haz Waste Prov-Oth Movement</v>
          </cell>
          <cell r="O508" t="str">
            <v>688006</v>
          </cell>
          <cell r="P508">
            <v>507</v>
          </cell>
          <cell r="Q508" t="str">
            <v>688006</v>
          </cell>
          <cell r="R508" t="str">
            <v>ENVPOthMvt</v>
          </cell>
          <cell r="S508" t="str">
            <v>L</v>
          </cell>
          <cell r="T508" t="str">
            <v>6880.ENV</v>
          </cell>
          <cell r="U508" t="str">
            <v>Provs - Other Movements - Environmental</v>
          </cell>
        </row>
        <row r="509">
          <cell r="A509">
            <v>166</v>
          </cell>
          <cell r="B509" t="str">
            <v>Balance Sheet</v>
          </cell>
          <cell r="C509">
            <v>166</v>
          </cell>
          <cell r="D509" t="str">
            <v>Net Assets</v>
          </cell>
          <cell r="E509">
            <v>462</v>
          </cell>
          <cell r="F509" t="str">
            <v>Creditors</v>
          </cell>
          <cell r="G509">
            <v>481</v>
          </cell>
          <cell r="H509" t="str">
            <v>Provisions</v>
          </cell>
          <cell r="I509">
            <v>481</v>
          </cell>
          <cell r="J509" t="str">
            <v>Provisions</v>
          </cell>
          <cell r="K509">
            <v>508</v>
          </cell>
          <cell r="L509" t="str">
            <v>Pension Prov</v>
          </cell>
          <cell r="M509" t="e">
            <v>#N/A</v>
          </cell>
          <cell r="N509" t="str">
            <v>Pension Prov-Beg Bal</v>
          </cell>
          <cell r="O509" t="str">
            <v>681007</v>
          </cell>
          <cell r="P509">
            <v>508</v>
          </cell>
          <cell r="Q509" t="str">
            <v>681007</v>
          </cell>
          <cell r="R509" t="str">
            <v>PENPBegBal</v>
          </cell>
          <cell r="S509" t="str">
            <v>L</v>
          </cell>
          <cell r="T509" t="str">
            <v>6810.PEN</v>
          </cell>
          <cell r="U509" t="str">
            <v>Provs - Beginning Balance - Pensions &amp; Post Retirement Benefits</v>
          </cell>
        </row>
        <row r="510">
          <cell r="A510">
            <v>166</v>
          </cell>
          <cell r="B510" t="str">
            <v>Balance Sheet</v>
          </cell>
          <cell r="C510">
            <v>166</v>
          </cell>
          <cell r="D510" t="str">
            <v>Net Assets</v>
          </cell>
          <cell r="E510">
            <v>462</v>
          </cell>
          <cell r="F510" t="str">
            <v>Creditors</v>
          </cell>
          <cell r="G510">
            <v>481</v>
          </cell>
          <cell r="H510" t="str">
            <v>Provisions</v>
          </cell>
          <cell r="I510">
            <v>481</v>
          </cell>
          <cell r="J510" t="str">
            <v>Provisions</v>
          </cell>
          <cell r="K510">
            <v>508</v>
          </cell>
          <cell r="L510" t="str">
            <v>Pension Prov</v>
          </cell>
          <cell r="M510" t="e">
            <v>#N/A</v>
          </cell>
          <cell r="N510" t="str">
            <v>Pension Prov-Prior Yr Act</v>
          </cell>
          <cell r="O510" t="str">
            <v>681507</v>
          </cell>
          <cell r="P510">
            <v>509</v>
          </cell>
          <cell r="Q510" t="str">
            <v>681507</v>
          </cell>
          <cell r="R510" t="str">
            <v>PENPPYActv</v>
          </cell>
          <cell r="S510" t="str">
            <v>L</v>
          </cell>
          <cell r="T510" t="str">
            <v>6815.PEN</v>
          </cell>
          <cell r="U510" t="str">
            <v>Provs - Prior Year Activity - Pensions &amp; Post Retirement Benefits</v>
          </cell>
        </row>
        <row r="511">
          <cell r="A511">
            <v>166</v>
          </cell>
          <cell r="B511" t="str">
            <v>Balance Sheet</v>
          </cell>
          <cell r="C511">
            <v>166</v>
          </cell>
          <cell r="D511" t="str">
            <v>Net Assets</v>
          </cell>
          <cell r="E511">
            <v>462</v>
          </cell>
          <cell r="F511" t="str">
            <v>Creditors</v>
          </cell>
          <cell r="G511">
            <v>481</v>
          </cell>
          <cell r="H511" t="str">
            <v>Provisions</v>
          </cell>
          <cell r="I511">
            <v>481</v>
          </cell>
          <cell r="J511" t="str">
            <v>Provisions</v>
          </cell>
          <cell r="K511">
            <v>508</v>
          </cell>
          <cell r="L511" t="str">
            <v>Pension Prov</v>
          </cell>
          <cell r="M511" t="e">
            <v>#N/A</v>
          </cell>
          <cell r="N511" t="str">
            <v>Pension Prov-Chrg to P&amp;L</v>
          </cell>
          <cell r="O511" t="str">
            <v>682007</v>
          </cell>
          <cell r="P511">
            <v>510</v>
          </cell>
          <cell r="Q511" t="str">
            <v>682007</v>
          </cell>
          <cell r="R511" t="str">
            <v>PENPChgP&amp;L</v>
          </cell>
          <cell r="S511" t="str">
            <v>L</v>
          </cell>
          <cell r="T511" t="str">
            <v>6820.PEN</v>
          </cell>
          <cell r="U511" t="str">
            <v>Provs - Charged to Profit and Loss - Pensions &amp; Post Retirement Benefits</v>
          </cell>
        </row>
        <row r="512">
          <cell r="A512">
            <v>166</v>
          </cell>
          <cell r="B512" t="str">
            <v>Balance Sheet</v>
          </cell>
          <cell r="C512">
            <v>166</v>
          </cell>
          <cell r="D512" t="str">
            <v>Net Assets</v>
          </cell>
          <cell r="E512">
            <v>462</v>
          </cell>
          <cell r="F512" t="str">
            <v>Creditors</v>
          </cell>
          <cell r="G512">
            <v>481</v>
          </cell>
          <cell r="H512" t="str">
            <v>Provisions</v>
          </cell>
          <cell r="I512">
            <v>481</v>
          </cell>
          <cell r="J512" t="str">
            <v>Provisions</v>
          </cell>
          <cell r="K512">
            <v>508</v>
          </cell>
          <cell r="L512" t="str">
            <v>Pension Prov</v>
          </cell>
          <cell r="M512" t="e">
            <v>#N/A</v>
          </cell>
          <cell r="N512" t="str">
            <v>Pension Prov-Rel to P&amp;L</v>
          </cell>
          <cell r="O512" t="str">
            <v>682507</v>
          </cell>
          <cell r="P512">
            <v>511</v>
          </cell>
          <cell r="Q512" t="str">
            <v>682507</v>
          </cell>
          <cell r="R512" t="str">
            <v>PENPRelP&amp;L</v>
          </cell>
          <cell r="S512" t="str">
            <v>L</v>
          </cell>
          <cell r="T512" t="str">
            <v>6825.PEN</v>
          </cell>
          <cell r="U512" t="str">
            <v>Provs - Released to Profit and Loss - Pensions &amp; Post Retirement Benefits</v>
          </cell>
        </row>
        <row r="513">
          <cell r="A513">
            <v>166</v>
          </cell>
          <cell r="B513" t="str">
            <v>Balance Sheet</v>
          </cell>
          <cell r="C513">
            <v>166</v>
          </cell>
          <cell r="D513" t="str">
            <v>Net Assets</v>
          </cell>
          <cell r="E513">
            <v>462</v>
          </cell>
          <cell r="F513" t="str">
            <v>Creditors</v>
          </cell>
          <cell r="G513">
            <v>481</v>
          </cell>
          <cell r="H513" t="str">
            <v>Provisions</v>
          </cell>
          <cell r="I513">
            <v>481</v>
          </cell>
          <cell r="J513" t="str">
            <v>Provisions</v>
          </cell>
          <cell r="K513">
            <v>508</v>
          </cell>
          <cell r="L513" t="str">
            <v>Pension Prov</v>
          </cell>
          <cell r="M513" t="e">
            <v>#N/A</v>
          </cell>
          <cell r="N513" t="str">
            <v>Pension Prov-Utilisation</v>
          </cell>
          <cell r="O513" t="str">
            <v>683007</v>
          </cell>
          <cell r="P513">
            <v>512</v>
          </cell>
          <cell r="Q513" t="str">
            <v>683007</v>
          </cell>
          <cell r="R513" t="str">
            <v>PENPUtilis</v>
          </cell>
          <cell r="S513" t="str">
            <v>L</v>
          </cell>
          <cell r="T513" t="str">
            <v>6830.PEN</v>
          </cell>
          <cell r="U513" t="str">
            <v>Provs - Utilisation - Pensions &amp; Post Retirement Benefits</v>
          </cell>
        </row>
        <row r="514">
          <cell r="A514">
            <v>166</v>
          </cell>
          <cell r="B514" t="str">
            <v>Balance Sheet</v>
          </cell>
          <cell r="C514">
            <v>166</v>
          </cell>
          <cell r="D514" t="str">
            <v>Net Assets</v>
          </cell>
          <cell r="E514">
            <v>462</v>
          </cell>
          <cell r="F514" t="str">
            <v>Creditors</v>
          </cell>
          <cell r="G514">
            <v>481</v>
          </cell>
          <cell r="H514" t="str">
            <v>Provisions</v>
          </cell>
          <cell r="I514">
            <v>481</v>
          </cell>
          <cell r="J514" t="str">
            <v>Provisions</v>
          </cell>
          <cell r="K514">
            <v>508</v>
          </cell>
          <cell r="L514" t="str">
            <v>Pension Prov</v>
          </cell>
          <cell r="M514" t="e">
            <v>#N/A</v>
          </cell>
          <cell r="N514" t="str">
            <v>Pension Prov-At Acquis</v>
          </cell>
          <cell r="O514" t="str">
            <v>684007</v>
          </cell>
          <cell r="P514">
            <v>513</v>
          </cell>
          <cell r="Q514" t="str">
            <v>684007</v>
          </cell>
          <cell r="R514" t="str">
            <v>PENPAtAcq</v>
          </cell>
          <cell r="S514" t="str">
            <v>L</v>
          </cell>
          <cell r="T514" t="str">
            <v>6840.PEN</v>
          </cell>
          <cell r="U514" t="str">
            <v>Provs - at Acquisition - Pensions &amp; Post Retirement Benefits</v>
          </cell>
        </row>
        <row r="515">
          <cell r="A515">
            <v>166</v>
          </cell>
          <cell r="B515" t="str">
            <v>Balance Sheet</v>
          </cell>
          <cell r="C515">
            <v>166</v>
          </cell>
          <cell r="D515" t="str">
            <v>Net Assets</v>
          </cell>
          <cell r="E515">
            <v>462</v>
          </cell>
          <cell r="F515" t="str">
            <v>Creditors</v>
          </cell>
          <cell r="G515">
            <v>481</v>
          </cell>
          <cell r="H515" t="str">
            <v>Provisions</v>
          </cell>
          <cell r="I515">
            <v>481</v>
          </cell>
          <cell r="J515" t="str">
            <v>Provisions</v>
          </cell>
          <cell r="K515">
            <v>508</v>
          </cell>
          <cell r="L515" t="str">
            <v>Pension Prov</v>
          </cell>
          <cell r="M515" t="e">
            <v>#N/A</v>
          </cell>
          <cell r="N515" t="str">
            <v>Pension Prov-At Disposal</v>
          </cell>
          <cell r="O515" t="str">
            <v>685007</v>
          </cell>
          <cell r="P515">
            <v>514</v>
          </cell>
          <cell r="Q515" t="str">
            <v>685007</v>
          </cell>
          <cell r="R515" t="str">
            <v>PENPAtDisp</v>
          </cell>
          <cell r="S515" t="str">
            <v>L</v>
          </cell>
          <cell r="T515" t="str">
            <v>6850.PEN</v>
          </cell>
          <cell r="U515" t="str">
            <v>Provs - Bal at Disposal - Pensions &amp; Post Retirement Benefits</v>
          </cell>
        </row>
        <row r="516">
          <cell r="A516">
            <v>166</v>
          </cell>
          <cell r="B516" t="str">
            <v>Balance Sheet</v>
          </cell>
          <cell r="C516">
            <v>166</v>
          </cell>
          <cell r="D516" t="str">
            <v>Net Assets</v>
          </cell>
          <cell r="E516">
            <v>462</v>
          </cell>
          <cell r="F516" t="str">
            <v>Creditors</v>
          </cell>
          <cell r="G516">
            <v>481</v>
          </cell>
          <cell r="H516" t="str">
            <v>Provisions</v>
          </cell>
          <cell r="I516">
            <v>481</v>
          </cell>
          <cell r="J516" t="str">
            <v>Provisions</v>
          </cell>
          <cell r="K516">
            <v>508</v>
          </cell>
          <cell r="L516" t="str">
            <v>Pension Prov</v>
          </cell>
          <cell r="M516" t="e">
            <v>#N/A</v>
          </cell>
          <cell r="N516" t="str">
            <v>Pension Prov-Reclass</v>
          </cell>
          <cell r="O516" t="str">
            <v>687007</v>
          </cell>
          <cell r="P516">
            <v>515</v>
          </cell>
          <cell r="Q516" t="str">
            <v>687007</v>
          </cell>
          <cell r="R516" t="str">
            <v>PENPReclas</v>
          </cell>
          <cell r="S516" t="str">
            <v>L</v>
          </cell>
          <cell r="T516" t="str">
            <v>6870.PEN</v>
          </cell>
          <cell r="U516" t="str">
            <v>Provs - Balance Sheet Reclassification - Pensions &amp; Post Retirement Benefits</v>
          </cell>
        </row>
        <row r="517">
          <cell r="A517">
            <v>166</v>
          </cell>
          <cell r="B517" t="str">
            <v>Balance Sheet</v>
          </cell>
          <cell r="C517">
            <v>166</v>
          </cell>
          <cell r="D517" t="str">
            <v>Net Assets</v>
          </cell>
          <cell r="E517">
            <v>462</v>
          </cell>
          <cell r="F517" t="str">
            <v>Creditors</v>
          </cell>
          <cell r="G517">
            <v>481</v>
          </cell>
          <cell r="H517" t="str">
            <v>Provisions</v>
          </cell>
          <cell r="I517">
            <v>481</v>
          </cell>
          <cell r="J517" t="str">
            <v>Provisions</v>
          </cell>
          <cell r="K517">
            <v>508</v>
          </cell>
          <cell r="L517" t="str">
            <v>Pension Prov</v>
          </cell>
          <cell r="M517" t="e">
            <v>#N/A</v>
          </cell>
          <cell r="N517" t="str">
            <v>Pension Prov-Oth Movement</v>
          </cell>
          <cell r="O517" t="str">
            <v>688007</v>
          </cell>
          <cell r="P517">
            <v>516</v>
          </cell>
          <cell r="Q517" t="str">
            <v>688007</v>
          </cell>
          <cell r="R517" t="str">
            <v>PENPOthMvt</v>
          </cell>
          <cell r="S517" t="str">
            <v>L</v>
          </cell>
          <cell r="T517" t="str">
            <v>6880.PEN</v>
          </cell>
          <cell r="U517" t="str">
            <v>Provs - Other Movements - Pensions &amp; Post Retirement Benefits</v>
          </cell>
        </row>
        <row r="518">
          <cell r="A518">
            <v>166</v>
          </cell>
          <cell r="B518" t="str">
            <v>Balance Sheet</v>
          </cell>
          <cell r="C518">
            <v>166</v>
          </cell>
          <cell r="D518" t="str">
            <v>Net Assets</v>
          </cell>
          <cell r="E518">
            <v>462</v>
          </cell>
          <cell r="F518" t="str">
            <v>Creditors</v>
          </cell>
          <cell r="G518">
            <v>481</v>
          </cell>
          <cell r="H518" t="str">
            <v>Provisions</v>
          </cell>
          <cell r="I518">
            <v>481</v>
          </cell>
          <cell r="J518" t="str">
            <v>Provisions</v>
          </cell>
          <cell r="K518">
            <v>517</v>
          </cell>
          <cell r="L518" t="str">
            <v>Postretirement Health Prov</v>
          </cell>
          <cell r="M518" t="e">
            <v>#N/A</v>
          </cell>
          <cell r="N518" t="str">
            <v>PR Health Prov-Beg Bal</v>
          </cell>
          <cell r="O518" t="str">
            <v>681008</v>
          </cell>
          <cell r="P518">
            <v>517</v>
          </cell>
          <cell r="Q518" t="str">
            <v>681008</v>
          </cell>
          <cell r="R518" t="str">
            <v>PRHPBegBal</v>
          </cell>
          <cell r="S518" t="str">
            <v>L</v>
          </cell>
          <cell r="T518" t="str">
            <v>6810.PEN</v>
          </cell>
          <cell r="U518" t="str">
            <v>Provs - Beginning Balance - Pensions &amp; Post Retirement Benefits</v>
          </cell>
        </row>
        <row r="519">
          <cell r="A519">
            <v>166</v>
          </cell>
          <cell r="B519" t="str">
            <v>Balance Sheet</v>
          </cell>
          <cell r="C519">
            <v>166</v>
          </cell>
          <cell r="D519" t="str">
            <v>Net Assets</v>
          </cell>
          <cell r="E519">
            <v>462</v>
          </cell>
          <cell r="F519" t="str">
            <v>Creditors</v>
          </cell>
          <cell r="G519">
            <v>481</v>
          </cell>
          <cell r="H519" t="str">
            <v>Provisions</v>
          </cell>
          <cell r="I519">
            <v>481</v>
          </cell>
          <cell r="J519" t="str">
            <v>Provisions</v>
          </cell>
          <cell r="K519">
            <v>517</v>
          </cell>
          <cell r="L519" t="str">
            <v>Postretirement Health Prov</v>
          </cell>
          <cell r="M519" t="e">
            <v>#N/A</v>
          </cell>
          <cell r="N519" t="str">
            <v>PR Health Prov-Prior Yr Act</v>
          </cell>
          <cell r="O519" t="str">
            <v>681508</v>
          </cell>
          <cell r="P519">
            <v>518</v>
          </cell>
          <cell r="Q519" t="str">
            <v>681508</v>
          </cell>
          <cell r="R519" t="str">
            <v>PRHPPYActv</v>
          </cell>
          <cell r="S519" t="str">
            <v>L</v>
          </cell>
          <cell r="T519" t="str">
            <v>6815.PEN</v>
          </cell>
          <cell r="U519" t="str">
            <v>Provs - Prior Year Activity - Pensions &amp; Post Retirement Benefits</v>
          </cell>
        </row>
        <row r="520">
          <cell r="A520">
            <v>166</v>
          </cell>
          <cell r="B520" t="str">
            <v>Balance Sheet</v>
          </cell>
          <cell r="C520">
            <v>166</v>
          </cell>
          <cell r="D520" t="str">
            <v>Net Assets</v>
          </cell>
          <cell r="E520">
            <v>462</v>
          </cell>
          <cell r="F520" t="str">
            <v>Creditors</v>
          </cell>
          <cell r="G520">
            <v>481</v>
          </cell>
          <cell r="H520" t="str">
            <v>Provisions</v>
          </cell>
          <cell r="I520">
            <v>481</v>
          </cell>
          <cell r="J520" t="str">
            <v>Provisions</v>
          </cell>
          <cell r="K520">
            <v>517</v>
          </cell>
          <cell r="L520" t="str">
            <v>Postretirement Health Prov</v>
          </cell>
          <cell r="M520" t="e">
            <v>#N/A</v>
          </cell>
          <cell r="N520" t="str">
            <v>PR Health Prov-Chrg to P&amp;L</v>
          </cell>
          <cell r="O520" t="str">
            <v>682008</v>
          </cell>
          <cell r="P520">
            <v>519</v>
          </cell>
          <cell r="Q520" t="str">
            <v>682008</v>
          </cell>
          <cell r="R520" t="str">
            <v>PRHPChgP&amp;L</v>
          </cell>
          <cell r="S520" t="str">
            <v>L</v>
          </cell>
          <cell r="T520" t="str">
            <v>6820.PEN</v>
          </cell>
          <cell r="U520" t="str">
            <v>Provs - Charged to Profit and Loss - Pensions &amp; Post Retirement Benefits</v>
          </cell>
        </row>
        <row r="521">
          <cell r="A521">
            <v>166</v>
          </cell>
          <cell r="B521" t="str">
            <v>Balance Sheet</v>
          </cell>
          <cell r="C521">
            <v>166</v>
          </cell>
          <cell r="D521" t="str">
            <v>Net Assets</v>
          </cell>
          <cell r="E521">
            <v>462</v>
          </cell>
          <cell r="F521" t="str">
            <v>Creditors</v>
          </cell>
          <cell r="G521">
            <v>481</v>
          </cell>
          <cell r="H521" t="str">
            <v>Provisions</v>
          </cell>
          <cell r="I521">
            <v>481</v>
          </cell>
          <cell r="J521" t="str">
            <v>Provisions</v>
          </cell>
          <cell r="K521">
            <v>517</v>
          </cell>
          <cell r="L521" t="str">
            <v>Postretirement Health Prov</v>
          </cell>
          <cell r="M521" t="e">
            <v>#N/A</v>
          </cell>
          <cell r="N521" t="str">
            <v>PR Health Prov-Rel to P&amp;L</v>
          </cell>
          <cell r="O521" t="str">
            <v>682508</v>
          </cell>
          <cell r="P521">
            <v>520</v>
          </cell>
          <cell r="Q521" t="str">
            <v>682508</v>
          </cell>
          <cell r="R521" t="str">
            <v>PRHPRelP&amp;L</v>
          </cell>
          <cell r="S521" t="str">
            <v>L</v>
          </cell>
          <cell r="T521" t="str">
            <v>6825.PEN</v>
          </cell>
          <cell r="U521" t="str">
            <v>Provs - Released to Profit and Loss - Pensions &amp; Post Retirement Benefits</v>
          </cell>
        </row>
        <row r="522">
          <cell r="A522">
            <v>166</v>
          </cell>
          <cell r="B522" t="str">
            <v>Balance Sheet</v>
          </cell>
          <cell r="C522">
            <v>166</v>
          </cell>
          <cell r="D522" t="str">
            <v>Net Assets</v>
          </cell>
          <cell r="E522">
            <v>462</v>
          </cell>
          <cell r="F522" t="str">
            <v>Creditors</v>
          </cell>
          <cell r="G522">
            <v>481</v>
          </cell>
          <cell r="H522" t="str">
            <v>Provisions</v>
          </cell>
          <cell r="I522">
            <v>481</v>
          </cell>
          <cell r="J522" t="str">
            <v>Provisions</v>
          </cell>
          <cell r="K522">
            <v>517</v>
          </cell>
          <cell r="L522" t="str">
            <v>Postretirement Health Prov</v>
          </cell>
          <cell r="M522" t="e">
            <v>#N/A</v>
          </cell>
          <cell r="N522" t="str">
            <v>PR Health Prov-Utilisation</v>
          </cell>
          <cell r="O522" t="str">
            <v>683008</v>
          </cell>
          <cell r="P522">
            <v>521</v>
          </cell>
          <cell r="Q522" t="str">
            <v>683008</v>
          </cell>
          <cell r="R522" t="str">
            <v>PRHPUtilis</v>
          </cell>
          <cell r="S522" t="str">
            <v>L</v>
          </cell>
          <cell r="T522" t="str">
            <v>6830.PEN</v>
          </cell>
          <cell r="U522" t="str">
            <v>Provs - Utilisation - Pensions &amp; Post Retirement Benefits</v>
          </cell>
        </row>
        <row r="523">
          <cell r="A523">
            <v>166</v>
          </cell>
          <cell r="B523" t="str">
            <v>Balance Sheet</v>
          </cell>
          <cell r="C523">
            <v>166</v>
          </cell>
          <cell r="D523" t="str">
            <v>Net Assets</v>
          </cell>
          <cell r="E523">
            <v>462</v>
          </cell>
          <cell r="F523" t="str">
            <v>Creditors</v>
          </cell>
          <cell r="G523">
            <v>481</v>
          </cell>
          <cell r="H523" t="str">
            <v>Provisions</v>
          </cell>
          <cell r="I523">
            <v>481</v>
          </cell>
          <cell r="J523" t="str">
            <v>Provisions</v>
          </cell>
          <cell r="K523">
            <v>517</v>
          </cell>
          <cell r="L523" t="str">
            <v>Postretirement Health Prov</v>
          </cell>
          <cell r="M523" t="e">
            <v>#N/A</v>
          </cell>
          <cell r="N523" t="str">
            <v>PR Health Prov-At Acquis</v>
          </cell>
          <cell r="O523" t="str">
            <v>684008</v>
          </cell>
          <cell r="P523">
            <v>522</v>
          </cell>
          <cell r="Q523" t="str">
            <v>684008</v>
          </cell>
          <cell r="R523" t="str">
            <v>PRHPAtAcq</v>
          </cell>
          <cell r="S523" t="str">
            <v>L</v>
          </cell>
          <cell r="T523" t="str">
            <v>6840.PEN</v>
          </cell>
          <cell r="U523" t="str">
            <v>Provs - at Acquisition - Pensions &amp; Post Retirement Benefits</v>
          </cell>
        </row>
        <row r="524">
          <cell r="A524">
            <v>166</v>
          </cell>
          <cell r="B524" t="str">
            <v>Balance Sheet</v>
          </cell>
          <cell r="C524">
            <v>166</v>
          </cell>
          <cell r="D524" t="str">
            <v>Net Assets</v>
          </cell>
          <cell r="E524">
            <v>462</v>
          </cell>
          <cell r="F524" t="str">
            <v>Creditors</v>
          </cell>
          <cell r="G524">
            <v>481</v>
          </cell>
          <cell r="H524" t="str">
            <v>Provisions</v>
          </cell>
          <cell r="I524">
            <v>481</v>
          </cell>
          <cell r="J524" t="str">
            <v>Provisions</v>
          </cell>
          <cell r="K524">
            <v>517</v>
          </cell>
          <cell r="L524" t="str">
            <v>Postretirement Health Prov</v>
          </cell>
          <cell r="M524" t="e">
            <v>#N/A</v>
          </cell>
          <cell r="N524" t="str">
            <v>PR Health Prov-At Disposal</v>
          </cell>
          <cell r="O524" t="str">
            <v>685008</v>
          </cell>
          <cell r="P524">
            <v>523</v>
          </cell>
          <cell r="Q524" t="str">
            <v>685008</v>
          </cell>
          <cell r="R524" t="str">
            <v>PRHPAtDisp</v>
          </cell>
          <cell r="S524" t="str">
            <v>L</v>
          </cell>
          <cell r="T524" t="str">
            <v>6850.PEN</v>
          </cell>
          <cell r="U524" t="str">
            <v>Provs - Bal at Disposal - Pensions &amp; Post Retirement Benefits</v>
          </cell>
        </row>
        <row r="525">
          <cell r="A525">
            <v>166</v>
          </cell>
          <cell r="B525" t="str">
            <v>Balance Sheet</v>
          </cell>
          <cell r="C525">
            <v>166</v>
          </cell>
          <cell r="D525" t="str">
            <v>Net Assets</v>
          </cell>
          <cell r="E525">
            <v>462</v>
          </cell>
          <cell r="F525" t="str">
            <v>Creditors</v>
          </cell>
          <cell r="G525">
            <v>481</v>
          </cell>
          <cell r="H525" t="str">
            <v>Provisions</v>
          </cell>
          <cell r="I525">
            <v>481</v>
          </cell>
          <cell r="J525" t="str">
            <v>Provisions</v>
          </cell>
          <cell r="K525">
            <v>517</v>
          </cell>
          <cell r="L525" t="str">
            <v>Postretirement Health Prov</v>
          </cell>
          <cell r="M525" t="e">
            <v>#N/A</v>
          </cell>
          <cell r="N525" t="str">
            <v>PR Health Prov-Reclass</v>
          </cell>
          <cell r="O525" t="str">
            <v>687008</v>
          </cell>
          <cell r="P525">
            <v>524</v>
          </cell>
          <cell r="Q525" t="str">
            <v>687008</v>
          </cell>
          <cell r="R525" t="str">
            <v>PRHPReclas</v>
          </cell>
          <cell r="S525" t="str">
            <v>L</v>
          </cell>
          <cell r="T525" t="str">
            <v>6870.PEN</v>
          </cell>
          <cell r="U525" t="str">
            <v>Provs - Balance Sheet Reclassification - Pensions &amp; Post Retirement Benefits</v>
          </cell>
        </row>
        <row r="526">
          <cell r="A526">
            <v>166</v>
          </cell>
          <cell r="B526" t="str">
            <v>Balance Sheet</v>
          </cell>
          <cell r="C526">
            <v>166</v>
          </cell>
          <cell r="D526" t="str">
            <v>Net Assets</v>
          </cell>
          <cell r="E526">
            <v>462</v>
          </cell>
          <cell r="F526" t="str">
            <v>Creditors</v>
          </cell>
          <cell r="G526">
            <v>481</v>
          </cell>
          <cell r="H526" t="str">
            <v>Provisions</v>
          </cell>
          <cell r="I526">
            <v>481</v>
          </cell>
          <cell r="J526" t="str">
            <v>Provisions</v>
          </cell>
          <cell r="K526">
            <v>517</v>
          </cell>
          <cell r="L526" t="str">
            <v>Postretirement Health Prov</v>
          </cell>
          <cell r="M526" t="e">
            <v>#N/A</v>
          </cell>
          <cell r="N526" t="str">
            <v>PR Health Prov-Oth Movement</v>
          </cell>
          <cell r="O526" t="str">
            <v>688008</v>
          </cell>
          <cell r="P526">
            <v>525</v>
          </cell>
          <cell r="Q526" t="str">
            <v>688008</v>
          </cell>
          <cell r="R526" t="str">
            <v>PRHPOthMvt</v>
          </cell>
          <cell r="S526" t="str">
            <v>L</v>
          </cell>
          <cell r="T526" t="str">
            <v>6880.PEN</v>
          </cell>
          <cell r="U526" t="str">
            <v>Provs - Other Movements - Pensions &amp; Post Retirement Benefits</v>
          </cell>
        </row>
        <row r="527">
          <cell r="A527">
            <v>166</v>
          </cell>
          <cell r="B527" t="str">
            <v>Balance Sheet</v>
          </cell>
          <cell r="C527">
            <v>166</v>
          </cell>
          <cell r="D527" t="str">
            <v>Net Assets</v>
          </cell>
          <cell r="E527">
            <v>462</v>
          </cell>
          <cell r="F527" t="str">
            <v>Creditors</v>
          </cell>
          <cell r="G527">
            <v>481</v>
          </cell>
          <cell r="H527" t="str">
            <v>Provisions</v>
          </cell>
          <cell r="I527">
            <v>481</v>
          </cell>
          <cell r="J527" t="str">
            <v>Provisions</v>
          </cell>
          <cell r="K527">
            <v>526</v>
          </cell>
          <cell r="L527" t="str">
            <v>Post Employment Benefit Prov</v>
          </cell>
          <cell r="M527" t="e">
            <v>#N/A</v>
          </cell>
          <cell r="N527" t="str">
            <v>PE Benefit Prov-Beg Bal</v>
          </cell>
          <cell r="O527" t="str">
            <v>681009</v>
          </cell>
          <cell r="P527">
            <v>526</v>
          </cell>
          <cell r="Q527" t="str">
            <v>681009</v>
          </cell>
          <cell r="R527" t="str">
            <v>PEBPBegBal</v>
          </cell>
          <cell r="S527" t="str">
            <v>L</v>
          </cell>
          <cell r="T527" t="str">
            <v>6810.PEN</v>
          </cell>
          <cell r="U527" t="str">
            <v>Provs - Beginning Balance - Pensions &amp; Post Retirement Benefits</v>
          </cell>
        </row>
        <row r="528">
          <cell r="A528">
            <v>166</v>
          </cell>
          <cell r="B528" t="str">
            <v>Balance Sheet</v>
          </cell>
          <cell r="C528">
            <v>166</v>
          </cell>
          <cell r="D528" t="str">
            <v>Net Assets</v>
          </cell>
          <cell r="E528">
            <v>462</v>
          </cell>
          <cell r="F528" t="str">
            <v>Creditors</v>
          </cell>
          <cell r="G528">
            <v>481</v>
          </cell>
          <cell r="H528" t="str">
            <v>Provisions</v>
          </cell>
          <cell r="I528">
            <v>481</v>
          </cell>
          <cell r="J528" t="str">
            <v>Provisions</v>
          </cell>
          <cell r="K528">
            <v>526</v>
          </cell>
          <cell r="L528" t="str">
            <v>Post Employment Benefit Prov</v>
          </cell>
          <cell r="M528" t="e">
            <v>#N/A</v>
          </cell>
          <cell r="N528" t="str">
            <v>PE Benefit Prov-Prior Yr Act</v>
          </cell>
          <cell r="O528" t="str">
            <v>681509</v>
          </cell>
          <cell r="P528">
            <v>527</v>
          </cell>
          <cell r="Q528" t="str">
            <v>681509</v>
          </cell>
          <cell r="R528" t="str">
            <v>PEBPPYActv</v>
          </cell>
          <cell r="S528" t="str">
            <v>L</v>
          </cell>
          <cell r="T528" t="str">
            <v>6815.PEN</v>
          </cell>
          <cell r="U528" t="str">
            <v>Provs - Prior Year Activity - Pensions &amp; Post Retirement Benefits</v>
          </cell>
        </row>
        <row r="529">
          <cell r="A529">
            <v>166</v>
          </cell>
          <cell r="B529" t="str">
            <v>Balance Sheet</v>
          </cell>
          <cell r="C529">
            <v>166</v>
          </cell>
          <cell r="D529" t="str">
            <v>Net Assets</v>
          </cell>
          <cell r="E529">
            <v>462</v>
          </cell>
          <cell r="F529" t="str">
            <v>Creditors</v>
          </cell>
          <cell r="G529">
            <v>481</v>
          </cell>
          <cell r="H529" t="str">
            <v>Provisions</v>
          </cell>
          <cell r="I529">
            <v>481</v>
          </cell>
          <cell r="J529" t="str">
            <v>Provisions</v>
          </cell>
          <cell r="K529">
            <v>526</v>
          </cell>
          <cell r="L529" t="str">
            <v>Post Employment Benefit Prov</v>
          </cell>
          <cell r="M529" t="e">
            <v>#N/A</v>
          </cell>
          <cell r="N529" t="str">
            <v>PE Benefit Prov-Chrg to P&amp;L</v>
          </cell>
          <cell r="O529" t="str">
            <v>682009</v>
          </cell>
          <cell r="P529">
            <v>528</v>
          </cell>
          <cell r="Q529" t="str">
            <v>682009</v>
          </cell>
          <cell r="R529" t="str">
            <v>PEBPChgP&amp;L</v>
          </cell>
          <cell r="S529" t="str">
            <v>L</v>
          </cell>
          <cell r="T529" t="str">
            <v>6820.PEN</v>
          </cell>
          <cell r="U529" t="str">
            <v>Provs - Charged to Profit and Loss - Pensions &amp; Post Retirement Benefits</v>
          </cell>
        </row>
        <row r="530">
          <cell r="A530">
            <v>166</v>
          </cell>
          <cell r="B530" t="str">
            <v>Balance Sheet</v>
          </cell>
          <cell r="C530">
            <v>166</v>
          </cell>
          <cell r="D530" t="str">
            <v>Net Assets</v>
          </cell>
          <cell r="E530">
            <v>462</v>
          </cell>
          <cell r="F530" t="str">
            <v>Creditors</v>
          </cell>
          <cell r="G530">
            <v>481</v>
          </cell>
          <cell r="H530" t="str">
            <v>Provisions</v>
          </cell>
          <cell r="I530">
            <v>481</v>
          </cell>
          <cell r="J530" t="str">
            <v>Provisions</v>
          </cell>
          <cell r="K530">
            <v>526</v>
          </cell>
          <cell r="L530" t="str">
            <v>Post Employment Benefit Prov</v>
          </cell>
          <cell r="M530" t="e">
            <v>#N/A</v>
          </cell>
          <cell r="N530" t="str">
            <v>PE Benefit Prov-Rel to P&amp;L</v>
          </cell>
          <cell r="O530" t="str">
            <v>682509</v>
          </cell>
          <cell r="P530">
            <v>529</v>
          </cell>
          <cell r="Q530" t="str">
            <v>682509</v>
          </cell>
          <cell r="R530" t="str">
            <v>PEBPRelP&amp;L</v>
          </cell>
          <cell r="S530" t="str">
            <v>L</v>
          </cell>
          <cell r="T530" t="str">
            <v>6825.PEN</v>
          </cell>
          <cell r="U530" t="str">
            <v>Provs - Released to Profit and Loss - Pensions &amp; Post Retirement Benefits</v>
          </cell>
        </row>
        <row r="531">
          <cell r="A531">
            <v>166</v>
          </cell>
          <cell r="B531" t="str">
            <v>Balance Sheet</v>
          </cell>
          <cell r="C531">
            <v>166</v>
          </cell>
          <cell r="D531" t="str">
            <v>Net Assets</v>
          </cell>
          <cell r="E531">
            <v>462</v>
          </cell>
          <cell r="F531" t="str">
            <v>Creditors</v>
          </cell>
          <cell r="G531">
            <v>481</v>
          </cell>
          <cell r="H531" t="str">
            <v>Provisions</v>
          </cell>
          <cell r="I531">
            <v>481</v>
          </cell>
          <cell r="J531" t="str">
            <v>Provisions</v>
          </cell>
          <cell r="K531">
            <v>526</v>
          </cell>
          <cell r="L531" t="str">
            <v>Post Employment Benefit Prov</v>
          </cell>
          <cell r="M531" t="e">
            <v>#N/A</v>
          </cell>
          <cell r="N531" t="str">
            <v>PE Benefit Prov-Utilisation</v>
          </cell>
          <cell r="O531" t="str">
            <v>683009</v>
          </cell>
          <cell r="P531">
            <v>530</v>
          </cell>
          <cell r="Q531" t="str">
            <v>683009</v>
          </cell>
          <cell r="R531" t="str">
            <v>PEBPUtilis</v>
          </cell>
          <cell r="S531" t="str">
            <v>L</v>
          </cell>
          <cell r="T531" t="str">
            <v>6830.PEN</v>
          </cell>
          <cell r="U531" t="str">
            <v>Provs - Utilisation - Pensions &amp; Post Retirement Benefits</v>
          </cell>
        </row>
        <row r="532">
          <cell r="A532">
            <v>166</v>
          </cell>
          <cell r="B532" t="str">
            <v>Balance Sheet</v>
          </cell>
          <cell r="C532">
            <v>166</v>
          </cell>
          <cell r="D532" t="str">
            <v>Net Assets</v>
          </cell>
          <cell r="E532">
            <v>462</v>
          </cell>
          <cell r="F532" t="str">
            <v>Creditors</v>
          </cell>
          <cell r="G532">
            <v>481</v>
          </cell>
          <cell r="H532" t="str">
            <v>Provisions</v>
          </cell>
          <cell r="I532">
            <v>481</v>
          </cell>
          <cell r="J532" t="str">
            <v>Provisions</v>
          </cell>
          <cell r="K532">
            <v>526</v>
          </cell>
          <cell r="L532" t="str">
            <v>Post Employment Benefit Prov</v>
          </cell>
          <cell r="M532" t="e">
            <v>#N/A</v>
          </cell>
          <cell r="N532" t="str">
            <v>PE Benefit Prov-At Acquis</v>
          </cell>
          <cell r="O532" t="str">
            <v>684009</v>
          </cell>
          <cell r="P532">
            <v>531</v>
          </cell>
          <cell r="Q532" t="str">
            <v>684009</v>
          </cell>
          <cell r="R532" t="str">
            <v>PEBPAtAcq</v>
          </cell>
          <cell r="S532" t="str">
            <v>L</v>
          </cell>
          <cell r="T532" t="str">
            <v>6840.PEN</v>
          </cell>
          <cell r="U532" t="str">
            <v>Provs - at Acquisition - Pensions &amp; Post Retirement Benefits</v>
          </cell>
        </row>
        <row r="533">
          <cell r="A533">
            <v>166</v>
          </cell>
          <cell r="B533" t="str">
            <v>Balance Sheet</v>
          </cell>
          <cell r="C533">
            <v>166</v>
          </cell>
          <cell r="D533" t="str">
            <v>Net Assets</v>
          </cell>
          <cell r="E533">
            <v>462</v>
          </cell>
          <cell r="F533" t="str">
            <v>Creditors</v>
          </cell>
          <cell r="G533">
            <v>481</v>
          </cell>
          <cell r="H533" t="str">
            <v>Provisions</v>
          </cell>
          <cell r="I533">
            <v>481</v>
          </cell>
          <cell r="J533" t="str">
            <v>Provisions</v>
          </cell>
          <cell r="K533">
            <v>526</v>
          </cell>
          <cell r="L533" t="str">
            <v>Post Employment Benefit Prov</v>
          </cell>
          <cell r="M533" t="e">
            <v>#N/A</v>
          </cell>
          <cell r="N533" t="str">
            <v>PE Benefit Prov-At Disposal</v>
          </cell>
          <cell r="O533" t="str">
            <v>685009</v>
          </cell>
          <cell r="P533">
            <v>532</v>
          </cell>
          <cell r="Q533" t="str">
            <v>685009</v>
          </cell>
          <cell r="R533" t="str">
            <v>PEBPAtDisp</v>
          </cell>
          <cell r="S533" t="str">
            <v>L</v>
          </cell>
          <cell r="T533" t="str">
            <v>6850.PEN</v>
          </cell>
          <cell r="U533" t="str">
            <v>Provs - Bal at Disposal - Pensions &amp; Post Retirement Benefits</v>
          </cell>
        </row>
        <row r="534">
          <cell r="A534">
            <v>166</v>
          </cell>
          <cell r="B534" t="str">
            <v>Balance Sheet</v>
          </cell>
          <cell r="C534">
            <v>166</v>
          </cell>
          <cell r="D534" t="str">
            <v>Net Assets</v>
          </cell>
          <cell r="E534">
            <v>462</v>
          </cell>
          <cell r="F534" t="str">
            <v>Creditors</v>
          </cell>
          <cell r="G534">
            <v>481</v>
          </cell>
          <cell r="H534" t="str">
            <v>Provisions</v>
          </cell>
          <cell r="I534">
            <v>481</v>
          </cell>
          <cell r="J534" t="str">
            <v>Provisions</v>
          </cell>
          <cell r="K534">
            <v>526</v>
          </cell>
          <cell r="L534" t="str">
            <v>Post Employment Benefit Prov</v>
          </cell>
          <cell r="M534" t="e">
            <v>#N/A</v>
          </cell>
          <cell r="N534" t="str">
            <v>PE Benefit Prov-Reclass</v>
          </cell>
          <cell r="O534" t="str">
            <v>687009</v>
          </cell>
          <cell r="P534">
            <v>533</v>
          </cell>
          <cell r="Q534" t="str">
            <v>687009</v>
          </cell>
          <cell r="R534" t="str">
            <v>PEBPReclas</v>
          </cell>
          <cell r="S534" t="str">
            <v>L</v>
          </cell>
          <cell r="T534" t="str">
            <v>6870.PEN</v>
          </cell>
          <cell r="U534" t="str">
            <v>Provs - Balance Sheet Reclassification - Pensions &amp; Post Retirement Benefits</v>
          </cell>
        </row>
        <row r="535">
          <cell r="A535">
            <v>166</v>
          </cell>
          <cell r="B535" t="str">
            <v>Balance Sheet</v>
          </cell>
          <cell r="C535">
            <v>166</v>
          </cell>
          <cell r="D535" t="str">
            <v>Net Assets</v>
          </cell>
          <cell r="E535">
            <v>462</v>
          </cell>
          <cell r="F535" t="str">
            <v>Creditors</v>
          </cell>
          <cell r="G535">
            <v>481</v>
          </cell>
          <cell r="H535" t="str">
            <v>Provisions</v>
          </cell>
          <cell r="I535">
            <v>481</v>
          </cell>
          <cell r="J535" t="str">
            <v>Provisions</v>
          </cell>
          <cell r="K535">
            <v>526</v>
          </cell>
          <cell r="L535" t="str">
            <v>Post Employment Benefit Prov</v>
          </cell>
          <cell r="M535" t="e">
            <v>#N/A</v>
          </cell>
          <cell r="N535" t="str">
            <v>PE Benefit Prov-Oth Movement</v>
          </cell>
          <cell r="O535" t="str">
            <v>688009</v>
          </cell>
          <cell r="P535">
            <v>534</v>
          </cell>
          <cell r="Q535" t="str">
            <v>688009</v>
          </cell>
          <cell r="R535" t="str">
            <v>PEBPOthMvt</v>
          </cell>
          <cell r="S535" t="str">
            <v>L</v>
          </cell>
          <cell r="T535" t="str">
            <v>6880.PEN</v>
          </cell>
          <cell r="U535" t="str">
            <v>Provs - Other Movements - Pensions &amp; Post Retirement Benefits</v>
          </cell>
        </row>
        <row r="536">
          <cell r="A536">
            <v>166</v>
          </cell>
          <cell r="B536" t="str">
            <v>Balance Sheet</v>
          </cell>
          <cell r="C536">
            <v>166</v>
          </cell>
          <cell r="D536" t="str">
            <v>Net Assets</v>
          </cell>
          <cell r="E536">
            <v>462</v>
          </cell>
          <cell r="F536" t="str">
            <v>Creditors</v>
          </cell>
          <cell r="G536">
            <v>481</v>
          </cell>
          <cell r="H536" t="str">
            <v>Provisions</v>
          </cell>
          <cell r="I536">
            <v>481</v>
          </cell>
          <cell r="J536" t="str">
            <v>Provisions</v>
          </cell>
          <cell r="K536">
            <v>535</v>
          </cell>
          <cell r="L536" t="str">
            <v>Severance Prov</v>
          </cell>
          <cell r="M536" t="e">
            <v>#N/A</v>
          </cell>
          <cell r="N536" t="str">
            <v>Severance Prov-Beg Bal</v>
          </cell>
          <cell r="O536" t="e">
            <v>#N/A</v>
          </cell>
          <cell r="P536">
            <v>535</v>
          </cell>
          <cell r="Q536" t="str">
            <v>681014</v>
          </cell>
          <cell r="R536" t="str">
            <v>SEVPBegBal</v>
          </cell>
          <cell r="S536" t="str">
            <v>L</v>
          </cell>
          <cell r="T536" t="str">
            <v>6810.SEV</v>
          </cell>
          <cell r="U536" t="str">
            <v>Provs - Beginning Balance - Severance</v>
          </cell>
        </row>
        <row r="537">
          <cell r="A537">
            <v>166</v>
          </cell>
          <cell r="B537" t="str">
            <v>Balance Sheet</v>
          </cell>
          <cell r="C537">
            <v>166</v>
          </cell>
          <cell r="D537" t="str">
            <v>Net Assets</v>
          </cell>
          <cell r="E537">
            <v>462</v>
          </cell>
          <cell r="F537" t="str">
            <v>Creditors</v>
          </cell>
          <cell r="G537">
            <v>481</v>
          </cell>
          <cell r="H537" t="str">
            <v>Provisions</v>
          </cell>
          <cell r="I537">
            <v>481</v>
          </cell>
          <cell r="J537" t="str">
            <v>Provisions</v>
          </cell>
          <cell r="K537">
            <v>535</v>
          </cell>
          <cell r="L537" t="str">
            <v>Severance Prov</v>
          </cell>
          <cell r="M537" t="e">
            <v>#N/A</v>
          </cell>
          <cell r="N537" t="str">
            <v>Severance Prov-Prior Yr Act</v>
          </cell>
          <cell r="O537" t="e">
            <v>#N/A</v>
          </cell>
          <cell r="P537">
            <v>536</v>
          </cell>
          <cell r="Q537" t="str">
            <v>681514</v>
          </cell>
          <cell r="R537" t="str">
            <v>SEVPPYActv</v>
          </cell>
          <cell r="S537" t="str">
            <v>L</v>
          </cell>
          <cell r="T537" t="str">
            <v>6815.SEV</v>
          </cell>
          <cell r="U537" t="str">
            <v>Provs - Prior Year Activity - Severance</v>
          </cell>
        </row>
        <row r="538">
          <cell r="A538">
            <v>166</v>
          </cell>
          <cell r="B538" t="str">
            <v>Balance Sheet</v>
          </cell>
          <cell r="C538">
            <v>166</v>
          </cell>
          <cell r="D538" t="str">
            <v>Net Assets</v>
          </cell>
          <cell r="E538">
            <v>462</v>
          </cell>
          <cell r="F538" t="str">
            <v>Creditors</v>
          </cell>
          <cell r="G538">
            <v>481</v>
          </cell>
          <cell r="H538" t="str">
            <v>Provisions</v>
          </cell>
          <cell r="I538">
            <v>481</v>
          </cell>
          <cell r="J538" t="str">
            <v>Provisions</v>
          </cell>
          <cell r="K538">
            <v>535</v>
          </cell>
          <cell r="L538" t="str">
            <v>Severance Prov</v>
          </cell>
          <cell r="M538" t="e">
            <v>#N/A</v>
          </cell>
          <cell r="N538" t="str">
            <v>Severance Prov-Chrg to P&amp;L</v>
          </cell>
          <cell r="O538" t="e">
            <v>#N/A</v>
          </cell>
          <cell r="P538">
            <v>537</v>
          </cell>
          <cell r="Q538" t="str">
            <v>682014</v>
          </cell>
          <cell r="R538" t="str">
            <v>SEVPChgP&amp;L</v>
          </cell>
          <cell r="S538" t="str">
            <v>L</v>
          </cell>
          <cell r="T538" t="str">
            <v>6820.SEV</v>
          </cell>
          <cell r="U538" t="str">
            <v>Provs - Charged to Profit and Loss - Severance</v>
          </cell>
        </row>
        <row r="539">
          <cell r="A539">
            <v>166</v>
          </cell>
          <cell r="B539" t="str">
            <v>Balance Sheet</v>
          </cell>
          <cell r="C539">
            <v>166</v>
          </cell>
          <cell r="D539" t="str">
            <v>Net Assets</v>
          </cell>
          <cell r="E539">
            <v>462</v>
          </cell>
          <cell r="F539" t="str">
            <v>Creditors</v>
          </cell>
          <cell r="G539">
            <v>481</v>
          </cell>
          <cell r="H539" t="str">
            <v>Provisions</v>
          </cell>
          <cell r="I539">
            <v>481</v>
          </cell>
          <cell r="J539" t="str">
            <v>Provisions</v>
          </cell>
          <cell r="K539">
            <v>535</v>
          </cell>
          <cell r="L539" t="str">
            <v>Severance Prov</v>
          </cell>
          <cell r="M539" t="e">
            <v>#N/A</v>
          </cell>
          <cell r="N539" t="str">
            <v>Severance Prov-Rel to P&amp;L</v>
          </cell>
          <cell r="O539" t="e">
            <v>#N/A</v>
          </cell>
          <cell r="P539">
            <v>538</v>
          </cell>
          <cell r="Q539" t="str">
            <v>682514</v>
          </cell>
          <cell r="R539" t="str">
            <v>SEVPRelP&amp;L</v>
          </cell>
          <cell r="S539" t="str">
            <v>L</v>
          </cell>
          <cell r="T539" t="str">
            <v>6825.SEV</v>
          </cell>
          <cell r="U539" t="str">
            <v>Provs - Released to Profit and Loss - Severance</v>
          </cell>
        </row>
        <row r="540">
          <cell r="A540">
            <v>166</v>
          </cell>
          <cell r="B540" t="str">
            <v>Balance Sheet</v>
          </cell>
          <cell r="C540">
            <v>166</v>
          </cell>
          <cell r="D540" t="str">
            <v>Net Assets</v>
          </cell>
          <cell r="E540">
            <v>462</v>
          </cell>
          <cell r="F540" t="str">
            <v>Creditors</v>
          </cell>
          <cell r="G540">
            <v>481</v>
          </cell>
          <cell r="H540" t="str">
            <v>Provisions</v>
          </cell>
          <cell r="I540">
            <v>481</v>
          </cell>
          <cell r="J540" t="str">
            <v>Provisions</v>
          </cell>
          <cell r="K540">
            <v>535</v>
          </cell>
          <cell r="L540" t="str">
            <v>Severance Prov</v>
          </cell>
          <cell r="M540" t="e">
            <v>#N/A</v>
          </cell>
          <cell r="N540" t="str">
            <v>Severance Prov-Utilisation</v>
          </cell>
          <cell r="O540" t="e">
            <v>#N/A</v>
          </cell>
          <cell r="P540">
            <v>539</v>
          </cell>
          <cell r="Q540" t="str">
            <v>683014</v>
          </cell>
          <cell r="R540" t="str">
            <v>SEVPUtilis</v>
          </cell>
          <cell r="S540" t="str">
            <v>L</v>
          </cell>
          <cell r="T540" t="str">
            <v>6830.SEV</v>
          </cell>
          <cell r="U540" t="str">
            <v>Provs - Utilisation - Severance</v>
          </cell>
        </row>
        <row r="541">
          <cell r="A541">
            <v>166</v>
          </cell>
          <cell r="B541" t="str">
            <v>Balance Sheet</v>
          </cell>
          <cell r="C541">
            <v>166</v>
          </cell>
          <cell r="D541" t="str">
            <v>Net Assets</v>
          </cell>
          <cell r="E541">
            <v>462</v>
          </cell>
          <cell r="F541" t="str">
            <v>Creditors</v>
          </cell>
          <cell r="G541">
            <v>481</v>
          </cell>
          <cell r="H541" t="str">
            <v>Provisions</v>
          </cell>
          <cell r="I541">
            <v>481</v>
          </cell>
          <cell r="J541" t="str">
            <v>Provisions</v>
          </cell>
          <cell r="K541">
            <v>535</v>
          </cell>
          <cell r="L541" t="str">
            <v>Severance Prov</v>
          </cell>
          <cell r="M541" t="e">
            <v>#N/A</v>
          </cell>
          <cell r="N541" t="str">
            <v>Severance Prov-At Acquis</v>
          </cell>
          <cell r="O541" t="e">
            <v>#N/A</v>
          </cell>
          <cell r="P541">
            <v>540</v>
          </cell>
          <cell r="Q541" t="str">
            <v>684014</v>
          </cell>
          <cell r="R541" t="str">
            <v>SEVPAtAcq</v>
          </cell>
          <cell r="S541" t="str">
            <v>L</v>
          </cell>
          <cell r="T541" t="str">
            <v>6840.SEV</v>
          </cell>
          <cell r="U541" t="str">
            <v>Provs - at Acquisition - Severance</v>
          </cell>
        </row>
        <row r="542">
          <cell r="A542">
            <v>166</v>
          </cell>
          <cell r="B542" t="str">
            <v>Balance Sheet</v>
          </cell>
          <cell r="C542">
            <v>166</v>
          </cell>
          <cell r="D542" t="str">
            <v>Net Assets</v>
          </cell>
          <cell r="E542">
            <v>462</v>
          </cell>
          <cell r="F542" t="str">
            <v>Creditors</v>
          </cell>
          <cell r="G542">
            <v>481</v>
          </cell>
          <cell r="H542" t="str">
            <v>Provisions</v>
          </cell>
          <cell r="I542">
            <v>481</v>
          </cell>
          <cell r="J542" t="str">
            <v>Provisions</v>
          </cell>
          <cell r="K542">
            <v>535</v>
          </cell>
          <cell r="L542" t="str">
            <v>Severance Prov</v>
          </cell>
          <cell r="M542" t="e">
            <v>#N/A</v>
          </cell>
          <cell r="N542" t="str">
            <v>Severance Prov-At Disposal</v>
          </cell>
          <cell r="O542" t="e">
            <v>#N/A</v>
          </cell>
          <cell r="P542">
            <v>541</v>
          </cell>
          <cell r="Q542" t="str">
            <v>685014</v>
          </cell>
          <cell r="R542" t="str">
            <v>SEVPAtDisp</v>
          </cell>
          <cell r="S542" t="str">
            <v>L</v>
          </cell>
          <cell r="T542" t="str">
            <v>6850.SEV</v>
          </cell>
          <cell r="U542" t="str">
            <v>Provs - Bal at Disposal - Severance</v>
          </cell>
        </row>
        <row r="543">
          <cell r="A543">
            <v>166</v>
          </cell>
          <cell r="B543" t="str">
            <v>Balance Sheet</v>
          </cell>
          <cell r="C543">
            <v>166</v>
          </cell>
          <cell r="D543" t="str">
            <v>Net Assets</v>
          </cell>
          <cell r="E543">
            <v>462</v>
          </cell>
          <cell r="F543" t="str">
            <v>Creditors</v>
          </cell>
          <cell r="G543">
            <v>481</v>
          </cell>
          <cell r="H543" t="str">
            <v>Provisions</v>
          </cell>
          <cell r="I543">
            <v>481</v>
          </cell>
          <cell r="J543" t="str">
            <v>Provisions</v>
          </cell>
          <cell r="K543">
            <v>535</v>
          </cell>
          <cell r="L543" t="str">
            <v>Severance Prov</v>
          </cell>
          <cell r="M543" t="e">
            <v>#N/A</v>
          </cell>
          <cell r="N543" t="str">
            <v>Severance Prov-Reclass</v>
          </cell>
          <cell r="O543" t="e">
            <v>#N/A</v>
          </cell>
          <cell r="P543">
            <v>542</v>
          </cell>
          <cell r="Q543" t="str">
            <v>687014</v>
          </cell>
          <cell r="R543" t="str">
            <v>SEVPReclas</v>
          </cell>
          <cell r="S543" t="str">
            <v>L</v>
          </cell>
          <cell r="T543" t="str">
            <v>6870.SEV</v>
          </cell>
          <cell r="U543" t="str">
            <v>Provs - Balance Sheet Reclassification - Severance</v>
          </cell>
        </row>
        <row r="544">
          <cell r="A544">
            <v>166</v>
          </cell>
          <cell r="B544" t="str">
            <v>Balance Sheet</v>
          </cell>
          <cell r="C544">
            <v>166</v>
          </cell>
          <cell r="D544" t="str">
            <v>Net Assets</v>
          </cell>
          <cell r="E544">
            <v>462</v>
          </cell>
          <cell r="F544" t="str">
            <v>Creditors</v>
          </cell>
          <cell r="G544">
            <v>481</v>
          </cell>
          <cell r="H544" t="str">
            <v>Provisions</v>
          </cell>
          <cell r="I544">
            <v>481</v>
          </cell>
          <cell r="J544" t="str">
            <v>Provisions</v>
          </cell>
          <cell r="K544">
            <v>535</v>
          </cell>
          <cell r="L544" t="str">
            <v>Severance Prov</v>
          </cell>
          <cell r="M544" t="e">
            <v>#N/A</v>
          </cell>
          <cell r="N544" t="str">
            <v>Severance Prov-Oth Movement</v>
          </cell>
          <cell r="O544" t="e">
            <v>#N/A</v>
          </cell>
          <cell r="P544">
            <v>543</v>
          </cell>
          <cell r="Q544" t="str">
            <v>688014</v>
          </cell>
          <cell r="R544" t="str">
            <v>SEVPOthMvt</v>
          </cell>
          <cell r="S544" t="str">
            <v>L</v>
          </cell>
          <cell r="T544" t="str">
            <v>6880.SEV</v>
          </cell>
          <cell r="U544" t="str">
            <v>Provs - Other Movements - Severance</v>
          </cell>
        </row>
        <row r="545">
          <cell r="A545">
            <v>166</v>
          </cell>
          <cell r="B545" t="str">
            <v>Balance Sheet</v>
          </cell>
          <cell r="C545">
            <v>166</v>
          </cell>
          <cell r="D545" t="str">
            <v>Net Assets</v>
          </cell>
          <cell r="E545">
            <v>462</v>
          </cell>
          <cell r="F545" t="str">
            <v>Creditors</v>
          </cell>
          <cell r="G545">
            <v>481</v>
          </cell>
          <cell r="H545" t="str">
            <v>Provisions</v>
          </cell>
          <cell r="I545">
            <v>481</v>
          </cell>
          <cell r="J545" t="str">
            <v>Provisions</v>
          </cell>
          <cell r="K545">
            <v>544</v>
          </cell>
          <cell r="L545" t="str">
            <v>Deferred Taxes Prov</v>
          </cell>
          <cell r="M545" t="e">
            <v>#N/A</v>
          </cell>
          <cell r="N545" t="str">
            <v>Def Tax Prov-Beg Bal</v>
          </cell>
          <cell r="O545" t="str">
            <v>681010</v>
          </cell>
          <cell r="P545">
            <v>544</v>
          </cell>
          <cell r="Q545" t="str">
            <v>681010</v>
          </cell>
          <cell r="R545" t="str">
            <v>TAXPBegBal</v>
          </cell>
          <cell r="S545" t="str">
            <v>L</v>
          </cell>
          <cell r="T545" t="str">
            <v>6810.TAX</v>
          </cell>
          <cell r="U545" t="str">
            <v>Provs - Beginning Balance - Deferred Tax</v>
          </cell>
        </row>
        <row r="546">
          <cell r="A546">
            <v>166</v>
          </cell>
          <cell r="B546" t="str">
            <v>Balance Sheet</v>
          </cell>
          <cell r="C546">
            <v>166</v>
          </cell>
          <cell r="D546" t="str">
            <v>Net Assets</v>
          </cell>
          <cell r="E546">
            <v>462</v>
          </cell>
          <cell r="F546" t="str">
            <v>Creditors</v>
          </cell>
          <cell r="G546">
            <v>481</v>
          </cell>
          <cell r="H546" t="str">
            <v>Provisions</v>
          </cell>
          <cell r="I546">
            <v>481</v>
          </cell>
          <cell r="J546" t="str">
            <v>Provisions</v>
          </cell>
          <cell r="K546">
            <v>544</v>
          </cell>
          <cell r="L546" t="str">
            <v>Deferred Taxes Prov</v>
          </cell>
          <cell r="M546" t="e">
            <v>#N/A</v>
          </cell>
          <cell r="N546" t="str">
            <v>Def Tax Prov-Prior Yr Act</v>
          </cell>
          <cell r="O546" t="str">
            <v>681510</v>
          </cell>
          <cell r="P546">
            <v>545</v>
          </cell>
          <cell r="Q546" t="str">
            <v>681510</v>
          </cell>
          <cell r="R546" t="str">
            <v>TAXPPYActv</v>
          </cell>
          <cell r="S546" t="str">
            <v>L</v>
          </cell>
          <cell r="T546" t="str">
            <v>6815.TAX</v>
          </cell>
          <cell r="U546" t="str">
            <v>Provs - Prior Year Activity - Deferred Tax</v>
          </cell>
        </row>
        <row r="547">
          <cell r="A547">
            <v>166</v>
          </cell>
          <cell r="B547" t="str">
            <v>Balance Sheet</v>
          </cell>
          <cell r="C547">
            <v>166</v>
          </cell>
          <cell r="D547" t="str">
            <v>Net Assets</v>
          </cell>
          <cell r="E547">
            <v>462</v>
          </cell>
          <cell r="F547" t="str">
            <v>Creditors</v>
          </cell>
          <cell r="G547">
            <v>481</v>
          </cell>
          <cell r="H547" t="str">
            <v>Provisions</v>
          </cell>
          <cell r="I547">
            <v>481</v>
          </cell>
          <cell r="J547" t="str">
            <v>Provisions</v>
          </cell>
          <cell r="K547">
            <v>544</v>
          </cell>
          <cell r="L547" t="str">
            <v>Deferred Taxes Prov</v>
          </cell>
          <cell r="M547" t="e">
            <v>#N/A</v>
          </cell>
          <cell r="N547" t="str">
            <v>Def Tax Prov-Chrg to P&amp;L</v>
          </cell>
          <cell r="O547" t="str">
            <v>682010</v>
          </cell>
          <cell r="P547">
            <v>546</v>
          </cell>
          <cell r="Q547" t="str">
            <v>682010</v>
          </cell>
          <cell r="R547" t="str">
            <v>TAXPChgP&amp;L</v>
          </cell>
          <cell r="S547" t="str">
            <v>L</v>
          </cell>
          <cell r="T547" t="str">
            <v>6820.TAX</v>
          </cell>
          <cell r="U547" t="str">
            <v>Provs - Charged to Profit and Loss - Deferred Tax</v>
          </cell>
        </row>
        <row r="548">
          <cell r="A548">
            <v>166</v>
          </cell>
          <cell r="B548" t="str">
            <v>Balance Sheet</v>
          </cell>
          <cell r="C548">
            <v>166</v>
          </cell>
          <cell r="D548" t="str">
            <v>Net Assets</v>
          </cell>
          <cell r="E548">
            <v>462</v>
          </cell>
          <cell r="F548" t="str">
            <v>Creditors</v>
          </cell>
          <cell r="G548">
            <v>481</v>
          </cell>
          <cell r="H548" t="str">
            <v>Provisions</v>
          </cell>
          <cell r="I548">
            <v>481</v>
          </cell>
          <cell r="J548" t="str">
            <v>Provisions</v>
          </cell>
          <cell r="K548">
            <v>544</v>
          </cell>
          <cell r="L548" t="str">
            <v>Deferred Taxes Prov</v>
          </cell>
          <cell r="M548" t="e">
            <v>#N/A</v>
          </cell>
          <cell r="N548" t="str">
            <v>Def Tax Prov-Rel to P&amp;L</v>
          </cell>
          <cell r="O548" t="str">
            <v>682510</v>
          </cell>
          <cell r="P548">
            <v>547</v>
          </cell>
          <cell r="Q548" t="str">
            <v>682510</v>
          </cell>
          <cell r="R548" t="str">
            <v>TAXPRelP&amp;L</v>
          </cell>
          <cell r="S548" t="str">
            <v>L</v>
          </cell>
          <cell r="T548" t="str">
            <v>6825.TAX</v>
          </cell>
          <cell r="U548" t="str">
            <v>Provs - Released to Profit and Loss - Deferred Tax</v>
          </cell>
        </row>
        <row r="549">
          <cell r="A549">
            <v>166</v>
          </cell>
          <cell r="B549" t="str">
            <v>Balance Sheet</v>
          </cell>
          <cell r="C549">
            <v>166</v>
          </cell>
          <cell r="D549" t="str">
            <v>Net Assets</v>
          </cell>
          <cell r="E549">
            <v>462</v>
          </cell>
          <cell r="F549" t="str">
            <v>Creditors</v>
          </cell>
          <cell r="G549">
            <v>481</v>
          </cell>
          <cell r="H549" t="str">
            <v>Provisions</v>
          </cell>
          <cell r="I549">
            <v>481</v>
          </cell>
          <cell r="J549" t="str">
            <v>Provisions</v>
          </cell>
          <cell r="K549">
            <v>544</v>
          </cell>
          <cell r="L549" t="str">
            <v>Deferred Taxes Prov</v>
          </cell>
          <cell r="M549" t="e">
            <v>#N/A</v>
          </cell>
          <cell r="N549" t="str">
            <v>Def Tax Prov-Utilisation</v>
          </cell>
          <cell r="O549" t="str">
            <v>683010</v>
          </cell>
          <cell r="P549">
            <v>548</v>
          </cell>
          <cell r="Q549" t="str">
            <v>683010</v>
          </cell>
          <cell r="R549" t="str">
            <v>TAXPUtilis</v>
          </cell>
          <cell r="S549" t="str">
            <v>L</v>
          </cell>
          <cell r="T549" t="str">
            <v>6830.TAX</v>
          </cell>
          <cell r="U549" t="str">
            <v>Provs - Utilisation - Deferred Tax</v>
          </cell>
        </row>
        <row r="550">
          <cell r="A550">
            <v>166</v>
          </cell>
          <cell r="B550" t="str">
            <v>Balance Sheet</v>
          </cell>
          <cell r="C550">
            <v>166</v>
          </cell>
          <cell r="D550" t="str">
            <v>Net Assets</v>
          </cell>
          <cell r="E550">
            <v>462</v>
          </cell>
          <cell r="F550" t="str">
            <v>Creditors</v>
          </cell>
          <cell r="G550">
            <v>481</v>
          </cell>
          <cell r="H550" t="str">
            <v>Provisions</v>
          </cell>
          <cell r="I550">
            <v>481</v>
          </cell>
          <cell r="J550" t="str">
            <v>Provisions</v>
          </cell>
          <cell r="K550">
            <v>544</v>
          </cell>
          <cell r="L550" t="str">
            <v>Deferred Taxes Prov</v>
          </cell>
          <cell r="M550" t="e">
            <v>#N/A</v>
          </cell>
          <cell r="N550" t="str">
            <v>Def Tax Prov-At Acquis</v>
          </cell>
          <cell r="O550" t="str">
            <v>684010</v>
          </cell>
          <cell r="P550">
            <v>549</v>
          </cell>
          <cell r="Q550" t="str">
            <v>684010</v>
          </cell>
          <cell r="R550" t="str">
            <v>TAXPAtAcq</v>
          </cell>
          <cell r="S550" t="str">
            <v>L</v>
          </cell>
          <cell r="T550" t="str">
            <v>6840.TAX</v>
          </cell>
          <cell r="U550" t="str">
            <v>Provs - at Acquisition - Deferred Tax</v>
          </cell>
        </row>
        <row r="551">
          <cell r="A551">
            <v>166</v>
          </cell>
          <cell r="B551" t="str">
            <v>Balance Sheet</v>
          </cell>
          <cell r="C551">
            <v>166</v>
          </cell>
          <cell r="D551" t="str">
            <v>Net Assets</v>
          </cell>
          <cell r="E551">
            <v>462</v>
          </cell>
          <cell r="F551" t="str">
            <v>Creditors</v>
          </cell>
          <cell r="G551">
            <v>481</v>
          </cell>
          <cell r="H551" t="str">
            <v>Provisions</v>
          </cell>
          <cell r="I551">
            <v>481</v>
          </cell>
          <cell r="J551" t="str">
            <v>Provisions</v>
          </cell>
          <cell r="K551">
            <v>544</v>
          </cell>
          <cell r="L551" t="str">
            <v>Deferred Taxes Prov</v>
          </cell>
          <cell r="M551" t="e">
            <v>#N/A</v>
          </cell>
          <cell r="N551" t="str">
            <v>Def Tax Prov-At Disposal</v>
          </cell>
          <cell r="O551" t="str">
            <v>685010</v>
          </cell>
          <cell r="P551">
            <v>550</v>
          </cell>
          <cell r="Q551" t="str">
            <v>685010</v>
          </cell>
          <cell r="R551" t="str">
            <v>TAXPAtDisp</v>
          </cell>
          <cell r="S551" t="str">
            <v>L</v>
          </cell>
          <cell r="T551" t="str">
            <v>6850.TAX</v>
          </cell>
          <cell r="U551" t="str">
            <v>Provs - Bal at Disposal - Deferred Tax</v>
          </cell>
        </row>
        <row r="552">
          <cell r="A552">
            <v>166</v>
          </cell>
          <cell r="B552" t="str">
            <v>Balance Sheet</v>
          </cell>
          <cell r="C552">
            <v>166</v>
          </cell>
          <cell r="D552" t="str">
            <v>Net Assets</v>
          </cell>
          <cell r="E552">
            <v>462</v>
          </cell>
          <cell r="F552" t="str">
            <v>Creditors</v>
          </cell>
          <cell r="G552">
            <v>481</v>
          </cell>
          <cell r="H552" t="str">
            <v>Provisions</v>
          </cell>
          <cell r="I552">
            <v>481</v>
          </cell>
          <cell r="J552" t="str">
            <v>Provisions</v>
          </cell>
          <cell r="K552">
            <v>544</v>
          </cell>
          <cell r="L552" t="str">
            <v>Deferred Taxes Prov</v>
          </cell>
          <cell r="M552" t="e">
            <v>#N/A</v>
          </cell>
          <cell r="N552" t="str">
            <v>Def Tax Prov-Reclass</v>
          </cell>
          <cell r="O552" t="str">
            <v>687010</v>
          </cell>
          <cell r="P552">
            <v>551</v>
          </cell>
          <cell r="Q552" t="str">
            <v>687010</v>
          </cell>
          <cell r="R552" t="str">
            <v>TAXPReclas</v>
          </cell>
          <cell r="S552" t="str">
            <v>L</v>
          </cell>
          <cell r="T552" t="str">
            <v>6870.TAX</v>
          </cell>
          <cell r="U552" t="str">
            <v>Provs - Balance Sheet Reclassification - Deferred Tax</v>
          </cell>
        </row>
        <row r="553">
          <cell r="A553">
            <v>166</v>
          </cell>
          <cell r="B553" t="str">
            <v>Balance Sheet</v>
          </cell>
          <cell r="C553">
            <v>166</v>
          </cell>
          <cell r="D553" t="str">
            <v>Net Assets</v>
          </cell>
          <cell r="E553">
            <v>462</v>
          </cell>
          <cell r="F553" t="str">
            <v>Creditors</v>
          </cell>
          <cell r="G553">
            <v>481</v>
          </cell>
          <cell r="H553" t="str">
            <v>Provisions</v>
          </cell>
          <cell r="I553">
            <v>481</v>
          </cell>
          <cell r="J553" t="str">
            <v>Provisions</v>
          </cell>
          <cell r="K553">
            <v>544</v>
          </cell>
          <cell r="L553" t="str">
            <v>Deferred Taxes Prov</v>
          </cell>
          <cell r="M553" t="e">
            <v>#N/A</v>
          </cell>
          <cell r="N553" t="str">
            <v>Def Tax Prov-Oth Movement</v>
          </cell>
          <cell r="O553" t="str">
            <v>688010</v>
          </cell>
          <cell r="P553">
            <v>552</v>
          </cell>
          <cell r="Q553" t="str">
            <v>688010</v>
          </cell>
          <cell r="R553" t="str">
            <v>TAXPOthMvt</v>
          </cell>
          <cell r="S553" t="str">
            <v>L</v>
          </cell>
          <cell r="T553" t="str">
            <v>6880.TAX</v>
          </cell>
          <cell r="U553" t="str">
            <v>Provs - Other Movements - Deferred Tax</v>
          </cell>
        </row>
        <row r="554">
          <cell r="A554">
            <v>166</v>
          </cell>
          <cell r="B554" t="str">
            <v>Balance Sheet</v>
          </cell>
          <cell r="C554">
            <v>166</v>
          </cell>
          <cell r="D554" t="str">
            <v>Net Assets</v>
          </cell>
          <cell r="E554">
            <v>462</v>
          </cell>
          <cell r="F554" t="str">
            <v>Creditors</v>
          </cell>
          <cell r="G554">
            <v>481</v>
          </cell>
          <cell r="H554" t="str">
            <v>Provisions</v>
          </cell>
          <cell r="I554">
            <v>481</v>
          </cell>
          <cell r="J554" t="str">
            <v>Provisions</v>
          </cell>
          <cell r="K554">
            <v>553</v>
          </cell>
          <cell r="L554" t="str">
            <v>Other Provisions</v>
          </cell>
          <cell r="M554" t="e">
            <v>#N/A</v>
          </cell>
          <cell r="N554" t="str">
            <v>Other Prov-Beg Bal</v>
          </cell>
          <cell r="O554" t="str">
            <v>681011</v>
          </cell>
          <cell r="P554">
            <v>553</v>
          </cell>
          <cell r="Q554" t="str">
            <v>681011</v>
          </cell>
          <cell r="R554" t="str">
            <v>OTHPBegBal</v>
          </cell>
          <cell r="S554" t="str">
            <v>L</v>
          </cell>
          <cell r="T554" t="str">
            <v>6810.OTH</v>
          </cell>
          <cell r="U554" t="str">
            <v>Provs - Beginning Balance - Other Provisions</v>
          </cell>
        </row>
        <row r="555">
          <cell r="A555">
            <v>166</v>
          </cell>
          <cell r="B555" t="str">
            <v>Balance Sheet</v>
          </cell>
          <cell r="C555">
            <v>166</v>
          </cell>
          <cell r="D555" t="str">
            <v>Net Assets</v>
          </cell>
          <cell r="E555">
            <v>462</v>
          </cell>
          <cell r="F555" t="str">
            <v>Creditors</v>
          </cell>
          <cell r="G555">
            <v>481</v>
          </cell>
          <cell r="H555" t="str">
            <v>Provisions</v>
          </cell>
          <cell r="I555">
            <v>481</v>
          </cell>
          <cell r="J555" t="str">
            <v>Provisions</v>
          </cell>
          <cell r="K555">
            <v>553</v>
          </cell>
          <cell r="L555" t="str">
            <v>Other Provisions</v>
          </cell>
          <cell r="M555" t="e">
            <v>#N/A</v>
          </cell>
          <cell r="N555" t="str">
            <v>Other Prov-Prior Yr Act</v>
          </cell>
          <cell r="O555" t="str">
            <v>681511</v>
          </cell>
          <cell r="P555">
            <v>554</v>
          </cell>
          <cell r="Q555" t="str">
            <v>681511</v>
          </cell>
          <cell r="R555" t="str">
            <v>OTHPPYActv</v>
          </cell>
          <cell r="S555" t="str">
            <v>L</v>
          </cell>
          <cell r="T555" t="str">
            <v>6815.OTH</v>
          </cell>
          <cell r="U555" t="str">
            <v>Provs - Prior Year Activity - Other Provisions</v>
          </cell>
        </row>
        <row r="556">
          <cell r="A556">
            <v>166</v>
          </cell>
          <cell r="B556" t="str">
            <v>Balance Sheet</v>
          </cell>
          <cell r="C556">
            <v>166</v>
          </cell>
          <cell r="D556" t="str">
            <v>Net Assets</v>
          </cell>
          <cell r="E556">
            <v>462</v>
          </cell>
          <cell r="F556" t="str">
            <v>Creditors</v>
          </cell>
          <cell r="G556">
            <v>481</v>
          </cell>
          <cell r="H556" t="str">
            <v>Provisions</v>
          </cell>
          <cell r="I556">
            <v>481</v>
          </cell>
          <cell r="J556" t="str">
            <v>Provisions</v>
          </cell>
          <cell r="K556">
            <v>553</v>
          </cell>
          <cell r="L556" t="str">
            <v>Other Provisions</v>
          </cell>
          <cell r="M556" t="e">
            <v>#N/A</v>
          </cell>
          <cell r="N556" t="str">
            <v>Other Prov-Chrg to P&amp;L</v>
          </cell>
          <cell r="O556" t="str">
            <v>682011</v>
          </cell>
          <cell r="P556">
            <v>555</v>
          </cell>
          <cell r="Q556" t="str">
            <v>682011</v>
          </cell>
          <cell r="R556" t="str">
            <v>OTHPChgP&amp;L</v>
          </cell>
          <cell r="S556" t="str">
            <v>L</v>
          </cell>
          <cell r="T556" t="str">
            <v>6820.OTH</v>
          </cell>
          <cell r="U556" t="str">
            <v>Provs - Charged to Profit and Loss - Other Provisions</v>
          </cell>
        </row>
        <row r="557">
          <cell r="A557">
            <v>166</v>
          </cell>
          <cell r="B557" t="str">
            <v>Balance Sheet</v>
          </cell>
          <cell r="C557">
            <v>166</v>
          </cell>
          <cell r="D557" t="str">
            <v>Net Assets</v>
          </cell>
          <cell r="E557">
            <v>462</v>
          </cell>
          <cell r="F557" t="str">
            <v>Creditors</v>
          </cell>
          <cell r="G557">
            <v>481</v>
          </cell>
          <cell r="H557" t="str">
            <v>Provisions</v>
          </cell>
          <cell r="I557">
            <v>481</v>
          </cell>
          <cell r="J557" t="str">
            <v>Provisions</v>
          </cell>
          <cell r="K557">
            <v>553</v>
          </cell>
          <cell r="L557" t="str">
            <v>Other Provisions</v>
          </cell>
          <cell r="M557" t="e">
            <v>#N/A</v>
          </cell>
          <cell r="N557" t="str">
            <v>Other Prov-Rel to P&amp;L</v>
          </cell>
          <cell r="O557" t="str">
            <v>682511</v>
          </cell>
          <cell r="P557">
            <v>556</v>
          </cell>
          <cell r="Q557" t="str">
            <v>682511</v>
          </cell>
          <cell r="R557" t="str">
            <v>OTHPRelP&amp;L</v>
          </cell>
          <cell r="S557" t="str">
            <v>L</v>
          </cell>
          <cell r="T557" t="str">
            <v>6825.OTH</v>
          </cell>
          <cell r="U557" t="str">
            <v>Provs - Released to Profit and Loss - Other Provisions</v>
          </cell>
        </row>
        <row r="558">
          <cell r="A558">
            <v>166</v>
          </cell>
          <cell r="B558" t="str">
            <v>Balance Sheet</v>
          </cell>
          <cell r="C558">
            <v>166</v>
          </cell>
          <cell r="D558" t="str">
            <v>Net Assets</v>
          </cell>
          <cell r="E558">
            <v>462</v>
          </cell>
          <cell r="F558" t="str">
            <v>Creditors</v>
          </cell>
          <cell r="G558">
            <v>481</v>
          </cell>
          <cell r="H558" t="str">
            <v>Provisions</v>
          </cell>
          <cell r="I558">
            <v>481</v>
          </cell>
          <cell r="J558" t="str">
            <v>Provisions</v>
          </cell>
          <cell r="K558">
            <v>553</v>
          </cell>
          <cell r="L558" t="str">
            <v>Other Provisions</v>
          </cell>
          <cell r="M558" t="e">
            <v>#N/A</v>
          </cell>
          <cell r="N558" t="str">
            <v>Other Prov-Utilisation</v>
          </cell>
          <cell r="O558" t="str">
            <v>683011</v>
          </cell>
          <cell r="P558">
            <v>557</v>
          </cell>
          <cell r="Q558" t="str">
            <v>683011</v>
          </cell>
          <cell r="R558" t="str">
            <v>OTHPUtilis</v>
          </cell>
          <cell r="S558" t="str">
            <v>L</v>
          </cell>
          <cell r="T558" t="str">
            <v>6830.OTH</v>
          </cell>
          <cell r="U558" t="str">
            <v>Provs - Utilisation - Other Provisions</v>
          </cell>
        </row>
        <row r="559">
          <cell r="A559">
            <v>166</v>
          </cell>
          <cell r="B559" t="str">
            <v>Balance Sheet</v>
          </cell>
          <cell r="C559">
            <v>166</v>
          </cell>
          <cell r="D559" t="str">
            <v>Net Assets</v>
          </cell>
          <cell r="E559">
            <v>462</v>
          </cell>
          <cell r="F559" t="str">
            <v>Creditors</v>
          </cell>
          <cell r="G559">
            <v>481</v>
          </cell>
          <cell r="H559" t="str">
            <v>Provisions</v>
          </cell>
          <cell r="I559">
            <v>481</v>
          </cell>
          <cell r="J559" t="str">
            <v>Provisions</v>
          </cell>
          <cell r="K559">
            <v>553</v>
          </cell>
          <cell r="L559" t="str">
            <v>Other Provisions</v>
          </cell>
          <cell r="M559" t="e">
            <v>#N/A</v>
          </cell>
          <cell r="N559" t="str">
            <v>Other Prov-At Acquis</v>
          </cell>
          <cell r="O559" t="str">
            <v>684011</v>
          </cell>
          <cell r="P559">
            <v>558</v>
          </cell>
          <cell r="Q559" t="str">
            <v>684011</v>
          </cell>
          <cell r="R559" t="str">
            <v>OTHPAtAcq</v>
          </cell>
          <cell r="S559" t="str">
            <v>L</v>
          </cell>
          <cell r="T559" t="str">
            <v>6840.OTH</v>
          </cell>
          <cell r="U559" t="str">
            <v>Provs - at Acquisition - Other Provisions</v>
          </cell>
        </row>
        <row r="560">
          <cell r="A560">
            <v>166</v>
          </cell>
          <cell r="B560" t="str">
            <v>Balance Sheet</v>
          </cell>
          <cell r="C560">
            <v>166</v>
          </cell>
          <cell r="D560" t="str">
            <v>Net Assets</v>
          </cell>
          <cell r="E560">
            <v>462</v>
          </cell>
          <cell r="F560" t="str">
            <v>Creditors</v>
          </cell>
          <cell r="G560">
            <v>481</v>
          </cell>
          <cell r="H560" t="str">
            <v>Provisions</v>
          </cell>
          <cell r="I560">
            <v>481</v>
          </cell>
          <cell r="J560" t="str">
            <v>Provisions</v>
          </cell>
          <cell r="K560">
            <v>553</v>
          </cell>
          <cell r="L560" t="str">
            <v>Other Provisions</v>
          </cell>
          <cell r="M560" t="e">
            <v>#N/A</v>
          </cell>
          <cell r="N560" t="str">
            <v>Other Prov-At Disposal</v>
          </cell>
          <cell r="O560" t="str">
            <v>685011</v>
          </cell>
          <cell r="P560">
            <v>559</v>
          </cell>
          <cell r="Q560" t="str">
            <v>685011</v>
          </cell>
          <cell r="R560" t="str">
            <v>OTHPAtDisp</v>
          </cell>
          <cell r="S560" t="str">
            <v>L</v>
          </cell>
          <cell r="T560" t="str">
            <v>6850.OTH</v>
          </cell>
          <cell r="U560" t="str">
            <v>Provs - Bal at Disposal - Other Provisions</v>
          </cell>
        </row>
        <row r="561">
          <cell r="A561">
            <v>166</v>
          </cell>
          <cell r="B561" t="str">
            <v>Balance Sheet</v>
          </cell>
          <cell r="C561">
            <v>166</v>
          </cell>
          <cell r="D561" t="str">
            <v>Net Assets</v>
          </cell>
          <cell r="E561">
            <v>462</v>
          </cell>
          <cell r="F561" t="str">
            <v>Creditors</v>
          </cell>
          <cell r="G561">
            <v>481</v>
          </cell>
          <cell r="H561" t="str">
            <v>Provisions</v>
          </cell>
          <cell r="I561">
            <v>481</v>
          </cell>
          <cell r="J561" t="str">
            <v>Provisions</v>
          </cell>
          <cell r="K561">
            <v>553</v>
          </cell>
          <cell r="L561" t="str">
            <v>Other Provisions</v>
          </cell>
          <cell r="M561" t="e">
            <v>#N/A</v>
          </cell>
          <cell r="N561" t="str">
            <v>Other Prov-Reclass</v>
          </cell>
          <cell r="O561" t="str">
            <v>687011</v>
          </cell>
          <cell r="P561">
            <v>560</v>
          </cell>
          <cell r="Q561" t="str">
            <v>687011</v>
          </cell>
          <cell r="R561" t="str">
            <v>OTHPReclas</v>
          </cell>
          <cell r="S561" t="str">
            <v>L</v>
          </cell>
          <cell r="T561" t="str">
            <v>6870.OTH</v>
          </cell>
          <cell r="U561" t="str">
            <v>Provs - Balance Sheet Reclassification - Other Provisions</v>
          </cell>
        </row>
        <row r="562">
          <cell r="A562">
            <v>166</v>
          </cell>
          <cell r="B562" t="str">
            <v>Balance Sheet</v>
          </cell>
          <cell r="C562">
            <v>166</v>
          </cell>
          <cell r="D562" t="str">
            <v>Net Assets</v>
          </cell>
          <cell r="E562">
            <v>462</v>
          </cell>
          <cell r="F562" t="str">
            <v>Creditors</v>
          </cell>
          <cell r="G562">
            <v>481</v>
          </cell>
          <cell r="H562" t="str">
            <v>Provisions</v>
          </cell>
          <cell r="I562">
            <v>481</v>
          </cell>
          <cell r="J562" t="str">
            <v>Provisions</v>
          </cell>
          <cell r="K562">
            <v>553</v>
          </cell>
          <cell r="L562" t="str">
            <v>Other Provisions</v>
          </cell>
          <cell r="M562" t="e">
            <v>#N/A</v>
          </cell>
          <cell r="N562" t="str">
            <v>Other Prov-Oth Movement</v>
          </cell>
          <cell r="O562" t="str">
            <v>688011</v>
          </cell>
          <cell r="P562">
            <v>561</v>
          </cell>
          <cell r="Q562" t="str">
            <v>688011</v>
          </cell>
          <cell r="R562" t="str">
            <v>OTHPOthMvt</v>
          </cell>
          <cell r="S562" t="str">
            <v>L</v>
          </cell>
          <cell r="T562" t="str">
            <v>6880.OTH</v>
          </cell>
          <cell r="U562" t="str">
            <v>Provs - Other Movements - Other Provisions</v>
          </cell>
        </row>
        <row r="563">
          <cell r="A563">
            <v>166</v>
          </cell>
          <cell r="B563" t="str">
            <v>Balance Sheet</v>
          </cell>
          <cell r="C563">
            <v>562</v>
          </cell>
          <cell r="D563" t="str">
            <v>Total Capitalization</v>
          </cell>
          <cell r="E563">
            <v>562</v>
          </cell>
          <cell r="F563" t="str">
            <v>Equity Shareholders Funds</v>
          </cell>
          <cell r="G563">
            <v>562</v>
          </cell>
          <cell r="H563" t="str">
            <v>Equity Shareholders Funds</v>
          </cell>
          <cell r="I563">
            <v>562</v>
          </cell>
          <cell r="J563" t="str">
            <v>Equity Shareholders Funds</v>
          </cell>
          <cell r="K563">
            <v>562</v>
          </cell>
          <cell r="L563" t="str">
            <v>Common Stock</v>
          </cell>
          <cell r="M563" t="e">
            <v>#N/A</v>
          </cell>
          <cell r="N563" t="str">
            <v>Common Stock-Beg Bal</v>
          </cell>
          <cell r="O563" t="str">
            <v>711000</v>
          </cell>
          <cell r="P563">
            <v>562</v>
          </cell>
          <cell r="Q563" t="str">
            <v>711000</v>
          </cell>
          <cell r="R563" t="str">
            <v>CStkBegBal</v>
          </cell>
          <cell r="S563" t="str">
            <v>Q</v>
          </cell>
          <cell r="T563" t="str">
            <v>7110.ORD.NGGP</v>
          </cell>
          <cell r="U563" t="str">
            <v>Share Capital - Beginning Balance-ORDINARY</v>
          </cell>
        </row>
        <row r="564">
          <cell r="A564">
            <v>166</v>
          </cell>
          <cell r="B564" t="str">
            <v>Balance Sheet</v>
          </cell>
          <cell r="C564">
            <v>562</v>
          </cell>
          <cell r="D564" t="str">
            <v>Total Capitalization</v>
          </cell>
          <cell r="E564">
            <v>562</v>
          </cell>
          <cell r="F564" t="str">
            <v>Equity Shareholders Funds</v>
          </cell>
          <cell r="G564">
            <v>562</v>
          </cell>
          <cell r="H564" t="str">
            <v>Equity Shareholders Funds</v>
          </cell>
          <cell r="I564">
            <v>562</v>
          </cell>
          <cell r="J564" t="str">
            <v>Equity Shareholders Funds</v>
          </cell>
          <cell r="K564">
            <v>562</v>
          </cell>
          <cell r="L564" t="str">
            <v>Common Stock</v>
          </cell>
          <cell r="M564" t="e">
            <v>#N/A</v>
          </cell>
          <cell r="N564" t="str">
            <v>Common Stock-Beg Bal-NE Elim</v>
          </cell>
          <cell r="O564" t="e">
            <v>#N/A</v>
          </cell>
          <cell r="P564">
            <v>563</v>
          </cell>
          <cell r="Q564" t="str">
            <v>7110NE</v>
          </cell>
          <cell r="R564" t="str">
            <v>CStk BB NE</v>
          </cell>
          <cell r="S564" t="str">
            <v>Q</v>
          </cell>
          <cell r="T564" t="str">
            <v>7110.ORD.NGGP</v>
          </cell>
          <cell r="U564" t="str">
            <v>Share Capital - Beginning Balance-ORDINARY</v>
          </cell>
        </row>
        <row r="565">
          <cell r="A565">
            <v>166</v>
          </cell>
          <cell r="B565" t="str">
            <v>Balance Sheet</v>
          </cell>
          <cell r="C565">
            <v>562</v>
          </cell>
          <cell r="D565" t="str">
            <v>Total Capitalization</v>
          </cell>
          <cell r="E565">
            <v>562</v>
          </cell>
          <cell r="F565" t="str">
            <v>Equity Shareholders Funds</v>
          </cell>
          <cell r="G565">
            <v>562</v>
          </cell>
          <cell r="H565" t="str">
            <v>Equity Shareholders Funds</v>
          </cell>
          <cell r="I565">
            <v>562</v>
          </cell>
          <cell r="J565" t="str">
            <v>Equity Shareholders Funds</v>
          </cell>
          <cell r="K565">
            <v>562</v>
          </cell>
          <cell r="L565" t="str">
            <v>Common Stock</v>
          </cell>
          <cell r="M565" t="e">
            <v>#N/A</v>
          </cell>
          <cell r="N565" t="str">
            <v>Common Stock-Beg Bal-NY Elim</v>
          </cell>
          <cell r="O565" t="e">
            <v>#N/A</v>
          </cell>
          <cell r="P565">
            <v>564</v>
          </cell>
          <cell r="Q565" t="str">
            <v>7110NY</v>
          </cell>
          <cell r="R565" t="str">
            <v>CStk BB NY</v>
          </cell>
          <cell r="S565" t="str">
            <v>Q</v>
          </cell>
          <cell r="T565" t="str">
            <v>7110.ORD.NGGP</v>
          </cell>
          <cell r="U565" t="str">
            <v>Share Capital - Beginning Balance-ORDINARY</v>
          </cell>
        </row>
        <row r="566">
          <cell r="A566">
            <v>166</v>
          </cell>
          <cell r="B566" t="str">
            <v>Balance Sheet</v>
          </cell>
          <cell r="C566">
            <v>562</v>
          </cell>
          <cell r="D566" t="str">
            <v>Total Capitalization</v>
          </cell>
          <cell r="E566">
            <v>562</v>
          </cell>
          <cell r="F566" t="str">
            <v>Equity Shareholders Funds</v>
          </cell>
          <cell r="G566">
            <v>562</v>
          </cell>
          <cell r="H566" t="str">
            <v>Equity Shareholders Funds</v>
          </cell>
          <cell r="I566">
            <v>562</v>
          </cell>
          <cell r="J566" t="str">
            <v>Equity Shareholders Funds</v>
          </cell>
          <cell r="K566">
            <v>562</v>
          </cell>
          <cell r="L566" t="str">
            <v>Common Stock</v>
          </cell>
          <cell r="M566" t="e">
            <v>#N/A</v>
          </cell>
          <cell r="N566" t="str">
            <v>Common Stock-Beg Bal-ALL Elim</v>
          </cell>
          <cell r="O566" t="e">
            <v>#N/A</v>
          </cell>
          <cell r="P566">
            <v>565</v>
          </cell>
          <cell r="Q566" t="str">
            <v>7110AL</v>
          </cell>
          <cell r="R566" t="str">
            <v>CStk BB AL</v>
          </cell>
          <cell r="S566" t="str">
            <v>Q</v>
          </cell>
          <cell r="T566" t="str">
            <v>7110.ORD.NGGP</v>
          </cell>
          <cell r="U566" t="str">
            <v>Share Capital - Beginning Balance-ORDINARY</v>
          </cell>
        </row>
        <row r="567">
          <cell r="A567">
            <v>166</v>
          </cell>
          <cell r="B567" t="str">
            <v>Balance Sheet</v>
          </cell>
          <cell r="C567">
            <v>562</v>
          </cell>
          <cell r="D567" t="str">
            <v>Total Capitalization</v>
          </cell>
          <cell r="E567">
            <v>562</v>
          </cell>
          <cell r="F567" t="str">
            <v>Equity Shareholders Funds</v>
          </cell>
          <cell r="G567">
            <v>562</v>
          </cell>
          <cell r="H567" t="str">
            <v>Equity Shareholders Funds</v>
          </cell>
          <cell r="I567">
            <v>562</v>
          </cell>
          <cell r="J567" t="str">
            <v>Equity Shareholders Funds</v>
          </cell>
          <cell r="K567">
            <v>562</v>
          </cell>
          <cell r="L567" t="str">
            <v>Common Stock</v>
          </cell>
          <cell r="M567" t="e">
            <v>#N/A</v>
          </cell>
          <cell r="N567" t="str">
            <v>Common Stock-PY Adj</v>
          </cell>
          <cell r="O567" t="str">
            <v>711500</v>
          </cell>
          <cell r="P567">
            <v>566</v>
          </cell>
          <cell r="Q567" t="str">
            <v>711500</v>
          </cell>
          <cell r="R567" t="str">
            <v>CStkPYAdj</v>
          </cell>
          <cell r="S567" t="str">
            <v>Q</v>
          </cell>
          <cell r="T567" t="str">
            <v>7115.ORD.NGGP</v>
          </cell>
          <cell r="U567" t="str">
            <v>Share Capital - Prior Year Adjustment-ORDINARY</v>
          </cell>
        </row>
        <row r="568">
          <cell r="A568">
            <v>166</v>
          </cell>
          <cell r="B568" t="str">
            <v>Balance Sheet</v>
          </cell>
          <cell r="C568">
            <v>562</v>
          </cell>
          <cell r="D568" t="str">
            <v>Total Capitalization</v>
          </cell>
          <cell r="E568">
            <v>562</v>
          </cell>
          <cell r="F568" t="str">
            <v>Equity Shareholders Funds</v>
          </cell>
          <cell r="G568">
            <v>562</v>
          </cell>
          <cell r="H568" t="str">
            <v>Equity Shareholders Funds</v>
          </cell>
          <cell r="I568">
            <v>562</v>
          </cell>
          <cell r="J568" t="str">
            <v>Equity Shareholders Funds</v>
          </cell>
          <cell r="K568">
            <v>562</v>
          </cell>
          <cell r="L568" t="str">
            <v>Common Stock</v>
          </cell>
          <cell r="M568" t="e">
            <v>#N/A</v>
          </cell>
          <cell r="N568" t="str">
            <v>Common Stock-Additions</v>
          </cell>
          <cell r="O568" t="str">
            <v>712000</v>
          </cell>
          <cell r="P568">
            <v>567</v>
          </cell>
          <cell r="Q568" t="str">
            <v>712000</v>
          </cell>
          <cell r="R568" t="str">
            <v>CStkAdds</v>
          </cell>
          <cell r="S568" t="str">
            <v>Q</v>
          </cell>
          <cell r="T568" t="str">
            <v>7120.ORD.NGGP</v>
          </cell>
          <cell r="U568" t="str">
            <v>Share Capital - Additions-ORDINARY</v>
          </cell>
        </row>
        <row r="569">
          <cell r="A569">
            <v>166</v>
          </cell>
          <cell r="B569" t="str">
            <v>Balance Sheet</v>
          </cell>
          <cell r="C569">
            <v>562</v>
          </cell>
          <cell r="D569" t="str">
            <v>Total Capitalization</v>
          </cell>
          <cell r="E569">
            <v>562</v>
          </cell>
          <cell r="F569" t="str">
            <v>Equity Shareholders Funds</v>
          </cell>
          <cell r="G569">
            <v>562</v>
          </cell>
          <cell r="H569" t="str">
            <v>Equity Shareholders Funds</v>
          </cell>
          <cell r="I569">
            <v>562</v>
          </cell>
          <cell r="J569" t="str">
            <v>Equity Shareholders Funds</v>
          </cell>
          <cell r="K569">
            <v>562</v>
          </cell>
          <cell r="L569" t="str">
            <v>Common Stock</v>
          </cell>
          <cell r="M569" t="e">
            <v>#N/A</v>
          </cell>
          <cell r="N569" t="str">
            <v>Common Stock-Additions-NE Elim</v>
          </cell>
          <cell r="O569" t="e">
            <v>#N/A</v>
          </cell>
          <cell r="P569">
            <v>568</v>
          </cell>
          <cell r="Q569" t="str">
            <v>7120NE</v>
          </cell>
          <cell r="R569" t="str">
            <v>CStkAdd NE</v>
          </cell>
          <cell r="S569" t="str">
            <v>Q</v>
          </cell>
          <cell r="T569" t="str">
            <v>7120.ORD.NGGP</v>
          </cell>
          <cell r="U569" t="str">
            <v>Share Capital - Additions-ORDINARY</v>
          </cell>
        </row>
        <row r="570">
          <cell r="A570">
            <v>166</v>
          </cell>
          <cell r="B570" t="str">
            <v>Balance Sheet</v>
          </cell>
          <cell r="C570">
            <v>562</v>
          </cell>
          <cell r="D570" t="str">
            <v>Total Capitalization</v>
          </cell>
          <cell r="E570">
            <v>562</v>
          </cell>
          <cell r="F570" t="str">
            <v>Equity Shareholders Funds</v>
          </cell>
          <cell r="G570">
            <v>562</v>
          </cell>
          <cell r="H570" t="str">
            <v>Equity Shareholders Funds</v>
          </cell>
          <cell r="I570">
            <v>562</v>
          </cell>
          <cell r="J570" t="str">
            <v>Equity Shareholders Funds</v>
          </cell>
          <cell r="K570">
            <v>562</v>
          </cell>
          <cell r="L570" t="str">
            <v>Common Stock</v>
          </cell>
          <cell r="M570" t="e">
            <v>#N/A</v>
          </cell>
          <cell r="N570" t="str">
            <v>Common Stock-Additions-NY Elim</v>
          </cell>
          <cell r="O570" t="e">
            <v>#N/A</v>
          </cell>
          <cell r="P570">
            <v>569</v>
          </cell>
          <cell r="Q570" t="str">
            <v>7120NY</v>
          </cell>
          <cell r="R570" t="str">
            <v>CStkAdd NY</v>
          </cell>
          <cell r="S570" t="str">
            <v>Q</v>
          </cell>
          <cell r="T570" t="str">
            <v>7120.ORD.NGGP</v>
          </cell>
          <cell r="U570" t="str">
            <v>Share Capital - Additions-ORDINARY</v>
          </cell>
        </row>
        <row r="571">
          <cell r="A571">
            <v>166</v>
          </cell>
          <cell r="B571" t="str">
            <v>Balance Sheet</v>
          </cell>
          <cell r="C571">
            <v>562</v>
          </cell>
          <cell r="D571" t="str">
            <v>Total Capitalization</v>
          </cell>
          <cell r="E571">
            <v>562</v>
          </cell>
          <cell r="F571" t="str">
            <v>Equity Shareholders Funds</v>
          </cell>
          <cell r="G571">
            <v>562</v>
          </cell>
          <cell r="H571" t="str">
            <v>Equity Shareholders Funds</v>
          </cell>
          <cell r="I571">
            <v>562</v>
          </cell>
          <cell r="J571" t="str">
            <v>Equity Shareholders Funds</v>
          </cell>
          <cell r="K571">
            <v>562</v>
          </cell>
          <cell r="L571" t="str">
            <v>Common Stock</v>
          </cell>
          <cell r="M571" t="e">
            <v>#N/A</v>
          </cell>
          <cell r="N571" t="str">
            <v>Common Stock-Additions-AL Elim</v>
          </cell>
          <cell r="O571" t="e">
            <v>#N/A</v>
          </cell>
          <cell r="P571">
            <v>570</v>
          </cell>
          <cell r="Q571" t="str">
            <v>7120AL</v>
          </cell>
          <cell r="R571" t="str">
            <v>CStkAdd AL</v>
          </cell>
          <cell r="S571" t="str">
            <v>Q</v>
          </cell>
          <cell r="T571" t="str">
            <v>7120.ORD.NGGP</v>
          </cell>
          <cell r="U571" t="str">
            <v>Share Capital - Additions-ORDINARY</v>
          </cell>
        </row>
        <row r="572">
          <cell r="A572">
            <v>166</v>
          </cell>
          <cell r="B572" t="str">
            <v>Balance Sheet</v>
          </cell>
          <cell r="C572">
            <v>562</v>
          </cell>
          <cell r="D572" t="str">
            <v>Total Capitalization</v>
          </cell>
          <cell r="E572">
            <v>562</v>
          </cell>
          <cell r="F572" t="str">
            <v>Equity Shareholders Funds</v>
          </cell>
          <cell r="G572">
            <v>562</v>
          </cell>
          <cell r="H572" t="str">
            <v>Equity Shareholders Funds</v>
          </cell>
          <cell r="I572">
            <v>562</v>
          </cell>
          <cell r="J572" t="str">
            <v>Equity Shareholders Funds</v>
          </cell>
          <cell r="K572">
            <v>562</v>
          </cell>
          <cell r="L572" t="str">
            <v>Common Stock</v>
          </cell>
          <cell r="M572" t="e">
            <v>#N/A</v>
          </cell>
          <cell r="N572" t="str">
            <v>Common Stock-Repurchases</v>
          </cell>
          <cell r="O572" t="str">
            <v>713000</v>
          </cell>
          <cell r="P572">
            <v>571</v>
          </cell>
          <cell r="Q572" t="str">
            <v>713000</v>
          </cell>
          <cell r="R572" t="str">
            <v>CStkReprch</v>
          </cell>
          <cell r="S572" t="str">
            <v>Q</v>
          </cell>
          <cell r="T572" t="str">
            <v>7130.ORD.NGGP</v>
          </cell>
          <cell r="U572" t="str">
            <v>Share Capital - Repurchases-ORDINARY</v>
          </cell>
        </row>
        <row r="573">
          <cell r="A573">
            <v>166</v>
          </cell>
          <cell r="B573" t="str">
            <v>Balance Sheet</v>
          </cell>
          <cell r="C573">
            <v>562</v>
          </cell>
          <cell r="D573" t="str">
            <v>Total Capitalization</v>
          </cell>
          <cell r="E573">
            <v>562</v>
          </cell>
          <cell r="F573" t="str">
            <v>Equity Shareholders Funds</v>
          </cell>
          <cell r="G573">
            <v>562</v>
          </cell>
          <cell r="H573" t="str">
            <v>Equity Shareholders Funds</v>
          </cell>
          <cell r="I573">
            <v>562</v>
          </cell>
          <cell r="J573" t="str">
            <v>Equity Shareholders Funds</v>
          </cell>
          <cell r="K573">
            <v>562</v>
          </cell>
          <cell r="L573" t="str">
            <v>Common Stock</v>
          </cell>
          <cell r="M573" t="e">
            <v>#N/A</v>
          </cell>
          <cell r="N573" t="str">
            <v>Common Stock-At Acquis</v>
          </cell>
          <cell r="O573" t="str">
            <v>714000</v>
          </cell>
          <cell r="P573">
            <v>572</v>
          </cell>
          <cell r="Q573" t="str">
            <v>714000</v>
          </cell>
          <cell r="R573" t="str">
            <v>CStkAtAcq</v>
          </cell>
          <cell r="S573" t="str">
            <v>Q</v>
          </cell>
          <cell r="T573" t="str">
            <v>7140.ORD.NGGP</v>
          </cell>
          <cell r="U573" t="str">
            <v>Share Capital - at Acquisition-ORDINARY</v>
          </cell>
        </row>
        <row r="574">
          <cell r="A574">
            <v>166</v>
          </cell>
          <cell r="B574" t="str">
            <v>Balance Sheet</v>
          </cell>
          <cell r="C574">
            <v>562</v>
          </cell>
          <cell r="D574" t="str">
            <v>Total Capitalization</v>
          </cell>
          <cell r="E574">
            <v>562</v>
          </cell>
          <cell r="F574" t="str">
            <v>Equity Shareholders Funds</v>
          </cell>
          <cell r="G574">
            <v>562</v>
          </cell>
          <cell r="H574" t="str">
            <v>Equity Shareholders Funds</v>
          </cell>
          <cell r="I574">
            <v>562</v>
          </cell>
          <cell r="J574" t="str">
            <v>Equity Shareholders Funds</v>
          </cell>
          <cell r="K574">
            <v>562</v>
          </cell>
          <cell r="L574" t="str">
            <v>Common Stock</v>
          </cell>
          <cell r="M574" t="e">
            <v>#N/A</v>
          </cell>
          <cell r="N574" t="str">
            <v>Common Stock-At Acquis-NE Elim</v>
          </cell>
          <cell r="O574" t="e">
            <v>#N/A</v>
          </cell>
          <cell r="P574">
            <v>573</v>
          </cell>
          <cell r="Q574" t="str">
            <v>7140NE</v>
          </cell>
          <cell r="R574" t="str">
            <v>CStkAcq NE</v>
          </cell>
          <cell r="S574" t="str">
            <v>Q</v>
          </cell>
          <cell r="T574" t="str">
            <v>7140.ORD.NGGP</v>
          </cell>
          <cell r="U574" t="str">
            <v>Share Capital - at Acquisition-ORDINARY</v>
          </cell>
        </row>
        <row r="575">
          <cell r="A575">
            <v>166</v>
          </cell>
          <cell r="B575" t="str">
            <v>Balance Sheet</v>
          </cell>
          <cell r="C575">
            <v>562</v>
          </cell>
          <cell r="D575" t="str">
            <v>Total Capitalization</v>
          </cell>
          <cell r="E575">
            <v>562</v>
          </cell>
          <cell r="F575" t="str">
            <v>Equity Shareholders Funds</v>
          </cell>
          <cell r="G575">
            <v>562</v>
          </cell>
          <cell r="H575" t="str">
            <v>Equity Shareholders Funds</v>
          </cell>
          <cell r="I575">
            <v>562</v>
          </cell>
          <cell r="J575" t="str">
            <v>Equity Shareholders Funds</v>
          </cell>
          <cell r="K575">
            <v>562</v>
          </cell>
          <cell r="L575" t="str">
            <v>Common Stock</v>
          </cell>
          <cell r="M575" t="e">
            <v>#N/A</v>
          </cell>
          <cell r="N575" t="str">
            <v>Common Stock-At Acquis-NY Elim</v>
          </cell>
          <cell r="O575" t="e">
            <v>#N/A</v>
          </cell>
          <cell r="P575">
            <v>574</v>
          </cell>
          <cell r="Q575" t="str">
            <v>7140NY</v>
          </cell>
          <cell r="R575" t="str">
            <v>CStkAcq NY</v>
          </cell>
          <cell r="S575" t="str">
            <v>Q</v>
          </cell>
          <cell r="T575" t="str">
            <v>7140.ORD.NGGP</v>
          </cell>
          <cell r="U575" t="str">
            <v>Share Capital - at Acquisition-ORDINARY</v>
          </cell>
        </row>
        <row r="576">
          <cell r="A576">
            <v>166</v>
          </cell>
          <cell r="B576" t="str">
            <v>Balance Sheet</v>
          </cell>
          <cell r="C576">
            <v>562</v>
          </cell>
          <cell r="D576" t="str">
            <v>Total Capitalization</v>
          </cell>
          <cell r="E576">
            <v>562</v>
          </cell>
          <cell r="F576" t="str">
            <v>Equity Shareholders Funds</v>
          </cell>
          <cell r="G576">
            <v>562</v>
          </cell>
          <cell r="H576" t="str">
            <v>Equity Shareholders Funds</v>
          </cell>
          <cell r="I576">
            <v>562</v>
          </cell>
          <cell r="J576" t="str">
            <v>Equity Shareholders Funds</v>
          </cell>
          <cell r="K576">
            <v>562</v>
          </cell>
          <cell r="L576" t="str">
            <v>Common Stock</v>
          </cell>
          <cell r="M576" t="e">
            <v>#N/A</v>
          </cell>
          <cell r="N576" t="str">
            <v>Common Stock-At Acquis-AL Elim</v>
          </cell>
          <cell r="O576" t="e">
            <v>#N/A</v>
          </cell>
          <cell r="P576">
            <v>575</v>
          </cell>
          <cell r="Q576" t="str">
            <v>7140AL</v>
          </cell>
          <cell r="R576" t="str">
            <v>CStkAcq AL</v>
          </cell>
          <cell r="S576" t="str">
            <v>Q</v>
          </cell>
          <cell r="T576" t="str">
            <v>7140.ORD.NGGP</v>
          </cell>
          <cell r="U576" t="str">
            <v>Share Capital - at Acquisition-ORDINARY</v>
          </cell>
        </row>
        <row r="577">
          <cell r="A577">
            <v>166</v>
          </cell>
          <cell r="B577" t="str">
            <v>Balance Sheet</v>
          </cell>
          <cell r="C577">
            <v>562</v>
          </cell>
          <cell r="D577" t="str">
            <v>Total Capitalization</v>
          </cell>
          <cell r="E577">
            <v>562</v>
          </cell>
          <cell r="F577" t="str">
            <v>Equity Shareholders Funds</v>
          </cell>
          <cell r="G577">
            <v>562</v>
          </cell>
          <cell r="H577" t="str">
            <v>Equity Shareholders Funds</v>
          </cell>
          <cell r="I577">
            <v>562</v>
          </cell>
          <cell r="J577" t="str">
            <v>Equity Shareholders Funds</v>
          </cell>
          <cell r="K577">
            <v>562</v>
          </cell>
          <cell r="L577" t="str">
            <v>Common Stock</v>
          </cell>
          <cell r="M577" t="e">
            <v>#N/A</v>
          </cell>
          <cell r="N577" t="str">
            <v>Common Stock-At Disposal</v>
          </cell>
          <cell r="O577" t="str">
            <v>715000</v>
          </cell>
          <cell r="P577">
            <v>576</v>
          </cell>
          <cell r="Q577" t="str">
            <v>715000</v>
          </cell>
          <cell r="R577" t="str">
            <v>CStkAtDisp</v>
          </cell>
          <cell r="S577" t="str">
            <v>Q</v>
          </cell>
          <cell r="T577" t="str">
            <v>7150.ORD.NGGP</v>
          </cell>
          <cell r="U577" t="str">
            <v>Share Capital - Bal at Disposal-ORDINARY</v>
          </cell>
        </row>
        <row r="578">
          <cell r="A578">
            <v>166</v>
          </cell>
          <cell r="B578" t="str">
            <v>Balance Sheet</v>
          </cell>
          <cell r="C578">
            <v>562</v>
          </cell>
          <cell r="D578" t="str">
            <v>Total Capitalization</v>
          </cell>
          <cell r="E578">
            <v>562</v>
          </cell>
          <cell r="F578" t="str">
            <v>Equity Shareholders Funds</v>
          </cell>
          <cell r="G578">
            <v>562</v>
          </cell>
          <cell r="H578" t="str">
            <v>Equity Shareholders Funds</v>
          </cell>
          <cell r="I578">
            <v>562</v>
          </cell>
          <cell r="J578" t="str">
            <v>Equity Shareholders Funds</v>
          </cell>
          <cell r="K578">
            <v>562</v>
          </cell>
          <cell r="L578" t="str">
            <v>Common Stock</v>
          </cell>
          <cell r="M578" t="e">
            <v>#N/A</v>
          </cell>
          <cell r="N578" t="str">
            <v>Common Stock-At Disp-NE Elim</v>
          </cell>
          <cell r="O578" t="e">
            <v>#N/A</v>
          </cell>
          <cell r="P578">
            <v>577</v>
          </cell>
          <cell r="Q578" t="str">
            <v>7150NE</v>
          </cell>
          <cell r="R578" t="str">
            <v>CStkDispNE</v>
          </cell>
          <cell r="S578" t="str">
            <v>Q</v>
          </cell>
          <cell r="T578" t="str">
            <v>7150.ORD.NGGP</v>
          </cell>
          <cell r="U578" t="str">
            <v>Share Capital - Bal at Disposal-ORDINARY</v>
          </cell>
        </row>
        <row r="579">
          <cell r="A579">
            <v>166</v>
          </cell>
          <cell r="B579" t="str">
            <v>Balance Sheet</v>
          </cell>
          <cell r="C579">
            <v>562</v>
          </cell>
          <cell r="D579" t="str">
            <v>Total Capitalization</v>
          </cell>
          <cell r="E579">
            <v>562</v>
          </cell>
          <cell r="F579" t="str">
            <v>Equity Shareholders Funds</v>
          </cell>
          <cell r="G579">
            <v>562</v>
          </cell>
          <cell r="H579" t="str">
            <v>Equity Shareholders Funds</v>
          </cell>
          <cell r="I579">
            <v>562</v>
          </cell>
          <cell r="J579" t="str">
            <v>Equity Shareholders Funds</v>
          </cell>
          <cell r="K579">
            <v>562</v>
          </cell>
          <cell r="L579" t="str">
            <v>Common Stock</v>
          </cell>
          <cell r="M579" t="e">
            <v>#N/A</v>
          </cell>
          <cell r="N579" t="str">
            <v>Common Stock-At Disp-NY Elim</v>
          </cell>
          <cell r="O579" t="e">
            <v>#N/A</v>
          </cell>
          <cell r="P579">
            <v>578</v>
          </cell>
          <cell r="Q579" t="str">
            <v>7150NY</v>
          </cell>
          <cell r="R579" t="str">
            <v>CStkDispNY</v>
          </cell>
          <cell r="S579" t="str">
            <v>Q</v>
          </cell>
          <cell r="T579" t="str">
            <v>7150.ORD.NGGP</v>
          </cell>
          <cell r="U579" t="str">
            <v>Share Capital - Bal at Disposal-ORDINARY</v>
          </cell>
        </row>
        <row r="580">
          <cell r="A580">
            <v>166</v>
          </cell>
          <cell r="B580" t="str">
            <v>Balance Sheet</v>
          </cell>
          <cell r="C580">
            <v>562</v>
          </cell>
          <cell r="D580" t="str">
            <v>Total Capitalization</v>
          </cell>
          <cell r="E580">
            <v>562</v>
          </cell>
          <cell r="F580" t="str">
            <v>Equity Shareholders Funds</v>
          </cell>
          <cell r="G580">
            <v>562</v>
          </cell>
          <cell r="H580" t="str">
            <v>Equity Shareholders Funds</v>
          </cell>
          <cell r="I580">
            <v>562</v>
          </cell>
          <cell r="J580" t="str">
            <v>Equity Shareholders Funds</v>
          </cell>
          <cell r="K580">
            <v>562</v>
          </cell>
          <cell r="L580" t="str">
            <v>Common Stock</v>
          </cell>
          <cell r="M580" t="e">
            <v>#N/A</v>
          </cell>
          <cell r="N580" t="str">
            <v>Common Stock-At Disp-AL Elim</v>
          </cell>
          <cell r="O580" t="e">
            <v>#N/A</v>
          </cell>
          <cell r="P580">
            <v>579</v>
          </cell>
          <cell r="Q580" t="str">
            <v>7150AL</v>
          </cell>
          <cell r="R580" t="str">
            <v>CStkDispAL</v>
          </cell>
          <cell r="S580" t="str">
            <v>Q</v>
          </cell>
          <cell r="T580" t="str">
            <v>7150.ORD.NGGP</v>
          </cell>
          <cell r="U580" t="str">
            <v>Share Capital - Bal at Disposal-ORDINARY</v>
          </cell>
        </row>
        <row r="581">
          <cell r="A581">
            <v>166</v>
          </cell>
          <cell r="B581" t="str">
            <v>Balance Sheet</v>
          </cell>
          <cell r="C581">
            <v>562</v>
          </cell>
          <cell r="D581" t="str">
            <v>Total Capitalization</v>
          </cell>
          <cell r="E581">
            <v>562</v>
          </cell>
          <cell r="F581" t="str">
            <v>Equity Shareholders Funds</v>
          </cell>
          <cell r="G581">
            <v>562</v>
          </cell>
          <cell r="H581" t="str">
            <v>Equity Shareholders Funds</v>
          </cell>
          <cell r="I581">
            <v>562</v>
          </cell>
          <cell r="J581" t="str">
            <v>Equity Shareholders Funds</v>
          </cell>
          <cell r="K581">
            <v>562</v>
          </cell>
          <cell r="L581" t="str">
            <v>Common Stock</v>
          </cell>
          <cell r="M581" t="e">
            <v>#N/A</v>
          </cell>
          <cell r="N581" t="str">
            <v>Common Stock-Oth Movements</v>
          </cell>
          <cell r="O581" t="str">
            <v>718000</v>
          </cell>
          <cell r="P581">
            <v>580</v>
          </cell>
          <cell r="Q581" t="str">
            <v>718000</v>
          </cell>
          <cell r="R581" t="str">
            <v>CStkOthMvt</v>
          </cell>
          <cell r="S581" t="str">
            <v>Q</v>
          </cell>
          <cell r="T581" t="str">
            <v>7180.ORD.NGGP</v>
          </cell>
          <cell r="U581" t="str">
            <v>Share Capital - Other Movements-ORDINARY</v>
          </cell>
        </row>
        <row r="582">
          <cell r="A582">
            <v>166</v>
          </cell>
          <cell r="B582" t="str">
            <v>Balance Sheet</v>
          </cell>
          <cell r="C582">
            <v>562</v>
          </cell>
          <cell r="D582" t="str">
            <v>Total Capitalization</v>
          </cell>
          <cell r="E582">
            <v>562</v>
          </cell>
          <cell r="F582" t="str">
            <v>Equity Shareholders Funds</v>
          </cell>
          <cell r="G582">
            <v>562</v>
          </cell>
          <cell r="H582" t="str">
            <v>Equity Shareholders Funds</v>
          </cell>
          <cell r="I582">
            <v>562</v>
          </cell>
          <cell r="J582" t="str">
            <v>Equity Shareholders Funds</v>
          </cell>
          <cell r="K582">
            <v>562</v>
          </cell>
          <cell r="L582" t="str">
            <v>Common Stock</v>
          </cell>
          <cell r="M582" t="e">
            <v>#N/A</v>
          </cell>
          <cell r="N582" t="str">
            <v>Common Stock-Oth Mvt-NE Elim</v>
          </cell>
          <cell r="O582" t="e">
            <v>#N/A</v>
          </cell>
          <cell r="P582">
            <v>581</v>
          </cell>
          <cell r="Q582" t="str">
            <v>7180NE</v>
          </cell>
          <cell r="R582" t="str">
            <v>CStk OM NE</v>
          </cell>
          <cell r="S582" t="str">
            <v>Q</v>
          </cell>
          <cell r="T582" t="str">
            <v>7180.ORD.NGGP</v>
          </cell>
          <cell r="U582" t="str">
            <v>Share Capital - Other Movements-ORDINARY</v>
          </cell>
        </row>
        <row r="583">
          <cell r="A583">
            <v>166</v>
          </cell>
          <cell r="B583" t="str">
            <v>Balance Sheet</v>
          </cell>
          <cell r="C583">
            <v>562</v>
          </cell>
          <cell r="D583" t="str">
            <v>Total Capitalization</v>
          </cell>
          <cell r="E583">
            <v>562</v>
          </cell>
          <cell r="F583" t="str">
            <v>Equity Shareholders Funds</v>
          </cell>
          <cell r="G583">
            <v>562</v>
          </cell>
          <cell r="H583" t="str">
            <v>Equity Shareholders Funds</v>
          </cell>
          <cell r="I583">
            <v>562</v>
          </cell>
          <cell r="J583" t="str">
            <v>Equity Shareholders Funds</v>
          </cell>
          <cell r="K583">
            <v>562</v>
          </cell>
          <cell r="L583" t="str">
            <v>Common Stock</v>
          </cell>
          <cell r="M583" t="e">
            <v>#N/A</v>
          </cell>
          <cell r="N583" t="str">
            <v>Common Stock-Oth Mvt-NY Elim</v>
          </cell>
          <cell r="O583" t="e">
            <v>#N/A</v>
          </cell>
          <cell r="P583">
            <v>582</v>
          </cell>
          <cell r="Q583" t="str">
            <v>7180NY</v>
          </cell>
          <cell r="R583" t="str">
            <v>CStk OM NY</v>
          </cell>
          <cell r="S583" t="str">
            <v>Q</v>
          </cell>
          <cell r="T583" t="str">
            <v>7180.ORD.NGGP</v>
          </cell>
          <cell r="U583" t="str">
            <v>Share Capital - Other Movements-ORDINARY</v>
          </cell>
        </row>
        <row r="584">
          <cell r="A584">
            <v>166</v>
          </cell>
          <cell r="B584" t="str">
            <v>Balance Sheet</v>
          </cell>
          <cell r="C584">
            <v>562</v>
          </cell>
          <cell r="D584" t="str">
            <v>Total Capitalization</v>
          </cell>
          <cell r="E584">
            <v>562</v>
          </cell>
          <cell r="F584" t="str">
            <v>Equity Shareholders Funds</v>
          </cell>
          <cell r="G584">
            <v>562</v>
          </cell>
          <cell r="H584" t="str">
            <v>Equity Shareholders Funds</v>
          </cell>
          <cell r="I584">
            <v>562</v>
          </cell>
          <cell r="J584" t="str">
            <v>Equity Shareholders Funds</v>
          </cell>
          <cell r="K584">
            <v>562</v>
          </cell>
          <cell r="L584" t="str">
            <v>Common Stock</v>
          </cell>
          <cell r="M584" t="e">
            <v>#N/A</v>
          </cell>
          <cell r="N584" t="str">
            <v>Common Stock-Oth Mvt-ALL Elim</v>
          </cell>
          <cell r="O584" t="e">
            <v>#N/A</v>
          </cell>
          <cell r="P584">
            <v>583</v>
          </cell>
          <cell r="Q584" t="str">
            <v>7180AL</v>
          </cell>
          <cell r="R584" t="str">
            <v>CStk OM AL</v>
          </cell>
          <cell r="S584" t="str">
            <v>Q</v>
          </cell>
          <cell r="T584" t="str">
            <v>7180.ORD.NGGP</v>
          </cell>
          <cell r="U584" t="str">
            <v>Share Capital - Other Movements-ORDINARY</v>
          </cell>
        </row>
        <row r="585">
          <cell r="A585">
            <v>166</v>
          </cell>
          <cell r="B585" t="str">
            <v>Balance Sheet</v>
          </cell>
          <cell r="C585">
            <v>562</v>
          </cell>
          <cell r="D585" t="str">
            <v>Total Capitalization</v>
          </cell>
          <cell r="E585">
            <v>562</v>
          </cell>
          <cell r="F585" t="str">
            <v>Equity Shareholders Funds</v>
          </cell>
          <cell r="G585">
            <v>562</v>
          </cell>
          <cell r="H585" t="str">
            <v>Equity Shareholders Funds</v>
          </cell>
          <cell r="I585">
            <v>562</v>
          </cell>
          <cell r="J585" t="str">
            <v>Equity Shareholders Funds</v>
          </cell>
          <cell r="K585">
            <v>584</v>
          </cell>
          <cell r="L585" t="str">
            <v>Other Paid-in Capital</v>
          </cell>
          <cell r="M585" t="e">
            <v>#N/A</v>
          </cell>
          <cell r="N585" t="str">
            <v>OPIC-Beg Balance</v>
          </cell>
          <cell r="O585" t="str">
            <v>721000</v>
          </cell>
          <cell r="P585">
            <v>584</v>
          </cell>
          <cell r="Q585" t="str">
            <v>721000</v>
          </cell>
          <cell r="R585" t="str">
            <v>OPICBegBal</v>
          </cell>
          <cell r="S585" t="str">
            <v>Q</v>
          </cell>
          <cell r="T585" t="str">
            <v>7210.ORD.NGGP</v>
          </cell>
          <cell r="U585" t="str">
            <v>Share Premium - Beginning Balance-ORDINARY</v>
          </cell>
        </row>
        <row r="586">
          <cell r="A586">
            <v>166</v>
          </cell>
          <cell r="B586" t="str">
            <v>Balance Sheet</v>
          </cell>
          <cell r="C586">
            <v>562</v>
          </cell>
          <cell r="D586" t="str">
            <v>Total Capitalization</v>
          </cell>
          <cell r="E586">
            <v>562</v>
          </cell>
          <cell r="F586" t="str">
            <v>Equity Shareholders Funds</v>
          </cell>
          <cell r="G586">
            <v>562</v>
          </cell>
          <cell r="H586" t="str">
            <v>Equity Shareholders Funds</v>
          </cell>
          <cell r="I586">
            <v>562</v>
          </cell>
          <cell r="J586" t="str">
            <v>Equity Shareholders Funds</v>
          </cell>
          <cell r="K586">
            <v>584</v>
          </cell>
          <cell r="L586" t="str">
            <v>Other Paid-in Capital</v>
          </cell>
          <cell r="M586" t="e">
            <v>#N/A</v>
          </cell>
          <cell r="N586" t="str">
            <v>OPIC-Beg Balance-NE Elim</v>
          </cell>
          <cell r="O586" t="e">
            <v>#N/A</v>
          </cell>
          <cell r="P586">
            <v>585</v>
          </cell>
          <cell r="Q586" t="str">
            <v>7210NE</v>
          </cell>
          <cell r="R586" t="str">
            <v>OPIC BB NE</v>
          </cell>
          <cell r="S586" t="str">
            <v>Q</v>
          </cell>
          <cell r="T586" t="str">
            <v>7210.ORD.NGGP</v>
          </cell>
          <cell r="U586" t="str">
            <v>Share Premium - Beginning Balance-ORDINARY</v>
          </cell>
        </row>
        <row r="587">
          <cell r="A587">
            <v>166</v>
          </cell>
          <cell r="B587" t="str">
            <v>Balance Sheet</v>
          </cell>
          <cell r="C587">
            <v>562</v>
          </cell>
          <cell r="D587" t="str">
            <v>Total Capitalization</v>
          </cell>
          <cell r="E587">
            <v>562</v>
          </cell>
          <cell r="F587" t="str">
            <v>Equity Shareholders Funds</v>
          </cell>
          <cell r="G587">
            <v>562</v>
          </cell>
          <cell r="H587" t="str">
            <v>Equity Shareholders Funds</v>
          </cell>
          <cell r="I587">
            <v>562</v>
          </cell>
          <cell r="J587" t="str">
            <v>Equity Shareholders Funds</v>
          </cell>
          <cell r="K587">
            <v>584</v>
          </cell>
          <cell r="L587" t="str">
            <v>Other Paid-in Capital</v>
          </cell>
          <cell r="M587" t="e">
            <v>#N/A</v>
          </cell>
          <cell r="N587" t="str">
            <v>OPIC-Beg Balance-NY Elim</v>
          </cell>
          <cell r="O587" t="e">
            <v>#N/A</v>
          </cell>
          <cell r="P587">
            <v>586</v>
          </cell>
          <cell r="Q587" t="str">
            <v>7210NY</v>
          </cell>
          <cell r="R587" t="str">
            <v>OPIC BB NY</v>
          </cell>
          <cell r="S587" t="str">
            <v>Q</v>
          </cell>
          <cell r="T587" t="str">
            <v>7210.ORD.NGGP</v>
          </cell>
          <cell r="U587" t="str">
            <v>Share Premium - Beginning Balance-ORDINARY</v>
          </cell>
        </row>
        <row r="588">
          <cell r="A588">
            <v>166</v>
          </cell>
          <cell r="B588" t="str">
            <v>Balance Sheet</v>
          </cell>
          <cell r="C588">
            <v>562</v>
          </cell>
          <cell r="D588" t="str">
            <v>Total Capitalization</v>
          </cell>
          <cell r="E588">
            <v>562</v>
          </cell>
          <cell r="F588" t="str">
            <v>Equity Shareholders Funds</v>
          </cell>
          <cell r="G588">
            <v>562</v>
          </cell>
          <cell r="H588" t="str">
            <v>Equity Shareholders Funds</v>
          </cell>
          <cell r="I588">
            <v>562</v>
          </cell>
          <cell r="J588" t="str">
            <v>Equity Shareholders Funds</v>
          </cell>
          <cell r="K588">
            <v>584</v>
          </cell>
          <cell r="L588" t="str">
            <v>Other Paid-in Capital</v>
          </cell>
          <cell r="M588" t="e">
            <v>#N/A</v>
          </cell>
          <cell r="N588" t="str">
            <v>OPIC-Beg Balance-ALL Elim</v>
          </cell>
          <cell r="O588" t="e">
            <v>#N/A</v>
          </cell>
          <cell r="P588">
            <v>587</v>
          </cell>
          <cell r="Q588" t="str">
            <v>7210AL</v>
          </cell>
          <cell r="R588" t="str">
            <v>OPIC BB AL</v>
          </cell>
          <cell r="S588" t="str">
            <v>Q</v>
          </cell>
          <cell r="T588" t="str">
            <v>7210.ORD.NGGP</v>
          </cell>
          <cell r="U588" t="str">
            <v>Share Premium - Beginning Balance-ORDINARY</v>
          </cell>
        </row>
        <row r="589">
          <cell r="A589">
            <v>166</v>
          </cell>
          <cell r="B589" t="str">
            <v>Balance Sheet</v>
          </cell>
          <cell r="C589">
            <v>562</v>
          </cell>
          <cell r="D589" t="str">
            <v>Total Capitalization</v>
          </cell>
          <cell r="E589">
            <v>562</v>
          </cell>
          <cell r="F589" t="str">
            <v>Equity Shareholders Funds</v>
          </cell>
          <cell r="G589">
            <v>562</v>
          </cell>
          <cell r="H589" t="str">
            <v>Equity Shareholders Funds</v>
          </cell>
          <cell r="I589">
            <v>562</v>
          </cell>
          <cell r="J589" t="str">
            <v>Equity Shareholders Funds</v>
          </cell>
          <cell r="K589">
            <v>584</v>
          </cell>
          <cell r="L589" t="str">
            <v>Other Paid-in Capital</v>
          </cell>
          <cell r="M589" t="e">
            <v>#N/A</v>
          </cell>
          <cell r="N589" t="str">
            <v>OPIC-PY Adjustment</v>
          </cell>
          <cell r="O589" t="str">
            <v>721500</v>
          </cell>
          <cell r="P589">
            <v>588</v>
          </cell>
          <cell r="Q589" t="str">
            <v>721500</v>
          </cell>
          <cell r="R589" t="str">
            <v>OPICPYAdj</v>
          </cell>
          <cell r="S589" t="str">
            <v>Q</v>
          </cell>
          <cell r="T589" t="str">
            <v>7215.ORD.NGGP</v>
          </cell>
          <cell r="U589" t="str">
            <v>Share Premium - Prior Year Adjustment-ORDINARY</v>
          </cell>
        </row>
        <row r="590">
          <cell r="A590">
            <v>166</v>
          </cell>
          <cell r="B590" t="str">
            <v>Balance Sheet</v>
          </cell>
          <cell r="C590">
            <v>562</v>
          </cell>
          <cell r="D590" t="str">
            <v>Total Capitalization</v>
          </cell>
          <cell r="E590">
            <v>562</v>
          </cell>
          <cell r="F590" t="str">
            <v>Equity Shareholders Funds</v>
          </cell>
          <cell r="G590">
            <v>562</v>
          </cell>
          <cell r="H590" t="str">
            <v>Equity Shareholders Funds</v>
          </cell>
          <cell r="I590">
            <v>562</v>
          </cell>
          <cell r="J590" t="str">
            <v>Equity Shareholders Funds</v>
          </cell>
          <cell r="K590">
            <v>584</v>
          </cell>
          <cell r="L590" t="str">
            <v>Other Paid-in Capital</v>
          </cell>
          <cell r="M590" t="e">
            <v>#N/A</v>
          </cell>
          <cell r="N590" t="str">
            <v>OPIC-Additions</v>
          </cell>
          <cell r="O590" t="str">
            <v>722000</v>
          </cell>
          <cell r="P590">
            <v>589</v>
          </cell>
          <cell r="Q590" t="str">
            <v>722000</v>
          </cell>
          <cell r="R590" t="str">
            <v>OPICAdds</v>
          </cell>
          <cell r="S590" t="str">
            <v>Q</v>
          </cell>
          <cell r="T590" t="str">
            <v>7220.ORD.NGGP</v>
          </cell>
          <cell r="U590" t="str">
            <v>Share Premium - Additions-ORDINARY</v>
          </cell>
        </row>
        <row r="591">
          <cell r="A591">
            <v>166</v>
          </cell>
          <cell r="B591" t="str">
            <v>Balance Sheet</v>
          </cell>
          <cell r="C591">
            <v>562</v>
          </cell>
          <cell r="D591" t="str">
            <v>Total Capitalization</v>
          </cell>
          <cell r="E591">
            <v>562</v>
          </cell>
          <cell r="F591" t="str">
            <v>Equity Shareholders Funds</v>
          </cell>
          <cell r="G591">
            <v>562</v>
          </cell>
          <cell r="H591" t="str">
            <v>Equity Shareholders Funds</v>
          </cell>
          <cell r="I591">
            <v>562</v>
          </cell>
          <cell r="J591" t="str">
            <v>Equity Shareholders Funds</v>
          </cell>
          <cell r="K591">
            <v>584</v>
          </cell>
          <cell r="L591" t="str">
            <v>Other Paid-in Capital</v>
          </cell>
          <cell r="M591" t="e">
            <v>#N/A</v>
          </cell>
          <cell r="N591" t="str">
            <v>OPIC-Additions-NE Elim</v>
          </cell>
          <cell r="O591" t="e">
            <v>#N/A</v>
          </cell>
          <cell r="P591">
            <v>590</v>
          </cell>
          <cell r="Q591" t="str">
            <v>7220NE</v>
          </cell>
          <cell r="R591" t="str">
            <v>OPICAdd NE</v>
          </cell>
          <cell r="S591" t="str">
            <v>Q</v>
          </cell>
          <cell r="T591" t="str">
            <v>7220.ORD.NGGP</v>
          </cell>
          <cell r="U591" t="str">
            <v>Share Premium - Additions-ORDINARY</v>
          </cell>
        </row>
        <row r="592">
          <cell r="A592">
            <v>166</v>
          </cell>
          <cell r="B592" t="str">
            <v>Balance Sheet</v>
          </cell>
          <cell r="C592">
            <v>562</v>
          </cell>
          <cell r="D592" t="str">
            <v>Total Capitalization</v>
          </cell>
          <cell r="E592">
            <v>562</v>
          </cell>
          <cell r="F592" t="str">
            <v>Equity Shareholders Funds</v>
          </cell>
          <cell r="G592">
            <v>562</v>
          </cell>
          <cell r="H592" t="str">
            <v>Equity Shareholders Funds</v>
          </cell>
          <cell r="I592">
            <v>562</v>
          </cell>
          <cell r="J592" t="str">
            <v>Equity Shareholders Funds</v>
          </cell>
          <cell r="K592">
            <v>584</v>
          </cell>
          <cell r="L592" t="str">
            <v>Other Paid-in Capital</v>
          </cell>
          <cell r="M592" t="e">
            <v>#N/A</v>
          </cell>
          <cell r="N592" t="str">
            <v>OPIC-Additions-NY Elim</v>
          </cell>
          <cell r="O592" t="e">
            <v>#N/A</v>
          </cell>
          <cell r="P592">
            <v>591</v>
          </cell>
          <cell r="Q592" t="str">
            <v>7220NY</v>
          </cell>
          <cell r="R592" t="str">
            <v>OPICAdd NY</v>
          </cell>
          <cell r="S592" t="str">
            <v>Q</v>
          </cell>
          <cell r="T592" t="str">
            <v>7220.ORD.NGGP</v>
          </cell>
          <cell r="U592" t="str">
            <v>Share Premium - Additions-ORDINARY</v>
          </cell>
        </row>
        <row r="593">
          <cell r="A593">
            <v>166</v>
          </cell>
          <cell r="B593" t="str">
            <v>Balance Sheet</v>
          </cell>
          <cell r="C593">
            <v>562</v>
          </cell>
          <cell r="D593" t="str">
            <v>Total Capitalization</v>
          </cell>
          <cell r="E593">
            <v>562</v>
          </cell>
          <cell r="F593" t="str">
            <v>Equity Shareholders Funds</v>
          </cell>
          <cell r="G593">
            <v>562</v>
          </cell>
          <cell r="H593" t="str">
            <v>Equity Shareholders Funds</v>
          </cell>
          <cell r="I593">
            <v>562</v>
          </cell>
          <cell r="J593" t="str">
            <v>Equity Shareholders Funds</v>
          </cell>
          <cell r="K593">
            <v>584</v>
          </cell>
          <cell r="L593" t="str">
            <v>Other Paid-in Capital</v>
          </cell>
          <cell r="M593" t="e">
            <v>#N/A</v>
          </cell>
          <cell r="N593" t="str">
            <v>OPIC-Additions-ALL Elim</v>
          </cell>
          <cell r="O593" t="e">
            <v>#N/A</v>
          </cell>
          <cell r="P593">
            <v>592</v>
          </cell>
          <cell r="Q593" t="str">
            <v>7220AL</v>
          </cell>
          <cell r="R593" t="str">
            <v>OPICAdd AL</v>
          </cell>
          <cell r="S593" t="str">
            <v>Q</v>
          </cell>
          <cell r="T593" t="str">
            <v>7220.ORD.NGGP</v>
          </cell>
          <cell r="U593" t="str">
            <v>Share Premium - Additions-ORDINARY</v>
          </cell>
        </row>
        <row r="594">
          <cell r="A594">
            <v>166</v>
          </cell>
          <cell r="B594" t="str">
            <v>Balance Sheet</v>
          </cell>
          <cell r="C594">
            <v>562</v>
          </cell>
          <cell r="D594" t="str">
            <v>Total Capitalization</v>
          </cell>
          <cell r="E594">
            <v>562</v>
          </cell>
          <cell r="F594" t="str">
            <v>Equity Shareholders Funds</v>
          </cell>
          <cell r="G594">
            <v>562</v>
          </cell>
          <cell r="H594" t="str">
            <v>Equity Shareholders Funds</v>
          </cell>
          <cell r="I594">
            <v>562</v>
          </cell>
          <cell r="J594" t="str">
            <v>Equity Shareholders Funds</v>
          </cell>
          <cell r="K594">
            <v>584</v>
          </cell>
          <cell r="L594" t="str">
            <v>Other Paid-in Capital</v>
          </cell>
          <cell r="M594" t="e">
            <v>#N/A</v>
          </cell>
          <cell r="N594" t="str">
            <v>OPIC-Repurchases</v>
          </cell>
          <cell r="O594" t="str">
            <v>723000</v>
          </cell>
          <cell r="P594">
            <v>593</v>
          </cell>
          <cell r="Q594" t="str">
            <v>723000</v>
          </cell>
          <cell r="R594" t="str">
            <v>OPICReprch</v>
          </cell>
          <cell r="S594" t="str">
            <v>Q</v>
          </cell>
          <cell r="T594" t="str">
            <v>7230.ORD.NGGP</v>
          </cell>
          <cell r="U594" t="str">
            <v>Share Premium - Repurchases-ORDINARY</v>
          </cell>
        </row>
        <row r="595">
          <cell r="A595">
            <v>166</v>
          </cell>
          <cell r="B595" t="str">
            <v>Balance Sheet</v>
          </cell>
          <cell r="C595">
            <v>562</v>
          </cell>
          <cell r="D595" t="str">
            <v>Total Capitalization</v>
          </cell>
          <cell r="E595">
            <v>562</v>
          </cell>
          <cell r="F595" t="str">
            <v>Equity Shareholders Funds</v>
          </cell>
          <cell r="G595">
            <v>562</v>
          </cell>
          <cell r="H595" t="str">
            <v>Equity Shareholders Funds</v>
          </cell>
          <cell r="I595">
            <v>562</v>
          </cell>
          <cell r="J595" t="str">
            <v>Equity Shareholders Funds</v>
          </cell>
          <cell r="K595">
            <v>584</v>
          </cell>
          <cell r="L595" t="str">
            <v>Other Paid-in Capital</v>
          </cell>
          <cell r="M595" t="e">
            <v>#N/A</v>
          </cell>
          <cell r="N595" t="str">
            <v>OPIC-At Acquisition</v>
          </cell>
          <cell r="O595" t="str">
            <v>724000</v>
          </cell>
          <cell r="P595">
            <v>594</v>
          </cell>
          <cell r="Q595" t="str">
            <v>724000</v>
          </cell>
          <cell r="R595" t="str">
            <v>OPICAtAcq</v>
          </cell>
          <cell r="S595" t="str">
            <v>Q</v>
          </cell>
          <cell r="T595" t="str">
            <v>7240.ORD.NGGP</v>
          </cell>
          <cell r="U595" t="str">
            <v>Share Premium - at Acquisition-ORDINARY</v>
          </cell>
        </row>
        <row r="596">
          <cell r="A596">
            <v>166</v>
          </cell>
          <cell r="B596" t="str">
            <v>Balance Sheet</v>
          </cell>
          <cell r="C596">
            <v>562</v>
          </cell>
          <cell r="D596" t="str">
            <v>Total Capitalization</v>
          </cell>
          <cell r="E596">
            <v>562</v>
          </cell>
          <cell r="F596" t="str">
            <v>Equity Shareholders Funds</v>
          </cell>
          <cell r="G596">
            <v>562</v>
          </cell>
          <cell r="H596" t="str">
            <v>Equity Shareholders Funds</v>
          </cell>
          <cell r="I596">
            <v>562</v>
          </cell>
          <cell r="J596" t="str">
            <v>Equity Shareholders Funds</v>
          </cell>
          <cell r="K596">
            <v>584</v>
          </cell>
          <cell r="L596" t="str">
            <v>Other Paid-in Capital</v>
          </cell>
          <cell r="M596" t="e">
            <v>#N/A</v>
          </cell>
          <cell r="N596" t="str">
            <v>OPIC-At Acquis-NE Elim</v>
          </cell>
          <cell r="O596" t="e">
            <v>#N/A</v>
          </cell>
          <cell r="P596">
            <v>595</v>
          </cell>
          <cell r="Q596" t="str">
            <v>7240NE</v>
          </cell>
          <cell r="R596" t="str">
            <v>OPICAcq NE</v>
          </cell>
          <cell r="S596" t="str">
            <v>Q</v>
          </cell>
          <cell r="T596" t="str">
            <v>7240.ORD.NGGP</v>
          </cell>
          <cell r="U596" t="str">
            <v>Share Premium - at Acquisition-ORDINARY</v>
          </cell>
        </row>
        <row r="597">
          <cell r="A597">
            <v>166</v>
          </cell>
          <cell r="B597" t="str">
            <v>Balance Sheet</v>
          </cell>
          <cell r="C597">
            <v>562</v>
          </cell>
          <cell r="D597" t="str">
            <v>Total Capitalization</v>
          </cell>
          <cell r="E597">
            <v>562</v>
          </cell>
          <cell r="F597" t="str">
            <v>Equity Shareholders Funds</v>
          </cell>
          <cell r="G597">
            <v>562</v>
          </cell>
          <cell r="H597" t="str">
            <v>Equity Shareholders Funds</v>
          </cell>
          <cell r="I597">
            <v>562</v>
          </cell>
          <cell r="J597" t="str">
            <v>Equity Shareholders Funds</v>
          </cell>
          <cell r="K597">
            <v>584</v>
          </cell>
          <cell r="L597" t="str">
            <v>Other Paid-in Capital</v>
          </cell>
          <cell r="M597" t="e">
            <v>#N/A</v>
          </cell>
          <cell r="N597" t="str">
            <v>OPIC-At Acquis-NY Elim</v>
          </cell>
          <cell r="O597" t="e">
            <v>#N/A</v>
          </cell>
          <cell r="P597">
            <v>596</v>
          </cell>
          <cell r="Q597" t="str">
            <v>7240NY</v>
          </cell>
          <cell r="R597" t="str">
            <v>OPICAcq NY</v>
          </cell>
          <cell r="S597" t="str">
            <v>Q</v>
          </cell>
          <cell r="T597" t="str">
            <v>7240.ORD.NGGP</v>
          </cell>
          <cell r="U597" t="str">
            <v>Share Premium - at Acquisition-ORDINARY</v>
          </cell>
        </row>
        <row r="598">
          <cell r="A598">
            <v>166</v>
          </cell>
          <cell r="B598" t="str">
            <v>Balance Sheet</v>
          </cell>
          <cell r="C598">
            <v>562</v>
          </cell>
          <cell r="D598" t="str">
            <v>Total Capitalization</v>
          </cell>
          <cell r="E598">
            <v>562</v>
          </cell>
          <cell r="F598" t="str">
            <v>Equity Shareholders Funds</v>
          </cell>
          <cell r="G598">
            <v>562</v>
          </cell>
          <cell r="H598" t="str">
            <v>Equity Shareholders Funds</v>
          </cell>
          <cell r="I598">
            <v>562</v>
          </cell>
          <cell r="J598" t="str">
            <v>Equity Shareholders Funds</v>
          </cell>
          <cell r="K598">
            <v>584</v>
          </cell>
          <cell r="L598" t="str">
            <v>Other Paid-in Capital</v>
          </cell>
          <cell r="M598" t="e">
            <v>#N/A</v>
          </cell>
          <cell r="N598" t="str">
            <v>OPIC-At Acquis-ALL Elim</v>
          </cell>
          <cell r="O598" t="e">
            <v>#N/A</v>
          </cell>
          <cell r="P598">
            <v>597</v>
          </cell>
          <cell r="Q598" t="str">
            <v>7240AL</v>
          </cell>
          <cell r="R598" t="str">
            <v>OPICAcq AL</v>
          </cell>
          <cell r="S598" t="str">
            <v>Q</v>
          </cell>
          <cell r="T598" t="str">
            <v>7240.ORD.NGGP</v>
          </cell>
          <cell r="U598" t="str">
            <v>Share Premium - at Acquisition-ORDINARY</v>
          </cell>
        </row>
        <row r="599">
          <cell r="A599">
            <v>166</v>
          </cell>
          <cell r="B599" t="str">
            <v>Balance Sheet</v>
          </cell>
          <cell r="C599">
            <v>562</v>
          </cell>
          <cell r="D599" t="str">
            <v>Total Capitalization</v>
          </cell>
          <cell r="E599">
            <v>562</v>
          </cell>
          <cell r="F599" t="str">
            <v>Equity Shareholders Funds</v>
          </cell>
          <cell r="G599">
            <v>562</v>
          </cell>
          <cell r="H599" t="str">
            <v>Equity Shareholders Funds</v>
          </cell>
          <cell r="I599">
            <v>562</v>
          </cell>
          <cell r="J599" t="str">
            <v>Equity Shareholders Funds</v>
          </cell>
          <cell r="K599">
            <v>584</v>
          </cell>
          <cell r="L599" t="str">
            <v>Other Paid-in Capital</v>
          </cell>
          <cell r="M599" t="e">
            <v>#N/A</v>
          </cell>
          <cell r="N599" t="str">
            <v>OPIC-At Disposal</v>
          </cell>
          <cell r="O599" t="str">
            <v>725000</v>
          </cell>
          <cell r="P599">
            <v>598</v>
          </cell>
          <cell r="Q599" t="str">
            <v>725000</v>
          </cell>
          <cell r="R599" t="str">
            <v>OPICAtDisp</v>
          </cell>
          <cell r="S599" t="str">
            <v>Q</v>
          </cell>
          <cell r="T599" t="str">
            <v>7250.ORD.NGGP</v>
          </cell>
          <cell r="U599" t="str">
            <v>Share Premium - Bal at Disposal-ORDINARY</v>
          </cell>
        </row>
        <row r="600">
          <cell r="A600">
            <v>166</v>
          </cell>
          <cell r="B600" t="str">
            <v>Balance Sheet</v>
          </cell>
          <cell r="C600">
            <v>562</v>
          </cell>
          <cell r="D600" t="str">
            <v>Total Capitalization</v>
          </cell>
          <cell r="E600">
            <v>562</v>
          </cell>
          <cell r="F600" t="str">
            <v>Equity Shareholders Funds</v>
          </cell>
          <cell r="G600">
            <v>562</v>
          </cell>
          <cell r="H600" t="str">
            <v>Equity Shareholders Funds</v>
          </cell>
          <cell r="I600">
            <v>562</v>
          </cell>
          <cell r="J600" t="str">
            <v>Equity Shareholders Funds</v>
          </cell>
          <cell r="K600">
            <v>584</v>
          </cell>
          <cell r="L600" t="str">
            <v>Other Paid-in Capital</v>
          </cell>
          <cell r="M600" t="e">
            <v>#N/A</v>
          </cell>
          <cell r="N600" t="str">
            <v>OPIC-At Disposal-NE Elim</v>
          </cell>
          <cell r="O600" t="e">
            <v>#N/A</v>
          </cell>
          <cell r="P600">
            <v>599</v>
          </cell>
          <cell r="Q600" t="str">
            <v>7250NE</v>
          </cell>
          <cell r="R600" t="str">
            <v>OPICDispNE</v>
          </cell>
          <cell r="S600" t="str">
            <v>Q</v>
          </cell>
          <cell r="T600" t="str">
            <v>7250.ORD.NGGP</v>
          </cell>
          <cell r="U600" t="str">
            <v>Share Premium - Bal at Disposal-ORDINARY</v>
          </cell>
        </row>
        <row r="601">
          <cell r="A601">
            <v>166</v>
          </cell>
          <cell r="B601" t="str">
            <v>Balance Sheet</v>
          </cell>
          <cell r="C601">
            <v>562</v>
          </cell>
          <cell r="D601" t="str">
            <v>Total Capitalization</v>
          </cell>
          <cell r="E601">
            <v>562</v>
          </cell>
          <cell r="F601" t="str">
            <v>Equity Shareholders Funds</v>
          </cell>
          <cell r="G601">
            <v>562</v>
          </cell>
          <cell r="H601" t="str">
            <v>Equity Shareholders Funds</v>
          </cell>
          <cell r="I601">
            <v>562</v>
          </cell>
          <cell r="J601" t="str">
            <v>Equity Shareholders Funds</v>
          </cell>
          <cell r="K601">
            <v>584</v>
          </cell>
          <cell r="L601" t="str">
            <v>Other Paid-in Capital</v>
          </cell>
          <cell r="M601" t="e">
            <v>#N/A</v>
          </cell>
          <cell r="N601" t="str">
            <v>OPIC-At Disposal-NY Elim</v>
          </cell>
          <cell r="O601" t="e">
            <v>#N/A</v>
          </cell>
          <cell r="P601">
            <v>600</v>
          </cell>
          <cell r="Q601" t="str">
            <v>7250NY</v>
          </cell>
          <cell r="R601" t="str">
            <v>OPICDispNY</v>
          </cell>
          <cell r="S601" t="str">
            <v>Q</v>
          </cell>
          <cell r="T601" t="str">
            <v>7250.ORD.NGGP</v>
          </cell>
          <cell r="U601" t="str">
            <v>Share Premium - Bal at Disposal-ORDINARY</v>
          </cell>
        </row>
        <row r="602">
          <cell r="A602">
            <v>166</v>
          </cell>
          <cell r="B602" t="str">
            <v>Balance Sheet</v>
          </cell>
          <cell r="C602">
            <v>562</v>
          </cell>
          <cell r="D602" t="str">
            <v>Total Capitalization</v>
          </cell>
          <cell r="E602">
            <v>562</v>
          </cell>
          <cell r="F602" t="str">
            <v>Equity Shareholders Funds</v>
          </cell>
          <cell r="G602">
            <v>562</v>
          </cell>
          <cell r="H602" t="str">
            <v>Equity Shareholders Funds</v>
          </cell>
          <cell r="I602">
            <v>562</v>
          </cell>
          <cell r="J602" t="str">
            <v>Equity Shareholders Funds</v>
          </cell>
          <cell r="K602">
            <v>584</v>
          </cell>
          <cell r="L602" t="str">
            <v>Other Paid-in Capital</v>
          </cell>
          <cell r="M602" t="e">
            <v>#N/A</v>
          </cell>
          <cell r="N602" t="str">
            <v>OPIC-At Disposal-ALL Elim</v>
          </cell>
          <cell r="O602" t="e">
            <v>#N/A</v>
          </cell>
          <cell r="P602">
            <v>601</v>
          </cell>
          <cell r="Q602" t="str">
            <v>7250AL</v>
          </cell>
          <cell r="R602" t="str">
            <v>OPICDispAL</v>
          </cell>
          <cell r="S602" t="str">
            <v>Q</v>
          </cell>
          <cell r="T602" t="str">
            <v>7250.ORD.NGGP</v>
          </cell>
          <cell r="U602" t="str">
            <v>Share Premium - Bal at Disposal-ORDINARY</v>
          </cell>
        </row>
        <row r="603">
          <cell r="A603">
            <v>166</v>
          </cell>
          <cell r="B603" t="str">
            <v>Balance Sheet</v>
          </cell>
          <cell r="C603">
            <v>562</v>
          </cell>
          <cell r="D603" t="str">
            <v>Total Capitalization</v>
          </cell>
          <cell r="E603">
            <v>562</v>
          </cell>
          <cell r="F603" t="str">
            <v>Equity Shareholders Funds</v>
          </cell>
          <cell r="G603">
            <v>562</v>
          </cell>
          <cell r="H603" t="str">
            <v>Equity Shareholders Funds</v>
          </cell>
          <cell r="I603">
            <v>562</v>
          </cell>
          <cell r="J603" t="str">
            <v>Equity Shareholders Funds</v>
          </cell>
          <cell r="K603">
            <v>584</v>
          </cell>
          <cell r="L603" t="str">
            <v>Other Paid-in Capital</v>
          </cell>
          <cell r="M603" t="e">
            <v>#N/A</v>
          </cell>
          <cell r="N603" t="str">
            <v>OPIC-Other Movements</v>
          </cell>
          <cell r="O603" t="str">
            <v>728000</v>
          </cell>
          <cell r="P603">
            <v>602</v>
          </cell>
          <cell r="Q603" t="str">
            <v>728000</v>
          </cell>
          <cell r="R603" t="str">
            <v>OPICOthMvt</v>
          </cell>
          <cell r="S603" t="str">
            <v>Q</v>
          </cell>
          <cell r="T603" t="str">
            <v>7280.ORD.NGGP</v>
          </cell>
          <cell r="U603" t="str">
            <v>Share Premium - Other Movements-ORDINARY</v>
          </cell>
        </row>
        <row r="604">
          <cell r="A604">
            <v>166</v>
          </cell>
          <cell r="B604" t="str">
            <v>Balance Sheet</v>
          </cell>
          <cell r="C604">
            <v>562</v>
          </cell>
          <cell r="D604" t="str">
            <v>Total Capitalization</v>
          </cell>
          <cell r="E604">
            <v>562</v>
          </cell>
          <cell r="F604" t="str">
            <v>Equity Shareholders Funds</v>
          </cell>
          <cell r="G604">
            <v>562</v>
          </cell>
          <cell r="H604" t="str">
            <v>Equity Shareholders Funds</v>
          </cell>
          <cell r="I604">
            <v>562</v>
          </cell>
          <cell r="J604" t="str">
            <v>Equity Shareholders Funds</v>
          </cell>
          <cell r="K604">
            <v>584</v>
          </cell>
          <cell r="L604" t="str">
            <v>Other Paid-in Capital</v>
          </cell>
          <cell r="M604" t="e">
            <v>#N/A</v>
          </cell>
          <cell r="N604" t="str">
            <v>OPIC-Other Movements-NE Elim</v>
          </cell>
          <cell r="O604" t="e">
            <v>#N/A</v>
          </cell>
          <cell r="P604">
            <v>603</v>
          </cell>
          <cell r="Q604" t="str">
            <v>7280NE</v>
          </cell>
          <cell r="R604" t="str">
            <v>OPIC OM NE</v>
          </cell>
          <cell r="S604" t="str">
            <v>Q</v>
          </cell>
          <cell r="T604" t="str">
            <v>7280.ORD.NGGP</v>
          </cell>
          <cell r="U604" t="str">
            <v>Share Premium - Other Movements-ORDINARY</v>
          </cell>
        </row>
        <row r="605">
          <cell r="A605">
            <v>166</v>
          </cell>
          <cell r="B605" t="str">
            <v>Balance Sheet</v>
          </cell>
          <cell r="C605">
            <v>562</v>
          </cell>
          <cell r="D605" t="str">
            <v>Total Capitalization</v>
          </cell>
          <cell r="E605">
            <v>562</v>
          </cell>
          <cell r="F605" t="str">
            <v>Equity Shareholders Funds</v>
          </cell>
          <cell r="G605">
            <v>562</v>
          </cell>
          <cell r="H605" t="str">
            <v>Equity Shareholders Funds</v>
          </cell>
          <cell r="I605">
            <v>562</v>
          </cell>
          <cell r="J605" t="str">
            <v>Equity Shareholders Funds</v>
          </cell>
          <cell r="K605">
            <v>584</v>
          </cell>
          <cell r="L605" t="str">
            <v>Other Paid-in Capital</v>
          </cell>
          <cell r="M605" t="e">
            <v>#N/A</v>
          </cell>
          <cell r="N605" t="str">
            <v>OPIC-Other Movements-NY Elim</v>
          </cell>
          <cell r="O605" t="e">
            <v>#N/A</v>
          </cell>
          <cell r="P605">
            <v>604</v>
          </cell>
          <cell r="Q605" t="str">
            <v>7280NY</v>
          </cell>
          <cell r="R605" t="str">
            <v>OPIC OM NY</v>
          </cell>
          <cell r="S605" t="str">
            <v>Q</v>
          </cell>
          <cell r="T605" t="str">
            <v>7280.ORD.NGGP</v>
          </cell>
          <cell r="U605" t="str">
            <v>Share Premium - Other Movements-ORDINARY</v>
          </cell>
        </row>
        <row r="606">
          <cell r="A606">
            <v>166</v>
          </cell>
          <cell r="B606" t="str">
            <v>Balance Sheet</v>
          </cell>
          <cell r="C606">
            <v>562</v>
          </cell>
          <cell r="D606" t="str">
            <v>Total Capitalization</v>
          </cell>
          <cell r="E606">
            <v>562</v>
          </cell>
          <cell r="F606" t="str">
            <v>Equity Shareholders Funds</v>
          </cell>
          <cell r="G606">
            <v>562</v>
          </cell>
          <cell r="H606" t="str">
            <v>Equity Shareholders Funds</v>
          </cell>
          <cell r="I606">
            <v>562</v>
          </cell>
          <cell r="J606" t="str">
            <v>Equity Shareholders Funds</v>
          </cell>
          <cell r="K606">
            <v>584</v>
          </cell>
          <cell r="L606" t="str">
            <v>Other Paid-in Capital</v>
          </cell>
          <cell r="M606" t="e">
            <v>#N/A</v>
          </cell>
          <cell r="N606" t="str">
            <v>OPIC-Other Movements-ALL Elim</v>
          </cell>
          <cell r="O606" t="e">
            <v>#N/A</v>
          </cell>
          <cell r="P606">
            <v>605</v>
          </cell>
          <cell r="Q606" t="str">
            <v>7280AL</v>
          </cell>
          <cell r="R606" t="str">
            <v>OPIC OM AL</v>
          </cell>
          <cell r="S606" t="str">
            <v>Q</v>
          </cell>
          <cell r="T606" t="str">
            <v>7280.ORD.NGGP</v>
          </cell>
          <cell r="U606" t="str">
            <v>Share Premium - Other Movements-ORDINARY</v>
          </cell>
        </row>
        <row r="607">
          <cell r="A607">
            <v>166</v>
          </cell>
          <cell r="B607" t="str">
            <v>Balance Sheet</v>
          </cell>
          <cell r="C607">
            <v>562</v>
          </cell>
          <cell r="D607" t="str">
            <v>Total Capitalization</v>
          </cell>
          <cell r="E607">
            <v>562</v>
          </cell>
          <cell r="F607" t="str">
            <v>Equity Shareholders Funds</v>
          </cell>
          <cell r="G607">
            <v>562</v>
          </cell>
          <cell r="H607" t="str">
            <v>Equity Shareholders Funds</v>
          </cell>
          <cell r="I607">
            <v>562</v>
          </cell>
          <cell r="J607" t="str">
            <v>Equity Shareholders Funds</v>
          </cell>
          <cell r="K607">
            <v>606</v>
          </cell>
          <cell r="L607" t="str">
            <v>Unapp Undist Sub Earnings</v>
          </cell>
          <cell r="M607" t="e">
            <v>#N/A</v>
          </cell>
          <cell r="N607" t="str">
            <v>UnappUndistSubEarn-Beg Bal</v>
          </cell>
          <cell r="O607" t="str">
            <v>731000</v>
          </cell>
          <cell r="P607">
            <v>606</v>
          </cell>
          <cell r="Q607" t="str">
            <v>731000</v>
          </cell>
          <cell r="R607" t="str">
            <v>UUSEBegBal</v>
          </cell>
          <cell r="S607" t="str">
            <v>Q</v>
          </cell>
          <cell r="T607" t="str">
            <v>M7310</v>
          </cell>
          <cell r="U607" t="str">
            <v>P&amp;L Reserve - Beginning Balance</v>
          </cell>
        </row>
        <row r="608">
          <cell r="A608">
            <v>166</v>
          </cell>
          <cell r="B608" t="str">
            <v>Balance Sheet</v>
          </cell>
          <cell r="C608">
            <v>562</v>
          </cell>
          <cell r="D608" t="str">
            <v>Total Capitalization</v>
          </cell>
          <cell r="E608">
            <v>562</v>
          </cell>
          <cell r="F608" t="str">
            <v>Equity Shareholders Funds</v>
          </cell>
          <cell r="G608">
            <v>562</v>
          </cell>
          <cell r="H608" t="str">
            <v>Equity Shareholders Funds</v>
          </cell>
          <cell r="I608">
            <v>562</v>
          </cell>
          <cell r="J608" t="str">
            <v>Equity Shareholders Funds</v>
          </cell>
          <cell r="K608">
            <v>606</v>
          </cell>
          <cell r="L608" t="str">
            <v>Unapp Undist Sub Earnings</v>
          </cell>
          <cell r="M608" t="e">
            <v>#N/A</v>
          </cell>
          <cell r="N608" t="str">
            <v>UnappUndistSubEarn-BB-NE Elim</v>
          </cell>
          <cell r="O608" t="e">
            <v>#N/A</v>
          </cell>
          <cell r="P608">
            <v>607</v>
          </cell>
          <cell r="Q608" t="str">
            <v>7310NE</v>
          </cell>
          <cell r="R608" t="str">
            <v>UUSE BB NE</v>
          </cell>
          <cell r="S608" t="str">
            <v>Q</v>
          </cell>
          <cell r="T608" t="str">
            <v>M7310</v>
          </cell>
          <cell r="U608" t="str">
            <v>P&amp;L Reserve - Beginning Balance</v>
          </cell>
        </row>
        <row r="609">
          <cell r="A609">
            <v>166</v>
          </cell>
          <cell r="B609" t="str">
            <v>Balance Sheet</v>
          </cell>
          <cell r="C609">
            <v>562</v>
          </cell>
          <cell r="D609" t="str">
            <v>Total Capitalization</v>
          </cell>
          <cell r="E609">
            <v>562</v>
          </cell>
          <cell r="F609" t="str">
            <v>Equity Shareholders Funds</v>
          </cell>
          <cell r="G609">
            <v>562</v>
          </cell>
          <cell r="H609" t="str">
            <v>Equity Shareholders Funds</v>
          </cell>
          <cell r="I609">
            <v>562</v>
          </cell>
          <cell r="J609" t="str">
            <v>Equity Shareholders Funds</v>
          </cell>
          <cell r="K609">
            <v>606</v>
          </cell>
          <cell r="L609" t="str">
            <v>Unapp Undist Sub Earnings</v>
          </cell>
          <cell r="M609" t="e">
            <v>#N/A</v>
          </cell>
          <cell r="N609" t="str">
            <v>UnappUndistSubEarn-BB-NY Elim</v>
          </cell>
          <cell r="O609" t="e">
            <v>#N/A</v>
          </cell>
          <cell r="P609">
            <v>608</v>
          </cell>
          <cell r="Q609" t="str">
            <v>7310NY</v>
          </cell>
          <cell r="R609" t="str">
            <v>UUSE BB NY</v>
          </cell>
          <cell r="S609" t="str">
            <v>Q</v>
          </cell>
          <cell r="T609" t="str">
            <v>M7310</v>
          </cell>
          <cell r="U609" t="str">
            <v>P&amp;L Reserve - Beginning Balance</v>
          </cell>
        </row>
        <row r="610">
          <cell r="A610">
            <v>166</v>
          </cell>
          <cell r="B610" t="str">
            <v>Balance Sheet</v>
          </cell>
          <cell r="C610">
            <v>562</v>
          </cell>
          <cell r="D610" t="str">
            <v>Total Capitalization</v>
          </cell>
          <cell r="E610">
            <v>562</v>
          </cell>
          <cell r="F610" t="str">
            <v>Equity Shareholders Funds</v>
          </cell>
          <cell r="G610">
            <v>562</v>
          </cell>
          <cell r="H610" t="str">
            <v>Equity Shareholders Funds</v>
          </cell>
          <cell r="I610">
            <v>562</v>
          </cell>
          <cell r="J610" t="str">
            <v>Equity Shareholders Funds</v>
          </cell>
          <cell r="K610">
            <v>606</v>
          </cell>
          <cell r="L610" t="str">
            <v>Unapp Undist Sub Earnings</v>
          </cell>
          <cell r="M610" t="e">
            <v>#N/A</v>
          </cell>
          <cell r="N610" t="str">
            <v>UnappUndistSubEarn-BB-ALL Elim</v>
          </cell>
          <cell r="O610" t="e">
            <v>#N/A</v>
          </cell>
          <cell r="P610">
            <v>609</v>
          </cell>
          <cell r="Q610" t="str">
            <v>7310AL</v>
          </cell>
          <cell r="R610" t="str">
            <v>UUSE BB AL</v>
          </cell>
          <cell r="S610" t="str">
            <v>Q</v>
          </cell>
          <cell r="T610" t="str">
            <v>M7310</v>
          </cell>
          <cell r="U610" t="str">
            <v>P&amp;L Reserve - Beginning Balance</v>
          </cell>
        </row>
        <row r="611">
          <cell r="A611">
            <v>166</v>
          </cell>
          <cell r="B611" t="str">
            <v>Balance Sheet</v>
          </cell>
          <cell r="C611">
            <v>562</v>
          </cell>
          <cell r="D611" t="str">
            <v>Total Capitalization</v>
          </cell>
          <cell r="E611">
            <v>562</v>
          </cell>
          <cell r="F611" t="str">
            <v>Equity Shareholders Funds</v>
          </cell>
          <cell r="G611">
            <v>562</v>
          </cell>
          <cell r="H611" t="str">
            <v>Equity Shareholders Funds</v>
          </cell>
          <cell r="I611">
            <v>562</v>
          </cell>
          <cell r="J611" t="str">
            <v>Equity Shareholders Funds</v>
          </cell>
          <cell r="K611">
            <v>606</v>
          </cell>
          <cell r="L611" t="str">
            <v>Unapp Undist Sub Earnings</v>
          </cell>
          <cell r="M611" t="e">
            <v>#N/A</v>
          </cell>
          <cell r="N611" t="str">
            <v>UnappUndistSubEarn-PY Adjust</v>
          </cell>
          <cell r="O611" t="str">
            <v>731500</v>
          </cell>
          <cell r="P611">
            <v>610</v>
          </cell>
          <cell r="Q611" t="str">
            <v>731500</v>
          </cell>
          <cell r="R611" t="str">
            <v>UUSEPYAdj</v>
          </cell>
          <cell r="S611" t="str">
            <v>Q</v>
          </cell>
          <cell r="T611" t="str">
            <v>7315</v>
          </cell>
          <cell r="U611" t="str">
            <v>P&amp;L Reserve - Prior Year Adjustment</v>
          </cell>
        </row>
        <row r="612">
          <cell r="A612">
            <v>166</v>
          </cell>
          <cell r="B612" t="str">
            <v>Balance Sheet</v>
          </cell>
          <cell r="C612">
            <v>562</v>
          </cell>
          <cell r="D612" t="str">
            <v>Total Capitalization</v>
          </cell>
          <cell r="E612">
            <v>562</v>
          </cell>
          <cell r="F612" t="str">
            <v>Equity Shareholders Funds</v>
          </cell>
          <cell r="G612">
            <v>562</v>
          </cell>
          <cell r="H612" t="str">
            <v>Equity Shareholders Funds</v>
          </cell>
          <cell r="I612">
            <v>562</v>
          </cell>
          <cell r="J612" t="str">
            <v>Equity Shareholders Funds</v>
          </cell>
          <cell r="K612">
            <v>606</v>
          </cell>
          <cell r="L612" t="str">
            <v>Unapp Undist Sub Earnings</v>
          </cell>
          <cell r="M612" t="e">
            <v>#N/A</v>
          </cell>
          <cell r="N612" t="str">
            <v>UnappUndistSubEarn-At Acquis</v>
          </cell>
          <cell r="O612" t="str">
            <v>734000</v>
          </cell>
          <cell r="P612">
            <v>611</v>
          </cell>
          <cell r="Q612" t="str">
            <v>734000</v>
          </cell>
          <cell r="R612" t="str">
            <v>UUSEAtAcq</v>
          </cell>
          <cell r="S612" t="str">
            <v>Q</v>
          </cell>
          <cell r="T612" t="str">
            <v>7340</v>
          </cell>
          <cell r="U612" t="str">
            <v>P&amp;L Reserve - at Acquisition</v>
          </cell>
        </row>
        <row r="613">
          <cell r="A613">
            <v>166</v>
          </cell>
          <cell r="B613" t="str">
            <v>Balance Sheet</v>
          </cell>
          <cell r="C613">
            <v>562</v>
          </cell>
          <cell r="D613" t="str">
            <v>Total Capitalization</v>
          </cell>
          <cell r="E613">
            <v>562</v>
          </cell>
          <cell r="F613" t="str">
            <v>Equity Shareholders Funds</v>
          </cell>
          <cell r="G613">
            <v>562</v>
          </cell>
          <cell r="H613" t="str">
            <v>Equity Shareholders Funds</v>
          </cell>
          <cell r="I613">
            <v>562</v>
          </cell>
          <cell r="J613" t="str">
            <v>Equity Shareholders Funds</v>
          </cell>
          <cell r="K613">
            <v>606</v>
          </cell>
          <cell r="L613" t="str">
            <v>Unapp Undist Sub Earnings</v>
          </cell>
          <cell r="M613" t="e">
            <v>#N/A</v>
          </cell>
          <cell r="N613" t="str">
            <v>UnappUndistSubEarn-Acq-NE Elim</v>
          </cell>
          <cell r="O613" t="e">
            <v>#N/A</v>
          </cell>
          <cell r="P613">
            <v>612</v>
          </cell>
          <cell r="Q613" t="str">
            <v>7340NE</v>
          </cell>
          <cell r="R613" t="str">
            <v>UUSEAcq NE</v>
          </cell>
          <cell r="S613" t="str">
            <v>Q</v>
          </cell>
          <cell r="T613" t="str">
            <v>7340</v>
          </cell>
          <cell r="U613" t="str">
            <v>P&amp;L Reserve - at Acquisition</v>
          </cell>
        </row>
        <row r="614">
          <cell r="A614">
            <v>166</v>
          </cell>
          <cell r="B614" t="str">
            <v>Balance Sheet</v>
          </cell>
          <cell r="C614">
            <v>562</v>
          </cell>
          <cell r="D614" t="str">
            <v>Total Capitalization</v>
          </cell>
          <cell r="E614">
            <v>562</v>
          </cell>
          <cell r="F614" t="str">
            <v>Equity Shareholders Funds</v>
          </cell>
          <cell r="G614">
            <v>562</v>
          </cell>
          <cell r="H614" t="str">
            <v>Equity Shareholders Funds</v>
          </cell>
          <cell r="I614">
            <v>562</v>
          </cell>
          <cell r="J614" t="str">
            <v>Equity Shareholders Funds</v>
          </cell>
          <cell r="K614">
            <v>606</v>
          </cell>
          <cell r="L614" t="str">
            <v>Unapp Undist Sub Earnings</v>
          </cell>
          <cell r="M614" t="e">
            <v>#N/A</v>
          </cell>
          <cell r="N614" t="str">
            <v>UnappUndistSubEarn-Acq-NY Elim</v>
          </cell>
          <cell r="O614" t="e">
            <v>#N/A</v>
          </cell>
          <cell r="P614">
            <v>613</v>
          </cell>
          <cell r="Q614" t="str">
            <v>7340NY</v>
          </cell>
          <cell r="R614" t="str">
            <v>UUSEAcq NY</v>
          </cell>
          <cell r="S614" t="str">
            <v>Q</v>
          </cell>
          <cell r="T614" t="str">
            <v>7340</v>
          </cell>
          <cell r="U614" t="str">
            <v>P&amp;L Reserve - at Acquisition</v>
          </cell>
        </row>
        <row r="615">
          <cell r="A615">
            <v>166</v>
          </cell>
          <cell r="B615" t="str">
            <v>Balance Sheet</v>
          </cell>
          <cell r="C615">
            <v>562</v>
          </cell>
          <cell r="D615" t="str">
            <v>Total Capitalization</v>
          </cell>
          <cell r="E615">
            <v>562</v>
          </cell>
          <cell r="F615" t="str">
            <v>Equity Shareholders Funds</v>
          </cell>
          <cell r="G615">
            <v>562</v>
          </cell>
          <cell r="H615" t="str">
            <v>Equity Shareholders Funds</v>
          </cell>
          <cell r="I615">
            <v>562</v>
          </cell>
          <cell r="J615" t="str">
            <v>Equity Shareholders Funds</v>
          </cell>
          <cell r="K615">
            <v>606</v>
          </cell>
          <cell r="L615" t="str">
            <v>Unapp Undist Sub Earnings</v>
          </cell>
          <cell r="M615" t="e">
            <v>#N/A</v>
          </cell>
          <cell r="N615" t="str">
            <v>UnappUndistSubEarn-Acq-AL Elim</v>
          </cell>
          <cell r="O615" t="e">
            <v>#N/A</v>
          </cell>
          <cell r="P615">
            <v>614</v>
          </cell>
          <cell r="Q615" t="str">
            <v>7340AL</v>
          </cell>
          <cell r="R615" t="str">
            <v>UUSEAcq AL</v>
          </cell>
          <cell r="S615" t="str">
            <v>Q</v>
          </cell>
          <cell r="T615" t="str">
            <v>7340</v>
          </cell>
          <cell r="U615" t="str">
            <v>P&amp;L Reserve - at Acquisition</v>
          </cell>
        </row>
        <row r="616">
          <cell r="A616">
            <v>166</v>
          </cell>
          <cell r="B616" t="str">
            <v>Balance Sheet</v>
          </cell>
          <cell r="C616">
            <v>562</v>
          </cell>
          <cell r="D616" t="str">
            <v>Total Capitalization</v>
          </cell>
          <cell r="E616">
            <v>562</v>
          </cell>
          <cell r="F616" t="str">
            <v>Equity Shareholders Funds</v>
          </cell>
          <cell r="G616">
            <v>562</v>
          </cell>
          <cell r="H616" t="str">
            <v>Equity Shareholders Funds</v>
          </cell>
          <cell r="I616">
            <v>562</v>
          </cell>
          <cell r="J616" t="str">
            <v>Equity Shareholders Funds</v>
          </cell>
          <cell r="K616">
            <v>606</v>
          </cell>
          <cell r="L616" t="str">
            <v>Unapp Undist Sub Earnings</v>
          </cell>
          <cell r="M616" t="e">
            <v>#N/A</v>
          </cell>
          <cell r="N616" t="str">
            <v>UnappUndistSubEarn-At Disposal</v>
          </cell>
          <cell r="O616" t="str">
            <v>735000</v>
          </cell>
          <cell r="P616">
            <v>615</v>
          </cell>
          <cell r="Q616" t="str">
            <v>735000</v>
          </cell>
          <cell r="R616" t="str">
            <v>UUSEAtDisp</v>
          </cell>
          <cell r="S616" t="str">
            <v>Q</v>
          </cell>
          <cell r="T616" t="str">
            <v>7350</v>
          </cell>
          <cell r="U616" t="str">
            <v>P&amp;L Reserve - Bal at Disposal</v>
          </cell>
        </row>
        <row r="617">
          <cell r="A617">
            <v>166</v>
          </cell>
          <cell r="B617" t="str">
            <v>Balance Sheet</v>
          </cell>
          <cell r="C617">
            <v>562</v>
          </cell>
          <cell r="D617" t="str">
            <v>Total Capitalization</v>
          </cell>
          <cell r="E617">
            <v>562</v>
          </cell>
          <cell r="F617" t="str">
            <v>Equity Shareholders Funds</v>
          </cell>
          <cell r="G617">
            <v>562</v>
          </cell>
          <cell r="H617" t="str">
            <v>Equity Shareholders Funds</v>
          </cell>
          <cell r="I617">
            <v>562</v>
          </cell>
          <cell r="J617" t="str">
            <v>Equity Shareholders Funds</v>
          </cell>
          <cell r="K617">
            <v>606</v>
          </cell>
          <cell r="L617" t="str">
            <v>Unapp Undist Sub Earnings</v>
          </cell>
          <cell r="M617" t="e">
            <v>#N/A</v>
          </cell>
          <cell r="N617" t="str">
            <v>UnappUndistSubEarn-Disp-NE Elm</v>
          </cell>
          <cell r="O617" t="e">
            <v>#N/A</v>
          </cell>
          <cell r="P617">
            <v>616</v>
          </cell>
          <cell r="Q617" t="str">
            <v>7350NE</v>
          </cell>
          <cell r="R617" t="str">
            <v>UUSEDis NE</v>
          </cell>
          <cell r="S617" t="str">
            <v>Q</v>
          </cell>
          <cell r="T617" t="str">
            <v>7350</v>
          </cell>
          <cell r="U617" t="str">
            <v>P&amp;L Reserve - Bal at Disposal</v>
          </cell>
        </row>
        <row r="618">
          <cell r="A618">
            <v>166</v>
          </cell>
          <cell r="B618" t="str">
            <v>Balance Sheet</v>
          </cell>
          <cell r="C618">
            <v>562</v>
          </cell>
          <cell r="D618" t="str">
            <v>Total Capitalization</v>
          </cell>
          <cell r="E618">
            <v>562</v>
          </cell>
          <cell r="F618" t="str">
            <v>Equity Shareholders Funds</v>
          </cell>
          <cell r="G618">
            <v>562</v>
          </cell>
          <cell r="H618" t="str">
            <v>Equity Shareholders Funds</v>
          </cell>
          <cell r="I618">
            <v>562</v>
          </cell>
          <cell r="J618" t="str">
            <v>Equity Shareholders Funds</v>
          </cell>
          <cell r="K618">
            <v>606</v>
          </cell>
          <cell r="L618" t="str">
            <v>Unapp Undist Sub Earnings</v>
          </cell>
          <cell r="M618" t="e">
            <v>#N/A</v>
          </cell>
          <cell r="N618" t="str">
            <v>UnappUndistSubEarn-Disp-NY Elm</v>
          </cell>
          <cell r="O618" t="e">
            <v>#N/A</v>
          </cell>
          <cell r="P618">
            <v>617</v>
          </cell>
          <cell r="Q618" t="str">
            <v>7350NY</v>
          </cell>
          <cell r="R618" t="str">
            <v>UUSEDis NY</v>
          </cell>
          <cell r="S618" t="str">
            <v>Q</v>
          </cell>
          <cell r="T618" t="str">
            <v>7350</v>
          </cell>
          <cell r="U618" t="str">
            <v>P&amp;L Reserve - Bal at Disposal</v>
          </cell>
        </row>
        <row r="619">
          <cell r="A619">
            <v>166</v>
          </cell>
          <cell r="B619" t="str">
            <v>Balance Sheet</v>
          </cell>
          <cell r="C619">
            <v>562</v>
          </cell>
          <cell r="D619" t="str">
            <v>Total Capitalization</v>
          </cell>
          <cell r="E619">
            <v>562</v>
          </cell>
          <cell r="F619" t="str">
            <v>Equity Shareholders Funds</v>
          </cell>
          <cell r="G619">
            <v>562</v>
          </cell>
          <cell r="H619" t="str">
            <v>Equity Shareholders Funds</v>
          </cell>
          <cell r="I619">
            <v>562</v>
          </cell>
          <cell r="J619" t="str">
            <v>Equity Shareholders Funds</v>
          </cell>
          <cell r="K619">
            <v>606</v>
          </cell>
          <cell r="L619" t="str">
            <v>Unapp Undist Sub Earnings</v>
          </cell>
          <cell r="M619" t="e">
            <v>#N/A</v>
          </cell>
          <cell r="N619" t="str">
            <v>UnappUndistSubEarn-Disp-AL Elm</v>
          </cell>
          <cell r="O619" t="e">
            <v>#N/A</v>
          </cell>
          <cell r="P619">
            <v>618</v>
          </cell>
          <cell r="Q619" t="str">
            <v>7350AL</v>
          </cell>
          <cell r="R619" t="str">
            <v>UUSEDis AL</v>
          </cell>
          <cell r="S619" t="str">
            <v>Q</v>
          </cell>
          <cell r="T619" t="str">
            <v>7350</v>
          </cell>
          <cell r="U619" t="str">
            <v>P&amp;L Reserve - Bal at Disposal</v>
          </cell>
        </row>
        <row r="620">
          <cell r="A620">
            <v>166</v>
          </cell>
          <cell r="B620" t="str">
            <v>Balance Sheet</v>
          </cell>
          <cell r="C620">
            <v>562</v>
          </cell>
          <cell r="D620" t="str">
            <v>Total Capitalization</v>
          </cell>
          <cell r="E620">
            <v>562</v>
          </cell>
          <cell r="F620" t="str">
            <v>Equity Shareholders Funds</v>
          </cell>
          <cell r="G620">
            <v>562</v>
          </cell>
          <cell r="H620" t="str">
            <v>Equity Shareholders Funds</v>
          </cell>
          <cell r="I620">
            <v>562</v>
          </cell>
          <cell r="J620" t="str">
            <v>Equity Shareholders Funds</v>
          </cell>
          <cell r="K620">
            <v>606</v>
          </cell>
          <cell r="L620" t="str">
            <v>Unapp Undist Sub Earnings</v>
          </cell>
          <cell r="M620" t="e">
            <v>#N/A</v>
          </cell>
          <cell r="N620" t="str">
            <v>UnappUndistSubEarn-OthMovement</v>
          </cell>
          <cell r="O620" t="str">
            <v>738000</v>
          </cell>
          <cell r="P620">
            <v>619</v>
          </cell>
          <cell r="Q620" t="str">
            <v>738000</v>
          </cell>
          <cell r="R620" t="str">
            <v>UUSEOthMvt</v>
          </cell>
          <cell r="S620" t="str">
            <v>Q</v>
          </cell>
          <cell r="T620" t="str">
            <v>7380</v>
          </cell>
          <cell r="U620" t="str">
            <v>P&amp;L Reserve - Other Movements</v>
          </cell>
        </row>
        <row r="621">
          <cell r="A621">
            <v>166</v>
          </cell>
          <cell r="B621" t="str">
            <v>Balance Sheet</v>
          </cell>
          <cell r="C621">
            <v>562</v>
          </cell>
          <cell r="D621" t="str">
            <v>Total Capitalization</v>
          </cell>
          <cell r="E621">
            <v>562</v>
          </cell>
          <cell r="F621" t="str">
            <v>Equity Shareholders Funds</v>
          </cell>
          <cell r="G621">
            <v>562</v>
          </cell>
          <cell r="H621" t="str">
            <v>Equity Shareholders Funds</v>
          </cell>
          <cell r="I621">
            <v>562</v>
          </cell>
          <cell r="J621" t="str">
            <v>Equity Shareholders Funds</v>
          </cell>
          <cell r="K621">
            <v>606</v>
          </cell>
          <cell r="L621" t="str">
            <v>Unapp Undist Sub Earnings</v>
          </cell>
          <cell r="M621" t="e">
            <v>#N/A</v>
          </cell>
          <cell r="N621" t="str">
            <v>UnappUndistSubEarn-OM-NE Elim</v>
          </cell>
          <cell r="O621" t="e">
            <v>#N/A</v>
          </cell>
          <cell r="P621">
            <v>620</v>
          </cell>
          <cell r="Q621" t="str">
            <v>7380NE</v>
          </cell>
          <cell r="R621" t="str">
            <v>UUSE OM NE</v>
          </cell>
          <cell r="S621" t="str">
            <v>Q</v>
          </cell>
          <cell r="T621" t="str">
            <v>7380</v>
          </cell>
          <cell r="U621" t="str">
            <v>P&amp;L Reserve - Other Movements</v>
          </cell>
        </row>
        <row r="622">
          <cell r="A622">
            <v>166</v>
          </cell>
          <cell r="B622" t="str">
            <v>Balance Sheet</v>
          </cell>
          <cell r="C622">
            <v>562</v>
          </cell>
          <cell r="D622" t="str">
            <v>Total Capitalization</v>
          </cell>
          <cell r="E622">
            <v>562</v>
          </cell>
          <cell r="F622" t="str">
            <v>Equity Shareholders Funds</v>
          </cell>
          <cell r="G622">
            <v>562</v>
          </cell>
          <cell r="H622" t="str">
            <v>Equity Shareholders Funds</v>
          </cell>
          <cell r="I622">
            <v>562</v>
          </cell>
          <cell r="J622" t="str">
            <v>Equity Shareholders Funds</v>
          </cell>
          <cell r="K622">
            <v>606</v>
          </cell>
          <cell r="L622" t="str">
            <v>Unapp Undist Sub Earnings</v>
          </cell>
          <cell r="M622" t="e">
            <v>#N/A</v>
          </cell>
          <cell r="N622" t="str">
            <v>UnappUndistSubEarn-OM-NY Elim</v>
          </cell>
          <cell r="O622" t="e">
            <v>#N/A</v>
          </cell>
          <cell r="P622">
            <v>621</v>
          </cell>
          <cell r="Q622" t="str">
            <v>7380NY</v>
          </cell>
          <cell r="R622" t="str">
            <v>UUSE OM NY</v>
          </cell>
          <cell r="S622" t="str">
            <v>Q</v>
          </cell>
          <cell r="T622" t="str">
            <v>7380</v>
          </cell>
          <cell r="U622" t="str">
            <v>P&amp;L Reserve - Other Movements</v>
          </cell>
        </row>
        <row r="623">
          <cell r="A623">
            <v>166</v>
          </cell>
          <cell r="B623" t="str">
            <v>Balance Sheet</v>
          </cell>
          <cell r="C623">
            <v>562</v>
          </cell>
          <cell r="D623" t="str">
            <v>Total Capitalization</v>
          </cell>
          <cell r="E623">
            <v>562</v>
          </cell>
          <cell r="F623" t="str">
            <v>Equity Shareholders Funds</v>
          </cell>
          <cell r="G623">
            <v>562</v>
          </cell>
          <cell r="H623" t="str">
            <v>Equity Shareholders Funds</v>
          </cell>
          <cell r="I623">
            <v>562</v>
          </cell>
          <cell r="J623" t="str">
            <v>Equity Shareholders Funds</v>
          </cell>
          <cell r="K623">
            <v>606</v>
          </cell>
          <cell r="L623" t="str">
            <v>Unapp Undist Sub Earnings</v>
          </cell>
          <cell r="M623" t="e">
            <v>#N/A</v>
          </cell>
          <cell r="N623" t="str">
            <v>UnappUndistSubEarn-OM-ALL Elim</v>
          </cell>
          <cell r="O623" t="str">
            <v>7380AL</v>
          </cell>
          <cell r="P623">
            <v>622</v>
          </cell>
          <cell r="Q623" t="str">
            <v>7380AL</v>
          </cell>
          <cell r="R623" t="str">
            <v>UUSE OM AL</v>
          </cell>
          <cell r="S623" t="str">
            <v>Q</v>
          </cell>
          <cell r="T623" t="str">
            <v>7380</v>
          </cell>
          <cell r="U623" t="str">
            <v>P&amp;L Reserve - Other Movements</v>
          </cell>
        </row>
        <row r="624">
          <cell r="A624">
            <v>166</v>
          </cell>
          <cell r="B624" t="str">
            <v>Balance Sheet</v>
          </cell>
          <cell r="C624">
            <v>562</v>
          </cell>
          <cell r="D624" t="str">
            <v>Total Capitalization</v>
          </cell>
          <cell r="E624">
            <v>562</v>
          </cell>
          <cell r="F624" t="str">
            <v>Equity Shareholders Funds</v>
          </cell>
          <cell r="G624">
            <v>562</v>
          </cell>
          <cell r="H624" t="str">
            <v>Equity Shareholders Funds</v>
          </cell>
          <cell r="I624">
            <v>562</v>
          </cell>
          <cell r="J624" t="str">
            <v>Equity Shareholders Funds</v>
          </cell>
          <cell r="K624">
            <v>623</v>
          </cell>
          <cell r="L624" t="str">
            <v>Minimum Pension Liability</v>
          </cell>
          <cell r="M624" t="e">
            <v>#N/A</v>
          </cell>
          <cell r="N624" t="str">
            <v>Min Pen Liab-Beg Bal</v>
          </cell>
          <cell r="O624" t="e">
            <v>#N/A</v>
          </cell>
          <cell r="P624">
            <v>623</v>
          </cell>
          <cell r="Q624" t="str">
            <v>771070</v>
          </cell>
          <cell r="R624" t="str">
            <v>MPLBegBal</v>
          </cell>
          <cell r="S624" t="str">
            <v>Q</v>
          </cell>
          <cell r="T624" t="str">
            <v>7710</v>
          </cell>
          <cell r="U624" t="str">
            <v>Other Reserves - Beginning Balance</v>
          </cell>
        </row>
        <row r="625">
          <cell r="A625">
            <v>166</v>
          </cell>
          <cell r="B625" t="str">
            <v>Balance Sheet</v>
          </cell>
          <cell r="C625">
            <v>562</v>
          </cell>
          <cell r="D625" t="str">
            <v>Total Capitalization</v>
          </cell>
          <cell r="E625">
            <v>562</v>
          </cell>
          <cell r="F625" t="str">
            <v>Equity Shareholders Funds</v>
          </cell>
          <cell r="G625">
            <v>562</v>
          </cell>
          <cell r="H625" t="str">
            <v>Equity Shareholders Funds</v>
          </cell>
          <cell r="I625">
            <v>562</v>
          </cell>
          <cell r="J625" t="str">
            <v>Equity Shareholders Funds</v>
          </cell>
          <cell r="K625">
            <v>623</v>
          </cell>
          <cell r="L625" t="str">
            <v>Minimum Pension Liability</v>
          </cell>
          <cell r="M625" t="e">
            <v>#N/A</v>
          </cell>
          <cell r="N625" t="str">
            <v>Min Pen Liab-PY Adjust</v>
          </cell>
          <cell r="O625" t="str">
            <v>771570</v>
          </cell>
          <cell r="P625">
            <v>624</v>
          </cell>
          <cell r="Q625" t="str">
            <v>771570</v>
          </cell>
          <cell r="R625" t="str">
            <v>MPLPYAdj</v>
          </cell>
          <cell r="S625" t="str">
            <v>Q</v>
          </cell>
          <cell r="T625" t="str">
            <v>7715</v>
          </cell>
          <cell r="U625" t="str">
            <v>Other Reserves - Prior Year Adjustment</v>
          </cell>
        </row>
        <row r="626">
          <cell r="A626">
            <v>166</v>
          </cell>
          <cell r="B626" t="str">
            <v>Balance Sheet</v>
          </cell>
          <cell r="C626">
            <v>562</v>
          </cell>
          <cell r="D626" t="str">
            <v>Total Capitalization</v>
          </cell>
          <cell r="E626">
            <v>562</v>
          </cell>
          <cell r="F626" t="str">
            <v>Equity Shareholders Funds</v>
          </cell>
          <cell r="G626">
            <v>562</v>
          </cell>
          <cell r="H626" t="str">
            <v>Equity Shareholders Funds</v>
          </cell>
          <cell r="I626">
            <v>562</v>
          </cell>
          <cell r="J626" t="str">
            <v>Equity Shareholders Funds</v>
          </cell>
          <cell r="K626">
            <v>623</v>
          </cell>
          <cell r="L626" t="str">
            <v>Minimum Pension Liability</v>
          </cell>
          <cell r="M626" t="e">
            <v>#N/A</v>
          </cell>
          <cell r="N626" t="str">
            <v>Min Pen Liab-At Acquis</v>
          </cell>
          <cell r="O626" t="e">
            <v>#N/A</v>
          </cell>
          <cell r="P626">
            <v>625</v>
          </cell>
          <cell r="Q626" t="str">
            <v>774070</v>
          </cell>
          <cell r="R626" t="str">
            <v>MPLAtAcq</v>
          </cell>
          <cell r="S626" t="str">
            <v>Q</v>
          </cell>
          <cell r="T626" t="str">
            <v>7740</v>
          </cell>
          <cell r="U626" t="str">
            <v>Other Reserves - at Acquisition</v>
          </cell>
        </row>
        <row r="627">
          <cell r="A627">
            <v>166</v>
          </cell>
          <cell r="B627" t="str">
            <v>Balance Sheet</v>
          </cell>
          <cell r="C627">
            <v>562</v>
          </cell>
          <cell r="D627" t="str">
            <v>Total Capitalization</v>
          </cell>
          <cell r="E627">
            <v>562</v>
          </cell>
          <cell r="F627" t="str">
            <v>Equity Shareholders Funds</v>
          </cell>
          <cell r="G627">
            <v>562</v>
          </cell>
          <cell r="H627" t="str">
            <v>Equity Shareholders Funds</v>
          </cell>
          <cell r="I627">
            <v>562</v>
          </cell>
          <cell r="J627" t="str">
            <v>Equity Shareholders Funds</v>
          </cell>
          <cell r="K627">
            <v>623</v>
          </cell>
          <cell r="L627" t="str">
            <v>Minimum Pension Liability</v>
          </cell>
          <cell r="M627" t="e">
            <v>#N/A</v>
          </cell>
          <cell r="N627" t="str">
            <v>Min Pen Liab-At Disposal</v>
          </cell>
          <cell r="O627" t="e">
            <v>#N/A</v>
          </cell>
          <cell r="P627">
            <v>626</v>
          </cell>
          <cell r="Q627" t="str">
            <v>775070</v>
          </cell>
          <cell r="R627" t="str">
            <v>MPLAtDisp</v>
          </cell>
          <cell r="S627" t="str">
            <v>Q</v>
          </cell>
          <cell r="T627" t="str">
            <v>7750</v>
          </cell>
          <cell r="U627" t="str">
            <v>Other Reserves - Bal at Disposal</v>
          </cell>
        </row>
        <row r="628">
          <cell r="A628">
            <v>166</v>
          </cell>
          <cell r="B628" t="str">
            <v>Balance Sheet</v>
          </cell>
          <cell r="C628">
            <v>562</v>
          </cell>
          <cell r="D628" t="str">
            <v>Total Capitalization</v>
          </cell>
          <cell r="E628">
            <v>562</v>
          </cell>
          <cell r="F628" t="str">
            <v>Equity Shareholders Funds</v>
          </cell>
          <cell r="G628">
            <v>562</v>
          </cell>
          <cell r="H628" t="str">
            <v>Equity Shareholders Funds</v>
          </cell>
          <cell r="I628">
            <v>562</v>
          </cell>
          <cell r="J628" t="str">
            <v>Equity Shareholders Funds</v>
          </cell>
          <cell r="K628">
            <v>623</v>
          </cell>
          <cell r="L628" t="str">
            <v>Minimum Pension Liability</v>
          </cell>
          <cell r="M628" t="e">
            <v>#N/A</v>
          </cell>
          <cell r="N628" t="str">
            <v>Min Pen Liab-Oth Movements</v>
          </cell>
          <cell r="O628" t="e">
            <v>#N/A</v>
          </cell>
          <cell r="P628">
            <v>627</v>
          </cell>
          <cell r="Q628" t="str">
            <v>778070</v>
          </cell>
          <cell r="R628" t="str">
            <v>MPLOthMvt</v>
          </cell>
          <cell r="S628" t="str">
            <v>Q</v>
          </cell>
          <cell r="T628" t="str">
            <v>7780</v>
          </cell>
          <cell r="U628" t="str">
            <v>Other Reserves - Other Movements</v>
          </cell>
        </row>
        <row r="629">
          <cell r="A629">
            <v>166</v>
          </cell>
          <cell r="B629" t="str">
            <v>Balance Sheet</v>
          </cell>
          <cell r="C629">
            <v>562</v>
          </cell>
          <cell r="D629" t="str">
            <v>Total Capitalization</v>
          </cell>
          <cell r="E629">
            <v>562</v>
          </cell>
          <cell r="F629" t="str">
            <v>Equity Shareholders Funds</v>
          </cell>
          <cell r="G629">
            <v>562</v>
          </cell>
          <cell r="H629" t="str">
            <v>Equity Shareholders Funds</v>
          </cell>
          <cell r="I629">
            <v>562</v>
          </cell>
          <cell r="J629" t="str">
            <v>Equity Shareholders Funds</v>
          </cell>
          <cell r="K629">
            <v>628</v>
          </cell>
          <cell r="L629" t="str">
            <v>Unrealized Appreciation on Inv</v>
          </cell>
          <cell r="M629" t="e">
            <v>#N/A</v>
          </cell>
          <cell r="N629" t="str">
            <v>Unreal Apprec Inv-Beg Bal</v>
          </cell>
          <cell r="O629" t="e">
            <v>#N/A</v>
          </cell>
          <cell r="P629">
            <v>628</v>
          </cell>
          <cell r="Q629" t="str">
            <v>771071</v>
          </cell>
          <cell r="R629" t="str">
            <v>UAIBegBal</v>
          </cell>
          <cell r="S629" t="str">
            <v>Q</v>
          </cell>
          <cell r="T629" t="str">
            <v>7710</v>
          </cell>
          <cell r="U629" t="str">
            <v>Other Reserves - Beginning Balance</v>
          </cell>
        </row>
        <row r="630">
          <cell r="A630">
            <v>166</v>
          </cell>
          <cell r="B630" t="str">
            <v>Balance Sheet</v>
          </cell>
          <cell r="C630">
            <v>562</v>
          </cell>
          <cell r="D630" t="str">
            <v>Total Capitalization</v>
          </cell>
          <cell r="E630">
            <v>562</v>
          </cell>
          <cell r="F630" t="str">
            <v>Equity Shareholders Funds</v>
          </cell>
          <cell r="G630">
            <v>562</v>
          </cell>
          <cell r="H630" t="str">
            <v>Equity Shareholders Funds</v>
          </cell>
          <cell r="I630">
            <v>562</v>
          </cell>
          <cell r="J630" t="str">
            <v>Equity Shareholders Funds</v>
          </cell>
          <cell r="K630">
            <v>628</v>
          </cell>
          <cell r="L630" t="str">
            <v>Unrealized Appreciation on Inv</v>
          </cell>
          <cell r="M630" t="e">
            <v>#N/A</v>
          </cell>
          <cell r="N630" t="str">
            <v>Unreal Apprec Inv-Beg B-NE Elm</v>
          </cell>
          <cell r="O630" t="e">
            <v>#N/A</v>
          </cell>
          <cell r="P630">
            <v>629</v>
          </cell>
          <cell r="Q630" t="str">
            <v>7710NE</v>
          </cell>
          <cell r="R630" t="str">
            <v>UAI BB NE</v>
          </cell>
          <cell r="S630" t="str">
            <v>Q</v>
          </cell>
          <cell r="T630" t="str">
            <v>7710</v>
          </cell>
          <cell r="U630" t="str">
            <v>Other Reserves - Beginning Balance</v>
          </cell>
        </row>
        <row r="631">
          <cell r="A631">
            <v>166</v>
          </cell>
          <cell r="B631" t="str">
            <v>Balance Sheet</v>
          </cell>
          <cell r="C631">
            <v>562</v>
          </cell>
          <cell r="D631" t="str">
            <v>Total Capitalization</v>
          </cell>
          <cell r="E631">
            <v>562</v>
          </cell>
          <cell r="F631" t="str">
            <v>Equity Shareholders Funds</v>
          </cell>
          <cell r="G631">
            <v>562</v>
          </cell>
          <cell r="H631" t="str">
            <v>Equity Shareholders Funds</v>
          </cell>
          <cell r="I631">
            <v>562</v>
          </cell>
          <cell r="J631" t="str">
            <v>Equity Shareholders Funds</v>
          </cell>
          <cell r="K631">
            <v>628</v>
          </cell>
          <cell r="L631" t="str">
            <v>Unrealized Appreciation on Inv</v>
          </cell>
          <cell r="M631" t="e">
            <v>#N/A</v>
          </cell>
          <cell r="N631" t="str">
            <v>Unreal Apprec Inv-Beg B-NY Elm</v>
          </cell>
          <cell r="O631" t="e">
            <v>#N/A</v>
          </cell>
          <cell r="P631">
            <v>630</v>
          </cell>
          <cell r="Q631" t="str">
            <v>7710NY</v>
          </cell>
          <cell r="R631" t="str">
            <v>UAI BB NY</v>
          </cell>
          <cell r="S631" t="str">
            <v>Q</v>
          </cell>
          <cell r="T631" t="str">
            <v>7710</v>
          </cell>
          <cell r="U631" t="str">
            <v>Other Reserves - Beginning Balance</v>
          </cell>
        </row>
        <row r="632">
          <cell r="A632">
            <v>166</v>
          </cell>
          <cell r="B632" t="str">
            <v>Balance Sheet</v>
          </cell>
          <cell r="C632">
            <v>562</v>
          </cell>
          <cell r="D632" t="str">
            <v>Total Capitalization</v>
          </cell>
          <cell r="E632">
            <v>562</v>
          </cell>
          <cell r="F632" t="str">
            <v>Equity Shareholders Funds</v>
          </cell>
          <cell r="G632">
            <v>562</v>
          </cell>
          <cell r="H632" t="str">
            <v>Equity Shareholders Funds</v>
          </cell>
          <cell r="I632">
            <v>562</v>
          </cell>
          <cell r="J632" t="str">
            <v>Equity Shareholders Funds</v>
          </cell>
          <cell r="K632">
            <v>628</v>
          </cell>
          <cell r="L632" t="str">
            <v>Unrealized Appreciation on Inv</v>
          </cell>
          <cell r="M632" t="e">
            <v>#N/A</v>
          </cell>
          <cell r="N632" t="str">
            <v>Unreal Apprec Inv-Beg B-AL Elm</v>
          </cell>
          <cell r="O632" t="e">
            <v>#N/A</v>
          </cell>
          <cell r="P632">
            <v>631</v>
          </cell>
          <cell r="Q632" t="str">
            <v>7710AL</v>
          </cell>
          <cell r="R632" t="str">
            <v>UAI BB AL</v>
          </cell>
          <cell r="S632" t="str">
            <v>Q</v>
          </cell>
          <cell r="T632" t="str">
            <v>7710</v>
          </cell>
          <cell r="U632" t="str">
            <v>Other Reserves - Beginning Balance</v>
          </cell>
        </row>
        <row r="633">
          <cell r="A633">
            <v>166</v>
          </cell>
          <cell r="B633" t="str">
            <v>Balance Sheet</v>
          </cell>
          <cell r="C633">
            <v>562</v>
          </cell>
          <cell r="D633" t="str">
            <v>Total Capitalization</v>
          </cell>
          <cell r="E633">
            <v>562</v>
          </cell>
          <cell r="F633" t="str">
            <v>Equity Shareholders Funds</v>
          </cell>
          <cell r="G633">
            <v>562</v>
          </cell>
          <cell r="H633" t="str">
            <v>Equity Shareholders Funds</v>
          </cell>
          <cell r="I633">
            <v>562</v>
          </cell>
          <cell r="J633" t="str">
            <v>Equity Shareholders Funds</v>
          </cell>
          <cell r="K633">
            <v>628</v>
          </cell>
          <cell r="L633" t="str">
            <v>Unrealized Appreciation on Inv</v>
          </cell>
          <cell r="M633" t="e">
            <v>#N/A</v>
          </cell>
          <cell r="N633" t="str">
            <v>Unreal Apprec Inv-PY Adjust</v>
          </cell>
          <cell r="O633" t="str">
            <v>771571</v>
          </cell>
          <cell r="P633">
            <v>632</v>
          </cell>
          <cell r="Q633" t="str">
            <v>771571</v>
          </cell>
          <cell r="R633" t="str">
            <v>UAIPYAdj</v>
          </cell>
          <cell r="S633" t="str">
            <v>Q</v>
          </cell>
          <cell r="T633" t="str">
            <v>7715</v>
          </cell>
          <cell r="U633" t="str">
            <v>Other Reserves - Prior Year Adjustment</v>
          </cell>
        </row>
        <row r="634">
          <cell r="A634">
            <v>166</v>
          </cell>
          <cell r="B634" t="str">
            <v>Balance Sheet</v>
          </cell>
          <cell r="C634">
            <v>562</v>
          </cell>
          <cell r="D634" t="str">
            <v>Total Capitalization</v>
          </cell>
          <cell r="E634">
            <v>562</v>
          </cell>
          <cell r="F634" t="str">
            <v>Equity Shareholders Funds</v>
          </cell>
          <cell r="G634">
            <v>562</v>
          </cell>
          <cell r="H634" t="str">
            <v>Equity Shareholders Funds</v>
          </cell>
          <cell r="I634">
            <v>562</v>
          </cell>
          <cell r="J634" t="str">
            <v>Equity Shareholders Funds</v>
          </cell>
          <cell r="K634">
            <v>628</v>
          </cell>
          <cell r="L634" t="str">
            <v>Unrealized Appreciation on Inv</v>
          </cell>
          <cell r="M634" t="e">
            <v>#N/A</v>
          </cell>
          <cell r="N634" t="str">
            <v>Unreal Apprec Inv-At Acquis</v>
          </cell>
          <cell r="O634" t="e">
            <v>#N/A</v>
          </cell>
          <cell r="P634">
            <v>633</v>
          </cell>
          <cell r="Q634" t="str">
            <v>774071</v>
          </cell>
          <cell r="R634" t="str">
            <v>UAIAtAcq</v>
          </cell>
          <cell r="S634" t="str">
            <v>Q</v>
          </cell>
          <cell r="T634" t="str">
            <v>7740</v>
          </cell>
          <cell r="U634" t="str">
            <v>Other Reserves - at Acquisition</v>
          </cell>
        </row>
        <row r="635">
          <cell r="A635">
            <v>166</v>
          </cell>
          <cell r="B635" t="str">
            <v>Balance Sheet</v>
          </cell>
          <cell r="C635">
            <v>562</v>
          </cell>
          <cell r="D635" t="str">
            <v>Total Capitalization</v>
          </cell>
          <cell r="E635">
            <v>562</v>
          </cell>
          <cell r="F635" t="str">
            <v>Equity Shareholders Funds</v>
          </cell>
          <cell r="G635">
            <v>562</v>
          </cell>
          <cell r="H635" t="str">
            <v>Equity Shareholders Funds</v>
          </cell>
          <cell r="I635">
            <v>562</v>
          </cell>
          <cell r="J635" t="str">
            <v>Equity Shareholders Funds</v>
          </cell>
          <cell r="K635">
            <v>628</v>
          </cell>
          <cell r="L635" t="str">
            <v>Unrealized Appreciation on Inv</v>
          </cell>
          <cell r="M635" t="e">
            <v>#N/A</v>
          </cell>
          <cell r="N635" t="str">
            <v>Unreal Apprec Inv-AtAcq-NE Elm</v>
          </cell>
          <cell r="O635" t="e">
            <v>#N/A</v>
          </cell>
          <cell r="P635">
            <v>634</v>
          </cell>
          <cell r="Q635" t="str">
            <v>7740NE</v>
          </cell>
          <cell r="R635" t="str">
            <v>UAI Acq NE</v>
          </cell>
          <cell r="S635" t="str">
            <v>Q</v>
          </cell>
          <cell r="T635" t="str">
            <v>7740</v>
          </cell>
          <cell r="U635" t="str">
            <v>Other Reserves - at Acquisition</v>
          </cell>
        </row>
        <row r="636">
          <cell r="A636">
            <v>166</v>
          </cell>
          <cell r="B636" t="str">
            <v>Balance Sheet</v>
          </cell>
          <cell r="C636">
            <v>562</v>
          </cell>
          <cell r="D636" t="str">
            <v>Total Capitalization</v>
          </cell>
          <cell r="E636">
            <v>562</v>
          </cell>
          <cell r="F636" t="str">
            <v>Equity Shareholders Funds</v>
          </cell>
          <cell r="G636">
            <v>562</v>
          </cell>
          <cell r="H636" t="str">
            <v>Equity Shareholders Funds</v>
          </cell>
          <cell r="I636">
            <v>562</v>
          </cell>
          <cell r="J636" t="str">
            <v>Equity Shareholders Funds</v>
          </cell>
          <cell r="K636">
            <v>628</v>
          </cell>
          <cell r="L636" t="str">
            <v>Unrealized Appreciation on Inv</v>
          </cell>
          <cell r="M636" t="e">
            <v>#N/A</v>
          </cell>
          <cell r="N636" t="str">
            <v>Unreal Apprec Inv-AtAcq-NY Elm</v>
          </cell>
          <cell r="O636" t="e">
            <v>#N/A</v>
          </cell>
          <cell r="P636">
            <v>635</v>
          </cell>
          <cell r="Q636" t="str">
            <v>7740NY</v>
          </cell>
          <cell r="R636" t="str">
            <v>UAI Acq NY</v>
          </cell>
          <cell r="S636" t="str">
            <v>Q</v>
          </cell>
          <cell r="T636" t="str">
            <v>7740</v>
          </cell>
          <cell r="U636" t="str">
            <v>Other Reserves - at Acquisition</v>
          </cell>
        </row>
        <row r="637">
          <cell r="A637">
            <v>166</v>
          </cell>
          <cell r="B637" t="str">
            <v>Balance Sheet</v>
          </cell>
          <cell r="C637">
            <v>562</v>
          </cell>
          <cell r="D637" t="str">
            <v>Total Capitalization</v>
          </cell>
          <cell r="E637">
            <v>562</v>
          </cell>
          <cell r="F637" t="str">
            <v>Equity Shareholders Funds</v>
          </cell>
          <cell r="G637">
            <v>562</v>
          </cell>
          <cell r="H637" t="str">
            <v>Equity Shareholders Funds</v>
          </cell>
          <cell r="I637">
            <v>562</v>
          </cell>
          <cell r="J637" t="str">
            <v>Equity Shareholders Funds</v>
          </cell>
          <cell r="K637">
            <v>628</v>
          </cell>
          <cell r="L637" t="str">
            <v>Unrealized Appreciation on Inv</v>
          </cell>
          <cell r="M637" t="e">
            <v>#N/A</v>
          </cell>
          <cell r="N637" t="str">
            <v>Unreal Apprec Inv-AtAcq-AL Elm</v>
          </cell>
          <cell r="O637" t="e">
            <v>#N/A</v>
          </cell>
          <cell r="P637">
            <v>636</v>
          </cell>
          <cell r="Q637" t="str">
            <v>7740AL</v>
          </cell>
          <cell r="R637" t="str">
            <v>UAI Acq AL</v>
          </cell>
          <cell r="S637" t="str">
            <v>Q</v>
          </cell>
          <cell r="T637" t="str">
            <v>7740</v>
          </cell>
          <cell r="U637" t="str">
            <v>Other Reserves - at Acquisition</v>
          </cell>
        </row>
        <row r="638">
          <cell r="A638">
            <v>166</v>
          </cell>
          <cell r="B638" t="str">
            <v>Balance Sheet</v>
          </cell>
          <cell r="C638">
            <v>562</v>
          </cell>
          <cell r="D638" t="str">
            <v>Total Capitalization</v>
          </cell>
          <cell r="E638">
            <v>562</v>
          </cell>
          <cell r="F638" t="str">
            <v>Equity Shareholders Funds</v>
          </cell>
          <cell r="G638">
            <v>562</v>
          </cell>
          <cell r="H638" t="str">
            <v>Equity Shareholders Funds</v>
          </cell>
          <cell r="I638">
            <v>562</v>
          </cell>
          <cell r="J638" t="str">
            <v>Equity Shareholders Funds</v>
          </cell>
          <cell r="K638">
            <v>628</v>
          </cell>
          <cell r="L638" t="str">
            <v>Unrealized Appreciation on Inv</v>
          </cell>
          <cell r="M638" t="e">
            <v>#N/A</v>
          </cell>
          <cell r="N638" t="str">
            <v>Unreal Apprec Inv-At Disposal</v>
          </cell>
          <cell r="O638" t="e">
            <v>#N/A</v>
          </cell>
          <cell r="P638">
            <v>637</v>
          </cell>
          <cell r="Q638" t="str">
            <v>775071</v>
          </cell>
          <cell r="R638" t="str">
            <v>UAIAtDisp</v>
          </cell>
          <cell r="S638" t="str">
            <v>Q</v>
          </cell>
          <cell r="T638" t="str">
            <v>7750</v>
          </cell>
          <cell r="U638" t="str">
            <v>Other Reserves - Bal at Disposal</v>
          </cell>
        </row>
        <row r="639">
          <cell r="A639">
            <v>166</v>
          </cell>
          <cell r="B639" t="str">
            <v>Balance Sheet</v>
          </cell>
          <cell r="C639">
            <v>562</v>
          </cell>
          <cell r="D639" t="str">
            <v>Total Capitalization</v>
          </cell>
          <cell r="E639">
            <v>562</v>
          </cell>
          <cell r="F639" t="str">
            <v>Equity Shareholders Funds</v>
          </cell>
          <cell r="G639">
            <v>562</v>
          </cell>
          <cell r="H639" t="str">
            <v>Equity Shareholders Funds</v>
          </cell>
          <cell r="I639">
            <v>562</v>
          </cell>
          <cell r="J639" t="str">
            <v>Equity Shareholders Funds</v>
          </cell>
          <cell r="K639">
            <v>628</v>
          </cell>
          <cell r="L639" t="str">
            <v>Unrealized Appreciation on Inv</v>
          </cell>
          <cell r="M639" t="e">
            <v>#N/A</v>
          </cell>
          <cell r="N639" t="str">
            <v>Unreal Apprec Inv-AtDis-NE Elm</v>
          </cell>
          <cell r="O639" t="e">
            <v>#N/A</v>
          </cell>
          <cell r="P639">
            <v>638</v>
          </cell>
          <cell r="Q639" t="str">
            <v>7750NE</v>
          </cell>
          <cell r="R639" t="str">
            <v>UAI Dis NE</v>
          </cell>
          <cell r="S639" t="str">
            <v>Q</v>
          </cell>
          <cell r="T639" t="str">
            <v>7750</v>
          </cell>
          <cell r="U639" t="str">
            <v>Other Reserves - Bal at Disposal</v>
          </cell>
        </row>
        <row r="640">
          <cell r="A640">
            <v>166</v>
          </cell>
          <cell r="B640" t="str">
            <v>Balance Sheet</v>
          </cell>
          <cell r="C640">
            <v>562</v>
          </cell>
          <cell r="D640" t="str">
            <v>Total Capitalization</v>
          </cell>
          <cell r="E640">
            <v>562</v>
          </cell>
          <cell r="F640" t="str">
            <v>Equity Shareholders Funds</v>
          </cell>
          <cell r="G640">
            <v>562</v>
          </cell>
          <cell r="H640" t="str">
            <v>Equity Shareholders Funds</v>
          </cell>
          <cell r="I640">
            <v>562</v>
          </cell>
          <cell r="J640" t="str">
            <v>Equity Shareholders Funds</v>
          </cell>
          <cell r="K640">
            <v>628</v>
          </cell>
          <cell r="L640" t="str">
            <v>Unrealized Appreciation on Inv</v>
          </cell>
          <cell r="M640" t="e">
            <v>#N/A</v>
          </cell>
          <cell r="N640" t="str">
            <v>Unreal Apprec Inv-AtDis-NY Elm</v>
          </cell>
          <cell r="O640" t="e">
            <v>#N/A</v>
          </cell>
          <cell r="P640">
            <v>639</v>
          </cell>
          <cell r="Q640" t="str">
            <v>7750NY</v>
          </cell>
          <cell r="R640" t="str">
            <v>UAI Dis NY</v>
          </cell>
          <cell r="S640" t="str">
            <v>Q</v>
          </cell>
          <cell r="T640" t="str">
            <v>7750</v>
          </cell>
          <cell r="U640" t="str">
            <v>Other Reserves - Bal at Disposal</v>
          </cell>
        </row>
        <row r="641">
          <cell r="A641">
            <v>166</v>
          </cell>
          <cell r="B641" t="str">
            <v>Balance Sheet</v>
          </cell>
          <cell r="C641">
            <v>562</v>
          </cell>
          <cell r="D641" t="str">
            <v>Total Capitalization</v>
          </cell>
          <cell r="E641">
            <v>562</v>
          </cell>
          <cell r="F641" t="str">
            <v>Equity Shareholders Funds</v>
          </cell>
          <cell r="G641">
            <v>562</v>
          </cell>
          <cell r="H641" t="str">
            <v>Equity Shareholders Funds</v>
          </cell>
          <cell r="I641">
            <v>562</v>
          </cell>
          <cell r="J641" t="str">
            <v>Equity Shareholders Funds</v>
          </cell>
          <cell r="K641">
            <v>628</v>
          </cell>
          <cell r="L641" t="str">
            <v>Unrealized Appreciation on Inv</v>
          </cell>
          <cell r="M641" t="e">
            <v>#N/A</v>
          </cell>
          <cell r="N641" t="str">
            <v>Unreal Apprec Inv-AtDis-AL Elm</v>
          </cell>
          <cell r="O641" t="e">
            <v>#N/A</v>
          </cell>
          <cell r="P641">
            <v>640</v>
          </cell>
          <cell r="Q641" t="str">
            <v>7750AL</v>
          </cell>
          <cell r="R641" t="str">
            <v>UAI Dis AL</v>
          </cell>
          <cell r="S641" t="str">
            <v>Q</v>
          </cell>
          <cell r="T641" t="str">
            <v>7750</v>
          </cell>
          <cell r="U641" t="str">
            <v>Other Reserves - Bal at Disposal</v>
          </cell>
        </row>
        <row r="642">
          <cell r="A642">
            <v>166</v>
          </cell>
          <cell r="B642" t="str">
            <v>Balance Sheet</v>
          </cell>
          <cell r="C642">
            <v>562</v>
          </cell>
          <cell r="D642" t="str">
            <v>Total Capitalization</v>
          </cell>
          <cell r="E642">
            <v>562</v>
          </cell>
          <cell r="F642" t="str">
            <v>Equity Shareholders Funds</v>
          </cell>
          <cell r="G642">
            <v>562</v>
          </cell>
          <cell r="H642" t="str">
            <v>Equity Shareholders Funds</v>
          </cell>
          <cell r="I642">
            <v>562</v>
          </cell>
          <cell r="J642" t="str">
            <v>Equity Shareholders Funds</v>
          </cell>
          <cell r="K642">
            <v>628</v>
          </cell>
          <cell r="L642" t="str">
            <v>Unrealized Appreciation on Inv</v>
          </cell>
          <cell r="M642" t="e">
            <v>#N/A</v>
          </cell>
          <cell r="N642" t="str">
            <v>Unreal Apprec Inv-Oth Movement</v>
          </cell>
          <cell r="O642" t="e">
            <v>#N/A</v>
          </cell>
          <cell r="P642">
            <v>641</v>
          </cell>
          <cell r="Q642" t="str">
            <v>778071</v>
          </cell>
          <cell r="R642" t="str">
            <v>UAIOthMvt</v>
          </cell>
          <cell r="S642" t="str">
            <v>Q</v>
          </cell>
          <cell r="T642" t="str">
            <v>7780</v>
          </cell>
          <cell r="U642" t="str">
            <v>Other Reserves - Other Movements</v>
          </cell>
        </row>
        <row r="643">
          <cell r="A643">
            <v>166</v>
          </cell>
          <cell r="B643" t="str">
            <v>Balance Sheet</v>
          </cell>
          <cell r="C643">
            <v>562</v>
          </cell>
          <cell r="D643" t="str">
            <v>Total Capitalization</v>
          </cell>
          <cell r="E643">
            <v>562</v>
          </cell>
          <cell r="F643" t="str">
            <v>Equity Shareholders Funds</v>
          </cell>
          <cell r="G643">
            <v>562</v>
          </cell>
          <cell r="H643" t="str">
            <v>Equity Shareholders Funds</v>
          </cell>
          <cell r="I643">
            <v>562</v>
          </cell>
          <cell r="J643" t="str">
            <v>Equity Shareholders Funds</v>
          </cell>
          <cell r="K643">
            <v>628</v>
          </cell>
          <cell r="L643" t="str">
            <v>Unrealized Appreciation on Inv</v>
          </cell>
          <cell r="M643" t="e">
            <v>#N/A</v>
          </cell>
          <cell r="N643" t="str">
            <v>Unreal Apprec Inv-OthMv-NE Elm</v>
          </cell>
          <cell r="O643" t="e">
            <v>#N/A</v>
          </cell>
          <cell r="P643">
            <v>642</v>
          </cell>
          <cell r="Q643" t="str">
            <v>7780NE</v>
          </cell>
          <cell r="R643" t="str">
            <v>UAI OM NE</v>
          </cell>
          <cell r="S643" t="str">
            <v>Q</v>
          </cell>
          <cell r="T643" t="str">
            <v>7780</v>
          </cell>
          <cell r="U643" t="str">
            <v>Other Reserves - Other Movements</v>
          </cell>
        </row>
        <row r="644">
          <cell r="A644">
            <v>166</v>
          </cell>
          <cell r="B644" t="str">
            <v>Balance Sheet</v>
          </cell>
          <cell r="C644">
            <v>562</v>
          </cell>
          <cell r="D644" t="str">
            <v>Total Capitalization</v>
          </cell>
          <cell r="E644">
            <v>562</v>
          </cell>
          <cell r="F644" t="str">
            <v>Equity Shareholders Funds</v>
          </cell>
          <cell r="G644">
            <v>562</v>
          </cell>
          <cell r="H644" t="str">
            <v>Equity Shareholders Funds</v>
          </cell>
          <cell r="I644">
            <v>562</v>
          </cell>
          <cell r="J644" t="str">
            <v>Equity Shareholders Funds</v>
          </cell>
          <cell r="K644">
            <v>628</v>
          </cell>
          <cell r="L644" t="str">
            <v>Unrealized Appreciation on Inv</v>
          </cell>
          <cell r="M644" t="e">
            <v>#N/A</v>
          </cell>
          <cell r="N644" t="str">
            <v>Unreal Apprec Inv-OthMv-NY Elm</v>
          </cell>
          <cell r="O644" t="e">
            <v>#N/A</v>
          </cell>
          <cell r="P644">
            <v>643</v>
          </cell>
          <cell r="Q644" t="str">
            <v>7780NY</v>
          </cell>
          <cell r="R644" t="str">
            <v>UAI OM NY</v>
          </cell>
          <cell r="S644" t="str">
            <v>Q</v>
          </cell>
          <cell r="T644" t="str">
            <v>7780</v>
          </cell>
          <cell r="U644" t="str">
            <v>Other Reserves - Other Movements</v>
          </cell>
        </row>
        <row r="645">
          <cell r="A645">
            <v>166</v>
          </cell>
          <cell r="B645" t="str">
            <v>Balance Sheet</v>
          </cell>
          <cell r="C645">
            <v>562</v>
          </cell>
          <cell r="D645" t="str">
            <v>Total Capitalization</v>
          </cell>
          <cell r="E645">
            <v>562</v>
          </cell>
          <cell r="F645" t="str">
            <v>Equity Shareholders Funds</v>
          </cell>
          <cell r="G645">
            <v>562</v>
          </cell>
          <cell r="H645" t="str">
            <v>Equity Shareholders Funds</v>
          </cell>
          <cell r="I645">
            <v>562</v>
          </cell>
          <cell r="J645" t="str">
            <v>Equity Shareholders Funds</v>
          </cell>
          <cell r="K645">
            <v>628</v>
          </cell>
          <cell r="L645" t="str">
            <v>Unrealized Appreciation on Inv</v>
          </cell>
          <cell r="M645" t="e">
            <v>#N/A</v>
          </cell>
          <cell r="N645" t="str">
            <v>Unreal Apprec Inv-OthMv-AL Elm</v>
          </cell>
          <cell r="O645" t="str">
            <v>7780AL</v>
          </cell>
          <cell r="P645">
            <v>644</v>
          </cell>
          <cell r="Q645" t="str">
            <v>7780AL</v>
          </cell>
          <cell r="R645" t="str">
            <v>UAI OM AL</v>
          </cell>
          <cell r="S645" t="str">
            <v>Q</v>
          </cell>
          <cell r="T645" t="str">
            <v>7780</v>
          </cell>
          <cell r="U645" t="str">
            <v>Other Reserves - Other Movements</v>
          </cell>
        </row>
        <row r="646">
          <cell r="A646">
            <v>166</v>
          </cell>
          <cell r="B646" t="str">
            <v>Balance Sheet</v>
          </cell>
          <cell r="C646">
            <v>562</v>
          </cell>
          <cell r="D646" t="str">
            <v>Total Capitalization</v>
          </cell>
          <cell r="E646">
            <v>562</v>
          </cell>
          <cell r="F646" t="str">
            <v>Equity Shareholders Funds</v>
          </cell>
          <cell r="G646">
            <v>562</v>
          </cell>
          <cell r="H646" t="str">
            <v>Equity Shareholders Funds</v>
          </cell>
          <cell r="I646">
            <v>562</v>
          </cell>
          <cell r="J646" t="str">
            <v>Equity Shareholders Funds</v>
          </cell>
          <cell r="K646">
            <v>645</v>
          </cell>
          <cell r="L646" t="str">
            <v>Hedging Gain/Loss</v>
          </cell>
          <cell r="M646" t="e">
            <v>#N/A</v>
          </cell>
          <cell r="N646" t="str">
            <v>Hedge Gain Loss-Beg Bal</v>
          </cell>
          <cell r="O646" t="e">
            <v>#N/A</v>
          </cell>
          <cell r="P646">
            <v>645</v>
          </cell>
          <cell r="Q646" t="str">
            <v>771072</v>
          </cell>
          <cell r="R646" t="str">
            <v>HGLBegBal</v>
          </cell>
          <cell r="S646" t="str">
            <v>Q</v>
          </cell>
          <cell r="T646" t="str">
            <v>7710</v>
          </cell>
          <cell r="U646" t="str">
            <v>Other Reserves - Beginning Balance</v>
          </cell>
        </row>
        <row r="647">
          <cell r="A647">
            <v>166</v>
          </cell>
          <cell r="B647" t="str">
            <v>Balance Sheet</v>
          </cell>
          <cell r="C647">
            <v>562</v>
          </cell>
          <cell r="D647" t="str">
            <v>Total Capitalization</v>
          </cell>
          <cell r="E647">
            <v>562</v>
          </cell>
          <cell r="F647" t="str">
            <v>Equity Shareholders Funds</v>
          </cell>
          <cell r="G647">
            <v>562</v>
          </cell>
          <cell r="H647" t="str">
            <v>Equity Shareholders Funds</v>
          </cell>
          <cell r="I647">
            <v>562</v>
          </cell>
          <cell r="J647" t="str">
            <v>Equity Shareholders Funds</v>
          </cell>
          <cell r="K647">
            <v>645</v>
          </cell>
          <cell r="L647" t="str">
            <v>Hedging Gain/Loss</v>
          </cell>
          <cell r="M647" t="e">
            <v>#N/A</v>
          </cell>
          <cell r="N647" t="str">
            <v>Hedge Gain Loss-Beg Bal-NE Elm</v>
          </cell>
          <cell r="O647" t="e">
            <v>#N/A</v>
          </cell>
          <cell r="P647">
            <v>646</v>
          </cell>
          <cell r="Q647" t="str">
            <v>7711NE</v>
          </cell>
          <cell r="R647" t="str">
            <v>HGL BB NE</v>
          </cell>
          <cell r="S647" t="str">
            <v>Q</v>
          </cell>
          <cell r="T647" t="str">
            <v>7710</v>
          </cell>
          <cell r="U647" t="str">
            <v>Other Reserves - Beginning Balance</v>
          </cell>
        </row>
        <row r="648">
          <cell r="A648">
            <v>166</v>
          </cell>
          <cell r="B648" t="str">
            <v>Balance Sheet</v>
          </cell>
          <cell r="C648">
            <v>562</v>
          </cell>
          <cell r="D648" t="str">
            <v>Total Capitalization</v>
          </cell>
          <cell r="E648">
            <v>562</v>
          </cell>
          <cell r="F648" t="str">
            <v>Equity Shareholders Funds</v>
          </cell>
          <cell r="G648">
            <v>562</v>
          </cell>
          <cell r="H648" t="str">
            <v>Equity Shareholders Funds</v>
          </cell>
          <cell r="I648">
            <v>562</v>
          </cell>
          <cell r="J648" t="str">
            <v>Equity Shareholders Funds</v>
          </cell>
          <cell r="K648">
            <v>645</v>
          </cell>
          <cell r="L648" t="str">
            <v>Hedging Gain/Loss</v>
          </cell>
          <cell r="M648" t="e">
            <v>#N/A</v>
          </cell>
          <cell r="N648" t="str">
            <v>Hedge Gain Loss-Beg Bal-NY Elm</v>
          </cell>
          <cell r="O648" t="e">
            <v>#N/A</v>
          </cell>
          <cell r="P648">
            <v>647</v>
          </cell>
          <cell r="Q648" t="str">
            <v>7711NY</v>
          </cell>
          <cell r="R648" t="str">
            <v>HGL BB NY</v>
          </cell>
          <cell r="S648" t="str">
            <v>Q</v>
          </cell>
          <cell r="T648" t="str">
            <v>7710</v>
          </cell>
          <cell r="U648" t="str">
            <v>Other Reserves - Beginning Balance</v>
          </cell>
        </row>
        <row r="649">
          <cell r="A649">
            <v>166</v>
          </cell>
          <cell r="B649" t="str">
            <v>Balance Sheet</v>
          </cell>
          <cell r="C649">
            <v>562</v>
          </cell>
          <cell r="D649" t="str">
            <v>Total Capitalization</v>
          </cell>
          <cell r="E649">
            <v>562</v>
          </cell>
          <cell r="F649" t="str">
            <v>Equity Shareholders Funds</v>
          </cell>
          <cell r="G649">
            <v>562</v>
          </cell>
          <cell r="H649" t="str">
            <v>Equity Shareholders Funds</v>
          </cell>
          <cell r="I649">
            <v>562</v>
          </cell>
          <cell r="J649" t="str">
            <v>Equity Shareholders Funds</v>
          </cell>
          <cell r="K649">
            <v>645</v>
          </cell>
          <cell r="L649" t="str">
            <v>Hedging Gain/Loss</v>
          </cell>
          <cell r="M649" t="e">
            <v>#N/A</v>
          </cell>
          <cell r="N649" t="str">
            <v>Hedge Gain Loss-Beg Bal-AL Elm</v>
          </cell>
          <cell r="O649" t="e">
            <v>#N/A</v>
          </cell>
          <cell r="P649">
            <v>648</v>
          </cell>
          <cell r="Q649" t="str">
            <v>7711AL</v>
          </cell>
          <cell r="R649" t="str">
            <v>HGL BB AL</v>
          </cell>
          <cell r="S649" t="str">
            <v>Q</v>
          </cell>
          <cell r="T649" t="str">
            <v>7710</v>
          </cell>
          <cell r="U649" t="str">
            <v>Other Reserves - Beginning Balance</v>
          </cell>
        </row>
        <row r="650">
          <cell r="A650">
            <v>166</v>
          </cell>
          <cell r="B650" t="str">
            <v>Balance Sheet</v>
          </cell>
          <cell r="C650">
            <v>562</v>
          </cell>
          <cell r="D650" t="str">
            <v>Total Capitalization</v>
          </cell>
          <cell r="E650">
            <v>562</v>
          </cell>
          <cell r="F650" t="str">
            <v>Equity Shareholders Funds</v>
          </cell>
          <cell r="G650">
            <v>562</v>
          </cell>
          <cell r="H650" t="str">
            <v>Equity Shareholders Funds</v>
          </cell>
          <cell r="I650">
            <v>562</v>
          </cell>
          <cell r="J650" t="str">
            <v>Equity Shareholders Funds</v>
          </cell>
          <cell r="K650">
            <v>645</v>
          </cell>
          <cell r="L650" t="str">
            <v>Hedging Gain/Loss</v>
          </cell>
          <cell r="M650" t="e">
            <v>#N/A</v>
          </cell>
          <cell r="N650" t="str">
            <v>Hedge Gain Loss-PY Adjust</v>
          </cell>
          <cell r="O650" t="e">
            <v>#N/A</v>
          </cell>
          <cell r="P650">
            <v>649</v>
          </cell>
          <cell r="Q650" t="str">
            <v>771572</v>
          </cell>
          <cell r="R650" t="str">
            <v>HGLPYAdj</v>
          </cell>
          <cell r="S650" t="str">
            <v>Q</v>
          </cell>
          <cell r="T650" t="str">
            <v>7715</v>
          </cell>
          <cell r="U650" t="str">
            <v>Other Reserves - Prior Year Adjustment</v>
          </cell>
        </row>
        <row r="651">
          <cell r="A651">
            <v>166</v>
          </cell>
          <cell r="B651" t="str">
            <v>Balance Sheet</v>
          </cell>
          <cell r="C651">
            <v>562</v>
          </cell>
          <cell r="D651" t="str">
            <v>Total Capitalization</v>
          </cell>
          <cell r="E651">
            <v>562</v>
          </cell>
          <cell r="F651" t="str">
            <v>Equity Shareholders Funds</v>
          </cell>
          <cell r="G651">
            <v>562</v>
          </cell>
          <cell r="H651" t="str">
            <v>Equity Shareholders Funds</v>
          </cell>
          <cell r="I651">
            <v>562</v>
          </cell>
          <cell r="J651" t="str">
            <v>Equity Shareholders Funds</v>
          </cell>
          <cell r="K651">
            <v>645</v>
          </cell>
          <cell r="L651" t="str">
            <v>Hedging Gain/Loss</v>
          </cell>
          <cell r="M651" t="e">
            <v>#N/A</v>
          </cell>
          <cell r="N651" t="str">
            <v>Hedge Gain Loss-At Acquis</v>
          </cell>
          <cell r="O651" t="e">
            <v>#N/A</v>
          </cell>
          <cell r="P651">
            <v>650</v>
          </cell>
          <cell r="Q651" t="str">
            <v>774072</v>
          </cell>
          <cell r="R651" t="str">
            <v>HGLAtAcq</v>
          </cell>
          <cell r="S651" t="str">
            <v>Q</v>
          </cell>
          <cell r="T651" t="str">
            <v>7740</v>
          </cell>
          <cell r="U651" t="str">
            <v>Other Reserves - at Acquisition</v>
          </cell>
        </row>
        <row r="652">
          <cell r="A652">
            <v>166</v>
          </cell>
          <cell r="B652" t="str">
            <v>Balance Sheet</v>
          </cell>
          <cell r="C652">
            <v>562</v>
          </cell>
          <cell r="D652" t="str">
            <v>Total Capitalization</v>
          </cell>
          <cell r="E652">
            <v>562</v>
          </cell>
          <cell r="F652" t="str">
            <v>Equity Shareholders Funds</v>
          </cell>
          <cell r="G652">
            <v>562</v>
          </cell>
          <cell r="H652" t="str">
            <v>Equity Shareholders Funds</v>
          </cell>
          <cell r="I652">
            <v>562</v>
          </cell>
          <cell r="J652" t="str">
            <v>Equity Shareholders Funds</v>
          </cell>
          <cell r="K652">
            <v>645</v>
          </cell>
          <cell r="L652" t="str">
            <v>Hedging Gain/Loss</v>
          </cell>
          <cell r="M652" t="e">
            <v>#N/A</v>
          </cell>
          <cell r="N652" t="str">
            <v>Hedge Gain Loss-At Acq-NE Elim</v>
          </cell>
          <cell r="O652" t="e">
            <v>#N/A</v>
          </cell>
          <cell r="P652">
            <v>651</v>
          </cell>
          <cell r="Q652" t="str">
            <v>7741NE</v>
          </cell>
          <cell r="R652" t="str">
            <v>HGL Acq NE</v>
          </cell>
          <cell r="S652" t="str">
            <v>Q</v>
          </cell>
          <cell r="T652" t="str">
            <v>7740</v>
          </cell>
          <cell r="U652" t="str">
            <v>Other Reserves - at Acquisition</v>
          </cell>
        </row>
        <row r="653">
          <cell r="A653">
            <v>166</v>
          </cell>
          <cell r="B653" t="str">
            <v>Balance Sheet</v>
          </cell>
          <cell r="C653">
            <v>562</v>
          </cell>
          <cell r="D653" t="str">
            <v>Total Capitalization</v>
          </cell>
          <cell r="E653">
            <v>562</v>
          </cell>
          <cell r="F653" t="str">
            <v>Equity Shareholders Funds</v>
          </cell>
          <cell r="G653">
            <v>562</v>
          </cell>
          <cell r="H653" t="str">
            <v>Equity Shareholders Funds</v>
          </cell>
          <cell r="I653">
            <v>562</v>
          </cell>
          <cell r="J653" t="str">
            <v>Equity Shareholders Funds</v>
          </cell>
          <cell r="K653">
            <v>645</v>
          </cell>
          <cell r="L653" t="str">
            <v>Hedging Gain/Loss</v>
          </cell>
          <cell r="M653" t="e">
            <v>#N/A</v>
          </cell>
          <cell r="N653" t="str">
            <v>Hedge Gain Loss-At Acq-NY Elim</v>
          </cell>
          <cell r="O653" t="e">
            <v>#N/A</v>
          </cell>
          <cell r="P653">
            <v>652</v>
          </cell>
          <cell r="Q653" t="str">
            <v>7741NY</v>
          </cell>
          <cell r="R653" t="str">
            <v>HGL Acq NY</v>
          </cell>
          <cell r="S653" t="str">
            <v>Q</v>
          </cell>
          <cell r="T653" t="str">
            <v>7740</v>
          </cell>
          <cell r="U653" t="str">
            <v>Other Reserves - at Acquisition</v>
          </cell>
        </row>
        <row r="654">
          <cell r="A654">
            <v>166</v>
          </cell>
          <cell r="B654" t="str">
            <v>Balance Sheet</v>
          </cell>
          <cell r="C654">
            <v>562</v>
          </cell>
          <cell r="D654" t="str">
            <v>Total Capitalization</v>
          </cell>
          <cell r="E654">
            <v>562</v>
          </cell>
          <cell r="F654" t="str">
            <v>Equity Shareholders Funds</v>
          </cell>
          <cell r="G654">
            <v>562</v>
          </cell>
          <cell r="H654" t="str">
            <v>Equity Shareholders Funds</v>
          </cell>
          <cell r="I654">
            <v>562</v>
          </cell>
          <cell r="J654" t="str">
            <v>Equity Shareholders Funds</v>
          </cell>
          <cell r="K654">
            <v>645</v>
          </cell>
          <cell r="L654" t="str">
            <v>Hedging Gain/Loss</v>
          </cell>
          <cell r="M654" t="e">
            <v>#N/A</v>
          </cell>
          <cell r="N654" t="str">
            <v>Hedge Gain Loss-At Acq-AL Elim</v>
          </cell>
          <cell r="O654" t="e">
            <v>#N/A</v>
          </cell>
          <cell r="P654">
            <v>653</v>
          </cell>
          <cell r="Q654" t="str">
            <v>7741AL</v>
          </cell>
          <cell r="R654" t="str">
            <v>HGL Acq AL</v>
          </cell>
          <cell r="S654" t="str">
            <v>Q</v>
          </cell>
          <cell r="T654" t="str">
            <v>7740</v>
          </cell>
          <cell r="U654" t="str">
            <v>Other Reserves - at Acquisition</v>
          </cell>
        </row>
        <row r="655">
          <cell r="A655">
            <v>166</v>
          </cell>
          <cell r="B655" t="str">
            <v>Balance Sheet</v>
          </cell>
          <cell r="C655">
            <v>562</v>
          </cell>
          <cell r="D655" t="str">
            <v>Total Capitalization</v>
          </cell>
          <cell r="E655">
            <v>562</v>
          </cell>
          <cell r="F655" t="str">
            <v>Equity Shareholders Funds</v>
          </cell>
          <cell r="G655">
            <v>562</v>
          </cell>
          <cell r="H655" t="str">
            <v>Equity Shareholders Funds</v>
          </cell>
          <cell r="I655">
            <v>562</v>
          </cell>
          <cell r="J655" t="str">
            <v>Equity Shareholders Funds</v>
          </cell>
          <cell r="K655">
            <v>645</v>
          </cell>
          <cell r="L655" t="str">
            <v>Hedging Gain/Loss</v>
          </cell>
          <cell r="M655" t="e">
            <v>#N/A</v>
          </cell>
          <cell r="N655" t="str">
            <v>Hedge Gain Loss-At Disposal</v>
          </cell>
          <cell r="O655" t="e">
            <v>#N/A</v>
          </cell>
          <cell r="P655">
            <v>654</v>
          </cell>
          <cell r="Q655" t="str">
            <v>775072</v>
          </cell>
          <cell r="R655" t="str">
            <v>HGLAtDisp</v>
          </cell>
          <cell r="S655" t="str">
            <v>Q</v>
          </cell>
          <cell r="T655" t="str">
            <v>7750</v>
          </cell>
          <cell r="U655" t="str">
            <v>Other Reserves - Bal at Disposal</v>
          </cell>
        </row>
        <row r="656">
          <cell r="A656">
            <v>166</v>
          </cell>
          <cell r="B656" t="str">
            <v>Balance Sheet</v>
          </cell>
          <cell r="C656">
            <v>562</v>
          </cell>
          <cell r="D656" t="str">
            <v>Total Capitalization</v>
          </cell>
          <cell r="E656">
            <v>562</v>
          </cell>
          <cell r="F656" t="str">
            <v>Equity Shareholders Funds</v>
          </cell>
          <cell r="G656">
            <v>562</v>
          </cell>
          <cell r="H656" t="str">
            <v>Equity Shareholders Funds</v>
          </cell>
          <cell r="I656">
            <v>562</v>
          </cell>
          <cell r="J656" t="str">
            <v>Equity Shareholders Funds</v>
          </cell>
          <cell r="K656">
            <v>645</v>
          </cell>
          <cell r="L656" t="str">
            <v>Hedging Gain/Loss</v>
          </cell>
          <cell r="M656" t="e">
            <v>#N/A</v>
          </cell>
          <cell r="N656" t="str">
            <v>Hedge Gain Loss-At Dis-NE Elim</v>
          </cell>
          <cell r="O656" t="e">
            <v>#N/A</v>
          </cell>
          <cell r="P656">
            <v>655</v>
          </cell>
          <cell r="Q656" t="str">
            <v>7751NE</v>
          </cell>
          <cell r="R656" t="str">
            <v>HGL Dis NE</v>
          </cell>
          <cell r="S656" t="str">
            <v>Q</v>
          </cell>
          <cell r="T656" t="str">
            <v>7750</v>
          </cell>
          <cell r="U656" t="str">
            <v>Other Reserves - Bal at Disposal</v>
          </cell>
        </row>
        <row r="657">
          <cell r="A657">
            <v>166</v>
          </cell>
          <cell r="B657" t="str">
            <v>Balance Sheet</v>
          </cell>
          <cell r="C657">
            <v>562</v>
          </cell>
          <cell r="D657" t="str">
            <v>Total Capitalization</v>
          </cell>
          <cell r="E657">
            <v>562</v>
          </cell>
          <cell r="F657" t="str">
            <v>Equity Shareholders Funds</v>
          </cell>
          <cell r="G657">
            <v>562</v>
          </cell>
          <cell r="H657" t="str">
            <v>Equity Shareholders Funds</v>
          </cell>
          <cell r="I657">
            <v>562</v>
          </cell>
          <cell r="J657" t="str">
            <v>Equity Shareholders Funds</v>
          </cell>
          <cell r="K657">
            <v>645</v>
          </cell>
          <cell r="L657" t="str">
            <v>Hedging Gain/Loss</v>
          </cell>
          <cell r="M657" t="e">
            <v>#N/A</v>
          </cell>
          <cell r="N657" t="str">
            <v>Hedge Gain Loss-At Dis-NY Elim</v>
          </cell>
          <cell r="O657" t="e">
            <v>#N/A</v>
          </cell>
          <cell r="P657">
            <v>656</v>
          </cell>
          <cell r="Q657" t="str">
            <v>7751NY</v>
          </cell>
          <cell r="R657" t="str">
            <v>HGL Dis NY</v>
          </cell>
          <cell r="S657" t="str">
            <v>Q</v>
          </cell>
          <cell r="T657" t="str">
            <v>7750</v>
          </cell>
          <cell r="U657" t="str">
            <v>Other Reserves - Bal at Disposal</v>
          </cell>
        </row>
        <row r="658">
          <cell r="A658">
            <v>166</v>
          </cell>
          <cell r="B658" t="str">
            <v>Balance Sheet</v>
          </cell>
          <cell r="C658">
            <v>562</v>
          </cell>
          <cell r="D658" t="str">
            <v>Total Capitalization</v>
          </cell>
          <cell r="E658">
            <v>562</v>
          </cell>
          <cell r="F658" t="str">
            <v>Equity Shareholders Funds</v>
          </cell>
          <cell r="G658">
            <v>562</v>
          </cell>
          <cell r="H658" t="str">
            <v>Equity Shareholders Funds</v>
          </cell>
          <cell r="I658">
            <v>562</v>
          </cell>
          <cell r="J658" t="str">
            <v>Equity Shareholders Funds</v>
          </cell>
          <cell r="K658">
            <v>645</v>
          </cell>
          <cell r="L658" t="str">
            <v>Hedging Gain/Loss</v>
          </cell>
          <cell r="M658" t="e">
            <v>#N/A</v>
          </cell>
          <cell r="N658" t="str">
            <v>Hedge Gain Loss-At Dis-AL Elim</v>
          </cell>
          <cell r="O658" t="e">
            <v>#N/A</v>
          </cell>
          <cell r="P658">
            <v>657</v>
          </cell>
          <cell r="Q658" t="str">
            <v>7751AL</v>
          </cell>
          <cell r="R658" t="str">
            <v>HGL Dis AL</v>
          </cell>
          <cell r="S658" t="str">
            <v>Q</v>
          </cell>
          <cell r="T658" t="str">
            <v>7750</v>
          </cell>
          <cell r="U658" t="str">
            <v>Other Reserves - Bal at Disposal</v>
          </cell>
        </row>
        <row r="659">
          <cell r="A659">
            <v>166</v>
          </cell>
          <cell r="B659" t="str">
            <v>Balance Sheet</v>
          </cell>
          <cell r="C659">
            <v>562</v>
          </cell>
          <cell r="D659" t="str">
            <v>Total Capitalization</v>
          </cell>
          <cell r="E659">
            <v>562</v>
          </cell>
          <cell r="F659" t="str">
            <v>Equity Shareholders Funds</v>
          </cell>
          <cell r="G659">
            <v>562</v>
          </cell>
          <cell r="H659" t="str">
            <v>Equity Shareholders Funds</v>
          </cell>
          <cell r="I659">
            <v>562</v>
          </cell>
          <cell r="J659" t="str">
            <v>Equity Shareholders Funds</v>
          </cell>
          <cell r="K659">
            <v>645</v>
          </cell>
          <cell r="L659" t="str">
            <v>Hedging Gain/Loss</v>
          </cell>
          <cell r="M659" t="e">
            <v>#N/A</v>
          </cell>
          <cell r="N659" t="str">
            <v>Hedge Gain Loss-Oth Movements</v>
          </cell>
          <cell r="O659" t="e">
            <v>#N/A</v>
          </cell>
          <cell r="P659">
            <v>658</v>
          </cell>
          <cell r="Q659" t="str">
            <v>778072</v>
          </cell>
          <cell r="R659" t="str">
            <v>HGLOthMvt</v>
          </cell>
          <cell r="S659" t="str">
            <v>Q</v>
          </cell>
          <cell r="T659" t="str">
            <v>7780</v>
          </cell>
          <cell r="U659" t="str">
            <v>Other Reserves - Other Movements</v>
          </cell>
        </row>
        <row r="660">
          <cell r="A660">
            <v>166</v>
          </cell>
          <cell r="B660" t="str">
            <v>Balance Sheet</v>
          </cell>
          <cell r="C660">
            <v>562</v>
          </cell>
          <cell r="D660" t="str">
            <v>Total Capitalization</v>
          </cell>
          <cell r="E660">
            <v>562</v>
          </cell>
          <cell r="F660" t="str">
            <v>Equity Shareholders Funds</v>
          </cell>
          <cell r="G660">
            <v>562</v>
          </cell>
          <cell r="H660" t="str">
            <v>Equity Shareholders Funds</v>
          </cell>
          <cell r="I660">
            <v>562</v>
          </cell>
          <cell r="J660" t="str">
            <v>Equity Shareholders Funds</v>
          </cell>
          <cell r="K660">
            <v>645</v>
          </cell>
          <cell r="L660" t="str">
            <v>Hedging Gain/Loss</v>
          </cell>
          <cell r="M660" t="e">
            <v>#N/A</v>
          </cell>
          <cell r="N660" t="str">
            <v>Hedge Gain Loss-OthMvt-NE Elim</v>
          </cell>
          <cell r="O660" t="e">
            <v>#N/A</v>
          </cell>
          <cell r="P660">
            <v>659</v>
          </cell>
          <cell r="Q660" t="str">
            <v>7781NE</v>
          </cell>
          <cell r="R660" t="str">
            <v>HGL OM NE</v>
          </cell>
          <cell r="S660" t="str">
            <v>Q</v>
          </cell>
          <cell r="T660" t="str">
            <v>7780</v>
          </cell>
          <cell r="U660" t="str">
            <v>Other Reserves - Other Movements</v>
          </cell>
        </row>
        <row r="661">
          <cell r="A661">
            <v>166</v>
          </cell>
          <cell r="B661" t="str">
            <v>Balance Sheet</v>
          </cell>
          <cell r="C661">
            <v>562</v>
          </cell>
          <cell r="D661" t="str">
            <v>Total Capitalization</v>
          </cell>
          <cell r="E661">
            <v>562</v>
          </cell>
          <cell r="F661" t="str">
            <v>Equity Shareholders Funds</v>
          </cell>
          <cell r="G661">
            <v>562</v>
          </cell>
          <cell r="H661" t="str">
            <v>Equity Shareholders Funds</v>
          </cell>
          <cell r="I661">
            <v>562</v>
          </cell>
          <cell r="J661" t="str">
            <v>Equity Shareholders Funds</v>
          </cell>
          <cell r="K661">
            <v>645</v>
          </cell>
          <cell r="L661" t="str">
            <v>Hedging Gain/Loss</v>
          </cell>
          <cell r="M661" t="e">
            <v>#N/A</v>
          </cell>
          <cell r="N661" t="str">
            <v>Hedge Gain Loss-OthMvt-NY Elim</v>
          </cell>
          <cell r="O661" t="e">
            <v>#N/A</v>
          </cell>
          <cell r="P661">
            <v>660</v>
          </cell>
          <cell r="Q661" t="str">
            <v>7781NY</v>
          </cell>
          <cell r="R661" t="str">
            <v>HGL OM NY</v>
          </cell>
          <cell r="S661" t="str">
            <v>Q</v>
          </cell>
          <cell r="T661" t="str">
            <v>7780</v>
          </cell>
          <cell r="U661" t="str">
            <v>Other Reserves - Other Movements</v>
          </cell>
        </row>
        <row r="662">
          <cell r="A662">
            <v>166</v>
          </cell>
          <cell r="B662" t="str">
            <v>Balance Sheet</v>
          </cell>
          <cell r="C662">
            <v>562</v>
          </cell>
          <cell r="D662" t="str">
            <v>Total Capitalization</v>
          </cell>
          <cell r="E662">
            <v>562</v>
          </cell>
          <cell r="F662" t="str">
            <v>Equity Shareholders Funds</v>
          </cell>
          <cell r="G662">
            <v>562</v>
          </cell>
          <cell r="H662" t="str">
            <v>Equity Shareholders Funds</v>
          </cell>
          <cell r="I662">
            <v>562</v>
          </cell>
          <cell r="J662" t="str">
            <v>Equity Shareholders Funds</v>
          </cell>
          <cell r="K662">
            <v>645</v>
          </cell>
          <cell r="L662" t="str">
            <v>Hedging Gain/Loss</v>
          </cell>
          <cell r="M662" t="e">
            <v>#N/A</v>
          </cell>
          <cell r="N662" t="str">
            <v>Hedge Gain Loss-OthMvt-AL Elim</v>
          </cell>
          <cell r="O662" t="str">
            <v>7781AL</v>
          </cell>
          <cell r="P662">
            <v>661</v>
          </cell>
          <cell r="Q662" t="str">
            <v>7781AL</v>
          </cell>
          <cell r="R662" t="str">
            <v>HGL OM AL</v>
          </cell>
          <cell r="S662" t="str">
            <v>Q</v>
          </cell>
          <cell r="T662" t="str">
            <v>7780</v>
          </cell>
          <cell r="U662" t="str">
            <v>Other Reserves - Other Movements</v>
          </cell>
        </row>
        <row r="663">
          <cell r="A663">
            <v>166</v>
          </cell>
          <cell r="B663" t="str">
            <v>Balance Sheet</v>
          </cell>
          <cell r="C663">
            <v>562</v>
          </cell>
          <cell r="D663" t="str">
            <v>Total Capitalization</v>
          </cell>
          <cell r="E663">
            <v>662</v>
          </cell>
          <cell r="F663" t="str">
            <v>Minority Interest Equity</v>
          </cell>
          <cell r="G663">
            <v>662</v>
          </cell>
          <cell r="H663" t="str">
            <v>Minority Interest Equity</v>
          </cell>
          <cell r="I663">
            <v>662</v>
          </cell>
          <cell r="J663" t="str">
            <v>Minority Interest Equity</v>
          </cell>
          <cell r="K663">
            <v>662</v>
          </cell>
          <cell r="L663" t="str">
            <v>Minority Interest Equity</v>
          </cell>
          <cell r="M663" t="e">
            <v>#N/A</v>
          </cell>
          <cell r="N663" t="str">
            <v>Min Int Equity-Beg Bal</v>
          </cell>
          <cell r="O663" t="str">
            <v>791081</v>
          </cell>
          <cell r="P663">
            <v>662</v>
          </cell>
          <cell r="Q663" t="str">
            <v>791081</v>
          </cell>
          <cell r="R663" t="str">
            <v>MIEqBegBal</v>
          </cell>
          <cell r="S663" t="str">
            <v>Q</v>
          </cell>
          <cell r="T663" t="str">
            <v>7910.EQUITY</v>
          </cell>
          <cell r="U663" t="str">
            <v>Minority Interests - Beginning Balance-EQUITY</v>
          </cell>
        </row>
        <row r="664">
          <cell r="A664">
            <v>166</v>
          </cell>
          <cell r="B664" t="str">
            <v>Balance Sheet</v>
          </cell>
          <cell r="C664">
            <v>562</v>
          </cell>
          <cell r="D664" t="str">
            <v>Total Capitalization</v>
          </cell>
          <cell r="E664">
            <v>662</v>
          </cell>
          <cell r="F664" t="str">
            <v>Minority Interest Equity</v>
          </cell>
          <cell r="G664">
            <v>662</v>
          </cell>
          <cell r="H664" t="str">
            <v>Minority Interest Equity</v>
          </cell>
          <cell r="I664">
            <v>662</v>
          </cell>
          <cell r="J664" t="str">
            <v>Minority Interest Equity</v>
          </cell>
          <cell r="K664">
            <v>662</v>
          </cell>
          <cell r="L664" t="str">
            <v>Minority Interest Equity</v>
          </cell>
          <cell r="M664" t="e">
            <v>#N/A</v>
          </cell>
          <cell r="N664" t="str">
            <v>Min Int Equity-PY Adjust</v>
          </cell>
          <cell r="O664" t="str">
            <v>791581</v>
          </cell>
          <cell r="P664">
            <v>663</v>
          </cell>
          <cell r="Q664" t="str">
            <v>791581</v>
          </cell>
          <cell r="R664" t="str">
            <v>MIEqPYAdj</v>
          </cell>
          <cell r="S664" t="str">
            <v>Q</v>
          </cell>
          <cell r="T664" t="str">
            <v>7915.EQUITY</v>
          </cell>
          <cell r="U664" t="str">
            <v>Minority Interests - Prior Year Adjustment-EQUITY</v>
          </cell>
        </row>
        <row r="665">
          <cell r="A665">
            <v>166</v>
          </cell>
          <cell r="B665" t="str">
            <v>Balance Sheet</v>
          </cell>
          <cell r="C665">
            <v>562</v>
          </cell>
          <cell r="D665" t="str">
            <v>Total Capitalization</v>
          </cell>
          <cell r="E665">
            <v>662</v>
          </cell>
          <cell r="F665" t="str">
            <v>Minority Interest Equity</v>
          </cell>
          <cell r="G665">
            <v>662</v>
          </cell>
          <cell r="H665" t="str">
            <v>Minority Interest Equity</v>
          </cell>
          <cell r="I665">
            <v>662</v>
          </cell>
          <cell r="J665" t="str">
            <v>Minority Interest Equity</v>
          </cell>
          <cell r="K665">
            <v>662</v>
          </cell>
          <cell r="L665" t="str">
            <v>Minority Interest Equity</v>
          </cell>
          <cell r="M665" t="e">
            <v>#N/A</v>
          </cell>
          <cell r="N665" t="str">
            <v>Min Int Equity-Additions</v>
          </cell>
          <cell r="O665" t="str">
            <v>792081</v>
          </cell>
          <cell r="P665">
            <v>664</v>
          </cell>
          <cell r="Q665" t="str">
            <v>792081</v>
          </cell>
          <cell r="R665" t="str">
            <v>MIEqAdds</v>
          </cell>
          <cell r="S665" t="str">
            <v>Q</v>
          </cell>
          <cell r="T665" t="str">
            <v>7920.EQUITY</v>
          </cell>
          <cell r="U665" t="str">
            <v>Minority Interests - Additions-EQUITY</v>
          </cell>
        </row>
        <row r="666">
          <cell r="A666">
            <v>166</v>
          </cell>
          <cell r="B666" t="str">
            <v>Balance Sheet</v>
          </cell>
          <cell r="C666">
            <v>562</v>
          </cell>
          <cell r="D666" t="str">
            <v>Total Capitalization</v>
          </cell>
          <cell r="E666">
            <v>662</v>
          </cell>
          <cell r="F666" t="str">
            <v>Minority Interest Equity</v>
          </cell>
          <cell r="G666">
            <v>662</v>
          </cell>
          <cell r="H666" t="str">
            <v>Minority Interest Equity</v>
          </cell>
          <cell r="I666">
            <v>662</v>
          </cell>
          <cell r="J666" t="str">
            <v>Minority Interest Equity</v>
          </cell>
          <cell r="K666">
            <v>662</v>
          </cell>
          <cell r="L666" t="str">
            <v>Minority Interest Equity</v>
          </cell>
          <cell r="M666" t="e">
            <v>#N/A</v>
          </cell>
          <cell r="N666" t="str">
            <v>Min Int Equity-At Acquis</v>
          </cell>
          <cell r="O666" t="str">
            <v>794081</v>
          </cell>
          <cell r="P666">
            <v>665</v>
          </cell>
          <cell r="Q666" t="str">
            <v>794081</v>
          </cell>
          <cell r="R666" t="str">
            <v>MIEqAtAcq</v>
          </cell>
          <cell r="S666" t="str">
            <v>Q</v>
          </cell>
          <cell r="T666" t="str">
            <v>7940.EQUITY</v>
          </cell>
          <cell r="U666" t="str">
            <v>Minority Interests - at Acquisition-EQUITY</v>
          </cell>
        </row>
        <row r="667">
          <cell r="A667">
            <v>166</v>
          </cell>
          <cell r="B667" t="str">
            <v>Balance Sheet</v>
          </cell>
          <cell r="C667">
            <v>562</v>
          </cell>
          <cell r="D667" t="str">
            <v>Total Capitalization</v>
          </cell>
          <cell r="E667">
            <v>662</v>
          </cell>
          <cell r="F667" t="str">
            <v>Minority Interest Equity</v>
          </cell>
          <cell r="G667">
            <v>662</v>
          </cell>
          <cell r="H667" t="str">
            <v>Minority Interest Equity</v>
          </cell>
          <cell r="I667">
            <v>662</v>
          </cell>
          <cell r="J667" t="str">
            <v>Minority Interest Equity</v>
          </cell>
          <cell r="K667">
            <v>662</v>
          </cell>
          <cell r="L667" t="str">
            <v>Minority Interest Equity</v>
          </cell>
          <cell r="M667" t="e">
            <v>#N/A</v>
          </cell>
          <cell r="N667" t="str">
            <v>Min Int Equity-At Disposal</v>
          </cell>
          <cell r="O667" t="str">
            <v>795081</v>
          </cell>
          <cell r="P667">
            <v>666</v>
          </cell>
          <cell r="Q667" t="str">
            <v>795081</v>
          </cell>
          <cell r="R667" t="str">
            <v>MIEqAtDisp</v>
          </cell>
          <cell r="S667" t="str">
            <v>Q</v>
          </cell>
          <cell r="T667" t="str">
            <v>7950.EQUITY</v>
          </cell>
          <cell r="U667" t="str">
            <v>Minority Interests - Bal at Disposal-EQUITY</v>
          </cell>
        </row>
        <row r="668">
          <cell r="A668">
            <v>166</v>
          </cell>
          <cell r="B668" t="str">
            <v>Balance Sheet</v>
          </cell>
          <cell r="C668">
            <v>562</v>
          </cell>
          <cell r="D668" t="str">
            <v>Total Capitalization</v>
          </cell>
          <cell r="E668">
            <v>662</v>
          </cell>
          <cell r="F668" t="str">
            <v>Minority Interest Equity</v>
          </cell>
          <cell r="G668">
            <v>662</v>
          </cell>
          <cell r="H668" t="str">
            <v>Minority Interest Equity</v>
          </cell>
          <cell r="I668">
            <v>662</v>
          </cell>
          <cell r="J668" t="str">
            <v>Minority Interest Equity</v>
          </cell>
          <cell r="K668">
            <v>662</v>
          </cell>
          <cell r="L668" t="str">
            <v>Minority Interest Equity</v>
          </cell>
          <cell r="M668" t="e">
            <v>#N/A</v>
          </cell>
          <cell r="N668" t="str">
            <v>Min Int Equity-Oth Movements</v>
          </cell>
          <cell r="O668" t="str">
            <v>798081</v>
          </cell>
          <cell r="P668">
            <v>667</v>
          </cell>
          <cell r="Q668" t="str">
            <v>798081</v>
          </cell>
          <cell r="R668" t="str">
            <v>MIEqOthMvt</v>
          </cell>
          <cell r="S668" t="str">
            <v>Q</v>
          </cell>
          <cell r="T668" t="str">
            <v>7980.EQUITY</v>
          </cell>
          <cell r="U668" t="str">
            <v>Minority Interests - Other Movements-EQUITY</v>
          </cell>
        </row>
        <row r="669">
          <cell r="A669">
            <v>166</v>
          </cell>
          <cell r="B669" t="str">
            <v>Balance Sheet</v>
          </cell>
          <cell r="C669">
            <v>562</v>
          </cell>
          <cell r="D669" t="str">
            <v>Total Capitalization</v>
          </cell>
          <cell r="E669">
            <v>668</v>
          </cell>
          <cell r="F669" t="str">
            <v>Preferred Stock</v>
          </cell>
          <cell r="G669">
            <v>668</v>
          </cell>
          <cell r="H669" t="str">
            <v>Preferred Stock</v>
          </cell>
          <cell r="I669">
            <v>668</v>
          </cell>
          <cell r="J669" t="str">
            <v>Preferred Stock</v>
          </cell>
          <cell r="K669">
            <v>668</v>
          </cell>
          <cell r="L669" t="str">
            <v>Preferred Stock</v>
          </cell>
          <cell r="M669" t="e">
            <v>#N/A</v>
          </cell>
          <cell r="N669" t="str">
            <v>Preferred Stock-Beg Bal</v>
          </cell>
          <cell r="O669" t="str">
            <v>791082</v>
          </cell>
          <cell r="P669">
            <v>668</v>
          </cell>
          <cell r="Q669" t="str">
            <v>791082</v>
          </cell>
          <cell r="R669" t="str">
            <v>PStkBegBal</v>
          </cell>
          <cell r="S669" t="str">
            <v>Q</v>
          </cell>
          <cell r="T669" t="str">
            <v>7910.NONEQU</v>
          </cell>
          <cell r="U669" t="str">
            <v>Minority Interests - Beginning Balance-NON EQUITY</v>
          </cell>
        </row>
        <row r="670">
          <cell r="A670">
            <v>166</v>
          </cell>
          <cell r="B670" t="str">
            <v>Balance Sheet</v>
          </cell>
          <cell r="C670">
            <v>562</v>
          </cell>
          <cell r="D670" t="str">
            <v>Total Capitalization</v>
          </cell>
          <cell r="E670">
            <v>668</v>
          </cell>
          <cell r="F670" t="str">
            <v>Preferred Stock</v>
          </cell>
          <cell r="G670">
            <v>668</v>
          </cell>
          <cell r="H670" t="str">
            <v>Preferred Stock</v>
          </cell>
          <cell r="I670">
            <v>668</v>
          </cell>
          <cell r="J670" t="str">
            <v>Preferred Stock</v>
          </cell>
          <cell r="K670">
            <v>668</v>
          </cell>
          <cell r="L670" t="str">
            <v>Preferred Stock</v>
          </cell>
          <cell r="M670" t="e">
            <v>#N/A</v>
          </cell>
          <cell r="N670" t="str">
            <v>Preferred Stock-PY Adjust</v>
          </cell>
          <cell r="O670" t="str">
            <v>791582</v>
          </cell>
          <cell r="P670">
            <v>669</v>
          </cell>
          <cell r="Q670" t="str">
            <v>791582</v>
          </cell>
          <cell r="R670" t="str">
            <v>PStkPYAdj</v>
          </cell>
          <cell r="S670" t="str">
            <v>Q</v>
          </cell>
          <cell r="T670" t="str">
            <v>7915.NONEQU</v>
          </cell>
          <cell r="U670" t="str">
            <v>Minority Interests - Prior Year Adjustment-NON EQUITY</v>
          </cell>
        </row>
        <row r="671">
          <cell r="A671">
            <v>166</v>
          </cell>
          <cell r="B671" t="str">
            <v>Balance Sheet</v>
          </cell>
          <cell r="C671">
            <v>562</v>
          </cell>
          <cell r="D671" t="str">
            <v>Total Capitalization</v>
          </cell>
          <cell r="E671">
            <v>668</v>
          </cell>
          <cell r="F671" t="str">
            <v>Preferred Stock</v>
          </cell>
          <cell r="G671">
            <v>668</v>
          </cell>
          <cell r="H671" t="str">
            <v>Preferred Stock</v>
          </cell>
          <cell r="I671">
            <v>668</v>
          </cell>
          <cell r="J671" t="str">
            <v>Preferred Stock</v>
          </cell>
          <cell r="K671">
            <v>668</v>
          </cell>
          <cell r="L671" t="str">
            <v>Preferred Stock</v>
          </cell>
          <cell r="M671" t="e">
            <v>#N/A</v>
          </cell>
          <cell r="N671" t="str">
            <v>Preferred Stock-Additions</v>
          </cell>
          <cell r="O671" t="str">
            <v>792082</v>
          </cell>
          <cell r="P671">
            <v>670</v>
          </cell>
          <cell r="Q671" t="str">
            <v>792082</v>
          </cell>
          <cell r="R671" t="str">
            <v>PStkAdds</v>
          </cell>
          <cell r="S671" t="str">
            <v>Q</v>
          </cell>
          <cell r="T671" t="str">
            <v>7920.NONEQU</v>
          </cell>
          <cell r="U671" t="str">
            <v>Minority Interests - Additions-NON EQUITY</v>
          </cell>
        </row>
        <row r="672">
          <cell r="A672">
            <v>166</v>
          </cell>
          <cell r="B672" t="str">
            <v>Balance Sheet</v>
          </cell>
          <cell r="C672">
            <v>562</v>
          </cell>
          <cell r="D672" t="str">
            <v>Total Capitalization</v>
          </cell>
          <cell r="E672">
            <v>668</v>
          </cell>
          <cell r="F672" t="str">
            <v>Preferred Stock</v>
          </cell>
          <cell r="G672">
            <v>668</v>
          </cell>
          <cell r="H672" t="str">
            <v>Preferred Stock</v>
          </cell>
          <cell r="I672">
            <v>668</v>
          </cell>
          <cell r="J672" t="str">
            <v>Preferred Stock</v>
          </cell>
          <cell r="K672">
            <v>668</v>
          </cell>
          <cell r="L672" t="str">
            <v>Preferred Stock</v>
          </cell>
          <cell r="M672" t="e">
            <v>#N/A</v>
          </cell>
          <cell r="N672" t="str">
            <v>Preferred Stock-At Acquis</v>
          </cell>
          <cell r="O672" t="str">
            <v>794082</v>
          </cell>
          <cell r="P672">
            <v>671</v>
          </cell>
          <cell r="Q672" t="str">
            <v>794082</v>
          </cell>
          <cell r="R672" t="str">
            <v>PStkAtAcq</v>
          </cell>
          <cell r="S672" t="str">
            <v>Q</v>
          </cell>
          <cell r="T672" t="str">
            <v>7940.NONEQU</v>
          </cell>
          <cell r="U672" t="str">
            <v>Minority Interests - at Acquisition-NON EQUITY</v>
          </cell>
        </row>
        <row r="673">
          <cell r="A673">
            <v>166</v>
          </cell>
          <cell r="B673" t="str">
            <v>Balance Sheet</v>
          </cell>
          <cell r="C673">
            <v>562</v>
          </cell>
          <cell r="D673" t="str">
            <v>Total Capitalization</v>
          </cell>
          <cell r="E673">
            <v>668</v>
          </cell>
          <cell r="F673" t="str">
            <v>Preferred Stock</v>
          </cell>
          <cell r="G673">
            <v>668</v>
          </cell>
          <cell r="H673" t="str">
            <v>Preferred Stock</v>
          </cell>
          <cell r="I673">
            <v>668</v>
          </cell>
          <cell r="J673" t="str">
            <v>Preferred Stock</v>
          </cell>
          <cell r="K673">
            <v>668</v>
          </cell>
          <cell r="L673" t="str">
            <v>Preferred Stock</v>
          </cell>
          <cell r="M673" t="e">
            <v>#N/A</v>
          </cell>
          <cell r="N673" t="str">
            <v>Preferred Stock-At Disposal</v>
          </cell>
          <cell r="O673" t="str">
            <v>795082</v>
          </cell>
          <cell r="P673">
            <v>672</v>
          </cell>
          <cell r="Q673" t="str">
            <v>795082</v>
          </cell>
          <cell r="R673" t="str">
            <v>PStkAtDisp</v>
          </cell>
          <cell r="S673" t="str">
            <v>Q</v>
          </cell>
          <cell r="T673" t="str">
            <v>7950.NONEQU</v>
          </cell>
          <cell r="U673" t="str">
            <v>Minority Interests - Bal at Disposal-NON EQUITY</v>
          </cell>
        </row>
        <row r="674">
          <cell r="A674">
            <v>166</v>
          </cell>
          <cell r="B674" t="str">
            <v>Balance Sheet</v>
          </cell>
          <cell r="C674">
            <v>562</v>
          </cell>
          <cell r="D674" t="str">
            <v>Total Capitalization</v>
          </cell>
          <cell r="E674">
            <v>668</v>
          </cell>
          <cell r="F674" t="str">
            <v>Preferred Stock</v>
          </cell>
          <cell r="G674">
            <v>668</v>
          </cell>
          <cell r="H674" t="str">
            <v>Preferred Stock</v>
          </cell>
          <cell r="I674">
            <v>668</v>
          </cell>
          <cell r="J674" t="str">
            <v>Preferred Stock</v>
          </cell>
          <cell r="K674">
            <v>668</v>
          </cell>
          <cell r="L674" t="str">
            <v>Preferred Stock</v>
          </cell>
          <cell r="M674" t="e">
            <v>#N/A</v>
          </cell>
          <cell r="N674" t="str">
            <v>Preferred Stock-Oth Movements</v>
          </cell>
          <cell r="O674" t="str">
            <v>798082</v>
          </cell>
          <cell r="P674">
            <v>673</v>
          </cell>
          <cell r="Q674" t="str">
            <v>798082</v>
          </cell>
          <cell r="R674" t="str">
            <v>PStkOthMvt</v>
          </cell>
          <cell r="S674" t="str">
            <v>Q</v>
          </cell>
          <cell r="T674" t="str">
            <v>7980.NONEQU</v>
          </cell>
          <cell r="U674" t="str">
            <v>Minority Interests - Other Movements-NON EQUITY</v>
          </cell>
        </row>
      </sheetData>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heet1"/>
      <sheetName val="PS 6200 - MAR12"/>
      <sheetName val="PS 6200-DEC11"/>
    </sheetNames>
    <sheetDataSet>
      <sheetData sheetId="0" refreshError="1"/>
      <sheetData sheetId="1">
        <row r="11">
          <cell r="F11">
            <v>173186590.86000001</v>
          </cell>
        </row>
        <row r="341">
          <cell r="C341" t="e">
            <v>#N/A</v>
          </cell>
        </row>
        <row r="342">
          <cell r="B342" t="str">
            <v/>
          </cell>
        </row>
      </sheetData>
      <sheetData sheetId="2">
        <row r="11">
          <cell r="F11">
            <v>126870029.18000001</v>
          </cell>
        </row>
      </sheetData>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Current GAC Methodology"/>
      <sheetName val="Summary"/>
      <sheetName val="Adjusted 03-04 GAC Comparison"/>
      <sheetName val="Allocation Principles"/>
      <sheetName val="Method 1 - Proj 04-05 GAC"/>
      <sheetName val="Method 2 - Proj 04-05 GAC"/>
      <sheetName val="Method 3 - Proj 04-05 GAC"/>
      <sheetName val="Method 1 Impact Analysis"/>
      <sheetName val="New Projects"/>
      <sheetName val="NY GAC YR 04 Fixed Costs"/>
      <sheetName val="NY Apr 04 Calc"/>
      <sheetName val="NY Statement 1A,1B"/>
      <sheetName val="NY TAC"/>
      <sheetName val="LI Apr 04 Calc"/>
      <sheetName val="LI Statement 1, 2, &amp;3"/>
      <sheetName val="LI Statement 5"/>
      <sheetName val="LI Credits"/>
      <sheetName val="Al's Proj Revenues"/>
      <sheetName val="Ken's Earnings Plan"/>
      <sheetName val="NY Demand $"/>
      <sheetName val="LI Demand $"/>
      <sheetName val="Sheet2"/>
      <sheetName val="Sheet3"/>
      <sheetName val="Original April 04 Summary"/>
    </sheetNames>
    <sheetDataSet>
      <sheetData sheetId="0"/>
      <sheetData sheetId="1"/>
      <sheetData sheetId="2"/>
      <sheetData sheetId="3"/>
      <sheetData sheetId="4"/>
      <sheetData sheetId="5"/>
      <sheetData sheetId="6"/>
      <sheetData sheetId="7"/>
      <sheetData sheetId="8"/>
      <sheetData sheetId="9"/>
      <sheetData sheetId="10"/>
      <sheetData sheetId="11">
        <row r="10">
          <cell r="A10" t="str">
            <v xml:space="preserve"> </v>
          </cell>
          <cell r="H10" t="str">
            <v>Statement No. 83</v>
          </cell>
        </row>
        <row r="11">
          <cell r="A11" t="str">
            <v>STATEMENT OF COST OF GAS AND ADJUSTMENTS</v>
          </cell>
          <cell r="H11" t="str">
            <v>(PAGE 1 OF 4)</v>
          </cell>
        </row>
        <row r="12">
          <cell r="A12" t="str">
            <v>THE BROOKLYN UNION GAS COMPANY</v>
          </cell>
        </row>
        <row r="13">
          <cell r="A13" t="str">
            <v>(issued under authority of 16 NYCRR 281.55 and 281.56)</v>
          </cell>
        </row>
        <row r="14">
          <cell r="A14" t="str">
            <v>Effective April 01, 2004</v>
          </cell>
        </row>
        <row r="16">
          <cell r="A16" t="str">
            <v>Applicable to Usage Under Service Classification Nos. 1A,1AR,1B,1BI,1BR,2, 3, and 21 of P.S.C. No. 12-GAS</v>
          </cell>
        </row>
        <row r="18">
          <cell r="A18" t="str">
            <v>Monthly Cost  of Gas</v>
          </cell>
        </row>
        <row r="20">
          <cell r="B20" t="str">
            <v>Monthly cost of gas per therm as defined on General Information</v>
          </cell>
        </row>
        <row r="21">
          <cell r="B21" t="str">
            <v>Leaf No. 68 of P.S.C. No. 12-GAS determined on March 30, 2004 by</v>
          </cell>
        </row>
        <row r="22">
          <cell r="B22" t="str">
            <v>applying the Monthly Cost of Gas which is or will be in effect on the</v>
          </cell>
        </row>
        <row r="23">
          <cell r="B23" t="str">
            <v>effective date of the gas adjustment</v>
          </cell>
          <cell r="H23">
            <v>67.69</v>
          </cell>
          <cell r="I23" t="str">
            <v>¢</v>
          </cell>
        </row>
        <row r="25">
          <cell r="A25" t="str">
            <v>Gas Adjustments</v>
          </cell>
        </row>
        <row r="26">
          <cell r="B26">
            <v>67.69</v>
          </cell>
          <cell r="C26" t="str">
            <v xml:space="preserve"> x 1.0373 unaccounted for factor adjustment</v>
          </cell>
        </row>
        <row r="27">
          <cell r="B27" t="str">
            <v xml:space="preserve">                       The resulting gas adjustment per therm of gas is     .......................................................                  </v>
          </cell>
          <cell r="H27">
            <v>70.22</v>
          </cell>
          <cell r="I27" t="str">
            <v>¢</v>
          </cell>
        </row>
        <row r="29">
          <cell r="B29" t="str">
            <v>Adjustment per therm of gas sold, pursuant to order in Case 97-G-1380</v>
          </cell>
        </row>
        <row r="30">
          <cell r="B30" t="str">
            <v>dated March 24,1999:</v>
          </cell>
        </row>
        <row r="32">
          <cell r="B32" t="str">
            <v>Amount applicable during April 2004 referable to</v>
          </cell>
        </row>
        <row r="33">
          <cell r="B33" t="str">
            <v xml:space="preserve">transition surcharge </v>
          </cell>
          <cell r="C33" t="str">
            <v>..........................................................……………………..</v>
          </cell>
          <cell r="H33">
            <v>0</v>
          </cell>
          <cell r="I33" t="str">
            <v>¢</v>
          </cell>
        </row>
        <row r="35">
          <cell r="B35" t="str">
            <v>transition surcharge revenue</v>
          </cell>
          <cell r="C35" t="str">
            <v>.........................................................................................</v>
          </cell>
          <cell r="H35">
            <v>0</v>
          </cell>
          <cell r="I35" t="str">
            <v>¢</v>
          </cell>
        </row>
        <row r="37">
          <cell r="B37" t="str">
            <v>Adjustment per therm of gas sold, pursuant to "Refund Provision" on General</v>
          </cell>
        </row>
        <row r="38">
          <cell r="B38" t="str">
            <v>Information Leaf No. 84 of P.S.C. No. 12-GAS:</v>
          </cell>
        </row>
        <row r="40">
          <cell r="B40" t="str">
            <v>Amount applicable during April 2004 referable to</v>
          </cell>
        </row>
        <row r="41">
          <cell r="B41" t="str">
            <v>refunds</v>
          </cell>
          <cell r="C41" t="str">
            <v>.........................................................................................</v>
          </cell>
          <cell r="H41">
            <v>0</v>
          </cell>
          <cell r="I41" t="str">
            <v>¢</v>
          </cell>
        </row>
        <row r="43">
          <cell r="B43" t="str">
            <v xml:space="preserve">Adjustment per therm of gas sold pursuant to "Cost of Gas Imbalance Surcharge or </v>
          </cell>
        </row>
        <row r="44">
          <cell r="B44" t="str">
            <v>Refund Provision" General Information Leaf No. 75 of P.S.C. No. 12-GAS:</v>
          </cell>
        </row>
        <row r="46">
          <cell r="B46" t="str">
            <v>Amount applicable during April 2004 referable to</v>
          </cell>
        </row>
        <row r="47">
          <cell r="B47" t="str">
            <v>imbalance surcharge/refund</v>
          </cell>
          <cell r="D47" t="str">
            <v>.....................................................................................................</v>
          </cell>
          <cell r="H47">
            <v>-2</v>
          </cell>
          <cell r="I47" t="str">
            <v>¢</v>
          </cell>
        </row>
        <row r="49">
          <cell r="B49" t="str">
            <v>Amount applicable during the period January 01, 2004 through</v>
          </cell>
        </row>
        <row r="50">
          <cell r="B50" t="str">
            <v xml:space="preserve">Dec 31, 2004 referable to the imbalance for the year ending </v>
          </cell>
        </row>
        <row r="51">
          <cell r="B51" t="str">
            <v xml:space="preserve">August 31, 2003 between gas adjustment revenues and gas costs  ..........................................      </v>
          </cell>
          <cell r="H51">
            <v>-4.72</v>
          </cell>
          <cell r="I51" t="str">
            <v>¢</v>
          </cell>
        </row>
        <row r="53">
          <cell r="B53" t="str">
            <v xml:space="preserve">Adjustment per therm of gas sold pursuant to "Pipeline Transition Costs" </v>
          </cell>
        </row>
        <row r="54">
          <cell r="B54" t="str">
            <v>General Information Leaf No. 86 of P.S.C. No. 12-GAS:</v>
          </cell>
        </row>
        <row r="55">
          <cell r="B55" t="str">
            <v xml:space="preserve">Amount applicable during the period January 1, 2004 through </v>
          </cell>
        </row>
        <row r="56">
          <cell r="B56" t="str">
            <v>December 31, 2004 referable to imbalance/ refund  ...............................................................................</v>
          </cell>
          <cell r="H56">
            <v>0</v>
          </cell>
          <cell r="I56" t="str">
            <v>¢</v>
          </cell>
        </row>
        <row r="58">
          <cell r="B58" t="str">
            <v>Amount applicable during the period April 01, 2004 through</v>
          </cell>
        </row>
        <row r="59">
          <cell r="B59" t="str">
            <v xml:space="preserve">December 31, 2004 referable to Transition Costs for the projected </v>
          </cell>
        </row>
        <row r="60">
          <cell r="B60" t="str">
            <v>twelve month period ending December 31, 2004....................................................</v>
          </cell>
          <cell r="H60">
            <v>0</v>
          </cell>
          <cell r="I60" t="str">
            <v>¢</v>
          </cell>
        </row>
        <row r="62">
          <cell r="B62" t="str">
            <v>Adjustment per therm of gas sold pursuant to "Research &amp; Development Surcharge"</v>
          </cell>
        </row>
        <row r="63">
          <cell r="B63" t="str">
            <v>on General Leaf No. 90 of P.S.C. No. 12-GAS:</v>
          </cell>
        </row>
        <row r="64">
          <cell r="B64" t="str">
            <v xml:space="preserve">Amount applicable during the period April 01, 2004 through </v>
          </cell>
        </row>
        <row r="65">
          <cell r="B65" t="e">
            <v>#NAME?</v>
          </cell>
          <cell r="H65">
            <v>0.12</v>
          </cell>
          <cell r="I65" t="str">
            <v>¢</v>
          </cell>
        </row>
        <row r="67">
          <cell r="A67" t="str">
            <v xml:space="preserve">Total Adjustments..................................................................................................................................                                                       </v>
          </cell>
          <cell r="H67">
            <v>-6.6</v>
          </cell>
          <cell r="I67" t="str">
            <v>¢</v>
          </cell>
        </row>
        <row r="70">
          <cell r="B70" t="str">
            <v>Commencing with usage on or after the effective date of this</v>
          </cell>
        </row>
        <row r="71">
          <cell r="B71" t="str">
            <v>statement and thereafter until changed the Monthly Cost of Gas</v>
          </cell>
        </row>
        <row r="72">
          <cell r="B72" t="str">
            <v xml:space="preserve">and Adjustments per therm of gas applicable to Billings under </v>
          </cell>
        </row>
        <row r="73">
          <cell r="B73" t="str">
            <v>Service Classification Nos. 1A, 1AR, 1B, 1BI, 1BR, 2, 3, and 21 of P.S.C. No. 12-GAS will be............................................................…</v>
          </cell>
          <cell r="H73">
            <v>63.62</v>
          </cell>
          <cell r="I73" t="str">
            <v>¢</v>
          </cell>
        </row>
      </sheetData>
      <sheetData sheetId="12"/>
      <sheetData sheetId="13">
        <row r="1">
          <cell r="B1" t="str">
            <v>KEYSPAN ENERGY DELIVERY LONG ISLAND</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Current GAC Methodology"/>
      <sheetName val="Summary"/>
      <sheetName val="Adjusted 03-04 GAC Comparison"/>
      <sheetName val="Allocation Principles"/>
      <sheetName val="Method 1 - Proj 04-05 GAC"/>
      <sheetName val="Method 2 - Proj 04-05 GAC"/>
      <sheetName val="Method 3 - Proj 04-05 GAC"/>
      <sheetName val="Method 1 Impact Analysis"/>
      <sheetName val="New Projects"/>
      <sheetName val="NY GAC YR 04 Fixed Costs"/>
      <sheetName val="NY Apr 04 Calc"/>
      <sheetName val="NY Statement 1A,1B"/>
      <sheetName val="NY TAC"/>
      <sheetName val="LI Apr 04 Calc"/>
      <sheetName val="LI Statement 1, 2, &amp;3"/>
      <sheetName val="LI Statement 5"/>
      <sheetName val="LI Credits"/>
      <sheetName val="Al's Proj Revenues"/>
      <sheetName val="Ken's Earnings Plan"/>
      <sheetName val="NY Demand $"/>
      <sheetName val="LI Demand $"/>
      <sheetName val="Sheet2"/>
      <sheetName val="Sheet3"/>
      <sheetName val="Original April 04 Summary"/>
    </sheetNames>
    <sheetDataSet>
      <sheetData sheetId="0"/>
      <sheetData sheetId="1"/>
      <sheetData sheetId="2"/>
      <sheetData sheetId="3"/>
      <sheetData sheetId="4"/>
      <sheetData sheetId="5"/>
      <sheetData sheetId="6"/>
      <sheetData sheetId="7"/>
      <sheetData sheetId="8"/>
      <sheetData sheetId="9"/>
      <sheetData sheetId="10"/>
      <sheetData sheetId="11">
        <row r="10">
          <cell r="A10" t="str">
            <v xml:space="preserve"> </v>
          </cell>
          <cell r="H10" t="str">
            <v>Statement No. 83</v>
          </cell>
        </row>
        <row r="11">
          <cell r="A11" t="str">
            <v>STATEMENT OF COST OF GAS AND ADJUSTMENTS</v>
          </cell>
          <cell r="H11" t="str">
            <v>(PAGE 1 OF 4)</v>
          </cell>
        </row>
        <row r="12">
          <cell r="A12" t="str">
            <v>THE BROOKLYN UNION GAS COMPANY</v>
          </cell>
        </row>
        <row r="13">
          <cell r="A13" t="str">
            <v>(issued under authority of 16 NYCRR 281.55 and 281.56)</v>
          </cell>
        </row>
        <row r="14">
          <cell r="A14" t="str">
            <v>Effective April 01, 2004</v>
          </cell>
        </row>
        <row r="16">
          <cell r="A16" t="str">
            <v>Applicable to Usage Under Service Classification Nos. 1A,1AR,1B,1BI,1BR,2, 3, and 21 of P.S.C. No. 12-GAS</v>
          </cell>
        </row>
        <row r="18">
          <cell r="A18" t="str">
            <v>Monthly Cost  of Gas</v>
          </cell>
        </row>
        <row r="20">
          <cell r="B20" t="str">
            <v>Monthly cost of gas per therm as defined on General Information</v>
          </cell>
        </row>
        <row r="21">
          <cell r="B21" t="str">
            <v>Leaf No. 68 of P.S.C. No. 12-GAS determined on March 30, 2004 by</v>
          </cell>
        </row>
        <row r="22">
          <cell r="B22" t="str">
            <v>applying the Monthly Cost of Gas which is or will be in effect on the</v>
          </cell>
        </row>
        <row r="23">
          <cell r="B23" t="str">
            <v>effective date of the gas adjustment</v>
          </cell>
          <cell r="H23">
            <v>67.69</v>
          </cell>
          <cell r="I23" t="str">
            <v>¢</v>
          </cell>
        </row>
        <row r="25">
          <cell r="A25" t="str">
            <v>Gas Adjustments</v>
          </cell>
        </row>
        <row r="26">
          <cell r="B26">
            <v>67.69</v>
          </cell>
          <cell r="C26" t="str">
            <v xml:space="preserve"> x 1.0373 unaccounted for factor adjustment</v>
          </cell>
        </row>
        <row r="27">
          <cell r="B27" t="str">
            <v xml:space="preserve">                       The resulting gas adjustment per therm of gas is     .......................................................                  </v>
          </cell>
          <cell r="H27">
            <v>70.22</v>
          </cell>
          <cell r="I27" t="str">
            <v>¢</v>
          </cell>
        </row>
        <row r="29">
          <cell r="B29" t="str">
            <v>Adjustment per therm of gas sold, pursuant to order in Case 97-G-1380</v>
          </cell>
        </row>
        <row r="30">
          <cell r="B30" t="str">
            <v>dated March 24,1999:</v>
          </cell>
        </row>
        <row r="32">
          <cell r="B32" t="str">
            <v>Amount applicable during April 2004 referable to</v>
          </cell>
        </row>
        <row r="33">
          <cell r="B33" t="str">
            <v xml:space="preserve">transition surcharge </v>
          </cell>
          <cell r="C33" t="str">
            <v>..........................................................……………………..</v>
          </cell>
          <cell r="H33">
            <v>0</v>
          </cell>
          <cell r="I33" t="str">
            <v>¢</v>
          </cell>
        </row>
        <row r="35">
          <cell r="B35" t="str">
            <v>transition surcharge revenue</v>
          </cell>
          <cell r="C35" t="str">
            <v>.........................................................................................</v>
          </cell>
          <cell r="H35">
            <v>0</v>
          </cell>
          <cell r="I35" t="str">
            <v>¢</v>
          </cell>
        </row>
        <row r="37">
          <cell r="B37" t="str">
            <v>Adjustment per therm of gas sold, pursuant to "Refund Provision" on General</v>
          </cell>
        </row>
        <row r="38">
          <cell r="B38" t="str">
            <v>Information Leaf No. 84 of P.S.C. No. 12-GAS:</v>
          </cell>
        </row>
        <row r="40">
          <cell r="B40" t="str">
            <v>Amount applicable during April 2004 referable to</v>
          </cell>
        </row>
        <row r="41">
          <cell r="B41" t="str">
            <v>refunds</v>
          </cell>
          <cell r="C41" t="str">
            <v>.........................................................................................</v>
          </cell>
          <cell r="H41">
            <v>0</v>
          </cell>
          <cell r="I41" t="str">
            <v>¢</v>
          </cell>
        </row>
        <row r="43">
          <cell r="B43" t="str">
            <v xml:space="preserve">Adjustment per therm of gas sold pursuant to "Cost of Gas Imbalance Surcharge or </v>
          </cell>
        </row>
        <row r="44">
          <cell r="B44" t="str">
            <v>Refund Provision" General Information Leaf No. 75 of P.S.C. No. 12-GAS:</v>
          </cell>
        </row>
        <row r="46">
          <cell r="B46" t="str">
            <v>Amount applicable during April 2004 referable to</v>
          </cell>
        </row>
        <row r="47">
          <cell r="B47" t="str">
            <v>imbalance surcharge/refund</v>
          </cell>
          <cell r="D47" t="str">
            <v>.....................................................................................................</v>
          </cell>
          <cell r="H47">
            <v>-2</v>
          </cell>
          <cell r="I47" t="str">
            <v>¢</v>
          </cell>
        </row>
        <row r="49">
          <cell r="B49" t="str">
            <v>Amount applicable during the period January 01, 2004 through</v>
          </cell>
        </row>
        <row r="50">
          <cell r="B50" t="str">
            <v xml:space="preserve">Dec 31, 2004 referable to the imbalance for the year ending </v>
          </cell>
        </row>
        <row r="51">
          <cell r="B51" t="str">
            <v xml:space="preserve">August 31, 2003 between gas adjustment revenues and gas costs  ..........................................      </v>
          </cell>
          <cell r="H51">
            <v>-4.72</v>
          </cell>
          <cell r="I51" t="str">
            <v>¢</v>
          </cell>
        </row>
        <row r="53">
          <cell r="B53" t="str">
            <v xml:space="preserve">Adjustment per therm of gas sold pursuant to "Pipeline Transition Costs" </v>
          </cell>
        </row>
        <row r="54">
          <cell r="B54" t="str">
            <v>General Information Leaf No. 86 of P.S.C. No. 12-GAS:</v>
          </cell>
        </row>
        <row r="55">
          <cell r="B55" t="str">
            <v xml:space="preserve">Amount applicable during the period January 1, 2004 through </v>
          </cell>
        </row>
        <row r="56">
          <cell r="B56" t="str">
            <v>December 31, 2004 referable to imbalance/ refund  ...............................................................................</v>
          </cell>
          <cell r="H56">
            <v>0</v>
          </cell>
          <cell r="I56" t="str">
            <v>¢</v>
          </cell>
        </row>
        <row r="58">
          <cell r="B58" t="str">
            <v>Amount applicable during the period April 01, 2004 through</v>
          </cell>
        </row>
        <row r="59">
          <cell r="B59" t="str">
            <v xml:space="preserve">December 31, 2004 referable to Transition Costs for the projected </v>
          </cell>
        </row>
        <row r="60">
          <cell r="B60" t="str">
            <v>twelve month period ending December 31, 2004....................................................</v>
          </cell>
          <cell r="H60">
            <v>0</v>
          </cell>
          <cell r="I60" t="str">
            <v>¢</v>
          </cell>
        </row>
        <row r="62">
          <cell r="B62" t="str">
            <v>Adjustment per therm of gas sold pursuant to "Research &amp; Development Surcharge"</v>
          </cell>
        </row>
        <row r="63">
          <cell r="B63" t="str">
            <v>on General Leaf No. 90 of P.S.C. No. 12-GAS:</v>
          </cell>
        </row>
        <row r="64">
          <cell r="B64" t="str">
            <v xml:space="preserve">Amount applicable during the period April 01, 2004 through </v>
          </cell>
        </row>
        <row r="65">
          <cell r="B65" t="e">
            <v>#NAME?</v>
          </cell>
          <cell r="H65">
            <v>0.12</v>
          </cell>
          <cell r="I65" t="str">
            <v>¢</v>
          </cell>
        </row>
        <row r="67">
          <cell r="A67" t="str">
            <v xml:space="preserve">Total Adjustments..................................................................................................................................                                                       </v>
          </cell>
          <cell r="H67">
            <v>-6.6</v>
          </cell>
          <cell r="I67" t="str">
            <v>¢</v>
          </cell>
        </row>
        <row r="70">
          <cell r="B70" t="str">
            <v>Commencing with usage on or after the effective date of this</v>
          </cell>
        </row>
        <row r="71">
          <cell r="B71" t="str">
            <v>statement and thereafter until changed the Monthly Cost of Gas</v>
          </cell>
        </row>
        <row r="72">
          <cell r="B72" t="str">
            <v xml:space="preserve">and Adjustments per therm of gas applicable to Billings under </v>
          </cell>
        </row>
        <row r="73">
          <cell r="B73" t="str">
            <v>Service Classification Nos. 1A, 1AR, 1B, 1BI, 1BR, 2, 3, and 21 of P.S.C. No. 12-GAS will be............................................................…</v>
          </cell>
          <cell r="H73">
            <v>63.62</v>
          </cell>
          <cell r="I73" t="str">
            <v>¢</v>
          </cell>
        </row>
      </sheetData>
      <sheetData sheetId="12"/>
      <sheetData sheetId="13">
        <row r="1">
          <cell r="B1" t="str">
            <v>KEYSPAN ENERGY DELIVERY LONG ISLAND</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Actual"/>
      <sheetName val="Def"/>
      <sheetName val="Account"/>
      <sheetName val="Msg"/>
      <sheetName val="PS_Uk_Account_Tree_12_21_03_Ver"/>
    </sheetNames>
    <sheetDataSet>
      <sheetData sheetId="0"/>
      <sheetData sheetId="1">
        <row r="39">
          <cell r="C39">
            <v>65537</v>
          </cell>
        </row>
      </sheetData>
      <sheetData sheetId="2"/>
      <sheetData sheetId="3"/>
      <sheetData sheetId="4" refreshError="1"/>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CRIS"/>
      <sheetName val="Bad Debts"/>
      <sheetName val="Rev. Allocation"/>
      <sheetName val="Recon"/>
      <sheetName val="Acc &amp; pmt"/>
      <sheetName val="Total Rev"/>
      <sheetName val="IS"/>
      <sheetName val="Oracle"/>
      <sheetName val="2010 GIT RTN"/>
      <sheetName val="2010 MTA RTN"/>
      <sheetName val="GI 2%"/>
      <sheetName val="2010 Rev"/>
      <sheetName val="2009 Rev"/>
      <sheetName val="CT222-186P"/>
      <sheetName val="Accts"/>
      <sheetName val="Ratio"/>
      <sheetName val="2010 GRT RTNs"/>
      <sheetName val="0.75% Tax"/>
    </sheetNames>
    <sheetDataSet>
      <sheetData sheetId="0"/>
      <sheetData sheetId="1"/>
      <sheetData sheetId="2"/>
      <sheetData sheetId="3"/>
      <sheetData sheetId="4"/>
      <sheetData sheetId="5"/>
      <sheetData sheetId="6"/>
      <sheetData sheetId="7">
        <row r="4">
          <cell r="F4" t="str">
            <v>Sundry</v>
          </cell>
          <cell r="G4">
            <v>120453.15</v>
          </cell>
        </row>
        <row r="6">
          <cell r="C6" t="str">
            <v>Activity</v>
          </cell>
          <cell r="D6" t="str">
            <v>Account</v>
          </cell>
          <cell r="E6" t="str">
            <v>Debit</v>
          </cell>
          <cell r="F6" t="str">
            <v>Credit</v>
          </cell>
          <cell r="G6" t="str">
            <v>Total</v>
          </cell>
        </row>
        <row r="7">
          <cell r="C7" t="str">
            <v>002457</v>
          </cell>
          <cell r="D7" t="str">
            <v>1440K</v>
          </cell>
          <cell r="E7">
            <v>5940702.04</v>
          </cell>
          <cell r="G7">
            <v>-5940702.04</v>
          </cell>
        </row>
        <row r="8">
          <cell r="C8" t="str">
            <v>002457</v>
          </cell>
          <cell r="D8" t="str">
            <v>1440K</v>
          </cell>
          <cell r="E8">
            <v>5178733.62</v>
          </cell>
          <cell r="G8">
            <v>-5178733.62</v>
          </cell>
        </row>
        <row r="9">
          <cell r="C9" t="str">
            <v>002457</v>
          </cell>
          <cell r="D9" t="str">
            <v>1440K</v>
          </cell>
          <cell r="E9">
            <v>4891890.95</v>
          </cell>
          <cell r="G9">
            <v>-4891890.95</v>
          </cell>
        </row>
        <row r="10">
          <cell r="C10" t="str">
            <v>002457</v>
          </cell>
          <cell r="D10" t="str">
            <v>1440K</v>
          </cell>
          <cell r="E10">
            <v>4660829.67</v>
          </cell>
          <cell r="G10">
            <v>-4660829.67</v>
          </cell>
        </row>
        <row r="11">
          <cell r="C11" t="str">
            <v>002457</v>
          </cell>
          <cell r="D11" t="str">
            <v>1440K</v>
          </cell>
          <cell r="E11">
            <v>3715008.46</v>
          </cell>
          <cell r="G11">
            <v>-3715008.46</v>
          </cell>
        </row>
        <row r="12">
          <cell r="C12" t="str">
            <v>002457</v>
          </cell>
          <cell r="D12" t="str">
            <v>1440K</v>
          </cell>
          <cell r="E12">
            <v>3651197.9</v>
          </cell>
          <cell r="G12">
            <v>-3651197.9</v>
          </cell>
        </row>
        <row r="13">
          <cell r="C13" t="str">
            <v>002457</v>
          </cell>
          <cell r="D13" t="str">
            <v>1440K</v>
          </cell>
          <cell r="E13">
            <v>2983334.34</v>
          </cell>
          <cell r="G13">
            <v>-2983334.34</v>
          </cell>
        </row>
        <row r="14">
          <cell r="C14" t="str">
            <v>002457</v>
          </cell>
          <cell r="D14" t="str">
            <v>1440K</v>
          </cell>
          <cell r="E14">
            <v>2065251.01</v>
          </cell>
          <cell r="G14">
            <v>-2065251.01</v>
          </cell>
        </row>
        <row r="15">
          <cell r="C15" t="str">
            <v>002457</v>
          </cell>
          <cell r="D15" t="str">
            <v>1440K</v>
          </cell>
          <cell r="E15">
            <v>2058600.43</v>
          </cell>
          <cell r="G15">
            <v>-2058600.43</v>
          </cell>
        </row>
        <row r="16">
          <cell r="C16" t="str">
            <v>002457</v>
          </cell>
          <cell r="D16" t="str">
            <v>1440K</v>
          </cell>
          <cell r="E16">
            <v>1943644.45</v>
          </cell>
          <cell r="G16">
            <v>-1943644.45</v>
          </cell>
        </row>
        <row r="17">
          <cell r="C17" t="str">
            <v>002457</v>
          </cell>
          <cell r="D17" t="str">
            <v>1440K</v>
          </cell>
          <cell r="E17">
            <v>1906248.65</v>
          </cell>
          <cell r="G17">
            <v>-1906248.65</v>
          </cell>
        </row>
        <row r="18">
          <cell r="C18" t="str">
            <v>002457</v>
          </cell>
          <cell r="D18" t="str">
            <v>1440K</v>
          </cell>
          <cell r="E18">
            <v>1829386.27</v>
          </cell>
          <cell r="G18">
            <v>-1829386.27</v>
          </cell>
        </row>
        <row r="19">
          <cell r="C19" t="str">
            <v>002457</v>
          </cell>
          <cell r="D19" t="str">
            <v>1440K</v>
          </cell>
          <cell r="E19">
            <v>6762.09</v>
          </cell>
          <cell r="G19">
            <v>-6762.09</v>
          </cell>
        </row>
        <row r="20">
          <cell r="C20" t="str">
            <v>002457</v>
          </cell>
          <cell r="D20" t="str">
            <v>1440K</v>
          </cell>
          <cell r="E20">
            <v>3764.71</v>
          </cell>
          <cell r="G20">
            <v>-3764.71</v>
          </cell>
        </row>
        <row r="21">
          <cell r="C21" t="str">
            <v>002457</v>
          </cell>
          <cell r="D21" t="str">
            <v>1440K</v>
          </cell>
          <cell r="E21">
            <v>2026.43</v>
          </cell>
          <cell r="G21">
            <v>-2026.43</v>
          </cell>
        </row>
        <row r="22">
          <cell r="C22" t="str">
            <v>002457</v>
          </cell>
          <cell r="D22" t="str">
            <v>1440K</v>
          </cell>
          <cell r="E22">
            <v>1979.28</v>
          </cell>
          <cell r="G22">
            <v>-1979.28</v>
          </cell>
        </row>
        <row r="23">
          <cell r="C23" t="str">
            <v>002457</v>
          </cell>
          <cell r="D23" t="str">
            <v>1440K</v>
          </cell>
          <cell r="E23">
            <v>1494.28</v>
          </cell>
          <cell r="G23">
            <v>-1494.28</v>
          </cell>
        </row>
        <row r="24">
          <cell r="C24" t="str">
            <v>002457</v>
          </cell>
          <cell r="D24" t="str">
            <v>1440K</v>
          </cell>
          <cell r="E24">
            <v>1210.53</v>
          </cell>
          <cell r="G24">
            <v>-1210.53</v>
          </cell>
        </row>
        <row r="25">
          <cell r="C25" t="str">
            <v>002457</v>
          </cell>
          <cell r="D25" t="str">
            <v>1440K</v>
          </cell>
          <cell r="E25">
            <v>937.8</v>
          </cell>
          <cell r="G25">
            <v>-937.8</v>
          </cell>
        </row>
        <row r="26">
          <cell r="C26" t="str">
            <v>002457</v>
          </cell>
          <cell r="D26" t="str">
            <v>1440K</v>
          </cell>
          <cell r="E26">
            <v>925.26</v>
          </cell>
          <cell r="G26">
            <v>-925.26</v>
          </cell>
        </row>
        <row r="27">
          <cell r="C27" t="str">
            <v>002457</v>
          </cell>
          <cell r="D27" t="str">
            <v>1440K</v>
          </cell>
          <cell r="E27">
            <v>782.22</v>
          </cell>
          <cell r="G27">
            <v>-782.22</v>
          </cell>
        </row>
        <row r="28">
          <cell r="C28" t="str">
            <v>002457</v>
          </cell>
          <cell r="D28" t="str">
            <v>1440K</v>
          </cell>
          <cell r="E28">
            <v>484.96</v>
          </cell>
          <cell r="G28">
            <v>-484.96</v>
          </cell>
        </row>
        <row r="29">
          <cell r="C29" t="str">
            <v>002457</v>
          </cell>
          <cell r="D29" t="str">
            <v>1440K</v>
          </cell>
          <cell r="E29">
            <v>233.84</v>
          </cell>
          <cell r="G29">
            <v>-233.84</v>
          </cell>
        </row>
        <row r="30">
          <cell r="C30" t="str">
            <v>002457</v>
          </cell>
          <cell r="D30" t="str">
            <v>1440K</v>
          </cell>
          <cell r="E30">
            <v>134.93</v>
          </cell>
          <cell r="G30">
            <v>-134.93</v>
          </cell>
        </row>
        <row r="31">
          <cell r="C31" t="str">
            <v>002457</v>
          </cell>
          <cell r="D31" t="str">
            <v>1440K</v>
          </cell>
          <cell r="E31">
            <v>120</v>
          </cell>
          <cell r="G31">
            <v>-120</v>
          </cell>
        </row>
        <row r="32">
          <cell r="C32" t="str">
            <v>002457</v>
          </cell>
          <cell r="D32" t="str">
            <v>1440K</v>
          </cell>
          <cell r="E32">
            <v>90</v>
          </cell>
          <cell r="G32">
            <v>-90</v>
          </cell>
        </row>
        <row r="33">
          <cell r="C33" t="str">
            <v>002457</v>
          </cell>
          <cell r="D33" t="str">
            <v>1440K</v>
          </cell>
          <cell r="E33">
            <v>70</v>
          </cell>
          <cell r="G33">
            <v>-70</v>
          </cell>
        </row>
        <row r="34">
          <cell r="C34" t="str">
            <v>002457</v>
          </cell>
          <cell r="D34" t="str">
            <v>1440K</v>
          </cell>
          <cell r="E34">
            <v>70</v>
          </cell>
          <cell r="G34">
            <v>-70</v>
          </cell>
        </row>
        <row r="35">
          <cell r="C35" t="str">
            <v>002457</v>
          </cell>
          <cell r="D35" t="str">
            <v>1440K</v>
          </cell>
          <cell r="E35">
            <v>60</v>
          </cell>
          <cell r="G35">
            <v>-60</v>
          </cell>
        </row>
        <row r="36">
          <cell r="C36" t="str">
            <v>002457</v>
          </cell>
          <cell r="D36" t="str">
            <v>1440K</v>
          </cell>
          <cell r="E36">
            <v>50</v>
          </cell>
          <cell r="G36">
            <v>-50</v>
          </cell>
        </row>
        <row r="37">
          <cell r="C37" t="str">
            <v>002457</v>
          </cell>
          <cell r="D37" t="str">
            <v>1440K</v>
          </cell>
          <cell r="E37">
            <v>50</v>
          </cell>
          <cell r="G37">
            <v>-50</v>
          </cell>
        </row>
        <row r="38">
          <cell r="C38" t="str">
            <v>002457</v>
          </cell>
          <cell r="D38" t="str">
            <v>1440K</v>
          </cell>
          <cell r="E38">
            <v>40</v>
          </cell>
          <cell r="G38">
            <v>-40</v>
          </cell>
        </row>
        <row r="39">
          <cell r="C39" t="str">
            <v>002457</v>
          </cell>
          <cell r="D39" t="str">
            <v>1440K</v>
          </cell>
          <cell r="E39">
            <v>40</v>
          </cell>
          <cell r="G39">
            <v>-40</v>
          </cell>
        </row>
        <row r="40">
          <cell r="C40" t="str">
            <v>002457</v>
          </cell>
          <cell r="D40" t="str">
            <v>1440K</v>
          </cell>
          <cell r="E40">
            <v>30</v>
          </cell>
          <cell r="G40">
            <v>-30</v>
          </cell>
        </row>
        <row r="41">
          <cell r="C41" t="str">
            <v>002457</v>
          </cell>
          <cell r="D41" t="str">
            <v>1440K</v>
          </cell>
          <cell r="E41">
            <v>20</v>
          </cell>
          <cell r="G41">
            <v>-20</v>
          </cell>
        </row>
        <row r="42">
          <cell r="C42" t="str">
            <v>002457</v>
          </cell>
          <cell r="D42" t="str">
            <v>1440K</v>
          </cell>
          <cell r="E42">
            <v>20</v>
          </cell>
          <cell r="G42">
            <v>-20</v>
          </cell>
        </row>
        <row r="43">
          <cell r="C43" t="str">
            <v>002457</v>
          </cell>
          <cell r="D43" t="str">
            <v>1440K</v>
          </cell>
          <cell r="F43">
            <v>17886.3</v>
          </cell>
          <cell r="G43">
            <v>17886.3</v>
          </cell>
        </row>
        <row r="44">
          <cell r="C44" t="str">
            <v>002457</v>
          </cell>
          <cell r="D44" t="str">
            <v>1440K</v>
          </cell>
          <cell r="F44">
            <v>21852.04</v>
          </cell>
          <cell r="G44">
            <v>21852.04</v>
          </cell>
        </row>
        <row r="45">
          <cell r="C45" t="str">
            <v>002457</v>
          </cell>
          <cell r="D45" t="str">
            <v>1440K</v>
          </cell>
          <cell r="F45">
            <v>25819.38</v>
          </cell>
          <cell r="G45">
            <v>25819.38</v>
          </cell>
        </row>
        <row r="46">
          <cell r="C46" t="str">
            <v>002457</v>
          </cell>
          <cell r="D46" t="str">
            <v>1440K</v>
          </cell>
          <cell r="F46">
            <v>32971.93</v>
          </cell>
          <cell r="G46">
            <v>32971.93</v>
          </cell>
        </row>
        <row r="47">
          <cell r="C47" t="str">
            <v>002457</v>
          </cell>
          <cell r="D47" t="str">
            <v>1440K</v>
          </cell>
          <cell r="F47">
            <v>47087.9</v>
          </cell>
          <cell r="G47">
            <v>47087.9</v>
          </cell>
        </row>
        <row r="48">
          <cell r="C48" t="str">
            <v>002457</v>
          </cell>
          <cell r="D48" t="str">
            <v>1440K</v>
          </cell>
          <cell r="F48">
            <v>50958.28</v>
          </cell>
          <cell r="G48">
            <v>50958.28</v>
          </cell>
        </row>
        <row r="49">
          <cell r="C49" t="str">
            <v>002457</v>
          </cell>
          <cell r="D49" t="str">
            <v>1440K</v>
          </cell>
          <cell r="F49">
            <v>59139.38</v>
          </cell>
          <cell r="G49">
            <v>59139.38</v>
          </cell>
        </row>
        <row r="50">
          <cell r="C50" t="str">
            <v>002457</v>
          </cell>
          <cell r="D50" t="str">
            <v>1440K</v>
          </cell>
          <cell r="F50">
            <v>59640.24</v>
          </cell>
          <cell r="G50">
            <v>59640.24</v>
          </cell>
        </row>
        <row r="51">
          <cell r="C51" t="str">
            <v>002457</v>
          </cell>
          <cell r="D51" t="str">
            <v>1440K</v>
          </cell>
          <cell r="F51">
            <v>63393.23</v>
          </cell>
          <cell r="G51">
            <v>63393.23</v>
          </cell>
        </row>
        <row r="52">
          <cell r="C52" t="str">
            <v>002457</v>
          </cell>
          <cell r="D52" t="str">
            <v>1440K</v>
          </cell>
          <cell r="F52">
            <v>65879.69</v>
          </cell>
          <cell r="G52">
            <v>65879.69</v>
          </cell>
        </row>
        <row r="53">
          <cell r="C53" t="str">
            <v>002457</v>
          </cell>
          <cell r="D53" t="str">
            <v>1440K</v>
          </cell>
          <cell r="F53">
            <v>98951.15</v>
          </cell>
          <cell r="G53">
            <v>98951.15</v>
          </cell>
        </row>
        <row r="54">
          <cell r="C54" t="str">
            <v>002457</v>
          </cell>
          <cell r="D54" t="str">
            <v>1440K</v>
          </cell>
          <cell r="F54">
            <v>150616.95999999999</v>
          </cell>
          <cell r="G54">
            <v>150616.95999999999</v>
          </cell>
        </row>
        <row r="55">
          <cell r="C55" t="str">
            <v>002457</v>
          </cell>
          <cell r="D55" t="str">
            <v>1440K</v>
          </cell>
          <cell r="E55">
            <v>0</v>
          </cell>
          <cell r="F55">
            <v>158432.12</v>
          </cell>
          <cell r="G55">
            <v>158432.12</v>
          </cell>
        </row>
        <row r="56">
          <cell r="C56" t="str">
            <v>002457</v>
          </cell>
          <cell r="D56" t="str">
            <v>1440K</v>
          </cell>
          <cell r="F56">
            <v>345736.32</v>
          </cell>
          <cell r="G56">
            <v>345736.32</v>
          </cell>
        </row>
        <row r="57">
          <cell r="C57" t="str">
            <v>002457</v>
          </cell>
          <cell r="D57" t="str">
            <v>1440K</v>
          </cell>
          <cell r="F57">
            <v>418758.63</v>
          </cell>
          <cell r="G57">
            <v>418758.63</v>
          </cell>
        </row>
        <row r="58">
          <cell r="C58" t="str">
            <v>002457</v>
          </cell>
          <cell r="D58" t="str">
            <v>1440K</v>
          </cell>
          <cell r="F58">
            <v>439408.68</v>
          </cell>
          <cell r="G58">
            <v>439408.68</v>
          </cell>
        </row>
        <row r="59">
          <cell r="C59" t="str">
            <v>002457</v>
          </cell>
          <cell r="D59" t="str">
            <v>1440K</v>
          </cell>
          <cell r="F59">
            <v>490375.04</v>
          </cell>
          <cell r="G59">
            <v>490375.04</v>
          </cell>
        </row>
        <row r="60">
          <cell r="C60" t="str">
            <v>002457</v>
          </cell>
          <cell r="D60" t="str">
            <v>1440K</v>
          </cell>
          <cell r="F60">
            <v>549721.19999999995</v>
          </cell>
          <cell r="G60">
            <v>549721.19999999995</v>
          </cell>
        </row>
        <row r="61">
          <cell r="C61" t="str">
            <v>002457</v>
          </cell>
          <cell r="D61" t="str">
            <v>1440K</v>
          </cell>
          <cell r="F61">
            <v>573473.29</v>
          </cell>
          <cell r="G61">
            <v>573473.29</v>
          </cell>
        </row>
        <row r="62">
          <cell r="C62" t="str">
            <v>002457</v>
          </cell>
          <cell r="D62" t="str">
            <v>1440K</v>
          </cell>
          <cell r="F62">
            <v>601839.78</v>
          </cell>
          <cell r="G62">
            <v>601839.78</v>
          </cell>
        </row>
        <row r="63">
          <cell r="C63" t="str">
            <v>002457</v>
          </cell>
          <cell r="D63" t="str">
            <v>1440K</v>
          </cell>
          <cell r="F63">
            <v>620715.29</v>
          </cell>
          <cell r="G63">
            <v>620715.29</v>
          </cell>
        </row>
        <row r="64">
          <cell r="C64" t="str">
            <v>002457</v>
          </cell>
          <cell r="D64" t="str">
            <v>1440K</v>
          </cell>
          <cell r="F64">
            <v>737943.98</v>
          </cell>
          <cell r="G64">
            <v>737943.98</v>
          </cell>
        </row>
        <row r="65">
          <cell r="C65" t="str">
            <v>002457</v>
          </cell>
          <cell r="D65" t="str">
            <v>1440K</v>
          </cell>
          <cell r="F65">
            <v>800000</v>
          </cell>
          <cell r="G65">
            <v>800000</v>
          </cell>
        </row>
        <row r="66">
          <cell r="C66" t="str">
            <v>002457</v>
          </cell>
          <cell r="D66" t="str">
            <v>1440K</v>
          </cell>
          <cell r="F66">
            <v>866029.37</v>
          </cell>
          <cell r="G66">
            <v>866029.37</v>
          </cell>
        </row>
        <row r="67">
          <cell r="C67" t="str">
            <v>002457</v>
          </cell>
          <cell r="D67" t="str">
            <v>1440K</v>
          </cell>
          <cell r="F67">
            <v>906941.04</v>
          </cell>
          <cell r="G67">
            <v>906941.04</v>
          </cell>
        </row>
        <row r="68">
          <cell r="C68" t="str">
            <v>002457</v>
          </cell>
          <cell r="D68" t="str">
            <v>1440K</v>
          </cell>
          <cell r="F68">
            <v>1017069.77</v>
          </cell>
          <cell r="G68">
            <v>1017069.77</v>
          </cell>
        </row>
        <row r="69">
          <cell r="C69" t="str">
            <v>002457 Total</v>
          </cell>
          <cell r="E69">
            <v>40846224.120000012</v>
          </cell>
          <cell r="F69">
            <v>9220640.9900000002</v>
          </cell>
          <cell r="G69">
            <v>-31625583.130000018</v>
          </cell>
        </row>
        <row r="70">
          <cell r="C70" t="str">
            <v>005210</v>
          </cell>
          <cell r="D70" t="str">
            <v>4190K</v>
          </cell>
          <cell r="F70">
            <v>1363.68</v>
          </cell>
          <cell r="G70">
            <v>1363.68</v>
          </cell>
        </row>
        <row r="71">
          <cell r="C71" t="str">
            <v>005210</v>
          </cell>
          <cell r="D71" t="str">
            <v>4190K</v>
          </cell>
          <cell r="F71">
            <v>1427.36</v>
          </cell>
          <cell r="G71">
            <v>1427.36</v>
          </cell>
        </row>
        <row r="72">
          <cell r="C72" t="str">
            <v>005210</v>
          </cell>
          <cell r="D72" t="str">
            <v>4190K</v>
          </cell>
          <cell r="F72">
            <v>1490.74</v>
          </cell>
          <cell r="G72">
            <v>1490.74</v>
          </cell>
        </row>
        <row r="73">
          <cell r="C73" t="str">
            <v>005210</v>
          </cell>
          <cell r="D73" t="str">
            <v>4190K</v>
          </cell>
          <cell r="F73">
            <v>1553.83</v>
          </cell>
          <cell r="G73">
            <v>1553.83</v>
          </cell>
        </row>
        <row r="74">
          <cell r="C74" t="str">
            <v>005210</v>
          </cell>
          <cell r="D74" t="str">
            <v>4190K</v>
          </cell>
          <cell r="F74">
            <v>1616.61</v>
          </cell>
          <cell r="G74">
            <v>1616.61</v>
          </cell>
        </row>
        <row r="75">
          <cell r="C75" t="str">
            <v>005210</v>
          </cell>
          <cell r="D75" t="str">
            <v>4190K</v>
          </cell>
          <cell r="F75">
            <v>1680.52</v>
          </cell>
          <cell r="G75">
            <v>1680.52</v>
          </cell>
        </row>
        <row r="76">
          <cell r="C76" t="str">
            <v>005210</v>
          </cell>
          <cell r="D76" t="str">
            <v>4190K</v>
          </cell>
          <cell r="F76">
            <v>1762.31</v>
          </cell>
          <cell r="G76">
            <v>1762.31</v>
          </cell>
        </row>
        <row r="77">
          <cell r="C77" t="str">
            <v>005210</v>
          </cell>
          <cell r="D77" t="str">
            <v>4190K</v>
          </cell>
          <cell r="F77">
            <v>1843.7</v>
          </cell>
          <cell r="G77">
            <v>1843.7</v>
          </cell>
        </row>
        <row r="78">
          <cell r="C78" t="str">
            <v>005210</v>
          </cell>
          <cell r="D78" t="str">
            <v>4190K</v>
          </cell>
          <cell r="F78">
            <v>1924.71</v>
          </cell>
          <cell r="G78">
            <v>1924.71</v>
          </cell>
        </row>
        <row r="79">
          <cell r="C79" t="str">
            <v>005210</v>
          </cell>
          <cell r="D79" t="str">
            <v>4190K</v>
          </cell>
          <cell r="F79">
            <v>2005.15</v>
          </cell>
          <cell r="G79">
            <v>2005.15</v>
          </cell>
        </row>
        <row r="80">
          <cell r="C80" t="str">
            <v>005210</v>
          </cell>
          <cell r="D80" t="str">
            <v>4190K</v>
          </cell>
          <cell r="F80">
            <v>2085.56</v>
          </cell>
          <cell r="G80">
            <v>2085.56</v>
          </cell>
        </row>
        <row r="81">
          <cell r="C81" t="str">
            <v>005210</v>
          </cell>
          <cell r="D81" t="str">
            <v>4190K</v>
          </cell>
          <cell r="F81">
            <v>2165.38</v>
          </cell>
          <cell r="G81">
            <v>2165.38</v>
          </cell>
        </row>
        <row r="82">
          <cell r="C82" t="str">
            <v>005210 Total</v>
          </cell>
          <cell r="E82">
            <v>0</v>
          </cell>
          <cell r="F82">
            <v>20919.550000000003</v>
          </cell>
          <cell r="G82">
            <v>20919.550000000003</v>
          </cell>
        </row>
        <row r="83">
          <cell r="C83" t="str">
            <v>004804</v>
          </cell>
          <cell r="D83" t="str">
            <v>4800K</v>
          </cell>
          <cell r="E83">
            <v>112543.43</v>
          </cell>
          <cell r="G83">
            <v>-112543.43</v>
          </cell>
        </row>
        <row r="84">
          <cell r="C84" t="str">
            <v>004804</v>
          </cell>
          <cell r="D84" t="str">
            <v>4800K</v>
          </cell>
          <cell r="E84">
            <v>75853.41</v>
          </cell>
          <cell r="G84">
            <v>-75853.41</v>
          </cell>
        </row>
        <row r="85">
          <cell r="C85" t="str">
            <v>004804</v>
          </cell>
          <cell r="D85" t="str">
            <v>4800K</v>
          </cell>
          <cell r="E85">
            <v>65560.83</v>
          </cell>
          <cell r="G85">
            <v>-65560.83</v>
          </cell>
        </row>
        <row r="86">
          <cell r="C86" t="str">
            <v>004804</v>
          </cell>
          <cell r="D86" t="str">
            <v>4800K</v>
          </cell>
          <cell r="E86">
            <v>46760.17</v>
          </cell>
          <cell r="G86">
            <v>-46760.17</v>
          </cell>
        </row>
        <row r="87">
          <cell r="C87" t="str">
            <v>004804</v>
          </cell>
          <cell r="D87" t="str">
            <v>4800K</v>
          </cell>
          <cell r="E87">
            <v>46501.04</v>
          </cell>
          <cell r="G87">
            <v>-46501.04</v>
          </cell>
        </row>
        <row r="88">
          <cell r="C88" t="str">
            <v>004804</v>
          </cell>
          <cell r="D88" t="str">
            <v>4800K</v>
          </cell>
          <cell r="E88">
            <v>43504.67</v>
          </cell>
          <cell r="G88">
            <v>-43504.67</v>
          </cell>
        </row>
        <row r="89">
          <cell r="C89" t="str">
            <v>004804</v>
          </cell>
          <cell r="D89" t="str">
            <v>4800K</v>
          </cell>
          <cell r="E89">
            <v>37996.050000000003</v>
          </cell>
          <cell r="G89">
            <v>-37996.050000000003</v>
          </cell>
        </row>
        <row r="90">
          <cell r="C90" t="str">
            <v>004804</v>
          </cell>
          <cell r="D90" t="str">
            <v>4800K</v>
          </cell>
          <cell r="E90">
            <v>36375.49</v>
          </cell>
          <cell r="G90">
            <v>-36375.49</v>
          </cell>
        </row>
        <row r="91">
          <cell r="C91" t="str">
            <v>004804</v>
          </cell>
          <cell r="D91" t="str">
            <v>4800K</v>
          </cell>
          <cell r="E91">
            <v>23304.22</v>
          </cell>
          <cell r="G91">
            <v>-23304.22</v>
          </cell>
        </row>
        <row r="92">
          <cell r="C92" t="str">
            <v>004804</v>
          </cell>
          <cell r="D92" t="str">
            <v>4800K</v>
          </cell>
          <cell r="E92">
            <v>23090.720000000001</v>
          </cell>
          <cell r="G92">
            <v>-23090.720000000001</v>
          </cell>
        </row>
        <row r="93">
          <cell r="C93" t="str">
            <v>004804</v>
          </cell>
          <cell r="D93" t="str">
            <v>4800K</v>
          </cell>
          <cell r="E93">
            <v>20195.66</v>
          </cell>
          <cell r="G93">
            <v>-20195.66</v>
          </cell>
        </row>
        <row r="94">
          <cell r="C94" t="str">
            <v>004804</v>
          </cell>
          <cell r="D94" t="str">
            <v>4800K</v>
          </cell>
          <cell r="E94">
            <v>19488.169999999998</v>
          </cell>
          <cell r="G94">
            <v>-19488.169999999998</v>
          </cell>
        </row>
        <row r="95">
          <cell r="C95" t="str">
            <v>004804 Total</v>
          </cell>
          <cell r="E95">
            <v>551173.86</v>
          </cell>
          <cell r="F95">
            <v>0</v>
          </cell>
          <cell r="G95">
            <v>-551173.86</v>
          </cell>
        </row>
        <row r="96">
          <cell r="C96" t="str">
            <v>00V010</v>
          </cell>
          <cell r="D96" t="str">
            <v>4800K</v>
          </cell>
          <cell r="E96">
            <v>19622.990000000002</v>
          </cell>
          <cell r="G96">
            <v>-19622.990000000002</v>
          </cell>
        </row>
        <row r="97">
          <cell r="C97" t="str">
            <v>00V010</v>
          </cell>
          <cell r="D97" t="str">
            <v>4800K</v>
          </cell>
          <cell r="F97">
            <v>478.47</v>
          </cell>
          <cell r="G97">
            <v>478.47</v>
          </cell>
        </row>
        <row r="98">
          <cell r="C98" t="str">
            <v>00V010</v>
          </cell>
          <cell r="D98" t="str">
            <v>4800K</v>
          </cell>
          <cell r="F98">
            <v>2200.96</v>
          </cell>
          <cell r="G98">
            <v>2200.96</v>
          </cell>
        </row>
        <row r="99">
          <cell r="C99" t="str">
            <v>00V010</v>
          </cell>
          <cell r="D99" t="str">
            <v>4800K</v>
          </cell>
          <cell r="F99">
            <v>3636.36</v>
          </cell>
          <cell r="G99">
            <v>3636.36</v>
          </cell>
        </row>
        <row r="100">
          <cell r="C100" t="str">
            <v>00V010</v>
          </cell>
          <cell r="D100" t="str">
            <v>4800K</v>
          </cell>
          <cell r="F100">
            <v>4401.92</v>
          </cell>
          <cell r="G100">
            <v>4401.92</v>
          </cell>
        </row>
        <row r="101">
          <cell r="C101" t="str">
            <v>00V010</v>
          </cell>
          <cell r="D101" t="str">
            <v>4800K</v>
          </cell>
          <cell r="F101">
            <v>4900.8500000000004</v>
          </cell>
          <cell r="G101">
            <v>4900.8500000000004</v>
          </cell>
        </row>
        <row r="102">
          <cell r="C102" t="str">
            <v>00V010</v>
          </cell>
          <cell r="D102" t="str">
            <v>4800K</v>
          </cell>
          <cell r="F102">
            <v>5358.86</v>
          </cell>
          <cell r="G102">
            <v>5358.86</v>
          </cell>
        </row>
        <row r="103">
          <cell r="C103" t="str">
            <v>00V010</v>
          </cell>
          <cell r="D103" t="str">
            <v>4800K</v>
          </cell>
          <cell r="F103">
            <v>10612.11</v>
          </cell>
          <cell r="G103">
            <v>10612.11</v>
          </cell>
        </row>
        <row r="104">
          <cell r="C104" t="str">
            <v>00V010</v>
          </cell>
          <cell r="D104" t="str">
            <v>4800K</v>
          </cell>
          <cell r="F104">
            <v>15327.78</v>
          </cell>
          <cell r="G104">
            <v>15327.78</v>
          </cell>
        </row>
        <row r="105">
          <cell r="C105" t="str">
            <v>00V010</v>
          </cell>
          <cell r="D105" t="str">
            <v>4800K</v>
          </cell>
          <cell r="F105">
            <v>15550.25</v>
          </cell>
          <cell r="G105">
            <v>15550.25</v>
          </cell>
        </row>
        <row r="106">
          <cell r="C106" t="str">
            <v>00V010</v>
          </cell>
          <cell r="D106" t="str">
            <v>4800K</v>
          </cell>
          <cell r="F106">
            <v>19622.990000000002</v>
          </cell>
          <cell r="G106">
            <v>19622.990000000002</v>
          </cell>
        </row>
        <row r="107">
          <cell r="C107" t="str">
            <v>00V010</v>
          </cell>
          <cell r="D107" t="str">
            <v>4800K</v>
          </cell>
          <cell r="F107">
            <v>19622.990000000002</v>
          </cell>
          <cell r="G107">
            <v>19622.990000000002</v>
          </cell>
        </row>
        <row r="108">
          <cell r="C108" t="str">
            <v>00V010</v>
          </cell>
          <cell r="D108" t="str">
            <v>4800K</v>
          </cell>
          <cell r="F108">
            <v>19969.59</v>
          </cell>
          <cell r="G108">
            <v>19969.59</v>
          </cell>
        </row>
        <row r="109">
          <cell r="C109" t="str">
            <v>00V010</v>
          </cell>
          <cell r="D109" t="str">
            <v>4800K</v>
          </cell>
          <cell r="F109">
            <v>21499.9</v>
          </cell>
          <cell r="G109">
            <v>21499.9</v>
          </cell>
        </row>
        <row r="110">
          <cell r="C110" t="str">
            <v>00V010</v>
          </cell>
          <cell r="D110" t="str">
            <v>4800K</v>
          </cell>
          <cell r="F110">
            <v>20277667.34</v>
          </cell>
          <cell r="G110">
            <v>20277667.34</v>
          </cell>
        </row>
        <row r="111">
          <cell r="C111" t="str">
            <v>00V010</v>
          </cell>
          <cell r="D111" t="str">
            <v>4800K</v>
          </cell>
          <cell r="F111">
            <v>20640456.550000001</v>
          </cell>
          <cell r="G111">
            <v>20640456.550000001</v>
          </cell>
        </row>
        <row r="112">
          <cell r="C112" t="str">
            <v>00V010</v>
          </cell>
          <cell r="D112" t="str">
            <v>4800K</v>
          </cell>
          <cell r="F112">
            <v>22612135.809999999</v>
          </cell>
          <cell r="G112">
            <v>22612135.809999999</v>
          </cell>
        </row>
        <row r="113">
          <cell r="C113" t="str">
            <v>00V010</v>
          </cell>
          <cell r="D113" t="str">
            <v>4800K</v>
          </cell>
          <cell r="F113">
            <v>23238817.48</v>
          </cell>
          <cell r="G113">
            <v>23238817.48</v>
          </cell>
        </row>
        <row r="114">
          <cell r="C114" t="str">
            <v>00V010</v>
          </cell>
          <cell r="D114" t="str">
            <v>4800K</v>
          </cell>
          <cell r="F114">
            <v>28046878.23</v>
          </cell>
          <cell r="G114">
            <v>28046878.23</v>
          </cell>
        </row>
        <row r="115">
          <cell r="C115" t="str">
            <v>00V010</v>
          </cell>
          <cell r="D115" t="str">
            <v>4800K</v>
          </cell>
          <cell r="F115">
            <v>42098153.259999998</v>
          </cell>
          <cell r="G115">
            <v>42098153.259999998</v>
          </cell>
        </row>
        <row r="116">
          <cell r="C116" t="str">
            <v>00V010</v>
          </cell>
          <cell r="D116" t="str">
            <v>4800K</v>
          </cell>
          <cell r="F116">
            <v>43929913.600000001</v>
          </cell>
          <cell r="G116">
            <v>43929913.600000001</v>
          </cell>
        </row>
        <row r="117">
          <cell r="C117" t="str">
            <v>00V010</v>
          </cell>
          <cell r="D117" t="str">
            <v>4800K</v>
          </cell>
          <cell r="F117">
            <v>72055326.939999998</v>
          </cell>
          <cell r="G117">
            <v>72055326.939999998</v>
          </cell>
        </row>
        <row r="118">
          <cell r="C118" t="str">
            <v>00V010</v>
          </cell>
          <cell r="D118" t="str">
            <v>4800K</v>
          </cell>
          <cell r="F118">
            <v>82923414.75</v>
          </cell>
          <cell r="G118">
            <v>82923414.75</v>
          </cell>
        </row>
        <row r="119">
          <cell r="C119" t="str">
            <v>00V010</v>
          </cell>
          <cell r="D119" t="str">
            <v>4800K</v>
          </cell>
          <cell r="F119">
            <v>114812099.68000001</v>
          </cell>
          <cell r="G119">
            <v>114812099.68000001</v>
          </cell>
        </row>
        <row r="120">
          <cell r="C120" t="str">
            <v>00V010</v>
          </cell>
          <cell r="D120" t="str">
            <v>4800K</v>
          </cell>
          <cell r="F120">
            <v>137488371.47999999</v>
          </cell>
          <cell r="G120">
            <v>137488371.47999999</v>
          </cell>
        </row>
        <row r="121">
          <cell r="C121" t="str">
            <v>00V010</v>
          </cell>
          <cell r="D121" t="str">
            <v>4800K</v>
          </cell>
          <cell r="F121">
            <v>147070165.31999999</v>
          </cell>
          <cell r="G121">
            <v>147070165.31999999</v>
          </cell>
        </row>
        <row r="122">
          <cell r="C122" t="str">
            <v>00V010 Total</v>
          </cell>
          <cell r="E122">
            <v>19622.990000000002</v>
          </cell>
          <cell r="F122">
            <v>755336583.47000003</v>
          </cell>
          <cell r="G122">
            <v>755316960.48000002</v>
          </cell>
        </row>
        <row r="123">
          <cell r="C123" t="str">
            <v>00V015</v>
          </cell>
          <cell r="D123" t="str">
            <v>4800K</v>
          </cell>
          <cell r="F123">
            <v>1154149.73</v>
          </cell>
          <cell r="G123">
            <v>1154149.73</v>
          </cell>
        </row>
        <row r="124">
          <cell r="C124" t="str">
            <v>00V015</v>
          </cell>
          <cell r="D124" t="str">
            <v>4800K</v>
          </cell>
          <cell r="F124">
            <v>1198427.49</v>
          </cell>
          <cell r="G124">
            <v>1198427.49</v>
          </cell>
        </row>
        <row r="125">
          <cell r="C125" t="str">
            <v>00V015</v>
          </cell>
          <cell r="D125" t="str">
            <v>4800K</v>
          </cell>
          <cell r="F125">
            <v>1357239.96</v>
          </cell>
          <cell r="G125">
            <v>1357239.96</v>
          </cell>
        </row>
        <row r="126">
          <cell r="C126" t="str">
            <v>00V015</v>
          </cell>
          <cell r="D126" t="str">
            <v>4800K</v>
          </cell>
          <cell r="F126">
            <v>1414155.44</v>
          </cell>
          <cell r="G126">
            <v>1414155.44</v>
          </cell>
        </row>
        <row r="127">
          <cell r="C127" t="str">
            <v>00V015</v>
          </cell>
          <cell r="D127" t="str">
            <v>4800K</v>
          </cell>
          <cell r="F127">
            <v>1776179.32</v>
          </cell>
          <cell r="G127">
            <v>1776179.32</v>
          </cell>
        </row>
        <row r="128">
          <cell r="C128" t="str">
            <v>00V015</v>
          </cell>
          <cell r="D128" t="str">
            <v>4800K</v>
          </cell>
          <cell r="F128">
            <v>2513383.9300000002</v>
          </cell>
          <cell r="G128">
            <v>2513383.9300000002</v>
          </cell>
        </row>
        <row r="129">
          <cell r="C129" t="str">
            <v>00V015</v>
          </cell>
          <cell r="D129" t="str">
            <v>4800K</v>
          </cell>
          <cell r="F129">
            <v>2588731.67</v>
          </cell>
          <cell r="G129">
            <v>2588731.67</v>
          </cell>
        </row>
        <row r="130">
          <cell r="C130" t="str">
            <v>00V015</v>
          </cell>
          <cell r="D130" t="str">
            <v>4800K</v>
          </cell>
          <cell r="F130">
            <v>4210568.2699999996</v>
          </cell>
          <cell r="G130">
            <v>4210568.2699999996</v>
          </cell>
        </row>
        <row r="131">
          <cell r="C131" t="str">
            <v>00V015</v>
          </cell>
          <cell r="D131" t="str">
            <v>4800K</v>
          </cell>
          <cell r="F131">
            <v>4952215.4400000004</v>
          </cell>
          <cell r="G131">
            <v>4952215.4400000004</v>
          </cell>
        </row>
        <row r="132">
          <cell r="C132" t="str">
            <v>00V015</v>
          </cell>
          <cell r="D132" t="str">
            <v>4800K</v>
          </cell>
          <cell r="F132">
            <v>6769980.0599999996</v>
          </cell>
          <cell r="G132">
            <v>6769980.0599999996</v>
          </cell>
        </row>
        <row r="133">
          <cell r="C133" t="str">
            <v>00V015</v>
          </cell>
          <cell r="D133" t="str">
            <v>4800K</v>
          </cell>
          <cell r="F133">
            <v>8005497.9699999997</v>
          </cell>
          <cell r="G133">
            <v>8005497.9699999997</v>
          </cell>
        </row>
        <row r="134">
          <cell r="C134" t="str">
            <v>00V015</v>
          </cell>
          <cell r="D134" t="str">
            <v>4800K</v>
          </cell>
          <cell r="F134">
            <v>8408594.5199999996</v>
          </cell>
          <cell r="G134">
            <v>8408594.5199999996</v>
          </cell>
        </row>
        <row r="135">
          <cell r="C135" t="str">
            <v>00V015 Total</v>
          </cell>
          <cell r="E135">
            <v>0</v>
          </cell>
          <cell r="F135">
            <v>44349123.799999997</v>
          </cell>
          <cell r="G135">
            <v>44349123.799999997</v>
          </cell>
        </row>
        <row r="136">
          <cell r="C136" t="str">
            <v>00V018</v>
          </cell>
          <cell r="D136" t="str">
            <v>4800K</v>
          </cell>
          <cell r="F136">
            <v>30832.54</v>
          </cell>
          <cell r="G136">
            <v>30832.54</v>
          </cell>
        </row>
        <row r="137">
          <cell r="C137" t="str">
            <v>00V018</v>
          </cell>
          <cell r="D137" t="str">
            <v>4800K</v>
          </cell>
          <cell r="F137">
            <v>32324.59</v>
          </cell>
          <cell r="G137">
            <v>32324.59</v>
          </cell>
        </row>
        <row r="138">
          <cell r="C138" t="str">
            <v>00V018</v>
          </cell>
          <cell r="D138" t="str">
            <v>4800K</v>
          </cell>
          <cell r="F138">
            <v>36074.129999999997</v>
          </cell>
          <cell r="G138">
            <v>36074.129999999997</v>
          </cell>
        </row>
        <row r="139">
          <cell r="C139" t="str">
            <v>00V018</v>
          </cell>
          <cell r="D139" t="str">
            <v>4800K</v>
          </cell>
          <cell r="F139">
            <v>39870.800000000003</v>
          </cell>
          <cell r="G139">
            <v>39870.800000000003</v>
          </cell>
        </row>
        <row r="140">
          <cell r="C140" t="str">
            <v>00V018</v>
          </cell>
          <cell r="D140" t="str">
            <v>4800K</v>
          </cell>
          <cell r="F140">
            <v>48372.81</v>
          </cell>
          <cell r="G140">
            <v>48372.81</v>
          </cell>
        </row>
        <row r="141">
          <cell r="C141" t="str">
            <v>00V018</v>
          </cell>
          <cell r="D141" t="str">
            <v>4800K</v>
          </cell>
          <cell r="F141">
            <v>79659.149999999994</v>
          </cell>
          <cell r="G141">
            <v>79659.149999999994</v>
          </cell>
        </row>
        <row r="142">
          <cell r="C142" t="str">
            <v>00V018</v>
          </cell>
          <cell r="D142" t="str">
            <v>4800K</v>
          </cell>
          <cell r="F142">
            <v>89601.63</v>
          </cell>
          <cell r="G142">
            <v>89601.63</v>
          </cell>
        </row>
        <row r="143">
          <cell r="C143" t="str">
            <v>00V018</v>
          </cell>
          <cell r="D143" t="str">
            <v>4800K</v>
          </cell>
          <cell r="F143">
            <v>164450.19</v>
          </cell>
          <cell r="G143">
            <v>164450.19</v>
          </cell>
        </row>
        <row r="144">
          <cell r="C144" t="str">
            <v>00V018</v>
          </cell>
          <cell r="D144" t="str">
            <v>4800K</v>
          </cell>
          <cell r="F144">
            <v>180875.3</v>
          </cell>
          <cell r="G144">
            <v>180875.3</v>
          </cell>
        </row>
        <row r="145">
          <cell r="C145" t="str">
            <v>00V018</v>
          </cell>
          <cell r="D145" t="str">
            <v>4800K</v>
          </cell>
          <cell r="F145">
            <v>266953.65999999997</v>
          </cell>
          <cell r="G145">
            <v>266953.65999999997</v>
          </cell>
        </row>
        <row r="146">
          <cell r="C146" t="str">
            <v>00V018</v>
          </cell>
          <cell r="D146" t="str">
            <v>4800K</v>
          </cell>
          <cell r="F146">
            <v>329617.38</v>
          </cell>
          <cell r="G146">
            <v>329617.38</v>
          </cell>
        </row>
        <row r="147">
          <cell r="C147" t="str">
            <v>00V018</v>
          </cell>
          <cell r="D147" t="str">
            <v>4800K</v>
          </cell>
          <cell r="F147">
            <v>329696.83</v>
          </cell>
          <cell r="G147">
            <v>329696.83</v>
          </cell>
        </row>
        <row r="148">
          <cell r="C148" t="str">
            <v>00V018 Total</v>
          </cell>
          <cell r="E148">
            <v>0</v>
          </cell>
          <cell r="F148">
            <v>1628329.0100000002</v>
          </cell>
          <cell r="G148">
            <v>1628329.0100000002</v>
          </cell>
        </row>
        <row r="149">
          <cell r="C149" t="str">
            <v>00V019</v>
          </cell>
          <cell r="D149" t="str">
            <v>4800K</v>
          </cell>
          <cell r="F149">
            <v>34.82</v>
          </cell>
          <cell r="G149">
            <v>34.82</v>
          </cell>
        </row>
        <row r="150">
          <cell r="C150" t="str">
            <v>00V019</v>
          </cell>
          <cell r="D150" t="str">
            <v>4800K</v>
          </cell>
          <cell r="F150">
            <v>35.29</v>
          </cell>
          <cell r="G150">
            <v>35.29</v>
          </cell>
        </row>
        <row r="151">
          <cell r="C151" t="str">
            <v>00V019</v>
          </cell>
          <cell r="D151" t="str">
            <v>4800K</v>
          </cell>
          <cell r="F151">
            <v>37.58</v>
          </cell>
          <cell r="G151">
            <v>37.58</v>
          </cell>
        </row>
        <row r="152">
          <cell r="C152" t="str">
            <v>00V019</v>
          </cell>
          <cell r="D152" t="str">
            <v>4800K</v>
          </cell>
          <cell r="F152">
            <v>44.46</v>
          </cell>
          <cell r="G152">
            <v>44.46</v>
          </cell>
        </row>
        <row r="153">
          <cell r="C153" t="str">
            <v>00V019</v>
          </cell>
          <cell r="D153" t="str">
            <v>4800K</v>
          </cell>
          <cell r="F153">
            <v>77.739999999999995</v>
          </cell>
          <cell r="G153">
            <v>77.739999999999995</v>
          </cell>
        </row>
        <row r="154">
          <cell r="C154" t="str">
            <v>00V019</v>
          </cell>
          <cell r="D154" t="str">
            <v>4800K</v>
          </cell>
          <cell r="F154">
            <v>173.04</v>
          </cell>
          <cell r="G154">
            <v>173.04</v>
          </cell>
        </row>
        <row r="155">
          <cell r="C155" t="str">
            <v>00V019</v>
          </cell>
          <cell r="D155" t="str">
            <v>4800K</v>
          </cell>
          <cell r="F155">
            <v>361.77</v>
          </cell>
          <cell r="G155">
            <v>361.77</v>
          </cell>
        </row>
        <row r="156">
          <cell r="C156" t="str">
            <v>00V019</v>
          </cell>
          <cell r="D156" t="str">
            <v>4800K</v>
          </cell>
          <cell r="F156">
            <v>385.03</v>
          </cell>
          <cell r="G156">
            <v>385.03</v>
          </cell>
        </row>
        <row r="157">
          <cell r="C157" t="str">
            <v>00V019</v>
          </cell>
          <cell r="D157" t="str">
            <v>4800K</v>
          </cell>
          <cell r="F157">
            <v>404.48</v>
          </cell>
          <cell r="G157">
            <v>404.48</v>
          </cell>
        </row>
        <row r="158">
          <cell r="C158" t="str">
            <v>00V019</v>
          </cell>
          <cell r="D158" t="str">
            <v>4800K</v>
          </cell>
          <cell r="F158">
            <v>586.85</v>
          </cell>
          <cell r="G158">
            <v>586.85</v>
          </cell>
        </row>
        <row r="159">
          <cell r="C159" t="str">
            <v>00V019</v>
          </cell>
          <cell r="D159" t="str">
            <v>4800K</v>
          </cell>
          <cell r="F159">
            <v>677.18</v>
          </cell>
          <cell r="G159">
            <v>677.18</v>
          </cell>
        </row>
        <row r="160">
          <cell r="C160" t="str">
            <v>00V019</v>
          </cell>
          <cell r="D160" t="str">
            <v>4800K</v>
          </cell>
          <cell r="F160">
            <v>5244.93</v>
          </cell>
          <cell r="G160">
            <v>5244.93</v>
          </cell>
        </row>
        <row r="161">
          <cell r="C161" t="str">
            <v>00V019 Total</v>
          </cell>
          <cell r="E161">
            <v>0</v>
          </cell>
          <cell r="F161">
            <v>8063.17</v>
          </cell>
          <cell r="G161">
            <v>8063.17</v>
          </cell>
        </row>
        <row r="162">
          <cell r="C162" t="str">
            <v>00V030</v>
          </cell>
          <cell r="D162" t="str">
            <v>4800K</v>
          </cell>
          <cell r="E162">
            <v>15022.36</v>
          </cell>
          <cell r="G162">
            <v>-15022.36</v>
          </cell>
        </row>
        <row r="163">
          <cell r="C163" t="str">
            <v>00V030</v>
          </cell>
          <cell r="D163" t="str">
            <v>4800K</v>
          </cell>
          <cell r="F163">
            <v>1207.6600000000001</v>
          </cell>
          <cell r="G163">
            <v>1207.6600000000001</v>
          </cell>
        </row>
        <row r="164">
          <cell r="C164" t="str">
            <v>00V030</v>
          </cell>
          <cell r="D164" t="str">
            <v>4800K</v>
          </cell>
          <cell r="F164">
            <v>1333.02</v>
          </cell>
          <cell r="G164">
            <v>1333.02</v>
          </cell>
        </row>
        <row r="165">
          <cell r="C165" t="str">
            <v>00V030</v>
          </cell>
          <cell r="D165" t="str">
            <v>4800K</v>
          </cell>
          <cell r="F165">
            <v>1333.02</v>
          </cell>
          <cell r="G165">
            <v>1333.02</v>
          </cell>
        </row>
        <row r="166">
          <cell r="C166" t="str">
            <v>00V030</v>
          </cell>
          <cell r="D166" t="str">
            <v>4800K</v>
          </cell>
          <cell r="F166">
            <v>1959.81</v>
          </cell>
          <cell r="G166">
            <v>1959.81</v>
          </cell>
        </row>
        <row r="167">
          <cell r="C167" t="str">
            <v>00V030</v>
          </cell>
          <cell r="D167" t="str">
            <v>4800K</v>
          </cell>
          <cell r="F167">
            <v>1959.81</v>
          </cell>
          <cell r="G167">
            <v>1959.81</v>
          </cell>
        </row>
        <row r="168">
          <cell r="C168" t="str">
            <v>00V030</v>
          </cell>
          <cell r="D168" t="str">
            <v>4800K</v>
          </cell>
          <cell r="F168">
            <v>2540.67</v>
          </cell>
          <cell r="G168">
            <v>2540.67</v>
          </cell>
        </row>
        <row r="169">
          <cell r="C169" t="str">
            <v>00V030</v>
          </cell>
          <cell r="D169" t="str">
            <v>4800K</v>
          </cell>
          <cell r="F169">
            <v>3725.36</v>
          </cell>
          <cell r="G169">
            <v>3725.36</v>
          </cell>
        </row>
        <row r="170">
          <cell r="C170" t="str">
            <v>00V030</v>
          </cell>
          <cell r="D170" t="str">
            <v>4800K</v>
          </cell>
          <cell r="F170">
            <v>11278.47</v>
          </cell>
          <cell r="G170">
            <v>11278.47</v>
          </cell>
        </row>
        <row r="171">
          <cell r="C171" t="str">
            <v>00V030</v>
          </cell>
          <cell r="D171" t="str">
            <v>4800K</v>
          </cell>
          <cell r="F171">
            <v>11553.29</v>
          </cell>
          <cell r="G171">
            <v>11553.29</v>
          </cell>
        </row>
        <row r="172">
          <cell r="C172" t="str">
            <v>00V030</v>
          </cell>
          <cell r="D172" t="str">
            <v>4800K</v>
          </cell>
          <cell r="F172">
            <v>13167.81</v>
          </cell>
          <cell r="G172">
            <v>13167.81</v>
          </cell>
        </row>
        <row r="173">
          <cell r="C173" t="str">
            <v>00V030</v>
          </cell>
          <cell r="D173" t="str">
            <v>4800K</v>
          </cell>
          <cell r="F173">
            <v>13995.5</v>
          </cell>
          <cell r="G173">
            <v>13995.5</v>
          </cell>
        </row>
        <row r="174">
          <cell r="C174" t="str">
            <v>00V030</v>
          </cell>
          <cell r="D174" t="str">
            <v>4800K</v>
          </cell>
          <cell r="F174">
            <v>15022.36</v>
          </cell>
          <cell r="G174">
            <v>15022.36</v>
          </cell>
        </row>
        <row r="175">
          <cell r="C175" t="str">
            <v>00V030</v>
          </cell>
          <cell r="D175" t="str">
            <v>4800K</v>
          </cell>
          <cell r="F175">
            <v>15022.36</v>
          </cell>
          <cell r="G175">
            <v>15022.36</v>
          </cell>
        </row>
        <row r="176">
          <cell r="C176" t="str">
            <v>00V030</v>
          </cell>
          <cell r="D176" t="str">
            <v>4800K</v>
          </cell>
          <cell r="F176">
            <v>1777186.92</v>
          </cell>
          <cell r="G176">
            <v>1777186.92</v>
          </cell>
        </row>
        <row r="177">
          <cell r="C177" t="str">
            <v>00V030</v>
          </cell>
          <cell r="D177" t="str">
            <v>4800K</v>
          </cell>
          <cell r="F177">
            <v>1852635.91</v>
          </cell>
          <cell r="G177">
            <v>1852635.91</v>
          </cell>
        </row>
        <row r="178">
          <cell r="C178" t="str">
            <v>00V030</v>
          </cell>
          <cell r="D178" t="str">
            <v>4800K</v>
          </cell>
          <cell r="F178">
            <v>2001196.03</v>
          </cell>
          <cell r="G178">
            <v>2001196.03</v>
          </cell>
        </row>
        <row r="179">
          <cell r="C179" t="str">
            <v>00V030</v>
          </cell>
          <cell r="D179" t="str">
            <v>4800K</v>
          </cell>
          <cell r="F179">
            <v>2145396.9300000002</v>
          </cell>
          <cell r="G179">
            <v>2145396.9300000002</v>
          </cell>
        </row>
        <row r="180">
          <cell r="C180" t="str">
            <v>00V030</v>
          </cell>
          <cell r="D180" t="str">
            <v>4800K</v>
          </cell>
          <cell r="F180">
            <v>2646191.6800000002</v>
          </cell>
          <cell r="G180">
            <v>2646191.6800000002</v>
          </cell>
        </row>
        <row r="181">
          <cell r="C181" t="str">
            <v>00V030</v>
          </cell>
          <cell r="D181" t="str">
            <v>4800K</v>
          </cell>
          <cell r="F181">
            <v>4338968.1900000004</v>
          </cell>
          <cell r="G181">
            <v>4338968.1900000004</v>
          </cell>
        </row>
        <row r="182">
          <cell r="C182" t="str">
            <v>00V030</v>
          </cell>
          <cell r="D182" t="str">
            <v>4800K</v>
          </cell>
          <cell r="F182">
            <v>4589275.74</v>
          </cell>
          <cell r="G182">
            <v>4589275.74</v>
          </cell>
        </row>
        <row r="183">
          <cell r="C183" t="str">
            <v>00V030</v>
          </cell>
          <cell r="D183" t="str">
            <v>4800K</v>
          </cell>
          <cell r="F183">
            <v>7432717.1200000001</v>
          </cell>
          <cell r="G183">
            <v>7432717.1200000001</v>
          </cell>
        </row>
        <row r="184">
          <cell r="C184" t="str">
            <v>00V030</v>
          </cell>
          <cell r="D184" t="str">
            <v>4800K</v>
          </cell>
          <cell r="F184">
            <v>8902773.5500000007</v>
          </cell>
          <cell r="G184">
            <v>8902773.5500000007</v>
          </cell>
        </row>
        <row r="185">
          <cell r="C185" t="str">
            <v>00V030</v>
          </cell>
          <cell r="D185" t="str">
            <v>4800K</v>
          </cell>
          <cell r="F185">
            <v>12170792.67</v>
          </cell>
          <cell r="G185">
            <v>12170792.67</v>
          </cell>
        </row>
        <row r="186">
          <cell r="C186" t="str">
            <v>00V030</v>
          </cell>
          <cell r="D186" t="str">
            <v>4800K</v>
          </cell>
          <cell r="F186">
            <v>14915293.529999999</v>
          </cell>
          <cell r="G186">
            <v>14915293.529999999</v>
          </cell>
        </row>
        <row r="187">
          <cell r="C187" t="str">
            <v>00V030</v>
          </cell>
          <cell r="D187" t="str">
            <v>4800K</v>
          </cell>
          <cell r="F187">
            <v>17132993.989999998</v>
          </cell>
          <cell r="G187">
            <v>17132993.989999998</v>
          </cell>
        </row>
        <row r="188">
          <cell r="C188" t="str">
            <v>00V030 Total</v>
          </cell>
          <cell r="E188">
            <v>15022.36</v>
          </cell>
          <cell r="F188">
            <v>79999521.400000006</v>
          </cell>
          <cell r="G188">
            <v>79984499.040000007</v>
          </cell>
        </row>
        <row r="189">
          <cell r="C189" t="str">
            <v>00V050</v>
          </cell>
          <cell r="D189" t="str">
            <v>4800K</v>
          </cell>
          <cell r="E189">
            <v>173332.12</v>
          </cell>
          <cell r="G189">
            <v>-173332.12</v>
          </cell>
        </row>
        <row r="190">
          <cell r="C190" t="str">
            <v>00V050</v>
          </cell>
          <cell r="D190" t="str">
            <v>4800K</v>
          </cell>
          <cell r="F190">
            <v>2357.7399999999998</v>
          </cell>
          <cell r="G190">
            <v>2357.7399999999998</v>
          </cell>
        </row>
        <row r="191">
          <cell r="C191" t="str">
            <v>00V050</v>
          </cell>
          <cell r="D191" t="str">
            <v>4800K</v>
          </cell>
          <cell r="F191">
            <v>19366.87</v>
          </cell>
          <cell r="G191">
            <v>19366.87</v>
          </cell>
        </row>
        <row r="192">
          <cell r="C192" t="str">
            <v>00V050</v>
          </cell>
          <cell r="D192" t="str">
            <v>4800K</v>
          </cell>
          <cell r="F192">
            <v>35237.68</v>
          </cell>
          <cell r="G192">
            <v>35237.68</v>
          </cell>
        </row>
        <row r="193">
          <cell r="C193" t="str">
            <v>00V050</v>
          </cell>
          <cell r="D193" t="str">
            <v>4800K</v>
          </cell>
          <cell r="F193">
            <v>35553.78</v>
          </cell>
          <cell r="G193">
            <v>35553.78</v>
          </cell>
        </row>
        <row r="194">
          <cell r="C194" t="str">
            <v>00V050</v>
          </cell>
          <cell r="D194" t="str">
            <v>4800K</v>
          </cell>
          <cell r="F194">
            <v>52130.41</v>
          </cell>
          <cell r="G194">
            <v>52130.41</v>
          </cell>
        </row>
        <row r="195">
          <cell r="C195" t="str">
            <v>00V050</v>
          </cell>
          <cell r="D195" t="str">
            <v>4800K</v>
          </cell>
          <cell r="F195">
            <v>62739.16</v>
          </cell>
          <cell r="G195">
            <v>62739.16</v>
          </cell>
        </row>
        <row r="196">
          <cell r="C196" t="str">
            <v>00V050</v>
          </cell>
          <cell r="D196" t="str">
            <v>4800K</v>
          </cell>
          <cell r="F196">
            <v>173332.12</v>
          </cell>
          <cell r="G196">
            <v>173332.12</v>
          </cell>
        </row>
        <row r="197">
          <cell r="C197" t="str">
            <v>00V050</v>
          </cell>
          <cell r="D197" t="str">
            <v>4800K</v>
          </cell>
          <cell r="F197">
            <v>173332.12</v>
          </cell>
          <cell r="G197">
            <v>173332.12</v>
          </cell>
        </row>
        <row r="198">
          <cell r="C198" t="str">
            <v>00V050 Total</v>
          </cell>
          <cell r="E198">
            <v>173332.12</v>
          </cell>
          <cell r="F198">
            <v>554049.88</v>
          </cell>
          <cell r="G198">
            <v>380717.76</v>
          </cell>
        </row>
        <row r="199">
          <cell r="C199" t="str">
            <v>00V070</v>
          </cell>
          <cell r="D199" t="str">
            <v>4800K</v>
          </cell>
          <cell r="F199">
            <v>369.51</v>
          </cell>
          <cell r="G199">
            <v>369.51</v>
          </cell>
        </row>
        <row r="200">
          <cell r="C200" t="str">
            <v>00V070</v>
          </cell>
          <cell r="D200" t="str">
            <v>4800K</v>
          </cell>
          <cell r="F200">
            <v>609.08000000000004</v>
          </cell>
          <cell r="G200">
            <v>609.08000000000004</v>
          </cell>
        </row>
        <row r="201">
          <cell r="C201" t="str">
            <v>00V070</v>
          </cell>
          <cell r="D201" t="str">
            <v>4800K</v>
          </cell>
          <cell r="F201">
            <v>631.85</v>
          </cell>
          <cell r="G201">
            <v>631.85</v>
          </cell>
        </row>
        <row r="202">
          <cell r="C202" t="str">
            <v>00V070</v>
          </cell>
          <cell r="D202" t="str">
            <v>4800K</v>
          </cell>
          <cell r="F202">
            <v>978.28</v>
          </cell>
          <cell r="G202">
            <v>978.28</v>
          </cell>
        </row>
        <row r="203">
          <cell r="C203" t="str">
            <v>00V070</v>
          </cell>
          <cell r="D203" t="str">
            <v>4800K</v>
          </cell>
          <cell r="F203">
            <v>982.98</v>
          </cell>
          <cell r="G203">
            <v>982.98</v>
          </cell>
        </row>
        <row r="204">
          <cell r="C204" t="str">
            <v>00V070</v>
          </cell>
          <cell r="D204" t="str">
            <v>4800K</v>
          </cell>
          <cell r="F204">
            <v>3755.81</v>
          </cell>
          <cell r="G204">
            <v>3755.81</v>
          </cell>
        </row>
        <row r="205">
          <cell r="C205" t="str">
            <v>00V070</v>
          </cell>
          <cell r="D205" t="str">
            <v>4800K</v>
          </cell>
          <cell r="F205">
            <v>7728.9</v>
          </cell>
          <cell r="G205">
            <v>7728.9</v>
          </cell>
        </row>
        <row r="206">
          <cell r="C206" t="str">
            <v>00V070</v>
          </cell>
          <cell r="D206" t="str">
            <v>4800K</v>
          </cell>
          <cell r="F206">
            <v>8647.89</v>
          </cell>
          <cell r="G206">
            <v>8647.89</v>
          </cell>
        </row>
        <row r="207">
          <cell r="C207" t="str">
            <v>00V070</v>
          </cell>
          <cell r="D207" t="str">
            <v>4800K</v>
          </cell>
          <cell r="F207">
            <v>9564.9599999999991</v>
          </cell>
          <cell r="G207">
            <v>9564.9599999999991</v>
          </cell>
        </row>
        <row r="208">
          <cell r="C208" t="str">
            <v>00V070</v>
          </cell>
          <cell r="D208" t="str">
            <v>4800K</v>
          </cell>
          <cell r="F208">
            <v>10753.12</v>
          </cell>
          <cell r="G208">
            <v>10753.12</v>
          </cell>
        </row>
        <row r="209">
          <cell r="C209" t="str">
            <v>00V070</v>
          </cell>
          <cell r="D209" t="str">
            <v>4800K</v>
          </cell>
          <cell r="F209">
            <v>10832.12</v>
          </cell>
          <cell r="G209">
            <v>10832.12</v>
          </cell>
        </row>
        <row r="210">
          <cell r="C210" t="str">
            <v>00V070</v>
          </cell>
          <cell r="D210" t="str">
            <v>4800K</v>
          </cell>
          <cell r="F210">
            <v>12079.15</v>
          </cell>
          <cell r="G210">
            <v>12079.15</v>
          </cell>
        </row>
        <row r="211">
          <cell r="C211" t="str">
            <v>00V070 Total</v>
          </cell>
          <cell r="E211">
            <v>0</v>
          </cell>
          <cell r="F211">
            <v>66933.649999999994</v>
          </cell>
          <cell r="G211">
            <v>66933.649999999994</v>
          </cell>
        </row>
        <row r="212">
          <cell r="C212" t="str">
            <v>00V080</v>
          </cell>
          <cell r="D212" t="str">
            <v>4800K</v>
          </cell>
          <cell r="E212">
            <v>1913.88</v>
          </cell>
          <cell r="G212">
            <v>-1913.88</v>
          </cell>
        </row>
        <row r="213">
          <cell r="C213" t="str">
            <v>00V080</v>
          </cell>
          <cell r="D213" t="str">
            <v>4800K</v>
          </cell>
          <cell r="F213">
            <v>239.23</v>
          </cell>
          <cell r="G213">
            <v>239.23</v>
          </cell>
        </row>
        <row r="214">
          <cell r="C214" t="str">
            <v>00V080</v>
          </cell>
          <cell r="D214" t="str">
            <v>4800K</v>
          </cell>
          <cell r="F214">
            <v>239.23</v>
          </cell>
          <cell r="G214">
            <v>239.23</v>
          </cell>
        </row>
        <row r="215">
          <cell r="C215" t="str">
            <v>00V080</v>
          </cell>
          <cell r="D215" t="str">
            <v>4800K</v>
          </cell>
          <cell r="F215">
            <v>239.23</v>
          </cell>
          <cell r="G215">
            <v>239.23</v>
          </cell>
        </row>
        <row r="216">
          <cell r="C216" t="str">
            <v>00V080</v>
          </cell>
          <cell r="D216" t="str">
            <v>4800K</v>
          </cell>
          <cell r="F216">
            <v>287.08</v>
          </cell>
          <cell r="G216">
            <v>287.08</v>
          </cell>
        </row>
        <row r="217">
          <cell r="C217" t="str">
            <v>00V080</v>
          </cell>
          <cell r="D217" t="str">
            <v>4800K</v>
          </cell>
          <cell r="F217">
            <v>329.87</v>
          </cell>
          <cell r="G217">
            <v>329.87</v>
          </cell>
        </row>
        <row r="218">
          <cell r="C218" t="str">
            <v>00V080</v>
          </cell>
          <cell r="D218" t="str">
            <v>4800K</v>
          </cell>
          <cell r="F218">
            <v>459.34</v>
          </cell>
          <cell r="G218">
            <v>459.34</v>
          </cell>
        </row>
        <row r="219">
          <cell r="C219" t="str">
            <v>00V080</v>
          </cell>
          <cell r="D219" t="str">
            <v>4800K</v>
          </cell>
          <cell r="F219">
            <v>478.47</v>
          </cell>
          <cell r="G219">
            <v>478.47</v>
          </cell>
        </row>
        <row r="220">
          <cell r="C220" t="str">
            <v>00V080</v>
          </cell>
          <cell r="D220" t="str">
            <v>4800K</v>
          </cell>
          <cell r="F220">
            <v>1435.41</v>
          </cell>
          <cell r="G220">
            <v>1435.41</v>
          </cell>
        </row>
        <row r="221">
          <cell r="C221" t="str">
            <v>00V080</v>
          </cell>
          <cell r="D221" t="str">
            <v>4800K</v>
          </cell>
          <cell r="F221">
            <v>1913.88</v>
          </cell>
          <cell r="G221">
            <v>1913.88</v>
          </cell>
        </row>
        <row r="222">
          <cell r="C222" t="str">
            <v>00V080</v>
          </cell>
          <cell r="D222" t="str">
            <v>4800K</v>
          </cell>
          <cell r="F222">
            <v>1913.88</v>
          </cell>
          <cell r="G222">
            <v>1913.88</v>
          </cell>
        </row>
        <row r="223">
          <cell r="C223" t="str">
            <v>00V080</v>
          </cell>
          <cell r="D223" t="str">
            <v>4800K</v>
          </cell>
          <cell r="F223">
            <v>9795.25</v>
          </cell>
          <cell r="G223">
            <v>9795.25</v>
          </cell>
        </row>
        <row r="224">
          <cell r="C224" t="str">
            <v>00V080</v>
          </cell>
          <cell r="D224" t="str">
            <v>4800K</v>
          </cell>
          <cell r="F224">
            <v>9707466.3800000008</v>
          </cell>
          <cell r="G224">
            <v>9707466.3800000008</v>
          </cell>
        </row>
        <row r="225">
          <cell r="C225" t="str">
            <v>00V080</v>
          </cell>
          <cell r="D225" t="str">
            <v>4800K</v>
          </cell>
          <cell r="F225">
            <v>9996239</v>
          </cell>
          <cell r="G225">
            <v>9996239</v>
          </cell>
        </row>
        <row r="226">
          <cell r="C226" t="str">
            <v>00V080</v>
          </cell>
          <cell r="D226" t="str">
            <v>4800K</v>
          </cell>
          <cell r="F226">
            <v>10041277.92</v>
          </cell>
          <cell r="G226">
            <v>10041277.92</v>
          </cell>
        </row>
        <row r="227">
          <cell r="C227" t="str">
            <v>00V080</v>
          </cell>
          <cell r="D227" t="str">
            <v>4800K</v>
          </cell>
          <cell r="F227">
            <v>10685031.949999999</v>
          </cell>
          <cell r="G227">
            <v>10685031.949999999</v>
          </cell>
        </row>
        <row r="228">
          <cell r="C228" t="str">
            <v>00V080</v>
          </cell>
          <cell r="D228" t="str">
            <v>4800K</v>
          </cell>
          <cell r="F228">
            <v>10773185.43</v>
          </cell>
          <cell r="G228">
            <v>10773185.43</v>
          </cell>
        </row>
        <row r="229">
          <cell r="C229" t="str">
            <v>00V080</v>
          </cell>
          <cell r="D229" t="str">
            <v>4800K</v>
          </cell>
          <cell r="F229">
            <v>10859870.810000001</v>
          </cell>
          <cell r="G229">
            <v>10859870.810000001</v>
          </cell>
        </row>
        <row r="230">
          <cell r="C230" t="str">
            <v>00V080</v>
          </cell>
          <cell r="D230" t="str">
            <v>4800K</v>
          </cell>
          <cell r="F230">
            <v>11347007.24</v>
          </cell>
          <cell r="G230">
            <v>11347007.24</v>
          </cell>
        </row>
        <row r="231">
          <cell r="C231" t="str">
            <v>00V080</v>
          </cell>
          <cell r="D231" t="str">
            <v>4800K</v>
          </cell>
          <cell r="F231">
            <v>12110333.810000001</v>
          </cell>
          <cell r="G231">
            <v>12110333.810000001</v>
          </cell>
        </row>
        <row r="232">
          <cell r="C232" t="str">
            <v>00V080</v>
          </cell>
          <cell r="D232" t="str">
            <v>4800K</v>
          </cell>
          <cell r="F232">
            <v>13070473.1</v>
          </cell>
          <cell r="G232">
            <v>13070473.1</v>
          </cell>
        </row>
        <row r="233">
          <cell r="C233" t="str">
            <v>00V080</v>
          </cell>
          <cell r="D233" t="str">
            <v>4800K</v>
          </cell>
          <cell r="F233">
            <v>13627075.380000001</v>
          </cell>
          <cell r="G233">
            <v>13627075.380000001</v>
          </cell>
        </row>
        <row r="234">
          <cell r="C234" t="str">
            <v>00V080</v>
          </cell>
          <cell r="D234" t="str">
            <v>4800K</v>
          </cell>
          <cell r="F234">
            <v>14582048.41</v>
          </cell>
          <cell r="G234">
            <v>14582048.41</v>
          </cell>
        </row>
        <row r="235">
          <cell r="C235" t="str">
            <v>00V080</v>
          </cell>
          <cell r="D235" t="str">
            <v>4800K</v>
          </cell>
          <cell r="F235">
            <v>16136778</v>
          </cell>
          <cell r="G235">
            <v>16136778</v>
          </cell>
        </row>
        <row r="236">
          <cell r="C236" t="str">
            <v>00V080 Total</v>
          </cell>
          <cell r="E236">
            <v>1913.88</v>
          </cell>
          <cell r="F236">
            <v>142954118.30000001</v>
          </cell>
          <cell r="G236">
            <v>142952204.41999999</v>
          </cell>
        </row>
        <row r="237">
          <cell r="C237" t="str">
            <v>00V085</v>
          </cell>
          <cell r="D237" t="str">
            <v>4800K</v>
          </cell>
          <cell r="F237">
            <v>330709.76000000001</v>
          </cell>
          <cell r="G237">
            <v>330709.76000000001</v>
          </cell>
        </row>
        <row r="238">
          <cell r="C238" t="str">
            <v>00V085</v>
          </cell>
          <cell r="D238" t="str">
            <v>4800K</v>
          </cell>
          <cell r="F238">
            <v>333064.74</v>
          </cell>
          <cell r="G238">
            <v>333064.74</v>
          </cell>
        </row>
        <row r="239">
          <cell r="C239" t="str">
            <v>00V085</v>
          </cell>
          <cell r="D239" t="str">
            <v>4800K</v>
          </cell>
          <cell r="F239">
            <v>336072.92</v>
          </cell>
          <cell r="G239">
            <v>336072.92</v>
          </cell>
        </row>
        <row r="240">
          <cell r="C240" t="str">
            <v>00V085</v>
          </cell>
          <cell r="D240" t="str">
            <v>4800K</v>
          </cell>
          <cell r="F240">
            <v>353657.3</v>
          </cell>
          <cell r="G240">
            <v>353657.3</v>
          </cell>
        </row>
        <row r="241">
          <cell r="C241" t="str">
            <v>00V085</v>
          </cell>
          <cell r="D241" t="str">
            <v>4800K</v>
          </cell>
          <cell r="F241">
            <v>360876.9</v>
          </cell>
          <cell r="G241">
            <v>360876.9</v>
          </cell>
        </row>
        <row r="242">
          <cell r="C242" t="str">
            <v>00V085</v>
          </cell>
          <cell r="D242" t="str">
            <v>4800K</v>
          </cell>
          <cell r="F242">
            <v>369533.48</v>
          </cell>
          <cell r="G242">
            <v>369533.48</v>
          </cell>
        </row>
        <row r="243">
          <cell r="C243" t="str">
            <v>00V085</v>
          </cell>
          <cell r="D243" t="str">
            <v>4800K</v>
          </cell>
          <cell r="F243">
            <v>383939.6</v>
          </cell>
          <cell r="G243">
            <v>383939.6</v>
          </cell>
        </row>
        <row r="244">
          <cell r="C244" t="str">
            <v>00V085</v>
          </cell>
          <cell r="D244" t="str">
            <v>4800K</v>
          </cell>
          <cell r="F244">
            <v>402079.93</v>
          </cell>
          <cell r="G244">
            <v>402079.93</v>
          </cell>
        </row>
        <row r="245">
          <cell r="C245" t="str">
            <v>00V085</v>
          </cell>
          <cell r="D245" t="str">
            <v>4800K</v>
          </cell>
          <cell r="F245">
            <v>442246.8</v>
          </cell>
          <cell r="G245">
            <v>442246.8</v>
          </cell>
        </row>
        <row r="246">
          <cell r="C246" t="str">
            <v>00V085</v>
          </cell>
          <cell r="D246" t="str">
            <v>4800K</v>
          </cell>
          <cell r="F246">
            <v>458452.24</v>
          </cell>
          <cell r="G246">
            <v>458452.24</v>
          </cell>
        </row>
        <row r="247">
          <cell r="C247" t="str">
            <v>00V085</v>
          </cell>
          <cell r="D247" t="str">
            <v>4800K</v>
          </cell>
          <cell r="F247">
            <v>486439.37</v>
          </cell>
          <cell r="G247">
            <v>486439.37</v>
          </cell>
        </row>
        <row r="248">
          <cell r="C248" t="str">
            <v>00V085</v>
          </cell>
          <cell r="D248" t="str">
            <v>4800K</v>
          </cell>
          <cell r="F248">
            <v>543216.47</v>
          </cell>
          <cell r="G248">
            <v>543216.47</v>
          </cell>
        </row>
        <row r="249">
          <cell r="C249" t="str">
            <v>00V085 Total</v>
          </cell>
          <cell r="E249">
            <v>0</v>
          </cell>
          <cell r="F249">
            <v>4800289.51</v>
          </cell>
          <cell r="G249">
            <v>4800289.51</v>
          </cell>
        </row>
        <row r="250">
          <cell r="C250" t="str">
            <v>00V361</v>
          </cell>
          <cell r="D250" t="str">
            <v>4800K</v>
          </cell>
          <cell r="F250">
            <v>398841.01</v>
          </cell>
          <cell r="G250">
            <v>398841.01</v>
          </cell>
        </row>
        <row r="251">
          <cell r="C251" t="str">
            <v>00V361</v>
          </cell>
          <cell r="D251" t="str">
            <v>4800K</v>
          </cell>
          <cell r="F251">
            <v>412720.56</v>
          </cell>
          <cell r="G251">
            <v>412720.56</v>
          </cell>
        </row>
        <row r="252">
          <cell r="C252" t="str">
            <v>00V361</v>
          </cell>
          <cell r="D252" t="str">
            <v>4800K</v>
          </cell>
          <cell r="F252">
            <v>435889.18</v>
          </cell>
          <cell r="G252">
            <v>435889.18</v>
          </cell>
        </row>
        <row r="253">
          <cell r="C253" t="str">
            <v>00V361</v>
          </cell>
          <cell r="D253" t="str">
            <v>4800K</v>
          </cell>
          <cell r="F253">
            <v>466478.13</v>
          </cell>
          <cell r="G253">
            <v>466478.13</v>
          </cell>
        </row>
        <row r="254">
          <cell r="C254" t="str">
            <v>00V361</v>
          </cell>
          <cell r="D254" t="str">
            <v>4800K</v>
          </cell>
          <cell r="F254">
            <v>515627.19</v>
          </cell>
          <cell r="G254">
            <v>515627.19</v>
          </cell>
        </row>
        <row r="255">
          <cell r="C255" t="str">
            <v>00V361</v>
          </cell>
          <cell r="D255" t="str">
            <v>4800K</v>
          </cell>
          <cell r="F255">
            <v>690111.89</v>
          </cell>
          <cell r="G255">
            <v>690111.89</v>
          </cell>
        </row>
        <row r="256">
          <cell r="C256" t="str">
            <v>00V361</v>
          </cell>
          <cell r="D256" t="str">
            <v>4800K</v>
          </cell>
          <cell r="F256">
            <v>1012677.92</v>
          </cell>
          <cell r="G256">
            <v>1012677.92</v>
          </cell>
        </row>
        <row r="257">
          <cell r="C257" t="str">
            <v>00V361</v>
          </cell>
          <cell r="D257" t="str">
            <v>4800K</v>
          </cell>
          <cell r="F257">
            <v>1151100.8999999999</v>
          </cell>
          <cell r="G257">
            <v>1151100.8999999999</v>
          </cell>
        </row>
        <row r="258">
          <cell r="C258" t="str">
            <v>00V361</v>
          </cell>
          <cell r="D258" t="str">
            <v>4800K</v>
          </cell>
          <cell r="F258">
            <v>1997375.22</v>
          </cell>
          <cell r="G258">
            <v>1997375.22</v>
          </cell>
        </row>
        <row r="259">
          <cell r="C259" t="str">
            <v>00V361</v>
          </cell>
          <cell r="D259" t="str">
            <v>4800K</v>
          </cell>
          <cell r="F259">
            <v>2037000.41</v>
          </cell>
          <cell r="G259">
            <v>2037000.41</v>
          </cell>
        </row>
        <row r="260">
          <cell r="C260" t="str">
            <v>00V361</v>
          </cell>
          <cell r="D260" t="str">
            <v>4800K</v>
          </cell>
          <cell r="F260">
            <v>2532432.08</v>
          </cell>
          <cell r="G260">
            <v>2532432.08</v>
          </cell>
        </row>
        <row r="261">
          <cell r="C261" t="str">
            <v>00V361</v>
          </cell>
          <cell r="D261" t="str">
            <v>4800K</v>
          </cell>
          <cell r="F261">
            <v>2551532.0099999998</v>
          </cell>
          <cell r="G261">
            <v>2551532.0099999998</v>
          </cell>
        </row>
        <row r="262">
          <cell r="C262" t="str">
            <v>00V361 Total</v>
          </cell>
          <cell r="E262">
            <v>0</v>
          </cell>
          <cell r="F262">
            <v>14201786.499999998</v>
          </cell>
          <cell r="G262">
            <v>14201786.499999998</v>
          </cell>
        </row>
        <row r="263">
          <cell r="C263" t="str">
            <v>00V362</v>
          </cell>
          <cell r="D263" t="str">
            <v>4800K</v>
          </cell>
          <cell r="F263">
            <v>892825.09</v>
          </cell>
          <cell r="G263">
            <v>892825.09</v>
          </cell>
        </row>
        <row r="264">
          <cell r="C264" t="str">
            <v>00V362</v>
          </cell>
          <cell r="D264" t="str">
            <v>4800K</v>
          </cell>
          <cell r="F264">
            <v>974609.31</v>
          </cell>
          <cell r="G264">
            <v>974609.31</v>
          </cell>
        </row>
        <row r="265">
          <cell r="C265" t="str">
            <v>00V362</v>
          </cell>
          <cell r="D265" t="str">
            <v>4800K</v>
          </cell>
          <cell r="F265">
            <v>1065676.95</v>
          </cell>
          <cell r="G265">
            <v>1065676.95</v>
          </cell>
        </row>
        <row r="266">
          <cell r="C266" t="str">
            <v>00V362</v>
          </cell>
          <cell r="D266" t="str">
            <v>4800K</v>
          </cell>
          <cell r="F266">
            <v>1069103.53</v>
          </cell>
          <cell r="G266">
            <v>1069103.53</v>
          </cell>
        </row>
        <row r="267">
          <cell r="C267" t="str">
            <v>00V362</v>
          </cell>
          <cell r="D267" t="str">
            <v>4800K</v>
          </cell>
          <cell r="F267">
            <v>1134968.79</v>
          </cell>
          <cell r="G267">
            <v>1134968.79</v>
          </cell>
        </row>
        <row r="268">
          <cell r="C268" t="str">
            <v>00V362</v>
          </cell>
          <cell r="D268" t="str">
            <v>4800K</v>
          </cell>
          <cell r="F268">
            <v>1838751.26</v>
          </cell>
          <cell r="G268">
            <v>1838751.26</v>
          </cell>
        </row>
        <row r="269">
          <cell r="C269" t="str">
            <v>00V362</v>
          </cell>
          <cell r="D269" t="str">
            <v>4800K</v>
          </cell>
          <cell r="F269">
            <v>2680532.6800000002</v>
          </cell>
          <cell r="G269">
            <v>2680532.6800000002</v>
          </cell>
        </row>
        <row r="270">
          <cell r="C270" t="str">
            <v>00V362</v>
          </cell>
          <cell r="D270" t="str">
            <v>4800K</v>
          </cell>
          <cell r="F270">
            <v>2906322.16</v>
          </cell>
          <cell r="G270">
            <v>2906322.16</v>
          </cell>
        </row>
        <row r="271">
          <cell r="C271" t="str">
            <v>00V362</v>
          </cell>
          <cell r="D271" t="str">
            <v>4800K</v>
          </cell>
          <cell r="F271">
            <v>3954072.7</v>
          </cell>
          <cell r="G271">
            <v>3954072.7</v>
          </cell>
        </row>
        <row r="272">
          <cell r="C272" t="str">
            <v>00V362</v>
          </cell>
          <cell r="D272" t="str">
            <v>4800K</v>
          </cell>
          <cell r="F272">
            <v>6768342.6799999997</v>
          </cell>
          <cell r="G272">
            <v>6768342.6799999997</v>
          </cell>
        </row>
        <row r="273">
          <cell r="C273" t="str">
            <v>00V362</v>
          </cell>
          <cell r="D273" t="str">
            <v>4800K</v>
          </cell>
          <cell r="F273">
            <v>6771845.3399999999</v>
          </cell>
          <cell r="G273">
            <v>6771845.3399999999</v>
          </cell>
        </row>
        <row r="274">
          <cell r="C274" t="str">
            <v>00V362</v>
          </cell>
          <cell r="D274" t="str">
            <v>4800K</v>
          </cell>
          <cell r="F274">
            <v>7225628.3200000003</v>
          </cell>
          <cell r="G274">
            <v>7225628.3200000003</v>
          </cell>
        </row>
        <row r="275">
          <cell r="C275" t="str">
            <v>00V362 Total</v>
          </cell>
          <cell r="E275">
            <v>0</v>
          </cell>
          <cell r="F275">
            <v>37282678.810000002</v>
          </cell>
          <cell r="G275">
            <v>37282678.810000002</v>
          </cell>
        </row>
        <row r="276">
          <cell r="C276" t="str">
            <v>00V363</v>
          </cell>
          <cell r="D276" t="str">
            <v>4800K</v>
          </cell>
          <cell r="E276">
            <v>286413.59000000003</v>
          </cell>
          <cell r="G276">
            <v>-286413.59000000003</v>
          </cell>
        </row>
        <row r="277">
          <cell r="C277" t="str">
            <v>00V363</v>
          </cell>
          <cell r="D277" t="str">
            <v>4800K</v>
          </cell>
          <cell r="E277">
            <v>238046.64</v>
          </cell>
          <cell r="G277">
            <v>-238046.64</v>
          </cell>
        </row>
        <row r="278">
          <cell r="C278" t="str">
            <v>00V363</v>
          </cell>
          <cell r="D278" t="str">
            <v>4800K</v>
          </cell>
          <cell r="E278">
            <v>138336.51999999999</v>
          </cell>
          <cell r="G278">
            <v>-138336.51999999999</v>
          </cell>
        </row>
        <row r="279">
          <cell r="C279" t="str">
            <v>00V363</v>
          </cell>
          <cell r="D279" t="str">
            <v>4800K</v>
          </cell>
          <cell r="E279">
            <v>69147.899999999994</v>
          </cell>
          <cell r="G279">
            <v>-69147.899999999994</v>
          </cell>
        </row>
        <row r="280">
          <cell r="C280" t="str">
            <v>00V363</v>
          </cell>
          <cell r="D280" t="str">
            <v>4800K</v>
          </cell>
          <cell r="E280">
            <v>40119.339999999997</v>
          </cell>
          <cell r="G280">
            <v>-40119.339999999997</v>
          </cell>
        </row>
        <row r="281">
          <cell r="C281" t="str">
            <v>00V363</v>
          </cell>
          <cell r="D281" t="str">
            <v>4800K</v>
          </cell>
          <cell r="E281">
            <v>17828.599999999999</v>
          </cell>
          <cell r="G281">
            <v>-17828.599999999999</v>
          </cell>
        </row>
        <row r="282">
          <cell r="C282" t="str">
            <v>00V363</v>
          </cell>
          <cell r="D282" t="str">
            <v>4800K</v>
          </cell>
          <cell r="E282">
            <v>13849.53</v>
          </cell>
          <cell r="G282">
            <v>-13849.53</v>
          </cell>
        </row>
        <row r="283">
          <cell r="C283" t="str">
            <v>00V363</v>
          </cell>
          <cell r="D283" t="str">
            <v>4800K</v>
          </cell>
          <cell r="E283">
            <v>10150</v>
          </cell>
          <cell r="G283">
            <v>-10150</v>
          </cell>
        </row>
        <row r="284">
          <cell r="C284" t="str">
            <v>00V363</v>
          </cell>
          <cell r="D284" t="str">
            <v>4800K</v>
          </cell>
          <cell r="F284">
            <v>1729150.4</v>
          </cell>
          <cell r="G284">
            <v>1729150.4</v>
          </cell>
        </row>
        <row r="285">
          <cell r="C285" t="str">
            <v>00V363</v>
          </cell>
          <cell r="D285" t="str">
            <v>4800K</v>
          </cell>
          <cell r="F285">
            <v>1783359.38</v>
          </cell>
          <cell r="G285">
            <v>1783359.38</v>
          </cell>
        </row>
        <row r="286">
          <cell r="C286" t="str">
            <v>00V363</v>
          </cell>
          <cell r="D286" t="str">
            <v>4800K</v>
          </cell>
          <cell r="F286">
            <v>1907762.14</v>
          </cell>
          <cell r="G286">
            <v>1907762.14</v>
          </cell>
        </row>
        <row r="287">
          <cell r="C287" t="str">
            <v>00V363</v>
          </cell>
          <cell r="D287" t="str">
            <v>4800K</v>
          </cell>
          <cell r="F287">
            <v>2223368.88</v>
          </cell>
          <cell r="G287">
            <v>2223368.88</v>
          </cell>
        </row>
        <row r="288">
          <cell r="C288" t="str">
            <v>00V363</v>
          </cell>
          <cell r="D288" t="str">
            <v>4800K</v>
          </cell>
          <cell r="F288">
            <v>2269700.7599999998</v>
          </cell>
          <cell r="G288">
            <v>2269700.7599999998</v>
          </cell>
        </row>
        <row r="289">
          <cell r="C289" t="str">
            <v>00V363</v>
          </cell>
          <cell r="D289" t="str">
            <v>4800K</v>
          </cell>
          <cell r="F289">
            <v>3250241.24</v>
          </cell>
          <cell r="G289">
            <v>3250241.24</v>
          </cell>
        </row>
        <row r="290">
          <cell r="C290" t="str">
            <v>00V363</v>
          </cell>
          <cell r="D290" t="str">
            <v>4800K</v>
          </cell>
          <cell r="F290">
            <v>5272095.2699999996</v>
          </cell>
          <cell r="G290">
            <v>5272095.2699999996</v>
          </cell>
        </row>
        <row r="291">
          <cell r="C291" t="str">
            <v>00V363</v>
          </cell>
          <cell r="D291" t="str">
            <v>4800K</v>
          </cell>
          <cell r="F291">
            <v>5648348.0199999996</v>
          </cell>
          <cell r="G291">
            <v>5648348.0199999996</v>
          </cell>
        </row>
        <row r="292">
          <cell r="C292" t="str">
            <v>00V363</v>
          </cell>
          <cell r="D292" t="str">
            <v>4800K</v>
          </cell>
          <cell r="F292">
            <v>8522167.6999999993</v>
          </cell>
          <cell r="G292">
            <v>8522167.6999999993</v>
          </cell>
        </row>
        <row r="293">
          <cell r="C293" t="str">
            <v>00V363</v>
          </cell>
          <cell r="D293" t="str">
            <v>4800K</v>
          </cell>
          <cell r="F293">
            <v>11988487.5</v>
          </cell>
          <cell r="G293">
            <v>11988487.5</v>
          </cell>
        </row>
        <row r="294">
          <cell r="C294" t="str">
            <v>00V363</v>
          </cell>
          <cell r="D294" t="str">
            <v>4800K</v>
          </cell>
          <cell r="F294">
            <v>12174318.32</v>
          </cell>
          <cell r="G294">
            <v>12174318.32</v>
          </cell>
        </row>
        <row r="295">
          <cell r="C295" t="str">
            <v>00V363</v>
          </cell>
          <cell r="D295" t="str">
            <v>4800K</v>
          </cell>
          <cell r="F295">
            <v>12646535.039999999</v>
          </cell>
          <cell r="G295">
            <v>12646535.039999999</v>
          </cell>
        </row>
        <row r="296">
          <cell r="C296" t="str">
            <v>00V363 Total</v>
          </cell>
          <cell r="E296">
            <v>813892.12</v>
          </cell>
          <cell r="F296">
            <v>69415534.650000006</v>
          </cell>
          <cell r="G296">
            <v>68601642.530000001</v>
          </cell>
        </row>
        <row r="297">
          <cell r="C297" t="str">
            <v>00V461</v>
          </cell>
          <cell r="D297" t="str">
            <v>4800K</v>
          </cell>
          <cell r="F297">
            <v>324.48</v>
          </cell>
          <cell r="G297">
            <v>324.48</v>
          </cell>
        </row>
        <row r="298">
          <cell r="C298" t="str">
            <v>00V461</v>
          </cell>
          <cell r="D298" t="str">
            <v>4800K</v>
          </cell>
          <cell r="F298">
            <v>477.72</v>
          </cell>
          <cell r="G298">
            <v>477.72</v>
          </cell>
        </row>
        <row r="299">
          <cell r="C299" t="str">
            <v>00V461</v>
          </cell>
          <cell r="D299" t="str">
            <v>4800K</v>
          </cell>
          <cell r="F299">
            <v>1765.17</v>
          </cell>
          <cell r="G299">
            <v>1765.17</v>
          </cell>
        </row>
        <row r="300">
          <cell r="C300" t="str">
            <v>00V461</v>
          </cell>
          <cell r="D300" t="str">
            <v>4800K</v>
          </cell>
          <cell r="F300">
            <v>2014.89</v>
          </cell>
          <cell r="G300">
            <v>2014.89</v>
          </cell>
        </row>
        <row r="301">
          <cell r="C301" t="str">
            <v>00V461</v>
          </cell>
          <cell r="D301" t="str">
            <v>4800K</v>
          </cell>
          <cell r="F301">
            <v>3110.02</v>
          </cell>
          <cell r="G301">
            <v>3110.02</v>
          </cell>
        </row>
        <row r="302">
          <cell r="C302" t="str">
            <v>00V461</v>
          </cell>
          <cell r="D302" t="str">
            <v>4800K</v>
          </cell>
          <cell r="F302">
            <v>3162.91</v>
          </cell>
          <cell r="G302">
            <v>3162.91</v>
          </cell>
        </row>
        <row r="303">
          <cell r="C303" t="str">
            <v>00V461</v>
          </cell>
          <cell r="D303" t="str">
            <v>4800K</v>
          </cell>
          <cell r="F303">
            <v>7236.27</v>
          </cell>
          <cell r="G303">
            <v>7236.27</v>
          </cell>
        </row>
        <row r="304">
          <cell r="C304" t="str">
            <v>00V461</v>
          </cell>
          <cell r="D304" t="str">
            <v>4800K</v>
          </cell>
          <cell r="F304">
            <v>8398.06</v>
          </cell>
          <cell r="G304">
            <v>8398.06</v>
          </cell>
        </row>
        <row r="305">
          <cell r="C305" t="str">
            <v>00V461</v>
          </cell>
          <cell r="D305" t="str">
            <v>4800K</v>
          </cell>
          <cell r="F305">
            <v>11254.06</v>
          </cell>
          <cell r="G305">
            <v>11254.06</v>
          </cell>
        </row>
        <row r="306">
          <cell r="C306" t="str">
            <v>00V461</v>
          </cell>
          <cell r="D306" t="str">
            <v>4800K</v>
          </cell>
          <cell r="F306">
            <v>22952.9</v>
          </cell>
          <cell r="G306">
            <v>22952.9</v>
          </cell>
        </row>
        <row r="307">
          <cell r="C307" t="str">
            <v>00V461</v>
          </cell>
          <cell r="D307" t="str">
            <v>4800K</v>
          </cell>
          <cell r="F307">
            <v>30947.23</v>
          </cell>
          <cell r="G307">
            <v>30947.23</v>
          </cell>
        </row>
        <row r="308">
          <cell r="C308" t="str">
            <v>00V461</v>
          </cell>
          <cell r="D308" t="str">
            <v>4800K</v>
          </cell>
          <cell r="F308">
            <v>37117.699999999997</v>
          </cell>
          <cell r="G308">
            <v>37117.699999999997</v>
          </cell>
        </row>
        <row r="309">
          <cell r="C309" t="str">
            <v>00V461 Total</v>
          </cell>
          <cell r="E309">
            <v>0</v>
          </cell>
          <cell r="F309">
            <v>128761.40999999999</v>
          </cell>
          <cell r="G309">
            <v>128761.40999999999</v>
          </cell>
        </row>
        <row r="310">
          <cell r="C310" t="str">
            <v>00V561</v>
          </cell>
          <cell r="D310" t="str">
            <v>4800K</v>
          </cell>
          <cell r="F310">
            <v>335637.42</v>
          </cell>
          <cell r="G310">
            <v>335637.42</v>
          </cell>
        </row>
        <row r="311">
          <cell r="C311" t="str">
            <v>00V561</v>
          </cell>
          <cell r="D311" t="str">
            <v>4800K</v>
          </cell>
          <cell r="F311">
            <v>427914.64</v>
          </cell>
          <cell r="G311">
            <v>427914.64</v>
          </cell>
        </row>
        <row r="312">
          <cell r="C312" t="str">
            <v>00V561</v>
          </cell>
          <cell r="D312" t="str">
            <v>4800K</v>
          </cell>
          <cell r="F312">
            <v>432411.35</v>
          </cell>
          <cell r="G312">
            <v>432411.35</v>
          </cell>
        </row>
        <row r="313">
          <cell r="C313" t="str">
            <v>00V561</v>
          </cell>
          <cell r="D313" t="str">
            <v>4800K</v>
          </cell>
          <cell r="F313">
            <v>448575.84</v>
          </cell>
          <cell r="G313">
            <v>448575.84</v>
          </cell>
        </row>
        <row r="314">
          <cell r="C314" t="str">
            <v>00V561</v>
          </cell>
          <cell r="D314" t="str">
            <v>4800K</v>
          </cell>
          <cell r="F314">
            <v>489442.54</v>
          </cell>
          <cell r="G314">
            <v>489442.54</v>
          </cell>
        </row>
        <row r="315">
          <cell r="C315" t="str">
            <v>00V561</v>
          </cell>
          <cell r="D315" t="str">
            <v>4800K</v>
          </cell>
          <cell r="F315">
            <v>658920.93999999994</v>
          </cell>
          <cell r="G315">
            <v>658920.93999999994</v>
          </cell>
        </row>
        <row r="316">
          <cell r="C316" t="str">
            <v>00V561</v>
          </cell>
          <cell r="D316" t="str">
            <v>4800K</v>
          </cell>
          <cell r="F316">
            <v>926435.66</v>
          </cell>
          <cell r="G316">
            <v>926435.66</v>
          </cell>
        </row>
        <row r="317">
          <cell r="C317" t="str">
            <v>00V561</v>
          </cell>
          <cell r="D317" t="str">
            <v>4800K</v>
          </cell>
          <cell r="F317">
            <v>939741.44</v>
          </cell>
          <cell r="G317">
            <v>939741.44</v>
          </cell>
        </row>
        <row r="318">
          <cell r="C318" t="str">
            <v>00V561</v>
          </cell>
          <cell r="D318" t="str">
            <v>4800K</v>
          </cell>
          <cell r="F318">
            <v>1459432.99</v>
          </cell>
          <cell r="G318">
            <v>1459432.99</v>
          </cell>
        </row>
        <row r="319">
          <cell r="C319" t="str">
            <v>00V561</v>
          </cell>
          <cell r="D319" t="str">
            <v>4800K</v>
          </cell>
          <cell r="F319">
            <v>1795392.11</v>
          </cell>
          <cell r="G319">
            <v>1795392.11</v>
          </cell>
        </row>
        <row r="320">
          <cell r="C320" t="str">
            <v>00V561</v>
          </cell>
          <cell r="D320" t="str">
            <v>4800K</v>
          </cell>
          <cell r="F320">
            <v>2263143.73</v>
          </cell>
          <cell r="G320">
            <v>2263143.73</v>
          </cell>
        </row>
        <row r="321">
          <cell r="C321" t="str">
            <v>00V561</v>
          </cell>
          <cell r="D321" t="str">
            <v>4800K</v>
          </cell>
          <cell r="F321">
            <v>2357337.9500000002</v>
          </cell>
          <cell r="G321">
            <v>2357337.9500000002</v>
          </cell>
        </row>
        <row r="322">
          <cell r="C322" t="str">
            <v>00V561 Total</v>
          </cell>
          <cell r="E322">
            <v>0</v>
          </cell>
          <cell r="F322">
            <v>12534386.609999999</v>
          </cell>
          <cell r="G322">
            <v>12534386.609999999</v>
          </cell>
        </row>
        <row r="323">
          <cell r="C323" t="str">
            <v>00V563</v>
          </cell>
          <cell r="D323" t="str">
            <v>4800K</v>
          </cell>
          <cell r="F323">
            <v>45361.78</v>
          </cell>
          <cell r="G323">
            <v>45361.78</v>
          </cell>
        </row>
        <row r="324">
          <cell r="C324" t="str">
            <v>00V563</v>
          </cell>
          <cell r="D324" t="str">
            <v>4800K</v>
          </cell>
          <cell r="F324">
            <v>46629.61</v>
          </cell>
          <cell r="G324">
            <v>46629.61</v>
          </cell>
        </row>
        <row r="325">
          <cell r="C325" t="str">
            <v>00V563</v>
          </cell>
          <cell r="D325" t="str">
            <v>4800K</v>
          </cell>
          <cell r="F325">
            <v>52129.35</v>
          </cell>
          <cell r="G325">
            <v>52129.35</v>
          </cell>
        </row>
        <row r="326">
          <cell r="C326" t="str">
            <v>00V563</v>
          </cell>
          <cell r="D326" t="str">
            <v>4800K</v>
          </cell>
          <cell r="F326">
            <v>55511.65</v>
          </cell>
          <cell r="G326">
            <v>55511.65</v>
          </cell>
        </row>
        <row r="327">
          <cell r="C327" t="str">
            <v>00V563</v>
          </cell>
          <cell r="D327" t="str">
            <v>4800K</v>
          </cell>
          <cell r="F327">
            <v>64972.25</v>
          </cell>
          <cell r="G327">
            <v>64972.25</v>
          </cell>
        </row>
        <row r="328">
          <cell r="C328" t="str">
            <v>00V563</v>
          </cell>
          <cell r="D328" t="str">
            <v>4800K</v>
          </cell>
          <cell r="F328">
            <v>84644.52</v>
          </cell>
          <cell r="G328">
            <v>84644.52</v>
          </cell>
        </row>
        <row r="329">
          <cell r="C329" t="str">
            <v>00V563</v>
          </cell>
          <cell r="D329" t="str">
            <v>4800K</v>
          </cell>
          <cell r="F329">
            <v>141453.07</v>
          </cell>
          <cell r="G329">
            <v>141453.07</v>
          </cell>
        </row>
        <row r="330">
          <cell r="C330" t="str">
            <v>00V563</v>
          </cell>
          <cell r="D330" t="str">
            <v>4800K</v>
          </cell>
          <cell r="F330">
            <v>152133.32</v>
          </cell>
          <cell r="G330">
            <v>152133.32</v>
          </cell>
        </row>
        <row r="331">
          <cell r="C331" t="str">
            <v>00V563</v>
          </cell>
          <cell r="D331" t="str">
            <v>4800K</v>
          </cell>
          <cell r="F331">
            <v>201828.73</v>
          </cell>
          <cell r="G331">
            <v>201828.73</v>
          </cell>
        </row>
        <row r="332">
          <cell r="C332" t="str">
            <v>00V563</v>
          </cell>
          <cell r="D332" t="str">
            <v>4800K</v>
          </cell>
          <cell r="F332">
            <v>251167.97</v>
          </cell>
          <cell r="G332">
            <v>251167.97</v>
          </cell>
        </row>
        <row r="333">
          <cell r="C333" t="str">
            <v>00V563</v>
          </cell>
          <cell r="D333" t="str">
            <v>4800K</v>
          </cell>
          <cell r="F333">
            <v>264216.61</v>
          </cell>
          <cell r="G333">
            <v>264216.61</v>
          </cell>
        </row>
        <row r="334">
          <cell r="C334" t="str">
            <v>00V563</v>
          </cell>
          <cell r="D334" t="str">
            <v>4800K</v>
          </cell>
          <cell r="F334">
            <v>275430.99</v>
          </cell>
          <cell r="G334">
            <v>275430.99</v>
          </cell>
        </row>
        <row r="335">
          <cell r="C335" t="str">
            <v>00V563 Total</v>
          </cell>
          <cell r="E335">
            <v>0</v>
          </cell>
          <cell r="F335">
            <v>1635479.8499999999</v>
          </cell>
          <cell r="G335">
            <v>1635479.8499999999</v>
          </cell>
        </row>
        <row r="336">
          <cell r="C336" t="str">
            <v>00V564</v>
          </cell>
          <cell r="D336" t="str">
            <v>4800K</v>
          </cell>
          <cell r="F336">
            <v>146435.6</v>
          </cell>
          <cell r="G336">
            <v>146435.6</v>
          </cell>
        </row>
        <row r="337">
          <cell r="C337" t="str">
            <v>00V564</v>
          </cell>
          <cell r="D337" t="str">
            <v>4800K</v>
          </cell>
          <cell r="F337">
            <v>157798.14000000001</v>
          </cell>
          <cell r="G337">
            <v>157798.14000000001</v>
          </cell>
        </row>
        <row r="338">
          <cell r="C338" t="str">
            <v>00V564</v>
          </cell>
          <cell r="D338" t="str">
            <v>4800K</v>
          </cell>
          <cell r="F338">
            <v>161131.4</v>
          </cell>
          <cell r="G338">
            <v>161131.4</v>
          </cell>
        </row>
        <row r="339">
          <cell r="C339" t="str">
            <v>00V564</v>
          </cell>
          <cell r="D339" t="str">
            <v>4800K</v>
          </cell>
          <cell r="F339">
            <v>180763.46</v>
          </cell>
          <cell r="G339">
            <v>180763.46</v>
          </cell>
        </row>
        <row r="340">
          <cell r="C340" t="str">
            <v>00V564</v>
          </cell>
          <cell r="D340" t="str">
            <v>4800K</v>
          </cell>
          <cell r="F340">
            <v>272888.17</v>
          </cell>
          <cell r="G340">
            <v>272888.17</v>
          </cell>
        </row>
        <row r="341">
          <cell r="C341" t="str">
            <v>00V564</v>
          </cell>
          <cell r="D341" t="str">
            <v>4800K</v>
          </cell>
          <cell r="F341">
            <v>300027.03999999998</v>
          </cell>
          <cell r="G341">
            <v>300027.03999999998</v>
          </cell>
        </row>
        <row r="342">
          <cell r="C342" t="str">
            <v>00V564</v>
          </cell>
          <cell r="D342" t="str">
            <v>4800K</v>
          </cell>
          <cell r="F342">
            <v>472500.35</v>
          </cell>
          <cell r="G342">
            <v>472500.35</v>
          </cell>
        </row>
        <row r="343">
          <cell r="C343" t="str">
            <v>00V564</v>
          </cell>
          <cell r="D343" t="str">
            <v>4800K</v>
          </cell>
          <cell r="F343">
            <v>512806.51</v>
          </cell>
          <cell r="G343">
            <v>512806.51</v>
          </cell>
        </row>
        <row r="344">
          <cell r="C344" t="str">
            <v>00V564</v>
          </cell>
          <cell r="D344" t="str">
            <v>4800K</v>
          </cell>
          <cell r="F344">
            <v>730566.48</v>
          </cell>
          <cell r="G344">
            <v>730566.48</v>
          </cell>
        </row>
        <row r="345">
          <cell r="C345" t="str">
            <v>00V564</v>
          </cell>
          <cell r="D345" t="str">
            <v>4800K</v>
          </cell>
          <cell r="F345">
            <v>764971.52000000002</v>
          </cell>
          <cell r="G345">
            <v>764971.52000000002</v>
          </cell>
        </row>
        <row r="346">
          <cell r="C346" t="str">
            <v>00V564</v>
          </cell>
          <cell r="D346" t="str">
            <v>4800K</v>
          </cell>
          <cell r="F346">
            <v>866987.77</v>
          </cell>
          <cell r="G346">
            <v>866987.77</v>
          </cell>
        </row>
        <row r="347">
          <cell r="C347" t="str">
            <v>00V564</v>
          </cell>
          <cell r="D347" t="str">
            <v>4800K</v>
          </cell>
          <cell r="F347">
            <v>1019223.72</v>
          </cell>
          <cell r="G347">
            <v>1019223.72</v>
          </cell>
        </row>
        <row r="348">
          <cell r="C348" t="str">
            <v>00V564 Total</v>
          </cell>
          <cell r="E348">
            <v>0</v>
          </cell>
          <cell r="F348">
            <v>5586100.1599999992</v>
          </cell>
          <cell r="G348">
            <v>5586100.1599999992</v>
          </cell>
        </row>
        <row r="349">
          <cell r="C349" t="str">
            <v>00V663</v>
          </cell>
          <cell r="D349" t="str">
            <v>4800K</v>
          </cell>
          <cell r="F349">
            <v>3718.88</v>
          </cell>
          <cell r="G349">
            <v>3718.88</v>
          </cell>
        </row>
        <row r="350">
          <cell r="C350" t="str">
            <v>00V663</v>
          </cell>
          <cell r="D350" t="str">
            <v>4800K</v>
          </cell>
          <cell r="F350">
            <v>3949.12</v>
          </cell>
          <cell r="G350">
            <v>3949.12</v>
          </cell>
        </row>
        <row r="351">
          <cell r="C351" t="str">
            <v>00V663</v>
          </cell>
          <cell r="D351" t="str">
            <v>4800K</v>
          </cell>
          <cell r="F351">
            <v>4042.06</v>
          </cell>
          <cell r="G351">
            <v>4042.06</v>
          </cell>
        </row>
        <row r="352">
          <cell r="C352" t="str">
            <v>00V663</v>
          </cell>
          <cell r="D352" t="str">
            <v>4800K</v>
          </cell>
          <cell r="F352">
            <v>4434.24</v>
          </cell>
          <cell r="G352">
            <v>4434.24</v>
          </cell>
        </row>
        <row r="353">
          <cell r="C353" t="str">
            <v>00V663</v>
          </cell>
          <cell r="D353" t="str">
            <v>4800K</v>
          </cell>
          <cell r="F353">
            <v>5512.26</v>
          </cell>
          <cell r="G353">
            <v>5512.26</v>
          </cell>
        </row>
        <row r="354">
          <cell r="C354" t="str">
            <v>00V663</v>
          </cell>
          <cell r="D354" t="str">
            <v>4800K</v>
          </cell>
          <cell r="F354">
            <v>6267.32</v>
          </cell>
          <cell r="G354">
            <v>6267.32</v>
          </cell>
        </row>
        <row r="355">
          <cell r="C355" t="str">
            <v>00V663</v>
          </cell>
          <cell r="D355" t="str">
            <v>4800K</v>
          </cell>
          <cell r="F355">
            <v>9495.42</v>
          </cell>
          <cell r="G355">
            <v>9495.42</v>
          </cell>
        </row>
        <row r="356">
          <cell r="C356" t="str">
            <v>00V663</v>
          </cell>
          <cell r="D356" t="str">
            <v>4800K</v>
          </cell>
          <cell r="F356">
            <v>11155.15</v>
          </cell>
          <cell r="G356">
            <v>11155.15</v>
          </cell>
        </row>
        <row r="357">
          <cell r="C357" t="str">
            <v>00V663</v>
          </cell>
          <cell r="D357" t="str">
            <v>4800K</v>
          </cell>
          <cell r="F357">
            <v>22212.15</v>
          </cell>
          <cell r="G357">
            <v>22212.15</v>
          </cell>
        </row>
        <row r="358">
          <cell r="C358" t="str">
            <v>00V663</v>
          </cell>
          <cell r="D358" t="str">
            <v>4800K</v>
          </cell>
          <cell r="F358">
            <v>22556.9</v>
          </cell>
          <cell r="G358">
            <v>22556.9</v>
          </cell>
        </row>
        <row r="359">
          <cell r="C359" t="str">
            <v>00V663</v>
          </cell>
          <cell r="D359" t="str">
            <v>4800K</v>
          </cell>
          <cell r="F359">
            <v>28605.72</v>
          </cell>
          <cell r="G359">
            <v>28605.72</v>
          </cell>
        </row>
        <row r="360">
          <cell r="C360" t="str">
            <v>00V663</v>
          </cell>
          <cell r="D360" t="str">
            <v>4800K</v>
          </cell>
          <cell r="F360">
            <v>29056.51</v>
          </cell>
          <cell r="G360">
            <v>29056.51</v>
          </cell>
        </row>
        <row r="361">
          <cell r="C361" t="str">
            <v>00V663 Total</v>
          </cell>
          <cell r="E361">
            <v>0</v>
          </cell>
          <cell r="F361">
            <v>151005.73000000001</v>
          </cell>
          <cell r="G361">
            <v>151005.73000000001</v>
          </cell>
        </row>
        <row r="362">
          <cell r="C362" t="str">
            <v>005181</v>
          </cell>
          <cell r="D362" t="str">
            <v>4810K</v>
          </cell>
          <cell r="E362">
            <v>66352.73</v>
          </cell>
          <cell r="G362">
            <v>-66352.73</v>
          </cell>
        </row>
        <row r="363">
          <cell r="C363" t="str">
            <v>005181</v>
          </cell>
          <cell r="D363" t="str">
            <v>4810K</v>
          </cell>
          <cell r="E363">
            <v>37727.550000000003</v>
          </cell>
          <cell r="G363">
            <v>-37727.550000000003</v>
          </cell>
        </row>
        <row r="364">
          <cell r="C364" t="str">
            <v>005181</v>
          </cell>
          <cell r="D364" t="str">
            <v>4810K</v>
          </cell>
          <cell r="E364">
            <v>22634.560000000001</v>
          </cell>
          <cell r="G364">
            <v>-22634.560000000001</v>
          </cell>
        </row>
        <row r="365">
          <cell r="C365" t="str">
            <v>005181</v>
          </cell>
          <cell r="D365" t="str">
            <v>4810K</v>
          </cell>
          <cell r="E365">
            <v>5714.46</v>
          </cell>
          <cell r="G365">
            <v>-5714.46</v>
          </cell>
        </row>
        <row r="366">
          <cell r="C366" t="str">
            <v>005181</v>
          </cell>
          <cell r="D366" t="str">
            <v>4810K</v>
          </cell>
          <cell r="E366">
            <v>250</v>
          </cell>
          <cell r="G366">
            <v>-250</v>
          </cell>
        </row>
        <row r="367">
          <cell r="C367" t="str">
            <v>005181</v>
          </cell>
          <cell r="D367" t="str">
            <v>4810K</v>
          </cell>
          <cell r="E367">
            <v>64.849999999999994</v>
          </cell>
          <cell r="G367">
            <v>-64.849999999999994</v>
          </cell>
        </row>
        <row r="368">
          <cell r="C368" t="str">
            <v>005181</v>
          </cell>
          <cell r="D368" t="str">
            <v>4810K</v>
          </cell>
          <cell r="E368">
            <v>50</v>
          </cell>
          <cell r="G368">
            <v>-50</v>
          </cell>
        </row>
        <row r="369">
          <cell r="C369" t="str">
            <v>005181</v>
          </cell>
          <cell r="D369" t="str">
            <v>4810K</v>
          </cell>
          <cell r="E369">
            <v>17.39</v>
          </cell>
          <cell r="G369">
            <v>-17.39</v>
          </cell>
        </row>
        <row r="370">
          <cell r="C370" t="str">
            <v>005181</v>
          </cell>
          <cell r="D370" t="str">
            <v>4810K</v>
          </cell>
          <cell r="E370">
            <v>14.85</v>
          </cell>
          <cell r="G370">
            <v>-14.85</v>
          </cell>
        </row>
        <row r="371">
          <cell r="C371" t="str">
            <v>005181</v>
          </cell>
          <cell r="D371" t="str">
            <v>4810K</v>
          </cell>
          <cell r="E371">
            <v>8.77</v>
          </cell>
          <cell r="G371">
            <v>-8.77</v>
          </cell>
        </row>
        <row r="372">
          <cell r="C372" t="str">
            <v>005181</v>
          </cell>
          <cell r="D372" t="str">
            <v>4810K</v>
          </cell>
          <cell r="F372">
            <v>8.77</v>
          </cell>
          <cell r="G372">
            <v>8.77</v>
          </cell>
        </row>
        <row r="373">
          <cell r="C373" t="str">
            <v>005181</v>
          </cell>
          <cell r="D373" t="str">
            <v>4810K</v>
          </cell>
          <cell r="F373">
            <v>14.85</v>
          </cell>
          <cell r="G373">
            <v>14.85</v>
          </cell>
        </row>
        <row r="374">
          <cell r="C374" t="str">
            <v>005181</v>
          </cell>
          <cell r="D374" t="str">
            <v>4810K</v>
          </cell>
          <cell r="F374">
            <v>17.39</v>
          </cell>
          <cell r="G374">
            <v>17.39</v>
          </cell>
        </row>
        <row r="375">
          <cell r="C375" t="str">
            <v>005181</v>
          </cell>
          <cell r="D375" t="str">
            <v>4810K</v>
          </cell>
          <cell r="F375">
            <v>50</v>
          </cell>
          <cell r="G375">
            <v>50</v>
          </cell>
        </row>
        <row r="376">
          <cell r="C376" t="str">
            <v>005181</v>
          </cell>
          <cell r="D376" t="str">
            <v>4810K</v>
          </cell>
          <cell r="F376">
            <v>64.849999999999994</v>
          </cell>
          <cell r="G376">
            <v>64.849999999999994</v>
          </cell>
        </row>
        <row r="377">
          <cell r="C377" t="str">
            <v>005181</v>
          </cell>
          <cell r="D377" t="str">
            <v>4810K</v>
          </cell>
          <cell r="F377">
            <v>250</v>
          </cell>
          <cell r="G377">
            <v>250</v>
          </cell>
        </row>
        <row r="378">
          <cell r="C378" t="str">
            <v>005181</v>
          </cell>
          <cell r="D378" t="str">
            <v>4810K</v>
          </cell>
          <cell r="F378">
            <v>5714.46</v>
          </cell>
          <cell r="G378">
            <v>5714.46</v>
          </cell>
        </row>
        <row r="379">
          <cell r="C379" t="str">
            <v>005181</v>
          </cell>
          <cell r="D379" t="str">
            <v>4810K</v>
          </cell>
          <cell r="F379">
            <v>22634.560000000001</v>
          </cell>
          <cell r="G379">
            <v>22634.560000000001</v>
          </cell>
        </row>
        <row r="380">
          <cell r="C380" t="str">
            <v>005181</v>
          </cell>
          <cell r="D380" t="str">
            <v>4810K</v>
          </cell>
          <cell r="F380">
            <v>37727.550000000003</v>
          </cell>
          <cell r="G380">
            <v>37727.550000000003</v>
          </cell>
        </row>
        <row r="381">
          <cell r="C381" t="str">
            <v>005181</v>
          </cell>
          <cell r="D381" t="str">
            <v>4810K</v>
          </cell>
          <cell r="F381">
            <v>66352.73</v>
          </cell>
          <cell r="G381">
            <v>66352.73</v>
          </cell>
        </row>
        <row r="382">
          <cell r="C382" t="str">
            <v>005181 Total</v>
          </cell>
          <cell r="E382">
            <v>132835.16</v>
          </cell>
          <cell r="F382">
            <v>132835.16</v>
          </cell>
          <cell r="G382">
            <v>0</v>
          </cell>
        </row>
        <row r="383">
          <cell r="C383" t="str">
            <v>00B020</v>
          </cell>
          <cell r="D383" t="str">
            <v>4810K</v>
          </cell>
          <cell r="F383">
            <v>549.70000000000005</v>
          </cell>
          <cell r="G383">
            <v>549.70000000000005</v>
          </cell>
        </row>
        <row r="384">
          <cell r="C384" t="str">
            <v>00B020</v>
          </cell>
          <cell r="D384" t="str">
            <v>4810K</v>
          </cell>
          <cell r="F384">
            <v>1115.96</v>
          </cell>
          <cell r="G384">
            <v>1115.96</v>
          </cell>
        </row>
        <row r="385">
          <cell r="C385" t="str">
            <v>00B020</v>
          </cell>
          <cell r="D385" t="str">
            <v>4810K</v>
          </cell>
          <cell r="F385">
            <v>1730.66</v>
          </cell>
          <cell r="G385">
            <v>1730.66</v>
          </cell>
        </row>
        <row r="386">
          <cell r="C386" t="str">
            <v>00B020</v>
          </cell>
          <cell r="D386" t="str">
            <v>4810K</v>
          </cell>
          <cell r="F386">
            <v>3673.94</v>
          </cell>
          <cell r="G386">
            <v>3673.94</v>
          </cell>
        </row>
        <row r="387">
          <cell r="C387" t="str">
            <v>00B020</v>
          </cell>
          <cell r="D387" t="str">
            <v>4810K</v>
          </cell>
          <cell r="F387">
            <v>9862.39</v>
          </cell>
          <cell r="G387">
            <v>9862.39</v>
          </cell>
        </row>
        <row r="388">
          <cell r="C388" t="str">
            <v>00B020</v>
          </cell>
          <cell r="D388" t="str">
            <v>4810K</v>
          </cell>
          <cell r="F388">
            <v>2362801.9900000002</v>
          </cell>
          <cell r="G388">
            <v>2362801.9900000002</v>
          </cell>
        </row>
        <row r="389">
          <cell r="C389" t="str">
            <v>00B020</v>
          </cell>
          <cell r="D389" t="str">
            <v>4810K</v>
          </cell>
          <cell r="F389">
            <v>2492828.56</v>
          </cell>
          <cell r="G389">
            <v>2492828.56</v>
          </cell>
        </row>
        <row r="390">
          <cell r="C390" t="str">
            <v>00B020</v>
          </cell>
          <cell r="D390" t="str">
            <v>4810K</v>
          </cell>
          <cell r="F390">
            <v>2595952.9300000002</v>
          </cell>
          <cell r="G390">
            <v>2595952.9300000002</v>
          </cell>
        </row>
        <row r="391">
          <cell r="C391" t="str">
            <v>00B020</v>
          </cell>
          <cell r="D391" t="str">
            <v>4810K</v>
          </cell>
          <cell r="F391">
            <v>2752142.3</v>
          </cell>
          <cell r="G391">
            <v>2752142.3</v>
          </cell>
        </row>
        <row r="392">
          <cell r="C392" t="str">
            <v>00B020</v>
          </cell>
          <cell r="D392" t="str">
            <v>4810K</v>
          </cell>
          <cell r="F392">
            <v>2906598.03</v>
          </cell>
          <cell r="G392">
            <v>2906598.03</v>
          </cell>
        </row>
        <row r="393">
          <cell r="C393" t="str">
            <v>00B020</v>
          </cell>
          <cell r="D393" t="str">
            <v>4810K</v>
          </cell>
          <cell r="F393">
            <v>2953933.98</v>
          </cell>
          <cell r="G393">
            <v>2953933.98</v>
          </cell>
        </row>
        <row r="394">
          <cell r="C394" t="str">
            <v>00B020</v>
          </cell>
          <cell r="D394" t="str">
            <v>4810K</v>
          </cell>
          <cell r="F394">
            <v>3249223.48</v>
          </cell>
          <cell r="G394">
            <v>3249223.48</v>
          </cell>
        </row>
        <row r="395">
          <cell r="C395" t="str">
            <v>00B020</v>
          </cell>
          <cell r="D395" t="str">
            <v>4810K</v>
          </cell>
          <cell r="F395">
            <v>3301439.95</v>
          </cell>
          <cell r="G395">
            <v>3301439.95</v>
          </cell>
        </row>
        <row r="396">
          <cell r="C396" t="str">
            <v>00B020</v>
          </cell>
          <cell r="D396" t="str">
            <v>4810K</v>
          </cell>
          <cell r="F396">
            <v>3788618.36</v>
          </cell>
          <cell r="G396">
            <v>3788618.36</v>
          </cell>
        </row>
        <row r="397">
          <cell r="C397" t="str">
            <v>00B020</v>
          </cell>
          <cell r="D397" t="str">
            <v>4810K</v>
          </cell>
          <cell r="F397">
            <v>4408619.93</v>
          </cell>
          <cell r="G397">
            <v>4408619.93</v>
          </cell>
        </row>
        <row r="398">
          <cell r="C398" t="str">
            <v>00B020</v>
          </cell>
          <cell r="D398" t="str">
            <v>4810K</v>
          </cell>
          <cell r="F398">
            <v>4656331.29</v>
          </cell>
          <cell r="G398">
            <v>4656331.29</v>
          </cell>
        </row>
        <row r="399">
          <cell r="C399" t="str">
            <v>00B020</v>
          </cell>
          <cell r="D399" t="str">
            <v>4810K</v>
          </cell>
          <cell r="F399">
            <v>4960353.53</v>
          </cell>
          <cell r="G399">
            <v>4960353.53</v>
          </cell>
        </row>
        <row r="400">
          <cell r="C400" t="str">
            <v>00B020 Total</v>
          </cell>
          <cell r="E400">
            <v>0</v>
          </cell>
          <cell r="F400">
            <v>40445776.979999997</v>
          </cell>
          <cell r="G400">
            <v>40445776.979999997</v>
          </cell>
        </row>
        <row r="401">
          <cell r="C401" t="str">
            <v>00B021</v>
          </cell>
          <cell r="D401" t="str">
            <v>4810K</v>
          </cell>
          <cell r="F401">
            <v>288320.84000000003</v>
          </cell>
          <cell r="G401">
            <v>288320.84000000003</v>
          </cell>
        </row>
        <row r="402">
          <cell r="C402" t="str">
            <v>00B021</v>
          </cell>
          <cell r="D402" t="str">
            <v>4810K</v>
          </cell>
          <cell r="F402">
            <v>321825.94</v>
          </cell>
          <cell r="G402">
            <v>321825.94</v>
          </cell>
        </row>
        <row r="403">
          <cell r="C403" t="str">
            <v>00B021</v>
          </cell>
          <cell r="D403" t="str">
            <v>4810K</v>
          </cell>
          <cell r="F403">
            <v>323970.62</v>
          </cell>
          <cell r="G403">
            <v>323970.62</v>
          </cell>
        </row>
        <row r="404">
          <cell r="C404" t="str">
            <v>00B021</v>
          </cell>
          <cell r="D404" t="str">
            <v>4810K</v>
          </cell>
          <cell r="F404">
            <v>355879.67999999999</v>
          </cell>
          <cell r="G404">
            <v>355879.67999999999</v>
          </cell>
        </row>
        <row r="405">
          <cell r="C405" t="str">
            <v>00B021</v>
          </cell>
          <cell r="D405" t="str">
            <v>4810K</v>
          </cell>
          <cell r="F405">
            <v>367067.73</v>
          </cell>
          <cell r="G405">
            <v>367067.73</v>
          </cell>
        </row>
        <row r="406">
          <cell r="C406" t="str">
            <v>00B021</v>
          </cell>
          <cell r="D406" t="str">
            <v>4810K</v>
          </cell>
          <cell r="F406">
            <v>384928.89</v>
          </cell>
          <cell r="G406">
            <v>384928.89</v>
          </cell>
        </row>
        <row r="407">
          <cell r="C407" t="str">
            <v>00B021</v>
          </cell>
          <cell r="D407" t="str">
            <v>4810K</v>
          </cell>
          <cell r="F407">
            <v>398714.25</v>
          </cell>
          <cell r="G407">
            <v>398714.25</v>
          </cell>
        </row>
        <row r="408">
          <cell r="C408" t="str">
            <v>00B021</v>
          </cell>
          <cell r="D408" t="str">
            <v>4810K</v>
          </cell>
          <cell r="F408">
            <v>421777.93</v>
          </cell>
          <cell r="G408">
            <v>421777.93</v>
          </cell>
        </row>
        <row r="409">
          <cell r="C409" t="str">
            <v>00B021</v>
          </cell>
          <cell r="D409" t="str">
            <v>4810K</v>
          </cell>
          <cell r="F409">
            <v>432763.71</v>
          </cell>
          <cell r="G409">
            <v>432763.71</v>
          </cell>
        </row>
        <row r="410">
          <cell r="C410" t="str">
            <v>00B021</v>
          </cell>
          <cell r="D410" t="str">
            <v>4810K</v>
          </cell>
          <cell r="F410">
            <v>616855.37</v>
          </cell>
          <cell r="G410">
            <v>616855.37</v>
          </cell>
        </row>
        <row r="411">
          <cell r="C411" t="str">
            <v>00B021</v>
          </cell>
          <cell r="D411" t="str">
            <v>4810K</v>
          </cell>
          <cell r="F411">
            <v>623946.74</v>
          </cell>
          <cell r="G411">
            <v>623946.74</v>
          </cell>
        </row>
        <row r="412">
          <cell r="C412" t="str">
            <v>00B021</v>
          </cell>
          <cell r="D412" t="str">
            <v>4810K</v>
          </cell>
          <cell r="F412">
            <v>692655.65</v>
          </cell>
          <cell r="G412">
            <v>692655.65</v>
          </cell>
        </row>
        <row r="413">
          <cell r="C413" t="str">
            <v>00B021 Total</v>
          </cell>
          <cell r="E413">
            <v>0</v>
          </cell>
          <cell r="F413">
            <v>5228707.3500000006</v>
          </cell>
          <cell r="G413">
            <v>5228707.3500000006</v>
          </cell>
        </row>
        <row r="414">
          <cell r="C414" t="str">
            <v>00B022</v>
          </cell>
          <cell r="D414" t="str">
            <v>4810K</v>
          </cell>
          <cell r="F414">
            <v>1731402.22</v>
          </cell>
          <cell r="G414">
            <v>1731402.22</v>
          </cell>
        </row>
        <row r="415">
          <cell r="C415" t="str">
            <v>00B022</v>
          </cell>
          <cell r="D415" t="str">
            <v>4810K</v>
          </cell>
          <cell r="F415">
            <v>1747609.22</v>
          </cell>
          <cell r="G415">
            <v>1747609.22</v>
          </cell>
        </row>
        <row r="416">
          <cell r="C416" t="str">
            <v>00B022</v>
          </cell>
          <cell r="D416" t="str">
            <v>4810K</v>
          </cell>
          <cell r="F416">
            <v>1802600.49</v>
          </cell>
          <cell r="G416">
            <v>1802600.49</v>
          </cell>
        </row>
        <row r="417">
          <cell r="C417" t="str">
            <v>00B022</v>
          </cell>
          <cell r="D417" t="str">
            <v>4810K</v>
          </cell>
          <cell r="F417">
            <v>1933525.2</v>
          </cell>
          <cell r="G417">
            <v>1933525.2</v>
          </cell>
        </row>
        <row r="418">
          <cell r="C418" t="str">
            <v>00B022</v>
          </cell>
          <cell r="D418" t="str">
            <v>4810K</v>
          </cell>
          <cell r="F418">
            <v>1963086</v>
          </cell>
          <cell r="G418">
            <v>1963086</v>
          </cell>
        </row>
        <row r="419">
          <cell r="C419" t="str">
            <v>00B022</v>
          </cell>
          <cell r="D419" t="str">
            <v>4810K</v>
          </cell>
          <cell r="F419">
            <v>3560447.41</v>
          </cell>
          <cell r="G419">
            <v>3560447.41</v>
          </cell>
        </row>
        <row r="420">
          <cell r="C420" t="str">
            <v>00B022</v>
          </cell>
          <cell r="D420" t="str">
            <v>4810K</v>
          </cell>
          <cell r="F420">
            <v>3694832.44</v>
          </cell>
          <cell r="G420">
            <v>3694832.44</v>
          </cell>
        </row>
        <row r="421">
          <cell r="C421" t="str">
            <v>00B022</v>
          </cell>
          <cell r="D421" t="str">
            <v>4810K</v>
          </cell>
          <cell r="F421">
            <v>6809521.25</v>
          </cell>
          <cell r="G421">
            <v>6809521.25</v>
          </cell>
        </row>
        <row r="422">
          <cell r="C422" t="str">
            <v>00B022</v>
          </cell>
          <cell r="D422" t="str">
            <v>4810K</v>
          </cell>
          <cell r="F422">
            <v>8026630.6200000001</v>
          </cell>
          <cell r="G422">
            <v>8026630.6200000001</v>
          </cell>
        </row>
        <row r="423">
          <cell r="C423" t="str">
            <v>00B022</v>
          </cell>
          <cell r="D423" t="str">
            <v>4810K</v>
          </cell>
          <cell r="F423">
            <v>13092784.42</v>
          </cell>
          <cell r="G423">
            <v>13092784.42</v>
          </cell>
        </row>
        <row r="424">
          <cell r="C424" t="str">
            <v>00B022</v>
          </cell>
          <cell r="D424" t="str">
            <v>4810K</v>
          </cell>
          <cell r="F424">
            <v>16365966.310000001</v>
          </cell>
          <cell r="G424">
            <v>16365966.310000001</v>
          </cell>
        </row>
        <row r="425">
          <cell r="C425" t="str">
            <v>00B022</v>
          </cell>
          <cell r="D425" t="str">
            <v>4810K</v>
          </cell>
          <cell r="F425">
            <v>17108778.02</v>
          </cell>
          <cell r="G425">
            <v>17108778.02</v>
          </cell>
        </row>
        <row r="426">
          <cell r="C426" t="str">
            <v>00B022 Total</v>
          </cell>
          <cell r="E426">
            <v>0</v>
          </cell>
          <cell r="F426">
            <v>77837183.599999994</v>
          </cell>
          <cell r="G426">
            <v>77837183.599999994</v>
          </cell>
        </row>
        <row r="427">
          <cell r="C427" t="str">
            <v>00B023</v>
          </cell>
          <cell r="D427" t="str">
            <v>4810K</v>
          </cell>
          <cell r="F427">
            <v>-69.63</v>
          </cell>
          <cell r="G427">
            <v>-69.63</v>
          </cell>
        </row>
        <row r="428">
          <cell r="C428" t="str">
            <v>00B023</v>
          </cell>
          <cell r="D428" t="str">
            <v>4810K</v>
          </cell>
          <cell r="F428">
            <v>936.44</v>
          </cell>
          <cell r="G428">
            <v>936.44</v>
          </cell>
        </row>
        <row r="429">
          <cell r="C429" t="str">
            <v>00B023</v>
          </cell>
          <cell r="D429" t="str">
            <v>4810K</v>
          </cell>
          <cell r="F429">
            <v>993.16</v>
          </cell>
          <cell r="G429">
            <v>993.16</v>
          </cell>
        </row>
        <row r="430">
          <cell r="C430" t="str">
            <v>00B023</v>
          </cell>
          <cell r="D430" t="str">
            <v>4810K</v>
          </cell>
          <cell r="F430">
            <v>1019.92</v>
          </cell>
          <cell r="G430">
            <v>1019.92</v>
          </cell>
        </row>
        <row r="431">
          <cell r="C431" t="str">
            <v>00B023</v>
          </cell>
          <cell r="D431" t="str">
            <v>4810K</v>
          </cell>
          <cell r="F431">
            <v>1227.07</v>
          </cell>
          <cell r="G431">
            <v>1227.07</v>
          </cell>
        </row>
        <row r="432">
          <cell r="C432" t="str">
            <v>00B023</v>
          </cell>
          <cell r="D432" t="str">
            <v>4810K</v>
          </cell>
          <cell r="F432">
            <v>3266.43</v>
          </cell>
          <cell r="G432">
            <v>3266.43</v>
          </cell>
        </row>
        <row r="433">
          <cell r="C433" t="str">
            <v>00B023</v>
          </cell>
          <cell r="D433" t="str">
            <v>4810K</v>
          </cell>
          <cell r="F433">
            <v>5553.96</v>
          </cell>
          <cell r="G433">
            <v>5553.96</v>
          </cell>
        </row>
        <row r="434">
          <cell r="C434" t="str">
            <v>00B023</v>
          </cell>
          <cell r="D434" t="str">
            <v>4810K</v>
          </cell>
          <cell r="F434">
            <v>7791.39</v>
          </cell>
          <cell r="G434">
            <v>7791.39</v>
          </cell>
        </row>
        <row r="435">
          <cell r="C435" t="str">
            <v>00B023</v>
          </cell>
          <cell r="D435" t="str">
            <v>4810K</v>
          </cell>
          <cell r="F435">
            <v>8045.75</v>
          </cell>
          <cell r="G435">
            <v>8045.75</v>
          </cell>
        </row>
        <row r="436">
          <cell r="C436" t="str">
            <v>00B023</v>
          </cell>
          <cell r="D436" t="str">
            <v>4810K</v>
          </cell>
          <cell r="F436">
            <v>16985.669999999998</v>
          </cell>
          <cell r="G436">
            <v>16985.669999999998</v>
          </cell>
        </row>
        <row r="437">
          <cell r="C437" t="str">
            <v>00B023</v>
          </cell>
          <cell r="D437" t="str">
            <v>4810K</v>
          </cell>
          <cell r="F437">
            <v>20551.28</v>
          </cell>
          <cell r="G437">
            <v>20551.28</v>
          </cell>
        </row>
        <row r="438">
          <cell r="C438" t="str">
            <v>00B023</v>
          </cell>
          <cell r="D438" t="str">
            <v>4810K</v>
          </cell>
          <cell r="F438">
            <v>23651.57</v>
          </cell>
          <cell r="G438">
            <v>23651.57</v>
          </cell>
        </row>
        <row r="439">
          <cell r="C439" t="str">
            <v>00B023 Total</v>
          </cell>
          <cell r="E439">
            <v>0</v>
          </cell>
          <cell r="F439">
            <v>89953.010000000009</v>
          </cell>
          <cell r="G439">
            <v>89953.010000000009</v>
          </cell>
        </row>
        <row r="440">
          <cell r="C440" t="str">
            <v>00B024</v>
          </cell>
          <cell r="D440" t="str">
            <v>4810K</v>
          </cell>
          <cell r="F440">
            <v>15145.24</v>
          </cell>
          <cell r="G440">
            <v>15145.24</v>
          </cell>
        </row>
        <row r="441">
          <cell r="C441" t="str">
            <v>00B024</v>
          </cell>
          <cell r="D441" t="str">
            <v>4810K</v>
          </cell>
          <cell r="F441">
            <v>15753.65</v>
          </cell>
          <cell r="G441">
            <v>15753.65</v>
          </cell>
        </row>
        <row r="442">
          <cell r="C442" t="str">
            <v>00B024</v>
          </cell>
          <cell r="D442" t="str">
            <v>4810K</v>
          </cell>
          <cell r="F442">
            <v>17927.63</v>
          </cell>
          <cell r="G442">
            <v>17927.63</v>
          </cell>
        </row>
        <row r="443">
          <cell r="C443" t="str">
            <v>00B024</v>
          </cell>
          <cell r="D443" t="str">
            <v>4810K</v>
          </cell>
          <cell r="F443">
            <v>20229.07</v>
          </cell>
          <cell r="G443">
            <v>20229.07</v>
          </cell>
        </row>
        <row r="444">
          <cell r="C444" t="str">
            <v>00B024</v>
          </cell>
          <cell r="D444" t="str">
            <v>4810K</v>
          </cell>
          <cell r="F444">
            <v>23551.52</v>
          </cell>
          <cell r="G444">
            <v>23551.52</v>
          </cell>
        </row>
        <row r="445">
          <cell r="C445" t="str">
            <v>00B024</v>
          </cell>
          <cell r="D445" t="str">
            <v>4810K</v>
          </cell>
          <cell r="F445">
            <v>38575.56</v>
          </cell>
          <cell r="G445">
            <v>38575.56</v>
          </cell>
        </row>
        <row r="446">
          <cell r="C446" t="str">
            <v>00B024</v>
          </cell>
          <cell r="D446" t="str">
            <v>4810K</v>
          </cell>
          <cell r="F446">
            <v>64114.64</v>
          </cell>
          <cell r="G446">
            <v>64114.64</v>
          </cell>
        </row>
        <row r="447">
          <cell r="C447" t="str">
            <v>00B024</v>
          </cell>
          <cell r="D447" t="str">
            <v>4810K</v>
          </cell>
          <cell r="F447">
            <v>109611.77</v>
          </cell>
          <cell r="G447">
            <v>109611.77</v>
          </cell>
        </row>
        <row r="448">
          <cell r="C448" t="str">
            <v>00B024</v>
          </cell>
          <cell r="D448" t="str">
            <v>4810K</v>
          </cell>
          <cell r="F448">
            <v>145835.89000000001</v>
          </cell>
          <cell r="G448">
            <v>145835.89000000001</v>
          </cell>
        </row>
        <row r="449">
          <cell r="C449" t="str">
            <v>00B024</v>
          </cell>
          <cell r="D449" t="str">
            <v>4810K</v>
          </cell>
          <cell r="F449">
            <v>270874.2</v>
          </cell>
          <cell r="G449">
            <v>270874.2</v>
          </cell>
        </row>
        <row r="450">
          <cell r="C450" t="str">
            <v>00B024</v>
          </cell>
          <cell r="D450" t="str">
            <v>4810K</v>
          </cell>
          <cell r="F450">
            <v>308118.96000000002</v>
          </cell>
          <cell r="G450">
            <v>308118.96000000002</v>
          </cell>
        </row>
        <row r="451">
          <cell r="C451" t="str">
            <v>00B024</v>
          </cell>
          <cell r="D451" t="str">
            <v>4810K</v>
          </cell>
          <cell r="F451">
            <v>391220.96</v>
          </cell>
          <cell r="G451">
            <v>391220.96</v>
          </cell>
        </row>
        <row r="452">
          <cell r="C452" t="str">
            <v>00B024 Total</v>
          </cell>
          <cell r="E452">
            <v>0</v>
          </cell>
          <cell r="F452">
            <v>1420959.09</v>
          </cell>
          <cell r="G452">
            <v>1420959.09</v>
          </cell>
        </row>
        <row r="453">
          <cell r="C453" t="str">
            <v>00B026</v>
          </cell>
          <cell r="D453" t="str">
            <v>4810K</v>
          </cell>
          <cell r="F453">
            <v>-6805.83</v>
          </cell>
          <cell r="G453">
            <v>-6805.83</v>
          </cell>
        </row>
        <row r="454">
          <cell r="C454" t="str">
            <v>00B026</v>
          </cell>
          <cell r="D454" t="str">
            <v>4810K</v>
          </cell>
          <cell r="F454">
            <v>-2070.5100000000002</v>
          </cell>
          <cell r="G454">
            <v>-2070.5100000000002</v>
          </cell>
        </row>
        <row r="455">
          <cell r="C455" t="str">
            <v>00B026</v>
          </cell>
          <cell r="D455" t="str">
            <v>4810K</v>
          </cell>
          <cell r="F455">
            <v>278.83</v>
          </cell>
          <cell r="G455">
            <v>278.83</v>
          </cell>
        </row>
        <row r="456">
          <cell r="C456" t="str">
            <v>00B026</v>
          </cell>
          <cell r="D456" t="str">
            <v>4810K</v>
          </cell>
          <cell r="F456">
            <v>3416.76</v>
          </cell>
          <cell r="G456">
            <v>3416.76</v>
          </cell>
        </row>
        <row r="457">
          <cell r="C457" t="str">
            <v>00B026</v>
          </cell>
          <cell r="D457" t="str">
            <v>4810K</v>
          </cell>
          <cell r="F457">
            <v>4339.03</v>
          </cell>
          <cell r="G457">
            <v>4339.03</v>
          </cell>
        </row>
        <row r="458">
          <cell r="C458" t="str">
            <v>00B026</v>
          </cell>
          <cell r="D458" t="str">
            <v>4810K</v>
          </cell>
          <cell r="F458">
            <v>4925.01</v>
          </cell>
          <cell r="G458">
            <v>4925.01</v>
          </cell>
        </row>
        <row r="459">
          <cell r="C459" t="str">
            <v>00B026</v>
          </cell>
          <cell r="D459" t="str">
            <v>4810K</v>
          </cell>
          <cell r="F459">
            <v>5158.49</v>
          </cell>
          <cell r="G459">
            <v>5158.49</v>
          </cell>
        </row>
        <row r="460">
          <cell r="C460" t="str">
            <v>00B026</v>
          </cell>
          <cell r="D460" t="str">
            <v>4810K</v>
          </cell>
          <cell r="F460">
            <v>5583.13</v>
          </cell>
          <cell r="G460">
            <v>5583.13</v>
          </cell>
        </row>
        <row r="461">
          <cell r="C461" t="str">
            <v>00B026</v>
          </cell>
          <cell r="D461" t="str">
            <v>4810K</v>
          </cell>
          <cell r="F461">
            <v>5663.64</v>
          </cell>
          <cell r="G461">
            <v>5663.64</v>
          </cell>
        </row>
        <row r="462">
          <cell r="C462" t="str">
            <v>00B026</v>
          </cell>
          <cell r="D462" t="str">
            <v>4810K</v>
          </cell>
          <cell r="F462">
            <v>6094.49</v>
          </cell>
          <cell r="G462">
            <v>6094.49</v>
          </cell>
        </row>
        <row r="463">
          <cell r="C463" t="str">
            <v>00B026</v>
          </cell>
          <cell r="D463" t="str">
            <v>4810K</v>
          </cell>
          <cell r="F463">
            <v>6310.67</v>
          </cell>
          <cell r="G463">
            <v>6310.67</v>
          </cell>
        </row>
        <row r="464">
          <cell r="C464" t="str">
            <v>00B026</v>
          </cell>
          <cell r="D464" t="str">
            <v>4810K</v>
          </cell>
          <cell r="F464">
            <v>6643.15</v>
          </cell>
          <cell r="G464">
            <v>6643.15</v>
          </cell>
        </row>
        <row r="465">
          <cell r="C465" t="str">
            <v>00B026 Total</v>
          </cell>
          <cell r="E465">
            <v>0</v>
          </cell>
          <cell r="F465">
            <v>39536.86</v>
          </cell>
          <cell r="G465">
            <v>39536.86</v>
          </cell>
        </row>
        <row r="466">
          <cell r="C466" t="str">
            <v>00B027</v>
          </cell>
          <cell r="D466" t="str">
            <v>4810K</v>
          </cell>
          <cell r="F466">
            <v>1255.0899999999999</v>
          </cell>
          <cell r="G466">
            <v>1255.0899999999999</v>
          </cell>
        </row>
        <row r="467">
          <cell r="C467" t="str">
            <v>00B027</v>
          </cell>
          <cell r="D467" t="str">
            <v>4810K</v>
          </cell>
          <cell r="F467">
            <v>1437.92</v>
          </cell>
          <cell r="G467">
            <v>1437.92</v>
          </cell>
        </row>
        <row r="468">
          <cell r="C468" t="str">
            <v>00B027</v>
          </cell>
          <cell r="D468" t="str">
            <v>4810K</v>
          </cell>
          <cell r="F468">
            <v>1580.22</v>
          </cell>
          <cell r="G468">
            <v>1580.22</v>
          </cell>
        </row>
        <row r="469">
          <cell r="C469" t="str">
            <v>00B027</v>
          </cell>
          <cell r="D469" t="str">
            <v>4810K</v>
          </cell>
          <cell r="F469">
            <v>1581.66</v>
          </cell>
          <cell r="G469">
            <v>1581.66</v>
          </cell>
        </row>
        <row r="470">
          <cell r="C470" t="str">
            <v>00B027</v>
          </cell>
          <cell r="D470" t="str">
            <v>4810K</v>
          </cell>
          <cell r="F470">
            <v>2042.31</v>
          </cell>
          <cell r="G470">
            <v>2042.31</v>
          </cell>
        </row>
        <row r="471">
          <cell r="C471" t="str">
            <v>00B027</v>
          </cell>
          <cell r="D471" t="str">
            <v>4810K</v>
          </cell>
          <cell r="F471">
            <v>2352.69</v>
          </cell>
          <cell r="G471">
            <v>2352.69</v>
          </cell>
        </row>
        <row r="472">
          <cell r="C472" t="str">
            <v>00B027</v>
          </cell>
          <cell r="D472" t="str">
            <v>4810K</v>
          </cell>
          <cell r="F472">
            <v>2434.59</v>
          </cell>
          <cell r="G472">
            <v>2434.59</v>
          </cell>
        </row>
        <row r="473">
          <cell r="C473" t="str">
            <v>00B027</v>
          </cell>
          <cell r="D473" t="str">
            <v>4810K</v>
          </cell>
          <cell r="F473">
            <v>2435.9899999999998</v>
          </cell>
          <cell r="G473">
            <v>2435.9899999999998</v>
          </cell>
        </row>
        <row r="474">
          <cell r="C474" t="str">
            <v>00B027</v>
          </cell>
          <cell r="D474" t="str">
            <v>4810K</v>
          </cell>
          <cell r="F474">
            <v>2872.52</v>
          </cell>
          <cell r="G474">
            <v>2872.52</v>
          </cell>
        </row>
        <row r="475">
          <cell r="C475" t="str">
            <v>00B027</v>
          </cell>
          <cell r="D475" t="str">
            <v>4810K</v>
          </cell>
          <cell r="F475">
            <v>4040.6</v>
          </cell>
          <cell r="G475">
            <v>4040.6</v>
          </cell>
        </row>
        <row r="476">
          <cell r="C476" t="str">
            <v>00B027</v>
          </cell>
          <cell r="D476" t="str">
            <v>4810K</v>
          </cell>
          <cell r="F476">
            <v>10615.71</v>
          </cell>
          <cell r="G476">
            <v>10615.71</v>
          </cell>
        </row>
        <row r="477">
          <cell r="C477" t="str">
            <v>00B027</v>
          </cell>
          <cell r="D477" t="str">
            <v>4810K</v>
          </cell>
          <cell r="F477">
            <v>18136.330000000002</v>
          </cell>
          <cell r="G477">
            <v>18136.330000000002</v>
          </cell>
        </row>
        <row r="478">
          <cell r="C478" t="str">
            <v>00B027 Total</v>
          </cell>
          <cell r="E478">
            <v>0</v>
          </cell>
          <cell r="F478">
            <v>50785.630000000005</v>
          </cell>
          <cell r="G478">
            <v>50785.630000000005</v>
          </cell>
        </row>
        <row r="479">
          <cell r="C479" t="str">
            <v>00B028</v>
          </cell>
          <cell r="D479" t="str">
            <v>4810K</v>
          </cell>
          <cell r="F479">
            <v>3415.94</v>
          </cell>
          <cell r="G479">
            <v>3415.94</v>
          </cell>
        </row>
        <row r="480">
          <cell r="C480" t="str">
            <v>00B028</v>
          </cell>
          <cell r="D480" t="str">
            <v>4810K</v>
          </cell>
          <cell r="F480">
            <v>3883.33</v>
          </cell>
          <cell r="G480">
            <v>3883.33</v>
          </cell>
        </row>
        <row r="481">
          <cell r="C481" t="str">
            <v>00B028</v>
          </cell>
          <cell r="D481" t="str">
            <v>4810K</v>
          </cell>
          <cell r="F481">
            <v>3990.1</v>
          </cell>
          <cell r="G481">
            <v>3990.1</v>
          </cell>
        </row>
        <row r="482">
          <cell r="C482" t="str">
            <v>00B028</v>
          </cell>
          <cell r="D482" t="str">
            <v>4810K</v>
          </cell>
          <cell r="F482">
            <v>3990.42</v>
          </cell>
          <cell r="G482">
            <v>3990.42</v>
          </cell>
        </row>
        <row r="483">
          <cell r="C483" t="str">
            <v>00B028</v>
          </cell>
          <cell r="D483" t="str">
            <v>4810K</v>
          </cell>
          <cell r="F483">
            <v>4062.92</v>
          </cell>
          <cell r="G483">
            <v>4062.92</v>
          </cell>
        </row>
        <row r="484">
          <cell r="C484" t="str">
            <v>00B028</v>
          </cell>
          <cell r="D484" t="str">
            <v>4810K</v>
          </cell>
          <cell r="F484">
            <v>4470.7299999999996</v>
          </cell>
          <cell r="G484">
            <v>4470.7299999999996</v>
          </cell>
        </row>
        <row r="485">
          <cell r="C485" t="str">
            <v>00B028</v>
          </cell>
          <cell r="D485" t="str">
            <v>4810K</v>
          </cell>
          <cell r="F485">
            <v>5510.95</v>
          </cell>
          <cell r="G485">
            <v>5510.95</v>
          </cell>
        </row>
        <row r="486">
          <cell r="C486" t="str">
            <v>00B028</v>
          </cell>
          <cell r="D486" t="str">
            <v>4810K</v>
          </cell>
          <cell r="F486">
            <v>6826.26</v>
          </cell>
          <cell r="G486">
            <v>6826.26</v>
          </cell>
        </row>
        <row r="487">
          <cell r="C487" t="str">
            <v>00B028</v>
          </cell>
          <cell r="D487" t="str">
            <v>4810K</v>
          </cell>
          <cell r="F487">
            <v>7080.58</v>
          </cell>
          <cell r="G487">
            <v>7080.58</v>
          </cell>
        </row>
        <row r="488">
          <cell r="C488" t="str">
            <v>00B028</v>
          </cell>
          <cell r="D488" t="str">
            <v>4810K</v>
          </cell>
          <cell r="F488">
            <v>9820.2900000000009</v>
          </cell>
          <cell r="G488">
            <v>9820.2900000000009</v>
          </cell>
        </row>
        <row r="489">
          <cell r="C489" t="str">
            <v>00B028</v>
          </cell>
          <cell r="D489" t="str">
            <v>4810K</v>
          </cell>
          <cell r="F489">
            <v>10719.26</v>
          </cell>
          <cell r="G489">
            <v>10719.26</v>
          </cell>
        </row>
        <row r="490">
          <cell r="C490" t="str">
            <v>00B028</v>
          </cell>
          <cell r="D490" t="str">
            <v>4810K</v>
          </cell>
          <cell r="F490">
            <v>13242.74</v>
          </cell>
          <cell r="G490">
            <v>13242.74</v>
          </cell>
        </row>
        <row r="491">
          <cell r="C491" t="str">
            <v>00B028 Total</v>
          </cell>
          <cell r="E491">
            <v>0</v>
          </cell>
          <cell r="F491">
            <v>77013.52</v>
          </cell>
          <cell r="G491">
            <v>77013.52</v>
          </cell>
        </row>
        <row r="492">
          <cell r="C492" t="str">
            <v>00B029</v>
          </cell>
          <cell r="D492" t="str">
            <v>4810K</v>
          </cell>
          <cell r="F492">
            <v>24621.11</v>
          </cell>
          <cell r="G492">
            <v>24621.11</v>
          </cell>
        </row>
        <row r="493">
          <cell r="C493" t="str">
            <v>00B029</v>
          </cell>
          <cell r="D493" t="str">
            <v>4810K</v>
          </cell>
          <cell r="F493">
            <v>30302.82</v>
          </cell>
          <cell r="G493">
            <v>30302.82</v>
          </cell>
        </row>
        <row r="494">
          <cell r="C494" t="str">
            <v>00B029</v>
          </cell>
          <cell r="D494" t="str">
            <v>4810K</v>
          </cell>
          <cell r="F494">
            <v>31038.240000000002</v>
          </cell>
          <cell r="G494">
            <v>31038.240000000002</v>
          </cell>
        </row>
        <row r="495">
          <cell r="C495" t="str">
            <v>00B029</v>
          </cell>
          <cell r="D495" t="str">
            <v>4810K</v>
          </cell>
          <cell r="F495">
            <v>31348.52</v>
          </cell>
          <cell r="G495">
            <v>31348.52</v>
          </cell>
        </row>
        <row r="496">
          <cell r="C496" t="str">
            <v>00B029</v>
          </cell>
          <cell r="D496" t="str">
            <v>4810K</v>
          </cell>
          <cell r="F496">
            <v>38578.699999999997</v>
          </cell>
          <cell r="G496">
            <v>38578.699999999997</v>
          </cell>
        </row>
        <row r="497">
          <cell r="C497" t="str">
            <v>00B029</v>
          </cell>
          <cell r="D497" t="str">
            <v>4810K</v>
          </cell>
          <cell r="F497">
            <v>44086.26</v>
          </cell>
          <cell r="G497">
            <v>44086.26</v>
          </cell>
        </row>
        <row r="498">
          <cell r="C498" t="str">
            <v>00B029</v>
          </cell>
          <cell r="D498" t="str">
            <v>4810K</v>
          </cell>
          <cell r="F498">
            <v>45340.93</v>
          </cell>
          <cell r="G498">
            <v>45340.93</v>
          </cell>
        </row>
        <row r="499">
          <cell r="C499" t="str">
            <v>00B029</v>
          </cell>
          <cell r="D499" t="str">
            <v>4810K</v>
          </cell>
          <cell r="F499">
            <v>50677.89</v>
          </cell>
          <cell r="G499">
            <v>50677.89</v>
          </cell>
        </row>
        <row r="500">
          <cell r="C500" t="str">
            <v>00B029</v>
          </cell>
          <cell r="D500" t="str">
            <v>4810K</v>
          </cell>
          <cell r="F500">
            <v>68760.639999999999</v>
          </cell>
          <cell r="G500">
            <v>68760.639999999999</v>
          </cell>
        </row>
        <row r="501">
          <cell r="C501" t="str">
            <v>00B029</v>
          </cell>
          <cell r="D501" t="str">
            <v>4810K</v>
          </cell>
          <cell r="F501">
            <v>105162.79</v>
          </cell>
          <cell r="G501">
            <v>105162.79</v>
          </cell>
        </row>
        <row r="502">
          <cell r="C502" t="str">
            <v>00B029</v>
          </cell>
          <cell r="D502" t="str">
            <v>4810K</v>
          </cell>
          <cell r="F502">
            <v>116291.79</v>
          </cell>
          <cell r="G502">
            <v>116291.79</v>
          </cell>
        </row>
        <row r="503">
          <cell r="C503" t="str">
            <v>00B029</v>
          </cell>
          <cell r="D503" t="str">
            <v>4810K</v>
          </cell>
          <cell r="F503">
            <v>119382.64</v>
          </cell>
          <cell r="G503">
            <v>119382.64</v>
          </cell>
        </row>
        <row r="504">
          <cell r="C504" t="str">
            <v>00B029 Total</v>
          </cell>
          <cell r="E504">
            <v>0</v>
          </cell>
          <cell r="F504">
            <v>705592.33000000007</v>
          </cell>
          <cell r="G504">
            <v>705592.33000000007</v>
          </cell>
        </row>
        <row r="505">
          <cell r="C505" t="str">
            <v>00B040</v>
          </cell>
          <cell r="D505" t="str">
            <v>4810K</v>
          </cell>
          <cell r="F505">
            <v>47753.77</v>
          </cell>
          <cell r="G505">
            <v>47753.77</v>
          </cell>
        </row>
        <row r="506">
          <cell r="C506" t="str">
            <v>00B040</v>
          </cell>
          <cell r="D506" t="str">
            <v>4810K</v>
          </cell>
          <cell r="F506">
            <v>47974.57</v>
          </cell>
          <cell r="G506">
            <v>47974.57</v>
          </cell>
        </row>
        <row r="507">
          <cell r="C507" t="str">
            <v>00B040</v>
          </cell>
          <cell r="D507" t="str">
            <v>4810K</v>
          </cell>
          <cell r="F507">
            <v>58246.21</v>
          </cell>
          <cell r="G507">
            <v>58246.21</v>
          </cell>
        </row>
        <row r="508">
          <cell r="C508" t="str">
            <v>00B040</v>
          </cell>
          <cell r="D508" t="str">
            <v>4810K</v>
          </cell>
          <cell r="F508">
            <v>70326.289999999994</v>
          </cell>
          <cell r="G508">
            <v>70326.289999999994</v>
          </cell>
        </row>
        <row r="509">
          <cell r="C509" t="str">
            <v>00B040</v>
          </cell>
          <cell r="D509" t="str">
            <v>4810K</v>
          </cell>
          <cell r="F509">
            <v>84888.5</v>
          </cell>
          <cell r="G509">
            <v>84888.5</v>
          </cell>
        </row>
        <row r="510">
          <cell r="C510" t="str">
            <v>00B040</v>
          </cell>
          <cell r="D510" t="str">
            <v>4810K</v>
          </cell>
          <cell r="F510">
            <v>86561.41</v>
          </cell>
          <cell r="G510">
            <v>86561.41</v>
          </cell>
        </row>
        <row r="511">
          <cell r="C511" t="str">
            <v>00B040</v>
          </cell>
          <cell r="D511" t="str">
            <v>4810K</v>
          </cell>
          <cell r="F511">
            <v>94094.89</v>
          </cell>
          <cell r="G511">
            <v>94094.89</v>
          </cell>
        </row>
        <row r="512">
          <cell r="C512" t="str">
            <v>00B040</v>
          </cell>
          <cell r="D512" t="str">
            <v>4810K</v>
          </cell>
          <cell r="F512">
            <v>103971.34</v>
          </cell>
          <cell r="G512">
            <v>103971.34</v>
          </cell>
        </row>
        <row r="513">
          <cell r="C513" t="str">
            <v>00B040</v>
          </cell>
          <cell r="D513" t="str">
            <v>4810K</v>
          </cell>
          <cell r="F513">
            <v>111410.88</v>
          </cell>
          <cell r="G513">
            <v>111410.88</v>
          </cell>
        </row>
        <row r="514">
          <cell r="C514" t="str">
            <v>00B040</v>
          </cell>
          <cell r="D514" t="str">
            <v>4810K</v>
          </cell>
          <cell r="F514">
            <v>137114.71</v>
          </cell>
          <cell r="G514">
            <v>137114.71</v>
          </cell>
        </row>
        <row r="515">
          <cell r="C515" t="str">
            <v>00B040</v>
          </cell>
          <cell r="D515" t="str">
            <v>4810K</v>
          </cell>
          <cell r="F515">
            <v>155083.63</v>
          </cell>
          <cell r="G515">
            <v>155083.63</v>
          </cell>
        </row>
        <row r="516">
          <cell r="C516" t="str">
            <v>00B040</v>
          </cell>
          <cell r="D516" t="str">
            <v>4810K</v>
          </cell>
          <cell r="F516">
            <v>162010.93</v>
          </cell>
          <cell r="G516">
            <v>162010.93</v>
          </cell>
        </row>
        <row r="517">
          <cell r="C517" t="str">
            <v>00B040 Total</v>
          </cell>
          <cell r="E517">
            <v>0</v>
          </cell>
          <cell r="F517">
            <v>1159437.1299999999</v>
          </cell>
          <cell r="G517">
            <v>1159437.1299999999</v>
          </cell>
        </row>
        <row r="518">
          <cell r="C518" t="str">
            <v>00B041</v>
          </cell>
          <cell r="D518" t="str">
            <v>4810K</v>
          </cell>
          <cell r="F518">
            <v>506317.42</v>
          </cell>
          <cell r="G518">
            <v>506317.42</v>
          </cell>
        </row>
        <row r="519">
          <cell r="C519" t="str">
            <v>00B041</v>
          </cell>
          <cell r="D519" t="str">
            <v>4810K</v>
          </cell>
          <cell r="F519">
            <v>509572.72</v>
          </cell>
          <cell r="G519">
            <v>509572.72</v>
          </cell>
        </row>
        <row r="520">
          <cell r="C520" t="str">
            <v>00B041</v>
          </cell>
          <cell r="D520" t="str">
            <v>4810K</v>
          </cell>
          <cell r="F520">
            <v>542381.21</v>
          </cell>
          <cell r="G520">
            <v>542381.21</v>
          </cell>
        </row>
        <row r="521">
          <cell r="C521" t="str">
            <v>00B041</v>
          </cell>
          <cell r="D521" t="str">
            <v>4810K</v>
          </cell>
          <cell r="F521">
            <v>618348.81000000006</v>
          </cell>
          <cell r="G521">
            <v>618348.81000000006</v>
          </cell>
        </row>
        <row r="522">
          <cell r="C522" t="str">
            <v>00B041</v>
          </cell>
          <cell r="D522" t="str">
            <v>4810K</v>
          </cell>
          <cell r="F522">
            <v>625519.71</v>
          </cell>
          <cell r="G522">
            <v>625519.71</v>
          </cell>
        </row>
        <row r="523">
          <cell r="C523" t="str">
            <v>00B041</v>
          </cell>
          <cell r="D523" t="str">
            <v>4810K</v>
          </cell>
          <cell r="F523">
            <v>630353.67000000004</v>
          </cell>
          <cell r="G523">
            <v>630353.67000000004</v>
          </cell>
        </row>
        <row r="524">
          <cell r="C524" t="str">
            <v>00B041</v>
          </cell>
          <cell r="D524" t="str">
            <v>4810K</v>
          </cell>
          <cell r="F524">
            <v>637679.85</v>
          </cell>
          <cell r="G524">
            <v>637679.85</v>
          </cell>
        </row>
        <row r="525">
          <cell r="C525" t="str">
            <v>00B041</v>
          </cell>
          <cell r="D525" t="str">
            <v>4810K</v>
          </cell>
          <cell r="F525">
            <v>638625.12</v>
          </cell>
          <cell r="G525">
            <v>638625.12</v>
          </cell>
        </row>
        <row r="526">
          <cell r="C526" t="str">
            <v>00B041</v>
          </cell>
          <cell r="D526" t="str">
            <v>4810K</v>
          </cell>
          <cell r="F526">
            <v>659585.35</v>
          </cell>
          <cell r="G526">
            <v>659585.35</v>
          </cell>
        </row>
        <row r="527">
          <cell r="C527" t="str">
            <v>00B041</v>
          </cell>
          <cell r="D527" t="str">
            <v>4810K</v>
          </cell>
          <cell r="F527">
            <v>669060.27</v>
          </cell>
          <cell r="G527">
            <v>669060.27</v>
          </cell>
        </row>
        <row r="528">
          <cell r="C528" t="str">
            <v>00B041</v>
          </cell>
          <cell r="D528" t="str">
            <v>4810K</v>
          </cell>
          <cell r="F528">
            <v>670169.14</v>
          </cell>
          <cell r="G528">
            <v>670169.14</v>
          </cell>
        </row>
        <row r="529">
          <cell r="C529" t="str">
            <v>00B041</v>
          </cell>
          <cell r="D529" t="str">
            <v>4810K</v>
          </cell>
          <cell r="F529">
            <v>708012.89</v>
          </cell>
          <cell r="G529">
            <v>708012.89</v>
          </cell>
        </row>
        <row r="530">
          <cell r="C530" t="str">
            <v>00B041 Total</v>
          </cell>
          <cell r="E530">
            <v>0</v>
          </cell>
          <cell r="F530">
            <v>7415626.1599999983</v>
          </cell>
          <cell r="G530">
            <v>7415626.1599999983</v>
          </cell>
        </row>
        <row r="531">
          <cell r="C531" t="str">
            <v>00B049</v>
          </cell>
          <cell r="D531" t="str">
            <v>4810K</v>
          </cell>
          <cell r="F531">
            <v>64.91</v>
          </cell>
          <cell r="G531">
            <v>64.91</v>
          </cell>
        </row>
        <row r="532">
          <cell r="C532" t="str">
            <v>00B049</v>
          </cell>
          <cell r="D532" t="str">
            <v>4810K</v>
          </cell>
          <cell r="F532">
            <v>69.540000000000006</v>
          </cell>
          <cell r="G532">
            <v>69.540000000000006</v>
          </cell>
        </row>
        <row r="533">
          <cell r="C533" t="str">
            <v>00B049</v>
          </cell>
          <cell r="D533" t="str">
            <v>4810K</v>
          </cell>
          <cell r="F533">
            <v>74.17</v>
          </cell>
          <cell r="G533">
            <v>74.17</v>
          </cell>
        </row>
        <row r="534">
          <cell r="C534" t="str">
            <v>00B049</v>
          </cell>
          <cell r="D534" t="str">
            <v>4810K</v>
          </cell>
          <cell r="F534">
            <v>76.489999999999995</v>
          </cell>
          <cell r="G534">
            <v>76.489999999999995</v>
          </cell>
        </row>
        <row r="535">
          <cell r="C535" t="str">
            <v>00B049</v>
          </cell>
          <cell r="D535" t="str">
            <v>4810K</v>
          </cell>
          <cell r="F535">
            <v>102.48</v>
          </cell>
          <cell r="G535">
            <v>102.48</v>
          </cell>
        </row>
        <row r="536">
          <cell r="C536" t="str">
            <v>00B049</v>
          </cell>
          <cell r="D536" t="str">
            <v>4810K</v>
          </cell>
          <cell r="F536">
            <v>139.4</v>
          </cell>
          <cell r="G536">
            <v>139.4</v>
          </cell>
        </row>
        <row r="537">
          <cell r="C537" t="str">
            <v>00B049</v>
          </cell>
          <cell r="D537" t="str">
            <v>4810K</v>
          </cell>
          <cell r="F537">
            <v>176.04</v>
          </cell>
          <cell r="G537">
            <v>176.04</v>
          </cell>
        </row>
        <row r="538">
          <cell r="C538" t="str">
            <v>00B049</v>
          </cell>
          <cell r="D538" t="str">
            <v>4810K</v>
          </cell>
          <cell r="F538">
            <v>545.69000000000005</v>
          </cell>
          <cell r="G538">
            <v>545.69000000000005</v>
          </cell>
        </row>
        <row r="539">
          <cell r="C539" t="str">
            <v>00B049</v>
          </cell>
          <cell r="D539" t="str">
            <v>4810K</v>
          </cell>
          <cell r="F539">
            <v>548.11</v>
          </cell>
          <cell r="G539">
            <v>548.11</v>
          </cell>
        </row>
        <row r="540">
          <cell r="C540" t="str">
            <v>00B049</v>
          </cell>
          <cell r="D540" t="str">
            <v>4810K</v>
          </cell>
          <cell r="F540">
            <v>941.87</v>
          </cell>
          <cell r="G540">
            <v>941.87</v>
          </cell>
        </row>
        <row r="541">
          <cell r="C541" t="str">
            <v>00B049</v>
          </cell>
          <cell r="D541" t="str">
            <v>4810K</v>
          </cell>
          <cell r="F541">
            <v>1067.19</v>
          </cell>
          <cell r="G541">
            <v>1067.19</v>
          </cell>
        </row>
        <row r="542">
          <cell r="C542" t="str">
            <v>00B049</v>
          </cell>
          <cell r="D542" t="str">
            <v>4810K</v>
          </cell>
          <cell r="F542">
            <v>1360.75</v>
          </cell>
          <cell r="G542">
            <v>1360.75</v>
          </cell>
        </row>
        <row r="543">
          <cell r="C543" t="str">
            <v>00B049 Total</v>
          </cell>
          <cell r="E543">
            <v>0</v>
          </cell>
          <cell r="F543">
            <v>5166.6399999999994</v>
          </cell>
          <cell r="G543">
            <v>5166.6399999999994</v>
          </cell>
        </row>
        <row r="544">
          <cell r="C544" t="str">
            <v>00B070</v>
          </cell>
          <cell r="D544" t="str">
            <v>4810K</v>
          </cell>
          <cell r="F544">
            <v>125.86</v>
          </cell>
          <cell r="G544">
            <v>125.86</v>
          </cell>
        </row>
        <row r="545">
          <cell r="C545" t="str">
            <v>00B070</v>
          </cell>
          <cell r="D545" t="str">
            <v>4810K</v>
          </cell>
          <cell r="F545">
            <v>1191.56</v>
          </cell>
          <cell r="G545">
            <v>1191.56</v>
          </cell>
        </row>
        <row r="546">
          <cell r="C546" t="str">
            <v>00B070</v>
          </cell>
          <cell r="D546" t="str">
            <v>4810K</v>
          </cell>
          <cell r="F546">
            <v>1903.19</v>
          </cell>
          <cell r="G546">
            <v>1903.19</v>
          </cell>
        </row>
        <row r="547">
          <cell r="C547" t="str">
            <v>00B070</v>
          </cell>
          <cell r="D547" t="str">
            <v>4810K</v>
          </cell>
          <cell r="F547">
            <v>2397</v>
          </cell>
          <cell r="G547">
            <v>2397</v>
          </cell>
        </row>
        <row r="548">
          <cell r="C548" t="str">
            <v>00B070</v>
          </cell>
          <cell r="D548" t="str">
            <v>4810K</v>
          </cell>
          <cell r="F548">
            <v>2748.94</v>
          </cell>
          <cell r="G548">
            <v>2748.94</v>
          </cell>
        </row>
        <row r="549">
          <cell r="C549" t="str">
            <v>00B070</v>
          </cell>
          <cell r="D549" t="str">
            <v>4810K</v>
          </cell>
          <cell r="F549">
            <v>3491.3</v>
          </cell>
          <cell r="G549">
            <v>3491.3</v>
          </cell>
        </row>
        <row r="550">
          <cell r="C550" t="str">
            <v>00B070</v>
          </cell>
          <cell r="D550" t="str">
            <v>4810K</v>
          </cell>
          <cell r="F550">
            <v>3787.85</v>
          </cell>
          <cell r="G550">
            <v>3787.85</v>
          </cell>
        </row>
        <row r="551">
          <cell r="C551" t="str">
            <v>00B070</v>
          </cell>
          <cell r="D551" t="str">
            <v>4810K</v>
          </cell>
          <cell r="F551">
            <v>3955.85</v>
          </cell>
          <cell r="G551">
            <v>3955.85</v>
          </cell>
        </row>
        <row r="552">
          <cell r="C552" t="str">
            <v>00B070 Total</v>
          </cell>
          <cell r="E552">
            <v>0</v>
          </cell>
          <cell r="F552">
            <v>19601.55</v>
          </cell>
          <cell r="G552">
            <v>19601.55</v>
          </cell>
        </row>
        <row r="553">
          <cell r="C553" t="str">
            <v>00B161</v>
          </cell>
          <cell r="D553" t="str">
            <v>4810K</v>
          </cell>
          <cell r="E553">
            <v>95471.19</v>
          </cell>
          <cell r="G553">
            <v>-95471.19</v>
          </cell>
        </row>
        <row r="554">
          <cell r="C554" t="str">
            <v>00B161</v>
          </cell>
          <cell r="D554" t="str">
            <v>4810K</v>
          </cell>
          <cell r="F554">
            <v>79494.259999999995</v>
          </cell>
          <cell r="G554">
            <v>79494.259999999995</v>
          </cell>
        </row>
        <row r="555">
          <cell r="C555" t="str">
            <v>00B161</v>
          </cell>
          <cell r="D555" t="str">
            <v>4810K</v>
          </cell>
          <cell r="F555">
            <v>90972.6</v>
          </cell>
          <cell r="G555">
            <v>90972.6</v>
          </cell>
        </row>
        <row r="556">
          <cell r="C556" t="str">
            <v>00B161</v>
          </cell>
          <cell r="D556" t="str">
            <v>4810K</v>
          </cell>
          <cell r="F556">
            <v>99082.41</v>
          </cell>
          <cell r="G556">
            <v>99082.41</v>
          </cell>
        </row>
        <row r="557">
          <cell r="C557" t="str">
            <v>00B161</v>
          </cell>
          <cell r="D557" t="str">
            <v>4810K</v>
          </cell>
          <cell r="F557">
            <v>102705.54</v>
          </cell>
          <cell r="G557">
            <v>102705.54</v>
          </cell>
        </row>
        <row r="558">
          <cell r="C558" t="str">
            <v>00B161</v>
          </cell>
          <cell r="D558" t="str">
            <v>4810K</v>
          </cell>
          <cell r="F558">
            <v>123799.05</v>
          </cell>
          <cell r="G558">
            <v>123799.05</v>
          </cell>
        </row>
        <row r="559">
          <cell r="C559" t="str">
            <v>00B161</v>
          </cell>
          <cell r="D559" t="str">
            <v>4810K</v>
          </cell>
          <cell r="F559">
            <v>127970.9</v>
          </cell>
          <cell r="G559">
            <v>127970.9</v>
          </cell>
        </row>
        <row r="560">
          <cell r="C560" t="str">
            <v>00B161</v>
          </cell>
          <cell r="D560" t="str">
            <v>4810K</v>
          </cell>
          <cell r="F560">
            <v>171968.69</v>
          </cell>
          <cell r="G560">
            <v>171968.69</v>
          </cell>
        </row>
        <row r="561">
          <cell r="C561" t="str">
            <v>00B161</v>
          </cell>
          <cell r="D561" t="str">
            <v>4810K</v>
          </cell>
          <cell r="F561">
            <v>219251.91</v>
          </cell>
          <cell r="G561">
            <v>219251.91</v>
          </cell>
        </row>
        <row r="562">
          <cell r="C562" t="str">
            <v>00B161</v>
          </cell>
          <cell r="D562" t="str">
            <v>4810K</v>
          </cell>
          <cell r="F562">
            <v>352890.88</v>
          </cell>
          <cell r="G562">
            <v>352890.88</v>
          </cell>
        </row>
        <row r="563">
          <cell r="C563" t="str">
            <v>00B161</v>
          </cell>
          <cell r="D563" t="str">
            <v>4810K</v>
          </cell>
          <cell r="F563">
            <v>395662.27</v>
          </cell>
          <cell r="G563">
            <v>395662.27</v>
          </cell>
        </row>
        <row r="564">
          <cell r="C564" t="str">
            <v>00B161</v>
          </cell>
          <cell r="D564" t="str">
            <v>4810K</v>
          </cell>
          <cell r="F564">
            <v>528778.01</v>
          </cell>
          <cell r="G564">
            <v>528778.01</v>
          </cell>
        </row>
        <row r="565">
          <cell r="C565" t="str">
            <v>00B161</v>
          </cell>
          <cell r="D565" t="str">
            <v>4810K</v>
          </cell>
          <cell r="F565">
            <v>533889.52</v>
          </cell>
          <cell r="G565">
            <v>533889.52</v>
          </cell>
        </row>
        <row r="566">
          <cell r="C566" t="str">
            <v>00B161 Total</v>
          </cell>
          <cell r="E566">
            <v>95471.19</v>
          </cell>
          <cell r="F566">
            <v>2826466.04</v>
          </cell>
          <cell r="G566">
            <v>2730994.85</v>
          </cell>
        </row>
        <row r="567">
          <cell r="C567" t="str">
            <v>00B162</v>
          </cell>
          <cell r="D567" t="str">
            <v>4810K</v>
          </cell>
          <cell r="F567">
            <v>262533.82</v>
          </cell>
          <cell r="G567">
            <v>262533.82</v>
          </cell>
        </row>
        <row r="568">
          <cell r="C568" t="str">
            <v>00B162</v>
          </cell>
          <cell r="D568" t="str">
            <v>4810K</v>
          </cell>
          <cell r="F568">
            <v>389575.06</v>
          </cell>
          <cell r="G568">
            <v>389575.06</v>
          </cell>
        </row>
        <row r="569">
          <cell r="C569" t="str">
            <v>00B162</v>
          </cell>
          <cell r="D569" t="str">
            <v>4810K</v>
          </cell>
          <cell r="F569">
            <v>437353.68</v>
          </cell>
          <cell r="G569">
            <v>437353.68</v>
          </cell>
        </row>
        <row r="570">
          <cell r="C570" t="str">
            <v>00B162</v>
          </cell>
          <cell r="D570" t="str">
            <v>4810K</v>
          </cell>
          <cell r="F570">
            <v>457478.93</v>
          </cell>
          <cell r="G570">
            <v>457478.93</v>
          </cell>
        </row>
        <row r="571">
          <cell r="C571" t="str">
            <v>00B162</v>
          </cell>
          <cell r="D571" t="str">
            <v>4810K</v>
          </cell>
          <cell r="F571">
            <v>469730.44</v>
          </cell>
          <cell r="G571">
            <v>469730.44</v>
          </cell>
        </row>
        <row r="572">
          <cell r="C572" t="str">
            <v>00B162</v>
          </cell>
          <cell r="D572" t="str">
            <v>4810K</v>
          </cell>
          <cell r="F572">
            <v>514283.61</v>
          </cell>
          <cell r="G572">
            <v>514283.61</v>
          </cell>
        </row>
        <row r="573">
          <cell r="C573" t="str">
            <v>00B162</v>
          </cell>
          <cell r="D573" t="str">
            <v>4810K</v>
          </cell>
          <cell r="F573">
            <v>539786.93000000005</v>
          </cell>
          <cell r="G573">
            <v>539786.93000000005</v>
          </cell>
        </row>
        <row r="574">
          <cell r="C574" t="str">
            <v>00B162</v>
          </cell>
          <cell r="D574" t="str">
            <v>4810K</v>
          </cell>
          <cell r="F574">
            <v>574631.80000000005</v>
          </cell>
          <cell r="G574">
            <v>574631.80000000005</v>
          </cell>
        </row>
        <row r="575">
          <cell r="C575" t="str">
            <v>00B162</v>
          </cell>
          <cell r="D575" t="str">
            <v>4810K</v>
          </cell>
          <cell r="F575">
            <v>576963.75</v>
          </cell>
          <cell r="G575">
            <v>576963.75</v>
          </cell>
        </row>
        <row r="576">
          <cell r="C576" t="str">
            <v>00B162</v>
          </cell>
          <cell r="D576" t="str">
            <v>4810K</v>
          </cell>
          <cell r="F576">
            <v>1061791.78</v>
          </cell>
          <cell r="G576">
            <v>1061791.78</v>
          </cell>
        </row>
        <row r="577">
          <cell r="C577" t="str">
            <v>00B162</v>
          </cell>
          <cell r="D577" t="str">
            <v>4810K</v>
          </cell>
          <cell r="F577">
            <v>1301064.3700000001</v>
          </cell>
          <cell r="G577">
            <v>1301064.3700000001</v>
          </cell>
        </row>
        <row r="578">
          <cell r="C578" t="str">
            <v>00B162</v>
          </cell>
          <cell r="D578" t="str">
            <v>4810K</v>
          </cell>
          <cell r="F578">
            <v>1384918.34</v>
          </cell>
          <cell r="G578">
            <v>1384918.34</v>
          </cell>
        </row>
        <row r="579">
          <cell r="C579" t="str">
            <v>00B162 Total</v>
          </cell>
          <cell r="E579">
            <v>0</v>
          </cell>
          <cell r="F579">
            <v>7970112.5100000007</v>
          </cell>
          <cell r="G579">
            <v>7970112.5100000007</v>
          </cell>
        </row>
        <row r="580">
          <cell r="C580" t="str">
            <v>00B461</v>
          </cell>
          <cell r="D580" t="str">
            <v>4810K</v>
          </cell>
          <cell r="F580">
            <v>25805.32</v>
          </cell>
          <cell r="G580">
            <v>25805.32</v>
          </cell>
        </row>
        <row r="581">
          <cell r="C581" t="str">
            <v>00B461</v>
          </cell>
          <cell r="D581" t="str">
            <v>4810K</v>
          </cell>
          <cell r="F581">
            <v>26042.63</v>
          </cell>
          <cell r="G581">
            <v>26042.63</v>
          </cell>
        </row>
        <row r="582">
          <cell r="C582" t="str">
            <v>00B461</v>
          </cell>
          <cell r="D582" t="str">
            <v>4810K</v>
          </cell>
          <cell r="F582">
            <v>37169.67</v>
          </cell>
          <cell r="G582">
            <v>37169.67</v>
          </cell>
        </row>
        <row r="583">
          <cell r="C583" t="str">
            <v>00B461</v>
          </cell>
          <cell r="D583" t="str">
            <v>4810K</v>
          </cell>
          <cell r="F583">
            <v>40656.559999999998</v>
          </cell>
          <cell r="G583">
            <v>40656.559999999998</v>
          </cell>
        </row>
        <row r="584">
          <cell r="C584" t="str">
            <v>00B461</v>
          </cell>
          <cell r="D584" t="str">
            <v>4810K</v>
          </cell>
          <cell r="F584">
            <v>40968.36</v>
          </cell>
          <cell r="G584">
            <v>40968.36</v>
          </cell>
        </row>
        <row r="585">
          <cell r="C585" t="str">
            <v>00B461</v>
          </cell>
          <cell r="D585" t="str">
            <v>4810K</v>
          </cell>
          <cell r="F585">
            <v>92234.33</v>
          </cell>
          <cell r="G585">
            <v>92234.33</v>
          </cell>
        </row>
        <row r="586">
          <cell r="C586" t="str">
            <v>00B461</v>
          </cell>
          <cell r="D586" t="str">
            <v>4810K</v>
          </cell>
          <cell r="F586">
            <v>118190.38</v>
          </cell>
          <cell r="G586">
            <v>118190.38</v>
          </cell>
        </row>
        <row r="587">
          <cell r="C587" t="str">
            <v>00B461</v>
          </cell>
          <cell r="D587" t="str">
            <v>4810K</v>
          </cell>
          <cell r="F587">
            <v>140910.68</v>
          </cell>
          <cell r="G587">
            <v>140910.68</v>
          </cell>
        </row>
        <row r="588">
          <cell r="C588" t="str">
            <v>00B461</v>
          </cell>
          <cell r="D588" t="str">
            <v>4810K</v>
          </cell>
          <cell r="F588">
            <v>209966.97</v>
          </cell>
          <cell r="G588">
            <v>209966.97</v>
          </cell>
        </row>
        <row r="589">
          <cell r="C589" t="str">
            <v>00B461</v>
          </cell>
          <cell r="D589" t="str">
            <v>4810K</v>
          </cell>
          <cell r="F589">
            <v>291120.21999999997</v>
          </cell>
          <cell r="G589">
            <v>291120.21999999997</v>
          </cell>
        </row>
        <row r="590">
          <cell r="C590" t="str">
            <v>00B461</v>
          </cell>
          <cell r="D590" t="str">
            <v>4810K</v>
          </cell>
          <cell r="F590">
            <v>321874.33</v>
          </cell>
          <cell r="G590">
            <v>321874.33</v>
          </cell>
        </row>
        <row r="591">
          <cell r="C591" t="str">
            <v>00B461</v>
          </cell>
          <cell r="D591" t="str">
            <v>4810K</v>
          </cell>
          <cell r="F591">
            <v>327999</v>
          </cell>
          <cell r="G591">
            <v>327999</v>
          </cell>
        </row>
        <row r="592">
          <cell r="C592" t="str">
            <v>00B461 Total</v>
          </cell>
          <cell r="E592">
            <v>0</v>
          </cell>
          <cell r="F592">
            <v>1672938.45</v>
          </cell>
          <cell r="G592">
            <v>1672938.45</v>
          </cell>
        </row>
        <row r="593">
          <cell r="C593" t="str">
            <v>00B462</v>
          </cell>
          <cell r="D593" t="str">
            <v>4810K</v>
          </cell>
          <cell r="E593">
            <v>18601.71</v>
          </cell>
          <cell r="G593">
            <v>-18601.71</v>
          </cell>
        </row>
        <row r="594">
          <cell r="C594" t="str">
            <v>00B462</v>
          </cell>
          <cell r="D594" t="str">
            <v>4810K</v>
          </cell>
          <cell r="E594">
            <v>13155.91</v>
          </cell>
          <cell r="G594">
            <v>-13155.91</v>
          </cell>
        </row>
        <row r="595">
          <cell r="C595" t="str">
            <v>00B462</v>
          </cell>
          <cell r="D595" t="str">
            <v>4810K</v>
          </cell>
          <cell r="E595">
            <v>8798.31</v>
          </cell>
          <cell r="G595">
            <v>-8798.31</v>
          </cell>
        </row>
        <row r="596">
          <cell r="C596" t="str">
            <v>00B462</v>
          </cell>
          <cell r="D596" t="str">
            <v>4810K</v>
          </cell>
          <cell r="E596">
            <v>4830.46</v>
          </cell>
          <cell r="G596">
            <v>-4830.46</v>
          </cell>
        </row>
        <row r="597">
          <cell r="C597" t="str">
            <v>00B462</v>
          </cell>
          <cell r="D597" t="str">
            <v>4810K</v>
          </cell>
          <cell r="E597">
            <v>2116.67</v>
          </cell>
          <cell r="G597">
            <v>-2116.67</v>
          </cell>
        </row>
        <row r="598">
          <cell r="C598" t="str">
            <v>00B462</v>
          </cell>
          <cell r="D598" t="str">
            <v>4810K</v>
          </cell>
          <cell r="E598">
            <v>910.45</v>
          </cell>
          <cell r="G598">
            <v>-910.45</v>
          </cell>
        </row>
        <row r="599">
          <cell r="C599" t="str">
            <v>00B462</v>
          </cell>
          <cell r="D599" t="str">
            <v>4810K</v>
          </cell>
          <cell r="E599">
            <v>401.43</v>
          </cell>
          <cell r="G599">
            <v>-401.43</v>
          </cell>
        </row>
        <row r="600">
          <cell r="C600" t="str">
            <v>00B462</v>
          </cell>
          <cell r="D600" t="str">
            <v>4810K</v>
          </cell>
          <cell r="F600">
            <v>536286.81999999995</v>
          </cell>
          <cell r="G600">
            <v>536286.81999999995</v>
          </cell>
        </row>
        <row r="601">
          <cell r="C601" t="str">
            <v>00B462</v>
          </cell>
          <cell r="D601" t="str">
            <v>4810K</v>
          </cell>
          <cell r="F601">
            <v>578211.02</v>
          </cell>
          <cell r="G601">
            <v>578211.02</v>
          </cell>
        </row>
        <row r="602">
          <cell r="C602" t="str">
            <v>00B462</v>
          </cell>
          <cell r="D602" t="str">
            <v>4810K</v>
          </cell>
          <cell r="F602">
            <v>699238.79</v>
          </cell>
          <cell r="G602">
            <v>699238.79</v>
          </cell>
        </row>
        <row r="603">
          <cell r="C603" t="str">
            <v>00B462</v>
          </cell>
          <cell r="D603" t="str">
            <v>4810K</v>
          </cell>
          <cell r="F603">
            <v>725612.12</v>
          </cell>
          <cell r="G603">
            <v>725612.12</v>
          </cell>
        </row>
        <row r="604">
          <cell r="C604" t="str">
            <v>00B462</v>
          </cell>
          <cell r="D604" t="str">
            <v>4810K</v>
          </cell>
          <cell r="F604">
            <v>740212.73</v>
          </cell>
          <cell r="G604">
            <v>740212.73</v>
          </cell>
        </row>
        <row r="605">
          <cell r="C605" t="str">
            <v>00B462</v>
          </cell>
          <cell r="D605" t="str">
            <v>4810K</v>
          </cell>
          <cell r="F605">
            <v>781449.91</v>
          </cell>
          <cell r="G605">
            <v>781449.91</v>
          </cell>
        </row>
        <row r="606">
          <cell r="C606" t="str">
            <v>00B462</v>
          </cell>
          <cell r="D606" t="str">
            <v>4810K</v>
          </cell>
          <cell r="F606">
            <v>811609.42</v>
          </cell>
          <cell r="G606">
            <v>811609.42</v>
          </cell>
        </row>
        <row r="607">
          <cell r="C607" t="str">
            <v>00B462</v>
          </cell>
          <cell r="D607" t="str">
            <v>4810K</v>
          </cell>
          <cell r="F607">
            <v>1091383.04</v>
          </cell>
          <cell r="G607">
            <v>1091383.04</v>
          </cell>
        </row>
        <row r="608">
          <cell r="C608" t="str">
            <v>00B462</v>
          </cell>
          <cell r="D608" t="str">
            <v>4810K</v>
          </cell>
          <cell r="F608">
            <v>1195047.08</v>
          </cell>
          <cell r="G608">
            <v>1195047.08</v>
          </cell>
        </row>
        <row r="609">
          <cell r="C609" t="str">
            <v>00B462</v>
          </cell>
          <cell r="D609" t="str">
            <v>4810K</v>
          </cell>
          <cell r="F609">
            <v>1278478.51</v>
          </cell>
          <cell r="G609">
            <v>1278478.51</v>
          </cell>
        </row>
        <row r="610">
          <cell r="C610" t="str">
            <v>00B462</v>
          </cell>
          <cell r="D610" t="str">
            <v>4810K</v>
          </cell>
          <cell r="F610">
            <v>1379995.52</v>
          </cell>
          <cell r="G610">
            <v>1379995.52</v>
          </cell>
        </row>
        <row r="611">
          <cell r="C611" t="str">
            <v>00B462</v>
          </cell>
          <cell r="D611" t="str">
            <v>4810K</v>
          </cell>
          <cell r="F611">
            <v>1490142.66</v>
          </cell>
          <cell r="G611">
            <v>1490142.66</v>
          </cell>
        </row>
        <row r="612">
          <cell r="C612" t="str">
            <v>00B462 Total</v>
          </cell>
          <cell r="E612">
            <v>48814.939999999995</v>
          </cell>
          <cell r="F612">
            <v>11307667.620000001</v>
          </cell>
          <cell r="G612">
            <v>11258852.68</v>
          </cell>
        </row>
        <row r="613">
          <cell r="C613" t="str">
            <v>00V045</v>
          </cell>
          <cell r="D613" t="str">
            <v>4810K</v>
          </cell>
          <cell r="F613">
            <v>269930.25</v>
          </cell>
          <cell r="G613">
            <v>269930.25</v>
          </cell>
        </row>
        <row r="614">
          <cell r="C614" t="str">
            <v>00V045</v>
          </cell>
          <cell r="D614" t="str">
            <v>4810K</v>
          </cell>
          <cell r="F614">
            <v>297114.77</v>
          </cell>
          <cell r="G614">
            <v>297114.77</v>
          </cell>
        </row>
        <row r="615">
          <cell r="C615" t="str">
            <v>00V045</v>
          </cell>
          <cell r="D615" t="str">
            <v>4810K</v>
          </cell>
          <cell r="F615">
            <v>299607.09000000003</v>
          </cell>
          <cell r="G615">
            <v>299607.09000000003</v>
          </cell>
        </row>
        <row r="616">
          <cell r="C616" t="str">
            <v>00V045</v>
          </cell>
          <cell r="D616" t="str">
            <v>4810K</v>
          </cell>
          <cell r="F616">
            <v>309562.67</v>
          </cell>
          <cell r="G616">
            <v>309562.67</v>
          </cell>
        </row>
        <row r="617">
          <cell r="C617" t="str">
            <v>00V045</v>
          </cell>
          <cell r="D617" t="str">
            <v>4810K</v>
          </cell>
          <cell r="F617">
            <v>338515.8</v>
          </cell>
          <cell r="G617">
            <v>338515.8</v>
          </cell>
        </row>
        <row r="618">
          <cell r="C618" t="str">
            <v>00V045</v>
          </cell>
          <cell r="D618" t="str">
            <v>4810K</v>
          </cell>
          <cell r="F618">
            <v>371637.91</v>
          </cell>
          <cell r="G618">
            <v>371637.91</v>
          </cell>
        </row>
        <row r="619">
          <cell r="C619" t="str">
            <v>00V045</v>
          </cell>
          <cell r="D619" t="str">
            <v>4810K</v>
          </cell>
          <cell r="F619">
            <v>400894.48</v>
          </cell>
          <cell r="G619">
            <v>400894.48</v>
          </cell>
        </row>
        <row r="620">
          <cell r="C620" t="str">
            <v>00V045</v>
          </cell>
          <cell r="D620" t="str">
            <v>4810K</v>
          </cell>
          <cell r="F620">
            <v>400918.75</v>
          </cell>
          <cell r="G620">
            <v>400918.75</v>
          </cell>
        </row>
        <row r="621">
          <cell r="C621" t="str">
            <v>00V045</v>
          </cell>
          <cell r="D621" t="str">
            <v>4810K</v>
          </cell>
          <cell r="F621">
            <v>405320.19</v>
          </cell>
          <cell r="G621">
            <v>405320.19</v>
          </cell>
        </row>
        <row r="622">
          <cell r="C622" t="str">
            <v>00V045</v>
          </cell>
          <cell r="D622" t="str">
            <v>4810K</v>
          </cell>
          <cell r="F622">
            <v>408558.69</v>
          </cell>
          <cell r="G622">
            <v>408558.69</v>
          </cell>
        </row>
        <row r="623">
          <cell r="C623" t="str">
            <v>00V045</v>
          </cell>
          <cell r="D623" t="str">
            <v>4810K</v>
          </cell>
          <cell r="F623">
            <v>426260.63</v>
          </cell>
          <cell r="G623">
            <v>426260.63</v>
          </cell>
        </row>
        <row r="624">
          <cell r="C624" t="str">
            <v>00V045</v>
          </cell>
          <cell r="D624" t="str">
            <v>4810K</v>
          </cell>
          <cell r="F624">
            <v>485629.67</v>
          </cell>
          <cell r="G624">
            <v>485629.67</v>
          </cell>
        </row>
        <row r="625">
          <cell r="C625" t="str">
            <v>00V045 Total</v>
          </cell>
          <cell r="E625">
            <v>0</v>
          </cell>
          <cell r="F625">
            <v>4413950.8999999994</v>
          </cell>
          <cell r="G625">
            <v>4413950.8999999994</v>
          </cell>
        </row>
        <row r="626">
          <cell r="C626" t="str">
            <v>00V665</v>
          </cell>
          <cell r="D626" t="str">
            <v>4810K</v>
          </cell>
          <cell r="E626">
            <v>38829.26</v>
          </cell>
          <cell r="G626">
            <v>-38829.26</v>
          </cell>
        </row>
        <row r="627">
          <cell r="C627" t="str">
            <v>00V665</v>
          </cell>
          <cell r="D627" t="str">
            <v>4810K</v>
          </cell>
          <cell r="F627">
            <v>6152.43</v>
          </cell>
          <cell r="G627">
            <v>6152.43</v>
          </cell>
        </row>
        <row r="628">
          <cell r="C628" t="str">
            <v>00V665</v>
          </cell>
          <cell r="D628" t="str">
            <v>4810K</v>
          </cell>
          <cell r="F628">
            <v>6642.17</v>
          </cell>
          <cell r="G628">
            <v>6642.17</v>
          </cell>
        </row>
        <row r="629">
          <cell r="C629" t="str">
            <v>00V665</v>
          </cell>
          <cell r="D629" t="str">
            <v>4810K</v>
          </cell>
          <cell r="F629">
            <v>6910.74</v>
          </cell>
          <cell r="G629">
            <v>6910.74</v>
          </cell>
        </row>
        <row r="630">
          <cell r="C630" t="str">
            <v>00V665</v>
          </cell>
          <cell r="D630" t="str">
            <v>4810K</v>
          </cell>
          <cell r="F630">
            <v>6975.37</v>
          </cell>
          <cell r="G630">
            <v>6975.37</v>
          </cell>
        </row>
        <row r="631">
          <cell r="C631" t="str">
            <v>00V665</v>
          </cell>
          <cell r="D631" t="str">
            <v>4810K</v>
          </cell>
          <cell r="F631">
            <v>8519.48</v>
          </cell>
          <cell r="G631">
            <v>8519.48</v>
          </cell>
        </row>
        <row r="632">
          <cell r="C632" t="str">
            <v>00V665</v>
          </cell>
          <cell r="D632" t="str">
            <v>4810K</v>
          </cell>
          <cell r="F632">
            <v>17731.07</v>
          </cell>
          <cell r="G632">
            <v>17731.07</v>
          </cell>
        </row>
        <row r="633">
          <cell r="C633" t="str">
            <v>00V665</v>
          </cell>
          <cell r="D633" t="str">
            <v>4810K</v>
          </cell>
          <cell r="F633">
            <v>31587.42</v>
          </cell>
          <cell r="G633">
            <v>31587.42</v>
          </cell>
        </row>
        <row r="634">
          <cell r="C634" t="str">
            <v>00V665</v>
          </cell>
          <cell r="D634" t="str">
            <v>4810K</v>
          </cell>
          <cell r="F634">
            <v>32600.26</v>
          </cell>
          <cell r="G634">
            <v>32600.26</v>
          </cell>
        </row>
        <row r="635">
          <cell r="C635" t="str">
            <v>00V665</v>
          </cell>
          <cell r="D635" t="str">
            <v>4810K</v>
          </cell>
          <cell r="F635">
            <v>36586.870000000003</v>
          </cell>
          <cell r="G635">
            <v>36586.870000000003</v>
          </cell>
        </row>
        <row r="636">
          <cell r="C636" t="str">
            <v>00V665</v>
          </cell>
          <cell r="D636" t="str">
            <v>4810K</v>
          </cell>
          <cell r="F636">
            <v>37512.69</v>
          </cell>
          <cell r="G636">
            <v>37512.69</v>
          </cell>
        </row>
        <row r="637">
          <cell r="C637" t="str">
            <v>00V665</v>
          </cell>
          <cell r="D637" t="str">
            <v>4810K</v>
          </cell>
          <cell r="F637">
            <v>38829.26</v>
          </cell>
          <cell r="G637">
            <v>38829.26</v>
          </cell>
        </row>
        <row r="638">
          <cell r="C638" t="str">
            <v>00V665</v>
          </cell>
          <cell r="D638" t="str">
            <v>4810K</v>
          </cell>
          <cell r="F638">
            <v>38829.26</v>
          </cell>
          <cell r="G638">
            <v>38829.26</v>
          </cell>
        </row>
        <row r="639">
          <cell r="C639" t="str">
            <v>00V665</v>
          </cell>
          <cell r="D639" t="str">
            <v>4810K</v>
          </cell>
          <cell r="F639">
            <v>46499.44</v>
          </cell>
          <cell r="G639">
            <v>46499.44</v>
          </cell>
        </row>
        <row r="640">
          <cell r="C640" t="str">
            <v>00V665 Total</v>
          </cell>
          <cell r="E640">
            <v>38829.26</v>
          </cell>
          <cell r="F640">
            <v>315376.46000000002</v>
          </cell>
          <cell r="G640">
            <v>276547.20000000001</v>
          </cell>
        </row>
        <row r="641">
          <cell r="C641" t="str">
            <v>00J010</v>
          </cell>
          <cell r="D641" t="str">
            <v>4820K</v>
          </cell>
          <cell r="F641">
            <v>59855.68</v>
          </cell>
          <cell r="G641">
            <v>59855.68</v>
          </cell>
        </row>
        <row r="642">
          <cell r="C642" t="str">
            <v>00J010</v>
          </cell>
          <cell r="D642" t="str">
            <v>4820K</v>
          </cell>
          <cell r="F642">
            <v>67485.919999999998</v>
          </cell>
          <cell r="G642">
            <v>67485.919999999998</v>
          </cell>
        </row>
        <row r="643">
          <cell r="C643" t="str">
            <v>00J010</v>
          </cell>
          <cell r="D643" t="str">
            <v>4820K</v>
          </cell>
          <cell r="F643">
            <v>71369.039999999994</v>
          </cell>
          <cell r="G643">
            <v>71369.039999999994</v>
          </cell>
        </row>
        <row r="644">
          <cell r="C644" t="str">
            <v>00J010</v>
          </cell>
          <cell r="D644" t="str">
            <v>4820K</v>
          </cell>
          <cell r="F644">
            <v>73083.14</v>
          </cell>
          <cell r="G644">
            <v>73083.14</v>
          </cell>
        </row>
        <row r="645">
          <cell r="C645" t="str">
            <v>00J010</v>
          </cell>
          <cell r="D645" t="str">
            <v>4820K</v>
          </cell>
          <cell r="F645">
            <v>92820.03</v>
          </cell>
          <cell r="G645">
            <v>92820.03</v>
          </cell>
        </row>
        <row r="646">
          <cell r="C646" t="str">
            <v>00J010</v>
          </cell>
          <cell r="D646" t="str">
            <v>4820K</v>
          </cell>
          <cell r="F646">
            <v>147371.18</v>
          </cell>
          <cell r="G646">
            <v>147371.18</v>
          </cell>
        </row>
        <row r="647">
          <cell r="C647" t="str">
            <v>00J010</v>
          </cell>
          <cell r="D647" t="str">
            <v>4820K</v>
          </cell>
          <cell r="F647">
            <v>169971.08</v>
          </cell>
          <cell r="G647">
            <v>169971.08</v>
          </cell>
        </row>
        <row r="648">
          <cell r="C648" t="str">
            <v>00J010</v>
          </cell>
          <cell r="D648" t="str">
            <v>4820K</v>
          </cell>
          <cell r="F648">
            <v>267687.21000000002</v>
          </cell>
          <cell r="G648">
            <v>267687.21000000002</v>
          </cell>
        </row>
        <row r="649">
          <cell r="C649" t="str">
            <v>00J010</v>
          </cell>
          <cell r="D649" t="str">
            <v>4820K</v>
          </cell>
          <cell r="F649">
            <v>283878.77</v>
          </cell>
          <cell r="G649">
            <v>283878.77</v>
          </cell>
        </row>
        <row r="650">
          <cell r="C650" t="str">
            <v>00J010</v>
          </cell>
          <cell r="D650" t="str">
            <v>4820K</v>
          </cell>
          <cell r="F650">
            <v>405767.15</v>
          </cell>
          <cell r="G650">
            <v>405767.15</v>
          </cell>
        </row>
        <row r="651">
          <cell r="C651" t="str">
            <v>00J010</v>
          </cell>
          <cell r="D651" t="str">
            <v>4820K</v>
          </cell>
          <cell r="F651">
            <v>457073.28</v>
          </cell>
          <cell r="G651">
            <v>457073.28</v>
          </cell>
        </row>
        <row r="652">
          <cell r="C652" t="str">
            <v>00J010</v>
          </cell>
          <cell r="D652" t="str">
            <v>4820K</v>
          </cell>
          <cell r="F652">
            <v>479264.72</v>
          </cell>
          <cell r="G652">
            <v>479264.72</v>
          </cell>
        </row>
        <row r="653">
          <cell r="C653" t="str">
            <v>00J010 Total</v>
          </cell>
          <cell r="E653">
            <v>0</v>
          </cell>
          <cell r="F653">
            <v>2575627.2000000002</v>
          </cell>
          <cell r="G653">
            <v>2575627.2000000002</v>
          </cell>
        </row>
        <row r="654">
          <cell r="C654" t="str">
            <v>00J015</v>
          </cell>
          <cell r="D654" t="str">
            <v>4820K</v>
          </cell>
          <cell r="F654">
            <v>25.94</v>
          </cell>
          <cell r="G654">
            <v>25.94</v>
          </cell>
        </row>
        <row r="655">
          <cell r="C655" t="str">
            <v>00J015</v>
          </cell>
          <cell r="D655" t="str">
            <v>4820K</v>
          </cell>
          <cell r="F655">
            <v>26.15</v>
          </cell>
          <cell r="G655">
            <v>26.15</v>
          </cell>
        </row>
        <row r="656">
          <cell r="C656" t="str">
            <v>00J015</v>
          </cell>
          <cell r="D656" t="str">
            <v>4820K</v>
          </cell>
          <cell r="F656">
            <v>28.32</v>
          </cell>
          <cell r="G656">
            <v>28.32</v>
          </cell>
        </row>
        <row r="657">
          <cell r="C657" t="str">
            <v>00J015</v>
          </cell>
          <cell r="D657" t="str">
            <v>4820K</v>
          </cell>
          <cell r="F657">
            <v>64.38</v>
          </cell>
          <cell r="G657">
            <v>64.38</v>
          </cell>
        </row>
        <row r="658">
          <cell r="C658" t="str">
            <v>00J015</v>
          </cell>
          <cell r="D658" t="str">
            <v>4820K</v>
          </cell>
          <cell r="F658">
            <v>165.45</v>
          </cell>
          <cell r="G658">
            <v>165.45</v>
          </cell>
        </row>
        <row r="659">
          <cell r="C659" t="str">
            <v>00J015 Total</v>
          </cell>
          <cell r="E659">
            <v>0</v>
          </cell>
          <cell r="F659">
            <v>310.24</v>
          </cell>
          <cell r="G659">
            <v>310.24</v>
          </cell>
        </row>
        <row r="660">
          <cell r="C660" t="str">
            <v>00J020</v>
          </cell>
          <cell r="D660" t="str">
            <v>4820K</v>
          </cell>
          <cell r="F660">
            <v>77.62</v>
          </cell>
          <cell r="G660">
            <v>77.62</v>
          </cell>
        </row>
        <row r="661">
          <cell r="C661" t="str">
            <v>00J020</v>
          </cell>
          <cell r="D661" t="str">
            <v>4820K</v>
          </cell>
          <cell r="F661">
            <v>92.92</v>
          </cell>
          <cell r="G661">
            <v>92.92</v>
          </cell>
        </row>
        <row r="662">
          <cell r="C662" t="str">
            <v>00J020</v>
          </cell>
          <cell r="D662" t="str">
            <v>4820K</v>
          </cell>
          <cell r="F662">
            <v>31976.23</v>
          </cell>
          <cell r="G662">
            <v>31976.23</v>
          </cell>
        </row>
        <row r="663">
          <cell r="C663" t="str">
            <v>00J020</v>
          </cell>
          <cell r="D663" t="str">
            <v>4820K</v>
          </cell>
          <cell r="F663">
            <v>33795.24</v>
          </cell>
          <cell r="G663">
            <v>33795.24</v>
          </cell>
        </row>
        <row r="664">
          <cell r="C664" t="str">
            <v>00J020</v>
          </cell>
          <cell r="D664" t="str">
            <v>4820K</v>
          </cell>
          <cell r="F664">
            <v>45381.760000000002</v>
          </cell>
          <cell r="G664">
            <v>45381.760000000002</v>
          </cell>
        </row>
        <row r="665">
          <cell r="C665" t="str">
            <v>00J020</v>
          </cell>
          <cell r="D665" t="str">
            <v>4820K</v>
          </cell>
          <cell r="F665">
            <v>51722.9</v>
          </cell>
          <cell r="G665">
            <v>51722.9</v>
          </cell>
        </row>
        <row r="666">
          <cell r="C666" t="str">
            <v>00J020</v>
          </cell>
          <cell r="D666" t="str">
            <v>4820K</v>
          </cell>
          <cell r="F666">
            <v>52045.09</v>
          </cell>
          <cell r="G666">
            <v>52045.09</v>
          </cell>
        </row>
        <row r="667">
          <cell r="C667" t="str">
            <v>00J020</v>
          </cell>
          <cell r="D667" t="str">
            <v>4820K</v>
          </cell>
          <cell r="F667">
            <v>60719.96</v>
          </cell>
          <cell r="G667">
            <v>60719.96</v>
          </cell>
        </row>
        <row r="668">
          <cell r="C668" t="str">
            <v>00J020</v>
          </cell>
          <cell r="D668" t="str">
            <v>4820K</v>
          </cell>
          <cell r="F668">
            <v>60953.7</v>
          </cell>
          <cell r="G668">
            <v>60953.7</v>
          </cell>
        </row>
        <row r="669">
          <cell r="C669" t="str">
            <v>00J020</v>
          </cell>
          <cell r="D669" t="str">
            <v>4820K</v>
          </cell>
          <cell r="F669">
            <v>61550.52</v>
          </cell>
          <cell r="G669">
            <v>61550.52</v>
          </cell>
        </row>
        <row r="670">
          <cell r="C670" t="str">
            <v>00J020</v>
          </cell>
          <cell r="D670" t="str">
            <v>4820K</v>
          </cell>
          <cell r="F670">
            <v>64368.7</v>
          </cell>
          <cell r="G670">
            <v>64368.7</v>
          </cell>
        </row>
        <row r="671">
          <cell r="C671" t="str">
            <v>00J020</v>
          </cell>
          <cell r="D671" t="str">
            <v>4820K</v>
          </cell>
          <cell r="F671">
            <v>76364.77</v>
          </cell>
          <cell r="G671">
            <v>76364.77</v>
          </cell>
        </row>
        <row r="672">
          <cell r="C672" t="str">
            <v>00J020</v>
          </cell>
          <cell r="D672" t="str">
            <v>4820K</v>
          </cell>
          <cell r="F672">
            <v>82462.350000000006</v>
          </cell>
          <cell r="G672">
            <v>82462.350000000006</v>
          </cell>
        </row>
        <row r="673">
          <cell r="C673" t="str">
            <v>00J020</v>
          </cell>
          <cell r="D673" t="str">
            <v>4820K</v>
          </cell>
          <cell r="F673">
            <v>153732.4</v>
          </cell>
          <cell r="G673">
            <v>153732.4</v>
          </cell>
        </row>
        <row r="674">
          <cell r="C674" t="str">
            <v>00J020 Total</v>
          </cell>
          <cell r="E674">
            <v>0</v>
          </cell>
          <cell r="F674">
            <v>775244.16</v>
          </cell>
          <cell r="G674">
            <v>775244.16</v>
          </cell>
        </row>
        <row r="675">
          <cell r="C675" t="str">
            <v>00J021</v>
          </cell>
          <cell r="D675" t="str">
            <v>4820K</v>
          </cell>
          <cell r="F675">
            <v>-1339812.24</v>
          </cell>
          <cell r="G675">
            <v>-1339812.24</v>
          </cell>
        </row>
        <row r="676">
          <cell r="C676" t="str">
            <v>00J021</v>
          </cell>
          <cell r="D676" t="str">
            <v>4820K</v>
          </cell>
          <cell r="F676">
            <v>-61397</v>
          </cell>
          <cell r="G676">
            <v>-61397</v>
          </cell>
        </row>
        <row r="677">
          <cell r="C677" t="str">
            <v>00J021</v>
          </cell>
          <cell r="D677" t="str">
            <v>4820K</v>
          </cell>
          <cell r="F677">
            <v>1321.03</v>
          </cell>
          <cell r="G677">
            <v>1321.03</v>
          </cell>
        </row>
        <row r="678">
          <cell r="C678" t="str">
            <v>00J021</v>
          </cell>
          <cell r="D678" t="str">
            <v>4820K</v>
          </cell>
          <cell r="F678">
            <v>2824.63</v>
          </cell>
          <cell r="G678">
            <v>2824.63</v>
          </cell>
        </row>
        <row r="679">
          <cell r="C679" t="str">
            <v>00J021</v>
          </cell>
          <cell r="D679" t="str">
            <v>4820K</v>
          </cell>
          <cell r="F679">
            <v>66245.509999999995</v>
          </cell>
          <cell r="G679">
            <v>66245.509999999995</v>
          </cell>
        </row>
        <row r="680">
          <cell r="C680" t="str">
            <v>00J021</v>
          </cell>
          <cell r="D680" t="str">
            <v>4820K</v>
          </cell>
          <cell r="F680">
            <v>181953.73</v>
          </cell>
          <cell r="G680">
            <v>181953.73</v>
          </cell>
        </row>
        <row r="681">
          <cell r="C681" t="str">
            <v>00J021</v>
          </cell>
          <cell r="D681" t="str">
            <v>4820K</v>
          </cell>
          <cell r="F681">
            <v>314711.88</v>
          </cell>
          <cell r="G681">
            <v>314711.88</v>
          </cell>
        </row>
        <row r="682">
          <cell r="C682" t="str">
            <v>00J021</v>
          </cell>
          <cell r="D682" t="str">
            <v>4820K</v>
          </cell>
          <cell r="F682">
            <v>318874.90000000002</v>
          </cell>
          <cell r="G682">
            <v>318874.90000000002</v>
          </cell>
        </row>
        <row r="683">
          <cell r="C683" t="str">
            <v>00J021</v>
          </cell>
          <cell r="D683" t="str">
            <v>4820K</v>
          </cell>
          <cell r="F683">
            <v>333579.19</v>
          </cell>
          <cell r="G683">
            <v>333579.19</v>
          </cell>
        </row>
        <row r="684">
          <cell r="C684" t="str">
            <v>00J021</v>
          </cell>
          <cell r="D684" t="str">
            <v>4820K</v>
          </cell>
          <cell r="F684">
            <v>398406.89</v>
          </cell>
          <cell r="G684">
            <v>398406.89</v>
          </cell>
        </row>
        <row r="685">
          <cell r="C685" t="str">
            <v>00J021</v>
          </cell>
          <cell r="D685" t="str">
            <v>4820K</v>
          </cell>
          <cell r="F685">
            <v>410796.12</v>
          </cell>
          <cell r="G685">
            <v>410796.12</v>
          </cell>
        </row>
        <row r="686">
          <cell r="C686" t="str">
            <v>00J021</v>
          </cell>
          <cell r="D686" t="str">
            <v>4820K</v>
          </cell>
          <cell r="F686">
            <v>444569.18</v>
          </cell>
          <cell r="G686">
            <v>444569.18</v>
          </cell>
        </row>
        <row r="687">
          <cell r="C687" t="str">
            <v>00J021</v>
          </cell>
          <cell r="D687" t="str">
            <v>4820K</v>
          </cell>
          <cell r="F687">
            <v>447767.81</v>
          </cell>
          <cell r="G687">
            <v>447767.81</v>
          </cell>
        </row>
        <row r="688">
          <cell r="C688" t="str">
            <v>00J021</v>
          </cell>
          <cell r="D688" t="str">
            <v>4820K</v>
          </cell>
          <cell r="F688">
            <v>1365822.21</v>
          </cell>
          <cell r="G688">
            <v>1365822.21</v>
          </cell>
        </row>
        <row r="689">
          <cell r="C689" t="str">
            <v>00J021</v>
          </cell>
          <cell r="D689" t="str">
            <v>4820K</v>
          </cell>
          <cell r="F689">
            <v>1819473.21</v>
          </cell>
          <cell r="G689">
            <v>1819473.21</v>
          </cell>
        </row>
        <row r="690">
          <cell r="C690" t="str">
            <v>00J021</v>
          </cell>
          <cell r="D690" t="str">
            <v>4820K</v>
          </cell>
          <cell r="F690">
            <v>2035721.19</v>
          </cell>
          <cell r="G690">
            <v>2035721.19</v>
          </cell>
        </row>
        <row r="691">
          <cell r="C691" t="str">
            <v>00J021 Total</v>
          </cell>
          <cell r="E691">
            <v>0</v>
          </cell>
          <cell r="F691">
            <v>6740858.2400000002</v>
          </cell>
          <cell r="G691">
            <v>6740858.2400000002</v>
          </cell>
        </row>
        <row r="692">
          <cell r="C692" t="str">
            <v>00J022</v>
          </cell>
          <cell r="D692" t="str">
            <v>4820K</v>
          </cell>
          <cell r="F692">
            <v>527888.01</v>
          </cell>
          <cell r="G692">
            <v>527888.01</v>
          </cell>
        </row>
        <row r="693">
          <cell r="C693" t="str">
            <v>00J022</v>
          </cell>
          <cell r="D693" t="str">
            <v>4820K</v>
          </cell>
          <cell r="F693">
            <v>657222.71</v>
          </cell>
          <cell r="G693">
            <v>657222.71</v>
          </cell>
        </row>
        <row r="694">
          <cell r="C694" t="str">
            <v>00J022</v>
          </cell>
          <cell r="D694" t="str">
            <v>4820K</v>
          </cell>
          <cell r="F694">
            <v>784890.07</v>
          </cell>
          <cell r="G694">
            <v>784890.07</v>
          </cell>
        </row>
        <row r="695">
          <cell r="C695" t="str">
            <v>00J022</v>
          </cell>
          <cell r="D695" t="str">
            <v>4820K</v>
          </cell>
          <cell r="F695">
            <v>850564.8</v>
          </cell>
          <cell r="G695">
            <v>850564.8</v>
          </cell>
        </row>
        <row r="696">
          <cell r="C696" t="str">
            <v>00J022</v>
          </cell>
          <cell r="D696" t="str">
            <v>4820K</v>
          </cell>
          <cell r="F696">
            <v>889168.73</v>
          </cell>
          <cell r="G696">
            <v>889168.73</v>
          </cell>
        </row>
        <row r="697">
          <cell r="C697" t="str">
            <v>00J022</v>
          </cell>
          <cell r="D697" t="str">
            <v>4820K</v>
          </cell>
          <cell r="F697">
            <v>952694.12</v>
          </cell>
          <cell r="G697">
            <v>952694.12</v>
          </cell>
        </row>
        <row r="698">
          <cell r="C698" t="str">
            <v>00J022</v>
          </cell>
          <cell r="D698" t="str">
            <v>4820K</v>
          </cell>
          <cell r="F698">
            <v>1529493.12</v>
          </cell>
          <cell r="G698">
            <v>1529493.12</v>
          </cell>
        </row>
        <row r="699">
          <cell r="C699" t="str">
            <v>00J022</v>
          </cell>
          <cell r="D699" t="str">
            <v>4820K</v>
          </cell>
          <cell r="F699">
            <v>1715371.53</v>
          </cell>
          <cell r="G699">
            <v>1715371.53</v>
          </cell>
        </row>
        <row r="700">
          <cell r="C700" t="str">
            <v>00J022</v>
          </cell>
          <cell r="D700" t="str">
            <v>4820K</v>
          </cell>
          <cell r="F700">
            <v>2005009.06</v>
          </cell>
          <cell r="G700">
            <v>2005009.06</v>
          </cell>
        </row>
        <row r="701">
          <cell r="C701" t="str">
            <v>00J022</v>
          </cell>
          <cell r="D701" t="str">
            <v>4820K</v>
          </cell>
          <cell r="F701">
            <v>2040557.96</v>
          </cell>
          <cell r="G701">
            <v>2040557.96</v>
          </cell>
        </row>
        <row r="702">
          <cell r="C702" t="str">
            <v>00J022</v>
          </cell>
          <cell r="D702" t="str">
            <v>4820K</v>
          </cell>
          <cell r="F702">
            <v>2200200.67</v>
          </cell>
          <cell r="G702">
            <v>2200200.67</v>
          </cell>
        </row>
        <row r="703">
          <cell r="C703" t="str">
            <v>00J022</v>
          </cell>
          <cell r="D703" t="str">
            <v>4820K</v>
          </cell>
          <cell r="F703">
            <v>2410022.59</v>
          </cell>
          <cell r="G703">
            <v>2410022.59</v>
          </cell>
        </row>
        <row r="704">
          <cell r="C704" t="str">
            <v>00J022</v>
          </cell>
          <cell r="D704" t="str">
            <v>4820K</v>
          </cell>
          <cell r="F704">
            <v>2592258.7799999998</v>
          </cell>
          <cell r="G704">
            <v>2592258.7799999998</v>
          </cell>
        </row>
        <row r="705">
          <cell r="C705" t="str">
            <v>00J022</v>
          </cell>
          <cell r="D705" t="str">
            <v>4820K</v>
          </cell>
          <cell r="F705">
            <v>3324964.24</v>
          </cell>
          <cell r="G705">
            <v>3324964.24</v>
          </cell>
        </row>
        <row r="706">
          <cell r="C706" t="str">
            <v>00J022</v>
          </cell>
          <cell r="D706" t="str">
            <v>4820K</v>
          </cell>
          <cell r="F706">
            <v>3683309.37</v>
          </cell>
          <cell r="G706">
            <v>3683309.37</v>
          </cell>
        </row>
        <row r="707">
          <cell r="C707" t="str">
            <v>00J022</v>
          </cell>
          <cell r="D707" t="str">
            <v>4820K</v>
          </cell>
          <cell r="F707">
            <v>4569801.34</v>
          </cell>
          <cell r="G707">
            <v>4569801.34</v>
          </cell>
        </row>
        <row r="708">
          <cell r="C708" t="str">
            <v>00J022 Total</v>
          </cell>
          <cell r="E708">
            <v>0</v>
          </cell>
          <cell r="F708">
            <v>30733417.100000001</v>
          </cell>
          <cell r="G708">
            <v>30733417.100000001</v>
          </cell>
        </row>
        <row r="709">
          <cell r="C709" t="str">
            <v>00J024</v>
          </cell>
          <cell r="D709" t="str">
            <v>4820K</v>
          </cell>
          <cell r="F709">
            <v>45.24</v>
          </cell>
          <cell r="G709">
            <v>45.24</v>
          </cell>
        </row>
        <row r="710">
          <cell r="C710" t="str">
            <v>00J024</v>
          </cell>
          <cell r="D710" t="str">
            <v>4820K</v>
          </cell>
          <cell r="F710">
            <v>45.24</v>
          </cell>
          <cell r="G710">
            <v>45.24</v>
          </cell>
        </row>
        <row r="711">
          <cell r="C711" t="str">
            <v>00J024</v>
          </cell>
          <cell r="D711" t="str">
            <v>4820K</v>
          </cell>
          <cell r="F711">
            <v>46.43</v>
          </cell>
          <cell r="G711">
            <v>46.43</v>
          </cell>
        </row>
        <row r="712">
          <cell r="C712" t="str">
            <v>00J024</v>
          </cell>
          <cell r="D712" t="str">
            <v>4820K</v>
          </cell>
          <cell r="F712">
            <v>46.74</v>
          </cell>
          <cell r="G712">
            <v>46.74</v>
          </cell>
        </row>
        <row r="713">
          <cell r="C713" t="str">
            <v>00J024</v>
          </cell>
          <cell r="D713" t="str">
            <v>4820K</v>
          </cell>
          <cell r="F713">
            <v>46.74</v>
          </cell>
          <cell r="G713">
            <v>46.74</v>
          </cell>
        </row>
        <row r="714">
          <cell r="C714" t="str">
            <v>00J024</v>
          </cell>
          <cell r="D714" t="str">
            <v>4820K</v>
          </cell>
          <cell r="F714">
            <v>48.24</v>
          </cell>
          <cell r="G714">
            <v>48.24</v>
          </cell>
        </row>
        <row r="715">
          <cell r="C715" t="str">
            <v>00J024</v>
          </cell>
          <cell r="D715" t="str">
            <v>4820K</v>
          </cell>
          <cell r="F715">
            <v>51.28</v>
          </cell>
          <cell r="G715">
            <v>51.28</v>
          </cell>
        </row>
        <row r="716">
          <cell r="C716" t="str">
            <v>00J024</v>
          </cell>
          <cell r="D716" t="str">
            <v>4820K</v>
          </cell>
          <cell r="F716">
            <v>93.69</v>
          </cell>
          <cell r="G716">
            <v>93.69</v>
          </cell>
        </row>
        <row r="717">
          <cell r="C717" t="str">
            <v>00J024</v>
          </cell>
          <cell r="D717" t="str">
            <v>4820K</v>
          </cell>
          <cell r="F717">
            <v>146.97</v>
          </cell>
          <cell r="G717">
            <v>146.97</v>
          </cell>
        </row>
        <row r="718">
          <cell r="C718" t="str">
            <v>00J024</v>
          </cell>
          <cell r="D718" t="str">
            <v>4820K</v>
          </cell>
          <cell r="F718">
            <v>147.72</v>
          </cell>
          <cell r="G718">
            <v>147.72</v>
          </cell>
        </row>
        <row r="719">
          <cell r="C719" t="str">
            <v>00J024</v>
          </cell>
          <cell r="D719" t="str">
            <v>4820K</v>
          </cell>
          <cell r="F719">
            <v>280.75</v>
          </cell>
          <cell r="G719">
            <v>280.75</v>
          </cell>
        </row>
        <row r="720">
          <cell r="C720" t="str">
            <v>00J024</v>
          </cell>
          <cell r="D720" t="str">
            <v>4820K</v>
          </cell>
          <cell r="F720">
            <v>321</v>
          </cell>
          <cell r="G720">
            <v>321</v>
          </cell>
        </row>
        <row r="721">
          <cell r="C721" t="str">
            <v>00J024 Total</v>
          </cell>
          <cell r="E721">
            <v>0</v>
          </cell>
          <cell r="F721">
            <v>1320.04</v>
          </cell>
          <cell r="G721">
            <v>1320.04</v>
          </cell>
        </row>
        <row r="722">
          <cell r="C722" t="str">
            <v>00J030</v>
          </cell>
          <cell r="D722" t="str">
            <v>4820K</v>
          </cell>
          <cell r="F722">
            <v>6000.35</v>
          </cell>
          <cell r="G722">
            <v>6000.35</v>
          </cell>
        </row>
        <row r="723">
          <cell r="C723" t="str">
            <v>00J030</v>
          </cell>
          <cell r="D723" t="str">
            <v>4820K</v>
          </cell>
          <cell r="F723">
            <v>25716.26</v>
          </cell>
          <cell r="G723">
            <v>25716.26</v>
          </cell>
        </row>
        <row r="724">
          <cell r="C724" t="str">
            <v>00J030</v>
          </cell>
          <cell r="D724" t="str">
            <v>4820K</v>
          </cell>
          <cell r="F724">
            <v>26552.74</v>
          </cell>
          <cell r="G724">
            <v>26552.74</v>
          </cell>
        </row>
        <row r="725">
          <cell r="C725" t="str">
            <v>00J030</v>
          </cell>
          <cell r="D725" t="str">
            <v>4820K</v>
          </cell>
          <cell r="F725">
            <v>30751.1</v>
          </cell>
          <cell r="G725">
            <v>30751.1</v>
          </cell>
        </row>
        <row r="726">
          <cell r="C726" t="str">
            <v>00J030</v>
          </cell>
          <cell r="D726" t="str">
            <v>4820K</v>
          </cell>
          <cell r="F726">
            <v>56457.36</v>
          </cell>
          <cell r="G726">
            <v>56457.36</v>
          </cell>
        </row>
        <row r="727">
          <cell r="C727" t="str">
            <v>00J030</v>
          </cell>
          <cell r="D727" t="str">
            <v>4820K</v>
          </cell>
          <cell r="F727">
            <v>72238.53</v>
          </cell>
          <cell r="G727">
            <v>72238.53</v>
          </cell>
        </row>
        <row r="728">
          <cell r="C728" t="str">
            <v>00J030</v>
          </cell>
          <cell r="D728" t="str">
            <v>4820K</v>
          </cell>
          <cell r="F728">
            <v>92971.98</v>
          </cell>
          <cell r="G728">
            <v>92971.98</v>
          </cell>
        </row>
        <row r="729">
          <cell r="C729" t="str">
            <v>00J030</v>
          </cell>
          <cell r="D729" t="str">
            <v>4820K</v>
          </cell>
          <cell r="F729">
            <v>141687.71</v>
          </cell>
          <cell r="G729">
            <v>141687.71</v>
          </cell>
        </row>
        <row r="730">
          <cell r="C730" t="str">
            <v>00J030</v>
          </cell>
          <cell r="D730" t="str">
            <v>4820K</v>
          </cell>
          <cell r="F730">
            <v>152724.12</v>
          </cell>
          <cell r="G730">
            <v>152724.12</v>
          </cell>
        </row>
        <row r="731">
          <cell r="C731" t="str">
            <v>00J030</v>
          </cell>
          <cell r="D731" t="str">
            <v>4820K</v>
          </cell>
          <cell r="F731">
            <v>226098.64</v>
          </cell>
          <cell r="G731">
            <v>226098.64</v>
          </cell>
        </row>
        <row r="732">
          <cell r="C732" t="str">
            <v>00J030</v>
          </cell>
          <cell r="D732" t="str">
            <v>4820K</v>
          </cell>
          <cell r="F732">
            <v>249070.04</v>
          </cell>
          <cell r="G732">
            <v>249070.04</v>
          </cell>
        </row>
        <row r="733">
          <cell r="C733" t="str">
            <v>00J030</v>
          </cell>
          <cell r="D733" t="str">
            <v>4820K</v>
          </cell>
          <cell r="F733">
            <v>262935.81</v>
          </cell>
          <cell r="G733">
            <v>262935.81</v>
          </cell>
        </row>
        <row r="734">
          <cell r="C734" t="str">
            <v>00J030 Total</v>
          </cell>
          <cell r="E734">
            <v>0</v>
          </cell>
          <cell r="F734">
            <v>1343204.6400000001</v>
          </cell>
          <cell r="G734">
            <v>1343204.6400000001</v>
          </cell>
        </row>
        <row r="735">
          <cell r="C735" t="str">
            <v>00J040</v>
          </cell>
          <cell r="D735" t="str">
            <v>4820K</v>
          </cell>
          <cell r="F735">
            <v>1533.72</v>
          </cell>
          <cell r="G735">
            <v>1533.72</v>
          </cell>
        </row>
        <row r="736">
          <cell r="C736" t="str">
            <v>00J040</v>
          </cell>
          <cell r="D736" t="str">
            <v>4820K</v>
          </cell>
          <cell r="F736">
            <v>7822.71</v>
          </cell>
          <cell r="G736">
            <v>7822.71</v>
          </cell>
        </row>
        <row r="737">
          <cell r="C737" t="str">
            <v>00J040</v>
          </cell>
          <cell r="D737" t="str">
            <v>4820K</v>
          </cell>
          <cell r="F737">
            <v>28449.54</v>
          </cell>
          <cell r="G737">
            <v>28449.54</v>
          </cell>
        </row>
        <row r="738">
          <cell r="C738" t="str">
            <v>00J040</v>
          </cell>
          <cell r="D738" t="str">
            <v>4820K</v>
          </cell>
          <cell r="F738">
            <v>28823.03</v>
          </cell>
          <cell r="G738">
            <v>28823.03</v>
          </cell>
        </row>
        <row r="739">
          <cell r="C739" t="str">
            <v>00J040</v>
          </cell>
          <cell r="D739" t="str">
            <v>4820K</v>
          </cell>
          <cell r="F739">
            <v>30768.34</v>
          </cell>
          <cell r="G739">
            <v>30768.34</v>
          </cell>
        </row>
        <row r="740">
          <cell r="C740" t="str">
            <v>00J040</v>
          </cell>
          <cell r="D740" t="str">
            <v>4820K</v>
          </cell>
          <cell r="F740">
            <v>32058.92</v>
          </cell>
          <cell r="G740">
            <v>32058.92</v>
          </cell>
        </row>
        <row r="741">
          <cell r="C741" t="str">
            <v>00J040</v>
          </cell>
          <cell r="D741" t="str">
            <v>4820K</v>
          </cell>
          <cell r="F741">
            <v>37375.49</v>
          </cell>
          <cell r="G741">
            <v>37375.49</v>
          </cell>
        </row>
        <row r="742">
          <cell r="C742" t="str">
            <v>00J040</v>
          </cell>
          <cell r="D742" t="str">
            <v>4820K</v>
          </cell>
          <cell r="F742">
            <v>42756.17</v>
          </cell>
          <cell r="G742">
            <v>42756.17</v>
          </cell>
        </row>
        <row r="743">
          <cell r="C743" t="str">
            <v>00J040</v>
          </cell>
          <cell r="D743" t="str">
            <v>4820K</v>
          </cell>
          <cell r="F743">
            <v>44257.21</v>
          </cell>
          <cell r="G743">
            <v>44257.21</v>
          </cell>
        </row>
        <row r="744">
          <cell r="C744" t="str">
            <v>00J040</v>
          </cell>
          <cell r="D744" t="str">
            <v>4820K</v>
          </cell>
          <cell r="F744">
            <v>61345.53</v>
          </cell>
          <cell r="G744">
            <v>61345.53</v>
          </cell>
        </row>
        <row r="745">
          <cell r="C745" t="str">
            <v>00J040</v>
          </cell>
          <cell r="D745" t="str">
            <v>4820K</v>
          </cell>
          <cell r="F745">
            <v>94625.16</v>
          </cell>
          <cell r="G745">
            <v>94625.16</v>
          </cell>
        </row>
        <row r="746">
          <cell r="C746" t="str">
            <v>00J040</v>
          </cell>
          <cell r="D746" t="str">
            <v>4820K</v>
          </cell>
          <cell r="F746">
            <v>160332.15</v>
          </cell>
          <cell r="G746">
            <v>160332.15</v>
          </cell>
        </row>
        <row r="747">
          <cell r="C747" t="str">
            <v>00J040 Total</v>
          </cell>
          <cell r="E747">
            <v>0</v>
          </cell>
          <cell r="F747">
            <v>570147.97</v>
          </cell>
          <cell r="G747">
            <v>570147.97</v>
          </cell>
        </row>
        <row r="748">
          <cell r="C748" t="str">
            <v>00J041</v>
          </cell>
          <cell r="D748" t="str">
            <v>4820K</v>
          </cell>
          <cell r="F748">
            <v>408.19</v>
          </cell>
          <cell r="G748">
            <v>408.19</v>
          </cell>
        </row>
        <row r="749">
          <cell r="C749" t="str">
            <v>00J041</v>
          </cell>
          <cell r="D749" t="str">
            <v>4820K</v>
          </cell>
          <cell r="F749">
            <v>1063.45</v>
          </cell>
          <cell r="G749">
            <v>1063.45</v>
          </cell>
        </row>
        <row r="750">
          <cell r="C750" t="str">
            <v>00J041</v>
          </cell>
          <cell r="D750" t="str">
            <v>4820K</v>
          </cell>
          <cell r="F750">
            <v>1633.15</v>
          </cell>
          <cell r="G750">
            <v>1633.15</v>
          </cell>
        </row>
        <row r="751">
          <cell r="C751" t="str">
            <v>00J041</v>
          </cell>
          <cell r="D751" t="str">
            <v>4820K</v>
          </cell>
          <cell r="F751">
            <v>1965.56</v>
          </cell>
          <cell r="G751">
            <v>1965.56</v>
          </cell>
        </row>
        <row r="752">
          <cell r="C752" t="str">
            <v>00J041</v>
          </cell>
          <cell r="D752" t="str">
            <v>4820K</v>
          </cell>
          <cell r="F752">
            <v>2349.9499999999998</v>
          </cell>
          <cell r="G752">
            <v>2349.9499999999998</v>
          </cell>
        </row>
        <row r="753">
          <cell r="C753" t="str">
            <v>00J041</v>
          </cell>
          <cell r="D753" t="str">
            <v>4820K</v>
          </cell>
          <cell r="F753">
            <v>2737.84</v>
          </cell>
          <cell r="G753">
            <v>2737.84</v>
          </cell>
        </row>
        <row r="754">
          <cell r="C754" t="str">
            <v>00J041</v>
          </cell>
          <cell r="D754" t="str">
            <v>4820K</v>
          </cell>
          <cell r="F754">
            <v>2934.24</v>
          </cell>
          <cell r="G754">
            <v>2934.24</v>
          </cell>
        </row>
        <row r="755">
          <cell r="C755" t="str">
            <v>00J041</v>
          </cell>
          <cell r="D755" t="str">
            <v>4820K</v>
          </cell>
          <cell r="F755">
            <v>3662.57</v>
          </cell>
          <cell r="G755">
            <v>3662.57</v>
          </cell>
        </row>
        <row r="756">
          <cell r="C756" t="str">
            <v>00J041</v>
          </cell>
          <cell r="D756" t="str">
            <v>4820K</v>
          </cell>
          <cell r="F756">
            <v>3978.17</v>
          </cell>
          <cell r="G756">
            <v>3978.17</v>
          </cell>
        </row>
        <row r="757">
          <cell r="C757" t="str">
            <v>00J041</v>
          </cell>
          <cell r="D757" t="str">
            <v>4820K</v>
          </cell>
          <cell r="F757">
            <v>7246.49</v>
          </cell>
          <cell r="G757">
            <v>7246.49</v>
          </cell>
        </row>
        <row r="758">
          <cell r="C758" t="str">
            <v>00J041</v>
          </cell>
          <cell r="D758" t="str">
            <v>4820K</v>
          </cell>
          <cell r="F758">
            <v>11030.02</v>
          </cell>
          <cell r="G758">
            <v>11030.02</v>
          </cell>
        </row>
        <row r="759">
          <cell r="C759" t="str">
            <v>00J041 Total</v>
          </cell>
          <cell r="E759">
            <v>0</v>
          </cell>
          <cell r="F759">
            <v>39009.630000000005</v>
          </cell>
          <cell r="G759">
            <v>39009.630000000005</v>
          </cell>
        </row>
        <row r="760">
          <cell r="C760" t="str">
            <v>00J080</v>
          </cell>
          <cell r="D760" t="str">
            <v>4820K</v>
          </cell>
          <cell r="F760">
            <v>21541.79</v>
          </cell>
          <cell r="G760">
            <v>21541.79</v>
          </cell>
        </row>
        <row r="761">
          <cell r="C761" t="str">
            <v>00J080</v>
          </cell>
          <cell r="D761" t="str">
            <v>4820K</v>
          </cell>
          <cell r="F761">
            <v>22742.69</v>
          </cell>
          <cell r="G761">
            <v>22742.69</v>
          </cell>
        </row>
        <row r="762">
          <cell r="C762" t="str">
            <v>00J080</v>
          </cell>
          <cell r="D762" t="str">
            <v>4820K</v>
          </cell>
          <cell r="F762">
            <v>24732.560000000001</v>
          </cell>
          <cell r="G762">
            <v>24732.560000000001</v>
          </cell>
        </row>
        <row r="763">
          <cell r="C763" t="str">
            <v>00J080</v>
          </cell>
          <cell r="D763" t="str">
            <v>4820K</v>
          </cell>
          <cell r="F763">
            <v>28047.31</v>
          </cell>
          <cell r="G763">
            <v>28047.31</v>
          </cell>
        </row>
        <row r="764">
          <cell r="C764" t="str">
            <v>00J080</v>
          </cell>
          <cell r="D764" t="str">
            <v>4820K</v>
          </cell>
          <cell r="F764">
            <v>31994.34</v>
          </cell>
          <cell r="G764">
            <v>31994.34</v>
          </cell>
        </row>
        <row r="765">
          <cell r="C765" t="str">
            <v>00J080</v>
          </cell>
          <cell r="D765" t="str">
            <v>4820K</v>
          </cell>
          <cell r="F765">
            <v>38304.69</v>
          </cell>
          <cell r="G765">
            <v>38304.69</v>
          </cell>
        </row>
        <row r="766">
          <cell r="C766" t="str">
            <v>00J080</v>
          </cell>
          <cell r="D766" t="str">
            <v>4820K</v>
          </cell>
          <cell r="F766">
            <v>39122.78</v>
          </cell>
          <cell r="G766">
            <v>39122.78</v>
          </cell>
        </row>
        <row r="767">
          <cell r="C767" t="str">
            <v>00J080</v>
          </cell>
          <cell r="D767" t="str">
            <v>4820K</v>
          </cell>
          <cell r="F767">
            <v>40896.639999999999</v>
          </cell>
          <cell r="G767">
            <v>40896.639999999999</v>
          </cell>
        </row>
        <row r="768">
          <cell r="C768" t="str">
            <v>00J080</v>
          </cell>
          <cell r="D768" t="str">
            <v>4820K</v>
          </cell>
          <cell r="F768">
            <v>43191.07</v>
          </cell>
          <cell r="G768">
            <v>43191.07</v>
          </cell>
        </row>
        <row r="769">
          <cell r="C769" t="str">
            <v>00J080</v>
          </cell>
          <cell r="D769" t="str">
            <v>4820K</v>
          </cell>
          <cell r="F769">
            <v>43290.2</v>
          </cell>
          <cell r="G769">
            <v>43290.2</v>
          </cell>
        </row>
        <row r="770">
          <cell r="C770" t="str">
            <v>00J080</v>
          </cell>
          <cell r="D770" t="str">
            <v>4820K</v>
          </cell>
          <cell r="F770">
            <v>51256.36</v>
          </cell>
          <cell r="G770">
            <v>51256.36</v>
          </cell>
        </row>
        <row r="771">
          <cell r="C771" t="str">
            <v>00J080</v>
          </cell>
          <cell r="D771" t="str">
            <v>4820K</v>
          </cell>
          <cell r="F771">
            <v>58856.59</v>
          </cell>
          <cell r="G771">
            <v>58856.59</v>
          </cell>
        </row>
        <row r="772">
          <cell r="C772" t="str">
            <v>00J080 Total</v>
          </cell>
          <cell r="E772">
            <v>0</v>
          </cell>
          <cell r="F772">
            <v>443977.02</v>
          </cell>
          <cell r="G772">
            <v>443977.02</v>
          </cell>
        </row>
        <row r="773">
          <cell r="C773" t="str">
            <v>00J261</v>
          </cell>
          <cell r="D773" t="str">
            <v>4820K</v>
          </cell>
          <cell r="F773">
            <v>22779.89</v>
          </cell>
          <cell r="G773">
            <v>22779.89</v>
          </cell>
        </row>
        <row r="774">
          <cell r="C774" t="str">
            <v>00J261</v>
          </cell>
          <cell r="D774" t="str">
            <v>4820K</v>
          </cell>
          <cell r="F774">
            <v>50702.36</v>
          </cell>
          <cell r="G774">
            <v>50702.36</v>
          </cell>
        </row>
        <row r="775">
          <cell r="C775" t="str">
            <v>00J261</v>
          </cell>
          <cell r="D775" t="str">
            <v>4820K</v>
          </cell>
          <cell r="F775">
            <v>52175.91</v>
          </cell>
          <cell r="G775">
            <v>52175.91</v>
          </cell>
        </row>
        <row r="776">
          <cell r="C776" t="str">
            <v>00J261</v>
          </cell>
          <cell r="D776" t="str">
            <v>4820K</v>
          </cell>
          <cell r="F776">
            <v>56274.07</v>
          </cell>
          <cell r="G776">
            <v>56274.07</v>
          </cell>
        </row>
        <row r="777">
          <cell r="C777" t="str">
            <v>00J261</v>
          </cell>
          <cell r="D777" t="str">
            <v>4820K</v>
          </cell>
          <cell r="F777">
            <v>135388.63</v>
          </cell>
          <cell r="G777">
            <v>135388.63</v>
          </cell>
        </row>
        <row r="778">
          <cell r="C778" t="str">
            <v>00J261</v>
          </cell>
          <cell r="D778" t="str">
            <v>4820K</v>
          </cell>
          <cell r="F778">
            <v>293650.31</v>
          </cell>
          <cell r="G778">
            <v>293650.31</v>
          </cell>
        </row>
        <row r="779">
          <cell r="C779" t="str">
            <v>00J261</v>
          </cell>
          <cell r="D779" t="str">
            <v>4820K</v>
          </cell>
          <cell r="F779">
            <v>306704.93</v>
          </cell>
          <cell r="G779">
            <v>306704.93</v>
          </cell>
        </row>
        <row r="780">
          <cell r="C780" t="str">
            <v>00J261</v>
          </cell>
          <cell r="D780" t="str">
            <v>4820K</v>
          </cell>
          <cell r="F780">
            <v>521405.42</v>
          </cell>
          <cell r="G780">
            <v>521405.42</v>
          </cell>
        </row>
        <row r="781">
          <cell r="C781" t="str">
            <v>00J261</v>
          </cell>
          <cell r="D781" t="str">
            <v>4820K</v>
          </cell>
          <cell r="F781">
            <v>992734.57</v>
          </cell>
          <cell r="G781">
            <v>992734.57</v>
          </cell>
        </row>
        <row r="782">
          <cell r="C782" t="str">
            <v>00J261</v>
          </cell>
          <cell r="D782" t="str">
            <v>4820K</v>
          </cell>
          <cell r="F782">
            <v>1126076.93</v>
          </cell>
          <cell r="G782">
            <v>1126076.93</v>
          </cell>
        </row>
        <row r="783">
          <cell r="C783" t="str">
            <v>00J261</v>
          </cell>
          <cell r="D783" t="str">
            <v>4820K</v>
          </cell>
          <cell r="F783">
            <v>1526498.39</v>
          </cell>
          <cell r="G783">
            <v>1526498.39</v>
          </cell>
        </row>
        <row r="784">
          <cell r="C784" t="str">
            <v>00J261</v>
          </cell>
          <cell r="D784" t="str">
            <v>4820K</v>
          </cell>
          <cell r="F784">
            <v>1658944.95</v>
          </cell>
          <cell r="G784">
            <v>1658944.95</v>
          </cell>
        </row>
        <row r="785">
          <cell r="C785" t="str">
            <v>00J261 Total</v>
          </cell>
          <cell r="E785">
            <v>0</v>
          </cell>
          <cell r="F785">
            <v>6743336.3599999994</v>
          </cell>
          <cell r="G785">
            <v>6743336.3599999994</v>
          </cell>
        </row>
        <row r="786">
          <cell r="C786" t="str">
            <v>00J262</v>
          </cell>
          <cell r="D786" t="str">
            <v>4820K</v>
          </cell>
          <cell r="E786">
            <v>318344.40000000002</v>
          </cell>
          <cell r="G786">
            <v>-318344.40000000002</v>
          </cell>
        </row>
        <row r="787">
          <cell r="C787" t="str">
            <v>00J262</v>
          </cell>
          <cell r="D787" t="str">
            <v>4820K</v>
          </cell>
          <cell r="E787">
            <v>300052.36</v>
          </cell>
          <cell r="G787">
            <v>-300052.36</v>
          </cell>
        </row>
        <row r="788">
          <cell r="C788" t="str">
            <v>00J262</v>
          </cell>
          <cell r="D788" t="str">
            <v>4820K</v>
          </cell>
          <cell r="E788">
            <v>281901.15999999997</v>
          </cell>
          <cell r="G788">
            <v>-281901.15999999997</v>
          </cell>
        </row>
        <row r="789">
          <cell r="C789" t="str">
            <v>00J262</v>
          </cell>
          <cell r="D789" t="str">
            <v>4820K</v>
          </cell>
          <cell r="E789">
            <v>63789.84</v>
          </cell>
          <cell r="G789">
            <v>-63789.84</v>
          </cell>
        </row>
        <row r="790">
          <cell r="C790" t="str">
            <v>00J262</v>
          </cell>
          <cell r="D790" t="str">
            <v>4820K</v>
          </cell>
          <cell r="E790">
            <v>38641.96</v>
          </cell>
          <cell r="G790">
            <v>-38641.96</v>
          </cell>
        </row>
        <row r="791">
          <cell r="C791" t="str">
            <v>00J262</v>
          </cell>
          <cell r="D791" t="str">
            <v>4820K</v>
          </cell>
          <cell r="E791">
            <v>25855.11</v>
          </cell>
          <cell r="G791">
            <v>-25855.11</v>
          </cell>
        </row>
        <row r="792">
          <cell r="C792" t="str">
            <v>00J262</v>
          </cell>
          <cell r="D792" t="str">
            <v>4820K</v>
          </cell>
          <cell r="E792">
            <v>9458.83</v>
          </cell>
          <cell r="G792">
            <v>-9458.83</v>
          </cell>
        </row>
        <row r="793">
          <cell r="C793" t="str">
            <v>00J262</v>
          </cell>
          <cell r="D793" t="str">
            <v>4820K</v>
          </cell>
          <cell r="F793">
            <v>637458.93999999994</v>
          </cell>
          <cell r="G793">
            <v>637458.93999999994</v>
          </cell>
        </row>
        <row r="794">
          <cell r="C794" t="str">
            <v>00J262</v>
          </cell>
          <cell r="D794" t="str">
            <v>4820K</v>
          </cell>
          <cell r="F794">
            <v>839406.83</v>
          </cell>
          <cell r="G794">
            <v>839406.83</v>
          </cell>
        </row>
        <row r="795">
          <cell r="C795" t="str">
            <v>00J262</v>
          </cell>
          <cell r="D795" t="str">
            <v>4820K</v>
          </cell>
          <cell r="F795">
            <v>841738.58</v>
          </cell>
          <cell r="G795">
            <v>841738.58</v>
          </cell>
        </row>
        <row r="796">
          <cell r="C796" t="str">
            <v>00J262</v>
          </cell>
          <cell r="D796" t="str">
            <v>4820K</v>
          </cell>
          <cell r="F796">
            <v>871759.46</v>
          </cell>
          <cell r="G796">
            <v>871759.46</v>
          </cell>
        </row>
        <row r="797">
          <cell r="C797" t="str">
            <v>00J262</v>
          </cell>
          <cell r="D797" t="str">
            <v>4820K</v>
          </cell>
          <cell r="F797">
            <v>882973.97</v>
          </cell>
          <cell r="G797">
            <v>882973.97</v>
          </cell>
        </row>
        <row r="798">
          <cell r="C798" t="str">
            <v>00J262</v>
          </cell>
          <cell r="D798" t="str">
            <v>4820K</v>
          </cell>
          <cell r="F798">
            <v>1045202.28</v>
          </cell>
          <cell r="G798">
            <v>1045202.28</v>
          </cell>
        </row>
        <row r="799">
          <cell r="C799" t="str">
            <v>00J262</v>
          </cell>
          <cell r="D799" t="str">
            <v>4820K</v>
          </cell>
          <cell r="F799">
            <v>2123607.9900000002</v>
          </cell>
          <cell r="G799">
            <v>2123607.9900000002</v>
          </cell>
        </row>
        <row r="800">
          <cell r="C800" t="str">
            <v>00J262</v>
          </cell>
          <cell r="D800" t="str">
            <v>4820K</v>
          </cell>
          <cell r="F800">
            <v>2253514.4900000002</v>
          </cell>
          <cell r="G800">
            <v>2253514.4900000002</v>
          </cell>
        </row>
        <row r="801">
          <cell r="C801" t="str">
            <v>00J262</v>
          </cell>
          <cell r="D801" t="str">
            <v>4820K</v>
          </cell>
          <cell r="F801">
            <v>4456093.88</v>
          </cell>
          <cell r="G801">
            <v>4456093.88</v>
          </cell>
        </row>
        <row r="802">
          <cell r="C802" t="str">
            <v>00J262</v>
          </cell>
          <cell r="D802" t="str">
            <v>4820K</v>
          </cell>
          <cell r="F802">
            <v>5893388.6600000001</v>
          </cell>
          <cell r="G802">
            <v>5893388.6600000001</v>
          </cell>
        </row>
        <row r="803">
          <cell r="C803" t="str">
            <v>00J262</v>
          </cell>
          <cell r="D803" t="str">
            <v>4820K</v>
          </cell>
          <cell r="F803">
            <v>6036106.8799999999</v>
          </cell>
          <cell r="G803">
            <v>6036106.8799999999</v>
          </cell>
        </row>
        <row r="804">
          <cell r="C804" t="str">
            <v>00J262</v>
          </cell>
          <cell r="D804" t="str">
            <v>4820K</v>
          </cell>
          <cell r="F804">
            <v>6208692.7800000003</v>
          </cell>
          <cell r="G804">
            <v>6208692.7800000003</v>
          </cell>
        </row>
        <row r="805">
          <cell r="C805" t="str">
            <v>00J262 Total</v>
          </cell>
          <cell r="E805">
            <v>1038043.6599999998</v>
          </cell>
          <cell r="F805">
            <v>32089944.740000002</v>
          </cell>
          <cell r="G805">
            <v>31051901.080000002</v>
          </cell>
        </row>
        <row r="806">
          <cell r="C806" t="str">
            <v>00J266</v>
          </cell>
          <cell r="D806" t="str">
            <v>4820K</v>
          </cell>
          <cell r="F806">
            <v>-26463.48</v>
          </cell>
          <cell r="G806">
            <v>-26463.48</v>
          </cell>
        </row>
        <row r="807">
          <cell r="C807" t="str">
            <v>00J266</v>
          </cell>
          <cell r="D807" t="str">
            <v>4820K</v>
          </cell>
          <cell r="F807">
            <v>17405.98</v>
          </cell>
          <cell r="G807">
            <v>17405.98</v>
          </cell>
        </row>
        <row r="808">
          <cell r="C808" t="str">
            <v>00J266</v>
          </cell>
          <cell r="D808" t="str">
            <v>4820K</v>
          </cell>
          <cell r="F808">
            <v>21189.72</v>
          </cell>
          <cell r="G808">
            <v>21189.72</v>
          </cell>
        </row>
        <row r="809">
          <cell r="C809" t="str">
            <v>00J266</v>
          </cell>
          <cell r="D809" t="str">
            <v>4820K</v>
          </cell>
          <cell r="F809">
            <v>23365.23</v>
          </cell>
          <cell r="G809">
            <v>23365.23</v>
          </cell>
        </row>
        <row r="810">
          <cell r="C810" t="str">
            <v>00J266</v>
          </cell>
          <cell r="D810" t="str">
            <v>4820K</v>
          </cell>
          <cell r="F810">
            <v>24650.75</v>
          </cell>
          <cell r="G810">
            <v>24650.75</v>
          </cell>
        </row>
        <row r="811">
          <cell r="C811" t="str">
            <v>00J266</v>
          </cell>
          <cell r="D811" t="str">
            <v>4820K</v>
          </cell>
          <cell r="F811">
            <v>28535.200000000001</v>
          </cell>
          <cell r="G811">
            <v>28535.200000000001</v>
          </cell>
        </row>
        <row r="812">
          <cell r="C812" t="str">
            <v>00J266</v>
          </cell>
          <cell r="D812" t="str">
            <v>4820K</v>
          </cell>
          <cell r="F812">
            <v>36184.6</v>
          </cell>
          <cell r="G812">
            <v>36184.6</v>
          </cell>
        </row>
        <row r="813">
          <cell r="C813" t="str">
            <v>00J266</v>
          </cell>
          <cell r="D813" t="str">
            <v>4820K</v>
          </cell>
          <cell r="F813">
            <v>63481.69</v>
          </cell>
          <cell r="G813">
            <v>63481.69</v>
          </cell>
        </row>
        <row r="814">
          <cell r="C814" t="str">
            <v>00J266</v>
          </cell>
          <cell r="D814" t="str">
            <v>4820K</v>
          </cell>
          <cell r="F814">
            <v>116103.86</v>
          </cell>
          <cell r="G814">
            <v>116103.86</v>
          </cell>
        </row>
        <row r="815">
          <cell r="C815" t="str">
            <v>00J266</v>
          </cell>
          <cell r="D815" t="str">
            <v>4820K</v>
          </cell>
          <cell r="F815">
            <v>214020.09</v>
          </cell>
          <cell r="G815">
            <v>214020.09</v>
          </cell>
        </row>
        <row r="816">
          <cell r="C816" t="str">
            <v>00J266</v>
          </cell>
          <cell r="D816" t="str">
            <v>4820K</v>
          </cell>
          <cell r="F816">
            <v>216981.01</v>
          </cell>
          <cell r="G816">
            <v>216981.01</v>
          </cell>
        </row>
        <row r="817">
          <cell r="C817" t="str">
            <v>00J266</v>
          </cell>
          <cell r="D817" t="str">
            <v>4820K</v>
          </cell>
          <cell r="F817">
            <v>238388.92</v>
          </cell>
          <cell r="G817">
            <v>238388.92</v>
          </cell>
        </row>
        <row r="818">
          <cell r="C818" t="str">
            <v>00J266 Total</v>
          </cell>
          <cell r="E818">
            <v>0</v>
          </cell>
          <cell r="F818">
            <v>973843.57000000007</v>
          </cell>
          <cell r="G818">
            <v>973843.57000000007</v>
          </cell>
        </row>
        <row r="819">
          <cell r="C819" t="str">
            <v>00J267</v>
          </cell>
          <cell r="D819" t="str">
            <v>4820K</v>
          </cell>
          <cell r="F819">
            <v>7049.03</v>
          </cell>
          <cell r="G819">
            <v>7049.03</v>
          </cell>
        </row>
        <row r="820">
          <cell r="C820" t="str">
            <v>00J267</v>
          </cell>
          <cell r="D820" t="str">
            <v>4820K</v>
          </cell>
          <cell r="F820">
            <v>8555.14</v>
          </cell>
          <cell r="G820">
            <v>8555.14</v>
          </cell>
        </row>
        <row r="821">
          <cell r="C821" t="str">
            <v>00J267</v>
          </cell>
          <cell r="D821" t="str">
            <v>4820K</v>
          </cell>
          <cell r="F821">
            <v>11132.02</v>
          </cell>
          <cell r="G821">
            <v>11132.02</v>
          </cell>
        </row>
        <row r="822">
          <cell r="C822" t="str">
            <v>00J267</v>
          </cell>
          <cell r="D822" t="str">
            <v>4820K</v>
          </cell>
          <cell r="F822">
            <v>13107.13</v>
          </cell>
          <cell r="G822">
            <v>13107.13</v>
          </cell>
        </row>
        <row r="823">
          <cell r="C823" t="str">
            <v>00J267</v>
          </cell>
          <cell r="D823" t="str">
            <v>4820K</v>
          </cell>
          <cell r="F823">
            <v>15817.41</v>
          </cell>
          <cell r="G823">
            <v>15817.41</v>
          </cell>
        </row>
        <row r="824">
          <cell r="C824" t="str">
            <v>00J267</v>
          </cell>
          <cell r="D824" t="str">
            <v>4820K</v>
          </cell>
          <cell r="F824">
            <v>36310.94</v>
          </cell>
          <cell r="G824">
            <v>36310.94</v>
          </cell>
        </row>
        <row r="825">
          <cell r="C825" t="str">
            <v>00J267</v>
          </cell>
          <cell r="D825" t="str">
            <v>4820K</v>
          </cell>
          <cell r="F825">
            <v>47463.519999999997</v>
          </cell>
          <cell r="G825">
            <v>47463.519999999997</v>
          </cell>
        </row>
        <row r="826">
          <cell r="C826" t="str">
            <v>00J267</v>
          </cell>
          <cell r="D826" t="str">
            <v>4820K</v>
          </cell>
          <cell r="F826">
            <v>96944.33</v>
          </cell>
          <cell r="G826">
            <v>96944.33</v>
          </cell>
        </row>
        <row r="827">
          <cell r="C827" t="str">
            <v>00J267</v>
          </cell>
          <cell r="D827" t="str">
            <v>4820K</v>
          </cell>
          <cell r="F827">
            <v>98409.55</v>
          </cell>
          <cell r="G827">
            <v>98409.55</v>
          </cell>
        </row>
        <row r="828">
          <cell r="C828" t="str">
            <v>00J267</v>
          </cell>
          <cell r="D828" t="str">
            <v>4820K</v>
          </cell>
          <cell r="F828">
            <v>151946.07</v>
          </cell>
          <cell r="G828">
            <v>151946.07</v>
          </cell>
        </row>
        <row r="829">
          <cell r="C829" t="str">
            <v>00J267 Total</v>
          </cell>
          <cell r="E829">
            <v>0</v>
          </cell>
          <cell r="F829">
            <v>486735.14</v>
          </cell>
          <cell r="G829">
            <v>486735.14</v>
          </cell>
        </row>
        <row r="830">
          <cell r="C830" t="str">
            <v>00J268</v>
          </cell>
          <cell r="D830" t="str">
            <v>4820K</v>
          </cell>
          <cell r="F830">
            <v>81684.990000000005</v>
          </cell>
          <cell r="G830">
            <v>81684.990000000005</v>
          </cell>
        </row>
        <row r="831">
          <cell r="C831" t="str">
            <v>00J268</v>
          </cell>
          <cell r="D831" t="str">
            <v>4820K</v>
          </cell>
          <cell r="F831">
            <v>441681.39</v>
          </cell>
          <cell r="G831">
            <v>441681.39</v>
          </cell>
        </row>
        <row r="832">
          <cell r="C832" t="str">
            <v>00J268</v>
          </cell>
          <cell r="D832" t="str">
            <v>4820K</v>
          </cell>
          <cell r="F832">
            <v>474972.2</v>
          </cell>
          <cell r="G832">
            <v>474972.2</v>
          </cell>
        </row>
        <row r="833">
          <cell r="C833" t="str">
            <v>00J268</v>
          </cell>
          <cell r="D833" t="str">
            <v>4820K</v>
          </cell>
          <cell r="F833">
            <v>481214.94</v>
          </cell>
          <cell r="G833">
            <v>481214.94</v>
          </cell>
        </row>
        <row r="834">
          <cell r="C834" t="str">
            <v>00J268</v>
          </cell>
          <cell r="D834" t="str">
            <v>4820K</v>
          </cell>
          <cell r="F834">
            <v>491773.11</v>
          </cell>
          <cell r="G834">
            <v>491773.11</v>
          </cell>
        </row>
        <row r="835">
          <cell r="C835" t="str">
            <v>00J268</v>
          </cell>
          <cell r="D835" t="str">
            <v>4820K</v>
          </cell>
          <cell r="F835">
            <v>566383.23</v>
          </cell>
          <cell r="G835">
            <v>566383.23</v>
          </cell>
        </row>
        <row r="836">
          <cell r="C836" t="str">
            <v>00J268</v>
          </cell>
          <cell r="D836" t="str">
            <v>4820K</v>
          </cell>
          <cell r="F836">
            <v>800530.03</v>
          </cell>
          <cell r="G836">
            <v>800530.03</v>
          </cell>
        </row>
        <row r="837">
          <cell r="C837" t="str">
            <v>00J268</v>
          </cell>
          <cell r="D837" t="str">
            <v>4820K</v>
          </cell>
          <cell r="F837">
            <v>1263417.22</v>
          </cell>
          <cell r="G837">
            <v>1263417.22</v>
          </cell>
        </row>
        <row r="838">
          <cell r="C838" t="str">
            <v>00J268</v>
          </cell>
          <cell r="D838" t="str">
            <v>4820K</v>
          </cell>
          <cell r="F838">
            <v>1469019.12</v>
          </cell>
          <cell r="G838">
            <v>1469019.12</v>
          </cell>
        </row>
        <row r="839">
          <cell r="C839" t="str">
            <v>00J268</v>
          </cell>
          <cell r="D839" t="str">
            <v>4820K</v>
          </cell>
          <cell r="F839">
            <v>1510580.34</v>
          </cell>
          <cell r="G839">
            <v>1510580.34</v>
          </cell>
        </row>
        <row r="840">
          <cell r="C840" t="str">
            <v>00J268</v>
          </cell>
          <cell r="D840" t="str">
            <v>4820K</v>
          </cell>
          <cell r="F840">
            <v>1669275.32</v>
          </cell>
          <cell r="G840">
            <v>1669275.32</v>
          </cell>
        </row>
        <row r="841">
          <cell r="C841" t="str">
            <v>00J268</v>
          </cell>
          <cell r="D841" t="str">
            <v>4820K</v>
          </cell>
          <cell r="F841">
            <v>2730042.1</v>
          </cell>
          <cell r="G841">
            <v>2730042.1</v>
          </cell>
        </row>
        <row r="842">
          <cell r="C842" t="str">
            <v>00J268 Total</v>
          </cell>
          <cell r="E842">
            <v>0</v>
          </cell>
          <cell r="F842">
            <v>11980573.989999998</v>
          </cell>
          <cell r="G842">
            <v>11980573.989999998</v>
          </cell>
        </row>
        <row r="843">
          <cell r="C843" t="str">
            <v>00V052</v>
          </cell>
          <cell r="D843" t="str">
            <v>4820K</v>
          </cell>
          <cell r="E843">
            <v>1283.82</v>
          </cell>
          <cell r="G843">
            <v>-1283.82</v>
          </cell>
        </row>
        <row r="844">
          <cell r="C844" t="str">
            <v>00V052</v>
          </cell>
          <cell r="D844" t="str">
            <v>4820K</v>
          </cell>
          <cell r="F844">
            <v>560.41</v>
          </cell>
          <cell r="G844">
            <v>560.41</v>
          </cell>
        </row>
        <row r="845">
          <cell r="C845" t="str">
            <v>00V052</v>
          </cell>
          <cell r="D845" t="str">
            <v>4820K</v>
          </cell>
          <cell r="F845">
            <v>1283.82</v>
          </cell>
          <cell r="G845">
            <v>1283.82</v>
          </cell>
        </row>
        <row r="846">
          <cell r="C846" t="str">
            <v>00V052</v>
          </cell>
          <cell r="D846" t="str">
            <v>4820K</v>
          </cell>
          <cell r="F846">
            <v>1283.82</v>
          </cell>
          <cell r="G846">
            <v>1283.82</v>
          </cell>
        </row>
        <row r="847">
          <cell r="C847" t="str">
            <v>00V052</v>
          </cell>
          <cell r="D847" t="str">
            <v>4820K</v>
          </cell>
          <cell r="F847">
            <v>5976.7</v>
          </cell>
          <cell r="G847">
            <v>5976.7</v>
          </cell>
        </row>
        <row r="848">
          <cell r="C848" t="str">
            <v>00V052</v>
          </cell>
          <cell r="D848" t="str">
            <v>4820K</v>
          </cell>
          <cell r="F848">
            <v>5978.33</v>
          </cell>
          <cell r="G848">
            <v>5978.33</v>
          </cell>
        </row>
        <row r="849">
          <cell r="C849" t="str">
            <v>00V052</v>
          </cell>
          <cell r="D849" t="str">
            <v>4820K</v>
          </cell>
          <cell r="F849">
            <v>6817.13</v>
          </cell>
          <cell r="G849">
            <v>6817.13</v>
          </cell>
        </row>
        <row r="850">
          <cell r="C850" t="str">
            <v>00V052</v>
          </cell>
          <cell r="D850" t="str">
            <v>4820K</v>
          </cell>
          <cell r="F850">
            <v>8500.69</v>
          </cell>
          <cell r="G850">
            <v>8500.69</v>
          </cell>
        </row>
        <row r="851">
          <cell r="C851" t="str">
            <v>00V052</v>
          </cell>
          <cell r="D851" t="str">
            <v>4820K</v>
          </cell>
          <cell r="F851">
            <v>8989.6200000000008</v>
          </cell>
          <cell r="G851">
            <v>8989.6200000000008</v>
          </cell>
        </row>
        <row r="852">
          <cell r="C852" t="str">
            <v>00V052</v>
          </cell>
          <cell r="D852" t="str">
            <v>4820K</v>
          </cell>
          <cell r="F852">
            <v>14574.58</v>
          </cell>
          <cell r="G852">
            <v>14574.58</v>
          </cell>
        </row>
        <row r="853">
          <cell r="C853" t="str">
            <v>00V052 Total</v>
          </cell>
          <cell r="E853">
            <v>1283.82</v>
          </cell>
          <cell r="F853">
            <v>53965.100000000006</v>
          </cell>
          <cell r="G853">
            <v>52681.280000000006</v>
          </cell>
        </row>
        <row r="854">
          <cell r="C854" t="str">
            <v>00V145</v>
          </cell>
          <cell r="D854" t="str">
            <v>4820K</v>
          </cell>
          <cell r="F854">
            <v>28127.040000000001</v>
          </cell>
          <cell r="G854">
            <v>28127.040000000001</v>
          </cell>
        </row>
        <row r="855">
          <cell r="C855" t="str">
            <v>00V145</v>
          </cell>
          <cell r="D855" t="str">
            <v>4820K</v>
          </cell>
          <cell r="F855">
            <v>28498.19</v>
          </cell>
          <cell r="G855">
            <v>28498.19</v>
          </cell>
        </row>
        <row r="856">
          <cell r="C856" t="str">
            <v>00V145</v>
          </cell>
          <cell r="D856" t="str">
            <v>4820K</v>
          </cell>
          <cell r="F856">
            <v>29455.919999999998</v>
          </cell>
          <cell r="G856">
            <v>29455.919999999998</v>
          </cell>
        </row>
        <row r="857">
          <cell r="C857" t="str">
            <v>00V145</v>
          </cell>
          <cell r="D857" t="str">
            <v>4820K</v>
          </cell>
          <cell r="F857">
            <v>32022.240000000002</v>
          </cell>
          <cell r="G857">
            <v>32022.240000000002</v>
          </cell>
        </row>
        <row r="858">
          <cell r="C858" t="str">
            <v>00V145</v>
          </cell>
          <cell r="D858" t="str">
            <v>4820K</v>
          </cell>
          <cell r="F858">
            <v>32598.43</v>
          </cell>
          <cell r="G858">
            <v>32598.43</v>
          </cell>
        </row>
        <row r="859">
          <cell r="C859" t="str">
            <v>00V145</v>
          </cell>
          <cell r="D859" t="str">
            <v>4820K</v>
          </cell>
          <cell r="F859">
            <v>34003.35</v>
          </cell>
          <cell r="G859">
            <v>34003.35</v>
          </cell>
        </row>
        <row r="860">
          <cell r="C860" t="str">
            <v>00V145</v>
          </cell>
          <cell r="D860" t="str">
            <v>4820K</v>
          </cell>
          <cell r="F860">
            <v>35882.06</v>
          </cell>
          <cell r="G860">
            <v>35882.06</v>
          </cell>
        </row>
        <row r="861">
          <cell r="C861" t="str">
            <v>00V145</v>
          </cell>
          <cell r="D861" t="str">
            <v>4820K</v>
          </cell>
          <cell r="F861">
            <v>37067.449999999997</v>
          </cell>
          <cell r="G861">
            <v>37067.449999999997</v>
          </cell>
        </row>
        <row r="862">
          <cell r="C862" t="str">
            <v>00V145</v>
          </cell>
          <cell r="D862" t="str">
            <v>4820K</v>
          </cell>
          <cell r="F862">
            <v>38057.599999999999</v>
          </cell>
          <cell r="G862">
            <v>38057.599999999999</v>
          </cell>
        </row>
        <row r="863">
          <cell r="C863" t="str">
            <v>00V145</v>
          </cell>
          <cell r="D863" t="str">
            <v>4820K</v>
          </cell>
          <cell r="F863">
            <v>38176.44</v>
          </cell>
          <cell r="G863">
            <v>38176.44</v>
          </cell>
        </row>
        <row r="864">
          <cell r="C864" t="str">
            <v>00V145</v>
          </cell>
          <cell r="D864" t="str">
            <v>4820K</v>
          </cell>
          <cell r="F864">
            <v>44026.2</v>
          </cell>
          <cell r="G864">
            <v>44026.2</v>
          </cell>
        </row>
        <row r="865">
          <cell r="C865" t="str">
            <v>00V145</v>
          </cell>
          <cell r="D865" t="str">
            <v>4820K</v>
          </cell>
          <cell r="F865">
            <v>49348.480000000003</v>
          </cell>
          <cell r="G865">
            <v>49348.480000000003</v>
          </cell>
        </row>
        <row r="866">
          <cell r="C866" t="str">
            <v>00V145 Total</v>
          </cell>
          <cell r="E866">
            <v>0</v>
          </cell>
          <cell r="F866">
            <v>427263.39999999997</v>
          </cell>
          <cell r="G866">
            <v>427263.39999999997</v>
          </cell>
        </row>
        <row r="867">
          <cell r="C867" t="str">
            <v>005183</v>
          </cell>
          <cell r="D867" t="str">
            <v>4850K</v>
          </cell>
          <cell r="E867">
            <v>78598339.609999999</v>
          </cell>
          <cell r="G867">
            <v>-78598339.609999999</v>
          </cell>
        </row>
        <row r="868">
          <cell r="C868" t="str">
            <v>005183</v>
          </cell>
          <cell r="D868" t="str">
            <v>4850K</v>
          </cell>
          <cell r="E868">
            <v>28355969.41</v>
          </cell>
          <cell r="G868">
            <v>-28355969.41</v>
          </cell>
        </row>
        <row r="869">
          <cell r="C869" t="str">
            <v>005183</v>
          </cell>
          <cell r="D869" t="str">
            <v>4850K</v>
          </cell>
          <cell r="E869">
            <v>17580430.920000002</v>
          </cell>
          <cell r="G869">
            <v>-17580430.920000002</v>
          </cell>
        </row>
        <row r="870">
          <cell r="C870" t="str">
            <v>005183</v>
          </cell>
          <cell r="D870" t="str">
            <v>4850K</v>
          </cell>
          <cell r="E870">
            <v>15107666.49</v>
          </cell>
          <cell r="G870">
            <v>-15107666.49</v>
          </cell>
        </row>
        <row r="871">
          <cell r="C871" t="str">
            <v>005183</v>
          </cell>
          <cell r="D871" t="str">
            <v>4850K</v>
          </cell>
          <cell r="E871">
            <v>11353255.279999999</v>
          </cell>
          <cell r="G871">
            <v>-11353255.279999999</v>
          </cell>
        </row>
        <row r="872">
          <cell r="C872" t="str">
            <v>005183</v>
          </cell>
          <cell r="D872" t="str">
            <v>4850K</v>
          </cell>
          <cell r="E872">
            <v>10456188.880000001</v>
          </cell>
          <cell r="G872">
            <v>-10456188.880000001</v>
          </cell>
        </row>
        <row r="873">
          <cell r="C873" t="str">
            <v>005183</v>
          </cell>
          <cell r="D873" t="str">
            <v>4850K</v>
          </cell>
          <cell r="E873">
            <v>7612000</v>
          </cell>
          <cell r="G873">
            <v>-7612000</v>
          </cell>
        </row>
        <row r="874">
          <cell r="C874" t="str">
            <v>005183</v>
          </cell>
          <cell r="D874" t="str">
            <v>4850K</v>
          </cell>
          <cell r="E874">
            <v>4879938.7699999996</v>
          </cell>
          <cell r="G874">
            <v>-4879938.7699999996</v>
          </cell>
        </row>
        <row r="875">
          <cell r="C875" t="str">
            <v>005183</v>
          </cell>
          <cell r="D875" t="str">
            <v>4850K</v>
          </cell>
          <cell r="E875">
            <v>3438000</v>
          </cell>
          <cell r="G875">
            <v>-3438000</v>
          </cell>
        </row>
        <row r="876">
          <cell r="C876" t="str">
            <v>005183</v>
          </cell>
          <cell r="D876" t="str">
            <v>4850K</v>
          </cell>
          <cell r="E876">
            <v>3236000</v>
          </cell>
          <cell r="G876">
            <v>-3236000</v>
          </cell>
        </row>
        <row r="877">
          <cell r="C877" t="str">
            <v>005183</v>
          </cell>
          <cell r="D877" t="str">
            <v>4850K</v>
          </cell>
          <cell r="E877">
            <v>1860000</v>
          </cell>
          <cell r="G877">
            <v>-1860000</v>
          </cell>
        </row>
        <row r="878">
          <cell r="C878" t="str">
            <v>005183</v>
          </cell>
          <cell r="D878" t="str">
            <v>4850K</v>
          </cell>
          <cell r="E878">
            <v>727057.34</v>
          </cell>
          <cell r="G878">
            <v>-727057.34</v>
          </cell>
        </row>
        <row r="879">
          <cell r="C879" t="str">
            <v>005183</v>
          </cell>
          <cell r="D879" t="str">
            <v>4850K</v>
          </cell>
          <cell r="E879">
            <v>525000</v>
          </cell>
          <cell r="G879">
            <v>-525000</v>
          </cell>
        </row>
        <row r="880">
          <cell r="C880" t="str">
            <v>005183</v>
          </cell>
          <cell r="D880" t="str">
            <v>4850K</v>
          </cell>
          <cell r="E880">
            <v>486000</v>
          </cell>
          <cell r="G880">
            <v>-486000</v>
          </cell>
        </row>
        <row r="881">
          <cell r="C881" t="str">
            <v>005183</v>
          </cell>
          <cell r="D881" t="str">
            <v>4850K</v>
          </cell>
          <cell r="E881">
            <v>390000</v>
          </cell>
          <cell r="G881">
            <v>-390000</v>
          </cell>
        </row>
        <row r="882">
          <cell r="C882" t="str">
            <v>005183</v>
          </cell>
          <cell r="D882" t="str">
            <v>4850K</v>
          </cell>
          <cell r="F882">
            <v>1840000</v>
          </cell>
          <cell r="G882">
            <v>1840000</v>
          </cell>
        </row>
        <row r="883">
          <cell r="C883" t="str">
            <v>005183</v>
          </cell>
          <cell r="D883" t="str">
            <v>4850K</v>
          </cell>
          <cell r="F883">
            <v>3744000</v>
          </cell>
          <cell r="G883">
            <v>3744000</v>
          </cell>
        </row>
        <row r="884">
          <cell r="C884" t="str">
            <v>005183</v>
          </cell>
          <cell r="D884" t="str">
            <v>4850K</v>
          </cell>
          <cell r="F884">
            <v>7197000</v>
          </cell>
          <cell r="G884">
            <v>7197000</v>
          </cell>
        </row>
        <row r="885">
          <cell r="C885" t="str">
            <v>005183</v>
          </cell>
          <cell r="D885" t="str">
            <v>4850K</v>
          </cell>
          <cell r="F885">
            <v>12636071.439999999</v>
          </cell>
          <cell r="G885">
            <v>12636071.439999999</v>
          </cell>
        </row>
        <row r="886">
          <cell r="C886" t="str">
            <v>005183</v>
          </cell>
          <cell r="D886" t="str">
            <v>4850K</v>
          </cell>
          <cell r="F886">
            <v>15404452.140000001</v>
          </cell>
          <cell r="G886">
            <v>15404452.140000001</v>
          </cell>
        </row>
        <row r="887">
          <cell r="C887" t="str">
            <v>005183</v>
          </cell>
          <cell r="D887" t="str">
            <v>4850K</v>
          </cell>
          <cell r="F887">
            <v>54080866.590000004</v>
          </cell>
          <cell r="G887">
            <v>54080866.590000004</v>
          </cell>
        </row>
        <row r="888">
          <cell r="C888" t="str">
            <v>005183</v>
          </cell>
          <cell r="D888" t="str">
            <v>4850K</v>
          </cell>
          <cell r="F888">
            <v>100895940.81999999</v>
          </cell>
          <cell r="G888">
            <v>100895940.81999999</v>
          </cell>
        </row>
        <row r="889">
          <cell r="C889" t="str">
            <v>005183 Total</v>
          </cell>
          <cell r="E889">
            <v>184605846.70000002</v>
          </cell>
          <cell r="F889">
            <v>195798330.99000001</v>
          </cell>
          <cell r="G889">
            <v>11192484.289999992</v>
          </cell>
        </row>
        <row r="890">
          <cell r="C890" t="str">
            <v>005186</v>
          </cell>
          <cell r="D890" t="str">
            <v>4850K</v>
          </cell>
          <cell r="E890">
            <v>5319708.4000000004</v>
          </cell>
          <cell r="G890">
            <v>-5319708.4000000004</v>
          </cell>
        </row>
        <row r="891">
          <cell r="C891" t="str">
            <v>005186</v>
          </cell>
          <cell r="D891" t="str">
            <v>4850K</v>
          </cell>
          <cell r="E891">
            <v>1676350.98</v>
          </cell>
          <cell r="G891">
            <v>-1676350.98</v>
          </cell>
        </row>
        <row r="892">
          <cell r="C892" t="str">
            <v>005186</v>
          </cell>
          <cell r="D892" t="str">
            <v>4850K</v>
          </cell>
          <cell r="E892">
            <v>1390936.76</v>
          </cell>
          <cell r="G892">
            <v>-1390936.76</v>
          </cell>
        </row>
        <row r="893">
          <cell r="C893" t="str">
            <v>005186</v>
          </cell>
          <cell r="D893" t="str">
            <v>4850K</v>
          </cell>
          <cell r="E893">
            <v>1369743.22</v>
          </cell>
          <cell r="G893">
            <v>-1369743.22</v>
          </cell>
        </row>
        <row r="894">
          <cell r="C894" t="str">
            <v>005186</v>
          </cell>
          <cell r="D894" t="str">
            <v>4850K</v>
          </cell>
          <cell r="E894">
            <v>1249652.81</v>
          </cell>
          <cell r="G894">
            <v>-1249652.81</v>
          </cell>
        </row>
        <row r="895">
          <cell r="C895" t="str">
            <v>005186</v>
          </cell>
          <cell r="D895" t="str">
            <v>4850K</v>
          </cell>
          <cell r="E895">
            <v>1249642.81</v>
          </cell>
          <cell r="G895">
            <v>-1249642.81</v>
          </cell>
        </row>
        <row r="896">
          <cell r="C896" t="str">
            <v>005186</v>
          </cell>
          <cell r="D896" t="str">
            <v>4850K</v>
          </cell>
          <cell r="E896">
            <v>991697.2</v>
          </cell>
          <cell r="G896">
            <v>-991697.2</v>
          </cell>
        </row>
        <row r="897">
          <cell r="C897" t="str">
            <v>005186</v>
          </cell>
          <cell r="D897" t="str">
            <v>4850K</v>
          </cell>
          <cell r="F897">
            <v>288701.78000000003</v>
          </cell>
          <cell r="G897">
            <v>288701.78000000003</v>
          </cell>
        </row>
        <row r="898">
          <cell r="C898" t="str">
            <v>005186</v>
          </cell>
          <cell r="D898" t="str">
            <v>4850K</v>
          </cell>
          <cell r="F898">
            <v>590463.25</v>
          </cell>
          <cell r="G898">
            <v>590463.25</v>
          </cell>
        </row>
        <row r="899">
          <cell r="C899" t="str">
            <v>005186</v>
          </cell>
          <cell r="D899" t="str">
            <v>4850K</v>
          </cell>
          <cell r="F899">
            <v>1249652.81</v>
          </cell>
          <cell r="G899">
            <v>1249652.81</v>
          </cell>
        </row>
        <row r="900">
          <cell r="C900" t="str">
            <v>005186</v>
          </cell>
          <cell r="D900" t="str">
            <v>4850K</v>
          </cell>
          <cell r="F900">
            <v>1325404.28</v>
          </cell>
          <cell r="G900">
            <v>1325404.28</v>
          </cell>
        </row>
        <row r="901">
          <cell r="C901" t="str">
            <v>005186</v>
          </cell>
          <cell r="D901" t="str">
            <v>4850K</v>
          </cell>
          <cell r="F901">
            <v>1415312.14</v>
          </cell>
          <cell r="G901">
            <v>1415312.14</v>
          </cell>
        </row>
        <row r="902">
          <cell r="C902" t="str">
            <v>005186</v>
          </cell>
          <cell r="D902" t="str">
            <v>4850K</v>
          </cell>
          <cell r="F902">
            <v>4158211.6</v>
          </cell>
          <cell r="G902">
            <v>4158211.6</v>
          </cell>
        </row>
        <row r="903">
          <cell r="C903" t="str">
            <v>005186</v>
          </cell>
          <cell r="D903" t="str">
            <v>4850K</v>
          </cell>
          <cell r="F903">
            <v>4776718.92</v>
          </cell>
          <cell r="G903">
            <v>4776718.92</v>
          </cell>
        </row>
        <row r="904">
          <cell r="C904" t="str">
            <v>005186 Total</v>
          </cell>
          <cell r="E904">
            <v>13247732.180000002</v>
          </cell>
          <cell r="F904">
            <v>13804464.779999999</v>
          </cell>
          <cell r="G904">
            <v>556732.59999999776</v>
          </cell>
        </row>
        <row r="905">
          <cell r="C905" t="str">
            <v>005668</v>
          </cell>
          <cell r="D905" t="str">
            <v>4850K</v>
          </cell>
          <cell r="E905">
            <v>176984</v>
          </cell>
          <cell r="G905">
            <v>-176984</v>
          </cell>
        </row>
        <row r="906">
          <cell r="C906" t="str">
            <v>005668</v>
          </cell>
          <cell r="D906" t="str">
            <v>4850K</v>
          </cell>
          <cell r="E906">
            <v>150655</v>
          </cell>
          <cell r="G906">
            <v>-150655</v>
          </cell>
        </row>
        <row r="907">
          <cell r="C907" t="str">
            <v>005668</v>
          </cell>
          <cell r="D907" t="str">
            <v>4850K</v>
          </cell>
          <cell r="E907">
            <v>77690</v>
          </cell>
          <cell r="G907">
            <v>-77690</v>
          </cell>
        </row>
        <row r="908">
          <cell r="C908" t="str">
            <v>005668</v>
          </cell>
          <cell r="D908" t="str">
            <v>4850K</v>
          </cell>
          <cell r="E908">
            <v>30622</v>
          </cell>
          <cell r="G908">
            <v>-30622</v>
          </cell>
        </row>
        <row r="909">
          <cell r="C909" t="str">
            <v>005668</v>
          </cell>
          <cell r="D909" t="str">
            <v>4850K</v>
          </cell>
          <cell r="E909">
            <v>21185</v>
          </cell>
          <cell r="G909">
            <v>-21185</v>
          </cell>
        </row>
        <row r="910">
          <cell r="C910" t="str">
            <v>005668</v>
          </cell>
          <cell r="D910" t="str">
            <v>4850K</v>
          </cell>
          <cell r="E910">
            <v>3722</v>
          </cell>
          <cell r="G910">
            <v>-3722</v>
          </cell>
        </row>
        <row r="911">
          <cell r="C911" t="str">
            <v>005668</v>
          </cell>
          <cell r="D911" t="str">
            <v>4850K</v>
          </cell>
          <cell r="F911">
            <v>14126</v>
          </cell>
          <cell r="G911">
            <v>14126</v>
          </cell>
        </row>
        <row r="912">
          <cell r="C912" t="str">
            <v>005668</v>
          </cell>
          <cell r="D912" t="str">
            <v>4850K</v>
          </cell>
          <cell r="F912">
            <v>14806</v>
          </cell>
          <cell r="G912">
            <v>14806</v>
          </cell>
        </row>
        <row r="913">
          <cell r="C913" t="str">
            <v>005668</v>
          </cell>
          <cell r="D913" t="str">
            <v>4850K</v>
          </cell>
          <cell r="F913">
            <v>22393</v>
          </cell>
          <cell r="G913">
            <v>22393</v>
          </cell>
        </row>
        <row r="914">
          <cell r="C914" t="str">
            <v>005668</v>
          </cell>
          <cell r="D914" t="str">
            <v>4850K</v>
          </cell>
          <cell r="F914">
            <v>36309</v>
          </cell>
          <cell r="G914">
            <v>36309</v>
          </cell>
        </row>
        <row r="915">
          <cell r="C915" t="str">
            <v>005668</v>
          </cell>
          <cell r="D915" t="str">
            <v>4850K</v>
          </cell>
          <cell r="F915">
            <v>45634</v>
          </cell>
          <cell r="G915">
            <v>45634</v>
          </cell>
        </row>
        <row r="916">
          <cell r="C916" t="str">
            <v>005668</v>
          </cell>
          <cell r="D916" t="str">
            <v>4850K</v>
          </cell>
          <cell r="F916">
            <v>330465</v>
          </cell>
          <cell r="G916">
            <v>330465</v>
          </cell>
        </row>
        <row r="917">
          <cell r="C917" t="str">
            <v>005668 Total</v>
          </cell>
          <cell r="E917">
            <v>460858</v>
          </cell>
          <cell r="F917">
            <v>463733</v>
          </cell>
          <cell r="G917">
            <v>2875</v>
          </cell>
        </row>
        <row r="918">
          <cell r="C918" t="str">
            <v>003195</v>
          </cell>
          <cell r="D918" t="str">
            <v>4880K</v>
          </cell>
          <cell r="F918">
            <v>22603.74</v>
          </cell>
          <cell r="G918">
            <v>22603.74</v>
          </cell>
        </row>
        <row r="919">
          <cell r="C919" t="str">
            <v>003195</v>
          </cell>
          <cell r="D919" t="str">
            <v>4880K</v>
          </cell>
          <cell r="F919">
            <v>22682.65</v>
          </cell>
          <cell r="G919">
            <v>22682.65</v>
          </cell>
        </row>
        <row r="920">
          <cell r="C920" t="str">
            <v>003195</v>
          </cell>
          <cell r="D920" t="str">
            <v>4880K</v>
          </cell>
          <cell r="F920">
            <v>22712.39</v>
          </cell>
          <cell r="G920">
            <v>22712.39</v>
          </cell>
        </row>
        <row r="921">
          <cell r="C921" t="str">
            <v>003195</v>
          </cell>
          <cell r="D921" t="str">
            <v>4880K</v>
          </cell>
          <cell r="F921">
            <v>36476.269999999997</v>
          </cell>
          <cell r="G921">
            <v>36476.269999999997</v>
          </cell>
        </row>
        <row r="922">
          <cell r="C922" t="str">
            <v>003195</v>
          </cell>
          <cell r="D922" t="str">
            <v>4880K</v>
          </cell>
          <cell r="F922">
            <v>39257.89</v>
          </cell>
          <cell r="G922">
            <v>39257.89</v>
          </cell>
        </row>
        <row r="923">
          <cell r="C923" t="str">
            <v>003195</v>
          </cell>
          <cell r="D923" t="str">
            <v>4880K</v>
          </cell>
          <cell r="F923">
            <v>39618.339999999997</v>
          </cell>
          <cell r="G923">
            <v>39618.339999999997</v>
          </cell>
        </row>
        <row r="924">
          <cell r="C924" t="str">
            <v>003195</v>
          </cell>
          <cell r="D924" t="str">
            <v>4880K</v>
          </cell>
          <cell r="F924">
            <v>57325.85</v>
          </cell>
          <cell r="G924">
            <v>57325.85</v>
          </cell>
        </row>
        <row r="925">
          <cell r="C925" t="str">
            <v>003195</v>
          </cell>
          <cell r="D925" t="str">
            <v>4880K</v>
          </cell>
          <cell r="F925">
            <v>57959.28</v>
          </cell>
          <cell r="G925">
            <v>57959.28</v>
          </cell>
        </row>
        <row r="926">
          <cell r="C926" t="str">
            <v>003195</v>
          </cell>
          <cell r="D926" t="str">
            <v>4880K</v>
          </cell>
          <cell r="F926">
            <v>64614.95</v>
          </cell>
          <cell r="G926">
            <v>64614.95</v>
          </cell>
        </row>
        <row r="927">
          <cell r="C927" t="str">
            <v>003195</v>
          </cell>
          <cell r="D927" t="str">
            <v>4880K</v>
          </cell>
          <cell r="F927">
            <v>71546.600000000006</v>
          </cell>
          <cell r="G927">
            <v>71546.600000000006</v>
          </cell>
        </row>
        <row r="928">
          <cell r="C928" t="str">
            <v>003195</v>
          </cell>
          <cell r="D928" t="str">
            <v>4880K</v>
          </cell>
          <cell r="F928">
            <v>90368.98</v>
          </cell>
          <cell r="G928">
            <v>90368.98</v>
          </cell>
        </row>
        <row r="929">
          <cell r="C929" t="str">
            <v>003195</v>
          </cell>
          <cell r="D929" t="str">
            <v>4880K</v>
          </cell>
          <cell r="F929">
            <v>97415.49</v>
          </cell>
          <cell r="G929">
            <v>97415.49</v>
          </cell>
        </row>
        <row r="930">
          <cell r="C930" t="str">
            <v>003195 Total</v>
          </cell>
          <cell r="E930">
            <v>0</v>
          </cell>
          <cell r="F930">
            <v>622582.43000000005</v>
          </cell>
          <cell r="G930">
            <v>622582.43000000005</v>
          </cell>
        </row>
        <row r="931">
          <cell r="C931" t="str">
            <v>005257</v>
          </cell>
          <cell r="D931" t="str">
            <v>4880K</v>
          </cell>
          <cell r="E931">
            <v>2321.17</v>
          </cell>
          <cell r="G931">
            <v>-2321.17</v>
          </cell>
        </row>
        <row r="932">
          <cell r="C932" t="str">
            <v>005257</v>
          </cell>
          <cell r="D932" t="str">
            <v>4880K</v>
          </cell>
          <cell r="E932">
            <v>1087.46</v>
          </cell>
          <cell r="G932">
            <v>-1087.46</v>
          </cell>
        </row>
        <row r="933">
          <cell r="C933" t="str">
            <v>005257</v>
          </cell>
          <cell r="D933" t="str">
            <v>4880K</v>
          </cell>
          <cell r="E933">
            <v>976.76</v>
          </cell>
          <cell r="G933">
            <v>-976.76</v>
          </cell>
        </row>
        <row r="934">
          <cell r="C934" t="str">
            <v>005257</v>
          </cell>
          <cell r="D934" t="str">
            <v>4880K</v>
          </cell>
          <cell r="E934">
            <v>330.61</v>
          </cell>
          <cell r="G934">
            <v>-330.61</v>
          </cell>
        </row>
        <row r="935">
          <cell r="C935" t="str">
            <v>005257</v>
          </cell>
          <cell r="D935" t="str">
            <v>4880K</v>
          </cell>
          <cell r="E935">
            <v>58.7</v>
          </cell>
          <cell r="G935">
            <v>-58.7</v>
          </cell>
        </row>
        <row r="936">
          <cell r="C936" t="str">
            <v>005257</v>
          </cell>
          <cell r="D936" t="str">
            <v>4880K</v>
          </cell>
          <cell r="F936">
            <v>5.27</v>
          </cell>
          <cell r="G936">
            <v>5.27</v>
          </cell>
        </row>
        <row r="937">
          <cell r="C937" t="str">
            <v>005257</v>
          </cell>
          <cell r="D937" t="str">
            <v>4880K</v>
          </cell>
          <cell r="F937">
            <v>100.98</v>
          </cell>
          <cell r="G937">
            <v>100.98</v>
          </cell>
        </row>
        <row r="938">
          <cell r="C938" t="str">
            <v>005257</v>
          </cell>
          <cell r="D938" t="str">
            <v>4880K</v>
          </cell>
          <cell r="F938">
            <v>125.51</v>
          </cell>
          <cell r="G938">
            <v>125.51</v>
          </cell>
        </row>
        <row r="939">
          <cell r="C939" t="str">
            <v>005257</v>
          </cell>
          <cell r="D939" t="str">
            <v>4880K</v>
          </cell>
          <cell r="F939">
            <v>297.91000000000003</v>
          </cell>
          <cell r="G939">
            <v>297.91000000000003</v>
          </cell>
        </row>
        <row r="940">
          <cell r="C940" t="str">
            <v>005257</v>
          </cell>
          <cell r="D940" t="str">
            <v>4880K</v>
          </cell>
          <cell r="F940">
            <v>981.27</v>
          </cell>
          <cell r="G940">
            <v>981.27</v>
          </cell>
        </row>
        <row r="941">
          <cell r="C941" t="str">
            <v>005257</v>
          </cell>
          <cell r="D941" t="str">
            <v>4880K</v>
          </cell>
          <cell r="F941">
            <v>2194.42</v>
          </cell>
          <cell r="G941">
            <v>2194.42</v>
          </cell>
        </row>
        <row r="942">
          <cell r="C942" t="str">
            <v>005257</v>
          </cell>
          <cell r="D942" t="str">
            <v>4880K</v>
          </cell>
          <cell r="F942">
            <v>2194.42</v>
          </cell>
          <cell r="G942">
            <v>2194.42</v>
          </cell>
        </row>
        <row r="943">
          <cell r="C943" t="str">
            <v>005257</v>
          </cell>
          <cell r="D943" t="str">
            <v>4880K</v>
          </cell>
          <cell r="F943">
            <v>2198.02</v>
          </cell>
          <cell r="G943">
            <v>2198.02</v>
          </cell>
        </row>
        <row r="944">
          <cell r="C944" t="str">
            <v>005257</v>
          </cell>
          <cell r="D944" t="str">
            <v>4880K</v>
          </cell>
          <cell r="F944">
            <v>2261.23</v>
          </cell>
          <cell r="G944">
            <v>2261.23</v>
          </cell>
        </row>
        <row r="945">
          <cell r="C945" t="str">
            <v>005257</v>
          </cell>
          <cell r="D945" t="str">
            <v>4880K</v>
          </cell>
          <cell r="F945">
            <v>2319.9299999999998</v>
          </cell>
          <cell r="G945">
            <v>2319.9299999999998</v>
          </cell>
        </row>
        <row r="946">
          <cell r="C946" t="str">
            <v>005257</v>
          </cell>
          <cell r="D946" t="str">
            <v>4880K</v>
          </cell>
          <cell r="F946">
            <v>2525.0300000000002</v>
          </cell>
          <cell r="G946">
            <v>2525.0300000000002</v>
          </cell>
        </row>
        <row r="947">
          <cell r="C947" t="str">
            <v>005257</v>
          </cell>
          <cell r="D947" t="str">
            <v>4880K</v>
          </cell>
          <cell r="F947">
            <v>3612.49</v>
          </cell>
          <cell r="G947">
            <v>3612.49</v>
          </cell>
        </row>
        <row r="948">
          <cell r="C948" t="str">
            <v>005257</v>
          </cell>
          <cell r="D948" t="str">
            <v>4880K</v>
          </cell>
          <cell r="F948">
            <v>4456.91</v>
          </cell>
          <cell r="G948">
            <v>4456.91</v>
          </cell>
        </row>
        <row r="949">
          <cell r="C949" t="str">
            <v>005257</v>
          </cell>
          <cell r="D949" t="str">
            <v>4880K</v>
          </cell>
          <cell r="F949">
            <v>5362.92</v>
          </cell>
          <cell r="G949">
            <v>5362.92</v>
          </cell>
        </row>
        <row r="950">
          <cell r="C950" t="str">
            <v>005257</v>
          </cell>
          <cell r="D950" t="str">
            <v>4880K</v>
          </cell>
          <cell r="F950">
            <v>5923.88</v>
          </cell>
          <cell r="G950">
            <v>5923.88</v>
          </cell>
        </row>
        <row r="951">
          <cell r="C951" t="str">
            <v>005257</v>
          </cell>
          <cell r="D951" t="str">
            <v>4880K</v>
          </cell>
          <cell r="F951">
            <v>5933.66</v>
          </cell>
          <cell r="G951">
            <v>5933.66</v>
          </cell>
        </row>
        <row r="952">
          <cell r="C952" t="str">
            <v>005257</v>
          </cell>
          <cell r="D952" t="str">
            <v>4880K</v>
          </cell>
          <cell r="F952">
            <v>6905.15</v>
          </cell>
          <cell r="G952">
            <v>6905.15</v>
          </cell>
        </row>
        <row r="953">
          <cell r="C953" t="str">
            <v>005257</v>
          </cell>
          <cell r="D953" t="str">
            <v>4880K</v>
          </cell>
          <cell r="F953">
            <v>6910.42</v>
          </cell>
          <cell r="G953">
            <v>6910.42</v>
          </cell>
        </row>
        <row r="954">
          <cell r="C954" t="str">
            <v>005257 Total</v>
          </cell>
          <cell r="E954">
            <v>4774.7</v>
          </cell>
          <cell r="F954">
            <v>54309.420000000006</v>
          </cell>
          <cell r="G954">
            <v>49534.720000000001</v>
          </cell>
        </row>
        <row r="955">
          <cell r="C955" t="str">
            <v>005258</v>
          </cell>
          <cell r="D955" t="str">
            <v>4880K</v>
          </cell>
          <cell r="F955">
            <v>4968.34</v>
          </cell>
          <cell r="G955">
            <v>4968.34</v>
          </cell>
        </row>
        <row r="956">
          <cell r="C956" t="str">
            <v>005258</v>
          </cell>
          <cell r="D956" t="str">
            <v>4880K</v>
          </cell>
          <cell r="F956">
            <v>5039.67</v>
          </cell>
          <cell r="G956">
            <v>5039.67</v>
          </cell>
        </row>
        <row r="957">
          <cell r="C957" t="str">
            <v>005258</v>
          </cell>
          <cell r="D957" t="str">
            <v>4880K</v>
          </cell>
          <cell r="F957">
            <v>5523.99</v>
          </cell>
          <cell r="G957">
            <v>5523.99</v>
          </cell>
        </row>
        <row r="958">
          <cell r="C958" t="str">
            <v>005258</v>
          </cell>
          <cell r="D958" t="str">
            <v>4880K</v>
          </cell>
          <cell r="F958">
            <v>5568.6</v>
          </cell>
          <cell r="G958">
            <v>5568.6</v>
          </cell>
        </row>
        <row r="959">
          <cell r="C959" t="str">
            <v>005258</v>
          </cell>
          <cell r="D959" t="str">
            <v>4880K</v>
          </cell>
          <cell r="F959">
            <v>5750.86</v>
          </cell>
          <cell r="G959">
            <v>5750.86</v>
          </cell>
        </row>
        <row r="960">
          <cell r="C960" t="str">
            <v>005258</v>
          </cell>
          <cell r="D960" t="str">
            <v>4880K</v>
          </cell>
          <cell r="F960">
            <v>6516.45</v>
          </cell>
          <cell r="G960">
            <v>6516.45</v>
          </cell>
        </row>
        <row r="961">
          <cell r="C961" t="str">
            <v>005258</v>
          </cell>
          <cell r="D961" t="str">
            <v>4880K</v>
          </cell>
          <cell r="F961">
            <v>6680.64</v>
          </cell>
          <cell r="G961">
            <v>6680.64</v>
          </cell>
        </row>
        <row r="962">
          <cell r="C962" t="str">
            <v>005258</v>
          </cell>
          <cell r="D962" t="str">
            <v>4880K</v>
          </cell>
          <cell r="F962">
            <v>7061.79</v>
          </cell>
          <cell r="G962">
            <v>7061.79</v>
          </cell>
        </row>
        <row r="963">
          <cell r="C963" t="str">
            <v>005258</v>
          </cell>
          <cell r="D963" t="str">
            <v>4880K</v>
          </cell>
          <cell r="F963">
            <v>7951.35</v>
          </cell>
          <cell r="G963">
            <v>7951.35</v>
          </cell>
        </row>
        <row r="964">
          <cell r="C964" t="str">
            <v>005258</v>
          </cell>
          <cell r="D964" t="str">
            <v>4880K</v>
          </cell>
          <cell r="F964">
            <v>9759.1299999999992</v>
          </cell>
          <cell r="G964">
            <v>9759.1299999999992</v>
          </cell>
        </row>
        <row r="965">
          <cell r="C965" t="str">
            <v>005258</v>
          </cell>
          <cell r="D965" t="str">
            <v>4880K</v>
          </cell>
          <cell r="F965">
            <v>9796.81</v>
          </cell>
          <cell r="G965">
            <v>9796.81</v>
          </cell>
        </row>
        <row r="966">
          <cell r="C966" t="str">
            <v>005258</v>
          </cell>
          <cell r="D966" t="str">
            <v>4880K</v>
          </cell>
          <cell r="F966">
            <v>9908.81</v>
          </cell>
          <cell r="G966">
            <v>9908.81</v>
          </cell>
        </row>
        <row r="967">
          <cell r="C967" t="str">
            <v>005258 Total</v>
          </cell>
          <cell r="E967">
            <v>0</v>
          </cell>
          <cell r="F967">
            <v>84526.439999999988</v>
          </cell>
          <cell r="G967">
            <v>84526.439999999988</v>
          </cell>
        </row>
        <row r="968">
          <cell r="C968" t="str">
            <v>005260</v>
          </cell>
          <cell r="D968" t="str">
            <v>4880K</v>
          </cell>
          <cell r="F968">
            <v>28.71</v>
          </cell>
          <cell r="G968">
            <v>28.71</v>
          </cell>
        </row>
        <row r="969">
          <cell r="C969" t="str">
            <v>005260</v>
          </cell>
          <cell r="D969" t="str">
            <v>4880K</v>
          </cell>
          <cell r="F969">
            <v>85021.440000000002</v>
          </cell>
          <cell r="G969">
            <v>85021.440000000002</v>
          </cell>
        </row>
        <row r="970">
          <cell r="C970" t="str">
            <v>005260</v>
          </cell>
          <cell r="D970" t="str">
            <v>4880K</v>
          </cell>
          <cell r="F970">
            <v>88233.59</v>
          </cell>
          <cell r="G970">
            <v>88233.59</v>
          </cell>
        </row>
        <row r="971">
          <cell r="C971" t="str">
            <v>005260</v>
          </cell>
          <cell r="D971" t="str">
            <v>4880K</v>
          </cell>
          <cell r="F971">
            <v>89922.75</v>
          </cell>
          <cell r="G971">
            <v>89922.75</v>
          </cell>
        </row>
        <row r="972">
          <cell r="C972" t="str">
            <v>005260</v>
          </cell>
          <cell r="D972" t="str">
            <v>4880K</v>
          </cell>
          <cell r="F972">
            <v>92052.05</v>
          </cell>
          <cell r="G972">
            <v>92052.05</v>
          </cell>
        </row>
        <row r="973">
          <cell r="C973" t="str">
            <v>005260</v>
          </cell>
          <cell r="D973" t="str">
            <v>4880K</v>
          </cell>
          <cell r="F973">
            <v>93979.29</v>
          </cell>
          <cell r="G973">
            <v>93979.29</v>
          </cell>
        </row>
        <row r="974">
          <cell r="C974" t="str">
            <v>005260</v>
          </cell>
          <cell r="D974" t="str">
            <v>4880K</v>
          </cell>
          <cell r="F974">
            <v>96209.25</v>
          </cell>
          <cell r="G974">
            <v>96209.25</v>
          </cell>
        </row>
        <row r="975">
          <cell r="C975" t="str">
            <v>005260</v>
          </cell>
          <cell r="D975" t="str">
            <v>4880K</v>
          </cell>
          <cell r="F975">
            <v>97287.21</v>
          </cell>
          <cell r="G975">
            <v>97287.21</v>
          </cell>
        </row>
        <row r="976">
          <cell r="C976" t="str">
            <v>005260</v>
          </cell>
          <cell r="D976" t="str">
            <v>4880K</v>
          </cell>
          <cell r="F976">
            <v>99896.34</v>
          </cell>
          <cell r="G976">
            <v>99896.34</v>
          </cell>
        </row>
        <row r="977">
          <cell r="C977" t="str">
            <v>005260</v>
          </cell>
          <cell r="D977" t="str">
            <v>4880K</v>
          </cell>
          <cell r="F977">
            <v>100317.37</v>
          </cell>
          <cell r="G977">
            <v>100317.37</v>
          </cell>
        </row>
        <row r="978">
          <cell r="C978" t="str">
            <v>005260</v>
          </cell>
          <cell r="D978" t="str">
            <v>4880K</v>
          </cell>
          <cell r="F978">
            <v>103118.52</v>
          </cell>
          <cell r="G978">
            <v>103118.52</v>
          </cell>
        </row>
        <row r="979">
          <cell r="C979" t="str">
            <v>005260</v>
          </cell>
          <cell r="D979" t="str">
            <v>4880K</v>
          </cell>
          <cell r="F979">
            <v>103456</v>
          </cell>
          <cell r="G979">
            <v>103456</v>
          </cell>
        </row>
        <row r="980">
          <cell r="C980" t="str">
            <v>005260</v>
          </cell>
          <cell r="D980" t="str">
            <v>4880K</v>
          </cell>
          <cell r="F980">
            <v>108669.03</v>
          </cell>
          <cell r="G980">
            <v>108669.03</v>
          </cell>
        </row>
        <row r="981">
          <cell r="C981" t="str">
            <v>005260 Total</v>
          </cell>
          <cell r="E981">
            <v>0</v>
          </cell>
          <cell r="F981">
            <v>1158191.55</v>
          </cell>
          <cell r="G981">
            <v>1158191.55</v>
          </cell>
        </row>
        <row r="982">
          <cell r="C982" t="str">
            <v>005263</v>
          </cell>
          <cell r="D982" t="str">
            <v>4880K</v>
          </cell>
          <cell r="F982">
            <v>61513.279999999999</v>
          </cell>
          <cell r="G982">
            <v>61513.279999999999</v>
          </cell>
        </row>
        <row r="983">
          <cell r="C983" t="str">
            <v>005263</v>
          </cell>
          <cell r="D983" t="str">
            <v>4880K</v>
          </cell>
          <cell r="F983">
            <v>79073.960000000006</v>
          </cell>
          <cell r="G983">
            <v>79073.960000000006</v>
          </cell>
        </row>
        <row r="984">
          <cell r="C984" t="str">
            <v>005263</v>
          </cell>
          <cell r="D984" t="str">
            <v>4880K</v>
          </cell>
          <cell r="F984">
            <v>81349.429999999993</v>
          </cell>
          <cell r="G984">
            <v>81349.429999999993</v>
          </cell>
        </row>
        <row r="985">
          <cell r="C985" t="str">
            <v>005263</v>
          </cell>
          <cell r="D985" t="str">
            <v>4880K</v>
          </cell>
          <cell r="F985">
            <v>109713.83</v>
          </cell>
          <cell r="G985">
            <v>109713.83</v>
          </cell>
        </row>
        <row r="986">
          <cell r="C986" t="str">
            <v>005263</v>
          </cell>
          <cell r="D986" t="str">
            <v>4880K</v>
          </cell>
          <cell r="F986">
            <v>110162.89</v>
          </cell>
          <cell r="G986">
            <v>110162.89</v>
          </cell>
        </row>
        <row r="987">
          <cell r="C987" t="str">
            <v>005263</v>
          </cell>
          <cell r="D987" t="str">
            <v>4880K</v>
          </cell>
          <cell r="F987">
            <v>138233.16</v>
          </cell>
          <cell r="G987">
            <v>138233.16</v>
          </cell>
        </row>
        <row r="988">
          <cell r="C988" t="str">
            <v>005263</v>
          </cell>
          <cell r="D988" t="str">
            <v>4880K</v>
          </cell>
          <cell r="F988">
            <v>157958.82</v>
          </cell>
          <cell r="G988">
            <v>157958.82</v>
          </cell>
        </row>
        <row r="989">
          <cell r="C989" t="str">
            <v>005263</v>
          </cell>
          <cell r="D989" t="str">
            <v>4880K</v>
          </cell>
          <cell r="F989">
            <v>165612.22</v>
          </cell>
          <cell r="G989">
            <v>165612.22</v>
          </cell>
        </row>
        <row r="990">
          <cell r="C990" t="str">
            <v>005263</v>
          </cell>
          <cell r="D990" t="str">
            <v>4880K</v>
          </cell>
          <cell r="F990">
            <v>179317.54</v>
          </cell>
          <cell r="G990">
            <v>179317.54</v>
          </cell>
        </row>
        <row r="991">
          <cell r="C991" t="str">
            <v>005263</v>
          </cell>
          <cell r="D991" t="str">
            <v>4880K</v>
          </cell>
          <cell r="F991">
            <v>200609.44</v>
          </cell>
          <cell r="G991">
            <v>200609.44</v>
          </cell>
        </row>
        <row r="992">
          <cell r="C992" t="str">
            <v>005263</v>
          </cell>
          <cell r="D992" t="str">
            <v>4880K</v>
          </cell>
          <cell r="F992">
            <v>201656.73</v>
          </cell>
          <cell r="G992">
            <v>201656.73</v>
          </cell>
        </row>
        <row r="993">
          <cell r="C993" t="str">
            <v>005263</v>
          </cell>
          <cell r="D993" t="str">
            <v>4880K</v>
          </cell>
          <cell r="F993">
            <v>234717</v>
          </cell>
          <cell r="G993">
            <v>234717</v>
          </cell>
        </row>
        <row r="994">
          <cell r="C994" t="str">
            <v>005263 Total</v>
          </cell>
          <cell r="E994">
            <v>0</v>
          </cell>
          <cell r="F994">
            <v>1719918.3</v>
          </cell>
          <cell r="G994">
            <v>1719918.3</v>
          </cell>
        </row>
        <row r="995">
          <cell r="C995" t="str">
            <v>004251</v>
          </cell>
          <cell r="D995" t="str">
            <v>4890K</v>
          </cell>
          <cell r="E995">
            <v>33953.03</v>
          </cell>
          <cell r="G995">
            <v>-33953.03</v>
          </cell>
        </row>
        <row r="996">
          <cell r="C996" t="str">
            <v>004251</v>
          </cell>
          <cell r="D996" t="str">
            <v>4890K</v>
          </cell>
          <cell r="E996">
            <v>17629.61</v>
          </cell>
          <cell r="G996">
            <v>-17629.61</v>
          </cell>
        </row>
        <row r="997">
          <cell r="C997" t="str">
            <v>004251</v>
          </cell>
          <cell r="D997" t="str">
            <v>4890K</v>
          </cell>
          <cell r="E997">
            <v>10947.05</v>
          </cell>
          <cell r="G997">
            <v>-10947.05</v>
          </cell>
        </row>
        <row r="998">
          <cell r="C998" t="str">
            <v>004251</v>
          </cell>
          <cell r="D998" t="str">
            <v>4890K</v>
          </cell>
          <cell r="F998">
            <v>2</v>
          </cell>
          <cell r="G998">
            <v>2</v>
          </cell>
        </row>
        <row r="999">
          <cell r="C999" t="str">
            <v>004251</v>
          </cell>
          <cell r="D999" t="str">
            <v>4890K</v>
          </cell>
          <cell r="F999">
            <v>29.96</v>
          </cell>
          <cell r="G999">
            <v>29.96</v>
          </cell>
        </row>
        <row r="1000">
          <cell r="C1000" t="str">
            <v>004251</v>
          </cell>
          <cell r="D1000" t="str">
            <v>4890K</v>
          </cell>
          <cell r="F1000">
            <v>1444.34</v>
          </cell>
          <cell r="G1000">
            <v>1444.34</v>
          </cell>
        </row>
        <row r="1001">
          <cell r="C1001" t="str">
            <v>004251</v>
          </cell>
          <cell r="D1001" t="str">
            <v>4890K</v>
          </cell>
          <cell r="F1001">
            <v>2130.52</v>
          </cell>
          <cell r="G1001">
            <v>2130.52</v>
          </cell>
        </row>
        <row r="1002">
          <cell r="C1002" t="str">
            <v>004251</v>
          </cell>
          <cell r="D1002" t="str">
            <v>4890K</v>
          </cell>
          <cell r="F1002">
            <v>2498.89</v>
          </cell>
          <cell r="G1002">
            <v>2498.89</v>
          </cell>
        </row>
        <row r="1003">
          <cell r="C1003" t="str">
            <v>004251</v>
          </cell>
          <cell r="D1003" t="str">
            <v>4890K</v>
          </cell>
          <cell r="F1003">
            <v>4614.18</v>
          </cell>
          <cell r="G1003">
            <v>4614.18</v>
          </cell>
        </row>
        <row r="1004">
          <cell r="C1004" t="str">
            <v>004251</v>
          </cell>
          <cell r="D1004" t="str">
            <v>4890K</v>
          </cell>
          <cell r="F1004">
            <v>4730.08</v>
          </cell>
          <cell r="G1004">
            <v>4730.08</v>
          </cell>
        </row>
        <row r="1005">
          <cell r="C1005" t="str">
            <v>004251</v>
          </cell>
          <cell r="D1005" t="str">
            <v>4890K</v>
          </cell>
          <cell r="F1005">
            <v>5248.97</v>
          </cell>
          <cell r="G1005">
            <v>5248.97</v>
          </cell>
        </row>
        <row r="1006">
          <cell r="C1006" t="str">
            <v>004251</v>
          </cell>
          <cell r="D1006" t="str">
            <v>4890K</v>
          </cell>
          <cell r="F1006">
            <v>6021.57</v>
          </cell>
          <cell r="G1006">
            <v>6021.57</v>
          </cell>
        </row>
        <row r="1007">
          <cell r="C1007" t="str">
            <v>004251</v>
          </cell>
          <cell r="D1007" t="str">
            <v>4890K</v>
          </cell>
          <cell r="F1007">
            <v>9089.35</v>
          </cell>
          <cell r="G1007">
            <v>9089.35</v>
          </cell>
        </row>
        <row r="1008">
          <cell r="C1008" t="str">
            <v>004251</v>
          </cell>
          <cell r="D1008" t="str">
            <v>4890K</v>
          </cell>
          <cell r="F1008">
            <v>9667.51</v>
          </cell>
          <cell r="G1008">
            <v>9667.51</v>
          </cell>
        </row>
        <row r="1009">
          <cell r="C1009" t="str">
            <v>004251</v>
          </cell>
          <cell r="D1009" t="str">
            <v>4890K</v>
          </cell>
          <cell r="F1009">
            <v>9936.2999999999993</v>
          </cell>
          <cell r="G1009">
            <v>9936.2999999999993</v>
          </cell>
        </row>
        <row r="1010">
          <cell r="C1010" t="str">
            <v>004251</v>
          </cell>
          <cell r="D1010" t="str">
            <v>4890K</v>
          </cell>
          <cell r="F1010">
            <v>12028.27</v>
          </cell>
          <cell r="G1010">
            <v>12028.27</v>
          </cell>
        </row>
        <row r="1011">
          <cell r="C1011" t="str">
            <v>004251</v>
          </cell>
          <cell r="D1011" t="str">
            <v>4890K</v>
          </cell>
          <cell r="F1011">
            <v>13352.07</v>
          </cell>
          <cell r="G1011">
            <v>13352.07</v>
          </cell>
        </row>
        <row r="1012">
          <cell r="C1012" t="str">
            <v>004251</v>
          </cell>
          <cell r="D1012" t="str">
            <v>4890K</v>
          </cell>
          <cell r="F1012">
            <v>14706.54</v>
          </cell>
          <cell r="G1012">
            <v>14706.54</v>
          </cell>
        </row>
        <row r="1013">
          <cell r="C1013" t="str">
            <v>004251</v>
          </cell>
          <cell r="D1013" t="str">
            <v>4890K</v>
          </cell>
          <cell r="F1013">
            <v>14727.21</v>
          </cell>
          <cell r="G1013">
            <v>14727.21</v>
          </cell>
        </row>
        <row r="1014">
          <cell r="C1014" t="str">
            <v>004251</v>
          </cell>
          <cell r="D1014" t="str">
            <v>4890K</v>
          </cell>
          <cell r="F1014">
            <v>14856.29</v>
          </cell>
          <cell r="G1014">
            <v>14856.29</v>
          </cell>
        </row>
        <row r="1015">
          <cell r="C1015" t="str">
            <v>004251</v>
          </cell>
          <cell r="D1015" t="str">
            <v>4890K</v>
          </cell>
          <cell r="F1015">
            <v>15113.06</v>
          </cell>
          <cell r="G1015">
            <v>15113.06</v>
          </cell>
        </row>
        <row r="1016">
          <cell r="C1016" t="str">
            <v>004251</v>
          </cell>
          <cell r="D1016" t="str">
            <v>4890K</v>
          </cell>
          <cell r="F1016">
            <v>16616.14</v>
          </cell>
          <cell r="G1016">
            <v>16616.14</v>
          </cell>
        </row>
        <row r="1017">
          <cell r="C1017" t="str">
            <v>004251</v>
          </cell>
          <cell r="D1017" t="str">
            <v>4890K</v>
          </cell>
          <cell r="F1017">
            <v>19976.61</v>
          </cell>
          <cell r="G1017">
            <v>19976.61</v>
          </cell>
        </row>
        <row r="1018">
          <cell r="C1018" t="str">
            <v>004251</v>
          </cell>
          <cell r="D1018" t="str">
            <v>4890K</v>
          </cell>
          <cell r="F1018">
            <v>23400.7</v>
          </cell>
          <cell r="G1018">
            <v>23400.7</v>
          </cell>
        </row>
        <row r="1019">
          <cell r="C1019" t="str">
            <v>004251</v>
          </cell>
          <cell r="D1019" t="str">
            <v>4890K</v>
          </cell>
          <cell r="F1019">
            <v>26679.55</v>
          </cell>
          <cell r="G1019">
            <v>26679.55</v>
          </cell>
        </row>
        <row r="1020">
          <cell r="C1020" t="str">
            <v>004251</v>
          </cell>
          <cell r="D1020" t="str">
            <v>4890K</v>
          </cell>
          <cell r="F1020">
            <v>27782.3</v>
          </cell>
          <cell r="G1020">
            <v>27782.3</v>
          </cell>
        </row>
        <row r="1021">
          <cell r="C1021" t="str">
            <v>004251</v>
          </cell>
          <cell r="D1021" t="str">
            <v>4890K</v>
          </cell>
          <cell r="F1021">
            <v>35002.550000000003</v>
          </cell>
          <cell r="G1021">
            <v>35002.550000000003</v>
          </cell>
        </row>
        <row r="1022">
          <cell r="C1022" t="str">
            <v>004251</v>
          </cell>
          <cell r="D1022" t="str">
            <v>4890K</v>
          </cell>
          <cell r="F1022">
            <v>38929.449999999997</v>
          </cell>
          <cell r="G1022">
            <v>38929.449999999997</v>
          </cell>
        </row>
        <row r="1023">
          <cell r="C1023" t="str">
            <v>004251</v>
          </cell>
          <cell r="D1023" t="str">
            <v>4890K</v>
          </cell>
          <cell r="F1023">
            <v>41596.28</v>
          </cell>
          <cell r="G1023">
            <v>41596.28</v>
          </cell>
        </row>
        <row r="1024">
          <cell r="C1024" t="str">
            <v>004251</v>
          </cell>
          <cell r="D1024" t="str">
            <v>4890K</v>
          </cell>
          <cell r="F1024">
            <v>45159.58</v>
          </cell>
          <cell r="G1024">
            <v>45159.58</v>
          </cell>
        </row>
        <row r="1025">
          <cell r="C1025" t="str">
            <v>004251</v>
          </cell>
          <cell r="D1025" t="str">
            <v>4890K</v>
          </cell>
          <cell r="F1025">
            <v>48509.23</v>
          </cell>
          <cell r="G1025">
            <v>48509.23</v>
          </cell>
        </row>
        <row r="1026">
          <cell r="C1026" t="str">
            <v>004251</v>
          </cell>
          <cell r="D1026" t="str">
            <v>4890K</v>
          </cell>
          <cell r="F1026">
            <v>53042.239999999998</v>
          </cell>
          <cell r="G1026">
            <v>53042.239999999998</v>
          </cell>
        </row>
        <row r="1027">
          <cell r="C1027" t="str">
            <v>004251</v>
          </cell>
          <cell r="D1027" t="str">
            <v>4890K</v>
          </cell>
          <cell r="F1027">
            <v>55991.14</v>
          </cell>
          <cell r="G1027">
            <v>55991.14</v>
          </cell>
        </row>
        <row r="1028">
          <cell r="C1028" t="str">
            <v>004251</v>
          </cell>
          <cell r="D1028" t="str">
            <v>4890K</v>
          </cell>
          <cell r="F1028">
            <v>55991.14</v>
          </cell>
          <cell r="G1028">
            <v>55991.14</v>
          </cell>
        </row>
        <row r="1029">
          <cell r="C1029" t="str">
            <v>004251</v>
          </cell>
          <cell r="D1029" t="str">
            <v>4890K</v>
          </cell>
          <cell r="F1029">
            <v>56476.84</v>
          </cell>
          <cell r="G1029">
            <v>56476.84</v>
          </cell>
        </row>
        <row r="1030">
          <cell r="C1030" t="str">
            <v>004251</v>
          </cell>
          <cell r="D1030" t="str">
            <v>4890K</v>
          </cell>
          <cell r="F1030">
            <v>57398.21</v>
          </cell>
          <cell r="G1030">
            <v>57398.21</v>
          </cell>
        </row>
        <row r="1031">
          <cell r="C1031" t="str">
            <v>004251</v>
          </cell>
          <cell r="D1031" t="str">
            <v>4890K</v>
          </cell>
          <cell r="F1031">
            <v>63013.21</v>
          </cell>
          <cell r="G1031">
            <v>63013.21</v>
          </cell>
        </row>
        <row r="1032">
          <cell r="C1032" t="str">
            <v>004251</v>
          </cell>
          <cell r="D1032" t="str">
            <v>4890K</v>
          </cell>
          <cell r="F1032">
            <v>64179.02</v>
          </cell>
          <cell r="G1032">
            <v>64179.02</v>
          </cell>
        </row>
        <row r="1033">
          <cell r="C1033" t="str">
            <v>004251</v>
          </cell>
          <cell r="D1033" t="str">
            <v>4890K</v>
          </cell>
          <cell r="F1033">
            <v>70523.399999999994</v>
          </cell>
          <cell r="G1033">
            <v>70523.399999999994</v>
          </cell>
        </row>
        <row r="1034">
          <cell r="C1034" t="str">
            <v>004251</v>
          </cell>
          <cell r="D1034" t="str">
            <v>4890K</v>
          </cell>
          <cell r="F1034">
            <v>98869.24</v>
          </cell>
          <cell r="G1034">
            <v>98869.24</v>
          </cell>
        </row>
        <row r="1035">
          <cell r="C1035" t="str">
            <v>004251</v>
          </cell>
          <cell r="D1035" t="str">
            <v>4890K</v>
          </cell>
          <cell r="F1035">
            <v>121562.41</v>
          </cell>
          <cell r="G1035">
            <v>121562.41</v>
          </cell>
        </row>
        <row r="1036">
          <cell r="C1036" t="str">
            <v>004251</v>
          </cell>
          <cell r="D1036" t="str">
            <v>4890K</v>
          </cell>
          <cell r="F1036">
            <v>129852.27</v>
          </cell>
          <cell r="G1036">
            <v>129852.27</v>
          </cell>
        </row>
        <row r="1037">
          <cell r="C1037" t="str">
            <v>004251</v>
          </cell>
          <cell r="D1037" t="str">
            <v>4890K</v>
          </cell>
          <cell r="F1037">
            <v>134267.42000000001</v>
          </cell>
          <cell r="G1037">
            <v>134267.42000000001</v>
          </cell>
        </row>
        <row r="1038">
          <cell r="C1038" t="str">
            <v>004251</v>
          </cell>
          <cell r="D1038" t="str">
            <v>4890K</v>
          </cell>
          <cell r="F1038">
            <v>216305.28</v>
          </cell>
          <cell r="G1038">
            <v>216305.28</v>
          </cell>
        </row>
        <row r="1039">
          <cell r="C1039" t="str">
            <v>004251</v>
          </cell>
          <cell r="D1039" t="str">
            <v>4890K</v>
          </cell>
          <cell r="F1039">
            <v>237531.55</v>
          </cell>
          <cell r="G1039">
            <v>237531.55</v>
          </cell>
        </row>
        <row r="1040">
          <cell r="C1040" t="str">
            <v>004251</v>
          </cell>
          <cell r="D1040" t="str">
            <v>4890K</v>
          </cell>
          <cell r="F1040">
            <v>267936.09000000003</v>
          </cell>
          <cell r="G1040">
            <v>267936.09000000003</v>
          </cell>
        </row>
        <row r="1041">
          <cell r="C1041" t="str">
            <v>004251</v>
          </cell>
          <cell r="D1041" t="str">
            <v>4890K</v>
          </cell>
          <cell r="F1041">
            <v>490758.87</v>
          </cell>
          <cell r="G1041">
            <v>490758.87</v>
          </cell>
        </row>
        <row r="1042">
          <cell r="C1042" t="str">
            <v>004251 Total</v>
          </cell>
          <cell r="E1042">
            <v>62529.69</v>
          </cell>
          <cell r="F1042">
            <v>2637547.83</v>
          </cell>
          <cell r="G1042">
            <v>2575018.14</v>
          </cell>
        </row>
        <row r="1043">
          <cell r="C1043" t="str">
            <v>005271</v>
          </cell>
          <cell r="D1043" t="str">
            <v>4890K</v>
          </cell>
          <cell r="E1043">
            <v>5955215.46</v>
          </cell>
          <cell r="G1043">
            <v>-5955215.46</v>
          </cell>
        </row>
        <row r="1044">
          <cell r="C1044" t="str">
            <v>005271</v>
          </cell>
          <cell r="D1044" t="str">
            <v>4890K</v>
          </cell>
          <cell r="E1044">
            <v>548367.47</v>
          </cell>
          <cell r="G1044">
            <v>-548367.47</v>
          </cell>
        </row>
        <row r="1045">
          <cell r="C1045" t="str">
            <v>005271</v>
          </cell>
          <cell r="D1045" t="str">
            <v>4890K</v>
          </cell>
          <cell r="F1045">
            <v>1909327.51</v>
          </cell>
          <cell r="G1045">
            <v>1909327.51</v>
          </cell>
        </row>
        <row r="1046">
          <cell r="C1046" t="str">
            <v>005271</v>
          </cell>
          <cell r="D1046" t="str">
            <v>4890K</v>
          </cell>
          <cell r="F1046">
            <v>1940853.35</v>
          </cell>
          <cell r="G1046">
            <v>1940853.35</v>
          </cell>
        </row>
        <row r="1047">
          <cell r="C1047" t="str">
            <v>005271</v>
          </cell>
          <cell r="D1047" t="str">
            <v>4890K</v>
          </cell>
          <cell r="F1047">
            <v>1941333.58</v>
          </cell>
          <cell r="G1047">
            <v>1941333.58</v>
          </cell>
        </row>
        <row r="1048">
          <cell r="C1048" t="str">
            <v>005271</v>
          </cell>
          <cell r="D1048" t="str">
            <v>4890K</v>
          </cell>
          <cell r="F1048">
            <v>1953583.46</v>
          </cell>
          <cell r="G1048">
            <v>1953583.46</v>
          </cell>
        </row>
        <row r="1049">
          <cell r="C1049" t="str">
            <v>005271</v>
          </cell>
          <cell r="D1049" t="str">
            <v>4890K</v>
          </cell>
          <cell r="F1049">
            <v>1957951.53</v>
          </cell>
          <cell r="G1049">
            <v>1957951.53</v>
          </cell>
        </row>
        <row r="1050">
          <cell r="C1050" t="str">
            <v>005271</v>
          </cell>
          <cell r="D1050" t="str">
            <v>4890K</v>
          </cell>
          <cell r="F1050">
            <v>1986643.6</v>
          </cell>
          <cell r="G1050">
            <v>1986643.6</v>
          </cell>
        </row>
        <row r="1051">
          <cell r="C1051" t="str">
            <v>005271</v>
          </cell>
          <cell r="D1051" t="str">
            <v>4890K</v>
          </cell>
          <cell r="F1051">
            <v>2001440.93</v>
          </cell>
          <cell r="G1051">
            <v>2001440.93</v>
          </cell>
        </row>
        <row r="1052">
          <cell r="C1052" t="str">
            <v>005271</v>
          </cell>
          <cell r="D1052" t="str">
            <v>4890K</v>
          </cell>
          <cell r="F1052">
            <v>2017356.7</v>
          </cell>
          <cell r="G1052">
            <v>2017356.7</v>
          </cell>
        </row>
        <row r="1053">
          <cell r="C1053" t="str">
            <v>005271</v>
          </cell>
          <cell r="D1053" t="str">
            <v>4890K</v>
          </cell>
          <cell r="F1053">
            <v>2253897.52</v>
          </cell>
          <cell r="G1053">
            <v>2253897.52</v>
          </cell>
        </row>
        <row r="1054">
          <cell r="C1054" t="str">
            <v>005271</v>
          </cell>
          <cell r="D1054" t="str">
            <v>4890K</v>
          </cell>
          <cell r="F1054">
            <v>3973764.59</v>
          </cell>
          <cell r="G1054">
            <v>3973764.59</v>
          </cell>
        </row>
        <row r="1055">
          <cell r="C1055" t="str">
            <v>005271</v>
          </cell>
          <cell r="D1055" t="str">
            <v>4890K</v>
          </cell>
          <cell r="F1055">
            <v>4122681.9</v>
          </cell>
          <cell r="G1055">
            <v>4122681.9</v>
          </cell>
        </row>
        <row r="1056">
          <cell r="C1056" t="str">
            <v>005271</v>
          </cell>
          <cell r="D1056" t="str">
            <v>4890K</v>
          </cell>
          <cell r="F1056">
            <v>5955215.46</v>
          </cell>
          <cell r="G1056">
            <v>5955215.46</v>
          </cell>
        </row>
        <row r="1057">
          <cell r="C1057" t="str">
            <v>005271</v>
          </cell>
          <cell r="D1057" t="str">
            <v>4890K</v>
          </cell>
          <cell r="F1057">
            <v>16341415.67</v>
          </cell>
          <cell r="G1057">
            <v>16341415.67</v>
          </cell>
        </row>
        <row r="1058">
          <cell r="C1058" t="str">
            <v>005271 Total</v>
          </cell>
          <cell r="E1058">
            <v>6503582.9299999997</v>
          </cell>
          <cell r="F1058">
            <v>48355465.799999997</v>
          </cell>
          <cell r="G1058">
            <v>41851882.869999997</v>
          </cell>
        </row>
        <row r="1059">
          <cell r="C1059" t="str">
            <v>007338</v>
          </cell>
          <cell r="D1059" t="str">
            <v>4890K</v>
          </cell>
          <cell r="F1059">
            <v>79414.48</v>
          </cell>
          <cell r="G1059">
            <v>79414.48</v>
          </cell>
        </row>
        <row r="1060">
          <cell r="C1060" t="str">
            <v>007338</v>
          </cell>
          <cell r="D1060" t="str">
            <v>4890K</v>
          </cell>
          <cell r="F1060">
            <v>130870.38</v>
          </cell>
          <cell r="G1060">
            <v>130870.38</v>
          </cell>
        </row>
        <row r="1061">
          <cell r="C1061" t="str">
            <v>007338</v>
          </cell>
          <cell r="D1061" t="str">
            <v>4890K</v>
          </cell>
          <cell r="F1061">
            <v>161871.88</v>
          </cell>
          <cell r="G1061">
            <v>161871.88</v>
          </cell>
        </row>
        <row r="1062">
          <cell r="C1062" t="str">
            <v>007338</v>
          </cell>
          <cell r="D1062" t="str">
            <v>4890K</v>
          </cell>
          <cell r="F1062">
            <v>176583.41</v>
          </cell>
          <cell r="G1062">
            <v>176583.41</v>
          </cell>
        </row>
        <row r="1063">
          <cell r="C1063" t="str">
            <v>007338</v>
          </cell>
          <cell r="D1063" t="str">
            <v>4890K</v>
          </cell>
          <cell r="F1063">
            <v>178404.57</v>
          </cell>
          <cell r="G1063">
            <v>178404.57</v>
          </cell>
        </row>
        <row r="1064">
          <cell r="C1064" t="str">
            <v>007338</v>
          </cell>
          <cell r="D1064" t="str">
            <v>4890K</v>
          </cell>
          <cell r="F1064">
            <v>200973.19</v>
          </cell>
          <cell r="G1064">
            <v>200973.19</v>
          </cell>
        </row>
        <row r="1065">
          <cell r="C1065" t="str">
            <v>007338</v>
          </cell>
          <cell r="D1065" t="str">
            <v>4890K</v>
          </cell>
          <cell r="F1065">
            <v>243576.74</v>
          </cell>
          <cell r="G1065">
            <v>243576.74</v>
          </cell>
        </row>
        <row r="1066">
          <cell r="C1066" t="str">
            <v>007338</v>
          </cell>
          <cell r="D1066" t="str">
            <v>4890K</v>
          </cell>
          <cell r="F1066">
            <v>268214.84999999998</v>
          </cell>
          <cell r="G1066">
            <v>268214.84999999998</v>
          </cell>
        </row>
        <row r="1067">
          <cell r="C1067" t="str">
            <v>007338</v>
          </cell>
          <cell r="D1067" t="str">
            <v>4890K</v>
          </cell>
          <cell r="F1067">
            <v>268722.12</v>
          </cell>
          <cell r="G1067">
            <v>268722.12</v>
          </cell>
        </row>
        <row r="1068">
          <cell r="C1068" t="str">
            <v>007338</v>
          </cell>
          <cell r="D1068" t="str">
            <v>4890K</v>
          </cell>
          <cell r="F1068">
            <v>500264.55</v>
          </cell>
          <cell r="G1068">
            <v>500264.55</v>
          </cell>
        </row>
        <row r="1069">
          <cell r="C1069" t="str">
            <v>007338</v>
          </cell>
          <cell r="D1069" t="str">
            <v>4890K</v>
          </cell>
          <cell r="F1069">
            <v>527018.69999999995</v>
          </cell>
          <cell r="G1069">
            <v>527018.69999999995</v>
          </cell>
        </row>
        <row r="1070">
          <cell r="C1070" t="str">
            <v>007338</v>
          </cell>
          <cell r="D1070" t="str">
            <v>4890K</v>
          </cell>
          <cell r="F1070">
            <v>570319.49</v>
          </cell>
          <cell r="G1070">
            <v>570319.49</v>
          </cell>
        </row>
        <row r="1071">
          <cell r="C1071" t="str">
            <v>007338 Total</v>
          </cell>
          <cell r="E1071">
            <v>0</v>
          </cell>
          <cell r="F1071">
            <v>3306234.3600000003</v>
          </cell>
          <cell r="G1071">
            <v>3306234.3600000003</v>
          </cell>
        </row>
        <row r="1072">
          <cell r="C1072" t="str">
            <v>00Q050</v>
          </cell>
          <cell r="D1072" t="str">
            <v>4890K</v>
          </cell>
          <cell r="E1072">
            <v>824486.7</v>
          </cell>
          <cell r="G1072">
            <v>-824486.7</v>
          </cell>
        </row>
        <row r="1073">
          <cell r="C1073" t="str">
            <v>00Q050</v>
          </cell>
          <cell r="D1073" t="str">
            <v>4890K</v>
          </cell>
          <cell r="E1073">
            <v>124059.88</v>
          </cell>
          <cell r="G1073">
            <v>-124059.88</v>
          </cell>
        </row>
        <row r="1074">
          <cell r="C1074" t="str">
            <v>00Q050</v>
          </cell>
          <cell r="D1074" t="str">
            <v>4890K</v>
          </cell>
          <cell r="E1074">
            <v>108660.05</v>
          </cell>
          <cell r="G1074">
            <v>-108660.05</v>
          </cell>
        </row>
        <row r="1075">
          <cell r="C1075" t="str">
            <v>00Q050</v>
          </cell>
          <cell r="D1075" t="str">
            <v>4890K</v>
          </cell>
          <cell r="E1075">
            <v>56577.39</v>
          </cell>
          <cell r="G1075">
            <v>-56577.39</v>
          </cell>
        </row>
        <row r="1076">
          <cell r="C1076" t="str">
            <v>00Q050</v>
          </cell>
          <cell r="D1076" t="str">
            <v>4890K</v>
          </cell>
          <cell r="E1076">
            <v>52120.800000000003</v>
          </cell>
          <cell r="G1076">
            <v>-52120.800000000003</v>
          </cell>
        </row>
        <row r="1077">
          <cell r="C1077" t="str">
            <v>00Q050</v>
          </cell>
          <cell r="D1077" t="str">
            <v>4890K</v>
          </cell>
          <cell r="E1077">
            <v>40777.42</v>
          </cell>
          <cell r="G1077">
            <v>-40777.42</v>
          </cell>
        </row>
        <row r="1078">
          <cell r="C1078" t="str">
            <v>00Q050</v>
          </cell>
          <cell r="D1078" t="str">
            <v>4890K</v>
          </cell>
          <cell r="E1078">
            <v>39310.230000000003</v>
          </cell>
          <cell r="G1078">
            <v>-39310.230000000003</v>
          </cell>
        </row>
        <row r="1079">
          <cell r="C1079" t="str">
            <v>00Q050</v>
          </cell>
          <cell r="D1079" t="str">
            <v>4890K</v>
          </cell>
          <cell r="E1079">
            <v>35438.03</v>
          </cell>
          <cell r="G1079">
            <v>-35438.03</v>
          </cell>
        </row>
        <row r="1080">
          <cell r="C1080" t="str">
            <v>00Q050</v>
          </cell>
          <cell r="D1080" t="str">
            <v>4890K</v>
          </cell>
          <cell r="E1080">
            <v>34979.839999999997</v>
          </cell>
          <cell r="G1080">
            <v>-34979.839999999997</v>
          </cell>
        </row>
        <row r="1081">
          <cell r="C1081" t="str">
            <v>00Q050</v>
          </cell>
          <cell r="D1081" t="str">
            <v>4890K</v>
          </cell>
          <cell r="E1081">
            <v>33953.03</v>
          </cell>
          <cell r="G1081">
            <v>-33953.03</v>
          </cell>
        </row>
        <row r="1082">
          <cell r="C1082" t="str">
            <v>00Q050</v>
          </cell>
          <cell r="D1082" t="str">
            <v>4890K</v>
          </cell>
          <cell r="E1082">
            <v>33202.839999999997</v>
          </cell>
          <cell r="G1082">
            <v>-33202.839999999997</v>
          </cell>
        </row>
        <row r="1083">
          <cell r="C1083" t="str">
            <v>00Q050</v>
          </cell>
          <cell r="D1083" t="str">
            <v>4890K</v>
          </cell>
          <cell r="E1083">
            <v>31110.48</v>
          </cell>
          <cell r="G1083">
            <v>-31110.48</v>
          </cell>
        </row>
        <row r="1084">
          <cell r="C1084" t="str">
            <v>00Q050</v>
          </cell>
          <cell r="D1084" t="str">
            <v>4890K</v>
          </cell>
          <cell r="E1084">
            <v>22348.42</v>
          </cell>
          <cell r="G1084">
            <v>-22348.42</v>
          </cell>
        </row>
        <row r="1085">
          <cell r="C1085" t="str">
            <v>00Q050</v>
          </cell>
          <cell r="D1085" t="str">
            <v>4890K</v>
          </cell>
          <cell r="E1085">
            <v>19295.45</v>
          </cell>
          <cell r="G1085">
            <v>-19295.45</v>
          </cell>
        </row>
        <row r="1086">
          <cell r="C1086" t="str">
            <v>00Q050</v>
          </cell>
          <cell r="D1086" t="str">
            <v>4890K</v>
          </cell>
          <cell r="E1086">
            <v>17134</v>
          </cell>
          <cell r="G1086">
            <v>-17134</v>
          </cell>
        </row>
        <row r="1087">
          <cell r="C1087" t="str">
            <v>00Q050</v>
          </cell>
          <cell r="D1087" t="str">
            <v>4890K</v>
          </cell>
          <cell r="E1087">
            <v>10682.48</v>
          </cell>
          <cell r="G1087">
            <v>-10682.48</v>
          </cell>
        </row>
        <row r="1088">
          <cell r="C1088" t="str">
            <v>00Q050</v>
          </cell>
          <cell r="D1088" t="str">
            <v>4890K</v>
          </cell>
          <cell r="E1088">
            <v>5543.56</v>
          </cell>
          <cell r="G1088">
            <v>-5543.56</v>
          </cell>
        </row>
        <row r="1089">
          <cell r="C1089" t="str">
            <v>00Q050</v>
          </cell>
          <cell r="D1089" t="str">
            <v>4890K</v>
          </cell>
          <cell r="E1089">
            <v>4524.34</v>
          </cell>
          <cell r="G1089">
            <v>-4524.34</v>
          </cell>
        </row>
        <row r="1090">
          <cell r="C1090" t="str">
            <v>00Q050</v>
          </cell>
          <cell r="D1090" t="str">
            <v>4890K</v>
          </cell>
          <cell r="E1090">
            <v>4133.1000000000004</v>
          </cell>
          <cell r="G1090">
            <v>-4133.1000000000004</v>
          </cell>
        </row>
        <row r="1091">
          <cell r="C1091" t="str">
            <v>00Q050</v>
          </cell>
          <cell r="D1091" t="str">
            <v>4890K</v>
          </cell>
          <cell r="E1091">
            <v>2051.13</v>
          </cell>
          <cell r="G1091">
            <v>-2051.13</v>
          </cell>
        </row>
        <row r="1092">
          <cell r="C1092" t="str">
            <v>00Q050</v>
          </cell>
          <cell r="D1092" t="str">
            <v>4890K</v>
          </cell>
          <cell r="E1092">
            <v>752.24</v>
          </cell>
          <cell r="G1092">
            <v>-752.24</v>
          </cell>
        </row>
        <row r="1093">
          <cell r="C1093" t="str">
            <v>00Q050</v>
          </cell>
          <cell r="D1093" t="str">
            <v>4890K</v>
          </cell>
          <cell r="E1093">
            <v>93.82</v>
          </cell>
          <cell r="G1093">
            <v>-93.82</v>
          </cell>
        </row>
        <row r="1094">
          <cell r="C1094" t="str">
            <v>00Q050</v>
          </cell>
          <cell r="D1094" t="str">
            <v>4890K</v>
          </cell>
          <cell r="F1094">
            <v>17521.46</v>
          </cell>
          <cell r="G1094">
            <v>17521.46</v>
          </cell>
        </row>
        <row r="1095">
          <cell r="C1095" t="str">
            <v>00Q050</v>
          </cell>
          <cell r="D1095" t="str">
            <v>4890K</v>
          </cell>
          <cell r="F1095">
            <v>21089.73</v>
          </cell>
          <cell r="G1095">
            <v>21089.73</v>
          </cell>
        </row>
        <row r="1096">
          <cell r="C1096" t="str">
            <v>00Q050</v>
          </cell>
          <cell r="D1096" t="str">
            <v>4890K</v>
          </cell>
          <cell r="F1096">
            <v>80485.17</v>
          </cell>
          <cell r="G1096">
            <v>80485.17</v>
          </cell>
        </row>
        <row r="1097">
          <cell r="C1097" t="str">
            <v>00Q050</v>
          </cell>
          <cell r="D1097" t="str">
            <v>4890K</v>
          </cell>
          <cell r="F1097">
            <v>115065.52</v>
          </cell>
          <cell r="G1097">
            <v>115065.52</v>
          </cell>
        </row>
        <row r="1098">
          <cell r="C1098" t="str">
            <v>00Q050</v>
          </cell>
          <cell r="D1098" t="str">
            <v>4890K</v>
          </cell>
          <cell r="F1098">
            <v>173768.99</v>
          </cell>
          <cell r="G1098">
            <v>173768.99</v>
          </cell>
        </row>
        <row r="1099">
          <cell r="C1099" t="str">
            <v>00Q050</v>
          </cell>
          <cell r="D1099" t="str">
            <v>4890K</v>
          </cell>
          <cell r="F1099">
            <v>213479.3</v>
          </cell>
          <cell r="G1099">
            <v>213479.3</v>
          </cell>
        </row>
        <row r="1100">
          <cell r="C1100" t="str">
            <v>00Q050</v>
          </cell>
          <cell r="D1100" t="str">
            <v>4890K</v>
          </cell>
          <cell r="F1100">
            <v>220424.29</v>
          </cell>
          <cell r="G1100">
            <v>220424.29</v>
          </cell>
        </row>
        <row r="1101">
          <cell r="C1101" t="str">
            <v>00Q050</v>
          </cell>
          <cell r="D1101" t="str">
            <v>4890K</v>
          </cell>
          <cell r="F1101">
            <v>265224.48</v>
          </cell>
          <cell r="G1101">
            <v>265224.48</v>
          </cell>
        </row>
        <row r="1102">
          <cell r="C1102" t="str">
            <v>00Q050</v>
          </cell>
          <cell r="D1102" t="str">
            <v>4890K</v>
          </cell>
          <cell r="F1102">
            <v>642190.43999999994</v>
          </cell>
          <cell r="G1102">
            <v>642190.43999999994</v>
          </cell>
        </row>
        <row r="1103">
          <cell r="C1103" t="str">
            <v>00Q050</v>
          </cell>
          <cell r="D1103" t="str">
            <v>4890K</v>
          </cell>
          <cell r="F1103">
            <v>652875.4</v>
          </cell>
          <cell r="G1103">
            <v>652875.4</v>
          </cell>
        </row>
        <row r="1104">
          <cell r="C1104" t="str">
            <v>00Q050</v>
          </cell>
          <cell r="D1104" t="str">
            <v>4890K</v>
          </cell>
          <cell r="F1104">
            <v>657702.93000000005</v>
          </cell>
          <cell r="G1104">
            <v>657702.93000000005</v>
          </cell>
        </row>
        <row r="1105">
          <cell r="C1105" t="str">
            <v>00Q050</v>
          </cell>
          <cell r="D1105" t="str">
            <v>4890K</v>
          </cell>
          <cell r="F1105">
            <v>676295.15</v>
          </cell>
          <cell r="G1105">
            <v>676295.15</v>
          </cell>
        </row>
        <row r="1106">
          <cell r="C1106" t="str">
            <v>00Q050</v>
          </cell>
          <cell r="D1106" t="str">
            <v>4890K</v>
          </cell>
          <cell r="F1106">
            <v>690856.45</v>
          </cell>
          <cell r="G1106">
            <v>690856.45</v>
          </cell>
        </row>
        <row r="1107">
          <cell r="C1107" t="str">
            <v>00Q050</v>
          </cell>
          <cell r="D1107" t="str">
            <v>4890K</v>
          </cell>
          <cell r="F1107">
            <v>749767.56</v>
          </cell>
          <cell r="G1107">
            <v>749767.56</v>
          </cell>
        </row>
        <row r="1108">
          <cell r="C1108" t="str">
            <v>00Q050</v>
          </cell>
          <cell r="D1108" t="str">
            <v>4890K</v>
          </cell>
          <cell r="F1108">
            <v>793112.74</v>
          </cell>
          <cell r="G1108">
            <v>793112.74</v>
          </cell>
        </row>
        <row r="1109">
          <cell r="C1109" t="str">
            <v>00Q050</v>
          </cell>
          <cell r="D1109" t="str">
            <v>4890K</v>
          </cell>
          <cell r="F1109">
            <v>811181.24</v>
          </cell>
          <cell r="G1109">
            <v>811181.24</v>
          </cell>
        </row>
        <row r="1110">
          <cell r="C1110" t="str">
            <v>00Q050</v>
          </cell>
          <cell r="D1110" t="str">
            <v>4890K</v>
          </cell>
          <cell r="F1110">
            <v>824486.7</v>
          </cell>
          <cell r="G1110">
            <v>824486.7</v>
          </cell>
        </row>
        <row r="1111">
          <cell r="C1111" t="str">
            <v>00Q050</v>
          </cell>
          <cell r="D1111" t="str">
            <v>4890K</v>
          </cell>
          <cell r="F1111">
            <v>824486.7</v>
          </cell>
          <cell r="G1111">
            <v>824486.7</v>
          </cell>
        </row>
        <row r="1112">
          <cell r="C1112" t="str">
            <v>00Q050</v>
          </cell>
          <cell r="D1112" t="str">
            <v>4890K</v>
          </cell>
          <cell r="F1112">
            <v>864293.74</v>
          </cell>
          <cell r="G1112">
            <v>864293.74</v>
          </cell>
        </row>
        <row r="1113">
          <cell r="C1113" t="str">
            <v>00Q050</v>
          </cell>
          <cell r="D1113" t="str">
            <v>4890K</v>
          </cell>
          <cell r="F1113">
            <v>1120547.69</v>
          </cell>
          <cell r="G1113">
            <v>1120547.69</v>
          </cell>
        </row>
        <row r="1114">
          <cell r="C1114" t="str">
            <v>00Q050</v>
          </cell>
          <cell r="D1114" t="str">
            <v>4890K</v>
          </cell>
          <cell r="F1114">
            <v>1131068.6499999999</v>
          </cell>
          <cell r="G1114">
            <v>1131068.6499999999</v>
          </cell>
        </row>
        <row r="1115">
          <cell r="C1115" t="str">
            <v>00Q050</v>
          </cell>
          <cell r="D1115" t="str">
            <v>4890K</v>
          </cell>
          <cell r="F1115">
            <v>1131425.25</v>
          </cell>
          <cell r="G1115">
            <v>1131425.25</v>
          </cell>
        </row>
        <row r="1116">
          <cell r="C1116" t="str">
            <v>00Q050</v>
          </cell>
          <cell r="D1116" t="str">
            <v>4890K</v>
          </cell>
          <cell r="F1116">
            <v>1135387.8400000001</v>
          </cell>
          <cell r="G1116">
            <v>1135387.8400000001</v>
          </cell>
        </row>
        <row r="1117">
          <cell r="C1117" t="str">
            <v>00Q050 Total</v>
          </cell>
          <cell r="E1117">
            <v>1501235.23</v>
          </cell>
          <cell r="F1117">
            <v>13812737.42</v>
          </cell>
          <cell r="G1117">
            <v>12311502.190000001</v>
          </cell>
        </row>
        <row r="1118">
          <cell r="C1118" t="str">
            <v>00R586</v>
          </cell>
          <cell r="D1118" t="str">
            <v>4890K</v>
          </cell>
          <cell r="F1118">
            <v>106584.35</v>
          </cell>
          <cell r="G1118">
            <v>106584.35</v>
          </cell>
        </row>
        <row r="1119">
          <cell r="C1119" t="str">
            <v>00R586</v>
          </cell>
          <cell r="D1119" t="str">
            <v>4890K</v>
          </cell>
          <cell r="F1119">
            <v>144247.24</v>
          </cell>
          <cell r="G1119">
            <v>144247.24</v>
          </cell>
        </row>
        <row r="1120">
          <cell r="C1120" t="str">
            <v>00R586</v>
          </cell>
          <cell r="D1120" t="str">
            <v>4890K</v>
          </cell>
          <cell r="F1120">
            <v>145236</v>
          </cell>
          <cell r="G1120">
            <v>145236</v>
          </cell>
        </row>
        <row r="1121">
          <cell r="C1121" t="str">
            <v>00R586</v>
          </cell>
          <cell r="D1121" t="str">
            <v>4890K</v>
          </cell>
          <cell r="F1121">
            <v>145705.68</v>
          </cell>
          <cell r="G1121">
            <v>145705.68</v>
          </cell>
        </row>
        <row r="1122">
          <cell r="C1122" t="str">
            <v>00R586</v>
          </cell>
          <cell r="D1122" t="str">
            <v>4890K</v>
          </cell>
          <cell r="F1122">
            <v>145907.07999999999</v>
          </cell>
          <cell r="G1122">
            <v>145907.07999999999</v>
          </cell>
        </row>
        <row r="1123">
          <cell r="C1123" t="str">
            <v>00R586</v>
          </cell>
          <cell r="D1123" t="str">
            <v>4890K</v>
          </cell>
          <cell r="F1123">
            <v>147501.59</v>
          </cell>
          <cell r="G1123">
            <v>147501.59</v>
          </cell>
        </row>
        <row r="1124">
          <cell r="C1124" t="str">
            <v>00R586</v>
          </cell>
          <cell r="D1124" t="str">
            <v>4890K</v>
          </cell>
          <cell r="F1124">
            <v>149193.72</v>
          </cell>
          <cell r="G1124">
            <v>149193.72</v>
          </cell>
        </row>
        <row r="1125">
          <cell r="C1125" t="str">
            <v>00R586</v>
          </cell>
          <cell r="D1125" t="str">
            <v>4890K</v>
          </cell>
          <cell r="F1125">
            <v>149250.32</v>
          </cell>
          <cell r="G1125">
            <v>149250.32</v>
          </cell>
        </row>
        <row r="1126">
          <cell r="C1126" t="str">
            <v>00R586</v>
          </cell>
          <cell r="D1126" t="str">
            <v>4890K</v>
          </cell>
          <cell r="F1126">
            <v>149722.12</v>
          </cell>
          <cell r="G1126">
            <v>149722.12</v>
          </cell>
        </row>
        <row r="1127">
          <cell r="C1127" t="str">
            <v>00R586</v>
          </cell>
          <cell r="D1127" t="str">
            <v>4890K</v>
          </cell>
          <cell r="F1127">
            <v>150749.03</v>
          </cell>
          <cell r="G1127">
            <v>150749.03</v>
          </cell>
        </row>
        <row r="1128">
          <cell r="C1128" t="str">
            <v>00R586</v>
          </cell>
          <cell r="D1128" t="str">
            <v>4890K</v>
          </cell>
          <cell r="F1128">
            <v>150826.56</v>
          </cell>
          <cell r="G1128">
            <v>150826.56</v>
          </cell>
        </row>
        <row r="1129">
          <cell r="C1129" t="str">
            <v>00R586</v>
          </cell>
          <cell r="D1129" t="str">
            <v>4890K</v>
          </cell>
          <cell r="F1129">
            <v>152445.56</v>
          </cell>
          <cell r="G1129">
            <v>152445.56</v>
          </cell>
        </row>
        <row r="1130">
          <cell r="C1130" t="str">
            <v>00R586 Total</v>
          </cell>
          <cell r="E1130">
            <v>0</v>
          </cell>
          <cell r="F1130">
            <v>1737369.2500000002</v>
          </cell>
          <cell r="G1130">
            <v>1737369.2500000002</v>
          </cell>
        </row>
        <row r="1131">
          <cell r="C1131" t="str">
            <v>00V310</v>
          </cell>
          <cell r="D1131" t="str">
            <v>4890K</v>
          </cell>
          <cell r="F1131">
            <v>113.66</v>
          </cell>
          <cell r="G1131">
            <v>113.66</v>
          </cell>
        </row>
        <row r="1132">
          <cell r="C1132" t="str">
            <v>00V310</v>
          </cell>
          <cell r="D1132" t="str">
            <v>4890K</v>
          </cell>
          <cell r="F1132">
            <v>118.66</v>
          </cell>
          <cell r="G1132">
            <v>118.66</v>
          </cell>
        </row>
        <row r="1133">
          <cell r="C1133" t="str">
            <v>00V310</v>
          </cell>
          <cell r="D1133" t="str">
            <v>4890K</v>
          </cell>
          <cell r="F1133">
            <v>126.27</v>
          </cell>
          <cell r="G1133">
            <v>126.27</v>
          </cell>
        </row>
        <row r="1134">
          <cell r="C1134" t="str">
            <v>00V310</v>
          </cell>
          <cell r="D1134" t="str">
            <v>4890K</v>
          </cell>
          <cell r="F1134">
            <v>129.1</v>
          </cell>
          <cell r="G1134">
            <v>129.1</v>
          </cell>
        </row>
        <row r="1135">
          <cell r="C1135" t="str">
            <v>00V310</v>
          </cell>
          <cell r="D1135" t="str">
            <v>4890K</v>
          </cell>
          <cell r="F1135">
            <v>131.03</v>
          </cell>
          <cell r="G1135">
            <v>131.03</v>
          </cell>
        </row>
        <row r="1136">
          <cell r="C1136" t="str">
            <v>00V310</v>
          </cell>
          <cell r="D1136" t="str">
            <v>4890K</v>
          </cell>
          <cell r="F1136">
            <v>133.16999999999999</v>
          </cell>
          <cell r="G1136">
            <v>133.16999999999999</v>
          </cell>
        </row>
        <row r="1137">
          <cell r="C1137" t="str">
            <v>00V310</v>
          </cell>
          <cell r="D1137" t="str">
            <v>4890K</v>
          </cell>
          <cell r="F1137">
            <v>250.25</v>
          </cell>
          <cell r="G1137">
            <v>250.25</v>
          </cell>
        </row>
        <row r="1138">
          <cell r="C1138" t="str">
            <v>00V310</v>
          </cell>
          <cell r="D1138" t="str">
            <v>4890K</v>
          </cell>
          <cell r="F1138">
            <v>264.02999999999997</v>
          </cell>
          <cell r="G1138">
            <v>264.02999999999997</v>
          </cell>
        </row>
        <row r="1139">
          <cell r="C1139" t="str">
            <v>00V310</v>
          </cell>
          <cell r="D1139" t="str">
            <v>4890K</v>
          </cell>
          <cell r="F1139">
            <v>364.71</v>
          </cell>
          <cell r="G1139">
            <v>364.71</v>
          </cell>
        </row>
        <row r="1140">
          <cell r="C1140" t="str">
            <v>00V310</v>
          </cell>
          <cell r="D1140" t="str">
            <v>4890K</v>
          </cell>
          <cell r="F1140">
            <v>451.77</v>
          </cell>
          <cell r="G1140">
            <v>451.77</v>
          </cell>
        </row>
        <row r="1141">
          <cell r="C1141" t="str">
            <v>00V310</v>
          </cell>
          <cell r="D1141" t="str">
            <v>4890K</v>
          </cell>
          <cell r="F1141">
            <v>552.51</v>
          </cell>
          <cell r="G1141">
            <v>552.51</v>
          </cell>
        </row>
        <row r="1142">
          <cell r="C1142" t="str">
            <v>00V310</v>
          </cell>
          <cell r="D1142" t="str">
            <v>4890K</v>
          </cell>
          <cell r="F1142">
            <v>625.94000000000005</v>
          </cell>
          <cell r="G1142">
            <v>625.94000000000005</v>
          </cell>
        </row>
        <row r="1143">
          <cell r="C1143" t="str">
            <v>00V310</v>
          </cell>
          <cell r="D1143" t="str">
            <v>4890K</v>
          </cell>
          <cell r="F1143">
            <v>2571177.67</v>
          </cell>
          <cell r="G1143">
            <v>2571177.67</v>
          </cell>
        </row>
        <row r="1144">
          <cell r="C1144" t="str">
            <v>00V310</v>
          </cell>
          <cell r="D1144" t="str">
            <v>4890K</v>
          </cell>
          <cell r="F1144">
            <v>2666747.29</v>
          </cell>
          <cell r="G1144">
            <v>2666747.29</v>
          </cell>
        </row>
        <row r="1145">
          <cell r="C1145" t="str">
            <v>00V310</v>
          </cell>
          <cell r="D1145" t="str">
            <v>4890K</v>
          </cell>
          <cell r="F1145">
            <v>2906780.83</v>
          </cell>
          <cell r="G1145">
            <v>2906780.83</v>
          </cell>
        </row>
        <row r="1146">
          <cell r="C1146" t="str">
            <v>00V310</v>
          </cell>
          <cell r="D1146" t="str">
            <v>4890K</v>
          </cell>
          <cell r="F1146">
            <v>2937531.82</v>
          </cell>
          <cell r="G1146">
            <v>2937531.82</v>
          </cell>
        </row>
        <row r="1147">
          <cell r="C1147" t="str">
            <v>00V310</v>
          </cell>
          <cell r="D1147" t="str">
            <v>4890K</v>
          </cell>
          <cell r="F1147">
            <v>3308285.93</v>
          </cell>
          <cell r="G1147">
            <v>3308285.93</v>
          </cell>
        </row>
        <row r="1148">
          <cell r="C1148" t="str">
            <v>00V310</v>
          </cell>
          <cell r="D1148" t="str">
            <v>4890K</v>
          </cell>
          <cell r="F1148">
            <v>4734243.3899999997</v>
          </cell>
          <cell r="G1148">
            <v>4734243.3899999997</v>
          </cell>
        </row>
        <row r="1149">
          <cell r="C1149" t="str">
            <v>00V310</v>
          </cell>
          <cell r="D1149" t="str">
            <v>4890K</v>
          </cell>
          <cell r="F1149">
            <v>5443437.75</v>
          </cell>
          <cell r="G1149">
            <v>5443437.75</v>
          </cell>
        </row>
        <row r="1150">
          <cell r="C1150" t="str">
            <v>00V310</v>
          </cell>
          <cell r="D1150" t="str">
            <v>4890K</v>
          </cell>
          <cell r="F1150">
            <v>6758178.4800000004</v>
          </cell>
          <cell r="G1150">
            <v>6758178.4800000004</v>
          </cell>
        </row>
        <row r="1151">
          <cell r="C1151" t="str">
            <v>00V310</v>
          </cell>
          <cell r="D1151" t="str">
            <v>4890K</v>
          </cell>
          <cell r="F1151">
            <v>7468497.5599999996</v>
          </cell>
          <cell r="G1151">
            <v>7468497.5599999996</v>
          </cell>
        </row>
        <row r="1152">
          <cell r="C1152" t="str">
            <v>00V310</v>
          </cell>
          <cell r="D1152" t="str">
            <v>4890K</v>
          </cell>
          <cell r="F1152">
            <v>9300855.2599999998</v>
          </cell>
          <cell r="G1152">
            <v>9300855.2599999998</v>
          </cell>
        </row>
        <row r="1153">
          <cell r="C1153" t="str">
            <v>00V310</v>
          </cell>
          <cell r="D1153" t="str">
            <v>4890K</v>
          </cell>
          <cell r="F1153">
            <v>10398131.1</v>
          </cell>
          <cell r="G1153">
            <v>10398131.1</v>
          </cell>
        </row>
        <row r="1154">
          <cell r="C1154" t="str">
            <v>00V310</v>
          </cell>
          <cell r="D1154" t="str">
            <v>4890K</v>
          </cell>
          <cell r="F1154">
            <v>10684484.130000001</v>
          </cell>
          <cell r="G1154">
            <v>10684484.130000001</v>
          </cell>
        </row>
        <row r="1155">
          <cell r="C1155" t="str">
            <v>00V310 Total</v>
          </cell>
          <cell r="E1155">
            <v>0</v>
          </cell>
          <cell r="F1155">
            <v>69181612.310000002</v>
          </cell>
          <cell r="G1155">
            <v>69181612.310000002</v>
          </cell>
        </row>
        <row r="1156">
          <cell r="C1156" t="str">
            <v>00V315</v>
          </cell>
          <cell r="D1156" t="str">
            <v>4890K</v>
          </cell>
          <cell r="F1156">
            <v>150866.19</v>
          </cell>
          <cell r="G1156">
            <v>150866.19</v>
          </cell>
        </row>
        <row r="1157">
          <cell r="C1157" t="str">
            <v>00V315</v>
          </cell>
          <cell r="D1157" t="str">
            <v>4890K</v>
          </cell>
          <cell r="F1157">
            <v>159364.42000000001</v>
          </cell>
          <cell r="G1157">
            <v>159364.42000000001</v>
          </cell>
        </row>
        <row r="1158">
          <cell r="C1158" t="str">
            <v>00V315</v>
          </cell>
          <cell r="D1158" t="str">
            <v>4890K</v>
          </cell>
          <cell r="F1158">
            <v>178499.96</v>
          </cell>
          <cell r="G1158">
            <v>178499.96</v>
          </cell>
        </row>
        <row r="1159">
          <cell r="C1159" t="str">
            <v>00V315</v>
          </cell>
          <cell r="D1159" t="str">
            <v>4890K</v>
          </cell>
          <cell r="F1159">
            <v>186708.6</v>
          </cell>
          <cell r="G1159">
            <v>186708.6</v>
          </cell>
        </row>
        <row r="1160">
          <cell r="C1160" t="str">
            <v>00V315</v>
          </cell>
          <cell r="D1160" t="str">
            <v>4890K</v>
          </cell>
          <cell r="F1160">
            <v>209557.44</v>
          </cell>
          <cell r="G1160">
            <v>209557.44</v>
          </cell>
        </row>
        <row r="1161">
          <cell r="C1161" t="str">
            <v>00V315</v>
          </cell>
          <cell r="D1161" t="str">
            <v>4890K</v>
          </cell>
          <cell r="F1161">
            <v>287896.05</v>
          </cell>
          <cell r="G1161">
            <v>287896.05</v>
          </cell>
        </row>
        <row r="1162">
          <cell r="C1162" t="str">
            <v>00V315</v>
          </cell>
          <cell r="D1162" t="str">
            <v>4890K</v>
          </cell>
          <cell r="F1162">
            <v>292260.5</v>
          </cell>
          <cell r="G1162">
            <v>292260.5</v>
          </cell>
        </row>
        <row r="1163">
          <cell r="C1163" t="str">
            <v>00V315</v>
          </cell>
          <cell r="D1163" t="str">
            <v>4890K</v>
          </cell>
          <cell r="F1163">
            <v>375854.28</v>
          </cell>
          <cell r="G1163">
            <v>375854.28</v>
          </cell>
        </row>
        <row r="1164">
          <cell r="C1164" t="str">
            <v>00V315</v>
          </cell>
          <cell r="D1164" t="str">
            <v>4890K</v>
          </cell>
          <cell r="F1164">
            <v>426453.47</v>
          </cell>
          <cell r="G1164">
            <v>426453.47</v>
          </cell>
        </row>
        <row r="1165">
          <cell r="C1165" t="str">
            <v>00V315</v>
          </cell>
          <cell r="D1165" t="str">
            <v>4890K</v>
          </cell>
          <cell r="F1165">
            <v>529784.21</v>
          </cell>
          <cell r="G1165">
            <v>529784.21</v>
          </cell>
        </row>
        <row r="1166">
          <cell r="C1166" t="str">
            <v>00V315</v>
          </cell>
          <cell r="D1166" t="str">
            <v>4890K</v>
          </cell>
          <cell r="F1166">
            <v>586364.87</v>
          </cell>
          <cell r="G1166">
            <v>586364.87</v>
          </cell>
        </row>
        <row r="1167">
          <cell r="C1167" t="str">
            <v>00V315</v>
          </cell>
          <cell r="D1167" t="str">
            <v>4890K</v>
          </cell>
          <cell r="F1167">
            <v>635094.15</v>
          </cell>
          <cell r="G1167">
            <v>635094.15</v>
          </cell>
        </row>
        <row r="1168">
          <cell r="C1168" t="str">
            <v>00V315 Total</v>
          </cell>
          <cell r="E1168">
            <v>0</v>
          </cell>
          <cell r="F1168">
            <v>4018704.14</v>
          </cell>
          <cell r="G1168">
            <v>4018704.14</v>
          </cell>
        </row>
        <row r="1169">
          <cell r="C1169" t="str">
            <v>00V318</v>
          </cell>
          <cell r="D1169" t="str">
            <v>4890K</v>
          </cell>
          <cell r="F1169">
            <v>2474.84</v>
          </cell>
          <cell r="G1169">
            <v>2474.84</v>
          </cell>
        </row>
        <row r="1170">
          <cell r="C1170" t="str">
            <v>00V318</v>
          </cell>
          <cell r="D1170" t="str">
            <v>4890K</v>
          </cell>
          <cell r="F1170">
            <v>2528.48</v>
          </cell>
          <cell r="G1170">
            <v>2528.48</v>
          </cell>
        </row>
        <row r="1171">
          <cell r="C1171" t="str">
            <v>00V318</v>
          </cell>
          <cell r="D1171" t="str">
            <v>4890K</v>
          </cell>
          <cell r="F1171">
            <v>2838.7</v>
          </cell>
          <cell r="G1171">
            <v>2838.7</v>
          </cell>
        </row>
        <row r="1172">
          <cell r="C1172" t="str">
            <v>00V318</v>
          </cell>
          <cell r="D1172" t="str">
            <v>4890K</v>
          </cell>
          <cell r="F1172">
            <v>2943.15</v>
          </cell>
          <cell r="G1172">
            <v>2943.15</v>
          </cell>
        </row>
        <row r="1173">
          <cell r="C1173" t="str">
            <v>00V318</v>
          </cell>
          <cell r="D1173" t="str">
            <v>4890K</v>
          </cell>
          <cell r="F1173">
            <v>3135.51</v>
          </cell>
          <cell r="G1173">
            <v>3135.51</v>
          </cell>
        </row>
        <row r="1174">
          <cell r="C1174" t="str">
            <v>00V318</v>
          </cell>
          <cell r="D1174" t="str">
            <v>4890K</v>
          </cell>
          <cell r="F1174">
            <v>3346.53</v>
          </cell>
          <cell r="G1174">
            <v>3346.53</v>
          </cell>
        </row>
        <row r="1175">
          <cell r="C1175" t="str">
            <v>00V318</v>
          </cell>
          <cell r="D1175" t="str">
            <v>4890K</v>
          </cell>
          <cell r="F1175">
            <v>6347.19</v>
          </cell>
          <cell r="G1175">
            <v>6347.19</v>
          </cell>
        </row>
        <row r="1176">
          <cell r="C1176" t="str">
            <v>00V318</v>
          </cell>
          <cell r="D1176" t="str">
            <v>4890K</v>
          </cell>
          <cell r="F1176">
            <v>7157.46</v>
          </cell>
          <cell r="G1176">
            <v>7157.46</v>
          </cell>
        </row>
        <row r="1177">
          <cell r="C1177" t="str">
            <v>00V318</v>
          </cell>
          <cell r="D1177" t="str">
            <v>4890K</v>
          </cell>
          <cell r="F1177">
            <v>8009.44</v>
          </cell>
          <cell r="G1177">
            <v>8009.44</v>
          </cell>
        </row>
        <row r="1178">
          <cell r="C1178" t="str">
            <v>00V318</v>
          </cell>
          <cell r="D1178" t="str">
            <v>4890K</v>
          </cell>
          <cell r="F1178">
            <v>10205.01</v>
          </cell>
          <cell r="G1178">
            <v>10205.01</v>
          </cell>
        </row>
        <row r="1179">
          <cell r="C1179" t="str">
            <v>00V318</v>
          </cell>
          <cell r="D1179" t="str">
            <v>4890K</v>
          </cell>
          <cell r="F1179">
            <v>10566.6</v>
          </cell>
          <cell r="G1179">
            <v>10566.6</v>
          </cell>
        </row>
        <row r="1180">
          <cell r="C1180" t="str">
            <v>00V318</v>
          </cell>
          <cell r="D1180" t="str">
            <v>4890K</v>
          </cell>
          <cell r="F1180">
            <v>11013.06</v>
          </cell>
          <cell r="G1180">
            <v>11013.06</v>
          </cell>
        </row>
        <row r="1181">
          <cell r="C1181" t="str">
            <v>00V318 Total</v>
          </cell>
          <cell r="E1181">
            <v>0</v>
          </cell>
          <cell r="F1181">
            <v>70565.97</v>
          </cell>
          <cell r="G1181">
            <v>70565.97</v>
          </cell>
        </row>
        <row r="1182">
          <cell r="C1182" t="str">
            <v>00V320</v>
          </cell>
          <cell r="D1182" t="str">
            <v>4890K</v>
          </cell>
          <cell r="E1182">
            <v>1478.05</v>
          </cell>
          <cell r="G1182">
            <v>-1478.05</v>
          </cell>
        </row>
        <row r="1183">
          <cell r="C1183" t="str">
            <v>00V320</v>
          </cell>
          <cell r="D1183" t="str">
            <v>4890K</v>
          </cell>
          <cell r="F1183">
            <v>75.05</v>
          </cell>
          <cell r="G1183">
            <v>75.05</v>
          </cell>
        </row>
        <row r="1184">
          <cell r="C1184" t="str">
            <v>00V320</v>
          </cell>
          <cell r="D1184" t="str">
            <v>4890K</v>
          </cell>
          <cell r="F1184">
            <v>171.74</v>
          </cell>
          <cell r="G1184">
            <v>171.74</v>
          </cell>
        </row>
        <row r="1185">
          <cell r="C1185" t="str">
            <v>00V320</v>
          </cell>
          <cell r="D1185" t="str">
            <v>4890K</v>
          </cell>
          <cell r="F1185">
            <v>187.5</v>
          </cell>
          <cell r="G1185">
            <v>187.5</v>
          </cell>
        </row>
        <row r="1186">
          <cell r="C1186" t="str">
            <v>00V320</v>
          </cell>
          <cell r="D1186" t="str">
            <v>4890K</v>
          </cell>
          <cell r="F1186">
            <v>215.41</v>
          </cell>
          <cell r="G1186">
            <v>215.41</v>
          </cell>
        </row>
        <row r="1187">
          <cell r="C1187" t="str">
            <v>00V320</v>
          </cell>
          <cell r="D1187" t="str">
            <v>4890K</v>
          </cell>
          <cell r="F1187">
            <v>250.32</v>
          </cell>
          <cell r="G1187">
            <v>250.32</v>
          </cell>
        </row>
        <row r="1188">
          <cell r="C1188" t="str">
            <v>00V320</v>
          </cell>
          <cell r="D1188" t="str">
            <v>4890K</v>
          </cell>
          <cell r="F1188">
            <v>993.43</v>
          </cell>
          <cell r="G1188">
            <v>993.43</v>
          </cell>
        </row>
        <row r="1189">
          <cell r="C1189" t="str">
            <v>00V320</v>
          </cell>
          <cell r="D1189" t="str">
            <v>4890K</v>
          </cell>
          <cell r="F1189">
            <v>1478.05</v>
          </cell>
          <cell r="G1189">
            <v>1478.05</v>
          </cell>
        </row>
        <row r="1190">
          <cell r="C1190" t="str">
            <v>00V320</v>
          </cell>
          <cell r="D1190" t="str">
            <v>4890K</v>
          </cell>
          <cell r="F1190">
            <v>1478.05</v>
          </cell>
          <cell r="G1190">
            <v>1478.05</v>
          </cell>
        </row>
        <row r="1191">
          <cell r="C1191" t="str">
            <v>00V320</v>
          </cell>
          <cell r="D1191" t="str">
            <v>4890K</v>
          </cell>
          <cell r="F1191">
            <v>2197.96</v>
          </cell>
          <cell r="G1191">
            <v>2197.96</v>
          </cell>
        </row>
        <row r="1192">
          <cell r="C1192" t="str">
            <v>00V320</v>
          </cell>
          <cell r="D1192" t="str">
            <v>4890K</v>
          </cell>
          <cell r="F1192">
            <v>2725.32</v>
          </cell>
          <cell r="G1192">
            <v>2725.32</v>
          </cell>
        </row>
        <row r="1193">
          <cell r="C1193" t="str">
            <v>00V320</v>
          </cell>
          <cell r="D1193" t="str">
            <v>4890K</v>
          </cell>
          <cell r="F1193">
            <v>3323.46</v>
          </cell>
          <cell r="G1193">
            <v>3323.46</v>
          </cell>
        </row>
        <row r="1194">
          <cell r="C1194" t="str">
            <v>00V320</v>
          </cell>
          <cell r="D1194" t="str">
            <v>4890K</v>
          </cell>
          <cell r="F1194">
            <v>5695.99</v>
          </cell>
          <cell r="G1194">
            <v>5695.99</v>
          </cell>
        </row>
        <row r="1195">
          <cell r="C1195" t="str">
            <v>00V320</v>
          </cell>
          <cell r="D1195" t="str">
            <v>4890K</v>
          </cell>
          <cell r="F1195">
            <v>8615.5400000000009</v>
          </cell>
          <cell r="G1195">
            <v>8615.5400000000009</v>
          </cell>
        </row>
        <row r="1196">
          <cell r="C1196" t="str">
            <v>00V320</v>
          </cell>
          <cell r="D1196" t="str">
            <v>4890K</v>
          </cell>
          <cell r="F1196">
            <v>1237590.42</v>
          </cell>
          <cell r="G1196">
            <v>1237590.42</v>
          </cell>
        </row>
        <row r="1197">
          <cell r="C1197" t="str">
            <v>00V320</v>
          </cell>
          <cell r="D1197" t="str">
            <v>4890K</v>
          </cell>
          <cell r="F1197">
            <v>1249162.67</v>
          </cell>
          <cell r="G1197">
            <v>1249162.67</v>
          </cell>
        </row>
        <row r="1198">
          <cell r="C1198" t="str">
            <v>00V320</v>
          </cell>
          <cell r="D1198" t="str">
            <v>4890K</v>
          </cell>
          <cell r="F1198">
            <v>1257719.76</v>
          </cell>
          <cell r="G1198">
            <v>1257719.76</v>
          </cell>
        </row>
        <row r="1199">
          <cell r="C1199" t="str">
            <v>00V320</v>
          </cell>
          <cell r="D1199" t="str">
            <v>4890K</v>
          </cell>
          <cell r="F1199">
            <v>1268391.21</v>
          </cell>
          <cell r="G1199">
            <v>1268391.21</v>
          </cell>
        </row>
        <row r="1200">
          <cell r="C1200" t="str">
            <v>00V320</v>
          </cell>
          <cell r="D1200" t="str">
            <v>4890K</v>
          </cell>
          <cell r="F1200">
            <v>1337545.82</v>
          </cell>
          <cell r="G1200">
            <v>1337545.82</v>
          </cell>
        </row>
        <row r="1201">
          <cell r="C1201" t="str">
            <v>00V320</v>
          </cell>
          <cell r="D1201" t="str">
            <v>4890K</v>
          </cell>
          <cell r="F1201">
            <v>1372295.7</v>
          </cell>
          <cell r="G1201">
            <v>1372295.7</v>
          </cell>
        </row>
        <row r="1202">
          <cell r="C1202" t="str">
            <v>00V320</v>
          </cell>
          <cell r="D1202" t="str">
            <v>4890K</v>
          </cell>
          <cell r="F1202">
            <v>1423789.08</v>
          </cell>
          <cell r="G1202">
            <v>1423789.08</v>
          </cell>
        </row>
        <row r="1203">
          <cell r="C1203" t="str">
            <v>00V320</v>
          </cell>
          <cell r="D1203" t="str">
            <v>4890K</v>
          </cell>
          <cell r="F1203">
            <v>1458897.44</v>
          </cell>
          <cell r="G1203">
            <v>1458897.44</v>
          </cell>
        </row>
        <row r="1204">
          <cell r="C1204" t="str">
            <v>00V320</v>
          </cell>
          <cell r="D1204" t="str">
            <v>4890K</v>
          </cell>
          <cell r="F1204">
            <v>1470275.39</v>
          </cell>
          <cell r="G1204">
            <v>1470275.39</v>
          </cell>
        </row>
        <row r="1205">
          <cell r="C1205" t="str">
            <v>00V320</v>
          </cell>
          <cell r="D1205" t="str">
            <v>4890K</v>
          </cell>
          <cell r="F1205">
            <v>1484703.84</v>
          </cell>
          <cell r="G1205">
            <v>1484703.84</v>
          </cell>
        </row>
        <row r="1206">
          <cell r="C1206" t="str">
            <v>00V320</v>
          </cell>
          <cell r="D1206" t="str">
            <v>4890K</v>
          </cell>
          <cell r="F1206">
            <v>1531477.33</v>
          </cell>
          <cell r="G1206">
            <v>1531477.33</v>
          </cell>
        </row>
        <row r="1207">
          <cell r="C1207" t="str">
            <v>00V320</v>
          </cell>
          <cell r="D1207" t="str">
            <v>4890K</v>
          </cell>
          <cell r="F1207">
            <v>1735196.54</v>
          </cell>
          <cell r="G1207">
            <v>1735196.54</v>
          </cell>
        </row>
        <row r="1208">
          <cell r="C1208" t="str">
            <v>00V320 Total</v>
          </cell>
          <cell r="E1208">
            <v>1478.05</v>
          </cell>
          <cell r="F1208">
            <v>16854453.02</v>
          </cell>
          <cell r="G1208">
            <v>16852974.969999999</v>
          </cell>
        </row>
        <row r="1209">
          <cell r="C1209" t="str">
            <v>00V321</v>
          </cell>
          <cell r="D1209" t="str">
            <v>4890K</v>
          </cell>
          <cell r="F1209">
            <v>6529.02</v>
          </cell>
          <cell r="G1209">
            <v>6529.02</v>
          </cell>
        </row>
        <row r="1210">
          <cell r="C1210" t="str">
            <v>00V321</v>
          </cell>
          <cell r="D1210" t="str">
            <v>4890K</v>
          </cell>
          <cell r="F1210">
            <v>6647.06</v>
          </cell>
          <cell r="G1210">
            <v>6647.06</v>
          </cell>
        </row>
        <row r="1211">
          <cell r="C1211" t="str">
            <v>00V321 Total</v>
          </cell>
          <cell r="E1211">
            <v>0</v>
          </cell>
          <cell r="F1211">
            <v>13176.080000000002</v>
          </cell>
          <cell r="G1211">
            <v>13176.080000000002</v>
          </cell>
        </row>
        <row r="1212">
          <cell r="C1212" t="str">
            <v>00V322</v>
          </cell>
          <cell r="D1212" t="str">
            <v>4890K</v>
          </cell>
          <cell r="F1212">
            <v>373.32</v>
          </cell>
          <cell r="G1212">
            <v>373.32</v>
          </cell>
        </row>
        <row r="1213">
          <cell r="C1213" t="str">
            <v>00V322</v>
          </cell>
          <cell r="D1213" t="str">
            <v>4890K</v>
          </cell>
          <cell r="F1213">
            <v>482165.71</v>
          </cell>
          <cell r="G1213">
            <v>482165.71</v>
          </cell>
        </row>
        <row r="1214">
          <cell r="C1214" t="str">
            <v>00V322</v>
          </cell>
          <cell r="D1214" t="str">
            <v>4890K</v>
          </cell>
          <cell r="F1214">
            <v>513279.97</v>
          </cell>
          <cell r="G1214">
            <v>513279.97</v>
          </cell>
        </row>
        <row r="1215">
          <cell r="C1215" t="str">
            <v>00V322</v>
          </cell>
          <cell r="D1215" t="str">
            <v>4890K</v>
          </cell>
          <cell r="F1215">
            <v>558258.35</v>
          </cell>
          <cell r="G1215">
            <v>558258.35</v>
          </cell>
        </row>
        <row r="1216">
          <cell r="C1216" t="str">
            <v>00V322</v>
          </cell>
          <cell r="D1216" t="str">
            <v>4890K</v>
          </cell>
          <cell r="F1216">
            <v>567258.86</v>
          </cell>
          <cell r="G1216">
            <v>567258.86</v>
          </cell>
        </row>
        <row r="1217">
          <cell r="C1217" t="str">
            <v>00V322</v>
          </cell>
          <cell r="D1217" t="str">
            <v>4890K</v>
          </cell>
          <cell r="F1217">
            <v>585924.75</v>
          </cell>
          <cell r="G1217">
            <v>585924.75</v>
          </cell>
        </row>
        <row r="1218">
          <cell r="C1218" t="str">
            <v>00V322</v>
          </cell>
          <cell r="D1218" t="str">
            <v>4890K</v>
          </cell>
          <cell r="F1218">
            <v>1017079.93</v>
          </cell>
          <cell r="G1218">
            <v>1017079.93</v>
          </cell>
        </row>
        <row r="1219">
          <cell r="C1219" t="str">
            <v>00V322</v>
          </cell>
          <cell r="D1219" t="str">
            <v>4890K</v>
          </cell>
          <cell r="F1219">
            <v>1073934.99</v>
          </cell>
          <cell r="G1219">
            <v>1073934.99</v>
          </cell>
        </row>
        <row r="1220">
          <cell r="C1220" t="str">
            <v>00V322</v>
          </cell>
          <cell r="D1220" t="str">
            <v>4890K</v>
          </cell>
          <cell r="F1220">
            <v>1310660.56</v>
          </cell>
          <cell r="G1220">
            <v>1310660.56</v>
          </cell>
        </row>
        <row r="1221">
          <cell r="C1221" t="str">
            <v>00V322</v>
          </cell>
          <cell r="D1221" t="str">
            <v>4890K</v>
          </cell>
          <cell r="F1221">
            <v>1885163.79</v>
          </cell>
          <cell r="G1221">
            <v>1885163.79</v>
          </cell>
        </row>
        <row r="1222">
          <cell r="C1222" t="str">
            <v>00V322</v>
          </cell>
          <cell r="D1222" t="str">
            <v>4890K</v>
          </cell>
          <cell r="F1222">
            <v>2603097.2000000002</v>
          </cell>
          <cell r="G1222">
            <v>2603097.2000000002</v>
          </cell>
        </row>
        <row r="1223">
          <cell r="C1223" t="str">
            <v>00V322</v>
          </cell>
          <cell r="D1223" t="str">
            <v>4890K</v>
          </cell>
          <cell r="F1223">
            <v>2730899.88</v>
          </cell>
          <cell r="G1223">
            <v>2730899.88</v>
          </cell>
        </row>
        <row r="1224">
          <cell r="C1224" t="str">
            <v>00V322</v>
          </cell>
          <cell r="D1224" t="str">
            <v>4890K</v>
          </cell>
          <cell r="F1224">
            <v>2855113.26</v>
          </cell>
          <cell r="G1224">
            <v>2855113.26</v>
          </cell>
        </row>
        <row r="1225">
          <cell r="C1225" t="str">
            <v>00V322 Total</v>
          </cell>
          <cell r="E1225">
            <v>0</v>
          </cell>
          <cell r="F1225">
            <v>16183210.569999998</v>
          </cell>
          <cell r="G1225">
            <v>16183210.569999998</v>
          </cell>
        </row>
        <row r="1226">
          <cell r="C1226" t="str">
            <v>00V326</v>
          </cell>
          <cell r="D1226" t="str">
            <v>4890K</v>
          </cell>
          <cell r="F1226">
            <v>404.5</v>
          </cell>
          <cell r="G1226">
            <v>404.5</v>
          </cell>
        </row>
        <row r="1227">
          <cell r="C1227" t="str">
            <v>00V326</v>
          </cell>
          <cell r="D1227" t="str">
            <v>4890K</v>
          </cell>
          <cell r="F1227">
            <v>528.51</v>
          </cell>
          <cell r="G1227">
            <v>528.51</v>
          </cell>
        </row>
        <row r="1228">
          <cell r="C1228" t="str">
            <v>00V326</v>
          </cell>
          <cell r="D1228" t="str">
            <v>4890K</v>
          </cell>
          <cell r="F1228">
            <v>915.35</v>
          </cell>
          <cell r="G1228">
            <v>915.35</v>
          </cell>
        </row>
        <row r="1229">
          <cell r="C1229" t="str">
            <v>00V326 Total</v>
          </cell>
          <cell r="E1229">
            <v>0</v>
          </cell>
          <cell r="F1229">
            <v>1848.3600000000001</v>
          </cell>
          <cell r="G1229">
            <v>1848.3600000000001</v>
          </cell>
        </row>
        <row r="1230">
          <cell r="C1230" t="str">
            <v>00V329</v>
          </cell>
          <cell r="D1230" t="str">
            <v>4890K</v>
          </cell>
          <cell r="F1230">
            <v>39246.65</v>
          </cell>
          <cell r="G1230">
            <v>39246.65</v>
          </cell>
        </row>
        <row r="1231">
          <cell r="C1231" t="str">
            <v>00V329</v>
          </cell>
          <cell r="D1231" t="str">
            <v>4890K</v>
          </cell>
          <cell r="F1231">
            <v>42249.31</v>
          </cell>
          <cell r="G1231">
            <v>42249.31</v>
          </cell>
        </row>
        <row r="1232">
          <cell r="C1232" t="str">
            <v>00V329</v>
          </cell>
          <cell r="D1232" t="str">
            <v>4890K</v>
          </cell>
          <cell r="F1232">
            <v>43624.23</v>
          </cell>
          <cell r="G1232">
            <v>43624.23</v>
          </cell>
        </row>
        <row r="1233">
          <cell r="C1233" t="str">
            <v>00V329</v>
          </cell>
          <cell r="D1233" t="str">
            <v>4890K</v>
          </cell>
          <cell r="F1233">
            <v>43991.51</v>
          </cell>
          <cell r="G1233">
            <v>43991.51</v>
          </cell>
        </row>
        <row r="1234">
          <cell r="C1234" t="str">
            <v>00V329</v>
          </cell>
          <cell r="D1234" t="str">
            <v>4890K</v>
          </cell>
          <cell r="F1234">
            <v>44393.06</v>
          </cell>
          <cell r="G1234">
            <v>44393.06</v>
          </cell>
        </row>
        <row r="1235">
          <cell r="C1235" t="str">
            <v>00V329</v>
          </cell>
          <cell r="D1235" t="str">
            <v>4890K</v>
          </cell>
          <cell r="F1235">
            <v>44905.120000000003</v>
          </cell>
          <cell r="G1235">
            <v>44905.120000000003</v>
          </cell>
        </row>
        <row r="1236">
          <cell r="C1236" t="str">
            <v>00V329</v>
          </cell>
          <cell r="D1236" t="str">
            <v>4890K</v>
          </cell>
          <cell r="F1236">
            <v>44921.71</v>
          </cell>
          <cell r="G1236">
            <v>44921.71</v>
          </cell>
        </row>
        <row r="1237">
          <cell r="C1237" t="str">
            <v>00V329</v>
          </cell>
          <cell r="D1237" t="str">
            <v>4890K</v>
          </cell>
          <cell r="F1237">
            <v>45882.11</v>
          </cell>
          <cell r="G1237">
            <v>45882.11</v>
          </cell>
        </row>
        <row r="1238">
          <cell r="C1238" t="str">
            <v>00V329</v>
          </cell>
          <cell r="D1238" t="str">
            <v>4890K</v>
          </cell>
          <cell r="F1238">
            <v>46486.9</v>
          </cell>
          <cell r="G1238">
            <v>46486.9</v>
          </cell>
        </row>
        <row r="1239">
          <cell r="C1239" t="str">
            <v>00V329</v>
          </cell>
          <cell r="D1239" t="str">
            <v>4890K</v>
          </cell>
          <cell r="F1239">
            <v>47578.93</v>
          </cell>
          <cell r="G1239">
            <v>47578.93</v>
          </cell>
        </row>
        <row r="1240">
          <cell r="C1240" t="str">
            <v>00V329</v>
          </cell>
          <cell r="D1240" t="str">
            <v>4890K</v>
          </cell>
          <cell r="F1240">
            <v>48410.32</v>
          </cell>
          <cell r="G1240">
            <v>48410.32</v>
          </cell>
        </row>
        <row r="1241">
          <cell r="C1241" t="str">
            <v>00V329</v>
          </cell>
          <cell r="D1241" t="str">
            <v>4890K</v>
          </cell>
          <cell r="F1241">
            <v>53173.35</v>
          </cell>
          <cell r="G1241">
            <v>53173.35</v>
          </cell>
        </row>
        <row r="1242">
          <cell r="C1242" t="str">
            <v>00V329 Total</v>
          </cell>
          <cell r="E1242">
            <v>0</v>
          </cell>
          <cell r="F1242">
            <v>544863.20000000007</v>
          </cell>
          <cell r="G1242">
            <v>544863.20000000007</v>
          </cell>
        </row>
        <row r="1243">
          <cell r="C1243" t="str">
            <v>00V330</v>
          </cell>
          <cell r="D1243" t="str">
            <v>4890K</v>
          </cell>
          <cell r="F1243">
            <v>491.69</v>
          </cell>
          <cell r="G1243">
            <v>491.69</v>
          </cell>
        </row>
        <row r="1244">
          <cell r="C1244" t="str">
            <v>00V330</v>
          </cell>
          <cell r="D1244" t="str">
            <v>4890K</v>
          </cell>
          <cell r="F1244">
            <v>1434974.9</v>
          </cell>
          <cell r="G1244">
            <v>1434974.9</v>
          </cell>
        </row>
        <row r="1245">
          <cell r="C1245" t="str">
            <v>00V330</v>
          </cell>
          <cell r="D1245" t="str">
            <v>4890K</v>
          </cell>
          <cell r="F1245">
            <v>1505473.67</v>
          </cell>
          <cell r="G1245">
            <v>1505473.67</v>
          </cell>
        </row>
        <row r="1246">
          <cell r="C1246" t="str">
            <v>00V330</v>
          </cell>
          <cell r="D1246" t="str">
            <v>4890K</v>
          </cell>
          <cell r="F1246">
            <v>1634994.48</v>
          </cell>
          <cell r="G1246">
            <v>1634994.48</v>
          </cell>
        </row>
        <row r="1247">
          <cell r="C1247" t="str">
            <v>00V330</v>
          </cell>
          <cell r="D1247" t="str">
            <v>4890K</v>
          </cell>
          <cell r="F1247">
            <v>1861712.77</v>
          </cell>
          <cell r="G1247">
            <v>1861712.77</v>
          </cell>
        </row>
        <row r="1248">
          <cell r="C1248" t="str">
            <v>00V330</v>
          </cell>
          <cell r="D1248" t="str">
            <v>4890K</v>
          </cell>
          <cell r="F1248">
            <v>2137492.69</v>
          </cell>
          <cell r="G1248">
            <v>2137492.69</v>
          </cell>
        </row>
        <row r="1249">
          <cell r="C1249" t="str">
            <v>00V330</v>
          </cell>
          <cell r="D1249" t="str">
            <v>4890K</v>
          </cell>
          <cell r="F1249">
            <v>2770790.36</v>
          </cell>
          <cell r="G1249">
            <v>2770790.36</v>
          </cell>
        </row>
        <row r="1250">
          <cell r="C1250" t="str">
            <v>00V330</v>
          </cell>
          <cell r="D1250" t="str">
            <v>4890K</v>
          </cell>
          <cell r="F1250">
            <v>3384815.74</v>
          </cell>
          <cell r="G1250">
            <v>3384815.74</v>
          </cell>
        </row>
        <row r="1251">
          <cell r="C1251" t="str">
            <v>00V330</v>
          </cell>
          <cell r="D1251" t="str">
            <v>4890K</v>
          </cell>
          <cell r="F1251">
            <v>4027403</v>
          </cell>
          <cell r="G1251">
            <v>4027403</v>
          </cell>
        </row>
        <row r="1252">
          <cell r="C1252" t="str">
            <v>00V330</v>
          </cell>
          <cell r="D1252" t="str">
            <v>4890K</v>
          </cell>
          <cell r="F1252">
            <v>4917373.21</v>
          </cell>
          <cell r="G1252">
            <v>4917373.21</v>
          </cell>
        </row>
        <row r="1253">
          <cell r="C1253" t="str">
            <v>00V330</v>
          </cell>
          <cell r="D1253" t="str">
            <v>4890K</v>
          </cell>
          <cell r="F1253">
            <v>7079150.6200000001</v>
          </cell>
          <cell r="G1253">
            <v>7079150.6200000001</v>
          </cell>
        </row>
        <row r="1254">
          <cell r="C1254" t="str">
            <v>00V330</v>
          </cell>
          <cell r="D1254" t="str">
            <v>4890K</v>
          </cell>
          <cell r="F1254">
            <v>7456819.6200000001</v>
          </cell>
          <cell r="G1254">
            <v>7456819.6200000001</v>
          </cell>
        </row>
        <row r="1255">
          <cell r="C1255" t="str">
            <v>00V330</v>
          </cell>
          <cell r="D1255" t="str">
            <v>4890K</v>
          </cell>
          <cell r="F1255">
            <v>8611239.6799999997</v>
          </cell>
          <cell r="G1255">
            <v>8611239.6799999997</v>
          </cell>
        </row>
        <row r="1256">
          <cell r="C1256" t="str">
            <v>00V330 Total</v>
          </cell>
          <cell r="E1256">
            <v>0</v>
          </cell>
          <cell r="F1256">
            <v>46822732.43</v>
          </cell>
          <cell r="G1256">
            <v>46822732.43</v>
          </cell>
        </row>
        <row r="1257">
          <cell r="C1257" t="str">
            <v>00V340</v>
          </cell>
          <cell r="D1257" t="str">
            <v>4890K</v>
          </cell>
          <cell r="E1257">
            <v>3697.62</v>
          </cell>
          <cell r="G1257">
            <v>-3697.62</v>
          </cell>
        </row>
        <row r="1258">
          <cell r="C1258" t="str">
            <v>00V340</v>
          </cell>
          <cell r="D1258" t="str">
            <v>4890K</v>
          </cell>
          <cell r="F1258">
            <v>1573.66</v>
          </cell>
          <cell r="G1258">
            <v>1573.66</v>
          </cell>
        </row>
        <row r="1259">
          <cell r="C1259" t="str">
            <v>00V340</v>
          </cell>
          <cell r="D1259" t="str">
            <v>4890K</v>
          </cell>
          <cell r="F1259">
            <v>1763.19</v>
          </cell>
          <cell r="G1259">
            <v>1763.19</v>
          </cell>
        </row>
        <row r="1260">
          <cell r="C1260" t="str">
            <v>00V340</v>
          </cell>
          <cell r="D1260" t="str">
            <v>4890K</v>
          </cell>
          <cell r="F1260">
            <v>3527.12</v>
          </cell>
          <cell r="G1260">
            <v>3527.12</v>
          </cell>
        </row>
        <row r="1261">
          <cell r="C1261" t="str">
            <v>00V340</v>
          </cell>
          <cell r="D1261" t="str">
            <v>4890K</v>
          </cell>
          <cell r="F1261">
            <v>3636.19</v>
          </cell>
          <cell r="G1261">
            <v>3636.19</v>
          </cell>
        </row>
        <row r="1262">
          <cell r="C1262" t="str">
            <v>00V340</v>
          </cell>
          <cell r="D1262" t="str">
            <v>4890K</v>
          </cell>
          <cell r="F1262">
            <v>3697.62</v>
          </cell>
          <cell r="G1262">
            <v>3697.62</v>
          </cell>
        </row>
        <row r="1263">
          <cell r="C1263" t="str">
            <v>00V340</v>
          </cell>
          <cell r="D1263" t="str">
            <v>4890K</v>
          </cell>
          <cell r="F1263">
            <v>3697.62</v>
          </cell>
          <cell r="G1263">
            <v>3697.62</v>
          </cell>
        </row>
        <row r="1264">
          <cell r="C1264" t="str">
            <v>00V340</v>
          </cell>
          <cell r="D1264" t="str">
            <v>4890K</v>
          </cell>
          <cell r="F1264">
            <v>4443.71</v>
          </cell>
          <cell r="G1264">
            <v>4443.71</v>
          </cell>
        </row>
        <row r="1265">
          <cell r="C1265" t="str">
            <v>00V340</v>
          </cell>
          <cell r="D1265" t="str">
            <v>4890K</v>
          </cell>
          <cell r="F1265">
            <v>5396.69</v>
          </cell>
          <cell r="G1265">
            <v>5396.69</v>
          </cell>
        </row>
        <row r="1266">
          <cell r="C1266" t="str">
            <v>00V340</v>
          </cell>
          <cell r="D1266" t="str">
            <v>4890K</v>
          </cell>
          <cell r="F1266">
            <v>7551.65</v>
          </cell>
          <cell r="G1266">
            <v>7551.65</v>
          </cell>
        </row>
        <row r="1267">
          <cell r="C1267" t="str">
            <v>00V340</v>
          </cell>
          <cell r="D1267" t="str">
            <v>4890K</v>
          </cell>
          <cell r="F1267">
            <v>13297.54</v>
          </cell>
          <cell r="G1267">
            <v>13297.54</v>
          </cell>
        </row>
        <row r="1268">
          <cell r="C1268" t="str">
            <v>00V340</v>
          </cell>
          <cell r="D1268" t="str">
            <v>4890K</v>
          </cell>
          <cell r="F1268">
            <v>15258.25</v>
          </cell>
          <cell r="G1268">
            <v>15258.25</v>
          </cell>
        </row>
        <row r="1269">
          <cell r="C1269" t="str">
            <v>00V340</v>
          </cell>
          <cell r="D1269" t="str">
            <v>4890K</v>
          </cell>
          <cell r="F1269">
            <v>16582.740000000002</v>
          </cell>
          <cell r="G1269">
            <v>16582.740000000002</v>
          </cell>
        </row>
        <row r="1270">
          <cell r="C1270" t="str">
            <v>00V340</v>
          </cell>
          <cell r="D1270" t="str">
            <v>4890K</v>
          </cell>
          <cell r="F1270">
            <v>17423.59</v>
          </cell>
          <cell r="G1270">
            <v>17423.59</v>
          </cell>
        </row>
        <row r="1271">
          <cell r="C1271" t="str">
            <v>00V340</v>
          </cell>
          <cell r="D1271" t="str">
            <v>4890K</v>
          </cell>
          <cell r="F1271">
            <v>19775.3</v>
          </cell>
          <cell r="G1271">
            <v>19775.3</v>
          </cell>
        </row>
        <row r="1272">
          <cell r="C1272" t="str">
            <v>00V340</v>
          </cell>
          <cell r="D1272" t="str">
            <v>4890K</v>
          </cell>
          <cell r="F1272">
            <v>22313.279999999999</v>
          </cell>
          <cell r="G1272">
            <v>22313.279999999999</v>
          </cell>
        </row>
        <row r="1273">
          <cell r="C1273" t="str">
            <v>00V340</v>
          </cell>
          <cell r="D1273" t="str">
            <v>4890K</v>
          </cell>
          <cell r="F1273">
            <v>28656.25</v>
          </cell>
          <cell r="G1273">
            <v>28656.25</v>
          </cell>
        </row>
        <row r="1274">
          <cell r="C1274" t="str">
            <v>00V340</v>
          </cell>
          <cell r="D1274" t="str">
            <v>4890K</v>
          </cell>
          <cell r="F1274">
            <v>31332.37</v>
          </cell>
          <cell r="G1274">
            <v>31332.37</v>
          </cell>
        </row>
        <row r="1275">
          <cell r="C1275" t="str">
            <v>00V340</v>
          </cell>
          <cell r="D1275" t="str">
            <v>4890K</v>
          </cell>
          <cell r="F1275">
            <v>31728.77</v>
          </cell>
          <cell r="G1275">
            <v>31728.77</v>
          </cell>
        </row>
        <row r="1276">
          <cell r="C1276" t="str">
            <v>00V340</v>
          </cell>
          <cell r="D1276" t="str">
            <v>4890K</v>
          </cell>
          <cell r="F1276">
            <v>42411.99</v>
          </cell>
          <cell r="G1276">
            <v>42411.99</v>
          </cell>
        </row>
        <row r="1277">
          <cell r="C1277" t="str">
            <v>00V340</v>
          </cell>
          <cell r="D1277" t="str">
            <v>4890K</v>
          </cell>
          <cell r="F1277">
            <v>46684.7</v>
          </cell>
          <cell r="G1277">
            <v>46684.7</v>
          </cell>
        </row>
        <row r="1278">
          <cell r="C1278" t="str">
            <v>00V340</v>
          </cell>
          <cell r="D1278" t="str">
            <v>4890K</v>
          </cell>
          <cell r="F1278">
            <v>49370.1</v>
          </cell>
          <cell r="G1278">
            <v>49370.1</v>
          </cell>
        </row>
        <row r="1279">
          <cell r="C1279" t="str">
            <v>00V340</v>
          </cell>
          <cell r="D1279" t="str">
            <v>4890K</v>
          </cell>
          <cell r="F1279">
            <v>50707.56</v>
          </cell>
          <cell r="G1279">
            <v>50707.56</v>
          </cell>
        </row>
        <row r="1280">
          <cell r="C1280" t="str">
            <v>00V340</v>
          </cell>
          <cell r="D1280" t="str">
            <v>4890K</v>
          </cell>
          <cell r="F1280">
            <v>56355.08</v>
          </cell>
          <cell r="G1280">
            <v>56355.08</v>
          </cell>
        </row>
        <row r="1281">
          <cell r="C1281" t="str">
            <v>00V340</v>
          </cell>
          <cell r="D1281" t="str">
            <v>4890K</v>
          </cell>
          <cell r="F1281">
            <v>73228.179999999993</v>
          </cell>
          <cell r="G1281">
            <v>73228.179999999993</v>
          </cell>
        </row>
        <row r="1282">
          <cell r="C1282" t="str">
            <v>00V340</v>
          </cell>
          <cell r="D1282" t="str">
            <v>4890K</v>
          </cell>
          <cell r="F1282">
            <v>76372.73</v>
          </cell>
          <cell r="G1282">
            <v>76372.73</v>
          </cell>
        </row>
        <row r="1283">
          <cell r="C1283" t="str">
            <v>00V340 Total</v>
          </cell>
          <cell r="E1283">
            <v>3697.62</v>
          </cell>
          <cell r="F1283">
            <v>626785.87999999989</v>
          </cell>
          <cell r="G1283">
            <v>623088.26</v>
          </cell>
        </row>
        <row r="1284">
          <cell r="C1284" t="str">
            <v>00V341</v>
          </cell>
          <cell r="D1284" t="str">
            <v>4890K</v>
          </cell>
          <cell r="F1284">
            <v>697902.04</v>
          </cell>
          <cell r="G1284">
            <v>697902.04</v>
          </cell>
        </row>
        <row r="1285">
          <cell r="C1285" t="str">
            <v>00V341</v>
          </cell>
          <cell r="D1285" t="str">
            <v>4890K</v>
          </cell>
          <cell r="F1285">
            <v>852233.76</v>
          </cell>
          <cell r="G1285">
            <v>852233.76</v>
          </cell>
        </row>
        <row r="1286">
          <cell r="C1286" t="str">
            <v>00V341</v>
          </cell>
          <cell r="D1286" t="str">
            <v>4890K</v>
          </cell>
          <cell r="F1286">
            <v>879663.76</v>
          </cell>
          <cell r="G1286">
            <v>879663.76</v>
          </cell>
        </row>
        <row r="1287">
          <cell r="C1287" t="str">
            <v>00V341</v>
          </cell>
          <cell r="D1287" t="str">
            <v>4890K</v>
          </cell>
          <cell r="F1287">
            <v>880719.37</v>
          </cell>
          <cell r="G1287">
            <v>880719.37</v>
          </cell>
        </row>
        <row r="1288">
          <cell r="C1288" t="str">
            <v>00V341</v>
          </cell>
          <cell r="D1288" t="str">
            <v>4890K</v>
          </cell>
          <cell r="F1288">
            <v>899694.98</v>
          </cell>
          <cell r="G1288">
            <v>899694.98</v>
          </cell>
        </row>
        <row r="1289">
          <cell r="C1289" t="str">
            <v>00V341</v>
          </cell>
          <cell r="D1289" t="str">
            <v>4890K</v>
          </cell>
          <cell r="F1289">
            <v>944789.06</v>
          </cell>
          <cell r="G1289">
            <v>944789.06</v>
          </cell>
        </row>
        <row r="1290">
          <cell r="C1290" t="str">
            <v>00V341</v>
          </cell>
          <cell r="D1290" t="str">
            <v>4890K</v>
          </cell>
          <cell r="F1290">
            <v>964993.45</v>
          </cell>
          <cell r="G1290">
            <v>964993.45</v>
          </cell>
        </row>
        <row r="1291">
          <cell r="C1291" t="str">
            <v>00V341</v>
          </cell>
          <cell r="D1291" t="str">
            <v>4890K</v>
          </cell>
          <cell r="F1291">
            <v>974881.79</v>
          </cell>
          <cell r="G1291">
            <v>974881.79</v>
          </cell>
        </row>
        <row r="1292">
          <cell r="C1292" t="str">
            <v>00V341</v>
          </cell>
          <cell r="D1292" t="str">
            <v>4890K</v>
          </cell>
          <cell r="F1292">
            <v>1019790.31</v>
          </cell>
          <cell r="G1292">
            <v>1019790.31</v>
          </cell>
        </row>
        <row r="1293">
          <cell r="C1293" t="str">
            <v>00V341</v>
          </cell>
          <cell r="D1293" t="str">
            <v>4890K</v>
          </cell>
          <cell r="F1293">
            <v>1033455.13</v>
          </cell>
          <cell r="G1293">
            <v>1033455.13</v>
          </cell>
        </row>
        <row r="1294">
          <cell r="C1294" t="str">
            <v>00V341</v>
          </cell>
          <cell r="D1294" t="str">
            <v>4890K</v>
          </cell>
          <cell r="F1294">
            <v>1158292.72</v>
          </cell>
          <cell r="G1294">
            <v>1158292.72</v>
          </cell>
        </row>
        <row r="1295">
          <cell r="C1295" t="str">
            <v>00V341</v>
          </cell>
          <cell r="D1295" t="str">
            <v>4890K</v>
          </cell>
          <cell r="F1295">
            <v>1262021.6100000001</v>
          </cell>
          <cell r="G1295">
            <v>1262021.6100000001</v>
          </cell>
        </row>
        <row r="1296">
          <cell r="C1296" t="str">
            <v>00V341 Total</v>
          </cell>
          <cell r="E1296">
            <v>0</v>
          </cell>
          <cell r="F1296">
            <v>11568437.980000002</v>
          </cell>
          <cell r="G1296">
            <v>11568437.980000002</v>
          </cell>
        </row>
        <row r="1297">
          <cell r="C1297" t="str">
            <v>00V345</v>
          </cell>
          <cell r="D1297" t="str">
            <v>4890K</v>
          </cell>
          <cell r="F1297">
            <v>1247.1400000000001</v>
          </cell>
          <cell r="G1297">
            <v>1247.1400000000001</v>
          </cell>
        </row>
        <row r="1298">
          <cell r="C1298" t="str">
            <v>00V345</v>
          </cell>
          <cell r="D1298" t="str">
            <v>4890K</v>
          </cell>
          <cell r="F1298">
            <v>1273.0899999999999</v>
          </cell>
          <cell r="G1298">
            <v>1273.0899999999999</v>
          </cell>
        </row>
        <row r="1299">
          <cell r="C1299" t="str">
            <v>00V345</v>
          </cell>
          <cell r="D1299" t="str">
            <v>4890K</v>
          </cell>
          <cell r="F1299">
            <v>1412.98</v>
          </cell>
          <cell r="G1299">
            <v>1412.98</v>
          </cell>
        </row>
        <row r="1300">
          <cell r="C1300" t="str">
            <v>00V345</v>
          </cell>
          <cell r="D1300" t="str">
            <v>4890K</v>
          </cell>
          <cell r="F1300">
            <v>1457.96</v>
          </cell>
          <cell r="G1300">
            <v>1457.96</v>
          </cell>
        </row>
        <row r="1301">
          <cell r="C1301" t="str">
            <v>00V345</v>
          </cell>
          <cell r="D1301" t="str">
            <v>4890K</v>
          </cell>
          <cell r="F1301">
            <v>1463.53</v>
          </cell>
          <cell r="G1301">
            <v>1463.53</v>
          </cell>
        </row>
        <row r="1302">
          <cell r="C1302" t="str">
            <v>00V345</v>
          </cell>
          <cell r="D1302" t="str">
            <v>4890K</v>
          </cell>
          <cell r="F1302">
            <v>1479.46</v>
          </cell>
          <cell r="G1302">
            <v>1479.46</v>
          </cell>
        </row>
        <row r="1303">
          <cell r="C1303" t="str">
            <v>00V345</v>
          </cell>
          <cell r="D1303" t="str">
            <v>4890K</v>
          </cell>
          <cell r="F1303">
            <v>1484.72</v>
          </cell>
          <cell r="G1303">
            <v>1484.72</v>
          </cell>
        </row>
        <row r="1304">
          <cell r="C1304" t="str">
            <v>00V345</v>
          </cell>
          <cell r="D1304" t="str">
            <v>4890K</v>
          </cell>
          <cell r="F1304">
            <v>1515.31</v>
          </cell>
          <cell r="G1304">
            <v>1515.31</v>
          </cell>
        </row>
        <row r="1305">
          <cell r="C1305" t="str">
            <v>00V345</v>
          </cell>
          <cell r="D1305" t="str">
            <v>4890K</v>
          </cell>
          <cell r="F1305">
            <v>1615.58</v>
          </cell>
          <cell r="G1305">
            <v>1615.58</v>
          </cell>
        </row>
        <row r="1306">
          <cell r="C1306" t="str">
            <v>00V345</v>
          </cell>
          <cell r="D1306" t="str">
            <v>4890K</v>
          </cell>
          <cell r="F1306">
            <v>1617.94</v>
          </cell>
          <cell r="G1306">
            <v>1617.94</v>
          </cell>
        </row>
        <row r="1307">
          <cell r="C1307" t="str">
            <v>00V345</v>
          </cell>
          <cell r="D1307" t="str">
            <v>4890K</v>
          </cell>
          <cell r="F1307">
            <v>1790.5</v>
          </cell>
          <cell r="G1307">
            <v>1790.5</v>
          </cell>
        </row>
        <row r="1308">
          <cell r="C1308" t="str">
            <v>00V345 Total</v>
          </cell>
          <cell r="E1308">
            <v>0</v>
          </cell>
          <cell r="F1308">
            <v>16358.21</v>
          </cell>
          <cell r="G1308">
            <v>16358.21</v>
          </cell>
        </row>
        <row r="1309">
          <cell r="C1309" t="str">
            <v>00V354</v>
          </cell>
          <cell r="D1309" t="str">
            <v>4890K</v>
          </cell>
          <cell r="F1309">
            <v>758.01</v>
          </cell>
          <cell r="G1309">
            <v>758.01</v>
          </cell>
        </row>
        <row r="1310">
          <cell r="C1310" t="str">
            <v>00V354</v>
          </cell>
          <cell r="D1310" t="str">
            <v>4890K</v>
          </cell>
          <cell r="F1310">
            <v>2641.31</v>
          </cell>
          <cell r="G1310">
            <v>2641.31</v>
          </cell>
        </row>
        <row r="1311">
          <cell r="C1311" t="str">
            <v>00V354</v>
          </cell>
          <cell r="D1311" t="str">
            <v>4890K</v>
          </cell>
          <cell r="F1311">
            <v>3475.72</v>
          </cell>
          <cell r="G1311">
            <v>3475.72</v>
          </cell>
        </row>
        <row r="1312">
          <cell r="C1312" t="str">
            <v>00V354</v>
          </cell>
          <cell r="D1312" t="str">
            <v>4890K</v>
          </cell>
          <cell r="F1312">
            <v>6162.5</v>
          </cell>
          <cell r="G1312">
            <v>6162.5</v>
          </cell>
        </row>
        <row r="1313">
          <cell r="C1313" t="str">
            <v>00V354</v>
          </cell>
          <cell r="D1313" t="str">
            <v>4890K</v>
          </cell>
          <cell r="F1313">
            <v>8121.13</v>
          </cell>
          <cell r="G1313">
            <v>8121.13</v>
          </cell>
        </row>
        <row r="1314">
          <cell r="C1314" t="str">
            <v>00V354</v>
          </cell>
          <cell r="D1314" t="str">
            <v>4890K</v>
          </cell>
          <cell r="F1314">
            <v>8515.6200000000008</v>
          </cell>
          <cell r="G1314">
            <v>8515.6200000000008</v>
          </cell>
        </row>
        <row r="1315">
          <cell r="C1315" t="str">
            <v>00V354</v>
          </cell>
          <cell r="D1315" t="str">
            <v>4890K</v>
          </cell>
          <cell r="F1315">
            <v>12029.71</v>
          </cell>
          <cell r="G1315">
            <v>12029.71</v>
          </cell>
        </row>
        <row r="1316">
          <cell r="C1316" t="str">
            <v>00V354</v>
          </cell>
          <cell r="D1316" t="str">
            <v>4890K</v>
          </cell>
          <cell r="F1316">
            <v>12421.04</v>
          </cell>
          <cell r="G1316">
            <v>12421.04</v>
          </cell>
        </row>
        <row r="1317">
          <cell r="C1317" t="str">
            <v>00V354</v>
          </cell>
          <cell r="D1317" t="str">
            <v>4890K</v>
          </cell>
          <cell r="F1317">
            <v>12479.56</v>
          </cell>
          <cell r="G1317">
            <v>12479.56</v>
          </cell>
        </row>
        <row r="1318">
          <cell r="C1318" t="str">
            <v>00V354</v>
          </cell>
          <cell r="D1318" t="str">
            <v>4890K</v>
          </cell>
          <cell r="F1318">
            <v>12545.98</v>
          </cell>
          <cell r="G1318">
            <v>12545.98</v>
          </cell>
        </row>
        <row r="1319">
          <cell r="C1319" t="str">
            <v>00V354</v>
          </cell>
          <cell r="D1319" t="str">
            <v>4890K</v>
          </cell>
          <cell r="F1319">
            <v>15383.93</v>
          </cell>
          <cell r="G1319">
            <v>15383.93</v>
          </cell>
        </row>
        <row r="1320">
          <cell r="C1320" t="str">
            <v>00V354</v>
          </cell>
          <cell r="D1320" t="str">
            <v>4890K</v>
          </cell>
          <cell r="F1320">
            <v>22494.36</v>
          </cell>
          <cell r="G1320">
            <v>22494.36</v>
          </cell>
        </row>
        <row r="1321">
          <cell r="C1321" t="str">
            <v>00V354 Total</v>
          </cell>
          <cell r="E1321">
            <v>0</v>
          </cell>
          <cell r="F1321">
            <v>117028.87000000001</v>
          </cell>
          <cell r="G1321">
            <v>117028.87000000001</v>
          </cell>
        </row>
        <row r="1322">
          <cell r="C1322" t="str">
            <v>00V355</v>
          </cell>
          <cell r="D1322" t="str">
            <v>4890K</v>
          </cell>
          <cell r="F1322">
            <v>102733.48</v>
          </cell>
          <cell r="G1322">
            <v>102733.48</v>
          </cell>
        </row>
        <row r="1323">
          <cell r="C1323" t="str">
            <v>00V355</v>
          </cell>
          <cell r="D1323" t="str">
            <v>4890K</v>
          </cell>
          <cell r="F1323">
            <v>147077.71</v>
          </cell>
          <cell r="G1323">
            <v>147077.71</v>
          </cell>
        </row>
        <row r="1324">
          <cell r="C1324" t="str">
            <v>00V355</v>
          </cell>
          <cell r="D1324" t="str">
            <v>4890K</v>
          </cell>
          <cell r="F1324">
            <v>165359.14000000001</v>
          </cell>
          <cell r="G1324">
            <v>165359.14000000001</v>
          </cell>
        </row>
        <row r="1325">
          <cell r="C1325" t="str">
            <v>00V355</v>
          </cell>
          <cell r="D1325" t="str">
            <v>4890K</v>
          </cell>
          <cell r="F1325">
            <v>171447.26</v>
          </cell>
          <cell r="G1325">
            <v>171447.26</v>
          </cell>
        </row>
        <row r="1326">
          <cell r="C1326" t="str">
            <v>00V355</v>
          </cell>
          <cell r="D1326" t="str">
            <v>4890K</v>
          </cell>
          <cell r="F1326">
            <v>187936.56</v>
          </cell>
          <cell r="G1326">
            <v>187936.56</v>
          </cell>
        </row>
        <row r="1327">
          <cell r="C1327" t="str">
            <v>00V355</v>
          </cell>
          <cell r="D1327" t="str">
            <v>4890K</v>
          </cell>
          <cell r="F1327">
            <v>187993.72</v>
          </cell>
          <cell r="G1327">
            <v>187993.72</v>
          </cell>
        </row>
        <row r="1328">
          <cell r="C1328" t="str">
            <v>00V355</v>
          </cell>
          <cell r="D1328" t="str">
            <v>4890K</v>
          </cell>
          <cell r="F1328">
            <v>217768.55</v>
          </cell>
          <cell r="G1328">
            <v>217768.55</v>
          </cell>
        </row>
        <row r="1329">
          <cell r="C1329" t="str">
            <v>00V355</v>
          </cell>
          <cell r="D1329" t="str">
            <v>4890K</v>
          </cell>
          <cell r="F1329">
            <v>236098.47</v>
          </cell>
          <cell r="G1329">
            <v>236098.47</v>
          </cell>
        </row>
        <row r="1330">
          <cell r="C1330" t="str">
            <v>00V355</v>
          </cell>
          <cell r="D1330" t="str">
            <v>4890K</v>
          </cell>
          <cell r="F1330">
            <v>246274.86</v>
          </cell>
          <cell r="G1330">
            <v>246274.86</v>
          </cell>
        </row>
        <row r="1331">
          <cell r="C1331" t="str">
            <v>00V355</v>
          </cell>
          <cell r="D1331" t="str">
            <v>4890K</v>
          </cell>
          <cell r="F1331">
            <v>250670.26</v>
          </cell>
          <cell r="G1331">
            <v>250670.26</v>
          </cell>
        </row>
        <row r="1332">
          <cell r="C1332" t="str">
            <v>00V355</v>
          </cell>
          <cell r="D1332" t="str">
            <v>4890K</v>
          </cell>
          <cell r="F1332">
            <v>328268.24</v>
          </cell>
          <cell r="G1332">
            <v>328268.24</v>
          </cell>
        </row>
        <row r="1333">
          <cell r="C1333" t="str">
            <v>00V355</v>
          </cell>
          <cell r="D1333" t="str">
            <v>4890K</v>
          </cell>
          <cell r="F1333">
            <v>342542.54</v>
          </cell>
          <cell r="G1333">
            <v>342542.54</v>
          </cell>
        </row>
        <row r="1334">
          <cell r="C1334" t="str">
            <v>00V355 Total</v>
          </cell>
          <cell r="E1334">
            <v>0</v>
          </cell>
          <cell r="F1334">
            <v>2584170.79</v>
          </cell>
          <cell r="G1334">
            <v>2584170.79</v>
          </cell>
        </row>
        <row r="1335">
          <cell r="C1335" t="str">
            <v>00V364</v>
          </cell>
          <cell r="D1335" t="str">
            <v>4890K</v>
          </cell>
          <cell r="F1335">
            <v>185.81</v>
          </cell>
          <cell r="G1335">
            <v>185.81</v>
          </cell>
        </row>
        <row r="1336">
          <cell r="C1336" t="str">
            <v>00V364</v>
          </cell>
          <cell r="D1336" t="str">
            <v>4890K</v>
          </cell>
          <cell r="F1336">
            <v>384.48</v>
          </cell>
          <cell r="G1336">
            <v>384.48</v>
          </cell>
        </row>
        <row r="1337">
          <cell r="C1337" t="str">
            <v>00V364</v>
          </cell>
          <cell r="D1337" t="str">
            <v>4890K</v>
          </cell>
          <cell r="F1337">
            <v>410.08</v>
          </cell>
          <cell r="G1337">
            <v>410.08</v>
          </cell>
        </row>
        <row r="1338">
          <cell r="C1338" t="str">
            <v>00V364</v>
          </cell>
          <cell r="D1338" t="str">
            <v>4890K</v>
          </cell>
          <cell r="F1338">
            <v>456.52</v>
          </cell>
          <cell r="G1338">
            <v>456.52</v>
          </cell>
        </row>
        <row r="1339">
          <cell r="C1339" t="str">
            <v>00V364</v>
          </cell>
          <cell r="D1339" t="str">
            <v>4890K</v>
          </cell>
          <cell r="F1339">
            <v>693.63</v>
          </cell>
          <cell r="G1339">
            <v>693.63</v>
          </cell>
        </row>
        <row r="1340">
          <cell r="C1340" t="str">
            <v>00V364</v>
          </cell>
          <cell r="D1340" t="str">
            <v>4890K</v>
          </cell>
          <cell r="F1340">
            <v>741.64</v>
          </cell>
          <cell r="G1340">
            <v>741.64</v>
          </cell>
        </row>
        <row r="1341">
          <cell r="C1341" t="str">
            <v>00V364</v>
          </cell>
          <cell r="D1341" t="str">
            <v>4890K</v>
          </cell>
          <cell r="F1341">
            <v>935.1</v>
          </cell>
          <cell r="G1341">
            <v>935.1</v>
          </cell>
        </row>
        <row r="1342">
          <cell r="C1342" t="str">
            <v>00V364</v>
          </cell>
          <cell r="D1342" t="str">
            <v>4890K</v>
          </cell>
          <cell r="F1342">
            <v>2461.91</v>
          </cell>
          <cell r="G1342">
            <v>2461.91</v>
          </cell>
        </row>
        <row r="1343">
          <cell r="C1343" t="str">
            <v>00V364</v>
          </cell>
          <cell r="D1343" t="str">
            <v>4890K</v>
          </cell>
          <cell r="F1343">
            <v>2473.2600000000002</v>
          </cell>
          <cell r="G1343">
            <v>2473.2600000000002</v>
          </cell>
        </row>
        <row r="1344">
          <cell r="C1344" t="str">
            <v>00V364</v>
          </cell>
          <cell r="D1344" t="str">
            <v>4890K</v>
          </cell>
          <cell r="F1344">
            <v>2477.1999999999998</v>
          </cell>
          <cell r="G1344">
            <v>2477.1999999999998</v>
          </cell>
        </row>
        <row r="1345">
          <cell r="C1345" t="str">
            <v>00V364</v>
          </cell>
          <cell r="D1345" t="str">
            <v>4890K</v>
          </cell>
          <cell r="F1345">
            <v>3153.54</v>
          </cell>
          <cell r="G1345">
            <v>3153.54</v>
          </cell>
        </row>
        <row r="1346">
          <cell r="C1346" t="str">
            <v>00V364</v>
          </cell>
          <cell r="D1346" t="str">
            <v>4890K</v>
          </cell>
          <cell r="F1346">
            <v>4412.2700000000004</v>
          </cell>
          <cell r="G1346">
            <v>4412.2700000000004</v>
          </cell>
        </row>
        <row r="1347">
          <cell r="C1347" t="str">
            <v>00V364</v>
          </cell>
          <cell r="D1347" t="str">
            <v>4890K</v>
          </cell>
          <cell r="F1347">
            <v>6251.32</v>
          </cell>
          <cell r="G1347">
            <v>6251.32</v>
          </cell>
        </row>
        <row r="1348">
          <cell r="C1348" t="str">
            <v>00V364</v>
          </cell>
          <cell r="D1348" t="str">
            <v>4890K</v>
          </cell>
          <cell r="F1348">
            <v>6418.98</v>
          </cell>
          <cell r="G1348">
            <v>6418.98</v>
          </cell>
        </row>
        <row r="1349">
          <cell r="C1349" t="str">
            <v>00V364</v>
          </cell>
          <cell r="D1349" t="str">
            <v>4890K</v>
          </cell>
          <cell r="F1349">
            <v>7296.72</v>
          </cell>
          <cell r="G1349">
            <v>7296.72</v>
          </cell>
        </row>
        <row r="1350">
          <cell r="C1350" t="str">
            <v>00V364</v>
          </cell>
          <cell r="D1350" t="str">
            <v>4890K</v>
          </cell>
          <cell r="F1350">
            <v>12714.76</v>
          </cell>
          <cell r="G1350">
            <v>12714.76</v>
          </cell>
        </row>
        <row r="1351">
          <cell r="C1351" t="str">
            <v>00V364</v>
          </cell>
          <cell r="D1351" t="str">
            <v>4890K</v>
          </cell>
          <cell r="F1351">
            <v>13002.36</v>
          </cell>
          <cell r="G1351">
            <v>13002.36</v>
          </cell>
        </row>
        <row r="1352">
          <cell r="C1352" t="str">
            <v>00V364</v>
          </cell>
          <cell r="D1352" t="str">
            <v>4890K</v>
          </cell>
          <cell r="F1352">
            <v>14283.93</v>
          </cell>
          <cell r="G1352">
            <v>14283.93</v>
          </cell>
        </row>
        <row r="1353">
          <cell r="C1353" t="str">
            <v>00V364</v>
          </cell>
          <cell r="D1353" t="str">
            <v>4890K</v>
          </cell>
          <cell r="F1353">
            <v>16491.78</v>
          </cell>
          <cell r="G1353">
            <v>16491.78</v>
          </cell>
        </row>
        <row r="1354">
          <cell r="C1354" t="str">
            <v>00V364</v>
          </cell>
          <cell r="D1354" t="str">
            <v>4890K</v>
          </cell>
          <cell r="F1354">
            <v>25738.01</v>
          </cell>
          <cell r="G1354">
            <v>25738.01</v>
          </cell>
        </row>
        <row r="1355">
          <cell r="C1355" t="str">
            <v>00V364</v>
          </cell>
          <cell r="D1355" t="str">
            <v>4890K</v>
          </cell>
          <cell r="F1355">
            <v>27292.2</v>
          </cell>
          <cell r="G1355">
            <v>27292.2</v>
          </cell>
        </row>
        <row r="1356">
          <cell r="C1356" t="str">
            <v>00V364</v>
          </cell>
          <cell r="D1356" t="str">
            <v>4890K</v>
          </cell>
          <cell r="F1356">
            <v>37288.400000000001</v>
          </cell>
          <cell r="G1356">
            <v>37288.400000000001</v>
          </cell>
        </row>
        <row r="1357">
          <cell r="C1357" t="str">
            <v>00V364</v>
          </cell>
          <cell r="D1357" t="str">
            <v>4890K</v>
          </cell>
          <cell r="F1357">
            <v>53502.7</v>
          </cell>
          <cell r="G1357">
            <v>53502.7</v>
          </cell>
        </row>
        <row r="1358">
          <cell r="C1358" t="str">
            <v>00V364</v>
          </cell>
          <cell r="D1358" t="str">
            <v>4890K</v>
          </cell>
          <cell r="F1358">
            <v>61067.199999999997</v>
          </cell>
          <cell r="G1358">
            <v>61067.199999999997</v>
          </cell>
        </row>
        <row r="1359">
          <cell r="C1359" t="str">
            <v>00V364 Total</v>
          </cell>
          <cell r="E1359">
            <v>0</v>
          </cell>
          <cell r="F1359">
            <v>300133.8</v>
          </cell>
          <cell r="G1359">
            <v>300133.8</v>
          </cell>
        </row>
        <row r="1360">
          <cell r="C1360" t="str">
            <v>00V365</v>
          </cell>
          <cell r="D1360" t="str">
            <v>4890K</v>
          </cell>
          <cell r="F1360">
            <v>57357.9</v>
          </cell>
          <cell r="G1360">
            <v>57357.9</v>
          </cell>
        </row>
        <row r="1361">
          <cell r="C1361" t="str">
            <v>00V365</v>
          </cell>
          <cell r="D1361" t="str">
            <v>4890K</v>
          </cell>
          <cell r="F1361">
            <v>58003.13</v>
          </cell>
          <cell r="G1361">
            <v>58003.13</v>
          </cell>
        </row>
        <row r="1362">
          <cell r="C1362" t="str">
            <v>00V365</v>
          </cell>
          <cell r="D1362" t="str">
            <v>4890K</v>
          </cell>
          <cell r="F1362">
            <v>81591.83</v>
          </cell>
          <cell r="G1362">
            <v>81591.83</v>
          </cell>
        </row>
        <row r="1363">
          <cell r="C1363" t="str">
            <v>00V365</v>
          </cell>
          <cell r="D1363" t="str">
            <v>4890K</v>
          </cell>
          <cell r="F1363">
            <v>96143.9</v>
          </cell>
          <cell r="G1363">
            <v>96143.9</v>
          </cell>
        </row>
        <row r="1364">
          <cell r="C1364" t="str">
            <v>00V365</v>
          </cell>
          <cell r="D1364" t="str">
            <v>4890K</v>
          </cell>
          <cell r="F1364">
            <v>100077.18</v>
          </cell>
          <cell r="G1364">
            <v>100077.18</v>
          </cell>
        </row>
        <row r="1365">
          <cell r="C1365" t="str">
            <v>00V365</v>
          </cell>
          <cell r="D1365" t="str">
            <v>4890K</v>
          </cell>
          <cell r="F1365">
            <v>116650.08</v>
          </cell>
          <cell r="G1365">
            <v>116650.08</v>
          </cell>
        </row>
        <row r="1366">
          <cell r="C1366" t="str">
            <v>00V365</v>
          </cell>
          <cell r="D1366" t="str">
            <v>4890K</v>
          </cell>
          <cell r="F1366">
            <v>126146.98</v>
          </cell>
          <cell r="G1366">
            <v>126146.98</v>
          </cell>
        </row>
        <row r="1367">
          <cell r="C1367" t="str">
            <v>00V365</v>
          </cell>
          <cell r="D1367" t="str">
            <v>4890K</v>
          </cell>
          <cell r="F1367">
            <v>167005.54999999999</v>
          </cell>
          <cell r="G1367">
            <v>167005.54999999999</v>
          </cell>
        </row>
        <row r="1368">
          <cell r="C1368" t="str">
            <v>00V365</v>
          </cell>
          <cell r="D1368" t="str">
            <v>4890K</v>
          </cell>
          <cell r="F1368">
            <v>236212.34</v>
          </cell>
          <cell r="G1368">
            <v>236212.34</v>
          </cell>
        </row>
        <row r="1369">
          <cell r="C1369" t="str">
            <v>00V365</v>
          </cell>
          <cell r="D1369" t="str">
            <v>4890K</v>
          </cell>
          <cell r="F1369">
            <v>346904</v>
          </cell>
          <cell r="G1369">
            <v>346904</v>
          </cell>
        </row>
        <row r="1370">
          <cell r="C1370" t="str">
            <v>00V365</v>
          </cell>
          <cell r="D1370" t="str">
            <v>4890K</v>
          </cell>
          <cell r="F1370">
            <v>350176.25</v>
          </cell>
          <cell r="G1370">
            <v>350176.25</v>
          </cell>
        </row>
        <row r="1371">
          <cell r="C1371" t="str">
            <v>00V365</v>
          </cell>
          <cell r="D1371" t="str">
            <v>4890K</v>
          </cell>
          <cell r="F1371">
            <v>485440.27</v>
          </cell>
          <cell r="G1371">
            <v>485440.27</v>
          </cell>
        </row>
        <row r="1372">
          <cell r="C1372" t="str">
            <v>00V365 Total</v>
          </cell>
          <cell r="E1372">
            <v>0</v>
          </cell>
          <cell r="F1372">
            <v>2221709.41</v>
          </cell>
          <cell r="G1372">
            <v>2221709.41</v>
          </cell>
        </row>
        <row r="1373">
          <cell r="C1373" t="str">
            <v>00V367</v>
          </cell>
          <cell r="D1373" t="str">
            <v>4890K</v>
          </cell>
          <cell r="F1373">
            <v>24551.81</v>
          </cell>
          <cell r="G1373">
            <v>24551.81</v>
          </cell>
        </row>
        <row r="1374">
          <cell r="C1374" t="str">
            <v>00V367</v>
          </cell>
          <cell r="D1374" t="str">
            <v>4890K</v>
          </cell>
          <cell r="F1374">
            <v>82381.52</v>
          </cell>
          <cell r="G1374">
            <v>82381.52</v>
          </cell>
        </row>
        <row r="1375">
          <cell r="C1375" t="str">
            <v>00V367 Total</v>
          </cell>
          <cell r="E1375">
            <v>0</v>
          </cell>
          <cell r="F1375">
            <v>106933.33</v>
          </cell>
          <cell r="G1375">
            <v>106933.33</v>
          </cell>
        </row>
        <row r="1376">
          <cell r="C1376" t="str">
            <v>00V368</v>
          </cell>
          <cell r="D1376" t="str">
            <v>4890K</v>
          </cell>
          <cell r="F1376">
            <v>18701.849999999999</v>
          </cell>
          <cell r="G1376">
            <v>18701.849999999999</v>
          </cell>
        </row>
        <row r="1377">
          <cell r="C1377" t="str">
            <v>00V368</v>
          </cell>
          <cell r="D1377" t="str">
            <v>4890K</v>
          </cell>
          <cell r="F1377">
            <v>19331.32</v>
          </cell>
          <cell r="G1377">
            <v>19331.32</v>
          </cell>
        </row>
        <row r="1378">
          <cell r="C1378" t="str">
            <v>00V368</v>
          </cell>
          <cell r="D1378" t="str">
            <v>4890K</v>
          </cell>
          <cell r="F1378">
            <v>19553.57</v>
          </cell>
          <cell r="G1378">
            <v>19553.57</v>
          </cell>
        </row>
        <row r="1379">
          <cell r="C1379" t="str">
            <v>00V368</v>
          </cell>
          <cell r="D1379" t="str">
            <v>4890K</v>
          </cell>
          <cell r="F1379">
            <v>25184.97</v>
          </cell>
          <cell r="G1379">
            <v>25184.97</v>
          </cell>
        </row>
        <row r="1380">
          <cell r="C1380" t="str">
            <v>00V368</v>
          </cell>
          <cell r="D1380" t="str">
            <v>4890K</v>
          </cell>
          <cell r="F1380">
            <v>25756.81</v>
          </cell>
          <cell r="G1380">
            <v>25756.81</v>
          </cell>
        </row>
        <row r="1381">
          <cell r="C1381" t="str">
            <v>00V368</v>
          </cell>
          <cell r="D1381" t="str">
            <v>4890K</v>
          </cell>
          <cell r="F1381">
            <v>34389.32</v>
          </cell>
          <cell r="G1381">
            <v>34389.32</v>
          </cell>
        </row>
        <row r="1382">
          <cell r="C1382" t="str">
            <v>00V368</v>
          </cell>
          <cell r="D1382" t="str">
            <v>4890K</v>
          </cell>
          <cell r="F1382">
            <v>55990.62</v>
          </cell>
          <cell r="G1382">
            <v>55990.62</v>
          </cell>
        </row>
        <row r="1383">
          <cell r="C1383" t="str">
            <v>00V368</v>
          </cell>
          <cell r="D1383" t="str">
            <v>4890K</v>
          </cell>
          <cell r="F1383">
            <v>62942.22</v>
          </cell>
          <cell r="G1383">
            <v>62942.22</v>
          </cell>
        </row>
        <row r="1384">
          <cell r="C1384" t="str">
            <v>00V368</v>
          </cell>
          <cell r="D1384" t="str">
            <v>4890K</v>
          </cell>
          <cell r="F1384">
            <v>78699.570000000007</v>
          </cell>
          <cell r="G1384">
            <v>78699.570000000007</v>
          </cell>
        </row>
        <row r="1385">
          <cell r="C1385" t="str">
            <v>00V368</v>
          </cell>
          <cell r="D1385" t="str">
            <v>4890K</v>
          </cell>
          <cell r="F1385">
            <v>87155.95</v>
          </cell>
          <cell r="G1385">
            <v>87155.95</v>
          </cell>
        </row>
        <row r="1386">
          <cell r="C1386" t="str">
            <v>00V368</v>
          </cell>
          <cell r="D1386" t="str">
            <v>4890K</v>
          </cell>
          <cell r="F1386">
            <v>116156.03</v>
          </cell>
          <cell r="G1386">
            <v>116156.03</v>
          </cell>
        </row>
        <row r="1387">
          <cell r="C1387" t="str">
            <v>00V368</v>
          </cell>
          <cell r="D1387" t="str">
            <v>4890K</v>
          </cell>
          <cell r="F1387">
            <v>119940.61</v>
          </cell>
          <cell r="G1387">
            <v>119940.61</v>
          </cell>
        </row>
        <row r="1388">
          <cell r="C1388" t="str">
            <v>00V368 Total</v>
          </cell>
          <cell r="E1388">
            <v>0</v>
          </cell>
          <cell r="F1388">
            <v>663802.84</v>
          </cell>
          <cell r="G1388">
            <v>663802.84</v>
          </cell>
        </row>
        <row r="1389">
          <cell r="C1389" t="str">
            <v>00V369</v>
          </cell>
          <cell r="D1389" t="str">
            <v>4890K</v>
          </cell>
          <cell r="F1389">
            <v>110211.16</v>
          </cell>
          <cell r="G1389">
            <v>110211.16</v>
          </cell>
        </row>
        <row r="1390">
          <cell r="C1390" t="str">
            <v>00V369</v>
          </cell>
          <cell r="D1390" t="str">
            <v>4890K</v>
          </cell>
          <cell r="F1390">
            <v>113110.23</v>
          </cell>
          <cell r="G1390">
            <v>113110.23</v>
          </cell>
        </row>
        <row r="1391">
          <cell r="C1391" t="str">
            <v>00V369</v>
          </cell>
          <cell r="D1391" t="str">
            <v>4890K</v>
          </cell>
          <cell r="F1391">
            <v>114525.5</v>
          </cell>
          <cell r="G1391">
            <v>114525.5</v>
          </cell>
        </row>
        <row r="1392">
          <cell r="C1392" t="str">
            <v>00V369</v>
          </cell>
          <cell r="D1392" t="str">
            <v>4890K</v>
          </cell>
          <cell r="F1392">
            <v>149328</v>
          </cell>
          <cell r="G1392">
            <v>149328</v>
          </cell>
        </row>
        <row r="1393">
          <cell r="C1393" t="str">
            <v>00V369</v>
          </cell>
          <cell r="D1393" t="str">
            <v>4890K</v>
          </cell>
          <cell r="F1393">
            <v>158553.84</v>
          </cell>
          <cell r="G1393">
            <v>158553.84</v>
          </cell>
        </row>
        <row r="1394">
          <cell r="C1394" t="str">
            <v>00V369</v>
          </cell>
          <cell r="D1394" t="str">
            <v>4890K</v>
          </cell>
          <cell r="F1394">
            <v>254407.3</v>
          </cell>
          <cell r="G1394">
            <v>254407.3</v>
          </cell>
        </row>
        <row r="1395">
          <cell r="C1395" t="str">
            <v>00V369</v>
          </cell>
          <cell r="D1395" t="str">
            <v>4890K</v>
          </cell>
          <cell r="F1395">
            <v>301769.27</v>
          </cell>
          <cell r="G1395">
            <v>301769.27</v>
          </cell>
        </row>
        <row r="1396">
          <cell r="C1396" t="str">
            <v>00V369</v>
          </cell>
          <cell r="D1396" t="str">
            <v>4890K</v>
          </cell>
          <cell r="F1396">
            <v>364432.74</v>
          </cell>
          <cell r="G1396">
            <v>364432.74</v>
          </cell>
        </row>
        <row r="1397">
          <cell r="C1397" t="str">
            <v>00V369</v>
          </cell>
          <cell r="D1397" t="str">
            <v>4890K</v>
          </cell>
          <cell r="F1397">
            <v>497930.21</v>
          </cell>
          <cell r="G1397">
            <v>497930.21</v>
          </cell>
        </row>
        <row r="1398">
          <cell r="C1398" t="str">
            <v>00V369</v>
          </cell>
          <cell r="D1398" t="str">
            <v>4890K</v>
          </cell>
          <cell r="F1398">
            <v>715479.22</v>
          </cell>
          <cell r="G1398">
            <v>715479.22</v>
          </cell>
        </row>
        <row r="1399">
          <cell r="C1399" t="str">
            <v>00V369</v>
          </cell>
          <cell r="D1399" t="str">
            <v>4890K</v>
          </cell>
          <cell r="F1399">
            <v>742038.61</v>
          </cell>
          <cell r="G1399">
            <v>742038.61</v>
          </cell>
        </row>
        <row r="1400">
          <cell r="C1400" t="str">
            <v>00V369</v>
          </cell>
          <cell r="D1400" t="str">
            <v>4890K</v>
          </cell>
          <cell r="F1400">
            <v>788125.13</v>
          </cell>
          <cell r="G1400">
            <v>788125.13</v>
          </cell>
        </row>
        <row r="1401">
          <cell r="C1401" t="str">
            <v>00V369 Total</v>
          </cell>
          <cell r="E1401">
            <v>0</v>
          </cell>
          <cell r="F1401">
            <v>4309911.21</v>
          </cell>
          <cell r="G1401">
            <v>4309911.21</v>
          </cell>
        </row>
        <row r="1402">
          <cell r="C1402" t="str">
            <v>00V380</v>
          </cell>
          <cell r="D1402" t="str">
            <v>4890K</v>
          </cell>
          <cell r="F1402">
            <v>1526354.15</v>
          </cell>
          <cell r="G1402">
            <v>1526354.15</v>
          </cell>
        </row>
        <row r="1403">
          <cell r="C1403" t="str">
            <v>00V380</v>
          </cell>
          <cell r="D1403" t="str">
            <v>4890K</v>
          </cell>
          <cell r="F1403">
            <v>1595914.25</v>
          </cell>
          <cell r="G1403">
            <v>1595914.25</v>
          </cell>
        </row>
        <row r="1404">
          <cell r="C1404" t="str">
            <v>00V380</v>
          </cell>
          <cell r="D1404" t="str">
            <v>4890K</v>
          </cell>
          <cell r="F1404">
            <v>1612784.56</v>
          </cell>
          <cell r="G1404">
            <v>1612784.56</v>
          </cell>
        </row>
        <row r="1405">
          <cell r="C1405" t="str">
            <v>00V380</v>
          </cell>
          <cell r="D1405" t="str">
            <v>4890K</v>
          </cell>
          <cell r="F1405">
            <v>1625171.37</v>
          </cell>
          <cell r="G1405">
            <v>1625171.37</v>
          </cell>
        </row>
        <row r="1406">
          <cell r="C1406" t="str">
            <v>00V380</v>
          </cell>
          <cell r="D1406" t="str">
            <v>4890K</v>
          </cell>
          <cell r="F1406">
            <v>1632072.61</v>
          </cell>
          <cell r="G1406">
            <v>1632072.61</v>
          </cell>
        </row>
        <row r="1407">
          <cell r="C1407" t="str">
            <v>00V380</v>
          </cell>
          <cell r="D1407" t="str">
            <v>4890K</v>
          </cell>
          <cell r="F1407">
            <v>1756347.56</v>
          </cell>
          <cell r="G1407">
            <v>1756347.56</v>
          </cell>
        </row>
        <row r="1408">
          <cell r="C1408" t="str">
            <v>00V380</v>
          </cell>
          <cell r="D1408" t="str">
            <v>4890K</v>
          </cell>
          <cell r="F1408">
            <v>1808379.03</v>
          </cell>
          <cell r="G1408">
            <v>1808379.03</v>
          </cell>
        </row>
        <row r="1409">
          <cell r="C1409" t="str">
            <v>00V380</v>
          </cell>
          <cell r="D1409" t="str">
            <v>4890K</v>
          </cell>
          <cell r="F1409">
            <v>1870252.4</v>
          </cell>
          <cell r="G1409">
            <v>1870252.4</v>
          </cell>
        </row>
        <row r="1410">
          <cell r="C1410" t="str">
            <v>00V380</v>
          </cell>
          <cell r="D1410" t="str">
            <v>4890K</v>
          </cell>
          <cell r="F1410">
            <v>2018408.12</v>
          </cell>
          <cell r="G1410">
            <v>2018408.12</v>
          </cell>
        </row>
        <row r="1411">
          <cell r="C1411" t="str">
            <v>00V380</v>
          </cell>
          <cell r="D1411" t="str">
            <v>4890K</v>
          </cell>
          <cell r="F1411">
            <v>2019242.67</v>
          </cell>
          <cell r="G1411">
            <v>2019242.67</v>
          </cell>
        </row>
        <row r="1412">
          <cell r="C1412" t="str">
            <v>00V380</v>
          </cell>
          <cell r="D1412" t="str">
            <v>4890K</v>
          </cell>
          <cell r="F1412">
            <v>2054142.23</v>
          </cell>
          <cell r="G1412">
            <v>2054142.23</v>
          </cell>
        </row>
        <row r="1413">
          <cell r="C1413" t="str">
            <v>00V380</v>
          </cell>
          <cell r="D1413" t="str">
            <v>4890K</v>
          </cell>
          <cell r="F1413">
            <v>2381834.17</v>
          </cell>
          <cell r="G1413">
            <v>2381834.17</v>
          </cell>
        </row>
        <row r="1414">
          <cell r="C1414" t="str">
            <v>00V380 Total</v>
          </cell>
          <cell r="E1414">
            <v>0</v>
          </cell>
          <cell r="F1414">
            <v>21900903.119999997</v>
          </cell>
          <cell r="G1414">
            <v>21900903.119999997</v>
          </cell>
        </row>
        <row r="1415">
          <cell r="C1415" t="str">
            <v>00V385</v>
          </cell>
          <cell r="D1415" t="str">
            <v>4890K</v>
          </cell>
          <cell r="F1415">
            <v>70217.179999999993</v>
          </cell>
          <cell r="G1415">
            <v>70217.179999999993</v>
          </cell>
        </row>
        <row r="1416">
          <cell r="C1416" t="str">
            <v>00V385</v>
          </cell>
          <cell r="D1416" t="str">
            <v>4890K</v>
          </cell>
          <cell r="F1416">
            <v>71848.66</v>
          </cell>
          <cell r="G1416">
            <v>71848.66</v>
          </cell>
        </row>
        <row r="1417">
          <cell r="C1417" t="str">
            <v>00V385</v>
          </cell>
          <cell r="D1417" t="str">
            <v>4890K</v>
          </cell>
          <cell r="F1417">
            <v>72065.509999999995</v>
          </cell>
          <cell r="G1417">
            <v>72065.509999999995</v>
          </cell>
        </row>
        <row r="1418">
          <cell r="C1418" t="str">
            <v>00V385</v>
          </cell>
          <cell r="D1418" t="str">
            <v>4890K</v>
          </cell>
          <cell r="F1418">
            <v>74704.89</v>
          </cell>
          <cell r="G1418">
            <v>74704.89</v>
          </cell>
        </row>
        <row r="1419">
          <cell r="C1419" t="str">
            <v>00V385</v>
          </cell>
          <cell r="D1419" t="str">
            <v>4890K</v>
          </cell>
          <cell r="F1419">
            <v>75834.22</v>
          </cell>
          <cell r="G1419">
            <v>75834.22</v>
          </cell>
        </row>
        <row r="1420">
          <cell r="C1420" t="str">
            <v>00V385</v>
          </cell>
          <cell r="D1420" t="str">
            <v>4890K</v>
          </cell>
          <cell r="F1420">
            <v>77658.03</v>
          </cell>
          <cell r="G1420">
            <v>77658.03</v>
          </cell>
        </row>
        <row r="1421">
          <cell r="C1421" t="str">
            <v>00V385</v>
          </cell>
          <cell r="D1421" t="str">
            <v>4890K</v>
          </cell>
          <cell r="F1421">
            <v>79753.899999999994</v>
          </cell>
          <cell r="G1421">
            <v>79753.899999999994</v>
          </cell>
        </row>
        <row r="1422">
          <cell r="C1422" t="str">
            <v>00V385</v>
          </cell>
          <cell r="D1422" t="str">
            <v>4890K</v>
          </cell>
          <cell r="F1422">
            <v>80049.100000000006</v>
          </cell>
          <cell r="G1422">
            <v>80049.100000000006</v>
          </cell>
        </row>
        <row r="1423">
          <cell r="C1423" t="str">
            <v>00V385</v>
          </cell>
          <cell r="D1423" t="str">
            <v>4890K</v>
          </cell>
          <cell r="F1423">
            <v>81148.88</v>
          </cell>
          <cell r="G1423">
            <v>81148.88</v>
          </cell>
        </row>
        <row r="1424">
          <cell r="C1424" t="str">
            <v>00V385</v>
          </cell>
          <cell r="D1424" t="str">
            <v>4890K</v>
          </cell>
          <cell r="F1424">
            <v>83014.13</v>
          </cell>
          <cell r="G1424">
            <v>83014.13</v>
          </cell>
        </row>
        <row r="1425">
          <cell r="C1425" t="str">
            <v>00V385</v>
          </cell>
          <cell r="D1425" t="str">
            <v>4890K</v>
          </cell>
          <cell r="F1425">
            <v>89367.33</v>
          </cell>
          <cell r="G1425">
            <v>89367.33</v>
          </cell>
        </row>
        <row r="1426">
          <cell r="C1426" t="str">
            <v>00V385</v>
          </cell>
          <cell r="D1426" t="str">
            <v>4890K</v>
          </cell>
          <cell r="F1426">
            <v>95643.47</v>
          </cell>
          <cell r="G1426">
            <v>95643.47</v>
          </cell>
        </row>
        <row r="1427">
          <cell r="C1427" t="str">
            <v>00V385 Total</v>
          </cell>
          <cell r="E1427">
            <v>0</v>
          </cell>
          <cell r="F1427">
            <v>951305.29999999993</v>
          </cell>
          <cell r="G1427">
            <v>951305.29999999993</v>
          </cell>
        </row>
        <row r="1428">
          <cell r="C1428" t="str">
            <v>00V426</v>
          </cell>
          <cell r="D1428" t="str">
            <v>4890K</v>
          </cell>
          <cell r="F1428">
            <v>22.66</v>
          </cell>
          <cell r="G1428">
            <v>22.66</v>
          </cell>
        </row>
        <row r="1429">
          <cell r="C1429" t="str">
            <v>00V426</v>
          </cell>
          <cell r="D1429" t="str">
            <v>4890K</v>
          </cell>
          <cell r="F1429">
            <v>46.38</v>
          </cell>
          <cell r="G1429">
            <v>46.38</v>
          </cell>
        </row>
        <row r="1430">
          <cell r="C1430" t="str">
            <v>00V426</v>
          </cell>
          <cell r="D1430" t="str">
            <v>4890K</v>
          </cell>
          <cell r="F1430">
            <v>246.24</v>
          </cell>
          <cell r="G1430">
            <v>246.24</v>
          </cell>
        </row>
        <row r="1431">
          <cell r="C1431" t="str">
            <v>00V426</v>
          </cell>
          <cell r="D1431" t="str">
            <v>4890K</v>
          </cell>
          <cell r="F1431">
            <v>339.38</v>
          </cell>
          <cell r="G1431">
            <v>339.38</v>
          </cell>
        </row>
        <row r="1432">
          <cell r="C1432" t="str">
            <v>00V426</v>
          </cell>
          <cell r="D1432" t="str">
            <v>4890K</v>
          </cell>
          <cell r="F1432">
            <v>1065.18</v>
          </cell>
          <cell r="G1432">
            <v>1065.18</v>
          </cell>
        </row>
        <row r="1433">
          <cell r="C1433" t="str">
            <v>00V426 Total</v>
          </cell>
          <cell r="E1433">
            <v>0</v>
          </cell>
          <cell r="F1433">
            <v>1719.8400000000001</v>
          </cell>
          <cell r="G1433">
            <v>1719.8400000000001</v>
          </cell>
        </row>
        <row r="1434">
          <cell r="C1434" t="str">
            <v>00V429</v>
          </cell>
          <cell r="D1434" t="str">
            <v>4890K</v>
          </cell>
          <cell r="F1434">
            <v>10488.61</v>
          </cell>
          <cell r="G1434">
            <v>10488.61</v>
          </cell>
        </row>
        <row r="1435">
          <cell r="C1435" t="str">
            <v>00V429</v>
          </cell>
          <cell r="D1435" t="str">
            <v>4890K</v>
          </cell>
          <cell r="F1435">
            <v>12570.3</v>
          </cell>
          <cell r="G1435">
            <v>12570.3</v>
          </cell>
        </row>
        <row r="1436">
          <cell r="C1436" t="str">
            <v>00V429</v>
          </cell>
          <cell r="D1436" t="str">
            <v>4890K</v>
          </cell>
          <cell r="F1436">
            <v>14002.28</v>
          </cell>
          <cell r="G1436">
            <v>14002.28</v>
          </cell>
        </row>
        <row r="1437">
          <cell r="C1437" t="str">
            <v>00V429</v>
          </cell>
          <cell r="D1437" t="str">
            <v>4890K</v>
          </cell>
          <cell r="F1437">
            <v>15615.99</v>
          </cell>
          <cell r="G1437">
            <v>15615.99</v>
          </cell>
        </row>
        <row r="1438">
          <cell r="C1438" t="str">
            <v>00V429</v>
          </cell>
          <cell r="D1438" t="str">
            <v>4890K</v>
          </cell>
          <cell r="F1438">
            <v>18985</v>
          </cell>
          <cell r="G1438">
            <v>18985</v>
          </cell>
        </row>
        <row r="1439">
          <cell r="C1439" t="str">
            <v>00V429</v>
          </cell>
          <cell r="D1439" t="str">
            <v>4890K</v>
          </cell>
          <cell r="F1439">
            <v>28490.66</v>
          </cell>
          <cell r="G1439">
            <v>28490.66</v>
          </cell>
        </row>
        <row r="1440">
          <cell r="C1440" t="str">
            <v>00V429</v>
          </cell>
          <cell r="D1440" t="str">
            <v>4890K</v>
          </cell>
          <cell r="F1440">
            <v>31484.92</v>
          </cell>
          <cell r="G1440">
            <v>31484.92</v>
          </cell>
        </row>
        <row r="1441">
          <cell r="C1441" t="str">
            <v>00V429</v>
          </cell>
          <cell r="D1441" t="str">
            <v>4890K</v>
          </cell>
          <cell r="F1441">
            <v>47883.77</v>
          </cell>
          <cell r="G1441">
            <v>47883.77</v>
          </cell>
        </row>
        <row r="1442">
          <cell r="C1442" t="str">
            <v>00V429</v>
          </cell>
          <cell r="D1442" t="str">
            <v>4890K</v>
          </cell>
          <cell r="F1442">
            <v>58437.4</v>
          </cell>
          <cell r="G1442">
            <v>58437.4</v>
          </cell>
        </row>
        <row r="1443">
          <cell r="C1443" t="str">
            <v>00V429</v>
          </cell>
          <cell r="D1443" t="str">
            <v>4890K</v>
          </cell>
          <cell r="F1443">
            <v>67896.63</v>
          </cell>
          <cell r="G1443">
            <v>67896.63</v>
          </cell>
        </row>
        <row r="1444">
          <cell r="C1444" t="str">
            <v>00V429</v>
          </cell>
          <cell r="D1444" t="str">
            <v>4890K</v>
          </cell>
          <cell r="F1444">
            <v>80282.240000000005</v>
          </cell>
          <cell r="G1444">
            <v>80282.240000000005</v>
          </cell>
        </row>
        <row r="1445">
          <cell r="C1445" t="str">
            <v>00V429</v>
          </cell>
          <cell r="D1445" t="str">
            <v>4890K</v>
          </cell>
          <cell r="F1445">
            <v>83387.44</v>
          </cell>
          <cell r="G1445">
            <v>83387.44</v>
          </cell>
        </row>
        <row r="1446">
          <cell r="C1446" t="str">
            <v>00V429 Total</v>
          </cell>
          <cell r="E1446">
            <v>0</v>
          </cell>
          <cell r="F1446">
            <v>469525.24</v>
          </cell>
          <cell r="G1446">
            <v>469525.24</v>
          </cell>
        </row>
        <row r="1447">
          <cell r="C1447" t="str">
            <v>00V661</v>
          </cell>
          <cell r="D1447" t="str">
            <v>4890K</v>
          </cell>
          <cell r="F1447">
            <v>98656.88</v>
          </cell>
          <cell r="G1447">
            <v>98656.88</v>
          </cell>
        </row>
        <row r="1448">
          <cell r="C1448" t="str">
            <v>00V661</v>
          </cell>
          <cell r="D1448" t="str">
            <v>4890K</v>
          </cell>
          <cell r="F1448">
            <v>100649.05</v>
          </cell>
          <cell r="G1448">
            <v>100649.05</v>
          </cell>
        </row>
        <row r="1449">
          <cell r="C1449" t="str">
            <v>00V661</v>
          </cell>
          <cell r="D1449" t="str">
            <v>4890K</v>
          </cell>
          <cell r="F1449">
            <v>111454.64</v>
          </cell>
          <cell r="G1449">
            <v>111454.64</v>
          </cell>
        </row>
        <row r="1450">
          <cell r="C1450" t="str">
            <v>00V661</v>
          </cell>
          <cell r="D1450" t="str">
            <v>4890K</v>
          </cell>
          <cell r="F1450">
            <v>125355.43</v>
          </cell>
          <cell r="G1450">
            <v>125355.43</v>
          </cell>
        </row>
        <row r="1451">
          <cell r="C1451" t="str">
            <v>00V661</v>
          </cell>
          <cell r="D1451" t="str">
            <v>4890K</v>
          </cell>
          <cell r="F1451">
            <v>132899.48000000001</v>
          </cell>
          <cell r="G1451">
            <v>132899.48000000001</v>
          </cell>
        </row>
        <row r="1452">
          <cell r="C1452" t="str">
            <v>00V661</v>
          </cell>
          <cell r="D1452" t="str">
            <v>4890K</v>
          </cell>
          <cell r="F1452">
            <v>213516.15</v>
          </cell>
          <cell r="G1452">
            <v>213516.15</v>
          </cell>
        </row>
        <row r="1453">
          <cell r="C1453" t="str">
            <v>00V661</v>
          </cell>
          <cell r="D1453" t="str">
            <v>4890K</v>
          </cell>
          <cell r="F1453">
            <v>310801.78999999998</v>
          </cell>
          <cell r="G1453">
            <v>310801.78999999998</v>
          </cell>
        </row>
        <row r="1454">
          <cell r="C1454" t="str">
            <v>00V661</v>
          </cell>
          <cell r="D1454" t="str">
            <v>4890K</v>
          </cell>
          <cell r="F1454">
            <v>345434.48</v>
          </cell>
          <cell r="G1454">
            <v>345434.48</v>
          </cell>
        </row>
        <row r="1455">
          <cell r="C1455" t="str">
            <v>00V661</v>
          </cell>
          <cell r="D1455" t="str">
            <v>4890K</v>
          </cell>
          <cell r="F1455">
            <v>462136.44</v>
          </cell>
          <cell r="G1455">
            <v>462136.44</v>
          </cell>
        </row>
        <row r="1456">
          <cell r="C1456" t="str">
            <v>00V661</v>
          </cell>
          <cell r="D1456" t="str">
            <v>4890K</v>
          </cell>
          <cell r="F1456">
            <v>621387.76</v>
          </cell>
          <cell r="G1456">
            <v>621387.76</v>
          </cell>
        </row>
        <row r="1457">
          <cell r="C1457" t="str">
            <v>00V661</v>
          </cell>
          <cell r="D1457" t="str">
            <v>4890K</v>
          </cell>
          <cell r="F1457">
            <v>632599.39</v>
          </cell>
          <cell r="G1457">
            <v>632599.39</v>
          </cell>
        </row>
        <row r="1458">
          <cell r="C1458" t="str">
            <v>00V661</v>
          </cell>
          <cell r="D1458" t="str">
            <v>4890K</v>
          </cell>
          <cell r="F1458">
            <v>695581.45</v>
          </cell>
          <cell r="G1458">
            <v>695581.45</v>
          </cell>
        </row>
        <row r="1459">
          <cell r="C1459" t="str">
            <v>00V661 Total</v>
          </cell>
          <cell r="E1459">
            <v>0</v>
          </cell>
          <cell r="F1459">
            <v>3850472.9399999995</v>
          </cell>
          <cell r="G1459">
            <v>3850472.9399999995</v>
          </cell>
        </row>
        <row r="1460">
          <cell r="C1460" t="str">
            <v>00V662</v>
          </cell>
          <cell r="D1460" t="str">
            <v>4890K</v>
          </cell>
          <cell r="F1460">
            <v>51595.91</v>
          </cell>
          <cell r="G1460">
            <v>51595.91</v>
          </cell>
        </row>
        <row r="1461">
          <cell r="C1461" t="str">
            <v>00V662</v>
          </cell>
          <cell r="D1461" t="str">
            <v>4890K</v>
          </cell>
          <cell r="F1461">
            <v>54334.39</v>
          </cell>
          <cell r="G1461">
            <v>54334.39</v>
          </cell>
        </row>
        <row r="1462">
          <cell r="C1462" t="str">
            <v>00V662</v>
          </cell>
          <cell r="D1462" t="str">
            <v>4890K</v>
          </cell>
          <cell r="F1462">
            <v>58490.12</v>
          </cell>
          <cell r="G1462">
            <v>58490.12</v>
          </cell>
        </row>
        <row r="1463">
          <cell r="C1463" t="str">
            <v>00V662</v>
          </cell>
          <cell r="D1463" t="str">
            <v>4890K</v>
          </cell>
          <cell r="F1463">
            <v>62922.71</v>
          </cell>
          <cell r="G1463">
            <v>62922.71</v>
          </cell>
        </row>
        <row r="1464">
          <cell r="C1464" t="str">
            <v>00V662</v>
          </cell>
          <cell r="D1464" t="str">
            <v>4890K</v>
          </cell>
          <cell r="F1464">
            <v>78460.38</v>
          </cell>
          <cell r="G1464">
            <v>78460.38</v>
          </cell>
        </row>
        <row r="1465">
          <cell r="C1465" t="str">
            <v>00V662</v>
          </cell>
          <cell r="D1465" t="str">
            <v>4890K</v>
          </cell>
          <cell r="F1465">
            <v>94162.08</v>
          </cell>
          <cell r="G1465">
            <v>94162.08</v>
          </cell>
        </row>
        <row r="1466">
          <cell r="C1466" t="str">
            <v>00V662</v>
          </cell>
          <cell r="D1466" t="str">
            <v>4890K</v>
          </cell>
          <cell r="F1466">
            <v>135257.62</v>
          </cell>
          <cell r="G1466">
            <v>135257.62</v>
          </cell>
        </row>
        <row r="1467">
          <cell r="C1467" t="str">
            <v>00V662</v>
          </cell>
          <cell r="D1467" t="str">
            <v>4890K</v>
          </cell>
          <cell r="F1467">
            <v>147711.43</v>
          </cell>
          <cell r="G1467">
            <v>147711.43</v>
          </cell>
        </row>
        <row r="1468">
          <cell r="C1468" t="str">
            <v>00V662</v>
          </cell>
          <cell r="D1468" t="str">
            <v>4890K</v>
          </cell>
          <cell r="F1468">
            <v>172910.35</v>
          </cell>
          <cell r="G1468">
            <v>172910.35</v>
          </cell>
        </row>
        <row r="1469">
          <cell r="C1469" t="str">
            <v>00V662</v>
          </cell>
          <cell r="D1469" t="str">
            <v>4890K</v>
          </cell>
          <cell r="F1469">
            <v>259896.83</v>
          </cell>
          <cell r="G1469">
            <v>259896.83</v>
          </cell>
        </row>
        <row r="1470">
          <cell r="C1470" t="str">
            <v>00V662</v>
          </cell>
          <cell r="D1470" t="str">
            <v>4890K</v>
          </cell>
          <cell r="F1470">
            <v>262603.63</v>
          </cell>
          <cell r="G1470">
            <v>262603.63</v>
          </cell>
        </row>
        <row r="1471">
          <cell r="C1471" t="str">
            <v>00V662</v>
          </cell>
          <cell r="D1471" t="str">
            <v>4890K</v>
          </cell>
          <cell r="F1471">
            <v>279230.34999999998</v>
          </cell>
          <cell r="G1471">
            <v>279230.34999999998</v>
          </cell>
        </row>
        <row r="1472">
          <cell r="C1472" t="str">
            <v>00V662 Total</v>
          </cell>
          <cell r="E1472">
            <v>0</v>
          </cell>
          <cell r="F1472">
            <v>1657575.7999999998</v>
          </cell>
          <cell r="G1472">
            <v>1657575.7999999998</v>
          </cell>
        </row>
        <row r="1473">
          <cell r="C1473" t="str">
            <v>002411</v>
          </cell>
          <cell r="D1473" t="str">
            <v>4950K</v>
          </cell>
          <cell r="F1473">
            <v>23792.91</v>
          </cell>
          <cell r="G1473">
            <v>23792.91</v>
          </cell>
        </row>
        <row r="1474">
          <cell r="C1474" t="str">
            <v>002411</v>
          </cell>
          <cell r="D1474" t="str">
            <v>4950K</v>
          </cell>
          <cell r="F1474">
            <v>51232.84</v>
          </cell>
          <cell r="G1474">
            <v>51232.84</v>
          </cell>
        </row>
        <row r="1475">
          <cell r="C1475" t="str">
            <v>002411</v>
          </cell>
          <cell r="D1475" t="str">
            <v>4950K</v>
          </cell>
          <cell r="F1475">
            <v>58247.199999999997</v>
          </cell>
          <cell r="G1475">
            <v>58247.199999999997</v>
          </cell>
        </row>
        <row r="1476">
          <cell r="C1476" t="str">
            <v>002411</v>
          </cell>
          <cell r="D1476" t="str">
            <v>4950K</v>
          </cell>
          <cell r="F1476">
            <v>63409.9</v>
          </cell>
          <cell r="G1476">
            <v>63409.9</v>
          </cell>
        </row>
        <row r="1477">
          <cell r="C1477" t="str">
            <v>002411</v>
          </cell>
          <cell r="D1477" t="str">
            <v>4950K</v>
          </cell>
          <cell r="F1477">
            <v>71153.929999999993</v>
          </cell>
          <cell r="G1477">
            <v>71153.929999999993</v>
          </cell>
        </row>
        <row r="1478">
          <cell r="C1478" t="str">
            <v>002411</v>
          </cell>
          <cell r="D1478" t="str">
            <v>4950K</v>
          </cell>
          <cell r="F1478">
            <v>73447.179999999993</v>
          </cell>
          <cell r="G1478">
            <v>73447.179999999993</v>
          </cell>
        </row>
        <row r="1479">
          <cell r="C1479" t="str">
            <v>002411</v>
          </cell>
          <cell r="D1479" t="str">
            <v>4950K</v>
          </cell>
          <cell r="F1479">
            <v>82642.58</v>
          </cell>
          <cell r="G1479">
            <v>82642.58</v>
          </cell>
        </row>
        <row r="1480">
          <cell r="C1480" t="str">
            <v>002411</v>
          </cell>
          <cell r="D1480" t="str">
            <v>4950K</v>
          </cell>
          <cell r="F1480">
            <v>86304.67</v>
          </cell>
          <cell r="G1480">
            <v>86304.67</v>
          </cell>
        </row>
        <row r="1481">
          <cell r="C1481" t="str">
            <v>002411</v>
          </cell>
          <cell r="D1481" t="str">
            <v>4950K</v>
          </cell>
          <cell r="F1481">
            <v>103981.07</v>
          </cell>
          <cell r="G1481">
            <v>103981.07</v>
          </cell>
        </row>
        <row r="1482">
          <cell r="C1482" t="str">
            <v>002411</v>
          </cell>
          <cell r="D1482" t="str">
            <v>4950K</v>
          </cell>
          <cell r="F1482">
            <v>137538.35</v>
          </cell>
          <cell r="G1482">
            <v>137538.35</v>
          </cell>
        </row>
        <row r="1483">
          <cell r="C1483" t="str">
            <v>002411</v>
          </cell>
          <cell r="D1483" t="str">
            <v>4950K</v>
          </cell>
          <cell r="F1483">
            <v>157795.39000000001</v>
          </cell>
          <cell r="G1483">
            <v>157795.39000000001</v>
          </cell>
        </row>
        <row r="1484">
          <cell r="C1484" t="str">
            <v>002411</v>
          </cell>
          <cell r="D1484" t="str">
            <v>4950K</v>
          </cell>
          <cell r="F1484">
            <v>174816.86</v>
          </cell>
          <cell r="G1484">
            <v>174816.86</v>
          </cell>
        </row>
        <row r="1485">
          <cell r="C1485" t="str">
            <v>002411 Total</v>
          </cell>
          <cell r="E1485">
            <v>0</v>
          </cell>
          <cell r="F1485">
            <v>1084362.8799999999</v>
          </cell>
          <cell r="G1485">
            <v>1084362.8799999999</v>
          </cell>
        </row>
        <row r="1486">
          <cell r="C1486" t="str">
            <v>003189</v>
          </cell>
          <cell r="D1486" t="str">
            <v>4950K</v>
          </cell>
          <cell r="E1486">
            <v>300</v>
          </cell>
          <cell r="G1486">
            <v>-300</v>
          </cell>
        </row>
        <row r="1487">
          <cell r="C1487" t="str">
            <v>003189</v>
          </cell>
          <cell r="D1487" t="str">
            <v>4950K</v>
          </cell>
          <cell r="F1487">
            <v>375</v>
          </cell>
          <cell r="G1487">
            <v>375</v>
          </cell>
        </row>
        <row r="1488">
          <cell r="C1488" t="str">
            <v>003189</v>
          </cell>
          <cell r="D1488" t="str">
            <v>4950K</v>
          </cell>
          <cell r="F1488">
            <v>390</v>
          </cell>
          <cell r="G1488">
            <v>390</v>
          </cell>
        </row>
        <row r="1489">
          <cell r="C1489" t="str">
            <v>003189</v>
          </cell>
          <cell r="D1489" t="str">
            <v>4950K</v>
          </cell>
          <cell r="F1489">
            <v>405</v>
          </cell>
          <cell r="G1489">
            <v>405</v>
          </cell>
        </row>
        <row r="1490">
          <cell r="C1490" t="str">
            <v>003189</v>
          </cell>
          <cell r="D1490" t="str">
            <v>4950K</v>
          </cell>
          <cell r="F1490">
            <v>660</v>
          </cell>
          <cell r="G1490">
            <v>660</v>
          </cell>
        </row>
        <row r="1491">
          <cell r="C1491" t="str">
            <v>003189</v>
          </cell>
          <cell r="D1491" t="str">
            <v>4950K</v>
          </cell>
          <cell r="F1491">
            <v>780</v>
          </cell>
          <cell r="G1491">
            <v>780</v>
          </cell>
        </row>
        <row r="1492">
          <cell r="C1492" t="str">
            <v>003189</v>
          </cell>
          <cell r="D1492" t="str">
            <v>4950K</v>
          </cell>
          <cell r="F1492">
            <v>1110</v>
          </cell>
          <cell r="G1492">
            <v>1110</v>
          </cell>
        </row>
        <row r="1493">
          <cell r="C1493" t="str">
            <v>003189</v>
          </cell>
          <cell r="D1493" t="str">
            <v>4950K</v>
          </cell>
          <cell r="F1493">
            <v>1560</v>
          </cell>
          <cell r="G1493">
            <v>1560</v>
          </cell>
        </row>
        <row r="1494">
          <cell r="C1494" t="str">
            <v>003189 Total</v>
          </cell>
          <cell r="E1494">
            <v>300</v>
          </cell>
          <cell r="F1494">
            <v>5280</v>
          </cell>
          <cell r="G1494">
            <v>4980</v>
          </cell>
        </row>
        <row r="1495">
          <cell r="C1495" t="str">
            <v>003394</v>
          </cell>
          <cell r="D1495" t="str">
            <v>4950K</v>
          </cell>
          <cell r="F1495">
            <v>86.66</v>
          </cell>
          <cell r="G1495">
            <v>86.66</v>
          </cell>
        </row>
        <row r="1496">
          <cell r="C1496" t="str">
            <v>003394</v>
          </cell>
          <cell r="D1496" t="str">
            <v>4950K</v>
          </cell>
          <cell r="F1496">
            <v>108.1</v>
          </cell>
          <cell r="G1496">
            <v>108.1</v>
          </cell>
        </row>
        <row r="1497">
          <cell r="C1497" t="str">
            <v>003394</v>
          </cell>
          <cell r="D1497" t="str">
            <v>4950K</v>
          </cell>
          <cell r="F1497">
            <v>134.16</v>
          </cell>
          <cell r="G1497">
            <v>134.16</v>
          </cell>
        </row>
        <row r="1498">
          <cell r="C1498" t="str">
            <v>003394</v>
          </cell>
          <cell r="D1498" t="str">
            <v>4950K</v>
          </cell>
          <cell r="F1498">
            <v>155.55000000000001</v>
          </cell>
          <cell r="G1498">
            <v>155.55000000000001</v>
          </cell>
        </row>
        <row r="1499">
          <cell r="C1499" t="str">
            <v>003394</v>
          </cell>
          <cell r="D1499" t="str">
            <v>4950K</v>
          </cell>
          <cell r="F1499">
            <v>171.52</v>
          </cell>
          <cell r="G1499">
            <v>171.52</v>
          </cell>
        </row>
        <row r="1500">
          <cell r="C1500" t="str">
            <v>003394</v>
          </cell>
          <cell r="D1500" t="str">
            <v>4950K</v>
          </cell>
          <cell r="F1500">
            <v>214.39</v>
          </cell>
          <cell r="G1500">
            <v>214.39</v>
          </cell>
        </row>
        <row r="1501">
          <cell r="C1501" t="str">
            <v>003394</v>
          </cell>
          <cell r="D1501" t="str">
            <v>4950K</v>
          </cell>
          <cell r="F1501">
            <v>258.18</v>
          </cell>
          <cell r="G1501">
            <v>258.18</v>
          </cell>
        </row>
        <row r="1502">
          <cell r="C1502" t="str">
            <v>003394</v>
          </cell>
          <cell r="D1502" t="str">
            <v>4950K</v>
          </cell>
          <cell r="F1502">
            <v>261.83</v>
          </cell>
          <cell r="G1502">
            <v>261.83</v>
          </cell>
        </row>
        <row r="1503">
          <cell r="C1503" t="str">
            <v>003394</v>
          </cell>
          <cell r="D1503" t="str">
            <v>4950K</v>
          </cell>
          <cell r="F1503">
            <v>487.68</v>
          </cell>
          <cell r="G1503">
            <v>487.68</v>
          </cell>
        </row>
        <row r="1504">
          <cell r="C1504" t="str">
            <v>003394</v>
          </cell>
          <cell r="D1504" t="str">
            <v>4950K</v>
          </cell>
          <cell r="F1504">
            <v>690.91</v>
          </cell>
          <cell r="G1504">
            <v>690.91</v>
          </cell>
        </row>
        <row r="1505">
          <cell r="C1505" t="str">
            <v>003394</v>
          </cell>
          <cell r="D1505" t="str">
            <v>4950K</v>
          </cell>
          <cell r="F1505">
            <v>757.07</v>
          </cell>
          <cell r="G1505">
            <v>757.07</v>
          </cell>
        </row>
        <row r="1506">
          <cell r="C1506" t="str">
            <v>003394</v>
          </cell>
          <cell r="D1506" t="str">
            <v>4950K</v>
          </cell>
          <cell r="F1506">
            <v>1188.1099999999999</v>
          </cell>
          <cell r="G1506">
            <v>1188.1099999999999</v>
          </cell>
        </row>
        <row r="1507">
          <cell r="C1507" t="str">
            <v>003394 Total</v>
          </cell>
          <cell r="E1507">
            <v>0</v>
          </cell>
          <cell r="F1507">
            <v>4514.16</v>
          </cell>
          <cell r="G1507">
            <v>4514.16</v>
          </cell>
        </row>
        <row r="1508">
          <cell r="C1508" t="str">
            <v>005127</v>
          </cell>
          <cell r="D1508" t="str">
            <v>4950K</v>
          </cell>
          <cell r="E1508">
            <v>35423.980000000003</v>
          </cell>
          <cell r="G1508">
            <v>-35423.980000000003</v>
          </cell>
        </row>
        <row r="1509">
          <cell r="C1509" t="str">
            <v>005127</v>
          </cell>
          <cell r="D1509" t="str">
            <v>4950K</v>
          </cell>
          <cell r="E1509">
            <v>22908.13</v>
          </cell>
          <cell r="G1509">
            <v>-22908.13</v>
          </cell>
        </row>
        <row r="1510">
          <cell r="C1510" t="str">
            <v>005127</v>
          </cell>
          <cell r="D1510" t="str">
            <v>4950K</v>
          </cell>
          <cell r="E1510">
            <v>15175.89</v>
          </cell>
          <cell r="G1510">
            <v>-15175.89</v>
          </cell>
        </row>
        <row r="1511">
          <cell r="C1511" t="str">
            <v>005127</v>
          </cell>
          <cell r="D1511" t="str">
            <v>4950K</v>
          </cell>
          <cell r="E1511">
            <v>15175.89</v>
          </cell>
          <cell r="G1511">
            <v>-15175.89</v>
          </cell>
        </row>
        <row r="1512">
          <cell r="C1512" t="str">
            <v>005127</v>
          </cell>
          <cell r="D1512" t="str">
            <v>4950K</v>
          </cell>
          <cell r="F1512">
            <v>15175.89</v>
          </cell>
          <cell r="G1512">
            <v>15175.89</v>
          </cell>
        </row>
        <row r="1513">
          <cell r="C1513" t="str">
            <v>005127</v>
          </cell>
          <cell r="D1513" t="str">
            <v>4950K</v>
          </cell>
          <cell r="F1513">
            <v>15175.89</v>
          </cell>
          <cell r="G1513">
            <v>15175.89</v>
          </cell>
        </row>
        <row r="1514">
          <cell r="C1514" t="str">
            <v>005127</v>
          </cell>
          <cell r="D1514" t="str">
            <v>4950K</v>
          </cell>
          <cell r="F1514">
            <v>22908.13</v>
          </cell>
          <cell r="G1514">
            <v>22908.13</v>
          </cell>
        </row>
        <row r="1515">
          <cell r="C1515" t="str">
            <v>005127</v>
          </cell>
          <cell r="D1515" t="str">
            <v>4950K</v>
          </cell>
          <cell r="F1515">
            <v>35423.980000000003</v>
          </cell>
          <cell r="G1515">
            <v>35423.980000000003</v>
          </cell>
        </row>
        <row r="1516">
          <cell r="C1516" t="str">
            <v>005127</v>
          </cell>
          <cell r="D1516" t="str">
            <v>4950K</v>
          </cell>
          <cell r="F1516">
            <v>645665.76</v>
          </cell>
          <cell r="G1516">
            <v>645665.76</v>
          </cell>
        </row>
        <row r="1517">
          <cell r="C1517" t="str">
            <v>005127</v>
          </cell>
          <cell r="D1517" t="str">
            <v>4950K</v>
          </cell>
          <cell r="F1517">
            <v>1507341.42</v>
          </cell>
          <cell r="G1517">
            <v>1507341.42</v>
          </cell>
        </row>
        <row r="1518">
          <cell r="C1518" t="str">
            <v>005127 Total</v>
          </cell>
          <cell r="E1518">
            <v>88683.89</v>
          </cell>
          <cell r="F1518">
            <v>2241691.0699999998</v>
          </cell>
          <cell r="G1518">
            <v>2153007.1799999997</v>
          </cell>
        </row>
        <row r="1519">
          <cell r="C1519" t="str">
            <v>005277-</v>
          </cell>
          <cell r="D1519" t="str">
            <v>4950K</v>
          </cell>
          <cell r="E1519">
            <v>14438.24</v>
          </cell>
          <cell r="G1519">
            <v>-14438.24</v>
          </cell>
        </row>
        <row r="1520">
          <cell r="C1520" t="str">
            <v>005277-</v>
          </cell>
          <cell r="D1520" t="str">
            <v>4950K</v>
          </cell>
          <cell r="E1520">
            <v>6836.04</v>
          </cell>
          <cell r="G1520">
            <v>-6836.04</v>
          </cell>
        </row>
        <row r="1521">
          <cell r="C1521" t="str">
            <v>005277-</v>
          </cell>
          <cell r="D1521" t="str">
            <v>4950K</v>
          </cell>
          <cell r="F1521">
            <v>2422.3000000000002</v>
          </cell>
          <cell r="G1521">
            <v>2422.3000000000002</v>
          </cell>
        </row>
        <row r="1522">
          <cell r="C1522" t="str">
            <v>005277-</v>
          </cell>
          <cell r="D1522" t="str">
            <v>4950K</v>
          </cell>
          <cell r="F1522">
            <v>3178.31</v>
          </cell>
          <cell r="G1522">
            <v>3178.31</v>
          </cell>
        </row>
        <row r="1523">
          <cell r="C1523" t="str">
            <v>005277-</v>
          </cell>
          <cell r="D1523" t="str">
            <v>4950K</v>
          </cell>
          <cell r="F1523">
            <v>6631.98</v>
          </cell>
          <cell r="G1523">
            <v>6631.98</v>
          </cell>
        </row>
        <row r="1524">
          <cell r="C1524" t="str">
            <v>005277-</v>
          </cell>
          <cell r="D1524" t="str">
            <v>4950K</v>
          </cell>
          <cell r="F1524">
            <v>9144.58</v>
          </cell>
          <cell r="G1524">
            <v>9144.58</v>
          </cell>
        </row>
        <row r="1525">
          <cell r="C1525" t="str">
            <v>005277-</v>
          </cell>
          <cell r="D1525" t="str">
            <v>4950K</v>
          </cell>
          <cell r="F1525">
            <v>10925.98</v>
          </cell>
          <cell r="G1525">
            <v>10925.98</v>
          </cell>
        </row>
        <row r="1526">
          <cell r="C1526" t="str">
            <v>005277-</v>
          </cell>
          <cell r="D1526" t="str">
            <v>4950K</v>
          </cell>
          <cell r="F1526">
            <v>16316.36</v>
          </cell>
          <cell r="G1526">
            <v>16316.36</v>
          </cell>
        </row>
        <row r="1527">
          <cell r="C1527" t="str">
            <v>005277-</v>
          </cell>
          <cell r="D1527" t="str">
            <v>4950K</v>
          </cell>
          <cell r="F1527">
            <v>19492.25</v>
          </cell>
          <cell r="G1527">
            <v>19492.25</v>
          </cell>
        </row>
        <row r="1528">
          <cell r="C1528" t="str">
            <v>005277-</v>
          </cell>
          <cell r="D1528" t="str">
            <v>4950K</v>
          </cell>
          <cell r="F1528">
            <v>20915.669999999998</v>
          </cell>
          <cell r="G1528">
            <v>20915.669999999998</v>
          </cell>
        </row>
        <row r="1529">
          <cell r="C1529" t="str">
            <v>005277-</v>
          </cell>
          <cell r="D1529" t="str">
            <v>4950K</v>
          </cell>
          <cell r="F1529">
            <v>27937.06</v>
          </cell>
          <cell r="G1529">
            <v>27937.06</v>
          </cell>
        </row>
        <row r="1530">
          <cell r="C1530" t="str">
            <v>005277-</v>
          </cell>
          <cell r="D1530" t="str">
            <v>4950K</v>
          </cell>
          <cell r="F1530">
            <v>50156.43</v>
          </cell>
          <cell r="G1530">
            <v>50156.43</v>
          </cell>
        </row>
        <row r="1531">
          <cell r="C1531" t="str">
            <v>005277- Total</v>
          </cell>
          <cell r="E1531">
            <v>21274.28</v>
          </cell>
          <cell r="F1531">
            <v>167120.91999999998</v>
          </cell>
          <cell r="G1531">
            <v>145846.63999999998</v>
          </cell>
        </row>
        <row r="1532">
          <cell r="C1532" t="str">
            <v>005277</v>
          </cell>
          <cell r="D1532" t="str">
            <v>4950K</v>
          </cell>
          <cell r="F1532">
            <v>606156.44999999995</v>
          </cell>
          <cell r="G1532">
            <v>606156.44999999995</v>
          </cell>
        </row>
        <row r="1533">
          <cell r="C1533" t="str">
            <v>005277</v>
          </cell>
          <cell r="D1533" t="str">
            <v>4950K</v>
          </cell>
          <cell r="F1533">
            <v>661696.26</v>
          </cell>
          <cell r="G1533">
            <v>661696.26</v>
          </cell>
        </row>
        <row r="1534">
          <cell r="C1534" t="str">
            <v>005277</v>
          </cell>
          <cell r="D1534" t="str">
            <v>4950K</v>
          </cell>
          <cell r="F1534">
            <v>732931.72</v>
          </cell>
          <cell r="G1534">
            <v>732931.72</v>
          </cell>
        </row>
        <row r="1535">
          <cell r="C1535" t="str">
            <v>005277</v>
          </cell>
          <cell r="D1535" t="str">
            <v>4950K</v>
          </cell>
          <cell r="F1535">
            <v>796095.47</v>
          </cell>
          <cell r="G1535">
            <v>796095.47</v>
          </cell>
        </row>
        <row r="1536">
          <cell r="C1536" t="str">
            <v>005277</v>
          </cell>
          <cell r="D1536" t="str">
            <v>4950K</v>
          </cell>
          <cell r="F1536">
            <v>816009.87</v>
          </cell>
          <cell r="G1536">
            <v>816009.87</v>
          </cell>
        </row>
        <row r="1537">
          <cell r="C1537" t="str">
            <v>005277</v>
          </cell>
          <cell r="D1537" t="str">
            <v>4950K</v>
          </cell>
          <cell r="F1537">
            <v>930982.47</v>
          </cell>
          <cell r="G1537">
            <v>930982.47</v>
          </cell>
        </row>
        <row r="1538">
          <cell r="C1538" t="str">
            <v>005277</v>
          </cell>
          <cell r="D1538" t="str">
            <v>4950K</v>
          </cell>
          <cell r="F1538">
            <v>1110721.21</v>
          </cell>
          <cell r="G1538">
            <v>1110721.21</v>
          </cell>
        </row>
        <row r="1539">
          <cell r="C1539" t="str">
            <v>005277</v>
          </cell>
          <cell r="D1539" t="str">
            <v>4950K</v>
          </cell>
          <cell r="F1539">
            <v>1176747.81</v>
          </cell>
          <cell r="G1539">
            <v>1176747.81</v>
          </cell>
        </row>
        <row r="1540">
          <cell r="C1540" t="str">
            <v>005277</v>
          </cell>
          <cell r="D1540" t="str">
            <v>4950K</v>
          </cell>
          <cell r="F1540">
            <v>1387474.47</v>
          </cell>
          <cell r="G1540">
            <v>1387474.47</v>
          </cell>
        </row>
        <row r="1541">
          <cell r="C1541" t="str">
            <v>005277</v>
          </cell>
          <cell r="D1541" t="str">
            <v>4950K</v>
          </cell>
          <cell r="F1541">
            <v>1563330.16</v>
          </cell>
          <cell r="G1541">
            <v>1563330.16</v>
          </cell>
        </row>
        <row r="1542">
          <cell r="C1542" t="str">
            <v>005277</v>
          </cell>
          <cell r="D1542" t="str">
            <v>4950K</v>
          </cell>
          <cell r="F1542">
            <v>1757689.18</v>
          </cell>
          <cell r="G1542">
            <v>1757689.18</v>
          </cell>
        </row>
        <row r="1543">
          <cell r="C1543" t="str">
            <v>005277</v>
          </cell>
          <cell r="D1543" t="str">
            <v>4950K</v>
          </cell>
          <cell r="F1543">
            <v>1876193.95</v>
          </cell>
          <cell r="G1543">
            <v>1876193.95</v>
          </cell>
        </row>
        <row r="1544">
          <cell r="C1544" t="str">
            <v>005277 Total</v>
          </cell>
          <cell r="E1544">
            <v>0</v>
          </cell>
          <cell r="F1544">
            <v>13416029.019999998</v>
          </cell>
          <cell r="G1544">
            <v>13416029.019999998</v>
          </cell>
        </row>
        <row r="1545">
          <cell r="C1545" t="str">
            <v>005281</v>
          </cell>
          <cell r="D1545" t="str">
            <v>4950K</v>
          </cell>
          <cell r="F1545">
            <v>20</v>
          </cell>
          <cell r="G1545">
            <v>20</v>
          </cell>
        </row>
        <row r="1546">
          <cell r="C1546" t="str">
            <v>005281</v>
          </cell>
          <cell r="D1546" t="str">
            <v>4950K</v>
          </cell>
          <cell r="F1546">
            <v>20</v>
          </cell>
          <cell r="G1546">
            <v>20</v>
          </cell>
        </row>
        <row r="1547">
          <cell r="C1547" t="str">
            <v>005281</v>
          </cell>
          <cell r="D1547" t="str">
            <v>4950K</v>
          </cell>
          <cell r="F1547">
            <v>30</v>
          </cell>
          <cell r="G1547">
            <v>30</v>
          </cell>
        </row>
        <row r="1548">
          <cell r="C1548" t="str">
            <v>005281</v>
          </cell>
          <cell r="D1548" t="str">
            <v>4950K</v>
          </cell>
          <cell r="F1548">
            <v>40</v>
          </cell>
          <cell r="G1548">
            <v>40</v>
          </cell>
        </row>
        <row r="1549">
          <cell r="C1549" t="str">
            <v>005281</v>
          </cell>
          <cell r="D1549" t="str">
            <v>4950K</v>
          </cell>
          <cell r="F1549">
            <v>40</v>
          </cell>
          <cell r="G1549">
            <v>40</v>
          </cell>
        </row>
        <row r="1550">
          <cell r="C1550" t="str">
            <v>005281</v>
          </cell>
          <cell r="D1550" t="str">
            <v>4950K</v>
          </cell>
          <cell r="F1550">
            <v>50</v>
          </cell>
          <cell r="G1550">
            <v>50</v>
          </cell>
        </row>
        <row r="1551">
          <cell r="C1551" t="str">
            <v>005281</v>
          </cell>
          <cell r="D1551" t="str">
            <v>4950K</v>
          </cell>
          <cell r="F1551">
            <v>50</v>
          </cell>
          <cell r="G1551">
            <v>50</v>
          </cell>
        </row>
        <row r="1552">
          <cell r="C1552" t="str">
            <v>005281</v>
          </cell>
          <cell r="D1552" t="str">
            <v>4950K</v>
          </cell>
          <cell r="F1552">
            <v>60</v>
          </cell>
          <cell r="G1552">
            <v>60</v>
          </cell>
        </row>
        <row r="1553">
          <cell r="C1553" t="str">
            <v>005281</v>
          </cell>
          <cell r="D1553" t="str">
            <v>4950K</v>
          </cell>
          <cell r="F1553">
            <v>70</v>
          </cell>
          <cell r="G1553">
            <v>70</v>
          </cell>
        </row>
        <row r="1554">
          <cell r="C1554" t="str">
            <v>005281</v>
          </cell>
          <cell r="D1554" t="str">
            <v>4950K</v>
          </cell>
          <cell r="F1554">
            <v>70</v>
          </cell>
          <cell r="G1554">
            <v>70</v>
          </cell>
        </row>
        <row r="1555">
          <cell r="C1555" t="str">
            <v>005281</v>
          </cell>
          <cell r="D1555" t="str">
            <v>4950K</v>
          </cell>
          <cell r="F1555">
            <v>90</v>
          </cell>
          <cell r="G1555">
            <v>90</v>
          </cell>
        </row>
        <row r="1556">
          <cell r="C1556" t="str">
            <v>005281</v>
          </cell>
          <cell r="D1556" t="str">
            <v>4950K</v>
          </cell>
          <cell r="F1556">
            <v>120</v>
          </cell>
          <cell r="G1556">
            <v>120</v>
          </cell>
        </row>
        <row r="1557">
          <cell r="C1557" t="str">
            <v>005281</v>
          </cell>
          <cell r="D1557" t="str">
            <v>4950K</v>
          </cell>
          <cell r="F1557">
            <v>28990</v>
          </cell>
          <cell r="G1557">
            <v>28990</v>
          </cell>
        </row>
        <row r="1558">
          <cell r="C1558" t="str">
            <v>005281</v>
          </cell>
          <cell r="D1558" t="str">
            <v>4950K</v>
          </cell>
          <cell r="F1558">
            <v>29200</v>
          </cell>
          <cell r="G1558">
            <v>29200</v>
          </cell>
        </row>
        <row r="1559">
          <cell r="C1559" t="str">
            <v>005281</v>
          </cell>
          <cell r="D1559" t="str">
            <v>4950K</v>
          </cell>
          <cell r="F1559">
            <v>30030</v>
          </cell>
          <cell r="G1559">
            <v>30030</v>
          </cell>
        </row>
        <row r="1560">
          <cell r="C1560" t="str">
            <v>005281</v>
          </cell>
          <cell r="D1560" t="str">
            <v>4950K</v>
          </cell>
          <cell r="F1560">
            <v>31750</v>
          </cell>
          <cell r="G1560">
            <v>31750</v>
          </cell>
        </row>
        <row r="1561">
          <cell r="C1561" t="str">
            <v>005281</v>
          </cell>
          <cell r="D1561" t="str">
            <v>4950K</v>
          </cell>
          <cell r="F1561">
            <v>32500</v>
          </cell>
          <cell r="G1561">
            <v>32500</v>
          </cell>
        </row>
        <row r="1562">
          <cell r="C1562" t="str">
            <v>005281</v>
          </cell>
          <cell r="D1562" t="str">
            <v>4950K</v>
          </cell>
          <cell r="F1562">
            <v>32560</v>
          </cell>
          <cell r="G1562">
            <v>32560</v>
          </cell>
        </row>
        <row r="1563">
          <cell r="C1563" t="str">
            <v>005281</v>
          </cell>
          <cell r="D1563" t="str">
            <v>4950K</v>
          </cell>
          <cell r="F1563">
            <v>33110</v>
          </cell>
          <cell r="G1563">
            <v>33110</v>
          </cell>
        </row>
        <row r="1564">
          <cell r="C1564" t="str">
            <v>005281</v>
          </cell>
          <cell r="D1564" t="str">
            <v>4950K</v>
          </cell>
          <cell r="F1564">
            <v>34370</v>
          </cell>
          <cell r="G1564">
            <v>34370</v>
          </cell>
        </row>
        <row r="1565">
          <cell r="C1565" t="str">
            <v>005281</v>
          </cell>
          <cell r="D1565" t="str">
            <v>4950K</v>
          </cell>
          <cell r="F1565">
            <v>34470</v>
          </cell>
          <cell r="G1565">
            <v>34470</v>
          </cell>
        </row>
        <row r="1566">
          <cell r="C1566" t="str">
            <v>005281</v>
          </cell>
          <cell r="D1566" t="str">
            <v>4950K</v>
          </cell>
          <cell r="F1566">
            <v>35400</v>
          </cell>
          <cell r="G1566">
            <v>35400</v>
          </cell>
        </row>
        <row r="1567">
          <cell r="C1567" t="str">
            <v>005281</v>
          </cell>
          <cell r="D1567" t="str">
            <v>4950K</v>
          </cell>
          <cell r="F1567">
            <v>35920</v>
          </cell>
          <cell r="G1567">
            <v>35920</v>
          </cell>
        </row>
        <row r="1568">
          <cell r="C1568" t="str">
            <v>005281</v>
          </cell>
          <cell r="D1568" t="str">
            <v>4950K</v>
          </cell>
          <cell r="F1568">
            <v>36120</v>
          </cell>
          <cell r="G1568">
            <v>36120</v>
          </cell>
        </row>
        <row r="1569">
          <cell r="C1569" t="str">
            <v>005281 Total</v>
          </cell>
          <cell r="E1569">
            <v>0</v>
          </cell>
          <cell r="F1569">
            <v>395080</v>
          </cell>
          <cell r="G1569">
            <v>395080</v>
          </cell>
        </row>
        <row r="1570">
          <cell r="C1570" t="str">
            <v>005628</v>
          </cell>
          <cell r="D1570" t="str">
            <v>4950K</v>
          </cell>
          <cell r="F1570">
            <v>11060.45</v>
          </cell>
          <cell r="G1570">
            <v>11060.45</v>
          </cell>
        </row>
        <row r="1571">
          <cell r="C1571" t="str">
            <v>005628</v>
          </cell>
          <cell r="D1571" t="str">
            <v>4950K</v>
          </cell>
          <cell r="F1571">
            <v>23709.79</v>
          </cell>
          <cell r="G1571">
            <v>23709.79</v>
          </cell>
        </row>
        <row r="1572">
          <cell r="C1572" t="str">
            <v>005628</v>
          </cell>
          <cell r="D1572" t="str">
            <v>4950K</v>
          </cell>
          <cell r="F1572">
            <v>61301.02</v>
          </cell>
          <cell r="G1572">
            <v>61301.02</v>
          </cell>
        </row>
        <row r="1573">
          <cell r="C1573" t="str">
            <v>005628</v>
          </cell>
          <cell r="D1573" t="str">
            <v>4950K</v>
          </cell>
          <cell r="F1573">
            <v>68091.12</v>
          </cell>
          <cell r="G1573">
            <v>68091.12</v>
          </cell>
        </row>
        <row r="1574">
          <cell r="C1574" t="str">
            <v>005628</v>
          </cell>
          <cell r="D1574" t="str">
            <v>4950K</v>
          </cell>
          <cell r="F1574">
            <v>141736.04999999999</v>
          </cell>
          <cell r="G1574">
            <v>141736.04999999999</v>
          </cell>
        </row>
        <row r="1575">
          <cell r="C1575" t="str">
            <v>005628</v>
          </cell>
          <cell r="D1575" t="str">
            <v>4950K</v>
          </cell>
          <cell r="F1575">
            <v>433393.59</v>
          </cell>
          <cell r="G1575">
            <v>433393.59</v>
          </cell>
        </row>
        <row r="1576">
          <cell r="C1576" t="str">
            <v>005628</v>
          </cell>
          <cell r="D1576" t="str">
            <v>4950K</v>
          </cell>
          <cell r="F1576">
            <v>574992.75</v>
          </cell>
          <cell r="G1576">
            <v>574992.75</v>
          </cell>
        </row>
        <row r="1577">
          <cell r="C1577" t="str">
            <v>005628</v>
          </cell>
          <cell r="D1577" t="str">
            <v>4950K</v>
          </cell>
          <cell r="F1577">
            <v>681937.14</v>
          </cell>
          <cell r="G1577">
            <v>681937.14</v>
          </cell>
        </row>
        <row r="1578">
          <cell r="C1578" t="str">
            <v>005628 Total</v>
          </cell>
          <cell r="E1578">
            <v>0</v>
          </cell>
          <cell r="F1578">
            <v>1996221.9100000001</v>
          </cell>
          <cell r="G1578">
            <v>1996221.9100000001</v>
          </cell>
        </row>
        <row r="1579">
          <cell r="C1579" t="str">
            <v>007887</v>
          </cell>
          <cell r="D1579" t="str">
            <v>4950K</v>
          </cell>
          <cell r="F1579">
            <v>4837.57</v>
          </cell>
          <cell r="G1579">
            <v>4837.57</v>
          </cell>
        </row>
        <row r="1580">
          <cell r="C1580" t="str">
            <v>007887 Total</v>
          </cell>
          <cell r="E1580">
            <v>0</v>
          </cell>
          <cell r="F1580">
            <v>4837.57</v>
          </cell>
          <cell r="G1580">
            <v>4837.57</v>
          </cell>
        </row>
        <row r="1581">
          <cell r="C1581" t="str">
            <v>Grand Total</v>
          </cell>
          <cell r="E1581">
            <v>250278452.74999994</v>
          </cell>
          <cell r="F1581">
            <v>1946896261.7200036</v>
          </cell>
          <cell r="G1581">
            <v>1696617808.9700029</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Macros"/>
      <sheetName val="Savings Proof"/>
      <sheetName val="COS p1"/>
      <sheetName val="O and M"/>
      <sheetName val="O and M Adjust"/>
      <sheetName val="Salary Split"/>
      <sheetName val="O&amp;MSalaries"/>
      <sheetName val="Health Care"/>
      <sheetName val="Group Ins"/>
      <sheetName val="Pensions"/>
      <sheetName val="FAS106"/>
      <sheetName val="SUMM VERO adj"/>
      <sheetName val="O&amp;M Attrition"/>
      <sheetName val="Cap Adds"/>
      <sheetName val="Depr Exp"/>
      <sheetName val="Net Salv"/>
      <sheetName val="Muni Taxes"/>
      <sheetName val="FICA"/>
      <sheetName val="Rate Base"/>
      <sheetName val="Plant In Svc"/>
      <sheetName val="Depr Res"/>
      <sheetName val="Return and Tax"/>
      <sheetName val="FIT"/>
      <sheetName val="Def Tax Expense"/>
      <sheetName val="unfunded"/>
      <sheetName val="Cap Struct"/>
      <sheetName val="RB Adjust"/>
      <sheetName val="Sheet17"/>
      <sheetName val="Sheet1"/>
      <sheetName val="Ratebase"/>
      <sheetName val="Def FIT"/>
      <sheetName val="Loss on  Dbt"/>
      <sheetName val="CWC"/>
      <sheetName val="Sheet18"/>
      <sheetName val="Alloc p1"/>
      <sheetName val="Alloc p2"/>
      <sheetName val="Alloc p3"/>
      <sheetName val="Alloc p4"/>
      <sheetName val="Alloc p5"/>
      <sheetName val="Alloc p6"/>
      <sheetName val="Alloc p7"/>
      <sheetName val="Alloc p8"/>
      <sheetName val="Plant Changes"/>
      <sheetName val="allocation 5 by ferc"/>
      <sheetName val="Def"/>
    </sheetNames>
    <sheetDataSet>
      <sheetData sheetId="0" refreshError="1"/>
      <sheetData sheetId="1" refreshError="1"/>
      <sheetData sheetId="2" refreshError="1">
        <row r="8">
          <cell r="R8" t="str">
            <v>Intrastate Cost of Service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Index"/>
      <sheetName val="Allocators"/>
      <sheetName val="Functions"/>
      <sheetName val="Bills"/>
      <sheetName val="Sales"/>
      <sheetName val="Revenue"/>
      <sheetName val="OtherRev"/>
      <sheetName val="Rates"/>
      <sheetName val="Lights-MECO"/>
      <sheetName val="Lights-NANT"/>
      <sheetName val="Xfmrs"/>
      <sheetName val="Xfmr_Detail"/>
      <sheetName val="Xfmr_Cost"/>
      <sheetName val="Services"/>
      <sheetName val="Services Details"/>
      <sheetName val="Meters"/>
      <sheetName val="MeterDetail"/>
      <sheetName val="MeterCosts"/>
      <sheetName val="CustDep"/>
      <sheetName val="Acct903"/>
      <sheetName val="Acct908"/>
      <sheetName val="Acct910"/>
      <sheetName val="WOffs"/>
      <sheetName val="CustCharge"/>
      <sheetName val="Demand"/>
      <sheetName val="Demand-1"/>
      <sheetName val="Demand-2"/>
      <sheetName val="Demand-2A"/>
      <sheetName val="Demand-3"/>
      <sheetName val="Demand-5"/>
      <sheetName val="Demand-6"/>
      <sheetName val="Demand-7"/>
      <sheetName val="Demand-8"/>
      <sheetName val="Demand-8 (2)"/>
      <sheetName val="Demand-9"/>
      <sheetName val="Demand-1CP"/>
      <sheetName val="Demand-10"/>
      <sheetName val="Demand-11"/>
      <sheetName val="Func 364-368 MA"/>
      <sheetName val="Func 364-368 NA"/>
      <sheetName val="COS"/>
      <sheetName val="COS 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Published Gas Costs"/>
      <sheetName val="Tariff Links"/>
      <sheetName val="NY City Gate Memo"/>
      <sheetName val="LI City Gate Memo"/>
      <sheetName val="SHARED City Gate Memo "/>
      <sheetName val="NY Demand $"/>
      <sheetName val="LI Demand $"/>
      <sheetName val="SHARED Demand $"/>
      <sheetName val="NY Storage"/>
      <sheetName val="LI Storage"/>
      <sheetName val="SHARED Storage"/>
      <sheetName val="NY Storage Inputs"/>
      <sheetName val="LI Storage Inputs"/>
      <sheetName val="NY Contracts Data Inputs"/>
      <sheetName val="LI Contracts Data Inputs"/>
      <sheetName val="SHARED Contracts Data Inputs"/>
      <sheetName val="City Gate Memo Links"/>
      <sheetName val="Calc NY Transco FT"/>
      <sheetName val="Calc NY Tenn FT-A"/>
      <sheetName val="Calc NY Landfill, BNY"/>
      <sheetName val="Calc NY Iroq RTS"/>
      <sheetName val="Calc NY TETCO CDS"/>
      <sheetName val="Calc NY Dominion Multi-Leg"/>
      <sheetName val="Calc LI Transco FT"/>
      <sheetName val="Calc LI Dominion Multi-Leg"/>
      <sheetName val="Calc LI Iroq RTS"/>
      <sheetName val="Calc LI TETCO CDS"/>
      <sheetName val="Calc LI Tenn FT-A"/>
      <sheetName val="Calc SHARED BP Release"/>
      <sheetName val="Calc SHARED Raven,PSEG,NJR Peak"/>
      <sheetName val="Calc SHARED IGTS Eastchest RTS"/>
      <sheetName val="Calc SHARED Iroquois RTS "/>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Pipeline Tariff Rates_Transco"/>
      <sheetName val="PRELIM Retail Mark Var WACOG"/>
      <sheetName val="Premium Deal Transco KED-E"/>
      <sheetName val="Premium Deal Transco KED-W"/>
      <sheetName val="Premium Deal Tetco KED-E"/>
      <sheetName val="Premium Deal Tetco KED-W"/>
      <sheetName val="Premium Deal Tennessee KED-E"/>
      <sheetName val="Premium Deal Dominion KED-E"/>
      <sheetName val="Transco and TETCO Release Rates"/>
      <sheetName val="Lookup Tables, Misc."/>
      <sheetName val="Storage Prices from Accounting"/>
      <sheetName val="Retail Mark Var WACOG"/>
      <sheetName val="Est 2005-06 Bridge Supplies"/>
      <sheetName val="2005-06 Demand $ Allocation%"/>
      <sheetName val="Retail Marketer Demand WACOC"/>
      <sheetName val="Proj 05-06  Ret Mark Dmd WACOC"/>
      <sheetName val="NY Accounting"/>
      <sheetName val="LI Accounting"/>
      <sheetName val="SHARED Accounting"/>
      <sheetName val="Ret Mark Dmd WACOG w Canadian"/>
      <sheetName val="RetMark Dmd WACOG NO SUPP CONTR"/>
      <sheetName val="8-11-05 Demand $ Allocation % "/>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5">
          <cell r="B35">
            <v>37773</v>
          </cell>
          <cell r="D35">
            <v>37925</v>
          </cell>
          <cell r="F35">
            <v>8718</v>
          </cell>
          <cell r="G35">
            <v>12823</v>
          </cell>
          <cell r="H35">
            <v>29754</v>
          </cell>
          <cell r="I35">
            <v>51295</v>
          </cell>
          <cell r="K35">
            <v>5230.8</v>
          </cell>
          <cell r="L35">
            <v>7693.7999999999993</v>
          </cell>
          <cell r="M35">
            <v>17852.399999999998</v>
          </cell>
          <cell r="N35">
            <v>30776.999999999996</v>
          </cell>
        </row>
        <row r="36">
          <cell r="B36">
            <v>37926</v>
          </cell>
          <cell r="D36">
            <v>38077</v>
          </cell>
          <cell r="F36">
            <v>4500</v>
          </cell>
          <cell r="G36">
            <v>6619</v>
          </cell>
          <cell r="H36">
            <v>15359</v>
          </cell>
          <cell r="I36">
            <v>26478</v>
          </cell>
          <cell r="K36">
            <v>2700</v>
          </cell>
          <cell r="L36">
            <v>3971.3999999999996</v>
          </cell>
          <cell r="M36">
            <v>9215.4</v>
          </cell>
          <cell r="N36">
            <v>15886.8</v>
          </cell>
        </row>
        <row r="37">
          <cell r="B37">
            <v>38078</v>
          </cell>
          <cell r="D37">
            <v>38291</v>
          </cell>
          <cell r="F37">
            <v>4427</v>
          </cell>
          <cell r="G37">
            <v>6512</v>
          </cell>
          <cell r="H37">
            <v>15111</v>
          </cell>
          <cell r="I37">
            <v>26050</v>
          </cell>
          <cell r="K37">
            <v>2656.2</v>
          </cell>
          <cell r="L37">
            <v>3907.2</v>
          </cell>
          <cell r="M37">
            <v>9066.6</v>
          </cell>
          <cell r="N37">
            <v>15630</v>
          </cell>
        </row>
        <row r="38">
          <cell r="B38">
            <v>38292</v>
          </cell>
          <cell r="D38">
            <v>38442</v>
          </cell>
          <cell r="F38">
            <v>4500</v>
          </cell>
          <cell r="G38">
            <v>6619</v>
          </cell>
          <cell r="H38">
            <v>15359</v>
          </cell>
          <cell r="I38">
            <v>26478</v>
          </cell>
          <cell r="K38">
            <v>2700</v>
          </cell>
          <cell r="L38">
            <v>3971.3999999999996</v>
          </cell>
          <cell r="M38">
            <v>9215.4</v>
          </cell>
          <cell r="N38">
            <v>15886.8</v>
          </cell>
        </row>
        <row r="39">
          <cell r="B39">
            <v>38443</v>
          </cell>
          <cell r="D39">
            <v>38656</v>
          </cell>
          <cell r="F39">
            <v>4427</v>
          </cell>
          <cell r="G39">
            <v>6512</v>
          </cell>
          <cell r="H39">
            <v>15111</v>
          </cell>
          <cell r="I39">
            <v>26050</v>
          </cell>
          <cell r="K39">
            <v>2656.2</v>
          </cell>
          <cell r="L39">
            <v>3907.2</v>
          </cell>
          <cell r="M39">
            <v>9066.6</v>
          </cell>
          <cell r="N39">
            <v>15630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Trace to Forecast"/>
      <sheetName val="Forecast &amp; Plan Trace Summary"/>
      <sheetName val="Sheet1"/>
      <sheetName val="Statutory Structure - Unwind"/>
      <sheetName val="Statutory Structure - Cap Int"/>
      <sheetName val="Statutory Structure - Tot Int"/>
      <sheetName val="Analysis of effective rates"/>
      <sheetName val="Int Rec for Moodys"/>
      <sheetName val="Int Rec for JP"/>
      <sheetName val="P&amp;L Interest Breakdown"/>
      <sheetName val="Sheet3"/>
      <sheetName val="Int Model New PM 4% all yr infl"/>
      <sheetName val="Int Model FINAL"/>
      <sheetName val="Int Model FINAL Sens -1% "/>
      <sheetName val="Int Model FINAL Sens +1%"/>
      <sheetName val="US"/>
      <sheetName val="Int Model New PM adj 4% inf rev"/>
      <sheetName val="Opening Debt (Mar 07)"/>
      <sheetName val="Int Model New PM adj"/>
      <sheetName val="Other"/>
      <sheetName val="NGElec"/>
      <sheetName val="Int Model New"/>
      <sheetName val="Opening Debt - BS"/>
      <sheetName val="Int Model"/>
      <sheetName val="NG"/>
      <sheetName val="NGGas plc"/>
      <sheetName val="NGGas Holdings plc Consol"/>
      <sheetName val="NGGas Holding plc Standalon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C1">
            <v>0</v>
          </cell>
        </row>
      </sheetData>
      <sheetData sheetId="24" refreshError="1"/>
      <sheetData sheetId="25" refreshError="1"/>
      <sheetData sheetId="26" refreshError="1"/>
      <sheetData sheetId="27" refreshError="1"/>
      <sheetData sheetId="28"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Variances "/>
      <sheetName val="Int Model"/>
    </sheetNames>
    <sheetDataSet>
      <sheetData sheetId="0" refreshError="1"/>
      <sheetData sheetId="1"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SOX_Change Log"/>
      <sheetName val="Instructions"/>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Gas Deals Value from Nucleus"/>
      <sheetName val="Valued outside Nuc_Netting Brkd"/>
      <sheetName val="Gas Deals Nucl_Netting Brkout"/>
      <sheetName val="Gas Deals Nucl_Notional Volume"/>
      <sheetName val="Gas Deals Nucl_Notional (USD)"/>
      <sheetName val="NOTIONALS_Value outside Nucleus"/>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s>
    <sheetDataSet>
      <sheetData sheetId="0" refreshError="1"/>
      <sheetData sheetId="1" refreshError="1"/>
      <sheetData sheetId="2" refreshError="1"/>
      <sheetData sheetId="3" refreshError="1"/>
      <sheetData sheetId="4" refreshError="1">
        <row r="1">
          <cell r="L1">
            <v>201010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arch-11 (Year End) Orig"/>
      <sheetName val="Org Chart"/>
      <sheetName val="BS 6865"/>
      <sheetName val="BS 6866"/>
    </sheetNames>
    <sheetDataSet>
      <sheetData sheetId="0" refreshError="1"/>
      <sheetData sheetId="1" refreshError="1"/>
      <sheetData sheetId="2">
        <row r="1325">
          <cell r="C1325" t="str">
            <v>2012-03-31</v>
          </cell>
        </row>
      </sheetData>
      <sheetData sheetId="3"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SOX_Change Log"/>
      <sheetName val="Instructions"/>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Gas Deals Value from Nucleus"/>
      <sheetName val="Valued outside Nuc_Netting Brkd"/>
      <sheetName val="Gas Deals Nucl_Netting Brkout"/>
      <sheetName val="Gas Deals Nucl_Notional Volume"/>
      <sheetName val="Gas Deals Nucl_Notional (USD)"/>
      <sheetName val="NOTIONALS_Value outside Nucleus"/>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s>
    <sheetDataSet>
      <sheetData sheetId="0" refreshError="1"/>
      <sheetData sheetId="1" refreshError="1"/>
      <sheetData sheetId="2" refreshError="1"/>
      <sheetData sheetId="3" refreshError="1"/>
      <sheetData sheetId="4" refreshError="1">
        <row r="1">
          <cell r="L1">
            <v>201010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Enter Industry List &gt;&gt;&gt;"/>
      <sheetName val="Industry List"/>
      <sheetName val="Enter Selections&gt;&gt;&gt;"/>
      <sheetName val="XY Scatter Inputs"/>
      <sheetName val="XY Scatter"/>
      <sheetName val="TRS"/>
      <sheetName val="ROIC Trees"/>
      <sheetName val="Spread Input"/>
      <sheetName val="Spread-Growth"/>
      <sheetName val="SCM Input"/>
      <sheetName val="Strategic Control Map"/>
      <sheetName val="FV"/>
      <sheetName val="Individual Company Graphs"/>
      <sheetName val="WhatIfScenarios_By%"/>
      <sheetName val="Input Individual Co. Sheets&gt;&gt;&gt;"/>
      <sheetName val="Betas"/>
      <sheetName val="CNI"/>
      <sheetName val="NSC"/>
      <sheetName val="KSU"/>
      <sheetName val="CSX"/>
      <sheetName val="UNP"/>
      <sheetName val="BNI"/>
      <sheetName val="FV Share"/>
      <sheetName val="Sheet1"/>
      <sheetName val="Varianc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Company</v>
          </cell>
        </row>
        <row r="2">
          <cell r="B2" t="str">
            <v>CNI</v>
          </cell>
        </row>
        <row r="3">
          <cell r="B3" t="str">
            <v>NSC</v>
          </cell>
        </row>
        <row r="4">
          <cell r="B4" t="str">
            <v>KSU</v>
          </cell>
        </row>
        <row r="5">
          <cell r="B5" t="str">
            <v>CSX</v>
          </cell>
        </row>
        <row r="6">
          <cell r="B6" t="str">
            <v>UNP</v>
          </cell>
        </row>
        <row r="7">
          <cell r="B7" t="str">
            <v>BNI</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Statement Inputs"/>
      <sheetName val="Incremental Cost of Gas Mem"/>
      <sheetName val="GAC YR 09 State rev 11-1-08"/>
      <sheetName val="1,2,3,5,15,16,17"/>
      <sheetName val="MFC Updated 10-29-08 (SK) "/>
      <sheetName val="MFC Updated 10-22-08 (SK)"/>
      <sheetName val="MFC Updated 9-22-08"/>
      <sheetName val="MFC Updated 8-27-08"/>
      <sheetName val="MFC Appendix 7-1-08"/>
      <sheetName val="GAC Yr 08 State rev 1-1-08"/>
      <sheetName val="CRSA"/>
      <sheetName val="CRSA 11-1 "/>
      <sheetName val="Fixed Cost Back-Up"/>
      <sheetName val="A Jenkins Sales Forecast 07-08"/>
      <sheetName val="08 LI Portfolio"/>
      <sheetName val="GCA RECOVERIES"/>
      <sheetName val="Tax"/>
      <sheetName val="123IECIS 1997-2003"/>
      <sheetName val="Old ICOG Memo"/>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Statement Inputs"/>
      <sheetName val="Incremental Cost of Gas Mem"/>
      <sheetName val="GAC YR 09 State rev 11-1-08"/>
      <sheetName val="1,2,3,5,15,16,17"/>
      <sheetName val="MFC Updated 10-29-08 (SK) "/>
      <sheetName val="MFC Updated 10-22-08 (SK)"/>
      <sheetName val="MFC Updated 9-22-08"/>
      <sheetName val="MFC Updated 8-27-08"/>
      <sheetName val="MFC Appendix 7-1-08"/>
      <sheetName val="GAC Yr 08 State rev 1-1-08"/>
      <sheetName val="CRSA"/>
      <sheetName val="CRSA 11-1 "/>
      <sheetName val="Fixed Cost Back-Up"/>
      <sheetName val="A Jenkins Sales Forecast 07-08"/>
      <sheetName val="08 LI Portfolio"/>
      <sheetName val="GCA RECOVERIES"/>
      <sheetName val="Tax"/>
      <sheetName val="123IECIS 1997-2003"/>
      <sheetName val="Old ICOG Memo"/>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BackUp"/>
      <sheetName val="Rate Sheet"/>
      <sheetName val="JE Burdens"/>
    </sheetNames>
    <sheetDataSet>
      <sheetData sheetId="0" refreshError="1"/>
      <sheetData sheetId="1">
        <row r="2">
          <cell r="A2">
            <v>5110</v>
          </cell>
          <cell r="B2">
            <v>0.36625659050966602</v>
          </cell>
          <cell r="C2">
            <v>0.22448740480374926</v>
          </cell>
          <cell r="D2">
            <v>1.8746338605741067E-3</v>
          </cell>
          <cell r="E2">
            <v>0.11200937316930287</v>
          </cell>
          <cell r="F2">
            <v>0.16403046280023434</v>
          </cell>
          <cell r="G2">
            <v>1.9683655536028119E-2</v>
          </cell>
          <cell r="H2">
            <v>3.7609841827768012E-2</v>
          </cell>
          <cell r="I2">
            <v>0</v>
          </cell>
          <cell r="J2">
            <v>0</v>
          </cell>
          <cell r="K2">
            <v>6.5612185120093716E-2</v>
          </cell>
          <cell r="L2">
            <v>8.4358523725834786E-3</v>
          </cell>
          <cell r="M2">
            <v>0</v>
          </cell>
          <cell r="N2">
            <v>0</v>
          </cell>
          <cell r="O2">
            <v>0</v>
          </cell>
        </row>
        <row r="3">
          <cell r="A3">
            <v>5120</v>
          </cell>
          <cell r="B3">
            <v>0.25596376446904878</v>
          </cell>
          <cell r="C3">
            <v>0.24730749874182187</v>
          </cell>
          <cell r="D3">
            <v>9.461499748364367E-3</v>
          </cell>
          <cell r="E3">
            <v>9.7433316557624564E-2</v>
          </cell>
          <cell r="F3">
            <v>0.19124308002013085</v>
          </cell>
          <cell r="G3">
            <v>1.0468042274786109E-2</v>
          </cell>
          <cell r="H3">
            <v>2.0432813286361349E-2</v>
          </cell>
          <cell r="I3">
            <v>0</v>
          </cell>
          <cell r="J3">
            <v>0</v>
          </cell>
          <cell r="K3">
            <v>0.1615500754906895</v>
          </cell>
          <cell r="L3">
            <v>6.1399094111726218E-3</v>
          </cell>
          <cell r="M3">
            <v>0</v>
          </cell>
          <cell r="N3">
            <v>0</v>
          </cell>
          <cell r="O3">
            <v>0</v>
          </cell>
        </row>
        <row r="4">
          <cell r="A4">
            <v>5210</v>
          </cell>
          <cell r="B4">
            <v>9.8217738250079109E-2</v>
          </cell>
          <cell r="C4">
            <v>8.454318557317117E-2</v>
          </cell>
          <cell r="D4">
            <v>2.3060428164657077E-2</v>
          </cell>
          <cell r="E4">
            <v>2.9212219214679935E-2</v>
          </cell>
          <cell r="F4">
            <v>6.0955461032797836E-2</v>
          </cell>
          <cell r="G4">
            <v>2.6364818785812212E-3</v>
          </cell>
          <cell r="H4">
            <v>1.124898934861321E-2</v>
          </cell>
          <cell r="I4">
            <v>0</v>
          </cell>
          <cell r="J4">
            <v>0</v>
          </cell>
          <cell r="K4">
            <v>6.7142405174535097E-2</v>
          </cell>
          <cell r="L4">
            <v>9.4913347628923972E-4</v>
          </cell>
          <cell r="M4">
            <v>0.1808626568706718</v>
          </cell>
          <cell r="N4">
            <v>0</v>
          </cell>
          <cell r="O4">
            <v>0.44117130101592433</v>
          </cell>
        </row>
        <row r="5">
          <cell r="A5">
            <v>5220</v>
          </cell>
          <cell r="B5">
            <v>0.15266401435369373</v>
          </cell>
          <cell r="C5">
            <v>6.5137686246977133E-2</v>
          </cell>
          <cell r="D5">
            <v>3.7054372415945081E-3</v>
          </cell>
          <cell r="E5">
            <v>3.4246041032841873E-2</v>
          </cell>
          <cell r="F5">
            <v>5.4606443560340126E-2</v>
          </cell>
          <cell r="G5">
            <v>6.1627272018098143E-3</v>
          </cell>
          <cell r="H5">
            <v>7.9569389187924174E-3</v>
          </cell>
          <cell r="I5">
            <v>0</v>
          </cell>
          <cell r="J5">
            <v>0</v>
          </cell>
          <cell r="K5">
            <v>5.5542554021374521E-2</v>
          </cell>
          <cell r="L5">
            <v>6.8258054450425158E-3</v>
          </cell>
          <cell r="M5">
            <v>0.23746002028239332</v>
          </cell>
          <cell r="N5">
            <v>0</v>
          </cell>
          <cell r="O5">
            <v>0.37569233169514005</v>
          </cell>
        </row>
        <row r="6">
          <cell r="A6">
            <v>5230</v>
          </cell>
          <cell r="B6">
            <v>0.12125881585965745</v>
          </cell>
          <cell r="C6">
            <v>0.15658152077283233</v>
          </cell>
          <cell r="D6">
            <v>-3.4967107212706692E-3</v>
          </cell>
          <cell r="E6">
            <v>3.1174065074379184E-2</v>
          </cell>
          <cell r="F6">
            <v>6.8156225923072369E-2</v>
          </cell>
          <cell r="G6">
            <v>4.2671724056184438E-3</v>
          </cell>
          <cell r="H6">
            <v>2.0446867776921711E-3</v>
          </cell>
          <cell r="I6">
            <v>0</v>
          </cell>
          <cell r="J6">
            <v>0</v>
          </cell>
          <cell r="K6">
            <v>4.3590351449060628E-2</v>
          </cell>
          <cell r="L6">
            <v>4.5338706809695964E-3</v>
          </cell>
          <cell r="M6">
            <v>0.28098144965329219</v>
          </cell>
          <cell r="N6">
            <v>0</v>
          </cell>
          <cell r="O6">
            <v>0.29090855212469624</v>
          </cell>
        </row>
        <row r="7">
          <cell r="A7">
            <v>5260</v>
          </cell>
          <cell r="B7">
            <v>0.17212189616252824</v>
          </cell>
          <cell r="C7">
            <v>0.31941309255079009</v>
          </cell>
          <cell r="D7">
            <v>8.8681070622379887E-4</v>
          </cell>
          <cell r="E7">
            <v>9.5130603031280236E-2</v>
          </cell>
          <cell r="F7">
            <v>0.25798129635601419</v>
          </cell>
          <cell r="G7">
            <v>1.0077394388906806E-2</v>
          </cell>
          <cell r="H7">
            <v>2.1283456949371171E-2</v>
          </cell>
          <cell r="I7">
            <v>0</v>
          </cell>
          <cell r="J7">
            <v>0</v>
          </cell>
          <cell r="K7">
            <v>0.11673653660109644</v>
          </cell>
          <cell r="L7">
            <v>6.3689132537891012E-3</v>
          </cell>
          <cell r="M7">
            <v>0</v>
          </cell>
          <cell r="N7">
            <v>0</v>
          </cell>
          <cell r="O7">
            <v>0</v>
          </cell>
        </row>
        <row r="8">
          <cell r="A8">
            <v>5310</v>
          </cell>
          <cell r="B8">
            <v>0.15389048991354468</v>
          </cell>
          <cell r="C8">
            <v>5.0432276657060522E-2</v>
          </cell>
          <cell r="D8">
            <v>7.3967339097022102E-3</v>
          </cell>
          <cell r="E8">
            <v>4.3035542747358317E-2</v>
          </cell>
          <cell r="F8">
            <v>0.11085494716618635</v>
          </cell>
          <cell r="G8">
            <v>7.6849183477425559E-3</v>
          </cell>
          <cell r="H8">
            <v>2.8962536023054757E-2</v>
          </cell>
          <cell r="I8">
            <v>0</v>
          </cell>
          <cell r="J8">
            <v>0</v>
          </cell>
          <cell r="K8">
            <v>0.10038424591738714</v>
          </cell>
          <cell r="L8">
            <v>1.5177713736791549E-2</v>
          </cell>
          <cell r="M8">
            <v>0.12108549471661864</v>
          </cell>
          <cell r="N8">
            <v>7.6368876080691655E-3</v>
          </cell>
          <cell r="O8">
            <v>0.35345821325648419</v>
          </cell>
        </row>
        <row r="9">
          <cell r="A9">
            <v>5320</v>
          </cell>
          <cell r="B9">
            <v>0.19312132574179514</v>
          </cell>
          <cell r="C9">
            <v>9.4847937786418549E-2</v>
          </cell>
          <cell r="D9">
            <v>0</v>
          </cell>
          <cell r="E9">
            <v>5.7862333935101609E-2</v>
          </cell>
          <cell r="F9">
            <v>0.10313382400592511</v>
          </cell>
          <cell r="G9">
            <v>1.944174420219414E-2</v>
          </cell>
          <cell r="H9">
            <v>3.1801138730731843E-2</v>
          </cell>
          <cell r="I9">
            <v>0</v>
          </cell>
          <cell r="J9">
            <v>0</v>
          </cell>
          <cell r="K9">
            <v>0.11803916122760728</v>
          </cell>
          <cell r="L9">
            <v>6.5731611350275422E-3</v>
          </cell>
          <cell r="M9">
            <v>5.6334768319214926E-2</v>
          </cell>
          <cell r="N9">
            <v>0</v>
          </cell>
          <cell r="O9">
            <v>0.31884460491598393</v>
          </cell>
        </row>
        <row r="10">
          <cell r="A10">
            <v>5330</v>
          </cell>
          <cell r="B10">
            <v>9.6511101042138656E-2</v>
          </cell>
          <cell r="C10">
            <v>6.8781150883552328E-2</v>
          </cell>
          <cell r="D10">
            <v>-4.5310376076121433E-4</v>
          </cell>
          <cell r="E10">
            <v>3.964657906660625E-2</v>
          </cell>
          <cell r="F10">
            <v>6.3434526506570013E-2</v>
          </cell>
          <cell r="G10">
            <v>6.5246941549614865E-3</v>
          </cell>
          <cell r="H10">
            <v>7.0231082917988222E-3</v>
          </cell>
          <cell r="I10">
            <v>0</v>
          </cell>
          <cell r="J10">
            <v>0</v>
          </cell>
          <cell r="K10">
            <v>5.4553692795650206E-2</v>
          </cell>
          <cell r="L10">
            <v>1.0557317625736294E-2</v>
          </cell>
          <cell r="M10">
            <v>0.21087449025826915</v>
          </cell>
          <cell r="N10">
            <v>0</v>
          </cell>
          <cell r="O10">
            <v>0.44254644313547803</v>
          </cell>
        </row>
        <row r="11">
          <cell r="A11">
            <v>5340</v>
          </cell>
          <cell r="B11">
            <v>0.23646435165882423</v>
          </cell>
          <cell r="C11">
            <v>0</v>
          </cell>
          <cell r="D11">
            <v>0</v>
          </cell>
          <cell r="E11">
            <v>0</v>
          </cell>
          <cell r="F11">
            <v>0</v>
          </cell>
          <cell r="G11">
            <v>0</v>
          </cell>
          <cell r="H11">
            <v>0</v>
          </cell>
          <cell r="I11">
            <v>0</v>
          </cell>
          <cell r="J11">
            <v>0</v>
          </cell>
          <cell r="K11">
            <v>0</v>
          </cell>
          <cell r="L11">
            <v>0</v>
          </cell>
          <cell r="M11">
            <v>0.20221573649413307</v>
          </cell>
          <cell r="N11">
            <v>0</v>
          </cell>
          <cell r="O11">
            <v>0.56131991184704277</v>
          </cell>
        </row>
        <row r="12">
          <cell r="A12">
            <v>5360</v>
          </cell>
          <cell r="B12">
            <v>0.15852696309882924</v>
          </cell>
          <cell r="C12">
            <v>6.4820588558793038E-2</v>
          </cell>
          <cell r="D12">
            <v>3.1265294226383001E-3</v>
          </cell>
          <cell r="E12">
            <v>4.7764975236947525E-2</v>
          </cell>
          <cell r="F12">
            <v>0.14133013365571626</v>
          </cell>
          <cell r="G12">
            <v>5.0665165937477637E-3</v>
          </cell>
          <cell r="H12">
            <v>3.3136220575574554E-2</v>
          </cell>
          <cell r="I12">
            <v>0</v>
          </cell>
          <cell r="J12">
            <v>0</v>
          </cell>
          <cell r="K12">
            <v>8.0251061790172246E-2</v>
          </cell>
          <cell r="L12">
            <v>1.5912594792030398E-2</v>
          </cell>
          <cell r="M12">
            <v>0.14984313639898317</v>
          </cell>
          <cell r="N12">
            <v>1.1440920603932248E-2</v>
          </cell>
          <cell r="O12">
            <v>0.28878035927263518</v>
          </cell>
        </row>
        <row r="13">
          <cell r="A13">
            <v>5410</v>
          </cell>
          <cell r="B13">
            <v>0</v>
          </cell>
          <cell r="C13">
            <v>0</v>
          </cell>
          <cell r="D13">
            <v>0</v>
          </cell>
          <cell r="E13">
            <v>0</v>
          </cell>
          <cell r="F13">
            <v>0</v>
          </cell>
          <cell r="G13">
            <v>0</v>
          </cell>
          <cell r="H13">
            <v>0</v>
          </cell>
          <cell r="I13">
            <v>0</v>
          </cell>
          <cell r="J13">
            <v>0</v>
          </cell>
          <cell r="K13">
            <v>0</v>
          </cell>
          <cell r="L13">
            <v>0</v>
          </cell>
          <cell r="M13">
            <v>0.39971751412429379</v>
          </cell>
          <cell r="N13">
            <v>0.60028248587570621</v>
          </cell>
          <cell r="O13">
            <v>0</v>
          </cell>
        </row>
        <row r="14">
          <cell r="A14">
            <v>5430</v>
          </cell>
          <cell r="B14">
            <v>0.21809871034445227</v>
          </cell>
          <cell r="C14">
            <v>0.44076835174402784</v>
          </cell>
          <cell r="D14">
            <v>-1.033901071992164E-3</v>
          </cell>
          <cell r="E14">
            <v>3.444523045110736E-2</v>
          </cell>
          <cell r="F14">
            <v>0.18501387604070305</v>
          </cell>
          <cell r="G14">
            <v>9.4683571856124492E-3</v>
          </cell>
          <cell r="H14">
            <v>1.2134733634434347E-2</v>
          </cell>
          <cell r="I14">
            <v>0</v>
          </cell>
          <cell r="J14">
            <v>0</v>
          </cell>
          <cell r="K14">
            <v>9.2996680633400441E-2</v>
          </cell>
          <cell r="L14">
            <v>8.1079610382543393E-3</v>
          </cell>
          <cell r="M14">
            <v>0</v>
          </cell>
          <cell r="N14">
            <v>0</v>
          </cell>
          <cell r="O14">
            <v>0</v>
          </cell>
        </row>
        <row r="15">
          <cell r="A15">
            <v>5820</v>
          </cell>
          <cell r="B15">
            <v>0.42772927393478094</v>
          </cell>
          <cell r="C15">
            <v>0.24990672337885228</v>
          </cell>
          <cell r="D15">
            <v>8.9545556301768496E-4</v>
          </cell>
          <cell r="E15">
            <v>8.865010073875082E-2</v>
          </cell>
          <cell r="F15">
            <v>5.9697037534512339E-2</v>
          </cell>
          <cell r="G15">
            <v>1.1342437131557343E-2</v>
          </cell>
          <cell r="H15">
            <v>4.1116334601895371E-2</v>
          </cell>
          <cell r="I15">
            <v>0</v>
          </cell>
          <cell r="J15">
            <v>0</v>
          </cell>
          <cell r="K15">
            <v>0.12275203343034098</v>
          </cell>
          <cell r="L15">
            <v>-2.0893963137079319E-3</v>
          </cell>
          <cell r="M15">
            <v>0</v>
          </cell>
          <cell r="N15">
            <v>0</v>
          </cell>
          <cell r="O15">
            <v>0</v>
          </cell>
        </row>
      </sheetData>
      <sheetData sheetId="2"/>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BS"/>
      <sheetName val="IS"/>
      <sheetName val="BS-CF "/>
      <sheetName val="FV"/>
      <sheetName val="Liabilities Rec List"/>
    </sheetNames>
    <sheetDataSet>
      <sheetData sheetId="0"/>
      <sheetData sheetId="1" refreshError="1"/>
      <sheetData sheetId="2" refreshError="1"/>
      <sheetData sheetId="3" refreshError="1"/>
      <sheetData sheetId="4"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 val="Comparison_5yrs(LI)"/>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Summary"/>
      <sheetName val="Demand"/>
      <sheetName val="NG Commodity"/>
      <sheetName val="Storage"/>
      <sheetName val="LNG"/>
      <sheetName val="PivotTable"/>
      <sheetName val="Supplier"/>
      <sheetName val="725"/>
      <sheetName val="726"/>
    </sheetNames>
    <sheetDataSet>
      <sheetData sheetId="0"/>
      <sheetData sheetId="1"/>
      <sheetData sheetId="2"/>
      <sheetData sheetId="3"/>
      <sheetData sheetId="4"/>
      <sheetData sheetId="5">
        <row r="37">
          <cell r="C37">
            <v>428</v>
          </cell>
          <cell r="D37">
            <v>21220</v>
          </cell>
          <cell r="H37">
            <v>122.97389999999999</v>
          </cell>
          <cell r="I37">
            <v>7.2260999999999997</v>
          </cell>
        </row>
        <row r="38">
          <cell r="C38">
            <v>435</v>
          </cell>
          <cell r="D38">
            <v>250305.05</v>
          </cell>
          <cell r="E38">
            <v>-239609.65540000002</v>
          </cell>
          <cell r="F38">
            <v>-10716.601500000001</v>
          </cell>
        </row>
        <row r="39">
          <cell r="C39">
            <v>524</v>
          </cell>
          <cell r="D39">
            <v>36545.354999999996</v>
          </cell>
          <cell r="E39">
            <v>-35432.692999999999</v>
          </cell>
          <cell r="F39">
            <v>-1112.6619999999998</v>
          </cell>
        </row>
        <row r="40">
          <cell r="C40">
            <v>2025</v>
          </cell>
          <cell r="D40">
            <v>357511.08319999999</v>
          </cell>
          <cell r="E40">
            <v>-342227.87080000003</v>
          </cell>
          <cell r="F40">
            <v>-15283.164199999999</v>
          </cell>
        </row>
        <row r="41">
          <cell r="C41">
            <v>2029</v>
          </cell>
          <cell r="D41">
            <v>44198.559999999998</v>
          </cell>
          <cell r="E41">
            <v>-42855.64</v>
          </cell>
          <cell r="F41">
            <v>-1342.92</v>
          </cell>
        </row>
        <row r="42">
          <cell r="C42">
            <v>10778</v>
          </cell>
          <cell r="D42">
            <v>94728.87</v>
          </cell>
          <cell r="E42">
            <v>-91848.66</v>
          </cell>
          <cell r="F42">
            <v>-2880.21</v>
          </cell>
        </row>
        <row r="43">
          <cell r="C43">
            <v>11290</v>
          </cell>
          <cell r="D43">
            <v>42440</v>
          </cell>
          <cell r="H43">
            <v>246.01289999999997</v>
          </cell>
          <cell r="I43">
            <v>14.387099999999998</v>
          </cell>
        </row>
      </sheetData>
      <sheetData sheetId="6"/>
      <sheetData sheetId="7"/>
      <sheetData sheetId="8"/>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Summary"/>
      <sheetName val="Demand"/>
      <sheetName val="NG Commodity"/>
      <sheetName val="Storage"/>
      <sheetName val="LNG"/>
      <sheetName val="PivotTable"/>
      <sheetName val="Supplier"/>
      <sheetName val="725"/>
      <sheetName val="726"/>
      <sheetName val="Nov 02"/>
    </sheetNames>
    <sheetDataSet>
      <sheetData sheetId="0"/>
      <sheetData sheetId="1"/>
      <sheetData sheetId="2"/>
      <sheetData sheetId="3"/>
      <sheetData sheetId="4"/>
      <sheetData sheetId="5">
        <row r="37">
          <cell r="C37">
            <v>428</v>
          </cell>
          <cell r="D37">
            <v>21220</v>
          </cell>
          <cell r="H37">
            <v>122.97389999999999</v>
          </cell>
          <cell r="I37">
            <v>7.2260999999999997</v>
          </cell>
        </row>
        <row r="38">
          <cell r="C38">
            <v>435</v>
          </cell>
          <cell r="D38">
            <v>250305.05</v>
          </cell>
          <cell r="E38">
            <v>-239609.65540000002</v>
          </cell>
          <cell r="F38">
            <v>-10716.601500000001</v>
          </cell>
        </row>
        <row r="39">
          <cell r="C39">
            <v>524</v>
          </cell>
          <cell r="D39">
            <v>36545.354999999996</v>
          </cell>
          <cell r="E39">
            <v>-35432.692999999999</v>
          </cell>
          <cell r="F39">
            <v>-1112.6619999999998</v>
          </cell>
        </row>
        <row r="40">
          <cell r="C40">
            <v>2025</v>
          </cell>
          <cell r="D40">
            <v>357511.08319999999</v>
          </cell>
          <cell r="E40">
            <v>-342227.87080000003</v>
          </cell>
          <cell r="F40">
            <v>-15283.164199999999</v>
          </cell>
        </row>
        <row r="41">
          <cell r="C41">
            <v>2029</v>
          </cell>
          <cell r="D41">
            <v>44198.559999999998</v>
          </cell>
          <cell r="E41">
            <v>-42855.64</v>
          </cell>
          <cell r="F41">
            <v>-1342.92</v>
          </cell>
        </row>
        <row r="42">
          <cell r="C42">
            <v>10778</v>
          </cell>
          <cell r="D42">
            <v>94728.87</v>
          </cell>
          <cell r="E42">
            <v>-91848.66</v>
          </cell>
          <cell r="F42">
            <v>-2880.21</v>
          </cell>
        </row>
        <row r="43">
          <cell r="C43">
            <v>11290</v>
          </cell>
          <cell r="D43">
            <v>42440</v>
          </cell>
          <cell r="H43">
            <v>246.01289999999997</v>
          </cell>
          <cell r="I43">
            <v>14.387099999999998</v>
          </cell>
        </row>
      </sheetData>
      <sheetData sheetId="6"/>
      <sheetData sheetId="7"/>
      <sheetData sheetId="8"/>
      <sheetData sheetId="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arch-11 (Year End) Orig"/>
      <sheetName val="Org Chart"/>
      <sheetName val="BS 6865"/>
      <sheetName val="BS 6866"/>
    </sheetNames>
    <sheetDataSet>
      <sheetData sheetId="0" refreshError="1"/>
      <sheetData sheetId="1" refreshError="1"/>
      <sheetData sheetId="2">
        <row r="1325">
          <cell r="C1325" t="str">
            <v>2012-03-31</v>
          </cell>
        </row>
      </sheetData>
      <sheetData sheetId="3"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Instructions"/>
      <sheetName val="Initiatives and Savings"/>
      <sheetName val="Labor Input"/>
      <sheetName val="Non-Labor Input"/>
      <sheetName val="PositionIDs"/>
      <sheetName val="Cost Centers"/>
      <sheetName val="Support"/>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5">
          <cell r="C5" t="str">
            <v>Corporate Services</v>
          </cell>
        </row>
        <row r="6">
          <cell r="C6" t="str">
            <v>Customer Service &amp; Marketing</v>
          </cell>
        </row>
        <row r="7">
          <cell r="C7" t="str">
            <v>Electric T&amp;D</v>
          </cell>
        </row>
        <row r="8">
          <cell r="C8" t="str">
            <v>Executive</v>
          </cell>
        </row>
        <row r="9">
          <cell r="C9" t="str">
            <v>Finance &amp; Accounting</v>
          </cell>
        </row>
        <row r="10">
          <cell r="C10" t="str">
            <v>Gas Operations</v>
          </cell>
        </row>
        <row r="11">
          <cell r="C11" t="str">
            <v>Generation &amp; Energy Supply</v>
          </cell>
        </row>
        <row r="12">
          <cell r="C12" t="str">
            <v>Human Resources</v>
          </cell>
        </row>
        <row r="13">
          <cell r="C13" t="str">
            <v>Information Technology</v>
          </cell>
        </row>
        <row r="14">
          <cell r="C14" t="str">
            <v>Shared Services</v>
          </cell>
        </row>
      </sheetData>
      <sheetData sheetId="7"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Old Contract Info DELETE"/>
      <sheetName val="CanadianMarkBasket ProGas,PMark"/>
      <sheetName val="Canadian Market Basket AEC"/>
      <sheetName val="CGM-NY Sterling KEPCO"/>
      <sheetName val="Tariff Links"/>
      <sheetName val="NY City Gate Memo"/>
      <sheetName val="LI City Gate Memo"/>
      <sheetName val="NY Contracts Data Inputs"/>
      <sheetName val="LI Contracts Data Inputs"/>
      <sheetName val="NY Demand $"/>
      <sheetName val="LI Demand $"/>
      <sheetName val="Calc NY Iroq RTS"/>
      <sheetName val="Calc NY Landfill, BNY"/>
      <sheetName val="Calc NY Transco FT"/>
      <sheetName val="Calc NY Tenn FT-A"/>
      <sheetName val="Calc NY TETCO CDS"/>
      <sheetName val="Calc LI Iroq RTS"/>
      <sheetName val="Calc LI Transco FT"/>
      <sheetName val="Calc LI Tenn FT-A"/>
      <sheetName val="Calc LI TETCO CDS"/>
      <sheetName val="Published Gas Costs"/>
      <sheetName val="Pipeline Tariff Rates_Dominion"/>
      <sheetName val="Pipeline Tariff Rates_Equitrans"/>
      <sheetName val="Pipeline Tariff Rates_Hattiesbg"/>
      <sheetName val="Pipeline Tariff Rates_Honeoye"/>
      <sheetName val="Pipeline Tariff Rates_Iroquois"/>
      <sheetName val="Pipeline Tariff Rates_Tennessee"/>
      <sheetName val="Pipeline Tariff Rates_Tetco"/>
      <sheetName val="Pipeline Tariff Rates_Texas Gas"/>
      <sheetName val="Pipeline Tariff Rates_Transco"/>
      <sheetName val="CGM-NY Dominion Restructuring"/>
      <sheetName val="Old CGM-NY Tenn, Iroquois"/>
      <sheetName val="NY Firm Gas Purchase Contracts"/>
      <sheetName val="LI Firm Gas Purchase Contracts"/>
      <sheetName val="Pipeline and Storage Capacity"/>
      <sheetName val="Lookup Tables, Misc."/>
      <sheetName val="NY Monthly Set-up"/>
      <sheetName val="SC16 Unbundl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E6">
            <v>1</v>
          </cell>
          <cell r="F6" t="str">
            <v>through</v>
          </cell>
          <cell r="G6">
            <v>3</v>
          </cell>
          <cell r="H6">
            <v>4.1399999999999999E-2</v>
          </cell>
        </row>
        <row r="7">
          <cell r="E7">
            <v>4</v>
          </cell>
          <cell r="F7" t="str">
            <v>through</v>
          </cell>
          <cell r="G7">
            <v>5</v>
          </cell>
          <cell r="H7">
            <v>3.7900000000000003E-2</v>
          </cell>
        </row>
        <row r="8">
          <cell r="E8">
            <v>6</v>
          </cell>
          <cell r="F8" t="str">
            <v>through</v>
          </cell>
          <cell r="G8">
            <v>9</v>
          </cell>
          <cell r="H8">
            <v>3.7900000000000003E-2</v>
          </cell>
        </row>
        <row r="9">
          <cell r="E9">
            <v>10</v>
          </cell>
          <cell r="F9" t="str">
            <v>through</v>
          </cell>
          <cell r="G9">
            <v>11</v>
          </cell>
          <cell r="H9">
            <v>3.7900000000000003E-2</v>
          </cell>
        </row>
        <row r="10">
          <cell r="E10">
            <v>12</v>
          </cell>
          <cell r="F10" t="str">
            <v>through</v>
          </cell>
          <cell r="G10">
            <v>3</v>
          </cell>
          <cell r="H10">
            <v>4.1399999999999999E-2</v>
          </cell>
        </row>
      </sheetData>
      <sheetData sheetId="36" refreshError="1"/>
      <sheetData sheetId="37"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sheetData sheetId="1"/>
      <sheetData sheetId="2"/>
      <sheetData sheetId="3"/>
      <sheetData sheetId="4"/>
      <sheetData sheetId="5">
        <row r="141">
          <cell r="L141">
            <v>-367905.62699999998</v>
          </cell>
        </row>
      </sheetData>
      <sheetData sheetId="6"/>
      <sheetData sheetId="7"/>
      <sheetData sheetId="8">
        <row r="141">
          <cell r="L141">
            <v>0</v>
          </cell>
          <cell r="M141">
            <v>0</v>
          </cell>
          <cell r="N141">
            <v>0</v>
          </cell>
          <cell r="O141">
            <v>0</v>
          </cell>
          <cell r="P141">
            <v>0</v>
          </cell>
          <cell r="Q141">
            <v>0</v>
          </cell>
          <cell r="R141">
            <v>0</v>
          </cell>
          <cell r="S141">
            <v>0</v>
          </cell>
          <cell r="T141">
            <v>0</v>
          </cell>
          <cell r="U141">
            <v>0</v>
          </cell>
          <cell r="Y141">
            <v>0</v>
          </cell>
        </row>
      </sheetData>
      <sheetData sheetId="9"/>
      <sheetData sheetId="10"/>
      <sheetData sheetId="11"/>
      <sheetData sheetId="12"/>
      <sheetData sheetId="13"/>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NEG Def"/>
      <sheetName val="Grid Def"/>
      <sheetName val="Pivot Data"/>
      <sheetName val="NEG DepDis"/>
      <sheetName val="Type Code Map Table"/>
      <sheetName val="Upload Format"/>
      <sheetName val="Support"/>
    </sheetNames>
    <sheetDataSet>
      <sheetData sheetId="0" refreshError="1"/>
      <sheetData sheetId="1" refreshError="1"/>
      <sheetData sheetId="2" refreshError="1"/>
      <sheetData sheetId="3" refreshError="1"/>
      <sheetData sheetId="4" refreshError="1">
        <row r="4">
          <cell r="A4" t="str">
            <v>00000</v>
          </cell>
          <cell r="B4" t="str">
            <v>400</v>
          </cell>
          <cell r="C4" t="str">
            <v>Other</v>
          </cell>
          <cell r="D4" t="str">
            <v>Unspecified Type Code</v>
          </cell>
        </row>
        <row r="5">
          <cell r="A5" t="str">
            <v>00101</v>
          </cell>
          <cell r="B5" t="str">
            <v>400</v>
          </cell>
          <cell r="C5" t="str">
            <v>Other</v>
          </cell>
          <cell r="D5" t="str">
            <v>Additions/Transfers/Adjustments</v>
          </cell>
        </row>
        <row r="6">
          <cell r="A6" t="str">
            <v>00401</v>
          </cell>
          <cell r="B6" t="str">
            <v>400</v>
          </cell>
          <cell r="C6" t="str">
            <v>Other</v>
          </cell>
          <cell r="D6" t="str">
            <v>Salvage</v>
          </cell>
        </row>
        <row r="7">
          <cell r="A7" t="str">
            <v>00901</v>
          </cell>
          <cell r="B7" t="str">
            <v>A40</v>
          </cell>
          <cell r="C7" t="str">
            <v>Construction Reimbursement</v>
          </cell>
          <cell r="D7" t="str">
            <v>Reimbursements</v>
          </cell>
        </row>
        <row r="8">
          <cell r="A8" t="str">
            <v>02001</v>
          </cell>
          <cell r="B8" t="str">
            <v>B05</v>
          </cell>
          <cell r="C8" t="str">
            <v>Other Benefits</v>
          </cell>
          <cell r="D8" t="str">
            <v>Employee Benefits Load</v>
          </cell>
        </row>
        <row r="9">
          <cell r="A9" t="str">
            <v>02002</v>
          </cell>
          <cell r="B9" t="str">
            <v>B05</v>
          </cell>
          <cell r="C9" t="str">
            <v>Other Benefits</v>
          </cell>
          <cell r="D9" t="str">
            <v>Payroll &amp; Retirement Plan Cost</v>
          </cell>
        </row>
        <row r="10">
          <cell r="A10" t="str">
            <v>05001</v>
          </cell>
          <cell r="B10" t="str">
            <v>M50</v>
          </cell>
          <cell r="C10" t="str">
            <v>Materials Stores Handling</v>
          </cell>
          <cell r="D10" t="str">
            <v>Stores Load</v>
          </cell>
        </row>
        <row r="11">
          <cell r="A11" t="str">
            <v>06001</v>
          </cell>
          <cell r="B11" t="str">
            <v>T10</v>
          </cell>
          <cell r="C11" t="str">
            <v>Transportation</v>
          </cell>
          <cell r="D11" t="str">
            <v>Vehicle Load</v>
          </cell>
        </row>
        <row r="12">
          <cell r="A12" t="str">
            <v>06006</v>
          </cell>
          <cell r="B12" t="str">
            <v>T10</v>
          </cell>
          <cell r="C12" t="str">
            <v>Transportation</v>
          </cell>
          <cell r="D12" t="str">
            <v>Mechanical Equip - Non Labor</v>
          </cell>
        </row>
        <row r="13">
          <cell r="A13" t="str">
            <v>07001</v>
          </cell>
          <cell r="B13" t="str">
            <v>400</v>
          </cell>
          <cell r="C13" t="str">
            <v>Other</v>
          </cell>
          <cell r="D13" t="str">
            <v>CSS Billing Allocation</v>
          </cell>
        </row>
        <row r="14">
          <cell r="A14" t="str">
            <v>11101</v>
          </cell>
          <cell r="B14" t="str">
            <v>400</v>
          </cell>
          <cell r="C14" t="str">
            <v>Other</v>
          </cell>
          <cell r="D14" t="str">
            <v>Gas Sales Revenue</v>
          </cell>
        </row>
        <row r="15">
          <cell r="A15" t="str">
            <v>11301</v>
          </cell>
          <cell r="B15" t="str">
            <v>400</v>
          </cell>
          <cell r="C15" t="str">
            <v>Other</v>
          </cell>
          <cell r="D15" t="str">
            <v>Other Revenue</v>
          </cell>
        </row>
        <row r="16">
          <cell r="A16" t="str">
            <v>21001</v>
          </cell>
          <cell r="B16" t="str">
            <v>400</v>
          </cell>
          <cell r="C16" t="str">
            <v>Other</v>
          </cell>
          <cell r="D16" t="str">
            <v>Purchased Gas Cost</v>
          </cell>
        </row>
        <row r="17">
          <cell r="A17" t="str">
            <v>31101</v>
          </cell>
          <cell r="B17" t="str">
            <v>P15</v>
          </cell>
          <cell r="C17" t="str">
            <v>Regular Pay Monthly</v>
          </cell>
          <cell r="D17" t="str">
            <v>Exempt Labor</v>
          </cell>
        </row>
        <row r="18">
          <cell r="A18" t="str">
            <v>31201</v>
          </cell>
          <cell r="B18" t="str">
            <v>P10</v>
          </cell>
          <cell r="C18" t="str">
            <v>Regular Pay Weekly</v>
          </cell>
          <cell r="D18" t="str">
            <v>Non-Exempt Labor - Fixed Payroll Distrib</v>
          </cell>
        </row>
        <row r="19">
          <cell r="A19" t="str">
            <v>31204</v>
          </cell>
          <cell r="B19" t="str">
            <v>P10</v>
          </cell>
          <cell r="C19" t="str">
            <v>Regular Pay Weekly</v>
          </cell>
          <cell r="D19" t="str">
            <v>Vehicle Outfit Labor</v>
          </cell>
        </row>
        <row r="20">
          <cell r="A20" t="str">
            <v>31208</v>
          </cell>
          <cell r="B20" t="str">
            <v>P10</v>
          </cell>
          <cell r="C20" t="str">
            <v>Regular Pay Weekly</v>
          </cell>
          <cell r="D20" t="str">
            <v>Labor - CFS - Field Crew</v>
          </cell>
        </row>
        <row r="21">
          <cell r="A21" t="str">
            <v>31401</v>
          </cell>
          <cell r="B21" t="str">
            <v>P10</v>
          </cell>
          <cell r="C21" t="str">
            <v>Regular Pay Weekly</v>
          </cell>
          <cell r="D21" t="str">
            <v>Part-Time Labor</v>
          </cell>
        </row>
        <row r="22">
          <cell r="A22" t="str">
            <v>31501</v>
          </cell>
          <cell r="B22" t="str">
            <v>P20</v>
          </cell>
          <cell r="C22" t="str">
            <v>Base Overtime Pay Weekly</v>
          </cell>
          <cell r="D22" t="str">
            <v>Overtime Labor</v>
          </cell>
        </row>
        <row r="23">
          <cell r="A23" t="str">
            <v>31508</v>
          </cell>
          <cell r="B23" t="str">
            <v>P20</v>
          </cell>
          <cell r="C23" t="str">
            <v>Base Overtime Pay Weekly</v>
          </cell>
          <cell r="D23" t="str">
            <v>Overtime Labor - CFS - Field Crew</v>
          </cell>
        </row>
        <row r="24">
          <cell r="A24" t="str">
            <v>31601</v>
          </cell>
          <cell r="B24" t="str">
            <v>P10</v>
          </cell>
          <cell r="C24" t="str">
            <v>Regular Pay Weekly</v>
          </cell>
          <cell r="D24" t="str">
            <v>Temporary Labor</v>
          </cell>
        </row>
        <row r="25">
          <cell r="A25" t="str">
            <v>31801</v>
          </cell>
          <cell r="B25" t="str">
            <v>P10</v>
          </cell>
          <cell r="C25" t="str">
            <v>Regular Pay Weekly</v>
          </cell>
          <cell r="D25" t="str">
            <v>Stand-by Time</v>
          </cell>
        </row>
        <row r="26">
          <cell r="A26" t="str">
            <v>31901</v>
          </cell>
          <cell r="B26" t="str">
            <v>P30</v>
          </cell>
          <cell r="C26" t="str">
            <v>Bonus &amp; Miscellaneous Pay</v>
          </cell>
          <cell r="D26" t="str">
            <v>Other Direct Wages</v>
          </cell>
        </row>
        <row r="27">
          <cell r="A27" t="str">
            <v>32001</v>
          </cell>
          <cell r="B27" t="str">
            <v>B05</v>
          </cell>
          <cell r="C27" t="str">
            <v>Other Benefits</v>
          </cell>
          <cell r="D27" t="str">
            <v>Employee Benefits</v>
          </cell>
        </row>
        <row r="28">
          <cell r="A28" t="str">
            <v>32101</v>
          </cell>
          <cell r="B28" t="str">
            <v>B03</v>
          </cell>
          <cell r="C28" t="str">
            <v>Health Care</v>
          </cell>
          <cell r="D28" t="str">
            <v>Medical</v>
          </cell>
        </row>
        <row r="29">
          <cell r="A29" t="str">
            <v>32201</v>
          </cell>
          <cell r="B29" t="str">
            <v>B06</v>
          </cell>
          <cell r="C29" t="str">
            <v>Pension</v>
          </cell>
          <cell r="D29" t="str">
            <v>Pension Cost</v>
          </cell>
        </row>
        <row r="30">
          <cell r="A30" t="str">
            <v>32301</v>
          </cell>
          <cell r="B30" t="str">
            <v>B07</v>
          </cell>
          <cell r="C30" t="str">
            <v>Thrift Plan</v>
          </cell>
          <cell r="D30" t="str">
            <v>401-K match Cost</v>
          </cell>
        </row>
        <row r="31">
          <cell r="A31" t="str">
            <v>32401</v>
          </cell>
          <cell r="B31" t="str">
            <v>B04</v>
          </cell>
          <cell r="C31" t="str">
            <v>Group Life Insurance</v>
          </cell>
          <cell r="D31" t="str">
            <v>Life Insurance Cost</v>
          </cell>
        </row>
        <row r="32">
          <cell r="A32" t="str">
            <v>32701</v>
          </cell>
          <cell r="B32" t="str">
            <v>B03</v>
          </cell>
          <cell r="C32" t="str">
            <v>Health Care</v>
          </cell>
          <cell r="D32" t="str">
            <v>Insurance Premiums</v>
          </cell>
        </row>
        <row r="33">
          <cell r="A33" t="str">
            <v>32801</v>
          </cell>
          <cell r="B33" t="str">
            <v>B08</v>
          </cell>
          <cell r="C33" t="str">
            <v>Workers Comp</v>
          </cell>
          <cell r="D33" t="str">
            <v>I&amp;D Claims Reserve</v>
          </cell>
        </row>
        <row r="34">
          <cell r="A34" t="str">
            <v>33001</v>
          </cell>
          <cell r="B34" t="str">
            <v>400</v>
          </cell>
          <cell r="C34" t="str">
            <v>Other</v>
          </cell>
          <cell r="D34" t="str">
            <v>Training</v>
          </cell>
        </row>
        <row r="35">
          <cell r="A35" t="str">
            <v>33002</v>
          </cell>
          <cell r="B35" t="str">
            <v>400</v>
          </cell>
          <cell r="C35" t="str">
            <v>Other</v>
          </cell>
          <cell r="D35" t="str">
            <v>Training - Employee</v>
          </cell>
        </row>
        <row r="36">
          <cell r="A36" t="str">
            <v>33501</v>
          </cell>
          <cell r="B36" t="str">
            <v>200</v>
          </cell>
          <cell r="C36" t="str">
            <v>Employee Expenses</v>
          </cell>
          <cell r="D36" t="str">
            <v>Mileage</v>
          </cell>
        </row>
        <row r="37">
          <cell r="A37" t="str">
            <v>34001</v>
          </cell>
          <cell r="B37" t="str">
            <v>200</v>
          </cell>
          <cell r="C37" t="str">
            <v>Employee Expenses</v>
          </cell>
          <cell r="D37" t="str">
            <v>Travel</v>
          </cell>
        </row>
        <row r="38">
          <cell r="A38" t="str">
            <v>34101</v>
          </cell>
          <cell r="B38" t="str">
            <v>200</v>
          </cell>
          <cell r="C38" t="str">
            <v>Employee Expenses</v>
          </cell>
          <cell r="D38" t="str">
            <v>Meals and Entertainment</v>
          </cell>
        </row>
        <row r="39">
          <cell r="A39" t="str">
            <v>34201</v>
          </cell>
          <cell r="B39" t="str">
            <v>200</v>
          </cell>
          <cell r="C39" t="str">
            <v>Employee Expenses</v>
          </cell>
          <cell r="D39" t="str">
            <v>Time Sheet Meals</v>
          </cell>
        </row>
        <row r="40">
          <cell r="A40" t="str">
            <v>34301</v>
          </cell>
          <cell r="B40" t="str">
            <v>400</v>
          </cell>
          <cell r="C40" t="str">
            <v>Other</v>
          </cell>
          <cell r="D40" t="str">
            <v>Parking</v>
          </cell>
        </row>
        <row r="41">
          <cell r="A41" t="str">
            <v>36001</v>
          </cell>
          <cell r="B41" t="str">
            <v>B03</v>
          </cell>
          <cell r="C41" t="str">
            <v>Health Care</v>
          </cell>
          <cell r="D41" t="str">
            <v>Dental</v>
          </cell>
        </row>
        <row r="42">
          <cell r="A42" t="str">
            <v>36101</v>
          </cell>
          <cell r="B42" t="str">
            <v>B01</v>
          </cell>
          <cell r="C42" t="str">
            <v>FAS 106</v>
          </cell>
          <cell r="D42" t="str">
            <v>FAS 106</v>
          </cell>
        </row>
        <row r="43">
          <cell r="A43" t="str">
            <v>36201</v>
          </cell>
          <cell r="B43" t="str">
            <v>B02</v>
          </cell>
          <cell r="C43" t="str">
            <v>FAS 112</v>
          </cell>
          <cell r="D43" t="str">
            <v>Supplemental Retirement</v>
          </cell>
        </row>
        <row r="44">
          <cell r="A44" t="str">
            <v>39001</v>
          </cell>
          <cell r="B44" t="str">
            <v>200</v>
          </cell>
          <cell r="C44" t="str">
            <v>Employee Expenses</v>
          </cell>
          <cell r="D44" t="str">
            <v>Other Employee Related Expenses</v>
          </cell>
        </row>
        <row r="45">
          <cell r="A45" t="str">
            <v>41001</v>
          </cell>
          <cell r="B45" t="str">
            <v>400</v>
          </cell>
          <cell r="C45" t="str">
            <v>Other</v>
          </cell>
          <cell r="D45" t="str">
            <v>Dues and Memberships</v>
          </cell>
        </row>
        <row r="46">
          <cell r="A46" t="str">
            <v>42901</v>
          </cell>
          <cell r="B46" t="str">
            <v>A42</v>
          </cell>
          <cell r="C46" t="str">
            <v>Receivables from Project Plant Systems</v>
          </cell>
          <cell r="D46" t="str">
            <v>Damage Reimbursement</v>
          </cell>
        </row>
        <row r="47">
          <cell r="A47" t="str">
            <v>43101</v>
          </cell>
          <cell r="B47" t="str">
            <v>110</v>
          </cell>
          <cell r="C47" t="str">
            <v>Contractors</v>
          </cell>
          <cell r="D47" t="str">
            <v>General Utility Subcontract Labor</v>
          </cell>
        </row>
        <row r="48">
          <cell r="A48" t="str">
            <v>43201</v>
          </cell>
          <cell r="B48" t="str">
            <v>100</v>
          </cell>
          <cell r="C48" t="str">
            <v>Consultants</v>
          </cell>
          <cell r="D48" t="str">
            <v>Professional Fees - Accounting</v>
          </cell>
        </row>
        <row r="49">
          <cell r="A49" t="str">
            <v>43301</v>
          </cell>
          <cell r="B49" t="str">
            <v>100</v>
          </cell>
          <cell r="C49" t="str">
            <v>Consultants</v>
          </cell>
          <cell r="D49" t="str">
            <v>Professional Fees - Legal</v>
          </cell>
        </row>
        <row r="50">
          <cell r="A50" t="str">
            <v>43401</v>
          </cell>
          <cell r="B50" t="str">
            <v>100</v>
          </cell>
          <cell r="C50" t="str">
            <v>Consultants</v>
          </cell>
          <cell r="D50" t="str">
            <v>Professional Fees - Internal Audit</v>
          </cell>
        </row>
        <row r="51">
          <cell r="A51" t="str">
            <v>43601</v>
          </cell>
          <cell r="B51" t="str">
            <v>100</v>
          </cell>
          <cell r="C51" t="str">
            <v>Consultants</v>
          </cell>
          <cell r="D51" t="str">
            <v>Professional Fees - Other</v>
          </cell>
        </row>
        <row r="52">
          <cell r="A52" t="str">
            <v>43607</v>
          </cell>
          <cell r="B52" t="str">
            <v>100</v>
          </cell>
          <cell r="C52" t="str">
            <v>Consultants</v>
          </cell>
          <cell r="D52" t="str">
            <v>Professional Fees - Other - Gas Supply</v>
          </cell>
        </row>
        <row r="53">
          <cell r="A53" t="str">
            <v>43901</v>
          </cell>
          <cell r="B53" t="str">
            <v>110</v>
          </cell>
          <cell r="C53" t="str">
            <v>Contractors</v>
          </cell>
          <cell r="D53" t="str">
            <v>Other Outside Services</v>
          </cell>
        </row>
        <row r="54">
          <cell r="A54" t="str">
            <v>43902</v>
          </cell>
          <cell r="B54" t="str">
            <v>110</v>
          </cell>
          <cell r="C54" t="str">
            <v>Contractors</v>
          </cell>
          <cell r="D54" t="str">
            <v>CNG - Outside Vendor Expense</v>
          </cell>
        </row>
        <row r="55">
          <cell r="A55" t="str">
            <v>43903</v>
          </cell>
          <cell r="B55" t="str">
            <v>110</v>
          </cell>
          <cell r="C55" t="str">
            <v>Contractors</v>
          </cell>
          <cell r="D55" t="str">
            <v>Mechanical - Outside Vendor Exp</v>
          </cell>
        </row>
        <row r="56">
          <cell r="A56" t="str">
            <v>43904</v>
          </cell>
          <cell r="B56" t="str">
            <v>110</v>
          </cell>
          <cell r="C56" t="str">
            <v>Contractors</v>
          </cell>
          <cell r="D56" t="str">
            <v>Environmental Disposal</v>
          </cell>
        </row>
        <row r="57">
          <cell r="A57" t="str">
            <v>43905</v>
          </cell>
          <cell r="B57" t="str">
            <v>110</v>
          </cell>
          <cell r="C57" t="str">
            <v>Contractors</v>
          </cell>
          <cell r="D57" t="str">
            <v>Auto - Outside Vendor Exp</v>
          </cell>
        </row>
        <row r="58">
          <cell r="A58" t="str">
            <v>43906</v>
          </cell>
          <cell r="B58" t="str">
            <v>110</v>
          </cell>
          <cell r="C58" t="str">
            <v>Contractors</v>
          </cell>
          <cell r="D58" t="str">
            <v>Saw cutting Contractor</v>
          </cell>
        </row>
        <row r="59">
          <cell r="A59" t="str">
            <v>43907</v>
          </cell>
          <cell r="B59" t="str">
            <v>110</v>
          </cell>
          <cell r="C59" t="str">
            <v>Contractors</v>
          </cell>
          <cell r="D59" t="str">
            <v>Police Duty &amp; Flaggers</v>
          </cell>
        </row>
        <row r="60">
          <cell r="A60" t="str">
            <v>43908</v>
          </cell>
          <cell r="B60" t="str">
            <v>110</v>
          </cell>
          <cell r="C60" t="str">
            <v>Contractors</v>
          </cell>
          <cell r="D60" t="str">
            <v>Restoration Contractor</v>
          </cell>
        </row>
        <row r="61">
          <cell r="A61" t="str">
            <v>43909</v>
          </cell>
          <cell r="B61" t="str">
            <v>110</v>
          </cell>
          <cell r="C61" t="str">
            <v>Contractors</v>
          </cell>
          <cell r="D61" t="str">
            <v>Pipeline &amp; Outside Services Contractor</v>
          </cell>
        </row>
        <row r="62">
          <cell r="A62" t="str">
            <v>44001</v>
          </cell>
          <cell r="B62">
            <v>350</v>
          </cell>
          <cell r="C62" t="str">
            <v>Software</v>
          </cell>
          <cell r="D62" t="str">
            <v>IT Costs - System Software</v>
          </cell>
        </row>
        <row r="63">
          <cell r="A63" t="str">
            <v>44201</v>
          </cell>
          <cell r="B63">
            <v>350</v>
          </cell>
          <cell r="C63" t="str">
            <v>Software</v>
          </cell>
          <cell r="D63" t="str">
            <v>IT Costs - System Software</v>
          </cell>
        </row>
        <row r="64">
          <cell r="A64" t="str">
            <v>44401</v>
          </cell>
          <cell r="B64" t="str">
            <v>300</v>
          </cell>
          <cell r="C64" t="str">
            <v>Hardware</v>
          </cell>
          <cell r="D64" t="str">
            <v>IT Costs - Hardware/Envr.Maint.</v>
          </cell>
        </row>
        <row r="65">
          <cell r="A65" t="str">
            <v>44601</v>
          </cell>
          <cell r="B65" t="str">
            <v>500</v>
          </cell>
          <cell r="C65" t="str">
            <v>Rents</v>
          </cell>
          <cell r="D65" t="str">
            <v>IT Costs - Equipment Leases</v>
          </cell>
        </row>
        <row r="66">
          <cell r="A66" t="str">
            <v>44801</v>
          </cell>
          <cell r="B66" t="str">
            <v>400</v>
          </cell>
          <cell r="C66" t="str">
            <v>Other</v>
          </cell>
          <cell r="D66" t="str">
            <v>IT Costs - miscellaneous</v>
          </cell>
        </row>
        <row r="67">
          <cell r="A67" t="str">
            <v>45201</v>
          </cell>
          <cell r="B67">
            <v>350</v>
          </cell>
          <cell r="C67" t="str">
            <v>Software</v>
          </cell>
          <cell r="D67" t="str">
            <v>IT Costs - PC Software Supplies</v>
          </cell>
        </row>
        <row r="68">
          <cell r="A68" t="str">
            <v>45501</v>
          </cell>
          <cell r="B68" t="str">
            <v>M10</v>
          </cell>
          <cell r="C68" t="str">
            <v>Materials Outside Vendor</v>
          </cell>
          <cell r="D68" t="str">
            <v>IT Costs - Data Processing Supplies</v>
          </cell>
        </row>
        <row r="69">
          <cell r="A69" t="str">
            <v>49001</v>
          </cell>
          <cell r="B69" t="str">
            <v>400</v>
          </cell>
          <cell r="C69" t="str">
            <v>Other</v>
          </cell>
          <cell r="D69" t="str">
            <v>Communications / Telephone</v>
          </cell>
        </row>
        <row r="70">
          <cell r="A70" t="str">
            <v>50001</v>
          </cell>
          <cell r="B70" t="str">
            <v>400</v>
          </cell>
          <cell r="C70" t="str">
            <v>Other</v>
          </cell>
          <cell r="D70" t="str">
            <v>Inventory Adjustments</v>
          </cell>
        </row>
        <row r="71">
          <cell r="A71" t="str">
            <v>51001</v>
          </cell>
          <cell r="B71" t="str">
            <v>M10</v>
          </cell>
          <cell r="C71" t="str">
            <v>Materials Outside Vendor</v>
          </cell>
          <cell r="D71" t="str">
            <v>Freight &amp; Taxes for Inventory Items</v>
          </cell>
        </row>
        <row r="72">
          <cell r="A72" t="str">
            <v>51101</v>
          </cell>
          <cell r="B72" t="str">
            <v>M20</v>
          </cell>
          <cell r="C72" t="str">
            <v>Materials from Inventory</v>
          </cell>
          <cell r="D72" t="str">
            <v>Inventory Issues</v>
          </cell>
        </row>
        <row r="73">
          <cell r="A73" t="str">
            <v>51102</v>
          </cell>
          <cell r="B73" t="str">
            <v>M20</v>
          </cell>
          <cell r="C73" t="str">
            <v>Materials from Inventory</v>
          </cell>
          <cell r="D73" t="str">
            <v>Processed Gravel - Internal</v>
          </cell>
        </row>
        <row r="74">
          <cell r="A74" t="str">
            <v>51103</v>
          </cell>
          <cell r="B74" t="str">
            <v>M20</v>
          </cell>
          <cell r="C74" t="str">
            <v>Materials from Inventory</v>
          </cell>
          <cell r="D74" t="str">
            <v>Storeroom Stock</v>
          </cell>
        </row>
        <row r="75">
          <cell r="A75" t="str">
            <v>51201</v>
          </cell>
          <cell r="B75" t="str">
            <v>M10</v>
          </cell>
          <cell r="C75" t="str">
            <v>Materials Outside Vendor</v>
          </cell>
          <cell r="D75" t="str">
            <v>Direct Purchase - Non Stock</v>
          </cell>
        </row>
        <row r="76">
          <cell r="A76" t="str">
            <v>51202</v>
          </cell>
          <cell r="B76" t="str">
            <v>M10</v>
          </cell>
          <cell r="C76" t="str">
            <v>Materials Outside Vendor</v>
          </cell>
          <cell r="D76" t="str">
            <v>CNG - Maint Allens Ave Station</v>
          </cell>
        </row>
        <row r="77">
          <cell r="A77" t="str">
            <v>51203</v>
          </cell>
          <cell r="B77" t="str">
            <v>M10</v>
          </cell>
          <cell r="C77" t="str">
            <v>Materials Outside Vendor</v>
          </cell>
          <cell r="D77" t="str">
            <v>CNG - Maint Dex St Station</v>
          </cell>
        </row>
        <row r="78">
          <cell r="A78" t="str">
            <v>51204</v>
          </cell>
          <cell r="B78" t="str">
            <v>M10</v>
          </cell>
          <cell r="C78" t="str">
            <v>Materials Outside Vendor</v>
          </cell>
          <cell r="D78" t="str">
            <v>CNG - Labor Allens Ave Station</v>
          </cell>
        </row>
        <row r="79">
          <cell r="A79" t="str">
            <v>51205</v>
          </cell>
          <cell r="B79" t="str">
            <v>M10</v>
          </cell>
          <cell r="C79" t="str">
            <v>Materials Outside Vendor</v>
          </cell>
          <cell r="D79" t="str">
            <v>CNG - labor Dex St Station</v>
          </cell>
        </row>
        <row r="80">
          <cell r="A80" t="str">
            <v>51206</v>
          </cell>
          <cell r="B80" t="str">
            <v>M10</v>
          </cell>
          <cell r="C80" t="str">
            <v>Materials Outside Vendor</v>
          </cell>
          <cell r="D80" t="str">
            <v>CNG - Parts &amp; Materials</v>
          </cell>
        </row>
        <row r="81">
          <cell r="A81" t="str">
            <v>51207</v>
          </cell>
          <cell r="B81" t="str">
            <v>M10</v>
          </cell>
          <cell r="C81" t="str">
            <v>Materials Outside Vendor</v>
          </cell>
          <cell r="D81" t="str">
            <v>Mechanical - Diesel</v>
          </cell>
        </row>
        <row r="82">
          <cell r="A82" t="str">
            <v>51209</v>
          </cell>
          <cell r="B82" t="str">
            <v>M10</v>
          </cell>
          <cell r="C82" t="str">
            <v>Materials Outside Vendor</v>
          </cell>
          <cell r="D82" t="str">
            <v>Mechanical - Gasoline</v>
          </cell>
        </row>
        <row r="83">
          <cell r="A83" t="str">
            <v>51210</v>
          </cell>
          <cell r="B83" t="str">
            <v>M10</v>
          </cell>
          <cell r="C83" t="str">
            <v>Materials Outside Vendor</v>
          </cell>
          <cell r="D83" t="str">
            <v>Mechanical - Oil</v>
          </cell>
        </row>
        <row r="84">
          <cell r="A84" t="str">
            <v>51211</v>
          </cell>
          <cell r="B84" t="str">
            <v>M10</v>
          </cell>
          <cell r="C84" t="str">
            <v>Materials Outside Vendor</v>
          </cell>
          <cell r="D84" t="str">
            <v>Mechanical - Parts &amp; Materials</v>
          </cell>
        </row>
        <row r="85">
          <cell r="A85" t="str">
            <v>51212</v>
          </cell>
          <cell r="B85" t="str">
            <v>M10</v>
          </cell>
          <cell r="C85" t="str">
            <v>Materials Outside Vendor</v>
          </cell>
          <cell r="D85" t="str">
            <v>Auto - CNG Fuel</v>
          </cell>
        </row>
        <row r="86">
          <cell r="A86" t="str">
            <v>51213</v>
          </cell>
          <cell r="B86" t="str">
            <v>M10</v>
          </cell>
          <cell r="C86" t="str">
            <v>Materials Outside Vendor</v>
          </cell>
          <cell r="D86" t="str">
            <v>Auto - Propane</v>
          </cell>
        </row>
        <row r="87">
          <cell r="A87" t="str">
            <v>51214</v>
          </cell>
          <cell r="B87" t="str">
            <v>M10</v>
          </cell>
          <cell r="C87" t="str">
            <v>Materials Outside Vendor</v>
          </cell>
          <cell r="D87" t="str">
            <v>Auto - Diesel</v>
          </cell>
        </row>
        <row r="88">
          <cell r="A88" t="str">
            <v>51215</v>
          </cell>
          <cell r="B88" t="str">
            <v>M10</v>
          </cell>
          <cell r="C88" t="str">
            <v>Materials Outside Vendor</v>
          </cell>
          <cell r="D88" t="str">
            <v>Auto - Gasoline</v>
          </cell>
        </row>
        <row r="89">
          <cell r="A89" t="str">
            <v>51216</v>
          </cell>
          <cell r="B89" t="str">
            <v>M10</v>
          </cell>
          <cell r="C89" t="str">
            <v>Materials Outside Vendor</v>
          </cell>
          <cell r="D89" t="str">
            <v>Auto - Bulk Oil</v>
          </cell>
        </row>
        <row r="90">
          <cell r="A90" t="str">
            <v>51217</v>
          </cell>
          <cell r="B90" t="str">
            <v>M10</v>
          </cell>
          <cell r="C90" t="str">
            <v>Materials Outside Vendor</v>
          </cell>
          <cell r="D90" t="str">
            <v>Auto - Parts &amp; Materials (Tires)</v>
          </cell>
        </row>
        <row r="91">
          <cell r="A91" t="str">
            <v>51218</v>
          </cell>
          <cell r="B91" t="str">
            <v>M10</v>
          </cell>
          <cell r="C91" t="str">
            <v>Materials Outside Vendor</v>
          </cell>
          <cell r="D91" t="str">
            <v>Miscellaneous Supplies - Non Stock</v>
          </cell>
        </row>
        <row r="92">
          <cell r="A92" t="str">
            <v>51219</v>
          </cell>
          <cell r="B92" t="str">
            <v>M10</v>
          </cell>
          <cell r="C92" t="str">
            <v>Materials Outside Vendor</v>
          </cell>
          <cell r="D92" t="str">
            <v>Miscellaneous Materials (Sand, Gravel)</v>
          </cell>
        </row>
        <row r="93">
          <cell r="A93" t="str">
            <v>51220</v>
          </cell>
          <cell r="B93" t="str">
            <v>M10</v>
          </cell>
          <cell r="C93" t="str">
            <v>Materials Outside Vendor</v>
          </cell>
          <cell r="D93" t="str">
            <v>Maint CNG Station - CUMB</v>
          </cell>
        </row>
        <row r="94">
          <cell r="A94" t="str">
            <v>52001</v>
          </cell>
          <cell r="B94" t="str">
            <v>M10</v>
          </cell>
          <cell r="C94" t="str">
            <v>Materials Outside Vendor</v>
          </cell>
          <cell r="D94" t="str">
            <v>Business Forms</v>
          </cell>
        </row>
        <row r="95">
          <cell r="A95" t="str">
            <v>52002</v>
          </cell>
          <cell r="B95" t="str">
            <v>M10</v>
          </cell>
          <cell r="C95" t="str">
            <v>Materials Outside Vendor</v>
          </cell>
          <cell r="D95" t="str">
            <v>Business Forms - Envelopes</v>
          </cell>
        </row>
        <row r="96">
          <cell r="A96" t="str">
            <v>52201</v>
          </cell>
          <cell r="B96" t="str">
            <v>M10</v>
          </cell>
          <cell r="C96" t="str">
            <v>Materials Outside Vendor</v>
          </cell>
          <cell r="D96" t="str">
            <v>Office Supplies</v>
          </cell>
        </row>
        <row r="97">
          <cell r="A97" t="str">
            <v>52202</v>
          </cell>
          <cell r="B97" t="str">
            <v>M10</v>
          </cell>
          <cell r="C97" t="str">
            <v>Materials Outside Vendor</v>
          </cell>
          <cell r="D97" t="str">
            <v>Office Supplies - Subscriptions</v>
          </cell>
        </row>
        <row r="98">
          <cell r="A98" t="str">
            <v>52203</v>
          </cell>
          <cell r="B98" t="str">
            <v>M10</v>
          </cell>
          <cell r="C98" t="str">
            <v>Materials Outside Vendor</v>
          </cell>
          <cell r="D98" t="str">
            <v>Office Supplies - Copier Supplies</v>
          </cell>
        </row>
        <row r="99">
          <cell r="A99" t="str">
            <v>52801</v>
          </cell>
          <cell r="B99" t="str">
            <v>400</v>
          </cell>
          <cell r="C99" t="str">
            <v>Other</v>
          </cell>
          <cell r="D99" t="str">
            <v>Printing and Reproduction</v>
          </cell>
        </row>
        <row r="100">
          <cell r="A100" t="str">
            <v>55501</v>
          </cell>
          <cell r="B100" t="str">
            <v>400</v>
          </cell>
          <cell r="C100" t="str">
            <v>Other</v>
          </cell>
          <cell r="D100" t="str">
            <v>Gas Costs</v>
          </cell>
        </row>
        <row r="101">
          <cell r="A101" t="str">
            <v>57001</v>
          </cell>
          <cell r="B101" t="str">
            <v>500</v>
          </cell>
          <cell r="C101" t="str">
            <v>Rents</v>
          </cell>
          <cell r="D101" t="str">
            <v>Rents and Leases</v>
          </cell>
        </row>
        <row r="102">
          <cell r="A102" t="str">
            <v>57003</v>
          </cell>
          <cell r="B102" t="str">
            <v>500</v>
          </cell>
          <cell r="C102" t="str">
            <v>Rents</v>
          </cell>
          <cell r="D102" t="str">
            <v>Mechanical Lease Expense</v>
          </cell>
        </row>
        <row r="103">
          <cell r="A103" t="str">
            <v>57005</v>
          </cell>
          <cell r="B103" t="str">
            <v>500</v>
          </cell>
          <cell r="C103" t="str">
            <v>Rents</v>
          </cell>
          <cell r="D103" t="str">
            <v>Auto Lease Expense</v>
          </cell>
        </row>
        <row r="104">
          <cell r="A104" t="str">
            <v>59101</v>
          </cell>
          <cell r="B104" t="str">
            <v>400</v>
          </cell>
          <cell r="C104" t="str">
            <v>Other</v>
          </cell>
          <cell r="D104" t="str">
            <v>Company Used Gas</v>
          </cell>
        </row>
        <row r="105">
          <cell r="A105" t="str">
            <v>59102</v>
          </cell>
          <cell r="B105" t="str">
            <v>400</v>
          </cell>
          <cell r="C105" t="str">
            <v>Other</v>
          </cell>
          <cell r="D105" t="str">
            <v>Nat Gas - Allens Ave Station</v>
          </cell>
        </row>
        <row r="106">
          <cell r="A106" t="str">
            <v>59103</v>
          </cell>
          <cell r="B106" t="str">
            <v>400</v>
          </cell>
          <cell r="C106" t="str">
            <v>Other</v>
          </cell>
          <cell r="D106" t="str">
            <v>Nat Gas - Dex St Station</v>
          </cell>
        </row>
        <row r="107">
          <cell r="A107" t="str">
            <v>59104</v>
          </cell>
          <cell r="B107" t="str">
            <v>400</v>
          </cell>
          <cell r="C107" t="str">
            <v>Other</v>
          </cell>
          <cell r="D107" t="str">
            <v>Auto - Company Use Gas</v>
          </cell>
        </row>
        <row r="108">
          <cell r="A108" t="str">
            <v>59401</v>
          </cell>
          <cell r="B108" t="str">
            <v>400</v>
          </cell>
          <cell r="C108" t="str">
            <v>Other</v>
          </cell>
          <cell r="D108" t="str">
            <v>Electricity Utilities</v>
          </cell>
        </row>
        <row r="109">
          <cell r="A109" t="str">
            <v>59402</v>
          </cell>
          <cell r="B109" t="str">
            <v>400</v>
          </cell>
          <cell r="C109" t="str">
            <v>Other</v>
          </cell>
          <cell r="D109" t="str">
            <v>Electricity - Allens Ave Station</v>
          </cell>
        </row>
        <row r="110">
          <cell r="A110" t="str">
            <v>59403</v>
          </cell>
          <cell r="B110" t="str">
            <v>400</v>
          </cell>
          <cell r="C110" t="str">
            <v>Other</v>
          </cell>
          <cell r="D110" t="str">
            <v>Water Utilities</v>
          </cell>
        </row>
        <row r="111">
          <cell r="A111" t="str">
            <v>59405</v>
          </cell>
          <cell r="B111" t="str">
            <v>400</v>
          </cell>
          <cell r="C111" t="str">
            <v>Other</v>
          </cell>
          <cell r="D111" t="str">
            <v>Other</v>
          </cell>
        </row>
        <row r="112">
          <cell r="A112" t="str">
            <v>61001</v>
          </cell>
          <cell r="B112" t="str">
            <v>400</v>
          </cell>
          <cell r="C112" t="str">
            <v>Other</v>
          </cell>
          <cell r="D112" t="str">
            <v>Advertising</v>
          </cell>
        </row>
        <row r="113">
          <cell r="A113" t="str">
            <v>63001</v>
          </cell>
          <cell r="B113" t="str">
            <v>150</v>
          </cell>
          <cell r="C113" t="str">
            <v>Donations</v>
          </cell>
          <cell r="D113" t="str">
            <v>Company Charitable Contributions</v>
          </cell>
        </row>
        <row r="114">
          <cell r="A114" t="str">
            <v>65001</v>
          </cell>
          <cell r="B114" t="str">
            <v>400</v>
          </cell>
          <cell r="C114" t="str">
            <v>Other</v>
          </cell>
          <cell r="D114" t="str">
            <v>Postage</v>
          </cell>
        </row>
        <row r="115">
          <cell r="A115" t="str">
            <v>69001</v>
          </cell>
          <cell r="B115" t="str">
            <v>400</v>
          </cell>
          <cell r="C115" t="str">
            <v>Other</v>
          </cell>
          <cell r="D115" t="str">
            <v>Uncollectibles</v>
          </cell>
        </row>
        <row r="116">
          <cell r="A116" t="str">
            <v>70001</v>
          </cell>
          <cell r="B116" t="str">
            <v>400</v>
          </cell>
          <cell r="C116" t="str">
            <v>Other</v>
          </cell>
          <cell r="D116" t="str">
            <v>Miscellaneous Expense</v>
          </cell>
        </row>
        <row r="117">
          <cell r="A117" t="str">
            <v>70002</v>
          </cell>
          <cell r="B117" t="str">
            <v>400</v>
          </cell>
          <cell r="C117" t="str">
            <v>Other</v>
          </cell>
          <cell r="D117" t="str">
            <v>Petty Cash</v>
          </cell>
        </row>
        <row r="118">
          <cell r="A118" t="str">
            <v>70101</v>
          </cell>
          <cell r="B118" t="str">
            <v>A40</v>
          </cell>
          <cell r="C118" t="str">
            <v>Construction Reimbursement</v>
          </cell>
          <cell r="D118" t="str">
            <v>Contribution in Aid of Construction - Non Taxable</v>
          </cell>
        </row>
        <row r="119">
          <cell r="A119" t="str">
            <v>70102</v>
          </cell>
          <cell r="B119" t="str">
            <v>A40</v>
          </cell>
          <cell r="C119" t="str">
            <v>Construction Reimbursement</v>
          </cell>
          <cell r="D119" t="str">
            <v>Contribution in Aid of Construction - Taxable</v>
          </cell>
        </row>
        <row r="120">
          <cell r="A120" t="str">
            <v>71001</v>
          </cell>
          <cell r="B120" t="str">
            <v>400</v>
          </cell>
          <cell r="C120" t="str">
            <v>Other</v>
          </cell>
          <cell r="D120" t="str">
            <v>Depreciation</v>
          </cell>
        </row>
        <row r="121">
          <cell r="A121" t="str">
            <v>75101</v>
          </cell>
          <cell r="B121" t="str">
            <v>B09</v>
          </cell>
          <cell r="C121" t="str">
            <v>Payroll Taxes</v>
          </cell>
          <cell r="D121" t="str">
            <v>Payroll Taxes</v>
          </cell>
        </row>
        <row r="122">
          <cell r="A122" t="str">
            <v>75201</v>
          </cell>
          <cell r="B122" t="str">
            <v>400</v>
          </cell>
          <cell r="C122" t="str">
            <v>Other</v>
          </cell>
          <cell r="D122" t="str">
            <v>Property Taxes</v>
          </cell>
        </row>
        <row r="123">
          <cell r="A123" t="str">
            <v>75301</v>
          </cell>
          <cell r="B123" t="str">
            <v>400</v>
          </cell>
          <cell r="C123" t="str">
            <v>Other</v>
          </cell>
          <cell r="D123" t="str">
            <v>Revenue Related Taxes</v>
          </cell>
        </row>
        <row r="124">
          <cell r="A124" t="str">
            <v>75401</v>
          </cell>
          <cell r="B124" t="str">
            <v>400</v>
          </cell>
          <cell r="C124" t="str">
            <v>Other</v>
          </cell>
          <cell r="D124" t="str">
            <v>Other Taxes</v>
          </cell>
        </row>
        <row r="125">
          <cell r="A125" t="str">
            <v>76001</v>
          </cell>
          <cell r="B125" t="str">
            <v>400</v>
          </cell>
          <cell r="C125" t="str">
            <v>Other</v>
          </cell>
          <cell r="D125" t="str">
            <v>Permits, Licenses, Fees</v>
          </cell>
        </row>
        <row r="126">
          <cell r="A126" t="str">
            <v>76002</v>
          </cell>
          <cell r="B126" t="str">
            <v>400</v>
          </cell>
          <cell r="C126" t="str">
            <v>Other</v>
          </cell>
          <cell r="D126" t="str">
            <v>Mechanical - Registration, Inspection Fees</v>
          </cell>
        </row>
        <row r="127">
          <cell r="A127" t="str">
            <v>76004</v>
          </cell>
          <cell r="B127" t="str">
            <v>400</v>
          </cell>
          <cell r="C127" t="str">
            <v>Other</v>
          </cell>
          <cell r="D127" t="str">
            <v>Auto - Registration, Inspection Fees</v>
          </cell>
        </row>
        <row r="128">
          <cell r="A128" t="str">
            <v>76007</v>
          </cell>
          <cell r="B128" t="str">
            <v>400</v>
          </cell>
          <cell r="C128" t="str">
            <v>Other</v>
          </cell>
          <cell r="D128" t="str">
            <v>CDL Licenses</v>
          </cell>
        </row>
        <row r="129">
          <cell r="A129" t="str">
            <v>81001</v>
          </cell>
          <cell r="B129" t="str">
            <v>400</v>
          </cell>
          <cell r="C129" t="str">
            <v>Other</v>
          </cell>
          <cell r="D129" t="str">
            <v>Interest Charges</v>
          </cell>
        </row>
        <row r="130">
          <cell r="A130" t="str">
            <v>85101</v>
          </cell>
          <cell r="B130" t="str">
            <v>A10</v>
          </cell>
          <cell r="C130" t="str">
            <v>AFUDC - Debt</v>
          </cell>
          <cell r="D130" t="str">
            <v>AFUDC</v>
          </cell>
        </row>
        <row r="131">
          <cell r="A131" t="str">
            <v>95001</v>
          </cell>
          <cell r="B131" t="str">
            <v>400</v>
          </cell>
          <cell r="C131" t="str">
            <v>Other</v>
          </cell>
          <cell r="D131" t="str">
            <v>Income Taxes</v>
          </cell>
        </row>
        <row r="132">
          <cell r="A132" t="str">
            <v>99901</v>
          </cell>
          <cell r="B132" t="str">
            <v>400</v>
          </cell>
          <cell r="C132" t="str">
            <v>Other</v>
          </cell>
          <cell r="D132" t="str">
            <v>Miscellaneous Loadings</v>
          </cell>
        </row>
        <row r="133">
          <cell r="A133" t="str">
            <v>99903</v>
          </cell>
          <cell r="B133" t="str">
            <v>A50</v>
          </cell>
          <cell r="C133" t="str">
            <v>Capital Overheads</v>
          </cell>
          <cell r="D133" t="str">
            <v>G&amp;A</v>
          </cell>
        </row>
        <row r="134">
          <cell r="A134" t="str">
            <v>99950</v>
          </cell>
          <cell r="B134" t="str">
            <v>A50</v>
          </cell>
          <cell r="C134" t="str">
            <v>Capital Overheads</v>
          </cell>
          <cell r="D134" t="str">
            <v>Unallocated Labor Allocation</v>
          </cell>
        </row>
        <row r="135">
          <cell r="A135" t="str">
            <v>99951</v>
          </cell>
          <cell r="B135" t="str">
            <v>A50</v>
          </cell>
          <cell r="C135" t="str">
            <v>Capital Overheads</v>
          </cell>
          <cell r="D135" t="str">
            <v>unallocated Non-Labor Allocation</v>
          </cell>
        </row>
      </sheetData>
      <sheetData sheetId="5" refreshError="1"/>
      <sheetData sheetId="6"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Status"/>
      <sheetName val="Open Item"/>
      <sheetName val="Inputs -&gt;"/>
      <sheetName val="NGFB_Dec 12"/>
      <sheetName val="NGBU_Dec 12"/>
      <sheetName val="ADJ"/>
      <sheetName val="Acct.236 detail"/>
      <sheetName val="NGIU_Dec 12"/>
      <sheetName val="ADJ Impact"/>
      <sheetName val="NGFI_Dec 12"/>
      <sheetName val="PS BS_Oct 12"/>
      <sheetName val="PS IS_Oct 12"/>
      <sheetName val="Adjustments-&gt;"/>
      <sheetName val="Dif. Summary"/>
      <sheetName val="Variance"/>
      <sheetName val="Financials-&gt;"/>
      <sheetName val="BS"/>
      <sheetName val="IS"/>
      <sheetName val="RE"/>
      <sheetName val="CF"/>
      <sheetName val="Cash Flow - FERC-Q3-Sep11"/>
      <sheetName val="OCI"/>
      <sheetName val="CF_old"/>
      <sheetName val="CF_updated"/>
      <sheetName val="CF Footnotes"/>
      <sheetName val="Extra Schedules &amp; Analysis--&gt;"/>
      <sheetName val="CAPEX_9 months"/>
      <sheetName val="6200"/>
      <sheetName val="OCI Calc"/>
      <sheetName val="Note 2_Dec 12"/>
      <sheetName val="Note 5. Other Investments"/>
      <sheetName val="Note 7.Income tax"/>
      <sheetName val="Note 9. Guarantees"/>
      <sheetName val="Note 9Future estimated billings"/>
      <sheetName val="Note10.AR.AP Affiliates"/>
      <sheetName val="Reclass#36"/>
      <sheetName val="Reg Asset &amp; Liab."/>
      <sheetName val="6800_BS_Dec 11"/>
      <sheetName val="Adjustments -&gt;"/>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GSE - FERC to GAAP Tie Out"/>
      <sheetName val="Su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Reserve Summary"/>
      <sheetName val="Val Out Nuc 063008 Credit Res"/>
      <sheetName val="Credit Reserve With SetOff"/>
      <sheetName val="All Trades from Nucleus"/>
      <sheetName val="Credit Trades 063008 Nucleus"/>
      <sheetName val="Discount Factors"/>
      <sheetName val="Prob of Default Nuc "/>
      <sheetName val="SetOff Flag"/>
      <sheetName val="IFRS"/>
      <sheetName val="Credit Reserve Summary"/>
      <sheetName val="Exposure Credit Reserve"/>
      <sheetName val="Exposure Liability Reserve"/>
      <sheetName val="Total Reserve Detail"/>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Reserve Summary"/>
      <sheetName val="Val Out Nuc 063008 Credit Res"/>
      <sheetName val="Credit Reserve With SetOff"/>
      <sheetName val="All Trades from Nucleus"/>
      <sheetName val="Credit Trades 063008 Nucleus"/>
      <sheetName val="Discount Factors"/>
      <sheetName val="Prob of Default Nuc "/>
      <sheetName val="SetOff Flag"/>
      <sheetName val="IFRS"/>
      <sheetName val="Credit Reserve Summary"/>
      <sheetName val="Exposure Credit Reserve"/>
      <sheetName val="Exposure Liability Reserve"/>
      <sheetName val="Total Reserve Detail"/>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CY2002 Actual"/>
      <sheetName val="FY2003Forecast"/>
      <sheetName val="FY2004Forecast"/>
      <sheetName val="FY2005Forecast"/>
      <sheetName val="FY2006Forecast"/>
      <sheetName val="FY2007Forecast"/>
      <sheetName val="FY2008Forecast"/>
      <sheetName val="Inflation factors"/>
      <sheetName val="T&amp;D%split"/>
      <sheetName val="T&amp;D$allocation"/>
      <sheetName val="Variables"/>
      <sheetName val="Type Code Map Table"/>
      <sheetName val="Lookup Tables, Misc."/>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City Gate Memo Links"/>
      <sheetName val="NY City Gate Memo"/>
      <sheetName val="LI City Gate Memo"/>
      <sheetName val="SHARED City Gate Memo "/>
      <sheetName val="NY Demand $"/>
      <sheetName val="LI Demand $"/>
      <sheetName val="SHARED Demand $"/>
      <sheetName val="NY Storage Inputs"/>
      <sheetName val="LI Storage Inputs"/>
      <sheetName val="NY Storage"/>
      <sheetName val="LI Storage"/>
      <sheetName val="SHARED Storage"/>
      <sheetName val="Tariff Links"/>
      <sheetName val="Published Gas Costs"/>
      <sheetName val="NY Contracts Data Inputs"/>
      <sheetName val="LI Contracts Data Inputs"/>
      <sheetName val="SHARED Storage Inputs"/>
      <sheetName val="SHARED Contracts Data Inputs"/>
      <sheetName val="Calc NY Transco FT"/>
      <sheetName val="Calc NY Tenn FT-A"/>
      <sheetName val="Calc NY TETCO CDS"/>
      <sheetName val="Calc NY Dominion Multi-Leg"/>
      <sheetName val="Calc NY Iroq RTS"/>
      <sheetName val="Calc NY Landfill, BNY"/>
      <sheetName val="Calc LI Transco FT"/>
      <sheetName val="Calc LI Dominion Multi-Leg"/>
      <sheetName val="Calc LI TETCO CDS"/>
      <sheetName val="Calc LI Iroq RTS"/>
      <sheetName val="Calc LI Tenn FT-A"/>
      <sheetName val="Calc SHARED BP Release"/>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Old CGM-NY Tenn, Iroquois"/>
      <sheetName val="Pipeline Tariff Rates_Transco"/>
      <sheetName val="PRELIM Retail Mark Var WACOG"/>
      <sheetName val="Premium Deal Transco KED-E"/>
      <sheetName val="Premium Deal Transco KED-W"/>
      <sheetName val="Premium Deal Tetco KED-E"/>
      <sheetName val="Premium Deal Tetco KED-W"/>
      <sheetName val="Premium Deal Dominion KED-E"/>
      <sheetName val="Transco and TETCO Release Rates"/>
      <sheetName val="Retail Mark Var WACOG"/>
      <sheetName val="Lookup Tables, Misc."/>
      <sheetName val="Retail Marketer Demand WACOG"/>
      <sheetName val="FINAL Dmd WACOG w IGTS &amp; BP MR"/>
      <sheetName val="SC16 Unbundling Costs"/>
      <sheetName val="NY Accounting"/>
      <sheetName val="LI Accounting"/>
      <sheetName val="SHARED Accoun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Output(w.AddedLoad)"/>
      <sheetName val="Input"/>
      <sheetName val="Rate1A"/>
      <sheetName val="Rate1A(AddedLoad)"/>
      <sheetName val="RateT1A"/>
      <sheetName val="RateT1A(AddedLoad)"/>
      <sheetName val="Rate1B"/>
      <sheetName val="Rate1B(AddedLoad)"/>
      <sheetName val="RateT1B"/>
      <sheetName val="RateT1B(AddedLoad)"/>
      <sheetName val="Rate2-1"/>
      <sheetName val="Rate2-1(AddedLoad)"/>
      <sheetName val="RateT2-1"/>
      <sheetName val="RateT2-1(AddedLoad)"/>
      <sheetName val="Rate2-2"/>
      <sheetName val="Rate2-2(AddedLoad)"/>
      <sheetName val="RateT2-2"/>
      <sheetName val="RateT2-2(AddedLoad)"/>
      <sheetName val="Rate3"/>
      <sheetName val="RateT3"/>
      <sheetName val="RateT3(Switching)"/>
      <sheetName val="Rate4A"/>
      <sheetName val="RateT4A"/>
      <sheetName val="Rate4B"/>
      <sheetName val="RateT4B"/>
      <sheetName val="Rate7"/>
      <sheetName val="RateT7"/>
      <sheetName val="Rate14(CNG)"/>
    </sheetNames>
    <sheetDataSet>
      <sheetData sheetId="0" refreshError="1"/>
      <sheetData sheetId="1" refreshError="1">
        <row r="9">
          <cell r="AL9" t="str">
            <v>1A</v>
          </cell>
          <cell r="AM9" t="str">
            <v>T1A</v>
          </cell>
          <cell r="AN9" t="str">
            <v>1B</v>
          </cell>
          <cell r="AO9" t="str">
            <v>T1B</v>
          </cell>
          <cell r="AP9">
            <v>3</v>
          </cell>
          <cell r="AQ9" t="str">
            <v>T3</v>
          </cell>
          <cell r="AR9" t="str">
            <v>2-1</v>
          </cell>
          <cell r="AS9" t="str">
            <v>T2-1</v>
          </cell>
          <cell r="AT9" t="str">
            <v>2-2</v>
          </cell>
          <cell r="AU9" t="str">
            <v>T2-2</v>
          </cell>
          <cell r="AV9" t="str">
            <v>4a</v>
          </cell>
          <cell r="AW9" t="str">
            <v>T4A</v>
          </cell>
          <cell r="AX9" t="str">
            <v>4b</v>
          </cell>
          <cell r="AY9" t="str">
            <v>T4B</v>
          </cell>
          <cell r="AZ9">
            <v>7</v>
          </cell>
          <cell r="BA9" t="str">
            <v>T7</v>
          </cell>
          <cell r="BB9">
            <v>14</v>
          </cell>
        </row>
        <row r="12">
          <cell r="AK12">
            <v>39448</v>
          </cell>
          <cell r="AL12">
            <v>0</v>
          </cell>
          <cell r="AN12">
            <v>0</v>
          </cell>
        </row>
        <row r="13">
          <cell r="AK13">
            <v>39479</v>
          </cell>
          <cell r="AL13">
            <v>0</v>
          </cell>
          <cell r="AN13">
            <v>0</v>
          </cell>
        </row>
        <row r="14">
          <cell r="AK14">
            <v>39508</v>
          </cell>
          <cell r="AL14">
            <v>0</v>
          </cell>
          <cell r="AN14">
            <v>0</v>
          </cell>
        </row>
        <row r="15">
          <cell r="AK15">
            <v>39539</v>
          </cell>
          <cell r="AL15">
            <v>0</v>
          </cell>
          <cell r="AN15">
            <v>0</v>
          </cell>
        </row>
        <row r="16">
          <cell r="AK16">
            <v>39569</v>
          </cell>
          <cell r="AL16">
            <v>0</v>
          </cell>
          <cell r="AN16">
            <v>0</v>
          </cell>
        </row>
        <row r="17">
          <cell r="AK17">
            <v>39600</v>
          </cell>
          <cell r="AL17">
            <v>0</v>
          </cell>
          <cell r="AN17">
            <v>0</v>
          </cell>
        </row>
        <row r="18">
          <cell r="AK18">
            <v>39630</v>
          </cell>
          <cell r="AL18">
            <v>0</v>
          </cell>
          <cell r="AN18">
            <v>0</v>
          </cell>
        </row>
        <row r="19">
          <cell r="AK19">
            <v>39661</v>
          </cell>
          <cell r="AL19">
            <v>0</v>
          </cell>
          <cell r="AN19">
            <v>0</v>
          </cell>
        </row>
        <row r="20">
          <cell r="AK20">
            <v>39692</v>
          </cell>
          <cell r="AL20">
            <v>-143.9</v>
          </cell>
          <cell r="AN20">
            <v>-143.9</v>
          </cell>
        </row>
        <row r="21">
          <cell r="AK21">
            <v>39722</v>
          </cell>
          <cell r="AL21">
            <v>2081.1999999999998</v>
          </cell>
          <cell r="AN21">
            <v>2081.1999999999998</v>
          </cell>
        </row>
        <row r="22">
          <cell r="AK22">
            <v>39753</v>
          </cell>
          <cell r="AL22">
            <v>1179.75</v>
          </cell>
          <cell r="AN22">
            <v>1179.75</v>
          </cell>
        </row>
        <row r="23">
          <cell r="AK23">
            <v>39783</v>
          </cell>
          <cell r="AL23">
            <v>752.125</v>
          </cell>
          <cell r="AN23">
            <v>752.125</v>
          </cell>
        </row>
        <row r="24">
          <cell r="AK24">
            <v>39814</v>
          </cell>
          <cell r="AL24">
            <v>584.25</v>
          </cell>
          <cell r="AN24">
            <v>584.25</v>
          </cell>
        </row>
        <row r="25">
          <cell r="AK25">
            <v>39845</v>
          </cell>
          <cell r="AL25">
            <v>-881.5</v>
          </cell>
          <cell r="AN25">
            <v>-881.5</v>
          </cell>
        </row>
        <row r="26">
          <cell r="AK26">
            <v>39873</v>
          </cell>
          <cell r="AL26">
            <v>-202.125</v>
          </cell>
          <cell r="AN26">
            <v>-202.125</v>
          </cell>
        </row>
        <row r="27">
          <cell r="AK27">
            <v>39904</v>
          </cell>
          <cell r="AL27">
            <v>-1770.25</v>
          </cell>
          <cell r="AN27">
            <v>-1770.25</v>
          </cell>
        </row>
        <row r="28">
          <cell r="AK28">
            <v>39934</v>
          </cell>
          <cell r="AL28">
            <v>-1158.9000000000001</v>
          </cell>
          <cell r="AN28">
            <v>-1158.9000000000001</v>
          </cell>
        </row>
        <row r="29">
          <cell r="AK29">
            <v>39965</v>
          </cell>
          <cell r="AL29">
            <v>-1831.1</v>
          </cell>
          <cell r="AN29">
            <v>-1831.1</v>
          </cell>
        </row>
        <row r="30">
          <cell r="AK30">
            <v>39995</v>
          </cell>
          <cell r="AL30">
            <v>-909.5</v>
          </cell>
          <cell r="AN30">
            <v>-909.5</v>
          </cell>
        </row>
        <row r="31">
          <cell r="AK31">
            <v>40026</v>
          </cell>
          <cell r="AL31">
            <v>-736.6</v>
          </cell>
          <cell r="AN31">
            <v>-736.6</v>
          </cell>
        </row>
        <row r="32">
          <cell r="AK32">
            <v>40057</v>
          </cell>
          <cell r="AL32">
            <v>-143.9</v>
          </cell>
          <cell r="AN32">
            <v>-143.9</v>
          </cell>
        </row>
        <row r="33">
          <cell r="AK33">
            <v>40087</v>
          </cell>
          <cell r="AL33">
            <v>2081.1999999999998</v>
          </cell>
          <cell r="AN33">
            <v>2081.1999999999998</v>
          </cell>
        </row>
        <row r="34">
          <cell r="AK34">
            <v>40118</v>
          </cell>
          <cell r="AL34">
            <v>1179.75</v>
          </cell>
          <cell r="AN34">
            <v>1179.75</v>
          </cell>
        </row>
        <row r="35">
          <cell r="AK35">
            <v>40148</v>
          </cell>
          <cell r="AL35">
            <v>752.125</v>
          </cell>
          <cell r="AN35">
            <v>752.125</v>
          </cell>
        </row>
        <row r="36">
          <cell r="AK36">
            <v>40179</v>
          </cell>
          <cell r="AL36">
            <v>584.25</v>
          </cell>
          <cell r="AN36">
            <v>584.25</v>
          </cell>
        </row>
        <row r="37">
          <cell r="AK37">
            <v>40210</v>
          </cell>
          <cell r="AL37">
            <v>-881.5</v>
          </cell>
          <cell r="AN37">
            <v>-881.5</v>
          </cell>
        </row>
        <row r="38">
          <cell r="AK38">
            <v>40238</v>
          </cell>
          <cell r="AL38">
            <v>-202.125</v>
          </cell>
          <cell r="AN38">
            <v>-202.125</v>
          </cell>
        </row>
        <row r="39">
          <cell r="AK39">
            <v>40269</v>
          </cell>
          <cell r="AL39">
            <v>-1770.25</v>
          </cell>
          <cell r="AN39">
            <v>-1770.25</v>
          </cell>
        </row>
        <row r="40">
          <cell r="AK40">
            <v>40299</v>
          </cell>
          <cell r="AL40">
            <v>-1158.9000000000001</v>
          </cell>
          <cell r="AN40">
            <v>-1158.9000000000001</v>
          </cell>
        </row>
        <row r="41">
          <cell r="AK41">
            <v>40330</v>
          </cell>
          <cell r="AL41">
            <v>-1831.1</v>
          </cell>
          <cell r="AN41">
            <v>-1831.1</v>
          </cell>
        </row>
        <row r="42">
          <cell r="AK42">
            <v>40360</v>
          </cell>
          <cell r="AL42">
            <v>-909.5</v>
          </cell>
          <cell r="AN42">
            <v>-909.5</v>
          </cell>
        </row>
        <row r="43">
          <cell r="AK43">
            <v>40391</v>
          </cell>
          <cell r="AL43">
            <v>-736.6</v>
          </cell>
          <cell r="AN43">
            <v>-736.6</v>
          </cell>
        </row>
        <row r="44">
          <cell r="AK44">
            <v>40422</v>
          </cell>
          <cell r="AL44">
            <v>-143.9</v>
          </cell>
          <cell r="AN44">
            <v>-143.9</v>
          </cell>
        </row>
        <row r="45">
          <cell r="AK45">
            <v>40452</v>
          </cell>
          <cell r="AL45">
            <v>2081.1999999999998</v>
          </cell>
          <cell r="AN45">
            <v>2081.1999999999998</v>
          </cell>
        </row>
        <row r="46">
          <cell r="AK46">
            <v>40483</v>
          </cell>
          <cell r="AL46">
            <v>1179.75</v>
          </cell>
          <cell r="AN46">
            <v>1179.75</v>
          </cell>
        </row>
        <row r="47">
          <cell r="AK47">
            <v>40513</v>
          </cell>
          <cell r="AL47">
            <v>752.125</v>
          </cell>
          <cell r="AN47">
            <v>752.125</v>
          </cell>
        </row>
        <row r="48">
          <cell r="AK48">
            <v>40544</v>
          </cell>
          <cell r="AL48">
            <v>584.25</v>
          </cell>
          <cell r="AN48">
            <v>584.25</v>
          </cell>
        </row>
        <row r="49">
          <cell r="AK49">
            <v>40575</v>
          </cell>
          <cell r="AL49">
            <v>-881.5</v>
          </cell>
          <cell r="AN49">
            <v>-881.5</v>
          </cell>
        </row>
        <row r="50">
          <cell r="AK50">
            <v>40603</v>
          </cell>
          <cell r="AL50">
            <v>-202.125</v>
          </cell>
          <cell r="AN50">
            <v>-202.125</v>
          </cell>
        </row>
        <row r="51">
          <cell r="AK51">
            <v>40634</v>
          </cell>
          <cell r="AL51">
            <v>-1770.25</v>
          </cell>
          <cell r="AN51">
            <v>-1770.25</v>
          </cell>
        </row>
        <row r="52">
          <cell r="AK52">
            <v>40664</v>
          </cell>
          <cell r="AL52">
            <v>-1158.9000000000001</v>
          </cell>
          <cell r="AN52">
            <v>-1158.9000000000001</v>
          </cell>
        </row>
        <row r="53">
          <cell r="AK53">
            <v>40695</v>
          </cell>
          <cell r="AL53">
            <v>-1831.1</v>
          </cell>
          <cell r="AN53">
            <v>-1831.1</v>
          </cell>
        </row>
        <row r="54">
          <cell r="AK54">
            <v>40725</v>
          </cell>
          <cell r="AL54">
            <v>-909.5</v>
          </cell>
          <cell r="AN54">
            <v>-909.5</v>
          </cell>
        </row>
        <row r="55">
          <cell r="AK55">
            <v>40756</v>
          </cell>
          <cell r="AL55">
            <v>-736.6</v>
          </cell>
          <cell r="AN55">
            <v>-736.6</v>
          </cell>
        </row>
        <row r="56">
          <cell r="AK56">
            <v>40787</v>
          </cell>
          <cell r="AL56">
            <v>-143.9</v>
          </cell>
          <cell r="AN56">
            <v>-143.9</v>
          </cell>
        </row>
        <row r="57">
          <cell r="AK57">
            <v>40817</v>
          </cell>
          <cell r="AL57">
            <v>2081.1999999999998</v>
          </cell>
          <cell r="AN57">
            <v>2081.1999999999998</v>
          </cell>
        </row>
        <row r="58">
          <cell r="AK58">
            <v>40848</v>
          </cell>
          <cell r="AL58">
            <v>1179.75</v>
          </cell>
          <cell r="AN58">
            <v>1179.75</v>
          </cell>
        </row>
        <row r="59">
          <cell r="AK59">
            <v>40878</v>
          </cell>
          <cell r="AL59">
            <v>752.125</v>
          </cell>
          <cell r="AN59">
            <v>752.125</v>
          </cell>
        </row>
        <row r="60">
          <cell r="AK60">
            <v>40909</v>
          </cell>
          <cell r="AL60">
            <v>584.25</v>
          </cell>
          <cell r="AN60">
            <v>584.25</v>
          </cell>
        </row>
        <row r="61">
          <cell r="AK61">
            <v>40940</v>
          </cell>
          <cell r="AL61">
            <v>-881.5</v>
          </cell>
          <cell r="AN61">
            <v>-881.5</v>
          </cell>
        </row>
        <row r="62">
          <cell r="AK62">
            <v>40969</v>
          </cell>
          <cell r="AL62">
            <v>-202.125</v>
          </cell>
          <cell r="AN62">
            <v>-202.125</v>
          </cell>
        </row>
        <row r="63">
          <cell r="AK63">
            <v>41000</v>
          </cell>
          <cell r="AL63">
            <v>-1770.25</v>
          </cell>
          <cell r="AN63">
            <v>-1770.25</v>
          </cell>
        </row>
        <row r="64">
          <cell r="AK64">
            <v>41030</v>
          </cell>
          <cell r="AL64">
            <v>-1158.9000000000001</v>
          </cell>
          <cell r="AN64">
            <v>-1158.9000000000001</v>
          </cell>
        </row>
        <row r="65">
          <cell r="AK65">
            <v>41061</v>
          </cell>
          <cell r="AL65">
            <v>-1831.1</v>
          </cell>
          <cell r="AN65">
            <v>-1831.1</v>
          </cell>
        </row>
        <row r="66">
          <cell r="AK66">
            <v>41091</v>
          </cell>
          <cell r="AL66">
            <v>-909.5</v>
          </cell>
          <cell r="AN66">
            <v>-909.5</v>
          </cell>
        </row>
        <row r="67">
          <cell r="AK67">
            <v>41122</v>
          </cell>
          <cell r="AL67">
            <v>-736.6</v>
          </cell>
          <cell r="AN67">
            <v>-736.6</v>
          </cell>
        </row>
        <row r="68">
          <cell r="AK68">
            <v>41153</v>
          </cell>
          <cell r="AL68">
            <v>-143.9</v>
          </cell>
          <cell r="AN68">
            <v>-143.9</v>
          </cell>
        </row>
        <row r="69">
          <cell r="AK69">
            <v>41183</v>
          </cell>
          <cell r="AL69">
            <v>2081.1999999999998</v>
          </cell>
          <cell r="AN69">
            <v>2081.1999999999998</v>
          </cell>
        </row>
        <row r="70">
          <cell r="AK70">
            <v>41214</v>
          </cell>
          <cell r="AL70">
            <v>1179.75</v>
          </cell>
          <cell r="AN70">
            <v>1179.75</v>
          </cell>
        </row>
        <row r="71">
          <cell r="AK71">
            <v>41244</v>
          </cell>
          <cell r="AL71">
            <v>752.125</v>
          </cell>
          <cell r="AN71">
            <v>752.125</v>
          </cell>
        </row>
        <row r="72">
          <cell r="AK72">
            <v>41275</v>
          </cell>
          <cell r="AL72">
            <v>584.25</v>
          </cell>
          <cell r="AN72">
            <v>584.25</v>
          </cell>
        </row>
        <row r="73">
          <cell r="AK73">
            <v>41306</v>
          </cell>
          <cell r="AL73">
            <v>-881.5</v>
          </cell>
          <cell r="AN73">
            <v>-881.5</v>
          </cell>
        </row>
        <row r="74">
          <cell r="AK74">
            <v>41334</v>
          </cell>
          <cell r="AL74">
            <v>-202.125</v>
          </cell>
          <cell r="AN74">
            <v>-202.125</v>
          </cell>
        </row>
        <row r="75">
          <cell r="AK75">
            <v>41365</v>
          </cell>
          <cell r="AL75">
            <v>-1770.25</v>
          </cell>
          <cell r="AN75">
            <v>-1770.25</v>
          </cell>
        </row>
        <row r="76">
          <cell r="AK76">
            <v>41395</v>
          </cell>
          <cell r="AL76">
            <v>-1158.9000000000001</v>
          </cell>
          <cell r="AN76">
            <v>-1158.9000000000001</v>
          </cell>
        </row>
        <row r="77">
          <cell r="AK77">
            <v>41426</v>
          </cell>
          <cell r="AL77">
            <v>-1831.1</v>
          </cell>
          <cell r="AN77">
            <v>-1831.1</v>
          </cell>
        </row>
        <row r="78">
          <cell r="AK78">
            <v>41456</v>
          </cell>
          <cell r="AL78">
            <v>-909.5</v>
          </cell>
          <cell r="AN78">
            <v>-909.5</v>
          </cell>
        </row>
        <row r="79">
          <cell r="AK79">
            <v>41487</v>
          </cell>
          <cell r="AL79">
            <v>-736.6</v>
          </cell>
          <cell r="AN79">
            <v>-736.6</v>
          </cell>
        </row>
        <row r="80">
          <cell r="AK80">
            <v>41518</v>
          </cell>
          <cell r="AL80">
            <v>-143.9</v>
          </cell>
          <cell r="AN80">
            <v>-143.9</v>
          </cell>
        </row>
        <row r="81">
          <cell r="AK81">
            <v>41548</v>
          </cell>
          <cell r="AL81">
            <v>2081.1999999999998</v>
          </cell>
          <cell r="AN81">
            <v>2081.1999999999998</v>
          </cell>
        </row>
        <row r="82">
          <cell r="AK82">
            <v>41579</v>
          </cell>
          <cell r="AL82">
            <v>1179.75</v>
          </cell>
          <cell r="AN82">
            <v>1179.75</v>
          </cell>
        </row>
        <row r="83">
          <cell r="AK83">
            <v>41609</v>
          </cell>
          <cell r="AL83">
            <v>752.125</v>
          </cell>
          <cell r="AN83">
            <v>752.125</v>
          </cell>
        </row>
        <row r="84">
          <cell r="AK84">
            <v>41640</v>
          </cell>
          <cell r="AL84">
            <v>584.25</v>
          </cell>
          <cell r="AN84">
            <v>584.25</v>
          </cell>
        </row>
        <row r="85">
          <cell r="AK85">
            <v>41671</v>
          </cell>
          <cell r="AL85">
            <v>-881.5</v>
          </cell>
          <cell r="AN85">
            <v>-881.5</v>
          </cell>
        </row>
        <row r="86">
          <cell r="AK86">
            <v>41699</v>
          </cell>
          <cell r="AL86">
            <v>-202.125</v>
          </cell>
          <cell r="AN86">
            <v>-202.125</v>
          </cell>
        </row>
        <row r="87">
          <cell r="AK87">
            <v>41730</v>
          </cell>
          <cell r="AL87">
            <v>-1770.25</v>
          </cell>
          <cell r="AN87">
            <v>-1770.25</v>
          </cell>
        </row>
        <row r="88">
          <cell r="AK88">
            <v>41760</v>
          </cell>
          <cell r="AL88">
            <v>-1158.9000000000001</v>
          </cell>
          <cell r="AN88">
            <v>-1158.9000000000001</v>
          </cell>
        </row>
        <row r="89">
          <cell r="AK89">
            <v>41791</v>
          </cell>
          <cell r="AL89">
            <v>-1831.1</v>
          </cell>
          <cell r="AN89">
            <v>-1831.1</v>
          </cell>
        </row>
        <row r="90">
          <cell r="AK90">
            <v>41821</v>
          </cell>
          <cell r="AL90">
            <v>-909.5</v>
          </cell>
          <cell r="AN90">
            <v>-909.5</v>
          </cell>
        </row>
        <row r="91">
          <cell r="AK91">
            <v>41852</v>
          </cell>
          <cell r="AL91">
            <v>-736.6</v>
          </cell>
          <cell r="AN91">
            <v>-736.6</v>
          </cell>
        </row>
        <row r="92">
          <cell r="AK92">
            <v>41883</v>
          </cell>
          <cell r="AL92">
            <v>-143.9</v>
          </cell>
          <cell r="AN92">
            <v>-143.9</v>
          </cell>
        </row>
        <row r="93">
          <cell r="AK93">
            <v>41913</v>
          </cell>
          <cell r="AL93">
            <v>2081.1999999999998</v>
          </cell>
          <cell r="AN93">
            <v>2081.1999999999998</v>
          </cell>
        </row>
        <row r="94">
          <cell r="AK94">
            <v>41944</v>
          </cell>
          <cell r="AL94">
            <v>1179.75</v>
          </cell>
          <cell r="AN94">
            <v>1179.75</v>
          </cell>
        </row>
        <row r="95">
          <cell r="AK95">
            <v>41974</v>
          </cell>
          <cell r="AL95">
            <v>752.125</v>
          </cell>
          <cell r="AN95">
            <v>752.125</v>
          </cell>
        </row>
        <row r="98">
          <cell r="AK98" t="str">
            <v>Gross Unbilled Sales Input (Use the Actual Gross Unbilled Prior to the Forecast Period Started) - For Regular Base Customers</v>
          </cell>
        </row>
        <row r="100">
          <cell r="AL100" t="str">
            <v>1A</v>
          </cell>
          <cell r="AM100" t="str">
            <v>T1A</v>
          </cell>
          <cell r="AN100" t="str">
            <v>1B</v>
          </cell>
          <cell r="AO100" t="str">
            <v>T1B</v>
          </cell>
          <cell r="AP100">
            <v>3</v>
          </cell>
          <cell r="AQ100" t="str">
            <v>T3</v>
          </cell>
          <cell r="AR100" t="str">
            <v>2-1</v>
          </cell>
          <cell r="AS100" t="str">
            <v>T2-1</v>
          </cell>
          <cell r="AT100" t="str">
            <v>2-2</v>
          </cell>
          <cell r="AU100" t="str">
            <v>T2-2</v>
          </cell>
          <cell r="AV100" t="str">
            <v>4a</v>
          </cell>
          <cell r="AW100" t="str">
            <v>T4A</v>
          </cell>
          <cell r="AX100" t="str">
            <v>4b</v>
          </cell>
          <cell r="AY100" t="str">
            <v>T4B</v>
          </cell>
          <cell r="AZ100">
            <v>7</v>
          </cell>
          <cell r="BA100" t="str">
            <v>T7</v>
          </cell>
          <cell r="BB100">
            <v>14</v>
          </cell>
        </row>
        <row r="103">
          <cell r="AK103">
            <v>39448</v>
          </cell>
        </row>
        <row r="104">
          <cell r="AK104">
            <v>39479</v>
          </cell>
        </row>
        <row r="105">
          <cell r="AK105">
            <v>39508</v>
          </cell>
        </row>
        <row r="106">
          <cell r="AK106">
            <v>39539</v>
          </cell>
        </row>
        <row r="107">
          <cell r="AK107">
            <v>39569</v>
          </cell>
        </row>
        <row r="108">
          <cell r="AK108">
            <v>39600</v>
          </cell>
        </row>
        <row r="109">
          <cell r="AK109">
            <v>39630</v>
          </cell>
        </row>
        <row r="110">
          <cell r="AK110">
            <v>39661</v>
          </cell>
        </row>
        <row r="111">
          <cell r="AK111">
            <v>39692</v>
          </cell>
          <cell r="AL111">
            <v>29905.242543704688</v>
          </cell>
          <cell r="AM111">
            <v>5306.1082133207919</v>
          </cell>
          <cell r="AN111">
            <v>115135.93392161686</v>
          </cell>
          <cell r="AO111">
            <v>12197.065311513543</v>
          </cell>
          <cell r="AP111">
            <v>27725.048063876395</v>
          </cell>
          <cell r="AQ111">
            <v>0</v>
          </cell>
          <cell r="AR111">
            <v>30217.096097756101</v>
          </cell>
          <cell r="AS111">
            <v>20247.426875517358</v>
          </cell>
          <cell r="AT111">
            <v>13722.548343363274</v>
          </cell>
          <cell r="AU111">
            <v>5145.5112356365489</v>
          </cell>
          <cell r="AV111">
            <v>16172.84695554202</v>
          </cell>
          <cell r="AW111">
            <v>4372.3721877029111</v>
          </cell>
          <cell r="AX111">
            <v>1027.2341668638951</v>
          </cell>
          <cell r="AY111">
            <v>503.07835931024266</v>
          </cell>
          <cell r="AZ111">
            <v>155.86885205629812</v>
          </cell>
          <cell r="BA111">
            <v>0</v>
          </cell>
          <cell r="BB111">
            <v>3478.6188722190441</v>
          </cell>
        </row>
        <row r="112">
          <cell r="AK112">
            <v>39722</v>
          </cell>
        </row>
        <row r="113">
          <cell r="AK113">
            <v>39753</v>
          </cell>
        </row>
        <row r="114">
          <cell r="AK114">
            <v>39783</v>
          </cell>
        </row>
        <row r="116">
          <cell r="AK116" t="str">
            <v>Gross Unbilled Sales Input (Use the Actual Gross Unbilled Prior to the Forecast Period Started) - For Added Load Customers</v>
          </cell>
        </row>
        <row r="118">
          <cell r="AL118" t="str">
            <v>1A</v>
          </cell>
          <cell r="AM118" t="str">
            <v>T1A</v>
          </cell>
          <cell r="AN118" t="str">
            <v>1B</v>
          </cell>
          <cell r="AO118" t="str">
            <v>T1B</v>
          </cell>
          <cell r="AP118">
            <v>3</v>
          </cell>
          <cell r="AQ118" t="str">
            <v>T3</v>
          </cell>
          <cell r="AR118" t="str">
            <v>2-1</v>
          </cell>
          <cell r="AS118" t="str">
            <v>T2-1</v>
          </cell>
          <cell r="AT118" t="str">
            <v>2-2</v>
          </cell>
          <cell r="AU118" t="str">
            <v>T2-2</v>
          </cell>
          <cell r="AV118" t="str">
            <v>4a</v>
          </cell>
          <cell r="AW118" t="str">
            <v>T4A</v>
          </cell>
          <cell r="AX118" t="str">
            <v>4b</v>
          </cell>
          <cell r="AY118" t="str">
            <v>T4B</v>
          </cell>
          <cell r="AZ118">
            <v>7</v>
          </cell>
          <cell r="BA118" t="str">
            <v>T7</v>
          </cell>
          <cell r="BB118">
            <v>14</v>
          </cell>
        </row>
        <row r="121">
          <cell r="AK121">
            <v>39448</v>
          </cell>
        </row>
        <row r="122">
          <cell r="AK122">
            <v>39479</v>
          </cell>
        </row>
        <row r="123">
          <cell r="AK123">
            <v>39508</v>
          </cell>
        </row>
        <row r="124">
          <cell r="AK124">
            <v>39539</v>
          </cell>
        </row>
        <row r="125">
          <cell r="AK125">
            <v>39569</v>
          </cell>
        </row>
        <row r="126">
          <cell r="AK126">
            <v>39600</v>
          </cell>
        </row>
        <row r="127">
          <cell r="AK127">
            <v>39630</v>
          </cell>
        </row>
        <row r="128">
          <cell r="AK128">
            <v>39661</v>
          </cell>
        </row>
        <row r="129">
          <cell r="AK129">
            <v>39692</v>
          </cell>
        </row>
        <row r="130">
          <cell r="AK130">
            <v>39722</v>
          </cell>
        </row>
        <row r="131">
          <cell r="AK131">
            <v>39753</v>
          </cell>
        </row>
        <row r="132">
          <cell r="AK132">
            <v>39783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N to CD check"/>
      <sheetName val="Equity and MI"/>
      <sheetName val="Inc Stmt"/>
      <sheetName val="Bal Sheet"/>
      <sheetName val="IS vs BS Tie-Out"/>
      <sheetName val="Reclass Accts"/>
      <sheetName val="Ret Earn"/>
    </sheetNames>
    <sheetDataSet>
      <sheetData sheetId="0">
        <row r="3">
          <cell r="B3" t="str">
            <v>As of: March 31, 2012</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N to CD check"/>
      <sheetName val="Equity and MI"/>
      <sheetName val="Inc Stmt"/>
      <sheetName val="Bal Sheet"/>
      <sheetName val="IS vs BS Tie-Out"/>
      <sheetName val="Reclass Accts"/>
      <sheetName val="Ret Earn"/>
    </sheetNames>
    <sheetDataSet>
      <sheetData sheetId="0">
        <row r="3">
          <cell r="B3" t="str">
            <v>As of: March 31, 2012</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CONTENT"/>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s>
    <sheetDataSet>
      <sheetData sheetId="0" refreshError="1"/>
      <sheetData sheetId="1"/>
      <sheetData sheetId="2"/>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nd qtr"/>
      <sheetName val="1st qtr"/>
      <sheetName val="3rd qtr"/>
      <sheetName val="worksheet"/>
      <sheetName val="PS 6866"/>
    </sheetNames>
    <sheetDataSet>
      <sheetData sheetId="0" refreshError="1">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2nd qtr"/>
      <sheetName val="1st qtr"/>
      <sheetName val="3rd qtr"/>
      <sheetName val="worksheet"/>
      <sheetName val="PS 6866"/>
    </sheetNames>
    <sheetDataSet>
      <sheetData sheetId="0" refreshError="1">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A"/>
      <sheetName val="MINTAKE"/>
    </sheetNames>
    <sheetDataSet>
      <sheetData sheetId="0" refreshError="1">
        <row r="12">
          <cell r="Q12" t="str">
            <v>SPP TRANSCO 2000 SUMMER INJECTION STRATEGY</v>
          </cell>
          <cell r="AT12">
            <v>36626.485423726852</v>
          </cell>
        </row>
        <row r="16">
          <cell r="U16" t="str">
            <v>Apr-00</v>
          </cell>
          <cell r="Y16" t="str">
            <v>May-00</v>
          </cell>
          <cell r="AC16" t="str">
            <v>Jun-00</v>
          </cell>
          <cell r="AG16" t="str">
            <v>Jul-00</v>
          </cell>
          <cell r="AK16" t="str">
            <v xml:space="preserve"> Aug-00</v>
          </cell>
          <cell r="AO16" t="str">
            <v xml:space="preserve"> Sep-00</v>
          </cell>
          <cell r="AS16" t="str">
            <v>Oct-00</v>
          </cell>
        </row>
        <row r="18">
          <cell r="R18" t="str">
            <v xml:space="preserve"> BAL 1/</v>
          </cell>
          <cell r="S18" t="str">
            <v>% FULL</v>
          </cell>
          <cell r="T18" t="str">
            <v xml:space="preserve">END BAL </v>
          </cell>
          <cell r="U18" t="str">
            <v>% FULL</v>
          </cell>
          <cell r="V18" t="str">
            <v>AVG RATE</v>
          </cell>
          <cell r="X18" t="str">
            <v>END BAL</v>
          </cell>
          <cell r="Y18" t="str">
            <v>% FULL</v>
          </cell>
          <cell r="Z18" t="str">
            <v>AVG RATE</v>
          </cell>
          <cell r="AB18" t="str">
            <v>END BAL</v>
          </cell>
          <cell r="AC18" t="str">
            <v>% FULL</v>
          </cell>
          <cell r="AD18" t="str">
            <v>AVG RATE</v>
          </cell>
          <cell r="AE18" t="str">
            <v xml:space="preserve"> </v>
          </cell>
          <cell r="AF18" t="str">
            <v>END BAL</v>
          </cell>
          <cell r="AG18" t="str">
            <v>% FULL</v>
          </cell>
          <cell r="AH18" t="str">
            <v>AVG RATE</v>
          </cell>
          <cell r="AJ18" t="str">
            <v>END BAL</v>
          </cell>
          <cell r="AK18" t="str">
            <v>% FULL</v>
          </cell>
          <cell r="AL18" t="str">
            <v>AVG RATE</v>
          </cell>
          <cell r="AN18" t="str">
            <v>END BAL</v>
          </cell>
          <cell r="AO18" t="str">
            <v>% FULL</v>
          </cell>
          <cell r="AP18" t="str">
            <v>AVG RATE</v>
          </cell>
          <cell r="AR18" t="str">
            <v>END BAL</v>
          </cell>
          <cell r="AS18" t="str">
            <v>% FULL</v>
          </cell>
          <cell r="AT18" t="str">
            <v>AVG RATE</v>
          </cell>
        </row>
        <row r="19">
          <cell r="T19">
            <v>30</v>
          </cell>
          <cell r="X19">
            <v>31</v>
          </cell>
          <cell r="AB19">
            <v>30</v>
          </cell>
          <cell r="AE19" t="str">
            <v xml:space="preserve"> </v>
          </cell>
          <cell r="AF19">
            <v>31</v>
          </cell>
          <cell r="AJ19">
            <v>31</v>
          </cell>
          <cell r="AN19">
            <v>30</v>
          </cell>
          <cell r="AR19">
            <v>31</v>
          </cell>
        </row>
        <row r="20">
          <cell r="V20" t="str">
            <v>(Net)</v>
          </cell>
          <cell r="Z20" t="str">
            <v>(Net)</v>
          </cell>
          <cell r="AD20" t="str">
            <v>(Net)</v>
          </cell>
          <cell r="AE20" t="str">
            <v xml:space="preserve"> </v>
          </cell>
          <cell r="AH20" t="str">
            <v>(Net)</v>
          </cell>
          <cell r="AL20" t="str">
            <v>(Net)</v>
          </cell>
          <cell r="AP20" t="str">
            <v>(Net)</v>
          </cell>
          <cell r="AT20" t="str">
            <v>(Net)</v>
          </cell>
        </row>
        <row r="21">
          <cell r="R21" t="str">
            <v xml:space="preserve"> </v>
          </cell>
          <cell r="T21" t="str">
            <v xml:space="preserve"> </v>
          </cell>
          <cell r="V21" t="str">
            <v xml:space="preserve"> </v>
          </cell>
          <cell r="X21" t="str">
            <v xml:space="preserve"> </v>
          </cell>
          <cell r="Z21" t="str">
            <v xml:space="preserve"> </v>
          </cell>
          <cell r="AB21" t="str">
            <v xml:space="preserve"> </v>
          </cell>
          <cell r="AD21" t="str">
            <v xml:space="preserve"> </v>
          </cell>
          <cell r="AE21" t="str">
            <v xml:space="preserve"> </v>
          </cell>
          <cell r="AF21" t="str">
            <v xml:space="preserve"> </v>
          </cell>
          <cell r="AH21" t="str">
            <v xml:space="preserve"> </v>
          </cell>
          <cell r="AJ21" t="str">
            <v xml:space="preserve"> </v>
          </cell>
          <cell r="AL21" t="str">
            <v xml:space="preserve"> </v>
          </cell>
          <cell r="AN21" t="str">
            <v xml:space="preserve"> </v>
          </cell>
          <cell r="AP21" t="str">
            <v xml:space="preserve"> </v>
          </cell>
          <cell r="AR21" t="str">
            <v xml:space="preserve"> </v>
          </cell>
          <cell r="AT21" t="str">
            <v xml:space="preserve"> </v>
          </cell>
        </row>
        <row r="22">
          <cell r="Q22" t="str">
            <v>GSS</v>
          </cell>
          <cell r="R22">
            <v>480</v>
          </cell>
          <cell r="S22">
            <v>4.3130559798724051E-2</v>
          </cell>
          <cell r="T22">
            <v>855</v>
          </cell>
          <cell r="U22">
            <v>7.6826309641477228E-2</v>
          </cell>
          <cell r="V22">
            <v>12.5</v>
          </cell>
          <cell r="X22">
            <v>2560</v>
          </cell>
          <cell r="Y22">
            <v>0.23002965225986163</v>
          </cell>
          <cell r="Z22">
            <v>55</v>
          </cell>
          <cell r="AB22">
            <v>4210</v>
          </cell>
          <cell r="AC22">
            <v>0.37829095156797554</v>
          </cell>
          <cell r="AD22">
            <v>55</v>
          </cell>
          <cell r="AE22" t="str">
            <v xml:space="preserve"> </v>
          </cell>
          <cell r="AF22">
            <v>5822</v>
          </cell>
          <cell r="AG22">
            <v>0.52313774822535719</v>
          </cell>
          <cell r="AH22">
            <v>52</v>
          </cell>
          <cell r="AJ22">
            <v>7434</v>
          </cell>
          <cell r="AK22">
            <v>0.66798454488273884</v>
          </cell>
          <cell r="AL22">
            <v>52</v>
          </cell>
          <cell r="AN22">
            <v>8994</v>
          </cell>
          <cell r="AO22">
            <v>0.80815886422859196</v>
          </cell>
          <cell r="AP22">
            <v>52</v>
          </cell>
          <cell r="AR22">
            <v>10606</v>
          </cell>
          <cell r="AS22">
            <v>0.9530056608859736</v>
          </cell>
          <cell r="AT22">
            <v>52</v>
          </cell>
        </row>
        <row r="23">
          <cell r="AE23" t="str">
            <v xml:space="preserve"> </v>
          </cell>
        </row>
        <row r="24">
          <cell r="Q24" t="str">
            <v>LSS</v>
          </cell>
          <cell r="R24">
            <v>0</v>
          </cell>
          <cell r="S24">
            <v>0</v>
          </cell>
          <cell r="T24">
            <v>287.10000000000002</v>
          </cell>
          <cell r="U24">
            <v>8.5602857602881458E-2</v>
          </cell>
          <cell r="V24">
            <v>9.57</v>
          </cell>
          <cell r="X24">
            <v>865.93200000000002</v>
          </cell>
          <cell r="Y24">
            <v>0.25818966802430632</v>
          </cell>
          <cell r="Z24">
            <v>18.672000000000001</v>
          </cell>
          <cell r="AB24">
            <v>1426.0920000000001</v>
          </cell>
          <cell r="AC24">
            <v>0.42520916198052394</v>
          </cell>
          <cell r="AD24">
            <v>18.672000000000001</v>
          </cell>
          <cell r="AE24" t="str">
            <v xml:space="preserve"> </v>
          </cell>
          <cell r="AF24">
            <v>1911.924</v>
          </cell>
          <cell r="AG24">
            <v>0.57006672908231115</v>
          </cell>
          <cell r="AH24">
            <v>15.672000000000001</v>
          </cell>
          <cell r="AJ24">
            <v>2397.7559999999999</v>
          </cell>
          <cell r="AK24">
            <v>0.71492429618409825</v>
          </cell>
          <cell r="AL24">
            <v>15.672000000000001</v>
          </cell>
          <cell r="AN24">
            <v>2867.9159999999997</v>
          </cell>
          <cell r="AO24">
            <v>0.85510903854066644</v>
          </cell>
          <cell r="AP24">
            <v>15.672000000000001</v>
          </cell>
          <cell r="AR24">
            <v>3353.7479999999996</v>
          </cell>
          <cell r="AS24">
            <v>0.99996660564245365</v>
          </cell>
          <cell r="AT24">
            <v>15.672000000000001</v>
          </cell>
        </row>
        <row r="25">
          <cell r="R25" t="str">
            <v xml:space="preserve"> </v>
          </cell>
          <cell r="T25" t="str">
            <v xml:space="preserve"> </v>
          </cell>
          <cell r="V25" t="str">
            <v xml:space="preserve"> </v>
          </cell>
          <cell r="X25" t="str">
            <v xml:space="preserve"> </v>
          </cell>
          <cell r="Z25" t="str">
            <v xml:space="preserve"> </v>
          </cell>
          <cell r="AB25" t="str">
            <v xml:space="preserve"> </v>
          </cell>
          <cell r="AD25" t="str">
            <v xml:space="preserve"> </v>
          </cell>
          <cell r="AE25" t="str">
            <v xml:space="preserve"> </v>
          </cell>
          <cell r="AF25" t="str">
            <v xml:space="preserve"> </v>
          </cell>
          <cell r="AH25" t="str">
            <v xml:space="preserve"> </v>
          </cell>
          <cell r="AJ25" t="str">
            <v xml:space="preserve"> </v>
          </cell>
          <cell r="AL25" t="str">
            <v xml:space="preserve"> </v>
          </cell>
          <cell r="AN25" t="str">
            <v xml:space="preserve"> </v>
          </cell>
          <cell r="AP25" t="str">
            <v xml:space="preserve"> </v>
          </cell>
          <cell r="AR25" t="str">
            <v xml:space="preserve"> </v>
          </cell>
          <cell r="AT25" t="str">
            <v xml:space="preserve"> </v>
          </cell>
        </row>
        <row r="26">
          <cell r="Q26" t="str">
            <v>S-2</v>
          </cell>
          <cell r="R26">
            <v>0</v>
          </cell>
          <cell r="S26">
            <v>0</v>
          </cell>
          <cell r="T26">
            <v>0</v>
          </cell>
          <cell r="U26">
            <v>0</v>
          </cell>
          <cell r="V26">
            <v>0</v>
          </cell>
          <cell r="X26">
            <v>347.2</v>
          </cell>
          <cell r="Y26">
            <v>0.16857208471524088</v>
          </cell>
          <cell r="Z26">
            <v>11.2</v>
          </cell>
          <cell r="AB26">
            <v>683.2</v>
          </cell>
          <cell r="AC26">
            <v>0.33170636024611916</v>
          </cell>
          <cell r="AD26">
            <v>11.2</v>
          </cell>
          <cell r="AE26" t="str">
            <v xml:space="preserve"> </v>
          </cell>
          <cell r="AF26">
            <v>1030.4000000000001</v>
          </cell>
          <cell r="AG26">
            <v>0.50027844496136009</v>
          </cell>
          <cell r="AH26">
            <v>11.2</v>
          </cell>
          <cell r="AJ26">
            <v>1377.6000000000001</v>
          </cell>
          <cell r="AK26">
            <v>0.66885052967660097</v>
          </cell>
          <cell r="AL26">
            <v>11.2</v>
          </cell>
          <cell r="AN26">
            <v>1713.6000000000001</v>
          </cell>
          <cell r="AO26">
            <v>0.83198480520747931</v>
          </cell>
          <cell r="AP26">
            <v>11.2</v>
          </cell>
          <cell r="AR26">
            <v>2060.1800000000003</v>
          </cell>
          <cell r="AS26">
            <v>1.0002558683428715</v>
          </cell>
          <cell r="AT26">
            <v>11.18</v>
          </cell>
        </row>
        <row r="27">
          <cell r="AE27" t="str">
            <v xml:space="preserve"> </v>
          </cell>
        </row>
        <row r="28">
          <cell r="Q28" t="str">
            <v>SS-1</v>
          </cell>
          <cell r="R28">
            <v>0</v>
          </cell>
          <cell r="S28">
            <v>0</v>
          </cell>
          <cell r="T28">
            <v>113.7</v>
          </cell>
          <cell r="U28">
            <v>0.10503396282887778</v>
          </cell>
          <cell r="V28">
            <v>3.79</v>
          </cell>
          <cell r="X28">
            <v>293.5</v>
          </cell>
          <cell r="Y28">
            <v>0.27112988645800901</v>
          </cell>
          <cell r="Z28">
            <v>5.8</v>
          </cell>
          <cell r="AB28">
            <v>467.5</v>
          </cell>
          <cell r="AC28">
            <v>0.43186787706684571</v>
          </cell>
          <cell r="AD28">
            <v>5.8</v>
          </cell>
          <cell r="AE28" t="str">
            <v xml:space="preserve"> </v>
          </cell>
          <cell r="AF28">
            <v>622.5</v>
          </cell>
          <cell r="AG28">
            <v>0.57505401812644164</v>
          </cell>
          <cell r="AH28">
            <v>5</v>
          </cell>
          <cell r="AJ28">
            <v>777.5</v>
          </cell>
          <cell r="AK28">
            <v>0.71824015918603756</v>
          </cell>
          <cell r="AL28">
            <v>5</v>
          </cell>
          <cell r="AN28">
            <v>927.5</v>
          </cell>
          <cell r="AO28">
            <v>0.85680739246951743</v>
          </cell>
          <cell r="AP28">
            <v>5</v>
          </cell>
          <cell r="AR28">
            <v>1082.5</v>
          </cell>
          <cell r="AS28">
            <v>0.99999353352911335</v>
          </cell>
          <cell r="AT28">
            <v>5</v>
          </cell>
        </row>
        <row r="30">
          <cell r="Q30" t="str">
            <v xml:space="preserve">WSS  </v>
          </cell>
          <cell r="R30">
            <v>4000</v>
          </cell>
          <cell r="S30">
            <v>0.8889639569563651</v>
          </cell>
          <cell r="T30">
            <v>4000</v>
          </cell>
          <cell r="U30">
            <v>0.8889639569563651</v>
          </cell>
          <cell r="V30">
            <v>0</v>
          </cell>
          <cell r="X30">
            <v>4000</v>
          </cell>
          <cell r="Y30">
            <v>0.8889639569563651</v>
          </cell>
          <cell r="Z30">
            <v>0</v>
          </cell>
          <cell r="AB30">
            <v>4000</v>
          </cell>
          <cell r="AC30">
            <v>0.8889639569563651</v>
          </cell>
          <cell r="AD30">
            <v>0</v>
          </cell>
          <cell r="AE30" t="str">
            <v xml:space="preserve"> </v>
          </cell>
          <cell r="AF30">
            <v>4000</v>
          </cell>
          <cell r="AG30">
            <v>0.8889639569563651</v>
          </cell>
          <cell r="AH30">
            <v>0</v>
          </cell>
          <cell r="AJ30">
            <v>4000</v>
          </cell>
          <cell r="AK30">
            <v>0.8889639569563651</v>
          </cell>
          <cell r="AL30">
            <v>0</v>
          </cell>
          <cell r="AN30">
            <v>4000</v>
          </cell>
          <cell r="AO30">
            <v>0.8889639569563651</v>
          </cell>
          <cell r="AP30">
            <v>0</v>
          </cell>
          <cell r="AR30">
            <v>4000</v>
          </cell>
          <cell r="AS30">
            <v>0.8889639569563651</v>
          </cell>
          <cell r="AT30">
            <v>0</v>
          </cell>
        </row>
        <row r="31">
          <cell r="AE31" t="str">
            <v xml:space="preserve"> </v>
          </cell>
        </row>
        <row r="32">
          <cell r="Q32" t="str">
            <v>HATTIES</v>
          </cell>
          <cell r="R32">
            <v>250</v>
          </cell>
          <cell r="S32">
            <v>0.625</v>
          </cell>
          <cell r="T32">
            <v>250</v>
          </cell>
          <cell r="U32">
            <v>0.625</v>
          </cell>
          <cell r="V32">
            <v>0</v>
          </cell>
          <cell r="X32">
            <v>250</v>
          </cell>
          <cell r="Y32">
            <v>0.625</v>
          </cell>
          <cell r="Z32">
            <v>0</v>
          </cell>
          <cell r="AB32">
            <v>250</v>
          </cell>
          <cell r="AC32">
            <v>0.625</v>
          </cell>
          <cell r="AD32">
            <v>0</v>
          </cell>
          <cell r="AE32" t="str">
            <v xml:space="preserve"> </v>
          </cell>
          <cell r="AF32">
            <v>250</v>
          </cell>
          <cell r="AG32">
            <v>0.625</v>
          </cell>
          <cell r="AH32">
            <v>0</v>
          </cell>
          <cell r="AJ32">
            <v>250</v>
          </cell>
          <cell r="AK32">
            <v>0.625</v>
          </cell>
          <cell r="AL32">
            <v>0</v>
          </cell>
          <cell r="AN32">
            <v>250</v>
          </cell>
          <cell r="AO32">
            <v>0.625</v>
          </cell>
          <cell r="AP32">
            <v>0</v>
          </cell>
          <cell r="AR32">
            <v>250</v>
          </cell>
          <cell r="AS32">
            <v>0.625</v>
          </cell>
          <cell r="AT32">
            <v>0</v>
          </cell>
        </row>
        <row r="33">
          <cell r="AE33" t="str">
            <v xml:space="preserve"> </v>
          </cell>
        </row>
        <row r="34">
          <cell r="Q34" t="str">
            <v>SUMMARY TRANSCO</v>
          </cell>
          <cell r="T34" t="str">
            <v>SPOT/FIRM PRODUCER</v>
          </cell>
        </row>
        <row r="35">
          <cell r="Q35" t="str">
            <v>MONTHLY INJECTION:</v>
          </cell>
          <cell r="S35" t="str">
            <v>DAILY:</v>
          </cell>
          <cell r="T35" t="str">
            <v>SUPPLIES</v>
          </cell>
          <cell r="V35">
            <v>25.86</v>
          </cell>
          <cell r="Z35">
            <v>90.671999999999997</v>
          </cell>
          <cell r="AD35">
            <v>90.671999999999997</v>
          </cell>
          <cell r="AH35">
            <v>83.872</v>
          </cell>
          <cell r="AL35">
            <v>83.872</v>
          </cell>
          <cell r="AP35">
            <v>83.872</v>
          </cell>
          <cell r="AT35">
            <v>83.852000000000004</v>
          </cell>
        </row>
        <row r="36">
          <cell r="V36" t="str">
            <v>-</v>
          </cell>
          <cell r="Z36" t="str">
            <v>-</v>
          </cell>
          <cell r="AD36" t="str">
            <v>-</v>
          </cell>
          <cell r="AH36" t="str">
            <v>-</v>
          </cell>
          <cell r="AL36" t="str">
            <v>-</v>
          </cell>
          <cell r="AP36" t="str">
            <v>-</v>
          </cell>
          <cell r="AT36" t="str">
            <v>-</v>
          </cell>
        </row>
        <row r="37">
          <cell r="T37" t="str">
            <v>TOTAL</v>
          </cell>
          <cell r="V37">
            <v>25.86</v>
          </cell>
          <cell r="Z37">
            <v>90.671999999999997</v>
          </cell>
          <cell r="AD37">
            <v>90.671999999999997</v>
          </cell>
          <cell r="AH37">
            <v>83.872</v>
          </cell>
          <cell r="AL37">
            <v>83.872</v>
          </cell>
          <cell r="AP37">
            <v>83.872</v>
          </cell>
          <cell r="AT37">
            <v>83.852000000000004</v>
          </cell>
        </row>
        <row r="40">
          <cell r="T40" t="str">
            <v>SPOT/FIRM PRODUCER</v>
          </cell>
        </row>
        <row r="41">
          <cell r="S41" t="str">
            <v>MONTHLY:</v>
          </cell>
          <cell r="T41" t="str">
            <v>SUPPLIES</v>
          </cell>
          <cell r="V41">
            <v>775.8</v>
          </cell>
          <cell r="Z41">
            <v>2810.8319999999999</v>
          </cell>
          <cell r="AD41">
            <v>2720.16</v>
          </cell>
          <cell r="AH41">
            <v>2600.0320000000002</v>
          </cell>
          <cell r="AL41">
            <v>2600.0320000000002</v>
          </cell>
          <cell r="AP41">
            <v>2516.16</v>
          </cell>
          <cell r="AT41">
            <v>2599.4120000000003</v>
          </cell>
        </row>
        <row r="42">
          <cell r="V42" t="str">
            <v>-</v>
          </cell>
          <cell r="Z42" t="str">
            <v>-</v>
          </cell>
          <cell r="AD42" t="str">
            <v>-</v>
          </cell>
          <cell r="AH42" t="str">
            <v>-</v>
          </cell>
          <cell r="AL42" t="str">
            <v>-</v>
          </cell>
          <cell r="AP42" t="str">
            <v>-</v>
          </cell>
          <cell r="AT42" t="str">
            <v>-</v>
          </cell>
        </row>
        <row r="43">
          <cell r="T43" t="str">
            <v>TOTAL</v>
          </cell>
          <cell r="V43">
            <v>775.8</v>
          </cell>
          <cell r="Z43">
            <v>2810.8319999999999</v>
          </cell>
          <cell r="AD43">
            <v>2720.16</v>
          </cell>
          <cell r="AH43">
            <v>2600.0320000000002</v>
          </cell>
          <cell r="AL43">
            <v>2600.0320000000002</v>
          </cell>
          <cell r="AP43">
            <v>2516.16</v>
          </cell>
          <cell r="AT43">
            <v>2599.4120000000003</v>
          </cell>
        </row>
        <row r="46">
          <cell r="Q46" t="str">
            <v>1/  ESTIMATED STARTING APRIL 1 BALANCES</v>
          </cell>
        </row>
        <row r="49">
          <cell r="AB49" t="str">
            <v>RATCHETS:</v>
          </cell>
          <cell r="AC49" t="str">
            <v>0-50%</v>
          </cell>
          <cell r="AD49" t="str">
            <v>51-100%</v>
          </cell>
          <cell r="AE49" t="str">
            <v>INJECTION PERIOD</v>
          </cell>
        </row>
        <row r="51">
          <cell r="AB51" t="str">
            <v>GSS</v>
          </cell>
          <cell r="AC51">
            <v>61829</v>
          </cell>
          <cell r="AD51">
            <v>52006</v>
          </cell>
          <cell r="AE51" t="str">
            <v xml:space="preserve"> 12 MONTHS</v>
          </cell>
        </row>
        <row r="52">
          <cell r="AB52" t="str">
            <v>LSS</v>
          </cell>
          <cell r="AC52">
            <v>18633</v>
          </cell>
          <cell r="AD52">
            <v>15672</v>
          </cell>
          <cell r="AE52" t="str">
            <v xml:space="preserve"> 4/1 - 10/31</v>
          </cell>
        </row>
        <row r="53">
          <cell r="T53" t="str">
            <v xml:space="preserve"> </v>
          </cell>
          <cell r="U53" t="str">
            <v xml:space="preserve"> </v>
          </cell>
          <cell r="AB53" t="str">
            <v>WSS</v>
          </cell>
          <cell r="AC53">
            <v>85859.459999999992</v>
          </cell>
          <cell r="AD53">
            <v>72218.159999999989</v>
          </cell>
          <cell r="AE53" t="str">
            <v xml:space="preserve"> 12 MONTHS</v>
          </cell>
        </row>
        <row r="54">
          <cell r="AB54" t="str">
            <v>SS-1</v>
          </cell>
          <cell r="AC54">
            <v>6013</v>
          </cell>
          <cell r="AD54">
            <v>5058</v>
          </cell>
          <cell r="AE54" t="str">
            <v xml:space="preserve"> 4/1 - 10/31</v>
          </cell>
        </row>
        <row r="55">
          <cell r="AB55" t="str">
            <v>S-2</v>
          </cell>
          <cell r="AC55">
            <v>17679</v>
          </cell>
          <cell r="AD55">
            <v>17679</v>
          </cell>
          <cell r="AE55" t="str">
            <v xml:space="preserve"> 4/16 - 11/15</v>
          </cell>
        </row>
        <row r="56">
          <cell r="AB56" t="str">
            <v>HATTIES</v>
          </cell>
          <cell r="AC56">
            <v>20000</v>
          </cell>
          <cell r="AD56">
            <v>20000</v>
          </cell>
          <cell r="AE56" t="str">
            <v xml:space="preserve"> 12 MONTHS</v>
          </cell>
        </row>
        <row r="61">
          <cell r="X61" t="str">
            <v xml:space="preserve"> </v>
          </cell>
          <cell r="AA61" t="str">
            <v xml:space="preserve"> </v>
          </cell>
          <cell r="AB61" t="str">
            <v xml:space="preserve"> </v>
          </cell>
          <cell r="AF61" t="str">
            <v xml:space="preserve"> </v>
          </cell>
          <cell r="AI61" t="str">
            <v xml:space="preserve"> </v>
          </cell>
          <cell r="AJ61" t="str">
            <v xml:space="preserve"> </v>
          </cell>
          <cell r="AN61" t="str">
            <v xml:space="preserve"> </v>
          </cell>
          <cell r="AR61" t="str">
            <v xml:space="preserve"> </v>
          </cell>
        </row>
        <row r="70">
          <cell r="Q70" t="str">
            <v>SPP CNG 2000 SUMMER INJECTION STRATEGY</v>
          </cell>
          <cell r="AT70">
            <v>36626.485423726852</v>
          </cell>
        </row>
        <row r="74">
          <cell r="U74" t="str">
            <v>Apr-00</v>
          </cell>
          <cell r="Y74" t="str">
            <v>May-00</v>
          </cell>
          <cell r="AC74" t="str">
            <v>Jun-00</v>
          </cell>
          <cell r="AG74" t="str">
            <v>Jul-00</v>
          </cell>
          <cell r="AK74" t="str">
            <v>Aug-00</v>
          </cell>
          <cell r="AO74" t="str">
            <v>Sep-00</v>
          </cell>
          <cell r="AS74" t="str">
            <v>Oct-00</v>
          </cell>
          <cell r="AW74" t="str">
            <v>Nov-00</v>
          </cell>
        </row>
        <row r="76">
          <cell r="R76" t="str">
            <v xml:space="preserve">BAL </v>
          </cell>
          <cell r="S76" t="str">
            <v>% FULL</v>
          </cell>
          <cell r="T76" t="str">
            <v xml:space="preserve">END BAL </v>
          </cell>
          <cell r="U76" t="str">
            <v>% FULL</v>
          </cell>
          <cell r="V76" t="str">
            <v>AVG RATE</v>
          </cell>
          <cell r="X76" t="str">
            <v>END BAL</v>
          </cell>
          <cell r="Y76" t="str">
            <v>% FULL</v>
          </cell>
          <cell r="Z76" t="str">
            <v>AVG RATE</v>
          </cell>
          <cell r="AB76" t="str">
            <v>END BAL</v>
          </cell>
          <cell r="AC76" t="str">
            <v>% FULL</v>
          </cell>
          <cell r="AD76" t="str">
            <v>AVG RATE</v>
          </cell>
          <cell r="AF76" t="str">
            <v>END BAL</v>
          </cell>
          <cell r="AG76" t="str">
            <v>% FULL</v>
          </cell>
          <cell r="AH76" t="str">
            <v>AVG RATE</v>
          </cell>
          <cell r="AJ76" t="str">
            <v>END BAL</v>
          </cell>
          <cell r="AK76" t="str">
            <v>% FULL</v>
          </cell>
          <cell r="AL76" t="str">
            <v>AVG RATE</v>
          </cell>
          <cell r="AN76" t="str">
            <v>END BAL</v>
          </cell>
          <cell r="AO76" t="str">
            <v>% FULL</v>
          </cell>
          <cell r="AP76" t="str">
            <v>AVG RATE</v>
          </cell>
          <cell r="AR76" t="str">
            <v>END BAL</v>
          </cell>
          <cell r="AS76" t="str">
            <v>% FULL</v>
          </cell>
          <cell r="AT76" t="str">
            <v>AVG RATE</v>
          </cell>
          <cell r="AV76" t="str">
            <v>END BAL</v>
          </cell>
          <cell r="AW76" t="str">
            <v>% FULL</v>
          </cell>
          <cell r="AX76" t="str">
            <v>AVG RATE</v>
          </cell>
        </row>
        <row r="77">
          <cell r="R77" t="str">
            <v>4/1</v>
          </cell>
          <cell r="T77">
            <v>30</v>
          </cell>
          <cell r="X77">
            <v>31</v>
          </cell>
          <cell r="AB77">
            <v>30</v>
          </cell>
          <cell r="AF77">
            <v>31</v>
          </cell>
          <cell r="AJ77">
            <v>31</v>
          </cell>
          <cell r="AN77">
            <v>30</v>
          </cell>
          <cell r="AR77">
            <v>31</v>
          </cell>
          <cell r="AV77">
            <v>15</v>
          </cell>
        </row>
        <row r="78">
          <cell r="V78" t="str">
            <v>(Net)</v>
          </cell>
          <cell r="Z78" t="str">
            <v>(Net)</v>
          </cell>
          <cell r="AD78" t="str">
            <v>(Net)</v>
          </cell>
          <cell r="AH78" t="str">
            <v>(Net)</v>
          </cell>
          <cell r="AL78" t="str">
            <v>(Net)</v>
          </cell>
          <cell r="AP78" t="str">
            <v>(Net)</v>
          </cell>
          <cell r="AT78" t="str">
            <v>(Net)</v>
          </cell>
          <cell r="AX78" t="str">
            <v>(Net)</v>
          </cell>
        </row>
        <row r="79">
          <cell r="R79" t="str">
            <v xml:space="preserve"> </v>
          </cell>
          <cell r="T79" t="str">
            <v xml:space="preserve"> </v>
          </cell>
          <cell r="V79" t="str">
            <v xml:space="preserve"> </v>
          </cell>
          <cell r="X79" t="str">
            <v xml:space="preserve"> </v>
          </cell>
          <cell r="Z79" t="str">
            <v xml:space="preserve"> </v>
          </cell>
          <cell r="AB79" t="str">
            <v xml:space="preserve"> </v>
          </cell>
          <cell r="AD79" t="str">
            <v xml:space="preserve"> </v>
          </cell>
          <cell r="AF79" t="str">
            <v xml:space="preserve"> </v>
          </cell>
          <cell r="AH79" t="str">
            <v xml:space="preserve"> </v>
          </cell>
          <cell r="AJ79" t="str">
            <v xml:space="preserve"> </v>
          </cell>
          <cell r="AL79" t="str">
            <v xml:space="preserve"> </v>
          </cell>
          <cell r="AN79" t="str">
            <v xml:space="preserve"> </v>
          </cell>
          <cell r="AP79" t="str">
            <v xml:space="preserve"> </v>
          </cell>
          <cell r="AR79" t="str">
            <v xml:space="preserve"> </v>
          </cell>
          <cell r="AT79" t="str">
            <v xml:space="preserve"> </v>
          </cell>
          <cell r="AV79" t="str">
            <v xml:space="preserve"> </v>
          </cell>
          <cell r="AX79" t="str">
            <v xml:space="preserve"> </v>
          </cell>
        </row>
        <row r="80">
          <cell r="Q80" t="str">
            <v>GSS-CNG</v>
          </cell>
          <cell r="R80">
            <v>150</v>
          </cell>
          <cell r="S80">
            <v>5.2191649127373022E-2</v>
          </cell>
          <cell r="T80">
            <v>247.5</v>
          </cell>
          <cell r="U80">
            <v>8.611622106016549E-2</v>
          </cell>
          <cell r="V80">
            <v>3.25</v>
          </cell>
          <cell r="X80">
            <v>742.47700000000009</v>
          </cell>
          <cell r="Y80">
            <v>0.2583406604609636</v>
          </cell>
          <cell r="Z80">
            <v>15.967000000000001</v>
          </cell>
          <cell r="AB80">
            <v>1221.4870000000001</v>
          </cell>
          <cell r="AC80">
            <v>0.42500947278431661</v>
          </cell>
          <cell r="AD80">
            <v>15.967000000000001</v>
          </cell>
          <cell r="AF80">
            <v>1637.817</v>
          </cell>
          <cell r="AG80">
            <v>0.56986913465897804</v>
          </cell>
          <cell r="AH80">
            <v>13.43</v>
          </cell>
          <cell r="AJ80">
            <v>2054.1469999999999</v>
          </cell>
          <cell r="AK80">
            <v>0.71472879653363941</v>
          </cell>
          <cell r="AL80">
            <v>13.43</v>
          </cell>
          <cell r="AN80">
            <v>2457.047</v>
          </cell>
          <cell r="AO80">
            <v>0.85491556608976338</v>
          </cell>
          <cell r="AP80">
            <v>13.43</v>
          </cell>
          <cell r="AR80">
            <v>2873.377</v>
          </cell>
          <cell r="AS80">
            <v>0.99977522796442475</v>
          </cell>
          <cell r="AT80">
            <v>13.43</v>
          </cell>
          <cell r="AV80">
            <v>2874.0230000000001</v>
          </cell>
          <cell r="AW80">
            <v>1</v>
          </cell>
          <cell r="AX80">
            <v>4.3066666666679035E-2</v>
          </cell>
        </row>
        <row r="82">
          <cell r="Q82" t="str">
            <v>GSS-TE</v>
          </cell>
          <cell r="R82">
            <v>75</v>
          </cell>
          <cell r="S82">
            <v>2.4213075060532687E-2</v>
          </cell>
          <cell r="T82">
            <v>267</v>
          </cell>
          <cell r="U82">
            <v>8.6198547215496371E-2</v>
          </cell>
          <cell r="V82">
            <v>6.4</v>
          </cell>
          <cell r="X82">
            <v>800.44799999999998</v>
          </cell>
          <cell r="Y82">
            <v>0.25841743341404355</v>
          </cell>
          <cell r="Z82">
            <v>17.207999999999998</v>
          </cell>
          <cell r="AB82">
            <v>1316.6880000000001</v>
          </cell>
          <cell r="AC82">
            <v>0.42508087167070219</v>
          </cell>
          <cell r="AD82">
            <v>17.207999999999998</v>
          </cell>
          <cell r="AF82">
            <v>1765.3820000000001</v>
          </cell>
          <cell r="AG82">
            <v>0.56993769168684427</v>
          </cell>
          <cell r="AH82">
            <v>14.474</v>
          </cell>
          <cell r="AJ82">
            <v>2214.076</v>
          </cell>
          <cell r="AK82">
            <v>0.71479451170298625</v>
          </cell>
          <cell r="AL82">
            <v>14.474</v>
          </cell>
          <cell r="AN82">
            <v>2648.2960000000003</v>
          </cell>
          <cell r="AO82">
            <v>0.85497853107344646</v>
          </cell>
          <cell r="AP82">
            <v>14.474</v>
          </cell>
          <cell r="AR82">
            <v>3096.9900000000002</v>
          </cell>
          <cell r="AS82">
            <v>0.99983535108958843</v>
          </cell>
          <cell r="AT82">
            <v>14.474</v>
          </cell>
          <cell r="AV82">
            <v>3097.5</v>
          </cell>
          <cell r="AW82">
            <v>1</v>
          </cell>
          <cell r="AX82">
            <v>3.3999999999984237E-2</v>
          </cell>
        </row>
        <row r="85">
          <cell r="Q85" t="str">
            <v xml:space="preserve">SUMMARY CNG  </v>
          </cell>
        </row>
        <row r="86">
          <cell r="Q86" t="str">
            <v>MONTHLY INJECTION:</v>
          </cell>
          <cell r="S86" t="str">
            <v>DAILY:</v>
          </cell>
          <cell r="T86" t="str">
            <v xml:space="preserve"> </v>
          </cell>
          <cell r="V86">
            <v>9.65</v>
          </cell>
          <cell r="Z86">
            <v>33.174999999999997</v>
          </cell>
          <cell r="AD86">
            <v>33.174999999999997</v>
          </cell>
          <cell r="AH86">
            <v>27.904</v>
          </cell>
          <cell r="AL86">
            <v>27.904</v>
          </cell>
          <cell r="AP86">
            <v>27.904</v>
          </cell>
          <cell r="AT86">
            <v>27.904</v>
          </cell>
          <cell r="AX86">
            <v>0</v>
          </cell>
        </row>
        <row r="87">
          <cell r="V87" t="str">
            <v>-</v>
          </cell>
          <cell r="W87" t="str">
            <v xml:space="preserve"> </v>
          </cell>
          <cell r="Y87" t="str">
            <v xml:space="preserve"> </v>
          </cell>
          <cell r="Z87" t="str">
            <v>-</v>
          </cell>
          <cell r="AA87" t="str">
            <v xml:space="preserve"> </v>
          </cell>
          <cell r="AB87" t="str">
            <v xml:space="preserve"> </v>
          </cell>
          <cell r="AC87" t="str">
            <v xml:space="preserve"> </v>
          </cell>
          <cell r="AD87" t="str">
            <v>-</v>
          </cell>
          <cell r="AE87" t="str">
            <v xml:space="preserve"> </v>
          </cell>
          <cell r="AG87" t="str">
            <v xml:space="preserve"> </v>
          </cell>
          <cell r="AH87" t="str">
            <v>-</v>
          </cell>
          <cell r="AI87" t="str">
            <v xml:space="preserve"> </v>
          </cell>
          <cell r="AJ87" t="str">
            <v xml:space="preserve"> </v>
          </cell>
          <cell r="AK87" t="str">
            <v xml:space="preserve"> </v>
          </cell>
          <cell r="AL87" t="str">
            <v>-</v>
          </cell>
          <cell r="AM87" t="str">
            <v xml:space="preserve"> </v>
          </cell>
          <cell r="AP87" t="str">
            <v>-</v>
          </cell>
          <cell r="AQ87" t="str">
            <v xml:space="preserve"> </v>
          </cell>
          <cell r="AR87" t="str">
            <v xml:space="preserve"> </v>
          </cell>
          <cell r="AS87" t="str">
            <v xml:space="preserve"> </v>
          </cell>
          <cell r="AT87" t="str">
            <v>-</v>
          </cell>
          <cell r="AX87" t="str">
            <v>-</v>
          </cell>
        </row>
        <row r="88">
          <cell r="T88" t="str">
            <v>TOTAL</v>
          </cell>
          <cell r="V88">
            <v>9.65</v>
          </cell>
          <cell r="Z88">
            <v>33.174999999999997</v>
          </cell>
          <cell r="AD88">
            <v>33.174999999999997</v>
          </cell>
          <cell r="AH88">
            <v>27.904</v>
          </cell>
          <cell r="AL88">
            <v>27.904</v>
          </cell>
          <cell r="AP88">
            <v>27.904</v>
          </cell>
          <cell r="AT88">
            <v>27.904</v>
          </cell>
          <cell r="AX88">
            <v>0</v>
          </cell>
        </row>
        <row r="90">
          <cell r="S90" t="str">
            <v>MONTHLY:</v>
          </cell>
          <cell r="T90" t="str">
            <v>SUPPLIES</v>
          </cell>
          <cell r="V90">
            <v>289.5</v>
          </cell>
          <cell r="Z90">
            <v>1028.425</v>
          </cell>
          <cell r="AD90">
            <v>995.24999999999989</v>
          </cell>
          <cell r="AH90">
            <v>865.024</v>
          </cell>
          <cell r="AL90">
            <v>865.024</v>
          </cell>
          <cell r="AP90">
            <v>837.12</v>
          </cell>
          <cell r="AT90">
            <v>865.024</v>
          </cell>
          <cell r="AX90">
            <v>0</v>
          </cell>
        </row>
        <row r="91">
          <cell r="V91" t="str">
            <v>-</v>
          </cell>
          <cell r="Z91" t="str">
            <v>-</v>
          </cell>
          <cell r="AD91" t="str">
            <v>-</v>
          </cell>
          <cell r="AH91" t="str">
            <v>-</v>
          </cell>
          <cell r="AL91" t="str">
            <v>-</v>
          </cell>
          <cell r="AP91" t="str">
            <v>-</v>
          </cell>
          <cell r="AT91" t="str">
            <v>-</v>
          </cell>
          <cell r="AX91" t="str">
            <v>-</v>
          </cell>
        </row>
        <row r="92">
          <cell r="T92" t="str">
            <v>TOTAL</v>
          </cell>
          <cell r="V92">
            <v>289.5</v>
          </cell>
          <cell r="Z92">
            <v>1028.425</v>
          </cell>
          <cell r="AD92">
            <v>995.24999999999989</v>
          </cell>
          <cell r="AH92">
            <v>865.024</v>
          </cell>
          <cell r="AL92">
            <v>865.024</v>
          </cell>
          <cell r="AP92">
            <v>837.12</v>
          </cell>
          <cell r="AT92">
            <v>865.024</v>
          </cell>
          <cell r="AX92">
            <v>0</v>
          </cell>
        </row>
        <row r="94">
          <cell r="AB94" t="str">
            <v>RATCHETS:</v>
          </cell>
          <cell r="AC94" t="str">
            <v>0-50%</v>
          </cell>
          <cell r="AD94" t="str">
            <v>51-100%</v>
          </cell>
          <cell r="AE94" t="str">
            <v>INJECTION PERIOD</v>
          </cell>
        </row>
        <row r="96">
          <cell r="AB96" t="str">
            <v>GSS-CNG</v>
          </cell>
          <cell r="AC96">
            <v>15967</v>
          </cell>
          <cell r="AD96">
            <v>13430</v>
          </cell>
          <cell r="AE96" t="str">
            <v xml:space="preserve"> 12 MONTHS</v>
          </cell>
        </row>
        <row r="97">
          <cell r="AB97" t="str">
            <v>GSS-TE</v>
          </cell>
          <cell r="AC97">
            <v>17208</v>
          </cell>
          <cell r="AD97">
            <v>14474</v>
          </cell>
          <cell r="AE97" t="str">
            <v xml:space="preserve"> 12 MONTHS</v>
          </cell>
        </row>
        <row r="100">
          <cell r="R100" t="str">
            <v>SPP TETCO 2000 SUMMER INJECTION STRATEGY</v>
          </cell>
          <cell r="AT100">
            <v>36626.485423726852</v>
          </cell>
        </row>
        <row r="102">
          <cell r="U102" t="str">
            <v>Apr-00</v>
          </cell>
          <cell r="Y102" t="str">
            <v>May-00</v>
          </cell>
          <cell r="AC102" t="str">
            <v>Jun-00</v>
          </cell>
          <cell r="AG102" t="str">
            <v>Jul-00</v>
          </cell>
          <cell r="AK102" t="str">
            <v>Aug-00</v>
          </cell>
          <cell r="AO102" t="str">
            <v>Sep-00</v>
          </cell>
          <cell r="AS102" t="str">
            <v>Oct-00</v>
          </cell>
        </row>
        <row r="103">
          <cell r="V103" t="str">
            <v xml:space="preserve"> </v>
          </cell>
          <cell r="W103" t="str">
            <v xml:space="preserve"> </v>
          </cell>
          <cell r="AA103" t="str">
            <v xml:space="preserve"> </v>
          </cell>
        </row>
        <row r="104">
          <cell r="R104" t="str">
            <v>STARTING BALANCES</v>
          </cell>
          <cell r="T104" t="str">
            <v xml:space="preserve">END BAL </v>
          </cell>
          <cell r="U104" t="str">
            <v>% FULL</v>
          </cell>
          <cell r="V104" t="str">
            <v>AVG RATE</v>
          </cell>
          <cell r="X104" t="str">
            <v>END BAL</v>
          </cell>
          <cell r="Y104" t="str">
            <v>% FULL</v>
          </cell>
          <cell r="Z104" t="str">
            <v>AVG RATE</v>
          </cell>
          <cell r="AB104" t="str">
            <v>END BAL</v>
          </cell>
          <cell r="AC104" t="str">
            <v>% FULL</v>
          </cell>
          <cell r="AD104" t="str">
            <v>AVG RATE</v>
          </cell>
          <cell r="AF104" t="str">
            <v>END BAL</v>
          </cell>
          <cell r="AG104" t="str">
            <v>% FULL</v>
          </cell>
          <cell r="AH104" t="str">
            <v>AVG RATE</v>
          </cell>
          <cell r="AI104" t="str">
            <v xml:space="preserve"> </v>
          </cell>
          <cell r="AJ104" t="str">
            <v>END BAL</v>
          </cell>
          <cell r="AK104" t="str">
            <v>% FULL</v>
          </cell>
          <cell r="AL104" t="str">
            <v>AVG RATE</v>
          </cell>
          <cell r="AN104" t="str">
            <v>END BAL</v>
          </cell>
          <cell r="AO104" t="str">
            <v>% FULL</v>
          </cell>
          <cell r="AP104" t="str">
            <v>AVG RATE</v>
          </cell>
          <cell r="AQ104" t="str">
            <v xml:space="preserve"> </v>
          </cell>
          <cell r="AR104" t="str">
            <v>END BAL</v>
          </cell>
          <cell r="AS104" t="str">
            <v>% FULL</v>
          </cell>
          <cell r="AT104" t="str">
            <v>AVG RATE</v>
          </cell>
        </row>
        <row r="105">
          <cell r="R105" t="str">
            <v>AS OF APRIL 1</v>
          </cell>
          <cell r="T105">
            <v>30</v>
          </cell>
          <cell r="V105" t="str">
            <v>(Net)</v>
          </cell>
          <cell r="X105">
            <v>31</v>
          </cell>
          <cell r="Z105" t="str">
            <v>(Net)</v>
          </cell>
          <cell r="AB105">
            <v>30</v>
          </cell>
          <cell r="AD105" t="str">
            <v>(Net)</v>
          </cell>
          <cell r="AF105">
            <v>31</v>
          </cell>
          <cell r="AH105" t="str">
            <v>(Net)</v>
          </cell>
          <cell r="AI105" t="str">
            <v xml:space="preserve"> </v>
          </cell>
          <cell r="AJ105">
            <v>31</v>
          </cell>
          <cell r="AL105" t="str">
            <v>(Net)</v>
          </cell>
          <cell r="AN105">
            <v>30</v>
          </cell>
          <cell r="AP105" t="str">
            <v>(Net)</v>
          </cell>
          <cell r="AQ105" t="str">
            <v xml:space="preserve"> </v>
          </cell>
          <cell r="AR105">
            <v>31</v>
          </cell>
          <cell r="AT105" t="str">
            <v>(Net)</v>
          </cell>
        </row>
        <row r="106">
          <cell r="AI106" t="str">
            <v xml:space="preserve"> </v>
          </cell>
          <cell r="AQ106" t="str">
            <v xml:space="preserve"> </v>
          </cell>
        </row>
        <row r="107">
          <cell r="Q107" t="str">
            <v xml:space="preserve">SS-1 </v>
          </cell>
          <cell r="R107">
            <v>120</v>
          </cell>
          <cell r="S107">
            <v>1.6281253222331368E-2</v>
          </cell>
          <cell r="T107">
            <v>678</v>
          </cell>
          <cell r="U107">
            <v>9.1989080706172233E-2</v>
          </cell>
          <cell r="V107">
            <v>18.600000000000001</v>
          </cell>
          <cell r="X107">
            <v>1852.4660000000001</v>
          </cell>
          <cell r="Y107">
            <v>0.2513372335979942</v>
          </cell>
          <cell r="Z107">
            <v>37.886000000000003</v>
          </cell>
          <cell r="AB107">
            <v>2989.0460000000003</v>
          </cell>
          <cell r="AC107">
            <v>0.40554512349330574</v>
          </cell>
          <cell r="AD107">
            <v>37.886000000000003</v>
          </cell>
          <cell r="AF107">
            <v>4163.5120000000006</v>
          </cell>
          <cell r="AG107">
            <v>0.56489327638512776</v>
          </cell>
          <cell r="AH107">
            <v>37.886000000000003</v>
          </cell>
          <cell r="AI107" t="str">
            <v xml:space="preserve"> </v>
          </cell>
          <cell r="AJ107">
            <v>5337.978000000001</v>
          </cell>
          <cell r="AK107">
            <v>0.72424142927694968</v>
          </cell>
          <cell r="AL107">
            <v>37.886000000000003</v>
          </cell>
          <cell r="AN107">
            <v>6474.5580000000009</v>
          </cell>
          <cell r="AO107">
            <v>0.87844931917226121</v>
          </cell>
          <cell r="AP107">
            <v>37.886000000000003</v>
          </cell>
          <cell r="AQ107" t="str">
            <v xml:space="preserve"> </v>
          </cell>
          <cell r="AR107">
            <v>7649.0240000000013</v>
          </cell>
          <cell r="AS107">
            <v>1.0377974720640832</v>
          </cell>
          <cell r="AT107">
            <v>37.886000000000003</v>
          </cell>
        </row>
        <row r="108">
          <cell r="AI108" t="str">
            <v xml:space="preserve"> </v>
          </cell>
          <cell r="AQ108" t="str">
            <v xml:space="preserve"> </v>
          </cell>
        </row>
        <row r="109">
          <cell r="Q109" t="str">
            <v>KEYS.</v>
          </cell>
          <cell r="R109">
            <v>200</v>
          </cell>
          <cell r="S109">
            <v>0.11814046901766199</v>
          </cell>
          <cell r="T109">
            <v>200</v>
          </cell>
          <cell r="U109">
            <v>0.11814046901766199</v>
          </cell>
          <cell r="V109">
            <v>0</v>
          </cell>
          <cell r="X109">
            <v>460.40000000000003</v>
          </cell>
          <cell r="Y109">
            <v>0.27195935967865792</v>
          </cell>
          <cell r="Z109">
            <v>8.4</v>
          </cell>
          <cell r="AB109">
            <v>712.40000000000009</v>
          </cell>
          <cell r="AC109">
            <v>0.42081635064091205</v>
          </cell>
          <cell r="AD109">
            <v>8.4</v>
          </cell>
          <cell r="AF109">
            <v>972.80000000000018</v>
          </cell>
          <cell r="AG109">
            <v>0.57463524130190802</v>
          </cell>
          <cell r="AH109">
            <v>8.4</v>
          </cell>
          <cell r="AI109" t="str">
            <v xml:space="preserve">  </v>
          </cell>
          <cell r="AJ109">
            <v>1233.2000000000003</v>
          </cell>
          <cell r="AK109">
            <v>0.72845413196290398</v>
          </cell>
          <cell r="AL109">
            <v>8.4</v>
          </cell>
          <cell r="AN109">
            <v>1485.2000000000003</v>
          </cell>
          <cell r="AO109">
            <v>0.87731112292515812</v>
          </cell>
          <cell r="AP109">
            <v>8.4</v>
          </cell>
          <cell r="AQ109" t="str">
            <v xml:space="preserve">  </v>
          </cell>
          <cell r="AR109">
            <v>1692.5900000000004</v>
          </cell>
          <cell r="AS109">
            <v>0.99981688227302279</v>
          </cell>
          <cell r="AT109">
            <v>6.69</v>
          </cell>
        </row>
        <row r="110">
          <cell r="W110" t="str">
            <v xml:space="preserve"> </v>
          </cell>
        </row>
        <row r="114">
          <cell r="Q114" t="str">
            <v>SUMMARY TETCO</v>
          </cell>
        </row>
        <row r="115">
          <cell r="Q115" t="str">
            <v>MONTHLY INJECTION:</v>
          </cell>
          <cell r="S115" t="str">
            <v>DAILY:(MDT/DY)  CDS-Supply</v>
          </cell>
          <cell r="V115">
            <v>18.600000000000001</v>
          </cell>
          <cell r="Z115">
            <v>46.286000000000001</v>
          </cell>
          <cell r="AD115">
            <v>46.286000000000001</v>
          </cell>
          <cell r="AH115">
            <v>46.286000000000001</v>
          </cell>
          <cell r="AL115">
            <v>46.286000000000001</v>
          </cell>
          <cell r="AP115">
            <v>46.286000000000001</v>
          </cell>
          <cell r="AT115">
            <v>44.576000000000001</v>
          </cell>
        </row>
        <row r="116">
          <cell r="S116" t="str">
            <v xml:space="preserve"> </v>
          </cell>
          <cell r="V116" t="str">
            <v>-</v>
          </cell>
          <cell r="Z116" t="str">
            <v>-</v>
          </cell>
          <cell r="AD116" t="str">
            <v>-</v>
          </cell>
          <cell r="AH116" t="str">
            <v>-</v>
          </cell>
          <cell r="AL116" t="str">
            <v>-</v>
          </cell>
          <cell r="AP116" t="str">
            <v>-</v>
          </cell>
          <cell r="AT116" t="str">
            <v>-</v>
          </cell>
        </row>
        <row r="117">
          <cell r="T117" t="str">
            <v xml:space="preserve">         TOTAL  </v>
          </cell>
          <cell r="V117">
            <v>18.600000000000001</v>
          </cell>
          <cell r="Z117">
            <v>46.286000000000001</v>
          </cell>
          <cell r="AD117">
            <v>46.286000000000001</v>
          </cell>
          <cell r="AH117">
            <v>46.286000000000001</v>
          </cell>
          <cell r="AL117">
            <v>46.286000000000001</v>
          </cell>
          <cell r="AP117">
            <v>46.286000000000001</v>
          </cell>
          <cell r="AT117">
            <v>44.576000000000001</v>
          </cell>
        </row>
        <row r="121">
          <cell r="S121" t="str">
            <v>MONTHLY:(MDT)   CDS-Supply</v>
          </cell>
          <cell r="V121">
            <v>558</v>
          </cell>
          <cell r="Z121">
            <v>1434.866</v>
          </cell>
          <cell r="AD121">
            <v>1388.58</v>
          </cell>
          <cell r="AH121">
            <v>1434.866</v>
          </cell>
          <cell r="AL121">
            <v>1434.866</v>
          </cell>
          <cell r="AP121">
            <v>1388.58</v>
          </cell>
          <cell r="AT121">
            <v>1381.856</v>
          </cell>
        </row>
        <row r="122">
          <cell r="S122" t="str">
            <v xml:space="preserve"> </v>
          </cell>
          <cell r="V122" t="str">
            <v>-</v>
          </cell>
          <cell r="Z122" t="str">
            <v>-</v>
          </cell>
          <cell r="AD122" t="str">
            <v>-</v>
          </cell>
          <cell r="AH122" t="str">
            <v>-</v>
          </cell>
          <cell r="AL122" t="str">
            <v>-</v>
          </cell>
          <cell r="AP122" t="str">
            <v>-</v>
          </cell>
          <cell r="AT122" t="str">
            <v>-</v>
          </cell>
        </row>
        <row r="123">
          <cell r="T123" t="str">
            <v xml:space="preserve">         TOTAL  </v>
          </cell>
          <cell r="V123">
            <v>558</v>
          </cell>
          <cell r="Z123">
            <v>1434.866</v>
          </cell>
          <cell r="AD123">
            <v>1388.58</v>
          </cell>
          <cell r="AH123">
            <v>1434.866</v>
          </cell>
          <cell r="AL123">
            <v>1434.866</v>
          </cell>
          <cell r="AP123">
            <v>1388.58</v>
          </cell>
          <cell r="AT123">
            <v>1381.856</v>
          </cell>
        </row>
        <row r="127">
          <cell r="R127" t="str">
            <v xml:space="preserve"> </v>
          </cell>
        </row>
        <row r="128">
          <cell r="R128" t="str">
            <v xml:space="preserve"> </v>
          </cell>
        </row>
        <row r="129">
          <cell r="Z129" t="str">
            <v>RATCHETS:</v>
          </cell>
          <cell r="AB129" t="str">
            <v>0-50%</v>
          </cell>
          <cell r="AC129" t="str">
            <v>51-100%</v>
          </cell>
          <cell r="AD129" t="str">
            <v xml:space="preserve"> INJECTION PERIOD</v>
          </cell>
        </row>
        <row r="130">
          <cell r="R130" t="str">
            <v xml:space="preserve"> </v>
          </cell>
          <cell r="T130" t="str">
            <v xml:space="preserve"> </v>
          </cell>
          <cell r="U130" t="str">
            <v xml:space="preserve"> </v>
          </cell>
          <cell r="V130" t="str">
            <v xml:space="preserve"> </v>
          </cell>
        </row>
        <row r="131">
          <cell r="Z131" t="str">
            <v>SS-1</v>
          </cell>
          <cell r="AB131">
            <v>37886</v>
          </cell>
          <cell r="AC131">
            <v>37886</v>
          </cell>
          <cell r="AD131" t="str">
            <v xml:space="preserve"> 12 MONTHS</v>
          </cell>
        </row>
        <row r="132">
          <cell r="T132" t="str">
            <v xml:space="preserve"> </v>
          </cell>
          <cell r="V132" t="str">
            <v xml:space="preserve"> </v>
          </cell>
          <cell r="Z132" t="str">
            <v>KEYSTONE</v>
          </cell>
          <cell r="AB132">
            <v>8465</v>
          </cell>
          <cell r="AC132">
            <v>8465</v>
          </cell>
          <cell r="AD132" t="str">
            <v xml:space="preserve"> 4/1 - 11/1</v>
          </cell>
        </row>
        <row r="143">
          <cell r="H143">
            <v>57728.5</v>
          </cell>
        </row>
        <row r="144">
          <cell r="C144" t="str">
            <v>SUMMER STRATEGY: PROJECTED SENDOUT</v>
          </cell>
          <cell r="J144">
            <v>36626.485423726852</v>
          </cell>
        </row>
        <row r="146">
          <cell r="H146" t="str">
            <v>FIRM+TC</v>
          </cell>
          <cell r="J146" t="str">
            <v>TOTAL AVG</v>
          </cell>
        </row>
        <row r="147">
          <cell r="G147" t="str">
            <v>CENTRAL</v>
          </cell>
          <cell r="H147" t="str">
            <v>+INTERR</v>
          </cell>
          <cell r="I147" t="str">
            <v>DAYS</v>
          </cell>
          <cell r="J147" t="str">
            <v>DAY LESS</v>
          </cell>
        </row>
        <row r="148">
          <cell r="D148" t="str">
            <v>FIRM 1/</v>
          </cell>
          <cell r="E148" t="str">
            <v>TC 1/</v>
          </cell>
          <cell r="F148" t="str">
            <v xml:space="preserve">INTERR </v>
          </cell>
          <cell r="G148" t="str">
            <v>HUDSON</v>
          </cell>
          <cell r="H148" t="str">
            <v>TOTAL</v>
          </cell>
          <cell r="J148" t="str">
            <v>END-USER</v>
          </cell>
        </row>
        <row r="150">
          <cell r="C150">
            <v>35900</v>
          </cell>
          <cell r="D150">
            <v>8630.4</v>
          </cell>
          <cell r="E150">
            <v>3068.1</v>
          </cell>
          <cell r="F150">
            <v>155.6</v>
          </cell>
          <cell r="G150">
            <v>1485.9</v>
          </cell>
          <cell r="H150">
            <v>13340</v>
          </cell>
          <cell r="I150">
            <v>30</v>
          </cell>
          <cell r="J150">
            <v>444.66666666666669</v>
          </cell>
        </row>
        <row r="151">
          <cell r="C151">
            <v>35930</v>
          </cell>
          <cell r="D151">
            <v>5148</v>
          </cell>
          <cell r="E151">
            <v>2222.8000000000002</v>
          </cell>
          <cell r="F151">
            <v>182.8</v>
          </cell>
          <cell r="G151">
            <v>767.7</v>
          </cell>
          <cell r="H151">
            <v>8321.3000000000011</v>
          </cell>
          <cell r="I151">
            <v>31</v>
          </cell>
          <cell r="J151">
            <v>268.42903225806452</v>
          </cell>
        </row>
        <row r="152">
          <cell r="C152">
            <v>35960</v>
          </cell>
          <cell r="D152">
            <v>3557.3</v>
          </cell>
          <cell r="E152">
            <v>1932</v>
          </cell>
          <cell r="F152">
            <v>153.80000000000001</v>
          </cell>
          <cell r="G152">
            <v>1485.9</v>
          </cell>
          <cell r="H152">
            <v>7129</v>
          </cell>
          <cell r="I152">
            <v>30</v>
          </cell>
          <cell r="J152">
            <v>237.63333333333333</v>
          </cell>
        </row>
        <row r="157">
          <cell r="C157">
            <v>35990</v>
          </cell>
          <cell r="D157">
            <v>3209.7</v>
          </cell>
          <cell r="E157">
            <v>1437</v>
          </cell>
          <cell r="F157">
            <v>127.5</v>
          </cell>
          <cell r="G157">
            <v>1535.4</v>
          </cell>
          <cell r="H157">
            <v>6309.6</v>
          </cell>
          <cell r="I157">
            <v>31</v>
          </cell>
          <cell r="J157">
            <v>203.53548387096777</v>
          </cell>
        </row>
        <row r="158">
          <cell r="C158">
            <v>36020</v>
          </cell>
          <cell r="D158">
            <v>3106</v>
          </cell>
          <cell r="E158">
            <v>1685.7</v>
          </cell>
          <cell r="F158">
            <v>174.2</v>
          </cell>
          <cell r="G158">
            <v>1535.4</v>
          </cell>
          <cell r="H158">
            <v>6501.2999999999993</v>
          </cell>
          <cell r="I158">
            <v>31</v>
          </cell>
          <cell r="J158">
            <v>209.71935483870965</v>
          </cell>
        </row>
        <row r="159">
          <cell r="C159">
            <v>36050</v>
          </cell>
          <cell r="D159">
            <v>3471.2</v>
          </cell>
          <cell r="E159">
            <v>1541</v>
          </cell>
          <cell r="F159">
            <v>161.19999999999999</v>
          </cell>
          <cell r="G159">
            <v>1485.9</v>
          </cell>
          <cell r="H159">
            <v>6659.2999999999993</v>
          </cell>
          <cell r="I159">
            <v>30</v>
          </cell>
          <cell r="J159">
            <v>221.97666666666663</v>
          </cell>
        </row>
        <row r="160">
          <cell r="C160">
            <v>36080</v>
          </cell>
          <cell r="D160">
            <v>6100.2</v>
          </cell>
          <cell r="E160">
            <v>2429.1999999999998</v>
          </cell>
          <cell r="F160">
            <v>170.9</v>
          </cell>
          <cell r="G160">
            <v>767.7</v>
          </cell>
          <cell r="H160">
            <v>9468</v>
          </cell>
          <cell r="I160">
            <v>31</v>
          </cell>
          <cell r="J160">
            <v>305.41935483870969</v>
          </cell>
        </row>
        <row r="161">
          <cell r="C161">
            <v>36110</v>
          </cell>
          <cell r="D161">
            <v>10288.1</v>
          </cell>
          <cell r="E161">
            <v>4146.3</v>
          </cell>
          <cell r="F161">
            <v>165.1</v>
          </cell>
          <cell r="G161">
            <v>0</v>
          </cell>
          <cell r="H161">
            <v>14599.500000000002</v>
          </cell>
          <cell r="I161">
            <v>30</v>
          </cell>
          <cell r="J161">
            <v>486.65000000000003</v>
          </cell>
        </row>
        <row r="163">
          <cell r="D163">
            <v>43510.9</v>
          </cell>
          <cell r="E163">
            <v>18462.099999999999</v>
          </cell>
          <cell r="F163">
            <v>1291.1000000000001</v>
          </cell>
          <cell r="G163">
            <v>9063.9000000000015</v>
          </cell>
          <cell r="H163">
            <v>72328</v>
          </cell>
        </row>
        <row r="171">
          <cell r="E171" t="str">
            <v xml:space="preserve">      /2</v>
          </cell>
          <cell r="S171" t="str">
            <v xml:space="preserve">SPP TENNESSEE 2000 SUMMER INJECTION STRATEGY </v>
          </cell>
          <cell r="AT171">
            <v>36626.485423726852</v>
          </cell>
        </row>
        <row r="172">
          <cell r="D172" t="str">
            <v>TOTAL AVG</v>
          </cell>
          <cell r="E172" t="str">
            <v xml:space="preserve">TOTAL </v>
          </cell>
          <cell r="F172" t="str">
            <v>TOTAL AVG</v>
          </cell>
          <cell r="H172" t="str">
            <v>TOTAL</v>
          </cell>
        </row>
        <row r="173">
          <cell r="D173" t="str">
            <v>DAY LESS</v>
          </cell>
          <cell r="E173" t="str">
            <v xml:space="preserve">   AVG DAY  </v>
          </cell>
          <cell r="F173" t="str">
            <v>DAY PLUS</v>
          </cell>
          <cell r="G173" t="str">
            <v>MINIMUM</v>
          </cell>
          <cell r="H173" t="str">
            <v>LESS</v>
          </cell>
        </row>
        <row r="174">
          <cell r="D174" t="str">
            <v>END-USER</v>
          </cell>
          <cell r="E174" t="str">
            <v>END-USER</v>
          </cell>
          <cell r="F174" t="str">
            <v>END-USER</v>
          </cell>
          <cell r="G174" t="str">
            <v>TAKE 3/</v>
          </cell>
          <cell r="H174" t="str">
            <v>MIN TAKE</v>
          </cell>
        </row>
        <row r="175">
          <cell r="U175" t="str">
            <v>Apr-00</v>
          </cell>
          <cell r="Y175" t="str">
            <v>May-00</v>
          </cell>
          <cell r="AC175" t="str">
            <v xml:space="preserve"> Jun-00</v>
          </cell>
          <cell r="AG175" t="str">
            <v xml:space="preserve"> Jul-00</v>
          </cell>
          <cell r="AK175" t="str">
            <v xml:space="preserve"> Aug-00</v>
          </cell>
          <cell r="AO175" t="str">
            <v xml:space="preserve"> Sep-00</v>
          </cell>
          <cell r="AS175" t="str">
            <v xml:space="preserve"> Oct-00</v>
          </cell>
        </row>
        <row r="176">
          <cell r="C176">
            <v>35900</v>
          </cell>
          <cell r="D176">
            <v>444.66666666666669</v>
          </cell>
          <cell r="E176">
            <v>37</v>
          </cell>
          <cell r="F176">
            <v>481.66666666666669</v>
          </cell>
          <cell r="G176">
            <v>0</v>
          </cell>
          <cell r="H176">
            <v>481.66666666666669</v>
          </cell>
          <cell r="W176" t="str">
            <v xml:space="preserve"> </v>
          </cell>
          <cell r="X176" t="str">
            <v xml:space="preserve"> </v>
          </cell>
          <cell r="Y176" t="str">
            <v xml:space="preserve"> </v>
          </cell>
          <cell r="Z176" t="str">
            <v xml:space="preserve"> </v>
          </cell>
          <cell r="AA176" t="str">
            <v xml:space="preserve"> </v>
          </cell>
          <cell r="AB176" t="str">
            <v xml:space="preserve"> </v>
          </cell>
          <cell r="AC176" t="str">
            <v xml:space="preserve"> </v>
          </cell>
          <cell r="AD176" t="str">
            <v xml:space="preserve"> </v>
          </cell>
          <cell r="AE176" t="str">
            <v xml:space="preserve"> </v>
          </cell>
          <cell r="AN176" t="str">
            <v xml:space="preserve"> </v>
          </cell>
          <cell r="AO176" t="str">
            <v xml:space="preserve"> </v>
          </cell>
          <cell r="AP176" t="str">
            <v xml:space="preserve">  </v>
          </cell>
          <cell r="AQ176" t="str">
            <v xml:space="preserve"> </v>
          </cell>
        </row>
        <row r="177">
          <cell r="C177">
            <v>35930</v>
          </cell>
          <cell r="D177">
            <v>268.42903225806452</v>
          </cell>
          <cell r="E177">
            <v>37</v>
          </cell>
          <cell r="F177">
            <v>305.42903225806452</v>
          </cell>
          <cell r="G177">
            <v>0</v>
          </cell>
          <cell r="H177">
            <v>305.42903225806452</v>
          </cell>
          <cell r="T177" t="str">
            <v xml:space="preserve"> BAL 1/</v>
          </cell>
          <cell r="U177" t="str">
            <v>% FULL</v>
          </cell>
          <cell r="V177" t="str">
            <v>AVG RATE</v>
          </cell>
          <cell r="W177" t="str">
            <v xml:space="preserve"> </v>
          </cell>
          <cell r="X177" t="str">
            <v>END BAL</v>
          </cell>
          <cell r="Y177" t="str">
            <v>% FULL</v>
          </cell>
          <cell r="Z177" t="str">
            <v>AVG RATE</v>
          </cell>
          <cell r="AA177" t="str">
            <v xml:space="preserve"> </v>
          </cell>
          <cell r="AB177" t="str">
            <v>END BAL</v>
          </cell>
          <cell r="AC177" t="str">
            <v>% FULL</v>
          </cell>
          <cell r="AD177" t="str">
            <v>AVG RATE</v>
          </cell>
          <cell r="AE177" t="str">
            <v xml:space="preserve"> </v>
          </cell>
          <cell r="AF177" t="str">
            <v>END BAL</v>
          </cell>
          <cell r="AG177" t="str">
            <v>% FULL</v>
          </cell>
          <cell r="AH177" t="str">
            <v>AVG RATE</v>
          </cell>
          <cell r="AJ177" t="str">
            <v>END BAL</v>
          </cell>
          <cell r="AK177" t="str">
            <v>% FULL</v>
          </cell>
          <cell r="AL177" t="str">
            <v>AVG RATE</v>
          </cell>
          <cell r="AN177" t="str">
            <v>END BAL</v>
          </cell>
          <cell r="AO177" t="str">
            <v>% FULL</v>
          </cell>
          <cell r="AP177" t="str">
            <v>AVG RATE</v>
          </cell>
          <cell r="AR177" t="str">
            <v>END BAL</v>
          </cell>
          <cell r="AS177" t="str">
            <v>% FULL</v>
          </cell>
          <cell r="AT177" t="str">
            <v>AVG RATE</v>
          </cell>
        </row>
        <row r="178">
          <cell r="C178">
            <v>35960</v>
          </cell>
          <cell r="D178">
            <v>237.63333333333333</v>
          </cell>
          <cell r="E178">
            <v>37</v>
          </cell>
          <cell r="F178">
            <v>274.63333333333333</v>
          </cell>
          <cell r="G178">
            <v>0</v>
          </cell>
          <cell r="H178">
            <v>274.63333333333333</v>
          </cell>
          <cell r="T178">
            <v>30</v>
          </cell>
          <cell r="W178" t="str">
            <v xml:space="preserve"> </v>
          </cell>
          <cell r="X178">
            <v>31</v>
          </cell>
          <cell r="AA178" t="str">
            <v xml:space="preserve"> </v>
          </cell>
          <cell r="AB178">
            <v>30</v>
          </cell>
          <cell r="AE178" t="str">
            <v xml:space="preserve"> </v>
          </cell>
          <cell r="AF178">
            <v>31</v>
          </cell>
          <cell r="AJ178">
            <v>31</v>
          </cell>
          <cell r="AN178">
            <v>30</v>
          </cell>
          <cell r="AR178">
            <v>31</v>
          </cell>
        </row>
        <row r="179">
          <cell r="C179">
            <v>35990</v>
          </cell>
          <cell r="D179">
            <v>203.53548387096777</v>
          </cell>
          <cell r="E179">
            <v>37</v>
          </cell>
          <cell r="F179">
            <v>240.53548387096777</v>
          </cell>
          <cell r="G179">
            <v>0</v>
          </cell>
          <cell r="H179">
            <v>240.53548387096777</v>
          </cell>
          <cell r="V179" t="str">
            <v>(Net)</v>
          </cell>
          <cell r="W179" t="str">
            <v xml:space="preserve"> </v>
          </cell>
          <cell r="Z179" t="str">
            <v>(Net)</v>
          </cell>
          <cell r="AA179" t="str">
            <v xml:space="preserve"> </v>
          </cell>
          <cell r="AD179" t="str">
            <v>(Net)</v>
          </cell>
          <cell r="AE179" t="str">
            <v xml:space="preserve"> </v>
          </cell>
          <cell r="AH179" t="str">
            <v>(Net)</v>
          </cell>
          <cell r="AL179" t="str">
            <v>(Net)</v>
          </cell>
          <cell r="AP179" t="str">
            <v>(Net)</v>
          </cell>
          <cell r="AT179" t="str">
            <v>(Net)</v>
          </cell>
        </row>
        <row r="180">
          <cell r="C180">
            <v>36020</v>
          </cell>
          <cell r="D180">
            <v>209.71935483870965</v>
          </cell>
          <cell r="E180">
            <v>37</v>
          </cell>
          <cell r="F180">
            <v>246.71935483870965</v>
          </cell>
          <cell r="G180">
            <v>0</v>
          </cell>
          <cell r="H180">
            <v>246.71935483870965</v>
          </cell>
          <cell r="S180" t="str">
            <v>BOUNDARY/</v>
          </cell>
          <cell r="T180" t="str">
            <v xml:space="preserve"> </v>
          </cell>
          <cell r="W180" t="str">
            <v xml:space="preserve"> </v>
          </cell>
          <cell r="X180" t="str">
            <v xml:space="preserve"> </v>
          </cell>
          <cell r="Z180" t="str">
            <v xml:space="preserve"> </v>
          </cell>
          <cell r="AA180" t="str">
            <v xml:space="preserve"> </v>
          </cell>
          <cell r="AB180" t="str">
            <v xml:space="preserve"> </v>
          </cell>
          <cell r="AD180" t="str">
            <v xml:space="preserve"> </v>
          </cell>
          <cell r="AE180" t="str">
            <v xml:space="preserve"> </v>
          </cell>
          <cell r="AF180" t="str">
            <v xml:space="preserve"> </v>
          </cell>
          <cell r="AH180" t="str">
            <v xml:space="preserve"> </v>
          </cell>
          <cell r="AJ180" t="str">
            <v xml:space="preserve"> </v>
          </cell>
          <cell r="AL180" t="str">
            <v xml:space="preserve"> </v>
          </cell>
          <cell r="AN180" t="str">
            <v xml:space="preserve"> </v>
          </cell>
          <cell r="AP180" t="str">
            <v xml:space="preserve"> </v>
          </cell>
          <cell r="AR180" t="str">
            <v xml:space="preserve"> </v>
          </cell>
          <cell r="AT180" t="str">
            <v xml:space="preserve"> </v>
          </cell>
        </row>
        <row r="181">
          <cell r="C181">
            <v>36050</v>
          </cell>
          <cell r="D181">
            <v>221.97666666666663</v>
          </cell>
          <cell r="E181">
            <v>37</v>
          </cell>
          <cell r="F181">
            <v>258.97666666666663</v>
          </cell>
          <cell r="G181">
            <v>0</v>
          </cell>
          <cell r="H181">
            <v>258.97666666666663</v>
          </cell>
          <cell r="S181" t="str">
            <v>MOBIL/SPOT</v>
          </cell>
          <cell r="T181">
            <v>550</v>
          </cell>
          <cell r="V181">
            <v>0</v>
          </cell>
          <cell r="W181" t="str">
            <v xml:space="preserve"> </v>
          </cell>
          <cell r="X181">
            <v>664.7</v>
          </cell>
          <cell r="Z181">
            <v>3.7</v>
          </cell>
          <cell r="AA181" t="str">
            <v xml:space="preserve"> </v>
          </cell>
          <cell r="AB181">
            <v>775.7</v>
          </cell>
          <cell r="AD181">
            <v>3.7</v>
          </cell>
          <cell r="AE181" t="str">
            <v xml:space="preserve"> </v>
          </cell>
          <cell r="AF181">
            <v>890.40000000000009</v>
          </cell>
          <cell r="AH181">
            <v>3.7</v>
          </cell>
          <cell r="AJ181">
            <v>1005.1000000000001</v>
          </cell>
          <cell r="AL181">
            <v>3.7</v>
          </cell>
          <cell r="AN181">
            <v>1116.1000000000001</v>
          </cell>
          <cell r="AP181">
            <v>3.7</v>
          </cell>
          <cell r="AR181">
            <v>1224</v>
          </cell>
          <cell r="AT181">
            <v>3.480645161290318</v>
          </cell>
        </row>
        <row r="182">
          <cell r="C182">
            <v>36080</v>
          </cell>
          <cell r="D182">
            <v>305.41935483870969</v>
          </cell>
          <cell r="E182">
            <v>37</v>
          </cell>
          <cell r="F182">
            <v>342.41935483870969</v>
          </cell>
          <cell r="G182">
            <v>0</v>
          </cell>
          <cell r="H182">
            <v>342.41935483870969</v>
          </cell>
          <cell r="S182" t="str">
            <v>HONEOYE</v>
          </cell>
          <cell r="T182">
            <v>550</v>
          </cell>
          <cell r="U182">
            <v>0.44934640522875818</v>
          </cell>
          <cell r="V182" t="str">
            <v xml:space="preserve"> </v>
          </cell>
          <cell r="W182" t="str">
            <v xml:space="preserve"> </v>
          </cell>
          <cell r="X182">
            <v>664.7</v>
          </cell>
          <cell r="Y182">
            <v>0.54305555555555562</v>
          </cell>
          <cell r="Z182">
            <v>3.7</v>
          </cell>
          <cell r="AA182" t="str">
            <v xml:space="preserve"> </v>
          </cell>
          <cell r="AB182">
            <v>775.7</v>
          </cell>
          <cell r="AC182">
            <v>0.63374183006535956</v>
          </cell>
          <cell r="AD182">
            <v>3.7</v>
          </cell>
          <cell r="AE182" t="str">
            <v xml:space="preserve"> </v>
          </cell>
          <cell r="AF182">
            <v>890.40000000000009</v>
          </cell>
          <cell r="AG182">
            <v>0.72745098039215694</v>
          </cell>
          <cell r="AH182">
            <v>3.7</v>
          </cell>
          <cell r="AJ182">
            <v>1005.1000000000001</v>
          </cell>
          <cell r="AK182">
            <v>0.82116013071895433</v>
          </cell>
          <cell r="AL182">
            <v>3.7</v>
          </cell>
          <cell r="AN182">
            <v>1116.1000000000001</v>
          </cell>
          <cell r="AO182">
            <v>0.91184640522875826</v>
          </cell>
          <cell r="AP182">
            <v>3.7</v>
          </cell>
          <cell r="AR182">
            <v>1224</v>
          </cell>
          <cell r="AS182">
            <v>1</v>
          </cell>
          <cell r="AT182">
            <v>3.480645161290318</v>
          </cell>
        </row>
        <row r="183">
          <cell r="C183">
            <v>36110</v>
          </cell>
          <cell r="D183">
            <v>486.65000000000003</v>
          </cell>
          <cell r="E183">
            <v>37</v>
          </cell>
          <cell r="F183">
            <v>523.65000000000009</v>
          </cell>
          <cell r="G183">
            <v>0</v>
          </cell>
          <cell r="H183">
            <v>523.65000000000009</v>
          </cell>
          <cell r="W183" t="str">
            <v xml:space="preserve"> </v>
          </cell>
          <cell r="AE183" t="str">
            <v xml:space="preserve"> </v>
          </cell>
        </row>
        <row r="184">
          <cell r="S184" t="str">
            <v>BOUNDARY/</v>
          </cell>
          <cell r="T184" t="str">
            <v xml:space="preserve"> </v>
          </cell>
          <cell r="W184" t="str">
            <v xml:space="preserve"> </v>
          </cell>
          <cell r="X184" t="str">
            <v xml:space="preserve"> </v>
          </cell>
          <cell r="Z184" t="str">
            <v xml:space="preserve"> </v>
          </cell>
          <cell r="AA184" t="str">
            <v xml:space="preserve"> </v>
          </cell>
          <cell r="AB184" t="str">
            <v xml:space="preserve"> </v>
          </cell>
          <cell r="AD184" t="str">
            <v xml:space="preserve"> </v>
          </cell>
          <cell r="AE184" t="str">
            <v xml:space="preserve"> </v>
          </cell>
          <cell r="AF184" t="str">
            <v xml:space="preserve"> </v>
          </cell>
          <cell r="AH184" t="str">
            <v xml:space="preserve"> </v>
          </cell>
          <cell r="AJ184" t="str">
            <v xml:space="preserve"> </v>
          </cell>
          <cell r="AK184" t="str">
            <v xml:space="preserve"> </v>
          </cell>
          <cell r="AL184" t="str">
            <v xml:space="preserve"> </v>
          </cell>
          <cell r="AN184" t="str">
            <v xml:space="preserve"> </v>
          </cell>
          <cell r="AP184" t="str">
            <v xml:space="preserve"> </v>
          </cell>
          <cell r="AR184" t="str">
            <v xml:space="preserve"> </v>
          </cell>
          <cell r="AT184" t="str">
            <v xml:space="preserve"> </v>
          </cell>
        </row>
        <row r="185">
          <cell r="C185" t="str">
            <v>1/ PER EMA SENDOUT MODEL RATE CASE RUN, DATED 9/96.</v>
          </cell>
          <cell r="S185" t="str">
            <v>MOBIL/SPOT</v>
          </cell>
          <cell r="T185">
            <v>650</v>
          </cell>
          <cell r="V185">
            <v>0</v>
          </cell>
          <cell r="X185">
            <v>963.09999999999991</v>
          </cell>
          <cell r="Z185">
            <v>10.1</v>
          </cell>
          <cell r="AA185" t="str">
            <v xml:space="preserve"> </v>
          </cell>
          <cell r="AB185">
            <v>1266.0999999999999</v>
          </cell>
          <cell r="AD185">
            <v>10.1</v>
          </cell>
          <cell r="AE185" t="str">
            <v xml:space="preserve"> </v>
          </cell>
          <cell r="AF185">
            <v>1579.1999999999998</v>
          </cell>
          <cell r="AH185">
            <v>10.1</v>
          </cell>
          <cell r="AJ185">
            <v>1892.2999999999997</v>
          </cell>
          <cell r="AL185">
            <v>10.1</v>
          </cell>
          <cell r="AN185">
            <v>2195.2999999999997</v>
          </cell>
          <cell r="AP185">
            <v>10.1</v>
          </cell>
          <cell r="AR185">
            <v>2497</v>
          </cell>
          <cell r="AT185">
            <v>9.7322580645161381</v>
          </cell>
        </row>
        <row r="186">
          <cell r="C186" t="str">
            <v>2/ FOR PLANNING PURPOSES ASSUMED END-USER</v>
          </cell>
          <cell r="S186" t="str">
            <v xml:space="preserve"> SS-E</v>
          </cell>
          <cell r="T186">
            <v>650</v>
          </cell>
          <cell r="U186">
            <v>0.26031237484981978</v>
          </cell>
          <cell r="V186" t="str">
            <v xml:space="preserve"> </v>
          </cell>
          <cell r="W186" t="str">
            <v xml:space="preserve"> </v>
          </cell>
          <cell r="X186">
            <v>963.09999999999991</v>
          </cell>
          <cell r="Y186">
            <v>0.38570284341209449</v>
          </cell>
          <cell r="Z186">
            <v>10.1</v>
          </cell>
          <cell r="AA186" t="str">
            <v xml:space="preserve"> </v>
          </cell>
          <cell r="AB186">
            <v>1266.0999999999999</v>
          </cell>
          <cell r="AC186">
            <v>0.50704845814977972</v>
          </cell>
          <cell r="AD186">
            <v>10.1</v>
          </cell>
          <cell r="AE186" t="str">
            <v xml:space="preserve"> </v>
          </cell>
          <cell r="AF186">
            <v>1579.1999999999998</v>
          </cell>
          <cell r="AG186">
            <v>0.63243892671205437</v>
          </cell>
          <cell r="AH186">
            <v>10.1</v>
          </cell>
          <cell r="AJ186">
            <v>1892.2999999999997</v>
          </cell>
          <cell r="AK186">
            <v>0.75782939527432913</v>
          </cell>
          <cell r="AL186">
            <v>10.1</v>
          </cell>
          <cell r="AN186">
            <v>2195.2999999999997</v>
          </cell>
          <cell r="AO186">
            <v>0.87917501001201426</v>
          </cell>
          <cell r="AP186">
            <v>10.1</v>
          </cell>
          <cell r="AR186">
            <v>2497</v>
          </cell>
          <cell r="AS186">
            <v>1</v>
          </cell>
          <cell r="AT186">
            <v>9.7322580645161381</v>
          </cell>
        </row>
        <row r="187">
          <cell r="C187" t="str">
            <v xml:space="preserve">   TRANSPORTATION OF 37 MDT PER DAY.</v>
          </cell>
          <cell r="W187" t="str">
            <v xml:space="preserve"> </v>
          </cell>
          <cell r="AA187" t="str">
            <v xml:space="preserve"> </v>
          </cell>
        </row>
        <row r="188">
          <cell r="C188" t="str">
            <v>3/ SEE MINIMUM TAKE DERIVATION SCHEDULE.</v>
          </cell>
          <cell r="W188" t="str">
            <v xml:space="preserve"> </v>
          </cell>
        </row>
        <row r="189">
          <cell r="E189">
            <v>37</v>
          </cell>
          <cell r="F189" t="str">
            <v>MDT PER DAY</v>
          </cell>
          <cell r="S189" t="str">
            <v>SUMMARY TENN</v>
          </cell>
          <cell r="W189" t="str">
            <v xml:space="preserve"> </v>
          </cell>
          <cell r="AA189" t="str">
            <v xml:space="preserve"> </v>
          </cell>
        </row>
        <row r="190">
          <cell r="S190" t="str">
            <v>MONTHLY INJECTION:</v>
          </cell>
        </row>
        <row r="191">
          <cell r="U191" t="str">
            <v>DAILY:</v>
          </cell>
          <cell r="V191" t="str">
            <v xml:space="preserve"> </v>
          </cell>
          <cell r="Z191" t="str">
            <v xml:space="preserve"> </v>
          </cell>
          <cell r="AD191" t="str">
            <v xml:space="preserve"> </v>
          </cell>
          <cell r="AH191" t="str">
            <v xml:space="preserve"> </v>
          </cell>
          <cell r="AL191" t="str">
            <v xml:space="preserve"> </v>
          </cell>
          <cell r="AP191" t="str">
            <v xml:space="preserve"> </v>
          </cell>
          <cell r="AT191" t="str">
            <v xml:space="preserve"> </v>
          </cell>
        </row>
        <row r="192">
          <cell r="S192" t="str">
            <v xml:space="preserve"> </v>
          </cell>
          <cell r="T192" t="str">
            <v>BOUNDARY/</v>
          </cell>
        </row>
        <row r="193">
          <cell r="T193" t="str">
            <v>SPOT/MOBIL</v>
          </cell>
          <cell r="V193">
            <v>0</v>
          </cell>
          <cell r="Z193">
            <v>13.8</v>
          </cell>
          <cell r="AD193">
            <v>13.8</v>
          </cell>
          <cell r="AH193">
            <v>13.8</v>
          </cell>
          <cell r="AL193">
            <v>13.8</v>
          </cell>
          <cell r="AP193">
            <v>13.8</v>
          </cell>
          <cell r="AT193">
            <v>13.212903225806457</v>
          </cell>
        </row>
        <row r="194">
          <cell r="V194" t="str">
            <v>-</v>
          </cell>
          <cell r="Z194" t="str">
            <v>-</v>
          </cell>
          <cell r="AD194" t="str">
            <v>-</v>
          </cell>
          <cell r="AH194" t="str">
            <v>-</v>
          </cell>
          <cell r="AL194" t="str">
            <v>-</v>
          </cell>
          <cell r="AP194" t="str">
            <v>-</v>
          </cell>
          <cell r="AT194" t="str">
            <v>-</v>
          </cell>
        </row>
        <row r="195">
          <cell r="T195" t="str">
            <v>TOTAL</v>
          </cell>
          <cell r="V195">
            <v>0</v>
          </cell>
          <cell r="Z195">
            <v>13.8</v>
          </cell>
          <cell r="AD195">
            <v>13.8</v>
          </cell>
          <cell r="AH195">
            <v>13.8</v>
          </cell>
          <cell r="AL195">
            <v>13.8</v>
          </cell>
          <cell r="AP195">
            <v>13.8</v>
          </cell>
          <cell r="AT195">
            <v>13.212903225806457</v>
          </cell>
        </row>
        <row r="197">
          <cell r="S197" t="str">
            <v>MONTHLY:</v>
          </cell>
          <cell r="T197" t="str">
            <v xml:space="preserve"> </v>
          </cell>
          <cell r="Z197" t="str">
            <v xml:space="preserve"> </v>
          </cell>
          <cell r="AD197" t="str">
            <v xml:space="preserve"> </v>
          </cell>
          <cell r="AF197" t="str">
            <v xml:space="preserve"> </v>
          </cell>
          <cell r="AG197" t="str">
            <v xml:space="preserve"> </v>
          </cell>
          <cell r="AH197" t="str">
            <v xml:space="preserve"> </v>
          </cell>
          <cell r="AL197" t="str">
            <v xml:space="preserve"> </v>
          </cell>
          <cell r="AP197" t="str">
            <v xml:space="preserve"> </v>
          </cell>
          <cell r="AT197" t="str">
            <v xml:space="preserve"> </v>
          </cell>
          <cell r="AU197" t="str">
            <v xml:space="preserve"> </v>
          </cell>
        </row>
        <row r="198">
          <cell r="S198" t="str">
            <v xml:space="preserve"> </v>
          </cell>
          <cell r="T198" t="str">
            <v>BOUNDARY/</v>
          </cell>
        </row>
        <row r="199">
          <cell r="T199" t="str">
            <v xml:space="preserve">SPOT/MOBIL </v>
          </cell>
          <cell r="V199">
            <v>0</v>
          </cell>
          <cell r="Z199">
            <v>427.8</v>
          </cell>
          <cell r="AD199">
            <v>414</v>
          </cell>
          <cell r="AH199">
            <v>427.8</v>
          </cell>
          <cell r="AL199">
            <v>427.8</v>
          </cell>
          <cell r="AP199">
            <v>414</v>
          </cell>
          <cell r="AT199">
            <v>409.60000000000014</v>
          </cell>
        </row>
        <row r="200">
          <cell r="V200" t="str">
            <v>-</v>
          </cell>
          <cell r="Z200" t="str">
            <v>-</v>
          </cell>
          <cell r="AD200" t="str">
            <v>-</v>
          </cell>
          <cell r="AH200" t="str">
            <v>-</v>
          </cell>
          <cell r="AL200" t="str">
            <v>-</v>
          </cell>
          <cell r="AP200" t="str">
            <v>-</v>
          </cell>
          <cell r="AT200" t="str">
            <v>-</v>
          </cell>
        </row>
        <row r="201">
          <cell r="T201" t="str">
            <v>TOTAL</v>
          </cell>
          <cell r="V201">
            <v>0</v>
          </cell>
          <cell r="Z201">
            <v>427.8</v>
          </cell>
          <cell r="AD201">
            <v>414</v>
          </cell>
          <cell r="AH201">
            <v>427.8</v>
          </cell>
          <cell r="AL201">
            <v>427.8</v>
          </cell>
          <cell r="AP201">
            <v>414</v>
          </cell>
          <cell r="AT201">
            <v>409.60000000000014</v>
          </cell>
        </row>
        <row r="203">
          <cell r="S203" t="str">
            <v>1/ ESTIMATED STARTING APRIL BALANCES</v>
          </cell>
        </row>
        <row r="205">
          <cell r="S205" t="str">
            <v xml:space="preserve"> </v>
          </cell>
          <cell r="AB205" t="str">
            <v>RATCHETS:</v>
          </cell>
          <cell r="AC205" t="str">
            <v>0-50%</v>
          </cell>
          <cell r="AD205" t="str">
            <v>51-100%</v>
          </cell>
          <cell r="AF205" t="str">
            <v>INJECTION PERIOD:</v>
          </cell>
        </row>
        <row r="207">
          <cell r="AB207" t="str">
            <v>HONEOYE</v>
          </cell>
          <cell r="AC207">
            <v>6800</v>
          </cell>
          <cell r="AD207">
            <v>6800</v>
          </cell>
          <cell r="AF207" t="str">
            <v xml:space="preserve"> 4/1 - 10/31</v>
          </cell>
        </row>
        <row r="208">
          <cell r="AB208" t="str">
            <v>SS-E</v>
          </cell>
          <cell r="AC208">
            <v>16646</v>
          </cell>
          <cell r="AD208">
            <v>16646</v>
          </cell>
          <cell r="AF208" t="str">
            <v xml:space="preserve"> 12 MONTHS</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0">
          <cell r="M250" t="str">
            <v>SPP:1998 SUMMER STRATEGY</v>
          </cell>
        </row>
        <row r="251">
          <cell r="M251" t="str">
            <v>AVERAGE DAILY SUMMER REQUIREMENTS/SUPPLY (dt/day):</v>
          </cell>
        </row>
        <row r="253">
          <cell r="T253">
            <v>36626.485423726852</v>
          </cell>
          <cell r="U253">
            <v>36626.485423726852</v>
          </cell>
        </row>
        <row r="255">
          <cell r="B255" t="str">
            <v>SPP:1998 SUMMER STRATEGY</v>
          </cell>
          <cell r="O255">
            <v>35900</v>
          </cell>
          <cell r="P255">
            <v>35930</v>
          </cell>
          <cell r="Q255">
            <v>35960</v>
          </cell>
          <cell r="R255">
            <v>35990</v>
          </cell>
          <cell r="S255">
            <v>36020</v>
          </cell>
          <cell r="T255">
            <v>36050</v>
          </cell>
          <cell r="U255">
            <v>36080</v>
          </cell>
          <cell r="V255">
            <v>36110</v>
          </cell>
        </row>
        <row r="256">
          <cell r="B256" t="str">
            <v>AVERAGE DAILY SUMMER REQUIREMENTS/SUPPLY:</v>
          </cell>
          <cell r="K256">
            <v>36626.485423726852</v>
          </cell>
          <cell r="M256" t="str">
            <v>PROJECTED REQMNTS:</v>
          </cell>
        </row>
        <row r="257">
          <cell r="M257" t="str">
            <v>Firm + TC Sendout</v>
          </cell>
          <cell r="O257">
            <v>376350</v>
          </cell>
          <cell r="P257">
            <v>225897.06451612903</v>
          </cell>
          <cell r="Q257">
            <v>170791.8</v>
          </cell>
          <cell r="R257">
            <v>137667.93548387094</v>
          </cell>
          <cell r="S257">
            <v>142345.35483870967</v>
          </cell>
          <cell r="T257">
            <v>154975.79999999999</v>
          </cell>
          <cell r="U257">
            <v>263617.74193548388</v>
          </cell>
          <cell r="V257">
            <v>470646.66666666669</v>
          </cell>
        </row>
        <row r="258">
          <cell r="M258" t="str">
            <v>Interruptible Sales</v>
          </cell>
          <cell r="O258">
            <v>5186.666666666667</v>
          </cell>
          <cell r="P258">
            <v>5896.7741935483873</v>
          </cell>
          <cell r="Q258">
            <v>5126.666666666667</v>
          </cell>
          <cell r="R258">
            <v>4112.9032258064517</v>
          </cell>
          <cell r="S258">
            <v>5619.3548387096771</v>
          </cell>
          <cell r="T258">
            <v>5373.333333333333</v>
          </cell>
          <cell r="U258">
            <v>5512.9032258064517</v>
          </cell>
          <cell r="V258">
            <v>5503.333333333333</v>
          </cell>
          <cell r="BA258">
            <v>35900</v>
          </cell>
          <cell r="BB258">
            <v>416536.66666666669</v>
          </cell>
          <cell r="BC258">
            <v>54110</v>
          </cell>
          <cell r="BD258">
            <v>11128.333333333314</v>
          </cell>
        </row>
        <row r="259">
          <cell r="M259" t="str">
            <v>SC-16 Sales</v>
          </cell>
          <cell r="O259">
            <v>7000</v>
          </cell>
          <cell r="P259">
            <v>7000</v>
          </cell>
          <cell r="Q259">
            <v>7000</v>
          </cell>
          <cell r="R259">
            <v>7000</v>
          </cell>
          <cell r="S259">
            <v>7000</v>
          </cell>
          <cell r="T259">
            <v>7000</v>
          </cell>
          <cell r="U259">
            <v>7000</v>
          </cell>
          <cell r="V259">
            <v>10500</v>
          </cell>
          <cell r="BA259">
            <v>35930</v>
          </cell>
          <cell r="BB259">
            <v>266793.83870967745</v>
          </cell>
          <cell r="BC259">
            <v>183933</v>
          </cell>
          <cell r="BD259">
            <v>31048.161290322547</v>
          </cell>
        </row>
        <row r="260">
          <cell r="M260" t="str">
            <v>SC-17 Sales</v>
          </cell>
          <cell r="O260">
            <v>7000</v>
          </cell>
          <cell r="P260">
            <v>7000</v>
          </cell>
          <cell r="Q260">
            <v>7000</v>
          </cell>
          <cell r="R260">
            <v>7000</v>
          </cell>
          <cell r="S260">
            <v>7000</v>
          </cell>
          <cell r="T260">
            <v>7000</v>
          </cell>
          <cell r="U260">
            <v>7000</v>
          </cell>
          <cell r="V260">
            <v>7000</v>
          </cell>
          <cell r="BA260">
            <v>35960</v>
          </cell>
          <cell r="BB260">
            <v>210918.46666666665</v>
          </cell>
          <cell r="BC260">
            <v>183933</v>
          </cell>
          <cell r="BD260">
            <v>86923.533333333326</v>
          </cell>
        </row>
        <row r="261">
          <cell r="M261" t="str">
            <v xml:space="preserve">Central Hudson </v>
          </cell>
          <cell r="O261">
            <v>0</v>
          </cell>
          <cell r="P261">
            <v>0</v>
          </cell>
          <cell r="Q261">
            <v>0</v>
          </cell>
          <cell r="R261">
            <v>0</v>
          </cell>
          <cell r="S261">
            <v>0</v>
          </cell>
          <cell r="T261">
            <v>0</v>
          </cell>
          <cell r="U261">
            <v>0</v>
          </cell>
          <cell r="V261">
            <v>0</v>
          </cell>
          <cell r="BA261">
            <v>35990</v>
          </cell>
          <cell r="BB261">
            <v>176780.83870967739</v>
          </cell>
          <cell r="BC261">
            <v>171862.00000000003</v>
          </cell>
          <cell r="BD261">
            <v>133132.16129032258</v>
          </cell>
        </row>
        <row r="262">
          <cell r="M262" t="str">
            <v>Total BUG Sendout</v>
          </cell>
          <cell r="O262">
            <v>395536.66666666669</v>
          </cell>
          <cell r="P262">
            <v>245793.83870967742</v>
          </cell>
          <cell r="Q262">
            <v>189918.46666666665</v>
          </cell>
          <cell r="R262">
            <v>155780.83870967739</v>
          </cell>
          <cell r="S262">
            <v>161964.70967741933</v>
          </cell>
          <cell r="T262">
            <v>174349.13333333333</v>
          </cell>
          <cell r="U262">
            <v>283130.6451612903</v>
          </cell>
          <cell r="V262">
            <v>493650</v>
          </cell>
          <cell r="BA262">
            <v>36020</v>
          </cell>
          <cell r="BB262">
            <v>182964.70967741933</v>
          </cell>
          <cell r="BC262">
            <v>171862.00000000003</v>
          </cell>
          <cell r="BD262">
            <v>126948.29032258064</v>
          </cell>
        </row>
        <row r="263">
          <cell r="M263" t="str">
            <v>SC-11 Transportation</v>
          </cell>
          <cell r="O263">
            <v>21000</v>
          </cell>
          <cell r="P263">
            <v>21000</v>
          </cell>
          <cell r="Q263">
            <v>21000</v>
          </cell>
          <cell r="R263">
            <v>21000</v>
          </cell>
          <cell r="S263">
            <v>21000</v>
          </cell>
          <cell r="T263">
            <v>21000</v>
          </cell>
          <cell r="U263">
            <v>21000</v>
          </cell>
          <cell r="V263">
            <v>21000</v>
          </cell>
          <cell r="BA263">
            <v>36050</v>
          </cell>
          <cell r="BB263">
            <v>195349.13333333333</v>
          </cell>
          <cell r="BC263">
            <v>171862.00000000003</v>
          </cell>
          <cell r="BD263">
            <v>114563.86666666667</v>
          </cell>
        </row>
        <row r="264">
          <cell r="M264" t="str">
            <v>CUSTOMER REQMNT.</v>
          </cell>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66">
          <cell r="M266" t="str">
            <v>Storage Injections</v>
          </cell>
          <cell r="O266">
            <v>54110</v>
          </cell>
          <cell r="P266">
            <v>183933</v>
          </cell>
          <cell r="Q266">
            <v>183933</v>
          </cell>
          <cell r="R266">
            <v>171862.00000000003</v>
          </cell>
          <cell r="S266">
            <v>171862.00000000003</v>
          </cell>
          <cell r="T266">
            <v>171862.00000000003</v>
          </cell>
          <cell r="U266">
            <v>169544.90322580645</v>
          </cell>
          <cell r="V266">
            <v>78000</v>
          </cell>
        </row>
        <row r="267">
          <cell r="M267" t="str">
            <v>Total Gas Requirements</v>
          </cell>
          <cell r="O267">
            <v>470646.66666666669</v>
          </cell>
          <cell r="P267">
            <v>450726.83870967745</v>
          </cell>
          <cell r="Q267">
            <v>394851.46666666667</v>
          </cell>
          <cell r="R267">
            <v>348642.83870967745</v>
          </cell>
          <cell r="S267">
            <v>354826.70967741939</v>
          </cell>
          <cell r="T267">
            <v>367211.13333333336</v>
          </cell>
          <cell r="U267">
            <v>473675.54838709673</v>
          </cell>
          <cell r="V267">
            <v>592650</v>
          </cell>
        </row>
        <row r="268">
          <cell r="B268" t="str">
            <v>STORAGE INJECTION REQMNTS:</v>
          </cell>
        </row>
        <row r="269">
          <cell r="B269" t="str">
            <v>Market Area</v>
          </cell>
          <cell r="M269" t="str">
            <v>SUPPLY</v>
          </cell>
        </row>
        <row r="270">
          <cell r="B270" t="str">
            <v xml:space="preserve">     Transco</v>
          </cell>
          <cell r="D270">
            <v>25860</v>
          </cell>
          <cell r="E270">
            <v>90672</v>
          </cell>
          <cell r="F270">
            <v>90672</v>
          </cell>
          <cell r="G270">
            <v>83872</v>
          </cell>
          <cell r="H270">
            <v>83872</v>
          </cell>
          <cell r="I270">
            <v>83872</v>
          </cell>
          <cell r="J270">
            <v>83852</v>
          </cell>
          <cell r="K270">
            <v>45000</v>
          </cell>
          <cell r="M270" t="str">
            <v>Expected supply</v>
          </cell>
        </row>
        <row r="271">
          <cell r="B271" t="str">
            <v xml:space="preserve">     Texas Eastern</v>
          </cell>
          <cell r="D271">
            <v>18600</v>
          </cell>
          <cell r="E271">
            <v>46286</v>
          </cell>
          <cell r="F271">
            <v>46286</v>
          </cell>
          <cell r="G271">
            <v>46286</v>
          </cell>
          <cell r="H271">
            <v>46286</v>
          </cell>
          <cell r="I271">
            <v>46286</v>
          </cell>
          <cell r="J271">
            <v>44576</v>
          </cell>
          <cell r="K271">
            <v>0</v>
          </cell>
          <cell r="M271" t="str">
            <v>Customer Owned Gas:</v>
          </cell>
          <cell r="O271" t="str">
            <v xml:space="preserve"> </v>
          </cell>
          <cell r="P271" t="str">
            <v xml:space="preserve"> </v>
          </cell>
          <cell r="Q271" t="str">
            <v xml:space="preserve"> </v>
          </cell>
          <cell r="R271" t="str">
            <v xml:space="preserve"> </v>
          </cell>
          <cell r="S271" t="str">
            <v xml:space="preserve"> </v>
          </cell>
          <cell r="T271" t="str">
            <v xml:space="preserve"> </v>
          </cell>
          <cell r="U271" t="str">
            <v xml:space="preserve"> </v>
          </cell>
          <cell r="V271" t="str">
            <v xml:space="preserve"> </v>
          </cell>
        </row>
        <row r="272">
          <cell r="B272" t="str">
            <v xml:space="preserve">     Tennessee</v>
          </cell>
          <cell r="D272">
            <v>0</v>
          </cell>
          <cell r="E272">
            <v>13800</v>
          </cell>
          <cell r="F272">
            <v>13800</v>
          </cell>
          <cell r="G272">
            <v>13800</v>
          </cell>
          <cell r="H272">
            <v>13800</v>
          </cell>
          <cell r="I272">
            <v>13800</v>
          </cell>
          <cell r="J272">
            <v>13212.903225806456</v>
          </cell>
          <cell r="K272">
            <v>0</v>
          </cell>
          <cell r="M272" t="str">
            <v>SC-11 Deliveries</v>
          </cell>
          <cell r="O272">
            <v>21000</v>
          </cell>
          <cell r="P272">
            <v>21000</v>
          </cell>
          <cell r="Q272">
            <v>21000</v>
          </cell>
          <cell r="R272">
            <v>21000</v>
          </cell>
          <cell r="S272">
            <v>21000</v>
          </cell>
          <cell r="T272">
            <v>21000</v>
          </cell>
          <cell r="U272">
            <v>21000</v>
          </cell>
          <cell r="V272">
            <v>21000</v>
          </cell>
        </row>
        <row r="273">
          <cell r="B273" t="str">
            <v xml:space="preserve">     CNG</v>
          </cell>
          <cell r="D273">
            <v>9650</v>
          </cell>
          <cell r="E273">
            <v>33175</v>
          </cell>
          <cell r="F273">
            <v>33175</v>
          </cell>
          <cell r="G273">
            <v>27904</v>
          </cell>
          <cell r="H273">
            <v>27904</v>
          </cell>
          <cell r="I273">
            <v>27904</v>
          </cell>
          <cell r="J273">
            <v>27904</v>
          </cell>
          <cell r="K273">
            <v>0</v>
          </cell>
          <cell r="M273" t="str">
            <v>SC-16 Deliveries</v>
          </cell>
          <cell r="O273">
            <v>9000</v>
          </cell>
          <cell r="P273">
            <v>9000</v>
          </cell>
          <cell r="Q273">
            <v>9000</v>
          </cell>
          <cell r="R273">
            <v>9000</v>
          </cell>
          <cell r="S273">
            <v>9000</v>
          </cell>
          <cell r="T273">
            <v>9000</v>
          </cell>
          <cell r="U273">
            <v>9000</v>
          </cell>
          <cell r="V273">
            <v>9000</v>
          </cell>
        </row>
        <row r="274">
          <cell r="B274" t="str">
            <v>Total Market Area</v>
          </cell>
          <cell r="D274">
            <v>54110</v>
          </cell>
          <cell r="E274">
            <v>183933</v>
          </cell>
          <cell r="F274">
            <v>183933</v>
          </cell>
          <cell r="G274">
            <v>171862.00000000003</v>
          </cell>
          <cell r="H274">
            <v>171862.00000000003</v>
          </cell>
          <cell r="I274">
            <v>171862.00000000003</v>
          </cell>
          <cell r="J274">
            <v>169544.90322580645</v>
          </cell>
          <cell r="K274">
            <v>45000</v>
          </cell>
          <cell r="M274" t="str">
            <v>SC-17 Deliveries</v>
          </cell>
          <cell r="O274">
            <v>7000</v>
          </cell>
          <cell r="P274">
            <v>7000</v>
          </cell>
          <cell r="Q274">
            <v>7000</v>
          </cell>
          <cell r="R274">
            <v>7000</v>
          </cell>
          <cell r="S274">
            <v>7000</v>
          </cell>
          <cell r="T274">
            <v>7000</v>
          </cell>
          <cell r="U274">
            <v>7000</v>
          </cell>
          <cell r="V274">
            <v>7000</v>
          </cell>
        </row>
        <row r="275">
          <cell r="B275" t="str">
            <v>Prod Area - Washington</v>
          </cell>
          <cell r="D275">
            <v>0</v>
          </cell>
          <cell r="E275">
            <v>0</v>
          </cell>
          <cell r="F275">
            <v>0</v>
          </cell>
          <cell r="G275">
            <v>0</v>
          </cell>
          <cell r="H275">
            <v>0</v>
          </cell>
          <cell r="I275">
            <v>0</v>
          </cell>
          <cell r="J275">
            <v>0</v>
          </cell>
          <cell r="K275">
            <v>33000</v>
          </cell>
          <cell r="M275" t="str">
            <v>Gas Balancing Deliveries</v>
          </cell>
          <cell r="O275">
            <v>4731.3084112149527</v>
          </cell>
          <cell r="P275">
            <v>5824.204586078341</v>
          </cell>
          <cell r="Q275">
            <v>5824.204586078341</v>
          </cell>
          <cell r="R275">
            <v>5824.204586078341</v>
          </cell>
          <cell r="S275">
            <v>5824.204586078341</v>
          </cell>
          <cell r="T275">
            <v>5824.204586078341</v>
          </cell>
          <cell r="U275">
            <v>5824.204586078341</v>
          </cell>
          <cell r="V275">
            <v>0</v>
          </cell>
        </row>
        <row r="276">
          <cell r="B276" t="str">
            <v>TOTAL STORAGE REQ.</v>
          </cell>
          <cell r="D276">
            <v>54110</v>
          </cell>
          <cell r="E276">
            <v>183933</v>
          </cell>
          <cell r="F276">
            <v>183933</v>
          </cell>
          <cell r="G276">
            <v>171862.00000000003</v>
          </cell>
          <cell r="H276">
            <v>171862.00000000003</v>
          </cell>
          <cell r="I276">
            <v>171862.00000000003</v>
          </cell>
          <cell r="J276">
            <v>169544.90322580645</v>
          </cell>
          <cell r="K276">
            <v>78000</v>
          </cell>
          <cell r="M276" t="str">
            <v>Total Expected Supply:</v>
          </cell>
          <cell r="O276">
            <v>41731.308411214952</v>
          </cell>
          <cell r="P276">
            <v>42824.20458607834</v>
          </cell>
          <cell r="Q276">
            <v>42824.20458607834</v>
          </cell>
          <cell r="R276">
            <v>42824.20458607834</v>
          </cell>
          <cell r="S276">
            <v>42824.20458607834</v>
          </cell>
          <cell r="T276">
            <v>42824.20458607834</v>
          </cell>
          <cell r="U276">
            <v>42824.20458607834</v>
          </cell>
          <cell r="V276">
            <v>37000</v>
          </cell>
        </row>
        <row r="278">
          <cell r="B278" t="str">
            <v>TOTAL GAS REQMNT.</v>
          </cell>
          <cell r="D278">
            <v>470646.66666666669</v>
          </cell>
          <cell r="E278">
            <v>450726.83870967745</v>
          </cell>
          <cell r="F278">
            <v>394851.46666666667</v>
          </cell>
          <cell r="G278">
            <v>348642.83870967745</v>
          </cell>
          <cell r="H278">
            <v>354826.70967741939</v>
          </cell>
          <cell r="I278">
            <v>367211.13333333336</v>
          </cell>
          <cell r="J278">
            <v>473675.54838709673</v>
          </cell>
          <cell r="K278">
            <v>592650</v>
          </cell>
          <cell r="M278" t="str">
            <v>BU Supply:</v>
          </cell>
        </row>
        <row r="279">
          <cell r="M279" t="str">
            <v>Iroquois - ANE</v>
          </cell>
          <cell r="O279">
            <v>70300</v>
          </cell>
          <cell r="P279">
            <v>70300</v>
          </cell>
          <cell r="Q279">
            <v>70300</v>
          </cell>
          <cell r="R279">
            <v>70300</v>
          </cell>
          <cell r="S279">
            <v>70300</v>
          </cell>
          <cell r="T279">
            <v>70300</v>
          </cell>
          <cell r="U279">
            <v>70300</v>
          </cell>
          <cell r="V279">
            <v>70300</v>
          </cell>
        </row>
        <row r="280">
          <cell r="B280" t="str">
            <v>SUPPLY:</v>
          </cell>
          <cell r="M280" t="str">
            <v>Tennessee - Boundary</v>
          </cell>
          <cell r="O280">
            <v>30180</v>
          </cell>
          <cell r="P280">
            <v>30180</v>
          </cell>
          <cell r="Q280">
            <v>30180</v>
          </cell>
          <cell r="R280">
            <v>30180</v>
          </cell>
          <cell r="S280">
            <v>30180</v>
          </cell>
          <cell r="T280">
            <v>30180</v>
          </cell>
          <cell r="U280">
            <v>30180</v>
          </cell>
          <cell r="V280">
            <v>30180</v>
          </cell>
        </row>
        <row r="281">
          <cell r="M281" t="str">
            <v>Transco FT:</v>
          </cell>
        </row>
        <row r="282">
          <cell r="B282" t="str">
            <v>CUSTOMER OWNED GAS:</v>
          </cell>
          <cell r="N282" t="str">
            <v>Shell 1</v>
          </cell>
          <cell r="O282">
            <v>60000</v>
          </cell>
          <cell r="P282">
            <v>60000</v>
          </cell>
          <cell r="Q282">
            <v>60000</v>
          </cell>
          <cell r="R282">
            <v>60000</v>
          </cell>
          <cell r="S282">
            <v>60000</v>
          </cell>
          <cell r="T282">
            <v>60000</v>
          </cell>
          <cell r="U282">
            <v>60000</v>
          </cell>
          <cell r="V282">
            <v>60000</v>
          </cell>
        </row>
        <row r="283">
          <cell r="B283" t="str">
            <v>End-User Transport Supply</v>
          </cell>
          <cell r="D283">
            <v>37000</v>
          </cell>
          <cell r="E283">
            <v>37000</v>
          </cell>
          <cell r="F283">
            <v>37000</v>
          </cell>
          <cell r="G283">
            <v>37000</v>
          </cell>
          <cell r="H283">
            <v>37000</v>
          </cell>
          <cell r="I283">
            <v>37000</v>
          </cell>
          <cell r="J283">
            <v>37000</v>
          </cell>
          <cell r="K283">
            <v>37000</v>
          </cell>
          <cell r="N283" t="str">
            <v>Shell 2</v>
          </cell>
          <cell r="O283">
            <v>21795</v>
          </cell>
          <cell r="P283">
            <v>21795</v>
          </cell>
          <cell r="Q283">
            <v>21795</v>
          </cell>
          <cell r="R283">
            <v>21795</v>
          </cell>
          <cell r="S283">
            <v>21795</v>
          </cell>
          <cell r="T283">
            <v>21795</v>
          </cell>
          <cell r="U283">
            <v>21795</v>
          </cell>
          <cell r="V283">
            <v>21795</v>
          </cell>
        </row>
        <row r="284">
          <cell r="B284" t="str">
            <v>Balancing Gas</v>
          </cell>
          <cell r="N284" t="str">
            <v>Enron</v>
          </cell>
          <cell r="O284">
            <v>30000</v>
          </cell>
          <cell r="P284">
            <v>30000</v>
          </cell>
          <cell r="Q284">
            <v>30000</v>
          </cell>
          <cell r="R284">
            <v>30000</v>
          </cell>
          <cell r="S284">
            <v>30000</v>
          </cell>
          <cell r="T284">
            <v>30000</v>
          </cell>
          <cell r="U284">
            <v>30000</v>
          </cell>
          <cell r="V284">
            <v>45000</v>
          </cell>
        </row>
        <row r="285">
          <cell r="B285" t="str">
            <v xml:space="preserve">     TBG</v>
          </cell>
          <cell r="D285">
            <v>4731.3084112149527</v>
          </cell>
          <cell r="E285">
            <v>4731.3084112149527</v>
          </cell>
          <cell r="F285">
            <v>4731.3084112149527</v>
          </cell>
          <cell r="G285">
            <v>4731.3084112149527</v>
          </cell>
          <cell r="H285">
            <v>4731.3084112149527</v>
          </cell>
          <cell r="I285">
            <v>4731.3084112149527</v>
          </cell>
          <cell r="J285">
            <v>4731.3084112149527</v>
          </cell>
          <cell r="K285">
            <v>0</v>
          </cell>
          <cell r="N285" t="str">
            <v>Hess</v>
          </cell>
          <cell r="O285">
            <v>31050</v>
          </cell>
          <cell r="P285">
            <v>31050</v>
          </cell>
          <cell r="Q285">
            <v>31050</v>
          </cell>
          <cell r="R285">
            <v>31050</v>
          </cell>
          <cell r="S285">
            <v>31050</v>
          </cell>
          <cell r="T285">
            <v>31050</v>
          </cell>
          <cell r="U285">
            <v>31050</v>
          </cell>
          <cell r="V285">
            <v>31050</v>
          </cell>
        </row>
        <row r="286">
          <cell r="B286" t="str">
            <v xml:space="preserve">     Stony Brook</v>
          </cell>
          <cell r="D286">
            <v>0</v>
          </cell>
          <cell r="E286">
            <v>0</v>
          </cell>
          <cell r="F286">
            <v>0</v>
          </cell>
          <cell r="G286">
            <v>0</v>
          </cell>
          <cell r="H286">
            <v>0</v>
          </cell>
          <cell r="I286">
            <v>0</v>
          </cell>
          <cell r="J286">
            <v>0</v>
          </cell>
          <cell r="K286">
            <v>0</v>
          </cell>
          <cell r="M286" t="str">
            <v>Tetco CDS:</v>
          </cell>
        </row>
        <row r="287">
          <cell r="B287" t="str">
            <v xml:space="preserve">     NDEC </v>
          </cell>
          <cell r="D287">
            <v>0</v>
          </cell>
          <cell r="E287">
            <v>1092.8961748633881</v>
          </cell>
          <cell r="F287">
            <v>1092.8961748633881</v>
          </cell>
          <cell r="G287">
            <v>1092.8961748633881</v>
          </cell>
          <cell r="H287">
            <v>1092.8961748633881</v>
          </cell>
          <cell r="I287">
            <v>1092.8961748633881</v>
          </cell>
          <cell r="J287">
            <v>1092.8961748633881</v>
          </cell>
          <cell r="K287">
            <v>0</v>
          </cell>
          <cell r="N287" t="str">
            <v>Hess</v>
          </cell>
          <cell r="O287">
            <v>23859</v>
          </cell>
          <cell r="P287">
            <v>23143</v>
          </cell>
          <cell r="Q287">
            <v>23143</v>
          </cell>
          <cell r="R287">
            <v>23143</v>
          </cell>
          <cell r="S287">
            <v>23143</v>
          </cell>
          <cell r="T287">
            <v>23143</v>
          </cell>
          <cell r="U287">
            <v>22288</v>
          </cell>
          <cell r="V287">
            <v>23859</v>
          </cell>
        </row>
        <row r="288">
          <cell r="B288" t="str">
            <v>Total Balancing Gas</v>
          </cell>
          <cell r="D288">
            <v>4731.3084112149527</v>
          </cell>
          <cell r="E288">
            <v>5824.204586078341</v>
          </cell>
          <cell r="F288">
            <v>5824.204586078341</v>
          </cell>
          <cell r="G288">
            <v>5824.204586078341</v>
          </cell>
          <cell r="H288">
            <v>5824.204586078341</v>
          </cell>
          <cell r="I288">
            <v>5824.204586078341</v>
          </cell>
          <cell r="J288">
            <v>5824.204586078341</v>
          </cell>
          <cell r="K288">
            <v>0</v>
          </cell>
          <cell r="N288" t="str">
            <v>Fina</v>
          </cell>
          <cell r="O288">
            <v>23859</v>
          </cell>
          <cell r="P288">
            <v>23143</v>
          </cell>
          <cell r="Q288">
            <v>23143</v>
          </cell>
          <cell r="R288">
            <v>23143</v>
          </cell>
          <cell r="S288">
            <v>23143</v>
          </cell>
          <cell r="T288">
            <v>23143</v>
          </cell>
          <cell r="U288">
            <v>22288</v>
          </cell>
          <cell r="V288">
            <v>23859</v>
          </cell>
        </row>
        <row r="289">
          <cell r="B289" t="str">
            <v>TOTAL CUSTOMER GAS</v>
          </cell>
          <cell r="D289">
            <v>41731.308411214952</v>
          </cell>
          <cell r="E289">
            <v>42824.20458607834</v>
          </cell>
          <cell r="F289">
            <v>42824.20458607834</v>
          </cell>
          <cell r="G289">
            <v>42824.20458607834</v>
          </cell>
          <cell r="H289">
            <v>42824.20458607834</v>
          </cell>
          <cell r="I289">
            <v>42824.20458607834</v>
          </cell>
          <cell r="J289">
            <v>42824.20458607834</v>
          </cell>
          <cell r="K289">
            <v>37000</v>
          </cell>
          <cell r="M289" t="str">
            <v>CNG FTNN:</v>
          </cell>
        </row>
        <row r="290">
          <cell r="M290" t="str">
            <v>(Transco)</v>
          </cell>
          <cell r="N290" t="str">
            <v>Moore</v>
          </cell>
          <cell r="O290">
            <v>4886</v>
          </cell>
          <cell r="P290">
            <v>4886</v>
          </cell>
          <cell r="Q290">
            <v>4886</v>
          </cell>
          <cell r="R290">
            <v>4886</v>
          </cell>
          <cell r="S290">
            <v>4886</v>
          </cell>
          <cell r="T290">
            <v>4886</v>
          </cell>
          <cell r="U290">
            <v>4886</v>
          </cell>
          <cell r="V290">
            <v>4886</v>
          </cell>
        </row>
        <row r="291">
          <cell r="B291" t="str">
            <v>BUG SUPPLY:</v>
          </cell>
          <cell r="M291" t="str">
            <v>(Tetco)</v>
          </cell>
          <cell r="N291" t="str">
            <v>ICC</v>
          </cell>
          <cell r="O291">
            <v>4886</v>
          </cell>
          <cell r="P291">
            <v>4886</v>
          </cell>
          <cell r="Q291">
            <v>4886</v>
          </cell>
          <cell r="R291">
            <v>4886</v>
          </cell>
          <cell r="S291">
            <v>4886</v>
          </cell>
          <cell r="T291">
            <v>4886</v>
          </cell>
          <cell r="U291">
            <v>4886</v>
          </cell>
          <cell r="V291">
            <v>4886</v>
          </cell>
        </row>
        <row r="292">
          <cell r="B292" t="str">
            <v>ANE (IROQUOIS)</v>
          </cell>
          <cell r="D292">
            <v>70300</v>
          </cell>
          <cell r="E292">
            <v>70300</v>
          </cell>
          <cell r="F292">
            <v>70300</v>
          </cell>
          <cell r="G292">
            <v>70300</v>
          </cell>
          <cell r="H292">
            <v>70300</v>
          </cell>
          <cell r="I292">
            <v>70300</v>
          </cell>
          <cell r="J292">
            <v>70300</v>
          </cell>
          <cell r="K292">
            <v>70300</v>
          </cell>
          <cell r="M292" t="str">
            <v>Other:</v>
          </cell>
        </row>
        <row r="293">
          <cell r="N293" t="str">
            <v>MDC</v>
          </cell>
          <cell r="O293">
            <v>4500</v>
          </cell>
          <cell r="P293">
            <v>4500</v>
          </cell>
          <cell r="Q293">
            <v>4500</v>
          </cell>
          <cell r="R293">
            <v>4500</v>
          </cell>
          <cell r="S293">
            <v>4500</v>
          </cell>
          <cell r="T293">
            <v>4500</v>
          </cell>
          <cell r="U293">
            <v>4500</v>
          </cell>
          <cell r="V293">
            <v>4500</v>
          </cell>
        </row>
        <row r="294">
          <cell r="B294" t="str">
            <v>TRANSCO FT (LONG-HAUL)</v>
          </cell>
          <cell r="N294" t="str">
            <v>Sterling Equit.</v>
          </cell>
          <cell r="O294">
            <v>600</v>
          </cell>
          <cell r="P294">
            <v>600</v>
          </cell>
          <cell r="Q294">
            <v>600</v>
          </cell>
          <cell r="R294">
            <v>600</v>
          </cell>
          <cell r="S294">
            <v>600</v>
          </cell>
          <cell r="T294">
            <v>600</v>
          </cell>
          <cell r="U294">
            <v>600</v>
          </cell>
          <cell r="V294">
            <v>600</v>
          </cell>
        </row>
        <row r="295">
          <cell r="B295" t="str">
            <v>Shell 1</v>
          </cell>
          <cell r="D295">
            <v>60000</v>
          </cell>
          <cell r="E295">
            <v>60000</v>
          </cell>
          <cell r="F295">
            <v>60000</v>
          </cell>
          <cell r="G295">
            <v>60000</v>
          </cell>
          <cell r="H295">
            <v>60000</v>
          </cell>
          <cell r="I295">
            <v>60000</v>
          </cell>
          <cell r="J295">
            <v>60000</v>
          </cell>
          <cell r="K295">
            <v>60000</v>
          </cell>
          <cell r="N295" t="str">
            <v>Sterling CNG</v>
          </cell>
          <cell r="O295">
            <v>0</v>
          </cell>
          <cell r="P295">
            <v>0</v>
          </cell>
          <cell r="Q295">
            <v>0</v>
          </cell>
          <cell r="R295">
            <v>0</v>
          </cell>
          <cell r="S295">
            <v>0</v>
          </cell>
          <cell r="T295">
            <v>0</v>
          </cell>
          <cell r="U295">
            <v>0</v>
          </cell>
          <cell r="V295">
            <v>0</v>
          </cell>
        </row>
        <row r="296">
          <cell r="B296" t="str">
            <v>Shell 2</v>
          </cell>
          <cell r="D296">
            <v>21795</v>
          </cell>
          <cell r="E296">
            <v>21795</v>
          </cell>
          <cell r="F296">
            <v>21795</v>
          </cell>
          <cell r="G296">
            <v>21795</v>
          </cell>
          <cell r="H296">
            <v>21795</v>
          </cell>
          <cell r="I296">
            <v>21795</v>
          </cell>
          <cell r="J296">
            <v>21795</v>
          </cell>
          <cell r="K296">
            <v>21795</v>
          </cell>
        </row>
        <row r="297">
          <cell r="B297" t="str">
            <v>Enron</v>
          </cell>
          <cell r="D297">
            <v>30000</v>
          </cell>
          <cell r="E297">
            <v>30000</v>
          </cell>
          <cell r="F297">
            <v>30000</v>
          </cell>
          <cell r="G297">
            <v>30000</v>
          </cell>
          <cell r="H297">
            <v>30000</v>
          </cell>
          <cell r="I297">
            <v>30000</v>
          </cell>
          <cell r="J297">
            <v>30000</v>
          </cell>
          <cell r="K297">
            <v>45000</v>
          </cell>
          <cell r="M297" t="str">
            <v>Total Expected Supply:</v>
          </cell>
          <cell r="O297">
            <v>347646.30841121497</v>
          </cell>
          <cell r="P297">
            <v>347307.20458607835</v>
          </cell>
          <cell r="Q297">
            <v>347307.20458607835</v>
          </cell>
          <cell r="R297">
            <v>347307.20458607835</v>
          </cell>
          <cell r="S297">
            <v>347307.20458607835</v>
          </cell>
          <cell r="T297">
            <v>347307.20458607835</v>
          </cell>
          <cell r="U297">
            <v>345597.20458607835</v>
          </cell>
          <cell r="V297">
            <v>357915</v>
          </cell>
        </row>
        <row r="298">
          <cell r="B298" t="str">
            <v>Hess</v>
          </cell>
          <cell r="D298">
            <v>31050</v>
          </cell>
          <cell r="E298">
            <v>31050</v>
          </cell>
          <cell r="F298">
            <v>31050</v>
          </cell>
          <cell r="G298">
            <v>31050</v>
          </cell>
          <cell r="H298">
            <v>31050</v>
          </cell>
          <cell r="I298">
            <v>31050</v>
          </cell>
          <cell r="J298">
            <v>31050</v>
          </cell>
          <cell r="K298">
            <v>31050</v>
          </cell>
        </row>
        <row r="299">
          <cell r="B299" t="str">
            <v>FS</v>
          </cell>
          <cell r="D299">
            <v>73110</v>
          </cell>
          <cell r="E299">
            <v>73110</v>
          </cell>
          <cell r="F299">
            <v>73110</v>
          </cell>
          <cell r="G299">
            <v>73110</v>
          </cell>
          <cell r="H299">
            <v>73110</v>
          </cell>
          <cell r="I299">
            <v>73110</v>
          </cell>
          <cell r="J299">
            <v>73110</v>
          </cell>
          <cell r="K299">
            <v>73110</v>
          </cell>
          <cell r="N299" t="str">
            <v>Difference:</v>
          </cell>
          <cell r="O299">
            <v>123000.35825545172</v>
          </cell>
          <cell r="P299">
            <v>103419.6341235991</v>
          </cell>
          <cell r="Q299">
            <v>47544.26208058832</v>
          </cell>
          <cell r="R299">
            <v>1335.6341235990985</v>
          </cell>
          <cell r="S299">
            <v>7519.5050913410378</v>
          </cell>
          <cell r="T299">
            <v>19903.928747255006</v>
          </cell>
          <cell r="U299">
            <v>128078.34380101837</v>
          </cell>
          <cell r="V299">
            <v>234735</v>
          </cell>
        </row>
        <row r="300">
          <cell r="B300" t="str">
            <v>FT Spot</v>
          </cell>
          <cell r="D300">
            <v>0</v>
          </cell>
          <cell r="E300">
            <v>0</v>
          </cell>
          <cell r="F300">
            <v>0</v>
          </cell>
          <cell r="G300">
            <v>0</v>
          </cell>
          <cell r="H300">
            <v>0</v>
          </cell>
          <cell r="I300">
            <v>0</v>
          </cell>
          <cell r="J300">
            <v>0</v>
          </cell>
          <cell r="K300">
            <v>0</v>
          </cell>
        </row>
        <row r="301">
          <cell r="B301" t="str">
            <v xml:space="preserve">TOTAL </v>
          </cell>
          <cell r="D301">
            <v>215955</v>
          </cell>
          <cell r="E301">
            <v>215955</v>
          </cell>
          <cell r="F301">
            <v>215955</v>
          </cell>
          <cell r="G301">
            <v>215955</v>
          </cell>
          <cell r="H301">
            <v>215955</v>
          </cell>
          <cell r="I301">
            <v>215955</v>
          </cell>
          <cell r="J301">
            <v>215955</v>
          </cell>
          <cell r="K301">
            <v>230955</v>
          </cell>
          <cell r="M301" t="str">
            <v>Considered supply</v>
          </cell>
        </row>
        <row r="302">
          <cell r="O302" t="str">
            <v>up to</v>
          </cell>
          <cell r="P302" t="str">
            <v>up to</v>
          </cell>
          <cell r="Q302" t="str">
            <v>up to</v>
          </cell>
          <cell r="R302" t="str">
            <v>up to</v>
          </cell>
          <cell r="S302" t="str">
            <v>up to</v>
          </cell>
          <cell r="T302" t="str">
            <v>up to</v>
          </cell>
          <cell r="U302" t="str">
            <v>up to</v>
          </cell>
          <cell r="V302" t="str">
            <v>up to</v>
          </cell>
        </row>
        <row r="303">
          <cell r="B303" t="str">
            <v>TRANSCO (S/E LATERAL)</v>
          </cell>
          <cell r="M303" t="str">
            <v>Tennessee - Mobil</v>
          </cell>
          <cell r="O303">
            <v>20808</v>
          </cell>
          <cell r="P303">
            <v>20808</v>
          </cell>
          <cell r="Q303">
            <v>20808</v>
          </cell>
          <cell r="R303">
            <v>20808</v>
          </cell>
          <cell r="S303">
            <v>20808</v>
          </cell>
          <cell r="T303">
            <v>20808</v>
          </cell>
          <cell r="U303">
            <v>20808</v>
          </cell>
          <cell r="V303">
            <v>20808</v>
          </cell>
        </row>
        <row r="304">
          <cell r="B304" t="str">
            <v>FT Spot</v>
          </cell>
          <cell r="D304">
            <v>0</v>
          </cell>
          <cell r="E304">
            <v>0</v>
          </cell>
          <cell r="F304">
            <v>0</v>
          </cell>
          <cell r="G304">
            <v>0</v>
          </cell>
          <cell r="H304">
            <v>0</v>
          </cell>
          <cell r="I304">
            <v>0</v>
          </cell>
          <cell r="J304">
            <v>0</v>
          </cell>
          <cell r="K304">
            <v>33000</v>
          </cell>
          <cell r="M304" t="str">
            <v>Transco FT:</v>
          </cell>
        </row>
        <row r="305">
          <cell r="N305" t="str">
            <v>Shell 1</v>
          </cell>
          <cell r="O305">
            <v>0</v>
          </cell>
          <cell r="P305">
            <v>0</v>
          </cell>
          <cell r="Q305">
            <v>0</v>
          </cell>
          <cell r="R305">
            <v>0</v>
          </cell>
          <cell r="S305">
            <v>0</v>
          </cell>
          <cell r="T305">
            <v>0</v>
          </cell>
          <cell r="U305">
            <v>0</v>
          </cell>
          <cell r="V305">
            <v>0</v>
          </cell>
        </row>
        <row r="306">
          <cell r="B306" t="str">
            <v>TEXAS EASTERN</v>
          </cell>
          <cell r="N306" t="str">
            <v>Enron</v>
          </cell>
          <cell r="O306">
            <v>30000</v>
          </cell>
          <cell r="P306">
            <v>30000</v>
          </cell>
          <cell r="Q306">
            <v>30000</v>
          </cell>
          <cell r="R306">
            <v>30000</v>
          </cell>
          <cell r="S306">
            <v>30000</v>
          </cell>
          <cell r="T306">
            <v>30000</v>
          </cell>
          <cell r="U306">
            <v>30000</v>
          </cell>
          <cell r="V306">
            <v>15000</v>
          </cell>
        </row>
        <row r="307">
          <cell r="B307" t="str">
            <v>Hess</v>
          </cell>
          <cell r="D307">
            <v>23859</v>
          </cell>
          <cell r="E307">
            <v>23859</v>
          </cell>
          <cell r="F307">
            <v>23859</v>
          </cell>
          <cell r="G307">
            <v>23859</v>
          </cell>
          <cell r="H307">
            <v>23859</v>
          </cell>
          <cell r="I307">
            <v>23859</v>
          </cell>
          <cell r="J307">
            <v>23859</v>
          </cell>
          <cell r="K307">
            <v>23859</v>
          </cell>
          <cell r="N307" t="str">
            <v>FS</v>
          </cell>
          <cell r="O307">
            <v>73110</v>
          </cell>
          <cell r="P307">
            <v>73110</v>
          </cell>
          <cell r="Q307">
            <v>73110</v>
          </cell>
          <cell r="R307">
            <v>73110</v>
          </cell>
          <cell r="S307">
            <v>73110</v>
          </cell>
          <cell r="T307">
            <v>73110</v>
          </cell>
          <cell r="U307">
            <v>73110</v>
          </cell>
          <cell r="V307">
            <v>73110</v>
          </cell>
        </row>
        <row r="308">
          <cell r="B308" t="str">
            <v>Fina</v>
          </cell>
          <cell r="D308">
            <v>23859</v>
          </cell>
          <cell r="E308">
            <v>23859</v>
          </cell>
          <cell r="F308">
            <v>23859</v>
          </cell>
          <cell r="G308">
            <v>23859</v>
          </cell>
          <cell r="H308">
            <v>23859</v>
          </cell>
          <cell r="I308">
            <v>23859</v>
          </cell>
          <cell r="J308">
            <v>23859</v>
          </cell>
          <cell r="K308">
            <v>23859</v>
          </cell>
          <cell r="N308" t="str">
            <v>FT Spot</v>
          </cell>
          <cell r="O308">
            <v>105079</v>
          </cell>
          <cell r="P308">
            <v>105079</v>
          </cell>
          <cell r="Q308">
            <v>105079</v>
          </cell>
          <cell r="R308">
            <v>105079</v>
          </cell>
          <cell r="S308">
            <v>105079</v>
          </cell>
          <cell r="T308">
            <v>105079</v>
          </cell>
          <cell r="U308">
            <v>105079</v>
          </cell>
          <cell r="V308">
            <v>123079</v>
          </cell>
        </row>
        <row r="309">
          <cell r="B309" t="str">
            <v>TOTAL</v>
          </cell>
          <cell r="D309">
            <v>47718</v>
          </cell>
          <cell r="E309">
            <v>47718</v>
          </cell>
          <cell r="F309">
            <v>47718</v>
          </cell>
          <cell r="G309">
            <v>47718</v>
          </cell>
          <cell r="H309">
            <v>47718</v>
          </cell>
          <cell r="I309">
            <v>47718</v>
          </cell>
          <cell r="J309">
            <v>47718</v>
          </cell>
          <cell r="K309">
            <v>47718</v>
          </cell>
          <cell r="M309" t="str">
            <v>Tetco CDS:</v>
          </cell>
        </row>
        <row r="310">
          <cell r="N310" t="str">
            <v>Hess</v>
          </cell>
          <cell r="O310">
            <v>0</v>
          </cell>
          <cell r="P310">
            <v>716</v>
          </cell>
          <cell r="Q310">
            <v>716</v>
          </cell>
          <cell r="R310">
            <v>716</v>
          </cell>
          <cell r="S310">
            <v>716</v>
          </cell>
          <cell r="T310">
            <v>716</v>
          </cell>
          <cell r="U310">
            <v>1571</v>
          </cell>
          <cell r="V310">
            <v>0</v>
          </cell>
        </row>
        <row r="311">
          <cell r="B311" t="str">
            <v>TENNESSEE</v>
          </cell>
          <cell r="N311" t="str">
            <v>Fina</v>
          </cell>
          <cell r="O311">
            <v>0</v>
          </cell>
          <cell r="P311">
            <v>716</v>
          </cell>
          <cell r="Q311">
            <v>716</v>
          </cell>
          <cell r="R311">
            <v>716</v>
          </cell>
          <cell r="S311">
            <v>716</v>
          </cell>
          <cell r="T311">
            <v>716</v>
          </cell>
          <cell r="U311">
            <v>1571</v>
          </cell>
          <cell r="V311">
            <v>0</v>
          </cell>
        </row>
        <row r="312">
          <cell r="B312" t="str">
            <v>Mobil/Spot</v>
          </cell>
          <cell r="D312">
            <v>20808</v>
          </cell>
          <cell r="E312">
            <v>20808</v>
          </cell>
          <cell r="F312">
            <v>20808</v>
          </cell>
          <cell r="G312">
            <v>20808</v>
          </cell>
          <cell r="H312">
            <v>20808</v>
          </cell>
          <cell r="I312">
            <v>20808</v>
          </cell>
          <cell r="J312">
            <v>20808</v>
          </cell>
          <cell r="K312">
            <v>20808</v>
          </cell>
          <cell r="M312" t="str">
            <v>CNG FTNN:</v>
          </cell>
        </row>
        <row r="313">
          <cell r="B313" t="str">
            <v>Boundary</v>
          </cell>
          <cell r="D313">
            <v>30180</v>
          </cell>
          <cell r="E313">
            <v>30180</v>
          </cell>
          <cell r="F313">
            <v>30180</v>
          </cell>
          <cell r="G313">
            <v>30180</v>
          </cell>
          <cell r="H313">
            <v>30180</v>
          </cell>
          <cell r="I313">
            <v>30180</v>
          </cell>
          <cell r="J313">
            <v>30180</v>
          </cell>
          <cell r="K313">
            <v>30180</v>
          </cell>
          <cell r="M313" t="str">
            <v>(Tetco)</v>
          </cell>
          <cell r="N313" t="str">
            <v>Hess</v>
          </cell>
          <cell r="O313">
            <v>9772</v>
          </cell>
          <cell r="P313">
            <v>9772</v>
          </cell>
          <cell r="Q313">
            <v>9772</v>
          </cell>
          <cell r="R313">
            <v>9772</v>
          </cell>
          <cell r="S313">
            <v>9772</v>
          </cell>
          <cell r="T313">
            <v>9772</v>
          </cell>
          <cell r="U313">
            <v>9772</v>
          </cell>
          <cell r="V313">
            <v>9772</v>
          </cell>
        </row>
        <row r="314">
          <cell r="B314" t="str">
            <v>TOTAL</v>
          </cell>
          <cell r="D314">
            <v>50988</v>
          </cell>
          <cell r="E314">
            <v>50988</v>
          </cell>
          <cell r="F314">
            <v>50988</v>
          </cell>
          <cell r="G314">
            <v>50988</v>
          </cell>
          <cell r="H314">
            <v>50988</v>
          </cell>
          <cell r="I314">
            <v>50988</v>
          </cell>
          <cell r="J314">
            <v>50988</v>
          </cell>
          <cell r="K314">
            <v>50988</v>
          </cell>
          <cell r="M314" t="str">
            <v>(Tetco)</v>
          </cell>
          <cell r="N314" t="str">
            <v>Fina</v>
          </cell>
          <cell r="O314">
            <v>5476</v>
          </cell>
          <cell r="P314">
            <v>5476</v>
          </cell>
          <cell r="Q314">
            <v>5476</v>
          </cell>
          <cell r="R314">
            <v>5476</v>
          </cell>
          <cell r="S314">
            <v>5476</v>
          </cell>
          <cell r="T314">
            <v>5476</v>
          </cell>
          <cell r="U314">
            <v>5476</v>
          </cell>
          <cell r="V314">
            <v>5476</v>
          </cell>
        </row>
        <row r="315">
          <cell r="M315" t="str">
            <v>(Tenn)</v>
          </cell>
          <cell r="N315" t="str">
            <v>Mobil/Spot</v>
          </cell>
          <cell r="O315">
            <v>16513</v>
          </cell>
          <cell r="P315">
            <v>16513</v>
          </cell>
          <cell r="Q315">
            <v>16513</v>
          </cell>
          <cell r="R315">
            <v>16513</v>
          </cell>
          <cell r="S315">
            <v>16513</v>
          </cell>
          <cell r="T315">
            <v>16513</v>
          </cell>
          <cell r="U315">
            <v>16513</v>
          </cell>
          <cell r="V315">
            <v>16513</v>
          </cell>
        </row>
        <row r="316">
          <cell r="B316" t="str">
            <v>CNG</v>
          </cell>
          <cell r="M316" t="str">
            <v>(Transco)</v>
          </cell>
          <cell r="N316" t="str">
            <v>Spot</v>
          </cell>
          <cell r="O316">
            <v>9212</v>
          </cell>
          <cell r="P316">
            <v>9212</v>
          </cell>
          <cell r="Q316">
            <v>9212</v>
          </cell>
          <cell r="R316">
            <v>9212</v>
          </cell>
          <cell r="S316">
            <v>9212</v>
          </cell>
          <cell r="T316">
            <v>9212</v>
          </cell>
          <cell r="U316">
            <v>9212</v>
          </cell>
          <cell r="V316">
            <v>9212</v>
          </cell>
        </row>
        <row r="317">
          <cell r="B317" t="str">
            <v>Hess (Texas Eastern)</v>
          </cell>
          <cell r="D317">
            <v>9772</v>
          </cell>
          <cell r="E317">
            <v>9772</v>
          </cell>
          <cell r="F317">
            <v>9772</v>
          </cell>
          <cell r="G317">
            <v>9772</v>
          </cell>
          <cell r="H317">
            <v>9772</v>
          </cell>
          <cell r="I317">
            <v>9772</v>
          </cell>
          <cell r="J317">
            <v>9772</v>
          </cell>
          <cell r="K317">
            <v>9772</v>
          </cell>
        </row>
        <row r="318">
          <cell r="B318" t="str">
            <v>Fina (Texas Eastern)</v>
          </cell>
          <cell r="D318">
            <v>5476</v>
          </cell>
          <cell r="E318">
            <v>5476</v>
          </cell>
          <cell r="F318">
            <v>5476</v>
          </cell>
          <cell r="G318">
            <v>5476</v>
          </cell>
          <cell r="H318">
            <v>5476</v>
          </cell>
          <cell r="I318">
            <v>5476</v>
          </cell>
          <cell r="J318">
            <v>5476</v>
          </cell>
          <cell r="K318">
            <v>5476</v>
          </cell>
          <cell r="M318" t="str">
            <v>AVAILABLE TRANSPORTATION CAPACITY</v>
          </cell>
        </row>
        <row r="319">
          <cell r="B319" t="str">
            <v>ICC (Texas Eastern)</v>
          </cell>
          <cell r="D319">
            <v>4886</v>
          </cell>
          <cell r="E319">
            <v>4886</v>
          </cell>
          <cell r="F319">
            <v>4886</v>
          </cell>
          <cell r="G319">
            <v>4886</v>
          </cell>
          <cell r="H319">
            <v>4886</v>
          </cell>
          <cell r="I319">
            <v>4886</v>
          </cell>
          <cell r="J319">
            <v>4886</v>
          </cell>
          <cell r="K319">
            <v>4886</v>
          </cell>
          <cell r="M319" t="str">
            <v xml:space="preserve">(Maximum releasable volume, by pipeline, after the other available transportation capacity has been utilized to satisfy </v>
          </cell>
        </row>
        <row r="320">
          <cell r="B320" t="str">
            <v>Mobil (Tennessee)</v>
          </cell>
          <cell r="D320">
            <v>13485</v>
          </cell>
          <cell r="E320">
            <v>13485</v>
          </cell>
          <cell r="F320">
            <v>13485</v>
          </cell>
          <cell r="G320">
            <v>13485</v>
          </cell>
          <cell r="H320">
            <v>13485</v>
          </cell>
          <cell r="I320">
            <v>13485</v>
          </cell>
          <cell r="J320">
            <v>13485</v>
          </cell>
          <cell r="K320">
            <v>13485</v>
          </cell>
          <cell r="M320" t="str">
            <v xml:space="preserve"> the DIFFERENCE shown above)</v>
          </cell>
        </row>
        <row r="321">
          <cell r="B321" t="str">
            <v>Moore (Transco)</v>
          </cell>
          <cell r="D321">
            <v>4886</v>
          </cell>
          <cell r="E321">
            <v>4886</v>
          </cell>
          <cell r="F321">
            <v>4886</v>
          </cell>
          <cell r="G321">
            <v>4886</v>
          </cell>
          <cell r="H321">
            <v>4886</v>
          </cell>
          <cell r="I321">
            <v>4886</v>
          </cell>
          <cell r="J321">
            <v>4886</v>
          </cell>
          <cell r="K321">
            <v>4886</v>
          </cell>
          <cell r="O321" t="str">
            <v>up to</v>
          </cell>
          <cell r="P321" t="str">
            <v>up to</v>
          </cell>
          <cell r="Q321" t="str">
            <v>up to</v>
          </cell>
          <cell r="R321" t="str">
            <v>up to</v>
          </cell>
          <cell r="S321" t="str">
            <v>up to</v>
          </cell>
          <cell r="T321" t="str">
            <v>up to</v>
          </cell>
          <cell r="U321" t="str">
            <v>up to</v>
          </cell>
          <cell r="V321" t="str">
            <v>up to</v>
          </cell>
        </row>
        <row r="322">
          <cell r="B322" t="str">
            <v>FT Spot (Transco)</v>
          </cell>
          <cell r="D322">
            <v>0</v>
          </cell>
          <cell r="E322">
            <v>0</v>
          </cell>
          <cell r="F322">
            <v>0</v>
          </cell>
          <cell r="G322">
            <v>0</v>
          </cell>
          <cell r="H322">
            <v>0</v>
          </cell>
          <cell r="I322">
            <v>0</v>
          </cell>
          <cell r="J322">
            <v>12240</v>
          </cell>
          <cell r="K322">
            <v>12240</v>
          </cell>
          <cell r="M322" t="str">
            <v xml:space="preserve">TRANSCO FT </v>
          </cell>
        </row>
        <row r="323">
          <cell r="B323" t="str">
            <v>TOTAL</v>
          </cell>
          <cell r="D323">
            <v>38505</v>
          </cell>
          <cell r="E323">
            <v>38505</v>
          </cell>
          <cell r="F323">
            <v>38505</v>
          </cell>
          <cell r="G323">
            <v>38505</v>
          </cell>
          <cell r="H323">
            <v>38505</v>
          </cell>
          <cell r="I323">
            <v>38505</v>
          </cell>
          <cell r="J323">
            <v>50745</v>
          </cell>
          <cell r="K323">
            <v>50745</v>
          </cell>
          <cell r="M323" t="str">
            <v>MDQ:</v>
          </cell>
          <cell r="N323">
            <v>247924</v>
          </cell>
          <cell r="O323">
            <v>43859.64174454828</v>
          </cell>
          <cell r="P323">
            <v>64872</v>
          </cell>
          <cell r="Q323">
            <v>105079</v>
          </cell>
          <cell r="R323">
            <v>105079</v>
          </cell>
          <cell r="S323">
            <v>105079</v>
          </cell>
          <cell r="T323">
            <v>105079</v>
          </cell>
          <cell r="U323">
            <v>41924</v>
          </cell>
          <cell r="V323">
            <v>-49875</v>
          </cell>
        </row>
        <row r="325">
          <cell r="B325" t="str">
            <v>OTHER</v>
          </cell>
          <cell r="M325" t="str">
            <v>CNG FTNN: (with associated "upstream" &amp; "downstream" FT)</v>
          </cell>
        </row>
        <row r="326">
          <cell r="B326" t="str">
            <v>MDC</v>
          </cell>
          <cell r="D326">
            <v>4500</v>
          </cell>
          <cell r="E326">
            <v>4500</v>
          </cell>
          <cell r="F326">
            <v>4500</v>
          </cell>
          <cell r="G326">
            <v>4500</v>
          </cell>
          <cell r="H326">
            <v>4500</v>
          </cell>
          <cell r="I326">
            <v>4500</v>
          </cell>
          <cell r="J326">
            <v>4500</v>
          </cell>
          <cell r="K326">
            <v>4500</v>
          </cell>
          <cell r="M326" t="str">
            <v>MDQ:</v>
          </cell>
          <cell r="N326">
            <v>50745</v>
          </cell>
          <cell r="O326">
            <v>40973</v>
          </cell>
          <cell r="P326">
            <v>40973</v>
          </cell>
          <cell r="Q326">
            <v>40973</v>
          </cell>
          <cell r="R326">
            <v>40973</v>
          </cell>
          <cell r="S326">
            <v>40973</v>
          </cell>
          <cell r="T326">
            <v>40973</v>
          </cell>
          <cell r="U326">
            <v>40973</v>
          </cell>
          <cell r="V326">
            <v>-49875</v>
          </cell>
        </row>
        <row r="327">
          <cell r="B327" t="str">
            <v xml:space="preserve">Sterling Equit </v>
          </cell>
          <cell r="D327">
            <v>600</v>
          </cell>
          <cell r="E327">
            <v>600</v>
          </cell>
          <cell r="F327">
            <v>600</v>
          </cell>
          <cell r="G327">
            <v>600</v>
          </cell>
          <cell r="H327">
            <v>600</v>
          </cell>
          <cell r="I327">
            <v>600</v>
          </cell>
          <cell r="J327">
            <v>600</v>
          </cell>
          <cell r="K327">
            <v>600</v>
          </cell>
        </row>
        <row r="328">
          <cell r="B328" t="str">
            <v>Sterling CNG</v>
          </cell>
          <cell r="D328">
            <v>0</v>
          </cell>
          <cell r="E328">
            <v>0</v>
          </cell>
          <cell r="F328">
            <v>0</v>
          </cell>
          <cell r="G328">
            <v>0</v>
          </cell>
          <cell r="H328">
            <v>0</v>
          </cell>
          <cell r="I328">
            <v>0</v>
          </cell>
          <cell r="J328">
            <v>0</v>
          </cell>
          <cell r="K328">
            <v>0</v>
          </cell>
          <cell r="M328" t="str">
            <v>TETCO CDS</v>
          </cell>
        </row>
        <row r="329">
          <cell r="B329" t="str">
            <v>TOTAL</v>
          </cell>
          <cell r="D329">
            <v>5100</v>
          </cell>
          <cell r="E329">
            <v>5100</v>
          </cell>
          <cell r="F329">
            <v>5100</v>
          </cell>
          <cell r="G329">
            <v>5100</v>
          </cell>
          <cell r="H329">
            <v>5100</v>
          </cell>
          <cell r="I329">
            <v>5100</v>
          </cell>
          <cell r="J329">
            <v>5100</v>
          </cell>
          <cell r="K329">
            <v>5100</v>
          </cell>
          <cell r="M329" t="str">
            <v>MDQ:</v>
          </cell>
          <cell r="N329">
            <v>47718</v>
          </cell>
          <cell r="O329">
            <v>0</v>
          </cell>
          <cell r="P329">
            <v>1432</v>
          </cell>
          <cell r="Q329">
            <v>1432</v>
          </cell>
          <cell r="R329">
            <v>1432</v>
          </cell>
          <cell r="S329">
            <v>1432</v>
          </cell>
          <cell r="T329">
            <v>1432</v>
          </cell>
          <cell r="U329">
            <v>3142</v>
          </cell>
          <cell r="V329">
            <v>-49875</v>
          </cell>
        </row>
        <row r="330">
          <cell r="D330" t="str">
            <v>-------------</v>
          </cell>
          <cell r="E330" t="str">
            <v>-------------</v>
          </cell>
          <cell r="F330" t="str">
            <v>-------------</v>
          </cell>
          <cell r="G330" t="str">
            <v>-------------</v>
          </cell>
          <cell r="H330" t="str">
            <v>-------------</v>
          </cell>
          <cell r="I330" t="str">
            <v>-------------</v>
          </cell>
          <cell r="J330" t="str">
            <v>-------------</v>
          </cell>
          <cell r="K330" t="str">
            <v>-------------</v>
          </cell>
        </row>
        <row r="331">
          <cell r="B331" t="str">
            <v>TOTAL BUG SUPPLY:</v>
          </cell>
          <cell r="D331">
            <v>428566</v>
          </cell>
          <cell r="E331">
            <v>428566</v>
          </cell>
          <cell r="F331">
            <v>428566</v>
          </cell>
          <cell r="G331">
            <v>428566</v>
          </cell>
          <cell r="H331">
            <v>428566</v>
          </cell>
          <cell r="I331">
            <v>428566</v>
          </cell>
          <cell r="J331">
            <v>440806</v>
          </cell>
          <cell r="K331">
            <v>488806</v>
          </cell>
          <cell r="M331" t="str">
            <v xml:space="preserve">TENN FT </v>
          </cell>
        </row>
        <row r="332">
          <cell r="M332" t="str">
            <v>MDQ:</v>
          </cell>
          <cell r="N332">
            <v>50988</v>
          </cell>
          <cell r="O332">
            <v>20808</v>
          </cell>
          <cell r="P332">
            <v>20808</v>
          </cell>
          <cell r="Q332">
            <v>20808</v>
          </cell>
          <cell r="R332">
            <v>20808</v>
          </cell>
          <cell r="S332">
            <v>20808</v>
          </cell>
          <cell r="T332">
            <v>20808</v>
          </cell>
          <cell r="U332">
            <v>20808</v>
          </cell>
          <cell r="V332">
            <v>-49875</v>
          </cell>
        </row>
        <row r="333">
          <cell r="B333" t="str">
            <v>GRAND TOTAL SUPPLY:</v>
          </cell>
          <cell r="D333">
            <v>470297.30841121497</v>
          </cell>
          <cell r="E333">
            <v>471390.20458607835</v>
          </cell>
          <cell r="F333">
            <v>471390.20458607835</v>
          </cell>
          <cell r="G333">
            <v>471390.20458607835</v>
          </cell>
          <cell r="H333">
            <v>471390.20458607835</v>
          </cell>
          <cell r="I333">
            <v>471390.20458607835</v>
          </cell>
          <cell r="J333">
            <v>483630.20458607835</v>
          </cell>
          <cell r="K333">
            <v>525806</v>
          </cell>
        </row>
        <row r="335">
          <cell r="B335" t="str">
            <v>AVAILABLE TRANSPORTATION CAPACITY</v>
          </cell>
        </row>
        <row r="337">
          <cell r="B337" t="str">
            <v>TRANSCO FT (LONG-HAUL)</v>
          </cell>
        </row>
        <row r="338">
          <cell r="B338" t="str">
            <v>MDQ</v>
          </cell>
          <cell r="D338">
            <v>247924</v>
          </cell>
          <cell r="E338">
            <v>247924</v>
          </cell>
          <cell r="F338">
            <v>247924</v>
          </cell>
          <cell r="G338">
            <v>247924</v>
          </cell>
          <cell r="H338">
            <v>247924</v>
          </cell>
          <cell r="I338">
            <v>247924</v>
          </cell>
          <cell r="J338">
            <v>247924</v>
          </cell>
          <cell r="K338">
            <v>247924</v>
          </cell>
        </row>
        <row r="339">
          <cell r="B339" t="str">
            <v>Utilization</v>
          </cell>
          <cell r="D339">
            <v>215955</v>
          </cell>
          <cell r="E339">
            <v>215955</v>
          </cell>
          <cell r="F339">
            <v>215955</v>
          </cell>
          <cell r="G339">
            <v>215955</v>
          </cell>
          <cell r="H339">
            <v>215955</v>
          </cell>
          <cell r="I339">
            <v>215955</v>
          </cell>
          <cell r="J339">
            <v>215955</v>
          </cell>
          <cell r="K339">
            <v>197955</v>
          </cell>
        </row>
        <row r="340">
          <cell r="B340" t="str">
            <v>Difference</v>
          </cell>
          <cell r="D340">
            <v>31969</v>
          </cell>
          <cell r="E340">
            <v>31969</v>
          </cell>
          <cell r="F340">
            <v>31969</v>
          </cell>
          <cell r="G340">
            <v>31969</v>
          </cell>
          <cell r="H340">
            <v>31969</v>
          </cell>
          <cell r="I340">
            <v>31969</v>
          </cell>
          <cell r="J340">
            <v>31969</v>
          </cell>
          <cell r="K340">
            <v>49969</v>
          </cell>
        </row>
        <row r="342">
          <cell r="B342" t="str">
            <v>TRANSCO (S/E LATERAL)</v>
          </cell>
        </row>
        <row r="343">
          <cell r="B343" t="str">
            <v>MDQ</v>
          </cell>
          <cell r="D343">
            <v>73200</v>
          </cell>
          <cell r="E343">
            <v>73200</v>
          </cell>
          <cell r="F343">
            <v>73200</v>
          </cell>
          <cell r="G343">
            <v>73200</v>
          </cell>
          <cell r="H343">
            <v>73200</v>
          </cell>
          <cell r="I343">
            <v>73200</v>
          </cell>
          <cell r="J343">
            <v>73200</v>
          </cell>
          <cell r="K343">
            <v>73200</v>
          </cell>
        </row>
        <row r="344">
          <cell r="B344" t="str">
            <v>Utilization</v>
          </cell>
          <cell r="D344">
            <v>0</v>
          </cell>
          <cell r="E344">
            <v>0</v>
          </cell>
          <cell r="F344">
            <v>0</v>
          </cell>
          <cell r="G344">
            <v>0</v>
          </cell>
          <cell r="H344">
            <v>0</v>
          </cell>
          <cell r="I344">
            <v>0</v>
          </cell>
          <cell r="J344">
            <v>0</v>
          </cell>
          <cell r="K344">
            <v>33000</v>
          </cell>
        </row>
        <row r="345">
          <cell r="B345" t="str">
            <v>Difference</v>
          </cell>
          <cell r="D345">
            <v>73200</v>
          </cell>
          <cell r="E345">
            <v>73200</v>
          </cell>
          <cell r="F345">
            <v>73200</v>
          </cell>
          <cell r="G345">
            <v>73200</v>
          </cell>
          <cell r="H345">
            <v>73200</v>
          </cell>
          <cell r="I345">
            <v>73200</v>
          </cell>
          <cell r="J345">
            <v>73200</v>
          </cell>
          <cell r="K345">
            <v>40200</v>
          </cell>
        </row>
        <row r="347">
          <cell r="B347" t="str">
            <v>TEXAS EASTERN</v>
          </cell>
        </row>
        <row r="348">
          <cell r="B348" t="str">
            <v>MDQ</v>
          </cell>
          <cell r="D348">
            <v>56718</v>
          </cell>
          <cell r="E348">
            <v>56718</v>
          </cell>
          <cell r="F348">
            <v>56718</v>
          </cell>
          <cell r="G348">
            <v>56718</v>
          </cell>
          <cell r="H348">
            <v>56718</v>
          </cell>
          <cell r="I348">
            <v>56718</v>
          </cell>
          <cell r="J348">
            <v>56718</v>
          </cell>
          <cell r="K348">
            <v>56718</v>
          </cell>
        </row>
        <row r="349">
          <cell r="B349" t="str">
            <v>Utilization</v>
          </cell>
          <cell r="D349">
            <v>47718</v>
          </cell>
          <cell r="E349">
            <v>47718</v>
          </cell>
          <cell r="F349">
            <v>47718</v>
          </cell>
          <cell r="G349">
            <v>47718</v>
          </cell>
          <cell r="H349">
            <v>47718</v>
          </cell>
          <cell r="I349">
            <v>47718</v>
          </cell>
          <cell r="J349">
            <v>47718</v>
          </cell>
          <cell r="K349">
            <v>47718</v>
          </cell>
        </row>
        <row r="350">
          <cell r="B350" t="str">
            <v>Difference</v>
          </cell>
          <cell r="D350">
            <v>9000</v>
          </cell>
          <cell r="E350">
            <v>9000</v>
          </cell>
          <cell r="F350">
            <v>9000</v>
          </cell>
          <cell r="G350">
            <v>9000</v>
          </cell>
          <cell r="H350">
            <v>9000</v>
          </cell>
          <cell r="I350">
            <v>9000</v>
          </cell>
          <cell r="J350">
            <v>9000</v>
          </cell>
          <cell r="K350">
            <v>9000</v>
          </cell>
        </row>
        <row r="352">
          <cell r="B352" t="str">
            <v>TENNESSEE</v>
          </cell>
        </row>
        <row r="353">
          <cell r="B353" t="str">
            <v>MDQ</v>
          </cell>
          <cell r="D353">
            <v>50988</v>
          </cell>
          <cell r="E353">
            <v>50988</v>
          </cell>
          <cell r="F353">
            <v>50988</v>
          </cell>
          <cell r="G353">
            <v>50988</v>
          </cell>
          <cell r="H353">
            <v>50988</v>
          </cell>
          <cell r="I353">
            <v>50988</v>
          </cell>
          <cell r="J353">
            <v>50988</v>
          </cell>
          <cell r="K353">
            <v>50988</v>
          </cell>
        </row>
        <row r="354">
          <cell r="B354" t="str">
            <v>Utilization</v>
          </cell>
          <cell r="D354">
            <v>50988</v>
          </cell>
          <cell r="E354">
            <v>50988</v>
          </cell>
          <cell r="F354">
            <v>50988</v>
          </cell>
          <cell r="G354">
            <v>50988</v>
          </cell>
          <cell r="H354">
            <v>50988</v>
          </cell>
          <cell r="I354">
            <v>50988</v>
          </cell>
          <cell r="J354">
            <v>50988</v>
          </cell>
          <cell r="K354">
            <v>50988</v>
          </cell>
        </row>
        <row r="355">
          <cell r="B355" t="str">
            <v>Difference</v>
          </cell>
          <cell r="D355">
            <v>0</v>
          </cell>
          <cell r="E355">
            <v>0</v>
          </cell>
          <cell r="F355">
            <v>0</v>
          </cell>
          <cell r="G355">
            <v>0</v>
          </cell>
          <cell r="H355">
            <v>0</v>
          </cell>
          <cell r="I355">
            <v>0</v>
          </cell>
          <cell r="J355">
            <v>0</v>
          </cell>
          <cell r="K355">
            <v>0</v>
          </cell>
        </row>
        <row r="357">
          <cell r="B357" t="str">
            <v>CNG</v>
          </cell>
        </row>
        <row r="358">
          <cell r="B358" t="str">
            <v>MDQ</v>
          </cell>
          <cell r="D358">
            <v>50745</v>
          </cell>
          <cell r="E358">
            <v>50745</v>
          </cell>
          <cell r="F358">
            <v>50745</v>
          </cell>
          <cell r="G358">
            <v>50745</v>
          </cell>
          <cell r="H358">
            <v>50745</v>
          </cell>
          <cell r="I358">
            <v>50745</v>
          </cell>
          <cell r="J358">
            <v>50745</v>
          </cell>
          <cell r="K358">
            <v>50745</v>
          </cell>
        </row>
        <row r="359">
          <cell r="B359" t="str">
            <v>Utilization</v>
          </cell>
          <cell r="D359">
            <v>38505</v>
          </cell>
          <cell r="E359">
            <v>38505</v>
          </cell>
          <cell r="F359">
            <v>38505</v>
          </cell>
          <cell r="G359">
            <v>38505</v>
          </cell>
          <cell r="H359">
            <v>38505</v>
          </cell>
          <cell r="I359">
            <v>38505</v>
          </cell>
          <cell r="J359">
            <v>50745</v>
          </cell>
          <cell r="K359">
            <v>50745</v>
          </cell>
        </row>
        <row r="360">
          <cell r="B360" t="str">
            <v>Difference</v>
          </cell>
          <cell r="D360">
            <v>12240</v>
          </cell>
          <cell r="E360">
            <v>12240</v>
          </cell>
          <cell r="F360">
            <v>12240</v>
          </cell>
          <cell r="G360">
            <v>12240</v>
          </cell>
          <cell r="H360">
            <v>12240</v>
          </cell>
          <cell r="I360">
            <v>12240</v>
          </cell>
          <cell r="J360">
            <v>0</v>
          </cell>
          <cell r="K360">
            <v>0</v>
          </cell>
        </row>
        <row r="362">
          <cell r="B362" t="str">
            <v>AVAILABLE CAPACITY</v>
          </cell>
        </row>
        <row r="363">
          <cell r="B363" t="str">
            <v>LONG-HAUL</v>
          </cell>
          <cell r="D363">
            <v>40969</v>
          </cell>
          <cell r="E363">
            <v>40969</v>
          </cell>
          <cell r="F363">
            <v>40969</v>
          </cell>
          <cell r="G363">
            <v>40969</v>
          </cell>
          <cell r="H363">
            <v>40969</v>
          </cell>
          <cell r="I363">
            <v>40969</v>
          </cell>
          <cell r="J363">
            <v>40969</v>
          </cell>
          <cell r="K363">
            <v>58969</v>
          </cell>
        </row>
        <row r="364">
          <cell r="B364" t="str">
            <v>SHORT-HAUL</v>
          </cell>
          <cell r="D364">
            <v>12240</v>
          </cell>
          <cell r="E364">
            <v>12240</v>
          </cell>
          <cell r="F364">
            <v>12240</v>
          </cell>
          <cell r="G364">
            <v>12240</v>
          </cell>
          <cell r="H364">
            <v>12240</v>
          </cell>
          <cell r="I364">
            <v>12240</v>
          </cell>
          <cell r="J364">
            <v>0</v>
          </cell>
          <cell r="K364">
            <v>0</v>
          </cell>
        </row>
        <row r="365">
          <cell r="B365" t="str">
            <v>S/E LATERAL</v>
          </cell>
          <cell r="D365">
            <v>73200</v>
          </cell>
          <cell r="E365">
            <v>73200</v>
          </cell>
          <cell r="F365">
            <v>73200</v>
          </cell>
          <cell r="G365">
            <v>73200</v>
          </cell>
          <cell r="H365">
            <v>73200</v>
          </cell>
          <cell r="I365">
            <v>73200</v>
          </cell>
          <cell r="J365">
            <v>73200</v>
          </cell>
          <cell r="K365">
            <v>40200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Sheet3"/>
      <sheetName val="63"/>
      <sheetName val="64"/>
      <sheetName val="6566"/>
      <sheetName val="067"/>
      <sheetName val="068"/>
      <sheetName val="69"/>
      <sheetName val="7071"/>
      <sheetName val="7277"/>
      <sheetName val="7879"/>
      <sheetName val="80"/>
      <sheetName val="82"/>
      <sheetName val="83"/>
      <sheetName val="84"/>
      <sheetName val="84A"/>
      <sheetName val="85"/>
      <sheetName val="Sheet2"/>
      <sheetName val="86"/>
      <sheetName val="8788"/>
      <sheetName val="8990"/>
      <sheetName val="Sheet4"/>
      <sheetName val="9192"/>
      <sheetName val="93"/>
      <sheetName val="94"/>
      <sheetName val="Verify"/>
      <sheetName val="Index"/>
      <sheetName val="Book"/>
    </sheetNames>
    <sheetDataSet>
      <sheetData sheetId="0">
        <row r="49">
          <cell r="A49" t="str">
            <v>Annual Report of  KeySpan Gas East Corporation                                                                            Year ended December 31,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Sheet3"/>
      <sheetName val="63"/>
      <sheetName val="64"/>
      <sheetName val="6566"/>
      <sheetName val="067"/>
      <sheetName val="068"/>
      <sheetName val="69"/>
      <sheetName val="7071"/>
      <sheetName val="7277"/>
      <sheetName val="7879"/>
      <sheetName val="80"/>
      <sheetName val="82"/>
      <sheetName val="83"/>
      <sheetName val="84"/>
      <sheetName val="84A"/>
      <sheetName val="85"/>
      <sheetName val="Sheet2"/>
      <sheetName val="86"/>
      <sheetName val="8788"/>
      <sheetName val="8990"/>
      <sheetName val="Sheet4"/>
      <sheetName val="9192"/>
      <sheetName val="93"/>
      <sheetName val="94"/>
      <sheetName val="Verify"/>
      <sheetName val="Index"/>
      <sheetName val="Book"/>
    </sheetNames>
    <sheetDataSet>
      <sheetData sheetId="0">
        <row r="49">
          <cell r="A49" t="str">
            <v>Annual Report of  KeySpan Gas East Corporation                                                                            Year ended December 31,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999 vs 1998 data"/>
      <sheetName val="FY2000"/>
      <sheetName val="Page 4"/>
      <sheetName val="Page 5"/>
      <sheetName val="Page 6"/>
      <sheetName val="Page 7"/>
      <sheetName val="Page 8"/>
      <sheetName val="Page 9"/>
      <sheetName val="Not in Use"/>
      <sheetName val="Year-to-Date Data"/>
      <sheetName val="Monthly Analysis"/>
      <sheetName val="NEP"/>
      <sheetName val="GL Activity"/>
    </sheetNames>
    <sheetDataSet>
      <sheetData sheetId="0" refreshError="1"/>
      <sheetData sheetId="1" refreshError="1">
        <row r="5">
          <cell r="E5" t="str">
            <v>MSV Margin Monthly Analysis</v>
          </cell>
          <cell r="L5" t="str">
            <v>MSV Sales Comparison vs Estimate</v>
          </cell>
          <cell r="P5" t="str">
            <v>AWJ/MSV</v>
          </cell>
          <cell r="W5" t="str">
            <v>MSV Sales and Margin Monthly Analysis</v>
          </cell>
          <cell r="AD5" t="str">
            <v>MSV Sales and Margin Monthly Analysis</v>
          </cell>
          <cell r="BT5" t="str">
            <v>MSV Sales and Margin Reconciliation</v>
          </cell>
          <cell r="CA5" t="str">
            <v>YTD RTN:</v>
          </cell>
          <cell r="CC5">
            <v>-12562</v>
          </cell>
        </row>
        <row r="6">
          <cell r="E6" t="str">
            <v>Billed and Unbilled ($000)</v>
          </cell>
          <cell r="L6" t="str">
            <v>Billed and Unbilled (Mdt)</v>
          </cell>
          <cell r="P6">
            <v>37790.533004282406</v>
          </cell>
        </row>
        <row r="7">
          <cell r="W7" t="str">
            <v>For the Month Jan-03</v>
          </cell>
          <cell r="AD7" t="str">
            <v>For the Month Jan-03</v>
          </cell>
          <cell r="BT7" t="str">
            <v>Gas West Summary 2003 Year to Date:</v>
          </cell>
          <cell r="BW7" t="str">
            <v>Jan-03 to Apr-03 ($000)</v>
          </cell>
        </row>
        <row r="9">
          <cell r="F9">
            <v>37622</v>
          </cell>
          <cell r="M9">
            <v>37622</v>
          </cell>
          <cell r="X9" t="str">
            <v>Jan-03 Margin Summary w/riskband($000)</v>
          </cell>
          <cell r="AD9" t="str">
            <v>Breakdown of Margin Variation</v>
          </cell>
        </row>
        <row r="10">
          <cell r="F10" t="str">
            <v>Actual</v>
          </cell>
          <cell r="G10" t="str">
            <v>Estimate</v>
          </cell>
          <cell r="H10" t="str">
            <v>Variation</v>
          </cell>
          <cell r="I10" t="str">
            <v>% Variation</v>
          </cell>
          <cell r="M10" t="str">
            <v>Actual</v>
          </cell>
          <cell r="N10" t="str">
            <v>Estimate</v>
          </cell>
          <cell r="O10" t="str">
            <v>Variation</v>
          </cell>
          <cell r="P10" t="str">
            <v>% Variation</v>
          </cell>
          <cell r="BT10" t="str">
            <v>Actual</v>
          </cell>
          <cell r="BU10" t="str">
            <v>Estimate</v>
          </cell>
          <cell r="BW10" t="str">
            <v>Variation</v>
          </cell>
          <cell r="BX10" t="str">
            <v>% Variation</v>
          </cell>
        </row>
        <row r="11">
          <cell r="E11" t="str">
            <v>Firm</v>
          </cell>
          <cell r="F11">
            <v>79819</v>
          </cell>
          <cell r="G11">
            <v>79353.273000000001</v>
          </cell>
          <cell r="H11">
            <v>465.72699999999895</v>
          </cell>
          <cell r="I11">
            <v>5.8690332785643123E-3</v>
          </cell>
          <cell r="L11" t="str">
            <v>Firm (Normalized)</v>
          </cell>
          <cell r="M11">
            <v>19622.417910447759</v>
          </cell>
          <cell r="N11">
            <v>17803</v>
          </cell>
          <cell r="O11">
            <v>1819.4179104477589</v>
          </cell>
          <cell r="P11">
            <v>0.10219726509283598</v>
          </cell>
          <cell r="X11" t="str">
            <v>Actual</v>
          </cell>
          <cell r="Y11" t="str">
            <v>Estimate</v>
          </cell>
          <cell r="Z11" t="str">
            <v>Difference</v>
          </cell>
          <cell r="AA11" t="str">
            <v>% Variation</v>
          </cell>
          <cell r="BS11" t="str">
            <v>Firm w/ risk band</v>
          </cell>
          <cell r="BT11">
            <v>263822</v>
          </cell>
          <cell r="BU11">
            <v>255510.95</v>
          </cell>
          <cell r="BW11">
            <v>8311.0499999999884</v>
          </cell>
          <cell r="BX11">
            <v>3.2527177406682525E-2</v>
          </cell>
        </row>
        <row r="12">
          <cell r="E12" t="str">
            <v>TC</v>
          </cell>
          <cell r="F12">
            <v>10911</v>
          </cell>
          <cell r="G12">
            <v>9785.7860000000001</v>
          </cell>
          <cell r="H12">
            <v>1125.2139999999999</v>
          </cell>
          <cell r="I12">
            <v>0.11498452960242539</v>
          </cell>
          <cell r="L12" t="str">
            <v>TC (not Normalized)</v>
          </cell>
          <cell r="M12">
            <v>5685</v>
          </cell>
          <cell r="N12">
            <v>6030</v>
          </cell>
          <cell r="O12">
            <v>-345</v>
          </cell>
          <cell r="P12">
            <v>-5.721393034825871E-2</v>
          </cell>
          <cell r="W12" t="str">
            <v>Firm w/tran</v>
          </cell>
          <cell r="X12">
            <v>79819</v>
          </cell>
          <cell r="Y12">
            <v>79353.273000000001</v>
          </cell>
          <cell r="Z12">
            <v>465.72699999999895</v>
          </cell>
          <cell r="AA12">
            <v>5.8690332785643123E-3</v>
          </cell>
          <cell r="AC12" t="str">
            <v>FIRM</v>
          </cell>
          <cell r="AD12" t="str">
            <v>Firm margin variation:</v>
          </cell>
          <cell r="AG12">
            <v>465.72699999999895</v>
          </cell>
          <cell r="BS12" t="str">
            <v>TC</v>
          </cell>
          <cell r="BT12">
            <v>37917</v>
          </cell>
          <cell r="BU12">
            <v>31497.836000000003</v>
          </cell>
          <cell r="BW12">
            <v>6419.163999999997</v>
          </cell>
          <cell r="BX12">
            <v>0.20379698465634263</v>
          </cell>
        </row>
        <row r="13">
          <cell r="E13" t="str">
            <v>Interruptible</v>
          </cell>
          <cell r="F13">
            <v>1862</v>
          </cell>
          <cell r="G13">
            <v>1401.722</v>
          </cell>
          <cell r="H13">
            <v>460.27800000000002</v>
          </cell>
          <cell r="I13">
            <v>0.32836610968508734</v>
          </cell>
          <cell r="L13" t="str">
            <v>Interruptible (Not Normalized)</v>
          </cell>
          <cell r="M13">
            <v>2756</v>
          </cell>
          <cell r="N13">
            <v>3321</v>
          </cell>
          <cell r="O13">
            <v>-565</v>
          </cell>
          <cell r="P13">
            <v>-0.17012947907256851</v>
          </cell>
          <cell r="W13" t="str">
            <v>TC w/tran</v>
          </cell>
          <cell r="X13">
            <v>10911</v>
          </cell>
          <cell r="Y13">
            <v>9785.7860000000001</v>
          </cell>
          <cell r="Z13">
            <v>1125.2139999999999</v>
          </cell>
          <cell r="AA13">
            <v>0.11498452960242539</v>
          </cell>
          <cell r="BS13" t="str">
            <v>Interruptible/Other</v>
          </cell>
          <cell r="BT13">
            <v>2925</v>
          </cell>
          <cell r="BU13">
            <v>4088.5610000000001</v>
          </cell>
          <cell r="BW13">
            <v>-1163.5610000000001</v>
          </cell>
          <cell r="BX13">
            <v>-0.28458937019650682</v>
          </cell>
        </row>
        <row r="14">
          <cell r="E14" t="str">
            <v>Total</v>
          </cell>
          <cell r="F14">
            <v>92592</v>
          </cell>
          <cell r="G14">
            <v>90540.781000000003</v>
          </cell>
          <cell r="H14">
            <v>2051.2189999999973</v>
          </cell>
          <cell r="I14">
            <v>2.2655194458726807E-2</v>
          </cell>
          <cell r="L14" t="str">
            <v>Total</v>
          </cell>
          <cell r="M14">
            <v>28063.417910447759</v>
          </cell>
          <cell r="N14">
            <v>27154</v>
          </cell>
          <cell r="O14">
            <v>909.41791044775891</v>
          </cell>
          <cell r="P14">
            <v>3.3491121398238156E-2</v>
          </cell>
          <cell r="W14" t="str">
            <v>Interr w/tran/Other</v>
          </cell>
          <cell r="X14">
            <v>1862</v>
          </cell>
          <cell r="Y14">
            <v>1401.722</v>
          </cell>
          <cell r="Z14">
            <v>460.27800000000002</v>
          </cell>
          <cell r="AA14">
            <v>0.32836610968508734</v>
          </cell>
          <cell r="AD14" t="str">
            <v>Component Variation:</v>
          </cell>
        </row>
        <row r="15">
          <cell r="W15" t="str">
            <v>Total Margin</v>
          </cell>
          <cell r="X15">
            <v>92592</v>
          </cell>
          <cell r="Y15">
            <v>90540.781000000003</v>
          </cell>
          <cell r="Z15">
            <v>2051.2189999999991</v>
          </cell>
          <cell r="AA15">
            <v>2.2655194458726827E-2</v>
          </cell>
          <cell r="AE15" t="str">
            <v>Volume</v>
          </cell>
          <cell r="AG15">
            <v>8109.6874767651843</v>
          </cell>
          <cell r="BS15" t="str">
            <v>Total</v>
          </cell>
          <cell r="BT15">
            <v>304664</v>
          </cell>
          <cell r="BU15">
            <v>291097.34700000001</v>
          </cell>
          <cell r="BW15">
            <v>13566.652999999991</v>
          </cell>
          <cell r="BX15">
            <v>4.6605210043360483E-2</v>
          </cell>
        </row>
        <row r="16">
          <cell r="F16">
            <v>37653</v>
          </cell>
          <cell r="M16">
            <v>37653</v>
          </cell>
          <cell r="AE16" t="str">
            <v>Pricing</v>
          </cell>
          <cell r="AG16">
            <v>-8451.9604767651817</v>
          </cell>
        </row>
        <row r="17">
          <cell r="F17" t="str">
            <v>Actual</v>
          </cell>
          <cell r="G17" t="str">
            <v>Estimate</v>
          </cell>
          <cell r="H17" t="str">
            <v>Variation</v>
          </cell>
          <cell r="I17" t="str">
            <v>% Variation</v>
          </cell>
          <cell r="M17" t="str">
            <v>Actual</v>
          </cell>
          <cell r="N17" t="str">
            <v>Estimate</v>
          </cell>
          <cell r="O17" t="str">
            <v>Variation</v>
          </cell>
          <cell r="P17" t="str">
            <v>% Variation</v>
          </cell>
          <cell r="AE17" t="str">
            <v>Deadband</v>
          </cell>
          <cell r="AG17">
            <v>808</v>
          </cell>
          <cell r="BT17" t="str">
            <v>FY2001 Total Margin Variation per ACS Package($000)</v>
          </cell>
        </row>
        <row r="18">
          <cell r="E18" t="str">
            <v>Firm</v>
          </cell>
          <cell r="F18">
            <v>72425</v>
          </cell>
          <cell r="G18">
            <v>70200.066999999995</v>
          </cell>
          <cell r="H18">
            <v>2224.9330000000045</v>
          </cell>
          <cell r="I18">
            <v>3.1694172029778901E-2</v>
          </cell>
          <cell r="L18" t="str">
            <v>Firm (Normalized)</v>
          </cell>
          <cell r="M18">
            <v>16641.417910447759</v>
          </cell>
          <cell r="N18">
            <v>15325</v>
          </cell>
          <cell r="O18">
            <v>1316.4179104477589</v>
          </cell>
          <cell r="P18">
            <v>8.5900026782888023E-2</v>
          </cell>
          <cell r="X18" t="str">
            <v>Jan-03 Margin Summary wo/riskband($000)</v>
          </cell>
          <cell r="AE18" t="str">
            <v>Total Firm Variation:</v>
          </cell>
          <cell r="AG18">
            <v>465.72700000000259</v>
          </cell>
          <cell r="BV18">
            <v>37622</v>
          </cell>
          <cell r="BW18">
            <v>5285</v>
          </cell>
          <cell r="BX18" t="str">
            <v xml:space="preserve"> </v>
          </cell>
        </row>
        <row r="19">
          <cell r="E19" t="str">
            <v>TC</v>
          </cell>
          <cell r="F19">
            <v>9769</v>
          </cell>
          <cell r="G19">
            <v>8831.7049999999999</v>
          </cell>
          <cell r="H19">
            <v>937.29500000000007</v>
          </cell>
          <cell r="I19">
            <v>0.10612843159956091</v>
          </cell>
          <cell r="L19" t="str">
            <v>TC (not Normalized)</v>
          </cell>
          <cell r="M19">
            <v>5122</v>
          </cell>
          <cell r="N19">
            <v>5188</v>
          </cell>
          <cell r="O19">
            <v>-66</v>
          </cell>
          <cell r="P19">
            <v>-1.2721665381649962E-2</v>
          </cell>
          <cell r="BV19">
            <v>37653</v>
          </cell>
          <cell r="BW19">
            <v>2549</v>
          </cell>
        </row>
        <row r="20">
          <cell r="E20" t="str">
            <v>Interruptible</v>
          </cell>
          <cell r="F20">
            <v>563</v>
          </cell>
          <cell r="G20">
            <v>1034.681</v>
          </cell>
          <cell r="H20">
            <v>-471.68100000000004</v>
          </cell>
          <cell r="I20">
            <v>-0.45587093993221101</v>
          </cell>
          <cell r="L20" t="str">
            <v>Interruptible (Not Normalized)</v>
          </cell>
          <cell r="M20">
            <v>1975</v>
          </cell>
          <cell r="N20">
            <v>3143</v>
          </cell>
          <cell r="O20">
            <v>-1168</v>
          </cell>
          <cell r="P20">
            <v>-0.37161947184218896</v>
          </cell>
          <cell r="X20" t="str">
            <v>Actual</v>
          </cell>
          <cell r="Y20" t="str">
            <v>Estimate</v>
          </cell>
          <cell r="Z20" t="str">
            <v>Difference</v>
          </cell>
          <cell r="AA20" t="str">
            <v>% Variation</v>
          </cell>
          <cell r="AC20" t="str">
            <v>TC</v>
          </cell>
          <cell r="AD20" t="str">
            <v>TC margin variation:</v>
          </cell>
          <cell r="AG20">
            <v>1125.2139999999999</v>
          </cell>
          <cell r="BV20">
            <v>37681</v>
          </cell>
          <cell r="BW20">
            <v>5083</v>
          </cell>
        </row>
        <row r="21">
          <cell r="E21" t="str">
            <v>Total</v>
          </cell>
          <cell r="F21">
            <v>82757</v>
          </cell>
          <cell r="G21">
            <v>80066.452999999994</v>
          </cell>
          <cell r="H21">
            <v>2690.5470000000059</v>
          </cell>
          <cell r="I21">
            <v>3.3603923980496629E-2</v>
          </cell>
          <cell r="L21" t="str">
            <v>Total</v>
          </cell>
          <cell r="M21">
            <v>23738.417910447759</v>
          </cell>
          <cell r="N21">
            <v>23656</v>
          </cell>
          <cell r="O21">
            <v>82.417910447758914</v>
          </cell>
          <cell r="P21">
            <v>3.4840171815927845E-3</v>
          </cell>
          <cell r="W21" t="str">
            <v>Firm w/tran</v>
          </cell>
          <cell r="X21">
            <v>79011</v>
          </cell>
          <cell r="Y21">
            <v>79353.273000000001</v>
          </cell>
          <cell r="Z21">
            <v>-342.27300000000105</v>
          </cell>
          <cell r="AA21">
            <v>-4.3132814446103698E-3</v>
          </cell>
          <cell r="BV21">
            <v>37712</v>
          </cell>
          <cell r="BW21">
            <v>1225</v>
          </cell>
        </row>
        <row r="22">
          <cell r="W22" t="str">
            <v>TC w/tran</v>
          </cell>
          <cell r="X22">
            <v>10911</v>
          </cell>
          <cell r="Y22">
            <v>9785.7860000000001</v>
          </cell>
          <cell r="Z22">
            <v>1125.2139999999999</v>
          </cell>
          <cell r="AA22">
            <v>0.11498452960242539</v>
          </cell>
          <cell r="AD22" t="str">
            <v>Component Variation:</v>
          </cell>
          <cell r="BV22">
            <v>37742</v>
          </cell>
          <cell r="BW22">
            <v>0</v>
          </cell>
        </row>
        <row r="23">
          <cell r="F23">
            <v>37681</v>
          </cell>
          <cell r="M23">
            <v>37681</v>
          </cell>
          <cell r="W23" t="str">
            <v>Interr w/tran/Other</v>
          </cell>
          <cell r="X23">
            <v>1862</v>
          </cell>
          <cell r="Y23">
            <v>1401.722</v>
          </cell>
          <cell r="Z23">
            <v>460.27800000000002</v>
          </cell>
          <cell r="AA23">
            <v>0.32836610968508734</v>
          </cell>
          <cell r="AE23" t="str">
            <v>Volume</v>
          </cell>
          <cell r="AG23">
            <v>-559.88327860696518</v>
          </cell>
          <cell r="BV23">
            <v>37773</v>
          </cell>
          <cell r="BW23">
            <v>0</v>
          </cell>
        </row>
        <row r="24">
          <cell r="F24" t="str">
            <v>Actual</v>
          </cell>
          <cell r="G24" t="str">
            <v>Estimate</v>
          </cell>
          <cell r="H24" t="str">
            <v>Variation</v>
          </cell>
          <cell r="I24" t="str">
            <v>% Variation</v>
          </cell>
          <cell r="M24" t="str">
            <v>Actual</v>
          </cell>
          <cell r="N24" t="str">
            <v>Estimate</v>
          </cell>
          <cell r="O24" t="str">
            <v>Variation</v>
          </cell>
          <cell r="P24" t="str">
            <v>% Variation</v>
          </cell>
          <cell r="W24" t="str">
            <v>Total Margin</v>
          </cell>
          <cell r="X24">
            <v>91784</v>
          </cell>
          <cell r="Y24">
            <v>90540.781000000003</v>
          </cell>
          <cell r="Z24">
            <v>1243.2189999999989</v>
          </cell>
          <cell r="AA24">
            <v>1.3731039055207608E-2</v>
          </cell>
          <cell r="AE24" t="str">
            <v>Pricing</v>
          </cell>
          <cell r="AG24">
            <v>1685.0972786069658</v>
          </cell>
          <cell r="BV24">
            <v>37803</v>
          </cell>
          <cell r="BW24">
            <v>0</v>
          </cell>
        </row>
        <row r="25">
          <cell r="E25" t="str">
            <v>Firm</v>
          </cell>
          <cell r="F25">
            <v>65342</v>
          </cell>
          <cell r="G25">
            <v>61328.936000000002</v>
          </cell>
          <cell r="H25">
            <v>4013.0639999999985</v>
          </cell>
          <cell r="I25">
            <v>6.543508271527812E-2</v>
          </cell>
          <cell r="L25" t="str">
            <v>Firm (Normalized)</v>
          </cell>
          <cell r="M25">
            <v>14039.253731343284</v>
          </cell>
          <cell r="N25">
            <v>13282</v>
          </cell>
          <cell r="O25">
            <v>757.25373134328402</v>
          </cell>
          <cell r="P25">
            <v>5.7013531948748981E-2</v>
          </cell>
          <cell r="AE25" t="str">
            <v>Total TC Variation:</v>
          </cell>
          <cell r="AG25">
            <v>1125.2140000000006</v>
          </cell>
          <cell r="BV25">
            <v>37834</v>
          </cell>
          <cell r="BW25">
            <v>0</v>
          </cell>
        </row>
        <row r="26">
          <cell r="E26" t="str">
            <v>TC</v>
          </cell>
          <cell r="F26">
            <v>10830</v>
          </cell>
          <cell r="G26">
            <v>7558.335</v>
          </cell>
          <cell r="H26">
            <v>3271.665</v>
          </cell>
          <cell r="I26">
            <v>0.43285525185110213</v>
          </cell>
          <cell r="L26" t="str">
            <v>TC (not Normalized)</v>
          </cell>
          <cell r="M26">
            <v>4284</v>
          </cell>
          <cell r="N26">
            <v>4531</v>
          </cell>
          <cell r="O26">
            <v>-247</v>
          </cell>
          <cell r="P26">
            <v>-5.4513352460825427E-2</v>
          </cell>
          <cell r="BV26">
            <v>37865</v>
          </cell>
          <cell r="BW26">
            <v>0</v>
          </cell>
        </row>
        <row r="27">
          <cell r="E27" t="str">
            <v>Interruptible</v>
          </cell>
          <cell r="F27">
            <v>1403</v>
          </cell>
          <cell r="G27">
            <v>856.51700000000005</v>
          </cell>
          <cell r="H27">
            <v>546.48299999999995</v>
          </cell>
          <cell r="I27">
            <v>0.63802936777670483</v>
          </cell>
          <cell r="L27" t="str">
            <v>Interruptible (Not Normalized)</v>
          </cell>
          <cell r="M27">
            <v>2768</v>
          </cell>
          <cell r="N27">
            <v>3573</v>
          </cell>
          <cell r="O27">
            <v>-805</v>
          </cell>
          <cell r="P27">
            <v>-0.22530086761824797</v>
          </cell>
          <cell r="BV27">
            <v>37895</v>
          </cell>
          <cell r="BW27">
            <v>0</v>
          </cell>
          <cell r="CB27" t="str">
            <v>MSV Sales and Margin Monthly Analysis</v>
          </cell>
        </row>
        <row r="28">
          <cell r="E28" t="str">
            <v>Total</v>
          </cell>
          <cell r="F28">
            <v>77575</v>
          </cell>
          <cell r="G28">
            <v>69743.788000000015</v>
          </cell>
          <cell r="H28">
            <v>7831.211999999985</v>
          </cell>
          <cell r="I28">
            <v>0.1122854411062385</v>
          </cell>
          <cell r="L28" t="str">
            <v>Total</v>
          </cell>
          <cell r="M28">
            <v>21091.253731343284</v>
          </cell>
          <cell r="N28">
            <v>21386</v>
          </cell>
          <cell r="O28">
            <v>-294.74626865671598</v>
          </cell>
          <cell r="P28">
            <v>-1.3782206520935003E-2</v>
          </cell>
          <cell r="X28" t="str">
            <v>Jan-03 Sales/Tran Summary wo/riskband (Mdt)</v>
          </cell>
          <cell r="AC28" t="str">
            <v>INTERR</v>
          </cell>
          <cell r="AD28" t="str">
            <v>Interr margin variation:</v>
          </cell>
          <cell r="AG28">
            <v>460.27800000000002</v>
          </cell>
          <cell r="BV28">
            <v>37926</v>
          </cell>
          <cell r="BW28">
            <v>0</v>
          </cell>
        </row>
        <row r="29">
          <cell r="BV29">
            <v>37956</v>
          </cell>
          <cell r="BW29">
            <v>0</v>
          </cell>
          <cell r="CB29" t="str">
            <v>FY 2003 YTD</v>
          </cell>
        </row>
        <row r="30">
          <cell r="F30">
            <v>37712</v>
          </cell>
          <cell r="M30">
            <v>37712</v>
          </cell>
          <cell r="X30" t="str">
            <v>Actual</v>
          </cell>
          <cell r="Y30" t="str">
            <v>Estimate</v>
          </cell>
          <cell r="Z30" t="str">
            <v>Difference</v>
          </cell>
          <cell r="AA30" t="str">
            <v>% Variation</v>
          </cell>
          <cell r="AD30" t="str">
            <v>Component Variation:</v>
          </cell>
          <cell r="BV30" t="str">
            <v>YTD</v>
          </cell>
          <cell r="BW30">
            <v>14142</v>
          </cell>
        </row>
        <row r="31">
          <cell r="F31" t="str">
            <v>Actual</v>
          </cell>
          <cell r="G31" t="str">
            <v>Estimate</v>
          </cell>
          <cell r="H31" t="str">
            <v>Variation</v>
          </cell>
          <cell r="I31" t="str">
            <v>% Variation</v>
          </cell>
          <cell r="M31" t="str">
            <v>Actual</v>
          </cell>
          <cell r="N31" t="str">
            <v>Estimate</v>
          </cell>
          <cell r="O31" t="str">
            <v>Variation</v>
          </cell>
          <cell r="P31" t="str">
            <v>% Variation</v>
          </cell>
          <cell r="W31" t="str">
            <v>Firm w/tran normalized</v>
          </cell>
          <cell r="X31">
            <v>19622.417910447759</v>
          </cell>
          <cell r="Y31">
            <v>17803</v>
          </cell>
          <cell r="Z31">
            <v>1819.4179104477589</v>
          </cell>
          <cell r="AA31">
            <v>0.10219726509283598</v>
          </cell>
          <cell r="AE31" t="str">
            <v>Volume</v>
          </cell>
          <cell r="AG31">
            <v>-238.47423366455888</v>
          </cell>
          <cell r="CB31" t="str">
            <v>Breakdown of Margin Variation</v>
          </cell>
        </row>
        <row r="32">
          <cell r="E32" t="str">
            <v>Firm</v>
          </cell>
          <cell r="F32">
            <v>46236</v>
          </cell>
          <cell r="G32">
            <v>44628.673999999999</v>
          </cell>
          <cell r="H32">
            <v>1607.3260000000009</v>
          </cell>
          <cell r="I32">
            <v>3.6015544624964681E-2</v>
          </cell>
          <cell r="L32" t="str">
            <v>Firm (Normalized)</v>
          </cell>
          <cell r="M32">
            <v>8651.6206896551721</v>
          </cell>
          <cell r="N32">
            <v>8726</v>
          </cell>
          <cell r="O32">
            <v>-74.3793103448279</v>
          </cell>
          <cell r="P32">
            <v>-8.5238723750662281E-3</v>
          </cell>
          <cell r="W32" t="str">
            <v>TC w/tran</v>
          </cell>
          <cell r="X32">
            <v>5685</v>
          </cell>
          <cell r="Y32">
            <v>6030</v>
          </cell>
          <cell r="Z32">
            <v>-345</v>
          </cell>
          <cell r="AA32">
            <v>-5.721393034825871E-2</v>
          </cell>
          <cell r="AE32" t="str">
            <v>Pricing</v>
          </cell>
          <cell r="AG32">
            <v>698.75223366455896</v>
          </cell>
          <cell r="BT32" t="str">
            <v>YTD Billed+Unbilled Margins wo/riskband</v>
          </cell>
        </row>
        <row r="33">
          <cell r="E33" t="str">
            <v>TC</v>
          </cell>
          <cell r="F33">
            <v>6407</v>
          </cell>
          <cell r="G33">
            <v>5322.01</v>
          </cell>
          <cell r="H33">
            <v>1084.9899999999998</v>
          </cell>
          <cell r="I33">
            <v>0.20386846323099725</v>
          </cell>
          <cell r="L33" t="str">
            <v>TC (not Normalized)</v>
          </cell>
          <cell r="M33">
            <v>3394</v>
          </cell>
          <cell r="N33">
            <v>3030</v>
          </cell>
          <cell r="O33">
            <v>364</v>
          </cell>
          <cell r="P33">
            <v>0.12013201320132014</v>
          </cell>
          <cell r="W33" t="str">
            <v>Interr w/tran/Other</v>
          </cell>
          <cell r="X33">
            <v>2756</v>
          </cell>
          <cell r="Y33">
            <v>3321</v>
          </cell>
          <cell r="Z33">
            <v>-565</v>
          </cell>
          <cell r="AA33">
            <v>-0.17012947907256851</v>
          </cell>
          <cell r="AE33" t="str">
            <v>Total Interr Variation:</v>
          </cell>
          <cell r="AG33">
            <v>460.27800000000008</v>
          </cell>
          <cell r="BT33" t="str">
            <v>Actual</v>
          </cell>
          <cell r="BU33" t="str">
            <v>Estimate</v>
          </cell>
          <cell r="BW33" t="str">
            <v>Variation</v>
          </cell>
          <cell r="BX33" t="str">
            <v>% Variation</v>
          </cell>
        </row>
        <row r="34">
          <cell r="E34" t="str">
            <v>Interruptible</v>
          </cell>
          <cell r="F34">
            <v>-903</v>
          </cell>
          <cell r="G34">
            <v>795.64099999999996</v>
          </cell>
          <cell r="H34">
            <v>-1698.6410000000001</v>
          </cell>
          <cell r="I34">
            <v>-2.1349339714770861</v>
          </cell>
          <cell r="L34" t="str">
            <v>Interruptible (Not Normalized)</v>
          </cell>
          <cell r="M34">
            <v>2837</v>
          </cell>
          <cell r="N34">
            <v>3211</v>
          </cell>
          <cell r="O34">
            <v>-374</v>
          </cell>
          <cell r="P34">
            <v>-0.11647461849891</v>
          </cell>
          <cell r="W34" t="str">
            <v>Total Sales/tran</v>
          </cell>
          <cell r="X34">
            <v>28063.417910447759</v>
          </cell>
          <cell r="Y34">
            <v>27154</v>
          </cell>
          <cell r="Z34">
            <v>909.41791044775891</v>
          </cell>
          <cell r="AA34">
            <v>3.3491121398238156E-2</v>
          </cell>
          <cell r="BS34" t="str">
            <v>Firm wo/risk band</v>
          </cell>
          <cell r="BT34">
            <v>261978</v>
          </cell>
          <cell r="BU34">
            <v>255510.95</v>
          </cell>
          <cell r="BW34">
            <v>6467.0499999999884</v>
          </cell>
          <cell r="BX34">
            <v>2.5310265567874832E-2</v>
          </cell>
          <cell r="CA34" t="str">
            <v>FIRM</v>
          </cell>
          <cell r="CB34" t="str">
            <v>Firm margin variation:</v>
          </cell>
          <cell r="CE34">
            <v>8311.0499999999884</v>
          </cell>
        </row>
        <row r="35">
          <cell r="E35" t="str">
            <v>Total</v>
          </cell>
          <cell r="F35">
            <v>51740</v>
          </cell>
          <cell r="G35">
            <v>50746.325000000004</v>
          </cell>
          <cell r="H35">
            <v>993.67499999999563</v>
          </cell>
          <cell r="I35">
            <v>1.9581220906144347E-2</v>
          </cell>
          <cell r="L35" t="str">
            <v>Total</v>
          </cell>
          <cell r="M35">
            <v>14882.620689655172</v>
          </cell>
          <cell r="N35">
            <v>14967</v>
          </cell>
          <cell r="O35">
            <v>-84.3793103448279</v>
          </cell>
          <cell r="P35">
            <v>-5.6376902749266985E-3</v>
          </cell>
          <cell r="BS35" t="str">
            <v>TC</v>
          </cell>
          <cell r="BT35">
            <v>37917</v>
          </cell>
          <cell r="BU35">
            <v>31497.836000000003</v>
          </cell>
          <cell r="BW35">
            <v>6419.163999999997</v>
          </cell>
          <cell r="BX35">
            <v>0.20379698465634263</v>
          </cell>
        </row>
        <row r="36">
          <cell r="AC36" t="str">
            <v>Note: Margins include Billed+Unbilled and Transportation</v>
          </cell>
          <cell r="BS36" t="str">
            <v>Interruptible/Other</v>
          </cell>
          <cell r="BT36">
            <v>2925</v>
          </cell>
          <cell r="BU36">
            <v>4088.5610000000001</v>
          </cell>
          <cell r="BW36">
            <v>-1163.5610000000001</v>
          </cell>
          <cell r="BX36">
            <v>-0.28458937019650682</v>
          </cell>
          <cell r="CB36" t="str">
            <v>Component Variation:</v>
          </cell>
        </row>
        <row r="37">
          <cell r="X37" t="str">
            <v>Jan-03 Avg Unit Margin Comparison wo/riskband</v>
          </cell>
          <cell r="CC37" t="str">
            <v>Volume</v>
          </cell>
          <cell r="CE37">
            <v>17696.646141922873</v>
          </cell>
        </row>
        <row r="38">
          <cell r="BS38" t="str">
            <v>Total</v>
          </cell>
          <cell r="BT38">
            <v>302820</v>
          </cell>
          <cell r="BU38">
            <v>291097.34700000001</v>
          </cell>
          <cell r="BW38">
            <v>11722.652999999986</v>
          </cell>
          <cell r="BX38">
            <v>4.0270559387818761E-2</v>
          </cell>
          <cell r="CC38" t="str">
            <v>Pricing</v>
          </cell>
          <cell r="CE38">
            <v>-11229.596141922866</v>
          </cell>
        </row>
        <row r="39">
          <cell r="E39" t="str">
            <v>Firm</v>
          </cell>
          <cell r="L39" t="str">
            <v>Firm (Normalized)</v>
          </cell>
          <cell r="X39" t="str">
            <v>Actual</v>
          </cell>
          <cell r="Y39" t="str">
            <v>Estimate</v>
          </cell>
          <cell r="Z39" t="str">
            <v>Difference</v>
          </cell>
          <cell r="AA39" t="str">
            <v>% Variation</v>
          </cell>
          <cell r="CC39" t="str">
            <v>Deadband</v>
          </cell>
          <cell r="CE39">
            <v>1844</v>
          </cell>
        </row>
        <row r="40">
          <cell r="E40" t="str">
            <v>TC</v>
          </cell>
          <cell r="L40" t="str">
            <v>TC (not Normalized)</v>
          </cell>
          <cell r="W40" t="str">
            <v>Firm w/tran</v>
          </cell>
          <cell r="X40">
            <v>4.0265679979189208</v>
          </cell>
          <cell r="Y40">
            <v>4.4572978149750044</v>
          </cell>
          <cell r="Z40">
            <v>-0.4307298170560836</v>
          </cell>
          <cell r="AA40">
            <v>-9.663474035972601E-2</v>
          </cell>
          <cell r="CC40" t="str">
            <v>Total Firm Variation:</v>
          </cell>
          <cell r="CE40">
            <v>8311.0500000000065</v>
          </cell>
        </row>
        <row r="41">
          <cell r="E41" t="str">
            <v>Interruptible</v>
          </cell>
          <cell r="L41" t="str">
            <v>Interruptible (Not Normalized)</v>
          </cell>
          <cell r="W41" t="str">
            <v>TC w/tran</v>
          </cell>
          <cell r="X41">
            <v>1.9192612137203167</v>
          </cell>
          <cell r="Y41">
            <v>1.6228500829187396</v>
          </cell>
          <cell r="Z41">
            <v>0.29641113080157711</v>
          </cell>
          <cell r="AA41">
            <v>0.1826484984173484</v>
          </cell>
          <cell r="BT41" t="str">
            <v>YTD Billed+Unbilled Volumes wo/riskband</v>
          </cell>
        </row>
        <row r="42">
          <cell r="E42" t="str">
            <v>Total</v>
          </cell>
          <cell r="L42" t="str">
            <v>Total</v>
          </cell>
          <cell r="W42" t="str">
            <v>Interr w/tran/Other</v>
          </cell>
          <cell r="X42">
            <v>0.67561683599419453</v>
          </cell>
          <cell r="Y42">
            <v>0.42207828967178562</v>
          </cell>
          <cell r="Z42">
            <v>0.25353854632240891</v>
          </cell>
          <cell r="AA42">
            <v>0.60069080198264702</v>
          </cell>
          <cell r="BT42" t="str">
            <v>Actual</v>
          </cell>
          <cell r="BU42" t="str">
            <v>Estimate</v>
          </cell>
          <cell r="BW42" t="str">
            <v>Variation</v>
          </cell>
          <cell r="BX42" t="str">
            <v>% Variation</v>
          </cell>
          <cell r="CA42" t="str">
            <v>TC</v>
          </cell>
          <cell r="CB42" t="str">
            <v>TC margin variation:</v>
          </cell>
          <cell r="CE42">
            <v>6419.163999999997</v>
          </cell>
        </row>
        <row r="43">
          <cell r="W43" t="str">
            <v>Total</v>
          </cell>
          <cell r="X43">
            <v>3.2705923523958798</v>
          </cell>
          <cell r="Y43">
            <v>3.334344148191795</v>
          </cell>
          <cell r="Z43">
            <v>-6.3751795795915278E-2</v>
          </cell>
          <cell r="AA43">
            <v>-1.9119740783352459E-2</v>
          </cell>
          <cell r="BS43" t="str">
            <v>Firm</v>
          </cell>
          <cell r="BT43">
            <v>58954.710241893976</v>
          </cell>
          <cell r="BU43">
            <v>55136</v>
          </cell>
          <cell r="BW43">
            <v>3818.7102418939758</v>
          </cell>
          <cell r="BX43">
            <v>6.9259834625180927E-2</v>
          </cell>
        </row>
        <row r="44">
          <cell r="BS44" t="str">
            <v>TC</v>
          </cell>
          <cell r="BT44">
            <v>18485</v>
          </cell>
          <cell r="BU44">
            <v>18779</v>
          </cell>
          <cell r="BW44">
            <v>-294</v>
          </cell>
          <cell r="BX44">
            <v>-1.5655785718089354E-2</v>
          </cell>
          <cell r="CB44" t="str">
            <v>Component Variation:</v>
          </cell>
        </row>
        <row r="45">
          <cell r="W45" t="str">
            <v>Note: Margins include Billed+Unbilled and Transportation</v>
          </cell>
          <cell r="AG45" t="str">
            <v>jan</v>
          </cell>
          <cell r="BS45" t="str">
            <v>Interruptible</v>
          </cell>
          <cell r="BT45">
            <v>10336</v>
          </cell>
          <cell r="BU45">
            <v>13248</v>
          </cell>
          <cell r="BW45">
            <v>-2912</v>
          </cell>
          <cell r="BX45">
            <v>-0.21980676328502416</v>
          </cell>
          <cell r="CC45" t="str">
            <v>Volume</v>
          </cell>
          <cell r="CE45">
            <v>-493.12337099952077</v>
          </cell>
        </row>
        <row r="46">
          <cell r="E46" t="str">
            <v>Firm</v>
          </cell>
          <cell r="L46" t="str">
            <v>Firm (Normalized)</v>
          </cell>
          <cell r="CC46" t="str">
            <v>Pricing</v>
          </cell>
          <cell r="CE46">
            <v>6912.2873709995156</v>
          </cell>
        </row>
        <row r="47">
          <cell r="E47" t="str">
            <v>TC</v>
          </cell>
          <cell r="L47" t="str">
            <v>TC (not Normalized)</v>
          </cell>
          <cell r="BS47" t="str">
            <v>Total</v>
          </cell>
          <cell r="BT47">
            <v>87775.710241893976</v>
          </cell>
          <cell r="BU47">
            <v>87163</v>
          </cell>
          <cell r="BW47">
            <v>612.71024189397576</v>
          </cell>
          <cell r="BX47">
            <v>7.0294762903293341E-3</v>
          </cell>
          <cell r="CC47" t="str">
            <v>Total TC Variation:</v>
          </cell>
          <cell r="CE47">
            <v>6419.1639999999952</v>
          </cell>
        </row>
        <row r="48">
          <cell r="E48" t="str">
            <v>Interruptible</v>
          </cell>
          <cell r="L48" t="str">
            <v>Interruptible (Not Normalized)</v>
          </cell>
        </row>
        <row r="49">
          <cell r="E49" t="str">
            <v>Total</v>
          </cell>
          <cell r="L49" t="str">
            <v>Total</v>
          </cell>
          <cell r="W49" t="str">
            <v>MSV Sales and Margin Monthly Analysis</v>
          </cell>
          <cell r="AD49" t="str">
            <v>MSV Sales and Margin Monthly Analysis</v>
          </cell>
        </row>
        <row r="50">
          <cell r="BT50" t="str">
            <v>YTD Billed+Unbilled Unit Margins wo/riskband</v>
          </cell>
          <cell r="CA50" t="str">
            <v>INTERR</v>
          </cell>
          <cell r="CB50" t="str">
            <v>Interr margin variation:</v>
          </cell>
          <cell r="CE50">
            <v>-1163.5610000000001</v>
          </cell>
        </row>
        <row r="51">
          <cell r="W51" t="str">
            <v>For the Month Feb-03</v>
          </cell>
          <cell r="AD51" t="str">
            <v>For the Month Feb-03</v>
          </cell>
          <cell r="BT51" t="str">
            <v>Actual</v>
          </cell>
          <cell r="BU51" t="str">
            <v>Estimate</v>
          </cell>
          <cell r="BW51" t="str">
            <v>Variation</v>
          </cell>
          <cell r="BX51" t="str">
            <v>% Variation</v>
          </cell>
        </row>
        <row r="52">
          <cell r="BS52" t="str">
            <v>Firm</v>
          </cell>
          <cell r="BT52">
            <v>4.4437161835770516</v>
          </cell>
          <cell r="BU52">
            <v>4.6341945371445155</v>
          </cell>
          <cell r="BW52">
            <v>-0.1904783535674639</v>
          </cell>
          <cell r="BX52">
            <v>-4.1102796190518209E-2</v>
          </cell>
          <cell r="CB52" t="str">
            <v>Component Variation:</v>
          </cell>
        </row>
        <row r="53">
          <cell r="E53" t="str">
            <v>Firm</v>
          </cell>
          <cell r="L53" t="str">
            <v>Firm (Normalized)</v>
          </cell>
          <cell r="X53" t="str">
            <v>Feb-03 Margin Summary w/riskband($000)</v>
          </cell>
          <cell r="AD53" t="str">
            <v>Breakdown of Margin Variation</v>
          </cell>
          <cell r="BS53" t="str">
            <v>TC</v>
          </cell>
          <cell r="BT53">
            <v>2.0512307276169865</v>
          </cell>
          <cell r="BU53">
            <v>1.6772903775493904</v>
          </cell>
          <cell r="BW53">
            <v>0.37394035006759618</v>
          </cell>
          <cell r="BX53">
            <v>0.22294312008988135</v>
          </cell>
          <cell r="CC53" t="str">
            <v>Volume</v>
          </cell>
          <cell r="CE53">
            <v>-898.69335990338163</v>
          </cell>
        </row>
        <row r="54">
          <cell r="E54" t="str">
            <v>TC</v>
          </cell>
          <cell r="L54" t="str">
            <v>TC (not Normalized)</v>
          </cell>
          <cell r="BS54" t="str">
            <v>Interruptible/Other</v>
          </cell>
          <cell r="BT54">
            <v>0.28299148606811148</v>
          </cell>
          <cell r="BU54">
            <v>0.30861722524154589</v>
          </cell>
          <cell r="BW54">
            <v>-2.5625739173434414E-2</v>
          </cell>
          <cell r="BX54">
            <v>-8.3034053440723801E-2</v>
          </cell>
          <cell r="CC54" t="str">
            <v>Pricing</v>
          </cell>
          <cell r="CE54">
            <v>-264.86764009661812</v>
          </cell>
        </row>
        <row r="55">
          <cell r="E55" t="str">
            <v>Interruptible</v>
          </cell>
          <cell r="L55" t="str">
            <v>Interruptible (Not Normalized)</v>
          </cell>
          <cell r="X55" t="str">
            <v>Actual</v>
          </cell>
          <cell r="Y55" t="str">
            <v>Estimate</v>
          </cell>
          <cell r="Z55" t="str">
            <v>Difference</v>
          </cell>
          <cell r="AA55" t="str">
            <v>% Variation</v>
          </cell>
          <cell r="CC55" t="str">
            <v>Total Interr Variation:</v>
          </cell>
          <cell r="CE55">
            <v>-1163.5609999999997</v>
          </cell>
        </row>
        <row r="56">
          <cell r="E56" t="str">
            <v>Total</v>
          </cell>
          <cell r="L56" t="str">
            <v>Total</v>
          </cell>
          <cell r="W56" t="str">
            <v>Firm w/tran</v>
          </cell>
          <cell r="X56">
            <v>72425</v>
          </cell>
          <cell r="Y56">
            <v>70200.066999999995</v>
          </cell>
          <cell r="Z56">
            <v>2224.9330000000045</v>
          </cell>
          <cell r="AA56">
            <v>3.1694172029778901E-2</v>
          </cell>
          <cell r="AC56" t="str">
            <v>FIRM</v>
          </cell>
          <cell r="AD56" t="str">
            <v>Firm margin variation:</v>
          </cell>
          <cell r="AG56">
            <v>2224.9330000000045</v>
          </cell>
        </row>
        <row r="57">
          <cell r="W57" t="str">
            <v>TC w/tran</v>
          </cell>
          <cell r="X57">
            <v>9769</v>
          </cell>
          <cell r="Y57">
            <v>8831.7049999999999</v>
          </cell>
          <cell r="Z57">
            <v>937.29500000000007</v>
          </cell>
          <cell r="AA57">
            <v>0.10612843159956091</v>
          </cell>
        </row>
        <row r="58">
          <cell r="W58" t="str">
            <v>Interr w/tran/Other</v>
          </cell>
          <cell r="X58">
            <v>563</v>
          </cell>
          <cell r="Y58">
            <v>1034.681</v>
          </cell>
          <cell r="Z58">
            <v>-471.68100000000004</v>
          </cell>
          <cell r="AA58">
            <v>-0.45587093993221101</v>
          </cell>
          <cell r="AD58" t="str">
            <v>Component Variation:</v>
          </cell>
          <cell r="BS58" t="str">
            <v>Note: Margins include Billed+Unbilled and Transportation</v>
          </cell>
          <cell r="CE58" t="str">
            <v>"yrtodate"</v>
          </cell>
        </row>
        <row r="59">
          <cell r="W59" t="str">
            <v>Total Margin</v>
          </cell>
          <cell r="X59">
            <v>82757</v>
          </cell>
          <cell r="Y59">
            <v>80066.452999999994</v>
          </cell>
          <cell r="Z59">
            <v>2690.5470000000046</v>
          </cell>
          <cell r="AA59">
            <v>3.3603923980496608E-2</v>
          </cell>
          <cell r="AE59" t="str">
            <v>Volume</v>
          </cell>
          <cell r="AG59">
            <v>6030.1876354605338</v>
          </cell>
        </row>
        <row r="60">
          <cell r="E60" t="str">
            <v>Firm</v>
          </cell>
          <cell r="L60" t="str">
            <v>Firm (Normalized)</v>
          </cell>
          <cell r="AE60" t="str">
            <v>Pricing</v>
          </cell>
          <cell r="AG60">
            <v>-4450.2546354605292</v>
          </cell>
        </row>
        <row r="61">
          <cell r="E61" t="str">
            <v>TC</v>
          </cell>
          <cell r="L61" t="str">
            <v>TC (not Normalized)</v>
          </cell>
          <cell r="AE61" t="str">
            <v>Deadband</v>
          </cell>
          <cell r="AG61">
            <v>645</v>
          </cell>
        </row>
        <row r="62">
          <cell r="E62" t="str">
            <v>Interruptible</v>
          </cell>
          <cell r="L62" t="str">
            <v>Interruptible (Not Normalized)</v>
          </cell>
          <cell r="X62" t="str">
            <v>Feb-03 Margin Summary wo/riskband($000)</v>
          </cell>
          <cell r="AE62" t="str">
            <v>Total Firm Variation:</v>
          </cell>
          <cell r="AG62">
            <v>2224.9330000000045</v>
          </cell>
        </row>
        <row r="63">
          <cell r="E63" t="str">
            <v>Total</v>
          </cell>
          <cell r="L63" t="str">
            <v>Total</v>
          </cell>
        </row>
        <row r="64">
          <cell r="X64" t="str">
            <v>Actual</v>
          </cell>
          <cell r="Y64" t="str">
            <v>Estimate</v>
          </cell>
          <cell r="Z64" t="str">
            <v>Difference</v>
          </cell>
          <cell r="AA64" t="str">
            <v>% Variation</v>
          </cell>
          <cell r="AC64" t="str">
            <v>TC</v>
          </cell>
          <cell r="AD64" t="str">
            <v>TC margin variation:</v>
          </cell>
          <cell r="AG64">
            <v>937.29500000000007</v>
          </cell>
        </row>
        <row r="65">
          <cell r="W65" t="str">
            <v>Firm w/tran</v>
          </cell>
          <cell r="X65">
            <v>71780</v>
          </cell>
          <cell r="Y65">
            <v>70200.066999999995</v>
          </cell>
          <cell r="Z65">
            <v>1579.9330000000045</v>
          </cell>
          <cell r="AA65">
            <v>2.2506146610942759E-2</v>
          </cell>
        </row>
        <row r="66">
          <cell r="W66" t="str">
            <v>TC w/tran</v>
          </cell>
          <cell r="X66">
            <v>9769</v>
          </cell>
          <cell r="Y66">
            <v>8831.7049999999999</v>
          </cell>
          <cell r="Z66">
            <v>937.29500000000007</v>
          </cell>
          <cell r="AA66">
            <v>0.10612843159956091</v>
          </cell>
          <cell r="AD66" t="str">
            <v>Component Variation:</v>
          </cell>
        </row>
        <row r="67">
          <cell r="E67" t="str">
            <v>Firm</v>
          </cell>
          <cell r="L67" t="str">
            <v>Firm (Normalized)</v>
          </cell>
          <cell r="W67" t="str">
            <v>Interr w/tran/Other</v>
          </cell>
          <cell r="X67">
            <v>563</v>
          </cell>
          <cell r="Y67">
            <v>1034.681</v>
          </cell>
          <cell r="Z67">
            <v>-471.68100000000004</v>
          </cell>
          <cell r="AA67">
            <v>-0.45587093993221101</v>
          </cell>
          <cell r="AE67" t="str">
            <v>Volume</v>
          </cell>
          <cell r="AG67">
            <v>-112.35399575944489</v>
          </cell>
        </row>
        <row r="68">
          <cell r="E68" t="str">
            <v>TC</v>
          </cell>
          <cell r="L68" t="str">
            <v>TC (not Normalized)</v>
          </cell>
          <cell r="W68" t="str">
            <v>Total Margin</v>
          </cell>
          <cell r="X68">
            <v>82112</v>
          </cell>
          <cell r="Y68">
            <v>80066.452999999994</v>
          </cell>
          <cell r="Z68">
            <v>2045.5470000000046</v>
          </cell>
          <cell r="AA68">
            <v>2.5548115638393581E-2</v>
          </cell>
          <cell r="AE68" t="str">
            <v>Pricing</v>
          </cell>
          <cell r="AG68">
            <v>1049.6489957594442</v>
          </cell>
        </row>
        <row r="69">
          <cell r="E69" t="str">
            <v>Interruptible</v>
          </cell>
          <cell r="L69" t="str">
            <v>Interruptible (Not Normalized)</v>
          </cell>
          <cell r="AE69" t="str">
            <v>Total TC Variation:</v>
          </cell>
          <cell r="AG69">
            <v>937.29499999999939</v>
          </cell>
        </row>
        <row r="70">
          <cell r="E70" t="str">
            <v>Total</v>
          </cell>
          <cell r="L70" t="str">
            <v>Total</v>
          </cell>
          <cell r="BT70" t="str">
            <v>MSV Sales and Margin Reconciliation First Quarter 2003 vs 2002</v>
          </cell>
        </row>
        <row r="72">
          <cell r="X72" t="str">
            <v>Feb-03 Sales/Tran Summary wo/riskband (Mdt)</v>
          </cell>
          <cell r="AC72" t="str">
            <v>INTERR</v>
          </cell>
          <cell r="AD72" t="str">
            <v>Interr margin variation:</v>
          </cell>
          <cell r="AG72">
            <v>-471.68100000000004</v>
          </cell>
          <cell r="BT72" t="str">
            <v>Gas West Summary FY 2003 vs FY 2002 Year to Date:</v>
          </cell>
          <cell r="BX72" t="str">
            <v>Jan - Mar</v>
          </cell>
        </row>
        <row r="74">
          <cell r="E74" t="str">
            <v>Firm</v>
          </cell>
          <cell r="L74" t="str">
            <v>Firm (Normalized)</v>
          </cell>
          <cell r="X74" t="str">
            <v>Actual</v>
          </cell>
          <cell r="Y74" t="str">
            <v>Estimate</v>
          </cell>
          <cell r="Z74" t="str">
            <v>Difference</v>
          </cell>
          <cell r="AA74" t="str">
            <v>% Variation</v>
          </cell>
          <cell r="AD74" t="str">
            <v>Component Variation:</v>
          </cell>
          <cell r="BT74" t="str">
            <v>YTD Billed+Unbilled Actual Margins</v>
          </cell>
        </row>
        <row r="75">
          <cell r="E75" t="str">
            <v>TC</v>
          </cell>
          <cell r="L75" t="str">
            <v>TC (not Normalized)</v>
          </cell>
          <cell r="W75" t="str">
            <v>Firm w/tran normalized</v>
          </cell>
          <cell r="X75">
            <v>16641.417910447759</v>
          </cell>
          <cell r="Y75">
            <v>15325</v>
          </cell>
          <cell r="Z75">
            <v>1316.4179104477589</v>
          </cell>
          <cell r="AA75">
            <v>8.5900026782888023E-2</v>
          </cell>
          <cell r="AE75" t="str">
            <v>Volume</v>
          </cell>
          <cell r="AG75">
            <v>-384.50760674514794</v>
          </cell>
          <cell r="BT75" t="str">
            <v>FY 2003</v>
          </cell>
          <cell r="BU75" t="str">
            <v>FY 2002</v>
          </cell>
          <cell r="BW75" t="str">
            <v>Variation</v>
          </cell>
          <cell r="BX75" t="str">
            <v>% Variation</v>
          </cell>
        </row>
        <row r="76">
          <cell r="E76" t="str">
            <v>Interruptible</v>
          </cell>
          <cell r="L76" t="str">
            <v>Interruptible (Not Normalized)</v>
          </cell>
          <cell r="W76" t="str">
            <v>TC w/tran</v>
          </cell>
          <cell r="X76">
            <v>5122</v>
          </cell>
          <cell r="Y76">
            <v>5188</v>
          </cell>
          <cell r="Z76">
            <v>-66</v>
          </cell>
          <cell r="AA76">
            <v>-1.2721665381649962E-2</v>
          </cell>
          <cell r="AE76" t="str">
            <v>Pricing</v>
          </cell>
          <cell r="AG76">
            <v>-87.173393254852058</v>
          </cell>
          <cell r="BS76" t="str">
            <v>Firm w/ risk band</v>
          </cell>
          <cell r="BT76">
            <v>217586</v>
          </cell>
          <cell r="BU76">
            <v>201909</v>
          </cell>
          <cell r="BW76">
            <v>15677</v>
          </cell>
          <cell r="BX76">
            <v>7.7643889078743394E-2</v>
          </cell>
        </row>
        <row r="77">
          <cell r="E77" t="str">
            <v>Total</v>
          </cell>
          <cell r="L77" t="str">
            <v>Total</v>
          </cell>
          <cell r="W77" t="str">
            <v>Interr w/tran/Other</v>
          </cell>
          <cell r="X77">
            <v>1975</v>
          </cell>
          <cell r="Y77">
            <v>3143</v>
          </cell>
          <cell r="Z77">
            <v>-1168</v>
          </cell>
          <cell r="AA77">
            <v>-0.37161947184218896</v>
          </cell>
          <cell r="AE77" t="str">
            <v>Total Interr Variation:</v>
          </cell>
          <cell r="AG77">
            <v>-471.68099999999998</v>
          </cell>
          <cell r="BS77" t="str">
            <v>TC</v>
          </cell>
          <cell r="BT77">
            <v>31510</v>
          </cell>
          <cell r="BU77">
            <v>21664</v>
          </cell>
          <cell r="BW77">
            <v>9846</v>
          </cell>
          <cell r="BX77">
            <v>0.45448670605613001</v>
          </cell>
        </row>
        <row r="78">
          <cell r="W78" t="str">
            <v>Total Sales/tran</v>
          </cell>
          <cell r="X78">
            <v>23738.417910447759</v>
          </cell>
          <cell r="Y78">
            <v>23656</v>
          </cell>
          <cell r="Z78">
            <v>82.417910447758914</v>
          </cell>
          <cell r="AA78">
            <v>3.4840171815927845E-3</v>
          </cell>
          <cell r="BS78" t="str">
            <v>Interruptible/Other</v>
          </cell>
          <cell r="BT78">
            <v>3828</v>
          </cell>
          <cell r="BU78">
            <v>4747</v>
          </cell>
          <cell r="BW78">
            <v>-919</v>
          </cell>
          <cell r="BX78">
            <v>-0.19359595534021487</v>
          </cell>
        </row>
        <row r="80">
          <cell r="AC80" t="str">
            <v>Note: Margins include Billed+Unbilled and Transportation</v>
          </cell>
          <cell r="BS80" t="str">
            <v>Total</v>
          </cell>
          <cell r="BT80">
            <v>252924</v>
          </cell>
          <cell r="BU80">
            <v>228320</v>
          </cell>
          <cell r="BW80">
            <v>24604</v>
          </cell>
          <cell r="BX80">
            <v>0.10776103714085494</v>
          </cell>
        </row>
        <row r="81">
          <cell r="E81" t="str">
            <v>Firm</v>
          </cell>
          <cell r="L81" t="str">
            <v>Firm (Normalized)</v>
          </cell>
          <cell r="X81" t="str">
            <v>Feb-03 Avg Unit Margin Comparison wo/riskband</v>
          </cell>
        </row>
        <row r="82">
          <cell r="E82" t="str">
            <v>TC</v>
          </cell>
          <cell r="L82" t="str">
            <v>TC (not Normalized)</v>
          </cell>
        </row>
        <row r="83">
          <cell r="E83" t="str">
            <v>Interruptible</v>
          </cell>
          <cell r="L83" t="str">
            <v>Interruptible (Not Normalized)</v>
          </cell>
          <cell r="X83" t="str">
            <v>Actual</v>
          </cell>
          <cell r="Y83" t="str">
            <v>Estimate</v>
          </cell>
          <cell r="Z83" t="str">
            <v>Difference</v>
          </cell>
          <cell r="AA83" t="str">
            <v>% Variation</v>
          </cell>
          <cell r="CB83" t="str">
            <v>MSV Sales and Margin Monthly Analysis</v>
          </cell>
        </row>
        <row r="84">
          <cell r="E84" t="str">
            <v>Total</v>
          </cell>
          <cell r="L84" t="str">
            <v>Total</v>
          </cell>
          <cell r="W84" t="str">
            <v>Firm w/tran</v>
          </cell>
          <cell r="X84">
            <v>4.3133343796946129</v>
          </cell>
          <cell r="Y84">
            <v>4.580754779771615</v>
          </cell>
          <cell r="Z84">
            <v>-0.26742040007700218</v>
          </cell>
          <cell r="AA84">
            <v>-5.8379112817371792E-2</v>
          </cell>
        </row>
        <row r="85">
          <cell r="W85" t="str">
            <v>TC w/tran</v>
          </cell>
          <cell r="X85">
            <v>1.9072627879734478</v>
          </cell>
          <cell r="Y85">
            <v>1.7023332690824982</v>
          </cell>
          <cell r="Z85">
            <v>0.20492951889094968</v>
          </cell>
          <cell r="AA85">
            <v>0.12038155078846574</v>
          </cell>
          <cell r="CB85" t="str">
            <v>FY 2003 vs FY 2002 YTD: Jan - Mar</v>
          </cell>
        </row>
        <row r="86">
          <cell r="W86" t="str">
            <v>Interr w/tran/Other</v>
          </cell>
          <cell r="X86">
            <v>0.2850632911392405</v>
          </cell>
          <cell r="Y86">
            <v>0.32920171810372256</v>
          </cell>
          <cell r="Z86">
            <v>-4.4138426964482058E-2</v>
          </cell>
          <cell r="AA86">
            <v>-0.13407714643389326</v>
          </cell>
        </row>
        <row r="87">
          <cell r="W87" t="str">
            <v>Total</v>
          </cell>
          <cell r="X87">
            <v>3.4590342250171964</v>
          </cell>
          <cell r="Y87">
            <v>3.3846150236726409</v>
          </cell>
          <cell r="Z87">
            <v>7.4419201344555486E-2</v>
          </cell>
          <cell r="AA87">
            <v>2.1987493651140069E-2</v>
          </cell>
          <cell r="CB87" t="str">
            <v>Breakdown of Margin Variation</v>
          </cell>
        </row>
        <row r="88">
          <cell r="E88" t="str">
            <v>Firm</v>
          </cell>
          <cell r="L88" t="str">
            <v>Firm (Normalized)</v>
          </cell>
          <cell r="BT88" t="str">
            <v>YTD Billed+Unbilled Margins wo/riskband</v>
          </cell>
        </row>
        <row r="89">
          <cell r="E89" t="str">
            <v>TC</v>
          </cell>
          <cell r="L89" t="str">
            <v>TC (not Normalized)</v>
          </cell>
          <cell r="W89" t="str">
            <v>Note: Margins include Billed+Unbilled and Transportation</v>
          </cell>
          <cell r="AG89" t="str">
            <v>feb</v>
          </cell>
          <cell r="BT89" t="str">
            <v>FY 2003</v>
          </cell>
          <cell r="BU89" t="str">
            <v>FY 2002</v>
          </cell>
          <cell r="BW89" t="str">
            <v>Variation</v>
          </cell>
          <cell r="BX89" t="str">
            <v>% Variation</v>
          </cell>
        </row>
        <row r="90">
          <cell r="E90" t="str">
            <v>Interruptible</v>
          </cell>
          <cell r="L90" t="str">
            <v>Interruptible (Not Normalized)</v>
          </cell>
          <cell r="BS90" t="str">
            <v>Firm wo/risk band</v>
          </cell>
          <cell r="BT90">
            <v>216266</v>
          </cell>
          <cell r="BU90">
            <v>205019</v>
          </cell>
          <cell r="BW90">
            <v>11247</v>
          </cell>
          <cell r="BX90">
            <v>5.4858330203542111E-2</v>
          </cell>
          <cell r="CA90" t="str">
            <v>FIRM</v>
          </cell>
          <cell r="CB90" t="str">
            <v>Firm margin variation:</v>
          </cell>
          <cell r="CE90">
            <v>15677</v>
          </cell>
        </row>
        <row r="91">
          <cell r="E91" t="str">
            <v>Total</v>
          </cell>
          <cell r="L91" t="str">
            <v>Total</v>
          </cell>
          <cell r="BS91" t="str">
            <v>TC</v>
          </cell>
          <cell r="BT91">
            <v>31510</v>
          </cell>
          <cell r="BU91">
            <v>21664</v>
          </cell>
          <cell r="BW91">
            <v>9846</v>
          </cell>
          <cell r="BX91">
            <v>0.45448670605613001</v>
          </cell>
        </row>
        <row r="92">
          <cell r="BS92" t="str">
            <v>Interruptible/Other</v>
          </cell>
          <cell r="BT92">
            <v>3828</v>
          </cell>
          <cell r="BU92">
            <v>4747</v>
          </cell>
          <cell r="BW92">
            <v>-919</v>
          </cell>
          <cell r="BX92">
            <v>-0.19359595534021487</v>
          </cell>
          <cell r="CB92" t="str">
            <v>Component Variation:</v>
          </cell>
        </row>
        <row r="93">
          <cell r="W93" t="str">
            <v>MSV Sales and Margin Monthly Analysis</v>
          </cell>
          <cell r="AD93" t="str">
            <v>MSV Sales and Margin Monthly Analysis</v>
          </cell>
          <cell r="CC93" t="str">
            <v>Volume</v>
          </cell>
          <cell r="CE93">
            <v>9477.6102323000014</v>
          </cell>
        </row>
        <row r="94">
          <cell r="BS94" t="str">
            <v>Total</v>
          </cell>
          <cell r="BT94">
            <v>251604</v>
          </cell>
          <cell r="BU94">
            <v>231430</v>
          </cell>
          <cell r="BW94">
            <v>20174</v>
          </cell>
          <cell r="BX94">
            <v>8.717106684526639E-2</v>
          </cell>
          <cell r="CC94" t="str">
            <v>Pricing</v>
          </cell>
          <cell r="CE94">
            <v>1769.3897676999979</v>
          </cell>
        </row>
        <row r="95">
          <cell r="F95" t="str">
            <v>YTD 2002</v>
          </cell>
          <cell r="M95" t="str">
            <v>YTD 2002</v>
          </cell>
          <cell r="W95" t="str">
            <v>For the Month Mar-03</v>
          </cell>
          <cell r="AD95" t="str">
            <v>For the Month Mar-03</v>
          </cell>
          <cell r="CC95" t="str">
            <v>Deadband</v>
          </cell>
          <cell r="CE95">
            <v>4430</v>
          </cell>
        </row>
        <row r="96">
          <cell r="F96" t="str">
            <v>Actual</v>
          </cell>
          <cell r="G96" t="str">
            <v>Estimate</v>
          </cell>
          <cell r="H96" t="str">
            <v>Variation</v>
          </cell>
          <cell r="I96" t="str">
            <v>% Variation</v>
          </cell>
          <cell r="M96" t="str">
            <v>Actual</v>
          </cell>
          <cell r="N96" t="str">
            <v>Estimate</v>
          </cell>
          <cell r="O96" t="str">
            <v>Variation</v>
          </cell>
          <cell r="P96" t="str">
            <v>% Variation</v>
          </cell>
          <cell r="CC96" t="str">
            <v>Total Firm Variation:</v>
          </cell>
          <cell r="CE96">
            <v>15677</v>
          </cell>
        </row>
        <row r="97">
          <cell r="E97" t="str">
            <v>Firm</v>
          </cell>
          <cell r="F97">
            <v>263822</v>
          </cell>
          <cell r="G97">
            <v>255510.95</v>
          </cell>
          <cell r="H97">
            <v>8311.0499999999884</v>
          </cell>
          <cell r="I97">
            <v>3.2527177406682525E-2</v>
          </cell>
          <cell r="L97" t="str">
            <v>Firm (Normalized)</v>
          </cell>
          <cell r="M97">
            <v>58954.710241893976</v>
          </cell>
          <cell r="N97">
            <v>55136</v>
          </cell>
          <cell r="O97">
            <v>3818.7102418939758</v>
          </cell>
          <cell r="P97">
            <v>6.9259834625180927E-2</v>
          </cell>
          <cell r="X97" t="str">
            <v>Mar-03 Margin Summary w/riskband($000)</v>
          </cell>
          <cell r="AD97" t="str">
            <v>Breakdown of Margin Variation</v>
          </cell>
          <cell r="BT97" t="str">
            <v>YTD Billed+Unbilled Volumes wo/riskband</v>
          </cell>
        </row>
        <row r="98">
          <cell r="E98" t="str">
            <v>TC</v>
          </cell>
          <cell r="F98">
            <v>37917</v>
          </cell>
          <cell r="G98">
            <v>31497.836000000003</v>
          </cell>
          <cell r="H98">
            <v>6419.163999999997</v>
          </cell>
          <cell r="I98">
            <v>0.20379698465634263</v>
          </cell>
          <cell r="L98" t="str">
            <v>TC (not Normalized)</v>
          </cell>
          <cell r="M98">
            <v>18485</v>
          </cell>
          <cell r="N98">
            <v>18779</v>
          </cell>
          <cell r="O98">
            <v>-294</v>
          </cell>
          <cell r="P98">
            <v>-1.5655785718089354E-2</v>
          </cell>
          <cell r="BT98" t="str">
            <v>FY 2003</v>
          </cell>
          <cell r="BU98" t="str">
            <v>FY 2002</v>
          </cell>
          <cell r="BW98" t="str">
            <v>Variation</v>
          </cell>
          <cell r="BX98" t="str">
            <v>% Variation</v>
          </cell>
          <cell r="CA98" t="str">
            <v>TC</v>
          </cell>
          <cell r="CB98" t="str">
            <v>TC margin variation:</v>
          </cell>
          <cell r="CE98">
            <v>9846</v>
          </cell>
        </row>
        <row r="99">
          <cell r="E99" t="str">
            <v>Interruptible</v>
          </cell>
          <cell r="F99">
            <v>2925</v>
          </cell>
          <cell r="G99">
            <v>4088.5610000000001</v>
          </cell>
          <cell r="H99">
            <v>-1162.5610000000001</v>
          </cell>
          <cell r="I99">
            <v>-0.28434478536580476</v>
          </cell>
          <cell r="L99" t="str">
            <v>Interruptible (Not Normalized)</v>
          </cell>
          <cell r="M99">
            <v>10336</v>
          </cell>
          <cell r="N99">
            <v>13248</v>
          </cell>
          <cell r="O99">
            <v>-2912</v>
          </cell>
          <cell r="P99">
            <v>-0.21980676328502416</v>
          </cell>
          <cell r="X99" t="str">
            <v>Actual</v>
          </cell>
          <cell r="Y99" t="str">
            <v>Estimate</v>
          </cell>
          <cell r="Z99" t="str">
            <v>Difference</v>
          </cell>
          <cell r="AA99" t="str">
            <v>% Variation</v>
          </cell>
          <cell r="BS99" t="str">
            <v>Firm</v>
          </cell>
          <cell r="BT99">
            <v>50303.089552238802</v>
          </cell>
          <cell r="BU99">
            <v>48080.42936315573</v>
          </cell>
          <cell r="BW99">
            <v>2222.6601890830716</v>
          </cell>
          <cell r="BX99">
            <v>4.6227960492929938E-2</v>
          </cell>
        </row>
        <row r="100">
          <cell r="E100" t="str">
            <v>Total</v>
          </cell>
          <cell r="F100">
            <v>304664</v>
          </cell>
          <cell r="G100">
            <v>291097.34700000001</v>
          </cell>
          <cell r="H100">
            <v>13567.652999999986</v>
          </cell>
          <cell r="I100">
            <v>4.6608645320288626E-2</v>
          </cell>
          <cell r="L100" t="str">
            <v>Total</v>
          </cell>
          <cell r="M100">
            <v>87775.710241893976</v>
          </cell>
          <cell r="N100">
            <v>87163</v>
          </cell>
          <cell r="O100">
            <v>612.71024189397576</v>
          </cell>
          <cell r="P100">
            <v>7.0294762903293341E-3</v>
          </cell>
          <cell r="W100" t="str">
            <v>Firm w/tran</v>
          </cell>
          <cell r="X100">
            <v>65342</v>
          </cell>
          <cell r="Y100">
            <v>61328.936000000002</v>
          </cell>
          <cell r="Z100">
            <v>4013.0639999999985</v>
          </cell>
          <cell r="AA100">
            <v>6.543508271527812E-2</v>
          </cell>
          <cell r="AC100" t="str">
            <v>FIRM</v>
          </cell>
          <cell r="AD100" t="str">
            <v>Firm margin variation:</v>
          </cell>
          <cell r="AG100">
            <v>4013.0639999999985</v>
          </cell>
          <cell r="BS100" t="str">
            <v>TC</v>
          </cell>
          <cell r="BT100">
            <v>15091</v>
          </cell>
          <cell r="BU100">
            <v>13144</v>
          </cell>
          <cell r="BW100">
            <v>1947</v>
          </cell>
          <cell r="BX100">
            <v>0.14812842361533779</v>
          </cell>
          <cell r="CB100" t="str">
            <v>Component Variation:</v>
          </cell>
        </row>
        <row r="101">
          <cell r="W101" t="str">
            <v>TC w/tran</v>
          </cell>
          <cell r="X101">
            <v>10830</v>
          </cell>
          <cell r="Y101">
            <v>7558.335</v>
          </cell>
          <cell r="Z101">
            <v>3271.665</v>
          </cell>
          <cell r="AA101">
            <v>0.43285525185110213</v>
          </cell>
          <cell r="BS101" t="str">
            <v>Interruptible</v>
          </cell>
          <cell r="BT101">
            <v>7499</v>
          </cell>
          <cell r="BU101">
            <v>9405</v>
          </cell>
          <cell r="BW101">
            <v>-1906</v>
          </cell>
          <cell r="BX101">
            <v>-0.2026581605528974</v>
          </cell>
          <cell r="CC101" t="str">
            <v>Volume</v>
          </cell>
          <cell r="CE101">
            <v>3209.0541692026782</v>
          </cell>
        </row>
        <row r="102">
          <cell r="W102" t="str">
            <v>Interr w/tran/Other</v>
          </cell>
          <cell r="X102">
            <v>1403</v>
          </cell>
          <cell r="Y102">
            <v>856.51700000000005</v>
          </cell>
          <cell r="Z102">
            <v>546.48299999999995</v>
          </cell>
          <cell r="AA102">
            <v>0.63802936777670483</v>
          </cell>
          <cell r="AD102" t="str">
            <v>Component Variation:</v>
          </cell>
          <cell r="CC102" t="str">
            <v>Pricing</v>
          </cell>
          <cell r="CE102">
            <v>6636.9458307973191</v>
          </cell>
        </row>
        <row r="103">
          <cell r="E103" t="str">
            <v xml:space="preserve">Note: Jan-00 margins reflect both the Revenue Tax adjustment and the TC </v>
          </cell>
          <cell r="W103" t="str">
            <v>Total Margin</v>
          </cell>
          <cell r="X103">
            <v>77575</v>
          </cell>
          <cell r="Y103">
            <v>69743.788000000015</v>
          </cell>
          <cell r="Z103">
            <v>7831.2119999999986</v>
          </cell>
          <cell r="AA103">
            <v>0.1122854411062387</v>
          </cell>
          <cell r="AE103" t="str">
            <v>Volume</v>
          </cell>
          <cell r="AG103">
            <v>3496.5792520187815</v>
          </cell>
          <cell r="BS103" t="str">
            <v>Total</v>
          </cell>
          <cell r="BT103">
            <v>72893.089552238802</v>
          </cell>
          <cell r="BU103">
            <v>70629.429363155738</v>
          </cell>
          <cell r="BW103">
            <v>2263.6601890830643</v>
          </cell>
          <cell r="BX103">
            <v>3.2049815629176186E-2</v>
          </cell>
          <cell r="CC103" t="str">
            <v>Total TC Variation:</v>
          </cell>
          <cell r="CE103">
            <v>9845.9999999999964</v>
          </cell>
        </row>
        <row r="104">
          <cell r="E104" t="str">
            <v>cost of gas adjustment - which raised the TC margin and lowered the Firm margin.</v>
          </cell>
          <cell r="P104" t="str">
            <v>"monthly"</v>
          </cell>
          <cell r="AE104" t="str">
            <v>Pricing</v>
          </cell>
          <cell r="AG104">
            <v>649.48474798121799</v>
          </cell>
        </row>
        <row r="105">
          <cell r="AE105" t="str">
            <v>Deadband</v>
          </cell>
          <cell r="AG105">
            <v>-133</v>
          </cell>
        </row>
        <row r="106">
          <cell r="X106" t="str">
            <v>Mar-03 Margin Summary wo/riskband($000)</v>
          </cell>
          <cell r="AE106" t="str">
            <v>Total Firm Variation:</v>
          </cell>
          <cell r="AG106">
            <v>4013.0639999999994</v>
          </cell>
          <cell r="BT106" t="str">
            <v>YTD Billed+Unbilled Unit Margins wo/riskband</v>
          </cell>
          <cell r="CA106" t="str">
            <v>INTERR</v>
          </cell>
          <cell r="CB106" t="str">
            <v>Interr margin variation:</v>
          </cell>
          <cell r="CE106">
            <v>-919</v>
          </cell>
        </row>
        <row r="107">
          <cell r="W107">
            <v>108842794.3004894</v>
          </cell>
          <cell r="BT107" t="str">
            <v>FY 2003</v>
          </cell>
          <cell r="BU107" t="str">
            <v>FY 2002</v>
          </cell>
          <cell r="BW107" t="str">
            <v>Variation</v>
          </cell>
          <cell r="BX107" t="str">
            <v>% Variation</v>
          </cell>
        </row>
        <row r="108">
          <cell r="X108" t="str">
            <v>Actual</v>
          </cell>
          <cell r="Y108" t="str">
            <v>Estimate</v>
          </cell>
          <cell r="Z108" t="str">
            <v>Difference</v>
          </cell>
          <cell r="AA108" t="str">
            <v>% Variation</v>
          </cell>
          <cell r="AC108" t="str">
            <v>TC</v>
          </cell>
          <cell r="AD108" t="str">
            <v>TC margin variation:</v>
          </cell>
          <cell r="AG108">
            <v>3271.665</v>
          </cell>
          <cell r="BS108" t="str">
            <v>Firm</v>
          </cell>
          <cell r="BT108">
            <v>4.2992587915581577</v>
          </cell>
          <cell r="BU108">
            <v>4.2640842171244637</v>
          </cell>
          <cell r="BW108">
            <v>3.5174574433693984E-2</v>
          </cell>
          <cell r="BX108">
            <v>8.249033706331059E-3</v>
          </cell>
          <cell r="CB108" t="str">
            <v>Component Variation:</v>
          </cell>
        </row>
        <row r="109">
          <cell r="W109" t="str">
            <v>Firm w/tran</v>
          </cell>
          <cell r="X109">
            <v>65475</v>
          </cell>
          <cell r="Y109">
            <v>61328.936000000002</v>
          </cell>
          <cell r="Z109">
            <v>4146.0639999999985</v>
          </cell>
          <cell r="AA109">
            <v>6.7603716457758187E-2</v>
          </cell>
          <cell r="BS109" t="str">
            <v>TC</v>
          </cell>
          <cell r="BT109">
            <v>2.0879994698827113</v>
          </cell>
          <cell r="BU109">
            <v>1.6482045039561777</v>
          </cell>
          <cell r="BW109">
            <v>0.43979496592653367</v>
          </cell>
          <cell r="BX109">
            <v>0.26683276551598772</v>
          </cell>
          <cell r="CC109" t="str">
            <v>Volume</v>
          </cell>
          <cell r="CE109">
            <v>-962.01828814460396</v>
          </cell>
        </row>
        <row r="110">
          <cell r="W110" t="str">
            <v>TC w/tran</v>
          </cell>
          <cell r="X110">
            <v>10830</v>
          </cell>
          <cell r="Y110">
            <v>7558.335</v>
          </cell>
          <cell r="Z110">
            <v>3271.665</v>
          </cell>
          <cell r="AA110">
            <v>0.43285525185110213</v>
          </cell>
          <cell r="AD110" t="str">
            <v>Component Variation:</v>
          </cell>
          <cell r="BS110" t="str">
            <v>Interruptible/Other</v>
          </cell>
          <cell r="BT110">
            <v>0.5104680624083211</v>
          </cell>
          <cell r="BU110">
            <v>0.50473152578415736</v>
          </cell>
          <cell r="BW110">
            <v>5.736536624163735E-3</v>
          </cell>
          <cell r="BX110">
            <v>1.1365520739469124E-2</v>
          </cell>
          <cell r="CC110" t="str">
            <v>Pricing</v>
          </cell>
          <cell r="CE110">
            <v>43.018288144603851</v>
          </cell>
        </row>
        <row r="111">
          <cell r="W111" t="str">
            <v>Interr w/tran/Other</v>
          </cell>
          <cell r="X111">
            <v>1403</v>
          </cell>
          <cell r="Y111">
            <v>856.51700000000005</v>
          </cell>
          <cell r="Z111">
            <v>546.48299999999995</v>
          </cell>
          <cell r="AA111">
            <v>0.63802936777670483</v>
          </cell>
          <cell r="AE111" t="str">
            <v>Volume</v>
          </cell>
          <cell r="AG111">
            <v>-412.03017987199291</v>
          </cell>
          <cell r="CC111" t="str">
            <v>Total Interr Variation:</v>
          </cell>
          <cell r="CE111">
            <v>-919.00000000000011</v>
          </cell>
        </row>
        <row r="112">
          <cell r="W112" t="str">
            <v>Total Margin</v>
          </cell>
          <cell r="X112">
            <v>77708</v>
          </cell>
          <cell r="Y112">
            <v>69743.788000000015</v>
          </cell>
          <cell r="Z112">
            <v>7964.2119999999986</v>
          </cell>
          <cell r="AA112">
            <v>0.11419242097948561</v>
          </cell>
          <cell r="AE112" t="str">
            <v>Pricing</v>
          </cell>
          <cell r="AG112">
            <v>3683.6951798719929</v>
          </cell>
        </row>
        <row r="113">
          <cell r="AE113" t="str">
            <v>Total TC Variation:</v>
          </cell>
          <cell r="AG113">
            <v>3271.665</v>
          </cell>
          <cell r="CA113" t="str">
            <v>TOTAL Variation by Component for 1st Quarter:</v>
          </cell>
        </row>
        <row r="114">
          <cell r="BS114" t="str">
            <v>Note: Margins include Billed+Unbilled and Transportation</v>
          </cell>
        </row>
        <row r="115">
          <cell r="CC115" t="str">
            <v>Volume</v>
          </cell>
          <cell r="CE115">
            <v>11724.646113358076</v>
          </cell>
        </row>
        <row r="116">
          <cell r="X116" t="str">
            <v>Mar-03 Sales/Tran Summary wo/riskband (Mdt)</v>
          </cell>
          <cell r="AC116" t="str">
            <v>INTERR</v>
          </cell>
          <cell r="AD116" t="str">
            <v>Interr margin variation:</v>
          </cell>
          <cell r="AG116">
            <v>546.48299999999995</v>
          </cell>
          <cell r="CC116" t="str">
            <v>Pricing</v>
          </cell>
          <cell r="CE116">
            <v>8449.3538866419203</v>
          </cell>
        </row>
        <row r="117">
          <cell r="CC117" t="str">
            <v>Deadband</v>
          </cell>
          <cell r="CE117">
            <v>4430</v>
          </cell>
        </row>
        <row r="118">
          <cell r="X118" t="str">
            <v>Actual</v>
          </cell>
          <cell r="Y118" t="str">
            <v>Estimate</v>
          </cell>
          <cell r="Z118" t="str">
            <v>Difference</v>
          </cell>
          <cell r="AA118" t="str">
            <v>% Variation</v>
          </cell>
          <cell r="AD118" t="str">
            <v>Component Variation:</v>
          </cell>
          <cell r="CC118" t="str">
            <v>Total Variation:</v>
          </cell>
          <cell r="CE118">
            <v>24603.999999999996</v>
          </cell>
        </row>
        <row r="119">
          <cell r="W119" t="str">
            <v>Firm w/tran normalized</v>
          </cell>
          <cell r="X119">
            <v>14039.253731343284</v>
          </cell>
          <cell r="Y119">
            <v>13282</v>
          </cell>
          <cell r="Z119">
            <v>757.25373134328402</v>
          </cell>
          <cell r="AA119">
            <v>5.7013531948748981E-2</v>
          </cell>
          <cell r="AE119" t="str">
            <v>Volume</v>
          </cell>
          <cell r="AG119">
            <v>-192.97402322977891</v>
          </cell>
          <cell r="CF119" t="str">
            <v>qtr1</v>
          </cell>
        </row>
        <row r="120">
          <cell r="W120" t="str">
            <v>TC w/tran</v>
          </cell>
          <cell r="X120">
            <v>4284</v>
          </cell>
          <cell r="Y120">
            <v>4531</v>
          </cell>
          <cell r="Z120">
            <v>-247</v>
          </cell>
          <cell r="AA120">
            <v>-5.4513352460825427E-2</v>
          </cell>
          <cell r="AE120" t="str">
            <v>Pricing</v>
          </cell>
          <cell r="AG120">
            <v>739.45702322977877</v>
          </cell>
        </row>
        <row r="121">
          <cell r="W121" t="str">
            <v>Interr w/tran/Other</v>
          </cell>
          <cell r="X121">
            <v>2768</v>
          </cell>
          <cell r="Y121">
            <v>3573</v>
          </cell>
          <cell r="Z121">
            <v>-805</v>
          </cell>
          <cell r="AA121">
            <v>-0.22530086761824797</v>
          </cell>
          <cell r="AE121" t="str">
            <v>Total Interr Variation:</v>
          </cell>
          <cell r="AG121">
            <v>546.48299999999983</v>
          </cell>
        </row>
        <row r="122">
          <cell r="W122" t="str">
            <v>Total Sales/tran</v>
          </cell>
          <cell r="X122">
            <v>21091.253731343284</v>
          </cell>
          <cell r="Y122">
            <v>21386</v>
          </cell>
          <cell r="Z122">
            <v>-294.74626865671598</v>
          </cell>
          <cell r="AA122">
            <v>-1.3782206520935003E-2</v>
          </cell>
        </row>
        <row r="123">
          <cell r="BT123" t="str">
            <v>MSV Sales and Margin Reconciliation Second Quarter 2002 vs 2001</v>
          </cell>
        </row>
        <row r="124">
          <cell r="AC124" t="str">
            <v>Note: Margins include Billed+Unbilled and Transportation</v>
          </cell>
        </row>
        <row r="125">
          <cell r="X125" t="str">
            <v>Mar-03 Avg Unit Margin Comparison wo/riskband</v>
          </cell>
          <cell r="BT125" t="str">
            <v>Gas West Summary FY 2002 vs FY 2001:</v>
          </cell>
          <cell r="BW125" t="str">
            <v>April - June</v>
          </cell>
        </row>
        <row r="127">
          <cell r="X127" t="str">
            <v>Actual</v>
          </cell>
          <cell r="Y127" t="str">
            <v>Estimate</v>
          </cell>
          <cell r="Z127" t="str">
            <v>Difference</v>
          </cell>
          <cell r="AA127" t="str">
            <v>% Variation</v>
          </cell>
          <cell r="BT127" t="str">
            <v>YTD Billed+Unbilled Actual Margins</v>
          </cell>
        </row>
        <row r="128">
          <cell r="W128" t="str">
            <v>Firm w/tran</v>
          </cell>
          <cell r="X128">
            <v>4.6637094287870893</v>
          </cell>
          <cell r="Y128">
            <v>4.6174473723836771</v>
          </cell>
          <cell r="Z128">
            <v>4.6262056403412188E-2</v>
          </cell>
          <cell r="AA128">
            <v>1.0018967769962953E-2</v>
          </cell>
          <cell r="BT128" t="str">
            <v>FY 2002</v>
          </cell>
          <cell r="BU128" t="str">
            <v>FY 2001</v>
          </cell>
          <cell r="BW128" t="str">
            <v>Variation</v>
          </cell>
          <cell r="BX128" t="str">
            <v>% Variation</v>
          </cell>
        </row>
        <row r="129">
          <cell r="W129" t="str">
            <v>TC w/tran</v>
          </cell>
          <cell r="X129">
            <v>2.5280112044817926</v>
          </cell>
          <cell r="Y129">
            <v>1.6681383800485543</v>
          </cell>
          <cell r="Z129">
            <v>0.85987282443323831</v>
          </cell>
          <cell r="AA129">
            <v>0.51546852150731648</v>
          </cell>
          <cell r="BS129" t="str">
            <v>Firm w/ risk band</v>
          </cell>
          <cell r="BT129">
            <v>99769</v>
          </cell>
          <cell r="BU129">
            <v>103943</v>
          </cell>
          <cell r="BW129">
            <v>-4174</v>
          </cell>
          <cell r="BX129">
            <v>-4.0156624303704917E-2</v>
          </cell>
        </row>
        <row r="130">
          <cell r="W130" t="str">
            <v>Interr w/tran/Other</v>
          </cell>
          <cell r="X130">
            <v>0.50686416184971095</v>
          </cell>
          <cell r="Y130">
            <v>0.23971928351525329</v>
          </cell>
          <cell r="Z130">
            <v>0.26714487833445766</v>
          </cell>
          <cell r="AA130">
            <v>1.1144071282753492</v>
          </cell>
          <cell r="BS130" t="str">
            <v>TC</v>
          </cell>
          <cell r="BT130">
            <v>11156</v>
          </cell>
          <cell r="BU130">
            <v>10436</v>
          </cell>
          <cell r="BW130">
            <v>720</v>
          </cell>
          <cell r="BX130">
            <v>6.8991950939057106E-2</v>
          </cell>
        </row>
        <row r="131">
          <cell r="W131" t="str">
            <v>Total</v>
          </cell>
          <cell r="X131">
            <v>3.684370829246614</v>
          </cell>
          <cell r="Y131">
            <v>3.2611890021509407</v>
          </cell>
          <cell r="Z131">
            <v>0.42318182709567331</v>
          </cell>
          <cell r="AA131">
            <v>0.12976304863550095</v>
          </cell>
          <cell r="BS131" t="str">
            <v>Interruptible/Other</v>
          </cell>
          <cell r="BT131">
            <v>2664</v>
          </cell>
          <cell r="BU131">
            <v>2939</v>
          </cell>
          <cell r="BW131">
            <v>-275</v>
          </cell>
          <cell r="BX131">
            <v>-9.3569241238516496E-2</v>
          </cell>
        </row>
        <row r="133">
          <cell r="W133" t="str">
            <v>Note: Margins include Billed+Unbilled and Transportation</v>
          </cell>
          <cell r="AG133" t="str">
            <v>mar</v>
          </cell>
          <cell r="BS133" t="str">
            <v>Total</v>
          </cell>
          <cell r="BT133">
            <v>113589</v>
          </cell>
          <cell r="BU133">
            <v>117318</v>
          </cell>
          <cell r="BW133">
            <v>-3729</v>
          </cell>
          <cell r="BX133">
            <v>-3.1785403774356874E-2</v>
          </cell>
        </row>
        <row r="136">
          <cell r="CB136" t="str">
            <v>MSV Sales and Margin Monthly Analysis</v>
          </cell>
        </row>
        <row r="137">
          <cell r="W137" t="str">
            <v>MSV Sales and Margin Monthly Analysis</v>
          </cell>
          <cell r="AD137" t="str">
            <v>MSV Sales and Margin Monthly Analysis</v>
          </cell>
        </row>
        <row r="138">
          <cell r="CB138" t="str">
            <v>FY 2002 vs FY 2001 YTD: April - June</v>
          </cell>
        </row>
        <row r="139">
          <cell r="W139" t="str">
            <v>For the Month Apr-03</v>
          </cell>
          <cell r="AD139" t="str">
            <v>For the Month Apr-03</v>
          </cell>
        </row>
        <row r="140">
          <cell r="CB140" t="str">
            <v>Breakdown of Margin Variation</v>
          </cell>
        </row>
        <row r="141">
          <cell r="X141" t="str">
            <v>Apr-03 Margin Summary w/riskband($000)</v>
          </cell>
          <cell r="AD141" t="str">
            <v>Breakdown of Margin Variation</v>
          </cell>
          <cell r="BT141" t="str">
            <v>YTD Billed+Unbilled Margins wo/riskband</v>
          </cell>
        </row>
        <row r="142">
          <cell r="BT142" t="str">
            <v>FY 2002</v>
          </cell>
          <cell r="BU142" t="str">
            <v>FY 2001</v>
          </cell>
          <cell r="BW142" t="str">
            <v>Variation</v>
          </cell>
          <cell r="BX142" t="str">
            <v>% Variation</v>
          </cell>
        </row>
        <row r="143">
          <cell r="X143" t="str">
            <v>Actual</v>
          </cell>
          <cell r="Y143" t="str">
            <v>Estimate</v>
          </cell>
          <cell r="Z143" t="str">
            <v>Difference</v>
          </cell>
          <cell r="AA143" t="str">
            <v>% Variation</v>
          </cell>
          <cell r="BS143" t="str">
            <v>Firm wo/risk band</v>
          </cell>
          <cell r="BT143">
            <v>100092</v>
          </cell>
          <cell r="BU143">
            <v>104316</v>
          </cell>
          <cell r="BW143">
            <v>-4224</v>
          </cell>
          <cell r="BX143">
            <v>-4.0492350166800875E-2</v>
          </cell>
          <cell r="CA143" t="str">
            <v>FIRM</v>
          </cell>
          <cell r="CB143" t="str">
            <v>Firm margin variation:</v>
          </cell>
          <cell r="CE143">
            <v>-4174</v>
          </cell>
        </row>
        <row r="144">
          <cell r="W144" t="str">
            <v>Firm w/tran</v>
          </cell>
          <cell r="X144">
            <v>46236</v>
          </cell>
          <cell r="Y144">
            <v>44628.673999999999</v>
          </cell>
          <cell r="Z144">
            <v>1607.3260000000009</v>
          </cell>
          <cell r="AA144">
            <v>3.6015544624964681E-2</v>
          </cell>
          <cell r="AC144" t="str">
            <v>FIRM</v>
          </cell>
          <cell r="AD144" t="str">
            <v>Firm margin variation:</v>
          </cell>
          <cell r="AG144">
            <v>1607.3260000000009</v>
          </cell>
          <cell r="BS144" t="str">
            <v>TC</v>
          </cell>
          <cell r="BT144">
            <v>11156</v>
          </cell>
          <cell r="BU144">
            <v>10436</v>
          </cell>
          <cell r="BW144">
            <v>720</v>
          </cell>
          <cell r="BX144">
            <v>6.8991950939057106E-2</v>
          </cell>
        </row>
        <row r="145">
          <cell r="W145" t="str">
            <v>TC w/tran</v>
          </cell>
          <cell r="X145">
            <v>6407</v>
          </cell>
          <cell r="Y145">
            <v>5322.01</v>
          </cell>
          <cell r="Z145">
            <v>1084.9899999999998</v>
          </cell>
          <cell r="AA145">
            <v>0.20386846323099725</v>
          </cell>
          <cell r="BS145" t="str">
            <v>Interruptible/Other</v>
          </cell>
          <cell r="BT145">
            <v>2664</v>
          </cell>
          <cell r="BU145">
            <v>2939</v>
          </cell>
          <cell r="BW145">
            <v>-275</v>
          </cell>
          <cell r="BX145">
            <v>-9.3569241238516496E-2</v>
          </cell>
          <cell r="CB145" t="str">
            <v>Component Variation:</v>
          </cell>
        </row>
        <row r="146">
          <cell r="W146" t="str">
            <v>Interr w/tran/Other</v>
          </cell>
          <cell r="X146">
            <v>-903</v>
          </cell>
          <cell r="Y146">
            <v>795.64099999999996</v>
          </cell>
          <cell r="Z146">
            <v>-1698.6410000000001</v>
          </cell>
          <cell r="AA146">
            <v>-2.1349339714770861</v>
          </cell>
          <cell r="AD146" t="str">
            <v>Component Variation:</v>
          </cell>
          <cell r="CC146" t="str">
            <v>Volume</v>
          </cell>
          <cell r="CE146">
            <v>17.967809780396554</v>
          </cell>
        </row>
        <row r="147">
          <cell r="W147" t="str">
            <v>Total Margin</v>
          </cell>
          <cell r="X147">
            <v>51740</v>
          </cell>
          <cell r="Y147">
            <v>50746.325000000004</v>
          </cell>
          <cell r="Z147">
            <v>993.67500000000064</v>
          </cell>
          <cell r="AA147">
            <v>1.9581220906144448E-2</v>
          </cell>
          <cell r="AE147" t="str">
            <v>Volume</v>
          </cell>
          <cell r="AG147">
            <v>-380.40912144443644</v>
          </cell>
          <cell r="BS147" t="str">
            <v>Total</v>
          </cell>
          <cell r="BT147">
            <v>113912</v>
          </cell>
          <cell r="BU147">
            <v>117691</v>
          </cell>
          <cell r="BW147">
            <v>-3779</v>
          </cell>
          <cell r="BX147">
            <v>-3.2109507099098489E-2</v>
          </cell>
          <cell r="CC147" t="str">
            <v>Pricing</v>
          </cell>
          <cell r="CE147">
            <v>-4241.9678097804008</v>
          </cell>
        </row>
        <row r="148">
          <cell r="AE148" t="str">
            <v>Pricing</v>
          </cell>
          <cell r="AG148">
            <v>1463.7351214444325</v>
          </cell>
          <cell r="CC148" t="str">
            <v>Deadband</v>
          </cell>
          <cell r="CE148">
            <v>50</v>
          </cell>
        </row>
        <row r="149">
          <cell r="AE149" t="str">
            <v>Deadband</v>
          </cell>
          <cell r="AG149">
            <v>524</v>
          </cell>
          <cell r="CC149" t="str">
            <v>Total Firm Variation:</v>
          </cell>
          <cell r="CE149">
            <v>-4174.0000000000045</v>
          </cell>
        </row>
        <row r="150">
          <cell r="X150" t="str">
            <v>Apr-03 Margin Summary wo/riskband($000)</v>
          </cell>
          <cell r="AE150" t="str">
            <v>Total Firm Variation:</v>
          </cell>
          <cell r="AG150">
            <v>1607.3259999999959</v>
          </cell>
          <cell r="BT150" t="str">
            <v>YTD Billed+Unbilled Volumes wo/riskband</v>
          </cell>
        </row>
        <row r="151">
          <cell r="BT151" t="str">
            <v>FY 2002</v>
          </cell>
          <cell r="BU151" t="str">
            <v>FY 2001</v>
          </cell>
          <cell r="BW151" t="str">
            <v>Variation</v>
          </cell>
          <cell r="BX151" t="str">
            <v>% Variation</v>
          </cell>
          <cell r="CA151" t="str">
            <v>TC</v>
          </cell>
          <cell r="CB151" t="str">
            <v>TC margin variation:</v>
          </cell>
          <cell r="CE151">
            <v>720</v>
          </cell>
        </row>
        <row r="152">
          <cell r="X152" t="str">
            <v>Actual</v>
          </cell>
          <cell r="Y152" t="str">
            <v>Estimate</v>
          </cell>
          <cell r="Z152" t="str">
            <v>Difference</v>
          </cell>
          <cell r="AA152" t="str">
            <v>% Variation</v>
          </cell>
          <cell r="AC152" t="str">
            <v>TC</v>
          </cell>
          <cell r="AD152" t="str">
            <v>TC margin variation:</v>
          </cell>
          <cell r="AG152">
            <v>1084.9899999999998</v>
          </cell>
          <cell r="BS152" t="str">
            <v>Firm</v>
          </cell>
          <cell r="BT152">
            <v>16203.513259911269</v>
          </cell>
          <cell r="BU152">
            <v>16200.722781890161</v>
          </cell>
          <cell r="BW152">
            <v>2.7904780211083562</v>
          </cell>
          <cell r="BX152">
            <v>1.7224404482913986E-4</v>
          </cell>
        </row>
        <row r="153">
          <cell r="W153" t="str">
            <v>Firm w/tran</v>
          </cell>
          <cell r="X153">
            <v>45712</v>
          </cell>
          <cell r="Y153">
            <v>44628.673999999999</v>
          </cell>
          <cell r="Z153">
            <v>1083.3260000000009</v>
          </cell>
          <cell r="AA153">
            <v>2.4274214376165445E-2</v>
          </cell>
          <cell r="BS153" t="str">
            <v>TC</v>
          </cell>
          <cell r="BT153">
            <v>6346</v>
          </cell>
          <cell r="BU153">
            <v>5232.5873000000001</v>
          </cell>
          <cell r="BW153">
            <v>1113.4126999999999</v>
          </cell>
          <cell r="BX153">
            <v>0.21278435239866897</v>
          </cell>
          <cell r="CB153" t="str">
            <v>Component Variation:</v>
          </cell>
        </row>
        <row r="154">
          <cell r="W154" t="str">
            <v>TC w/tran</v>
          </cell>
          <cell r="X154">
            <v>6407</v>
          </cell>
          <cell r="Y154">
            <v>5322.01</v>
          </cell>
          <cell r="Z154">
            <v>1084.9899999999998</v>
          </cell>
          <cell r="AA154">
            <v>0.20386846323099725</v>
          </cell>
          <cell r="AD154" t="str">
            <v>Component Variation:</v>
          </cell>
          <cell r="BS154" t="str">
            <v>Interruptible</v>
          </cell>
          <cell r="BT154">
            <v>14613</v>
          </cell>
          <cell r="BU154">
            <v>13622</v>
          </cell>
          <cell r="BW154">
            <v>991</v>
          </cell>
          <cell r="BX154">
            <v>7.2749963294670386E-2</v>
          </cell>
          <cell r="CC154" t="str">
            <v>Volume</v>
          </cell>
          <cell r="CE154">
            <v>2220.6175016325096</v>
          </cell>
        </row>
        <row r="155">
          <cell r="W155" t="str">
            <v>Interr w/tran/Other</v>
          </cell>
          <cell r="X155">
            <v>-903</v>
          </cell>
          <cell r="Y155">
            <v>795.64099999999996</v>
          </cell>
          <cell r="Z155">
            <v>-1698.6410000000001</v>
          </cell>
          <cell r="AA155">
            <v>-2.1349339714770861</v>
          </cell>
          <cell r="AE155" t="str">
            <v>Volume</v>
          </cell>
          <cell r="AG155">
            <v>639.34377557755772</v>
          </cell>
          <cell r="CC155" t="str">
            <v>Pricing</v>
          </cell>
          <cell r="CE155">
            <v>-1500.6175016325092</v>
          </cell>
        </row>
        <row r="156">
          <cell r="W156" t="str">
            <v>Total Margin</v>
          </cell>
          <cell r="X156">
            <v>51216</v>
          </cell>
          <cell r="Y156">
            <v>50746.325000000004</v>
          </cell>
          <cell r="Z156">
            <v>469.67500000000064</v>
          </cell>
          <cell r="AA156">
            <v>9.2553500179569769E-3</v>
          </cell>
          <cell r="AE156" t="str">
            <v>Pricing</v>
          </cell>
          <cell r="AG156">
            <v>445.64622442244212</v>
          </cell>
          <cell r="BS156" t="str">
            <v>Total</v>
          </cell>
          <cell r="BT156">
            <v>37162.513259911269</v>
          </cell>
          <cell r="BU156">
            <v>35055.310081890158</v>
          </cell>
          <cell r="BW156">
            <v>2107.2031780211109</v>
          </cell>
          <cell r="BX156">
            <v>6.0110812687111506E-2</v>
          </cell>
          <cell r="CC156" t="str">
            <v>Total TC Variation:</v>
          </cell>
          <cell r="CE156">
            <v>720.00000000000045</v>
          </cell>
        </row>
        <row r="157">
          <cell r="AE157" t="str">
            <v>Total TC Variation:</v>
          </cell>
          <cell r="AG157">
            <v>1084.9899999999998</v>
          </cell>
        </row>
        <row r="159">
          <cell r="BT159" t="str">
            <v>YTD Billed+Unbilled Unit Margins wo/riskband</v>
          </cell>
          <cell r="CA159" t="str">
            <v>INTERR</v>
          </cell>
          <cell r="CB159" t="str">
            <v>Interr margin variation:</v>
          </cell>
          <cell r="CE159">
            <v>-275</v>
          </cell>
        </row>
        <row r="160">
          <cell r="X160" t="str">
            <v>Apr-03 Sales/Tran Summary wo/riskband (Mdt)</v>
          </cell>
          <cell r="AC160" t="str">
            <v>INTERR</v>
          </cell>
          <cell r="AD160" t="str">
            <v>Interr margin variation:</v>
          </cell>
          <cell r="AG160">
            <v>-1698.6410000000001</v>
          </cell>
          <cell r="BT160" t="str">
            <v>FY 2002</v>
          </cell>
          <cell r="BU160" t="str">
            <v>FY 2001</v>
          </cell>
          <cell r="BW160" t="str">
            <v>Variation</v>
          </cell>
          <cell r="BX160" t="str">
            <v>% Variation</v>
          </cell>
        </row>
        <row r="161">
          <cell r="BS161" t="str">
            <v>Firm</v>
          </cell>
          <cell r="BT161">
            <v>6.1771788867316362</v>
          </cell>
          <cell r="BU161">
            <v>6.4389719770162817</v>
          </cell>
          <cell r="BW161">
            <v>-0.26179309028464548</v>
          </cell>
          <cell r="BX161">
            <v>-4.0657591183671571E-2</v>
          </cell>
          <cell r="CB161" t="str">
            <v>Component Variation:</v>
          </cell>
        </row>
        <row r="162">
          <cell r="X162" t="str">
            <v>Actual</v>
          </cell>
          <cell r="Y162" t="str">
            <v>Estimate</v>
          </cell>
          <cell r="Z162" t="str">
            <v>Difference</v>
          </cell>
          <cell r="AA162" t="str">
            <v>% Variation</v>
          </cell>
          <cell r="AD162" t="str">
            <v>Component Variation:</v>
          </cell>
          <cell r="BS162" t="str">
            <v>TC</v>
          </cell>
          <cell r="BT162">
            <v>1.75795776867318</v>
          </cell>
          <cell r="BU162">
            <v>1.9944244408497493</v>
          </cell>
          <cell r="BW162">
            <v>-0.23646667217656936</v>
          </cell>
          <cell r="BX162">
            <v>-0.11856386601230166</v>
          </cell>
          <cell r="CC162" t="str">
            <v>Volume</v>
          </cell>
          <cell r="CE162">
            <v>213.81214212303624</v>
          </cell>
        </row>
        <row r="163">
          <cell r="W163" t="str">
            <v>Firm w/tran normalized</v>
          </cell>
          <cell r="X163">
            <v>8651.6206896551721</v>
          </cell>
          <cell r="Y163">
            <v>8726</v>
          </cell>
          <cell r="Z163">
            <v>-74.3793103448279</v>
          </cell>
          <cell r="AA163">
            <v>-8.5238723750662281E-3</v>
          </cell>
          <cell r="AE163" t="str">
            <v>Volume</v>
          </cell>
          <cell r="AG163">
            <v>-92.671981937091246</v>
          </cell>
          <cell r="BS163" t="str">
            <v>Interruptible/Other</v>
          </cell>
          <cell r="BT163">
            <v>0.18230342845411621</v>
          </cell>
          <cell r="BU163">
            <v>0.21575392747026867</v>
          </cell>
          <cell r="BW163">
            <v>-3.3450499016152463E-2</v>
          </cell>
          <cell r="BX163">
            <v>-0.15504004681797512</v>
          </cell>
          <cell r="CC163" t="str">
            <v>Pricing</v>
          </cell>
          <cell r="CE163">
            <v>-488.81214212303593</v>
          </cell>
        </row>
        <row r="164">
          <cell r="W164" t="str">
            <v>TC w/tran</v>
          </cell>
          <cell r="X164">
            <v>3394</v>
          </cell>
          <cell r="Y164">
            <v>3030</v>
          </cell>
          <cell r="Z164">
            <v>364</v>
          </cell>
          <cell r="AA164">
            <v>0.12013201320132014</v>
          </cell>
          <cell r="AE164" t="str">
            <v>Pricing</v>
          </cell>
          <cell r="AG164">
            <v>-1605.9690180629086</v>
          </cell>
          <cell r="CC164" t="str">
            <v>Total Interr Variation:</v>
          </cell>
          <cell r="CE164">
            <v>-274.99999999999966</v>
          </cell>
        </row>
        <row r="165">
          <cell r="W165" t="str">
            <v>Interr w/tran/Other</v>
          </cell>
          <cell r="X165">
            <v>2837</v>
          </cell>
          <cell r="Y165">
            <v>3211</v>
          </cell>
          <cell r="Z165">
            <v>-374</v>
          </cell>
          <cell r="AA165">
            <v>-0.11647461849891</v>
          </cell>
          <cell r="AE165" t="str">
            <v>Total Interr Variation:</v>
          </cell>
          <cell r="AG165">
            <v>-1698.6409999999998</v>
          </cell>
        </row>
        <row r="166">
          <cell r="W166" t="str">
            <v>Total Sales/tran</v>
          </cell>
          <cell r="X166">
            <v>14882.620689655172</v>
          </cell>
          <cell r="Y166">
            <v>14967</v>
          </cell>
          <cell r="Z166">
            <v>-84.3793103448279</v>
          </cell>
          <cell r="AA166">
            <v>-5.6376902749266985E-3</v>
          </cell>
          <cell r="CA166" t="str">
            <v>TOTAL Variation by Component for 2nd Quarter:</v>
          </cell>
        </row>
        <row r="167">
          <cell r="BS167" t="str">
            <v>Note: Margins include Billed+Unbilled and Transportation</v>
          </cell>
        </row>
        <row r="168">
          <cell r="AC168" t="str">
            <v>Note: Margins include Billed+Unbilled and Transportation</v>
          </cell>
          <cell r="CC168" t="str">
            <v>Volume</v>
          </cell>
          <cell r="CE168">
            <v>2452.3974535359425</v>
          </cell>
        </row>
        <row r="169">
          <cell r="X169" t="str">
            <v xml:space="preserve">        Apr-03 Avg Unit Margin Comparison wo/riskband</v>
          </cell>
          <cell r="CC169" t="str">
            <v>Pricing</v>
          </cell>
          <cell r="CE169">
            <v>-6231.3974535359457</v>
          </cell>
        </row>
        <row r="170">
          <cell r="CC170" t="str">
            <v>Deadband</v>
          </cell>
          <cell r="CE170">
            <v>50</v>
          </cell>
        </row>
        <row r="171">
          <cell r="X171" t="str">
            <v>Actual</v>
          </cell>
          <cell r="Y171" t="str">
            <v>Estimate</v>
          </cell>
          <cell r="Z171" t="str">
            <v>Difference</v>
          </cell>
          <cell r="AA171" t="str">
            <v>% Variation</v>
          </cell>
          <cell r="CC171" t="str">
            <v>Total Variation:</v>
          </cell>
          <cell r="CE171">
            <v>-3729.0000000000032</v>
          </cell>
        </row>
        <row r="172">
          <cell r="W172" t="str">
            <v>Firm w/tran</v>
          </cell>
          <cell r="X172">
            <v>5.2836343200596261</v>
          </cell>
          <cell r="Y172">
            <v>5.1144480861792347</v>
          </cell>
          <cell r="Z172">
            <v>0.16918623388039133</v>
          </cell>
          <cell r="AA172">
            <v>3.3080056934702895E-2</v>
          </cell>
          <cell r="CF172" t="str">
            <v>qtr2</v>
          </cell>
        </row>
        <row r="173">
          <cell r="W173" t="str">
            <v>TC w/tran</v>
          </cell>
          <cell r="X173">
            <v>1.8877430760164997</v>
          </cell>
          <cell r="Y173">
            <v>1.7564389438943895</v>
          </cell>
          <cell r="Z173">
            <v>0.13130413212211023</v>
          </cell>
          <cell r="AA173">
            <v>7.4755876131385318E-2</v>
          </cell>
        </row>
        <row r="174">
          <cell r="W174" t="str">
            <v>Interr w/tran/Other</v>
          </cell>
          <cell r="X174">
            <v>-0.31829397250616848</v>
          </cell>
          <cell r="Y174">
            <v>0.24778604796013701</v>
          </cell>
          <cell r="Z174">
            <v>-0.56608002046630546</v>
          </cell>
          <cell r="AA174">
            <v>-2.2845516328561586</v>
          </cell>
        </row>
        <row r="175">
          <cell r="W175" t="str">
            <v>Total</v>
          </cell>
          <cell r="X175">
            <v>3.4413293913752678</v>
          </cell>
          <cell r="Y175">
            <v>3.3905475379167505</v>
          </cell>
          <cell r="Z175">
            <v>5.0781853458517379E-2</v>
          </cell>
          <cell r="AA175">
            <v>1.4977478678773873E-2</v>
          </cell>
        </row>
        <row r="177">
          <cell r="W177" t="str">
            <v>Note: Margins include Billed+Unbilled and Transportation</v>
          </cell>
          <cell r="AG177" t="str">
            <v>apr</v>
          </cell>
        </row>
        <row r="181">
          <cell r="W181" t="str">
            <v>MSV Sales and Margin Monthly Analysis</v>
          </cell>
          <cell r="AD181" t="str">
            <v>MSV Sales and Margin Monthly Analysis</v>
          </cell>
        </row>
        <row r="183">
          <cell r="W183" t="str">
            <v>For the Month May-02</v>
          </cell>
          <cell r="AD183" t="str">
            <v>For the Month May-02</v>
          </cell>
        </row>
        <row r="185">
          <cell r="X185" t="str">
            <v>May-02 Margin Summary w/riskband($000)</v>
          </cell>
          <cell r="AD185" t="str">
            <v>Breakdown of Margin Variation</v>
          </cell>
        </row>
        <row r="187">
          <cell r="X187" t="str">
            <v>Actual</v>
          </cell>
          <cell r="Y187" t="str">
            <v>Estimate</v>
          </cell>
          <cell r="Z187" t="str">
            <v>Difference</v>
          </cell>
          <cell r="AA187" t="str">
            <v>% Variation</v>
          </cell>
        </row>
        <row r="188">
          <cell r="W188" t="str">
            <v>Firm w/tran</v>
          </cell>
          <cell r="X188">
            <v>0</v>
          </cell>
          <cell r="Y188">
            <v>0</v>
          </cell>
          <cell r="Z188">
            <v>0</v>
          </cell>
          <cell r="AA188" t="e">
            <v>#DIV/0!</v>
          </cell>
          <cell r="AC188" t="str">
            <v>FIRM</v>
          </cell>
          <cell r="AD188" t="str">
            <v>Firm margin variation:</v>
          </cell>
          <cell r="AG188">
            <v>0</v>
          </cell>
        </row>
        <row r="189">
          <cell r="W189" t="str">
            <v>TC w/tran</v>
          </cell>
          <cell r="X189">
            <v>0</v>
          </cell>
          <cell r="Y189">
            <v>0</v>
          </cell>
          <cell r="Z189">
            <v>0</v>
          </cell>
          <cell r="AA189" t="e">
            <v>#DIV/0!</v>
          </cell>
        </row>
        <row r="190">
          <cell r="W190" t="str">
            <v>Interr w/tran/Other</v>
          </cell>
          <cell r="X190">
            <v>0</v>
          </cell>
          <cell r="Y190">
            <v>0</v>
          </cell>
          <cell r="Z190">
            <v>0</v>
          </cell>
          <cell r="AA190" t="e">
            <v>#DIV/0!</v>
          </cell>
          <cell r="AD190" t="str">
            <v>Component Variation:</v>
          </cell>
        </row>
        <row r="191">
          <cell r="W191" t="str">
            <v>Total Margin</v>
          </cell>
          <cell r="X191">
            <v>0</v>
          </cell>
          <cell r="Y191">
            <v>0</v>
          </cell>
          <cell r="Z191">
            <v>0</v>
          </cell>
          <cell r="AA191" t="e">
            <v>#DIV/0!</v>
          </cell>
          <cell r="AE191" t="str">
            <v>Volume</v>
          </cell>
          <cell r="AG191" t="e">
            <v>#DIV/0!</v>
          </cell>
        </row>
        <row r="192">
          <cell r="AE192" t="str">
            <v>Pricing</v>
          </cell>
          <cell r="AG192" t="e">
            <v>#DIV/0!</v>
          </cell>
        </row>
        <row r="193">
          <cell r="AE193" t="str">
            <v>Deadband</v>
          </cell>
          <cell r="AG193">
            <v>-51</v>
          </cell>
        </row>
        <row r="194">
          <cell r="X194" t="str">
            <v>May-02 Margin Summary wo/riskband($000)</v>
          </cell>
          <cell r="AE194" t="str">
            <v>Total Firm Variation:</v>
          </cell>
          <cell r="AG194" t="e">
            <v>#DIV/0!</v>
          </cell>
        </row>
        <row r="196">
          <cell r="X196" t="str">
            <v>Actual</v>
          </cell>
          <cell r="Y196" t="str">
            <v>Estimate</v>
          </cell>
          <cell r="Z196" t="str">
            <v>Difference</v>
          </cell>
          <cell r="AA196" t="str">
            <v>% Variation</v>
          </cell>
          <cell r="AC196" t="str">
            <v>TC</v>
          </cell>
          <cell r="AD196" t="str">
            <v>TC margin variation:</v>
          </cell>
          <cell r="AG196">
            <v>0</v>
          </cell>
        </row>
        <row r="197">
          <cell r="W197" t="str">
            <v>Firm w/tran</v>
          </cell>
          <cell r="X197">
            <v>32038</v>
          </cell>
          <cell r="Y197">
            <v>0</v>
          </cell>
          <cell r="Z197">
            <v>32038</v>
          </cell>
          <cell r="AA197" t="e">
            <v>#DIV/0!</v>
          </cell>
        </row>
        <row r="198">
          <cell r="W198" t="str">
            <v>TC w/tran</v>
          </cell>
          <cell r="X198">
            <v>0</v>
          </cell>
          <cell r="Y198">
            <v>0</v>
          </cell>
          <cell r="Z198">
            <v>0</v>
          </cell>
          <cell r="AA198" t="e">
            <v>#DIV/0!</v>
          </cell>
          <cell r="AD198" t="str">
            <v>Component Variation:</v>
          </cell>
        </row>
        <row r="199">
          <cell r="W199" t="str">
            <v>Interr w/tran/Other</v>
          </cell>
          <cell r="X199">
            <v>0</v>
          </cell>
          <cell r="Y199">
            <v>0</v>
          </cell>
          <cell r="Z199">
            <v>0</v>
          </cell>
          <cell r="AA199" t="e">
            <v>#DIV/0!</v>
          </cell>
          <cell r="AE199" t="str">
            <v>Volume</v>
          </cell>
          <cell r="AG199" t="e">
            <v>#DIV/0!</v>
          </cell>
        </row>
        <row r="200">
          <cell r="W200" t="str">
            <v>Total Margin</v>
          </cell>
          <cell r="X200">
            <v>32038</v>
          </cell>
          <cell r="Y200">
            <v>0</v>
          </cell>
          <cell r="Z200">
            <v>32038</v>
          </cell>
          <cell r="AA200" t="e">
            <v>#DIV/0!</v>
          </cell>
          <cell r="AE200" t="str">
            <v>Pricing</v>
          </cell>
          <cell r="AG200" t="e">
            <v>#DIV/0!</v>
          </cell>
        </row>
        <row r="201">
          <cell r="AE201" t="str">
            <v>Total TC Variation:</v>
          </cell>
          <cell r="AG201" t="e">
            <v>#DIV/0!</v>
          </cell>
        </row>
        <row r="204">
          <cell r="X204" t="str">
            <v>May-02 Sales/Tran Summary wo/riskband (Mdt)</v>
          </cell>
          <cell r="AC204" t="str">
            <v>INTERR</v>
          </cell>
          <cell r="AD204" t="str">
            <v>Interr margin variation:</v>
          </cell>
          <cell r="AG204">
            <v>0</v>
          </cell>
        </row>
        <row r="206">
          <cell r="X206" t="str">
            <v>Actual</v>
          </cell>
          <cell r="Y206" t="str">
            <v>Estimate</v>
          </cell>
          <cell r="Z206" t="str">
            <v>Difference</v>
          </cell>
          <cell r="AA206" t="str">
            <v>% Variation</v>
          </cell>
          <cell r="AD206" t="str">
            <v>Component Variation:</v>
          </cell>
        </row>
        <row r="207">
          <cell r="W207" t="str">
            <v>Firm w/tran normalized</v>
          </cell>
          <cell r="X207">
            <v>0</v>
          </cell>
          <cell r="Y207">
            <v>0</v>
          </cell>
          <cell r="Z207">
            <v>0</v>
          </cell>
          <cell r="AA207" t="e">
            <v>#DIV/0!</v>
          </cell>
          <cell r="AE207" t="str">
            <v>Volume</v>
          </cell>
          <cell r="AG207" t="e">
            <v>#DIV/0!</v>
          </cell>
        </row>
        <row r="208">
          <cell r="W208" t="str">
            <v>TC w/tran</v>
          </cell>
          <cell r="X208">
            <v>0</v>
          </cell>
          <cell r="Y208">
            <v>0</v>
          </cell>
          <cell r="Z208">
            <v>0</v>
          </cell>
          <cell r="AA208" t="e">
            <v>#DIV/0!</v>
          </cell>
          <cell r="AE208" t="str">
            <v>Pricing</v>
          </cell>
          <cell r="AG208" t="e">
            <v>#DIV/0!</v>
          </cell>
        </row>
        <row r="209">
          <cell r="W209" t="str">
            <v>Interr w/tran/Other</v>
          </cell>
          <cell r="X209">
            <v>0</v>
          </cell>
          <cell r="Y209">
            <v>0</v>
          </cell>
          <cell r="Z209">
            <v>0</v>
          </cell>
          <cell r="AA209" t="e">
            <v>#DIV/0!</v>
          </cell>
          <cell r="AE209" t="str">
            <v>Total Interr Variation:</v>
          </cell>
          <cell r="AG209" t="e">
            <v>#DIV/0!</v>
          </cell>
        </row>
        <row r="210">
          <cell r="W210" t="str">
            <v>Total Sales/tran</v>
          </cell>
          <cell r="X210">
            <v>0</v>
          </cell>
          <cell r="Y210">
            <v>0</v>
          </cell>
          <cell r="Z210">
            <v>0</v>
          </cell>
          <cell r="AA210" t="e">
            <v>#DIV/0!</v>
          </cell>
        </row>
        <row r="212">
          <cell r="AC212" t="str">
            <v>Note: Margins include Billed+Unbilled and Transportation</v>
          </cell>
        </row>
        <row r="213">
          <cell r="X213" t="str">
            <v>May-02 Avg Unit Margin Comparison wo/riskband</v>
          </cell>
        </row>
        <row r="215">
          <cell r="X215" t="str">
            <v>Actual</v>
          </cell>
          <cell r="Y215" t="str">
            <v>Estimate</v>
          </cell>
          <cell r="Z215" t="str">
            <v>Difference</v>
          </cell>
          <cell r="AA215" t="str">
            <v>% Variation</v>
          </cell>
        </row>
        <row r="216">
          <cell r="W216" t="str">
            <v>Firm w/tran</v>
          </cell>
          <cell r="X216" t="e">
            <v>#DIV/0!</v>
          </cell>
          <cell r="Y216" t="e">
            <v>#DIV/0!</v>
          </cell>
          <cell r="Z216" t="e">
            <v>#DIV/0!</v>
          </cell>
          <cell r="AA216" t="e">
            <v>#DIV/0!</v>
          </cell>
        </row>
        <row r="217">
          <cell r="W217" t="str">
            <v>TC w/tran</v>
          </cell>
          <cell r="X217" t="e">
            <v>#DIV/0!</v>
          </cell>
          <cell r="Y217" t="e">
            <v>#DIV/0!</v>
          </cell>
          <cell r="Z217" t="e">
            <v>#DIV/0!</v>
          </cell>
          <cell r="AA217" t="e">
            <v>#DIV/0!</v>
          </cell>
        </row>
        <row r="218">
          <cell r="W218" t="str">
            <v>Interr w/tran/Other</v>
          </cell>
          <cell r="X218" t="e">
            <v>#DIV/0!</v>
          </cell>
          <cell r="Y218" t="e">
            <v>#DIV/0!</v>
          </cell>
          <cell r="Z218" t="e">
            <v>#DIV/0!</v>
          </cell>
          <cell r="AA218" t="e">
            <v>#DIV/0!</v>
          </cell>
        </row>
        <row r="219">
          <cell r="W219" t="str">
            <v>Total</v>
          </cell>
          <cell r="X219" t="e">
            <v>#DIV/0!</v>
          </cell>
          <cell r="Y219" t="e">
            <v>#DIV/0!</v>
          </cell>
          <cell r="Z219" t="e">
            <v>#DIV/0!</v>
          </cell>
          <cell r="AA219" t="e">
            <v>#DIV/0!</v>
          </cell>
        </row>
        <row r="221">
          <cell r="W221" t="str">
            <v>Note: Margins include Billed+Unbilled and Transportation</v>
          </cell>
          <cell r="AG221" t="str">
            <v>may</v>
          </cell>
        </row>
        <row r="225">
          <cell r="W225" t="str">
            <v>MSV Sales and Margin Monthly Analysis</v>
          </cell>
          <cell r="AD225" t="str">
            <v>MSV Sales and Margin Monthly Analysis</v>
          </cell>
        </row>
        <row r="227">
          <cell r="W227" t="str">
            <v>For the Month Jun-02</v>
          </cell>
          <cell r="AD227" t="str">
            <v>For the Month Jun-02</v>
          </cell>
        </row>
        <row r="229">
          <cell r="X229" t="str">
            <v>Jun-02 Margin Summary w/riskband($000)</v>
          </cell>
          <cell r="AD229" t="str">
            <v>Breakdown of Margin Variation</v>
          </cell>
        </row>
        <row r="231">
          <cell r="X231" t="str">
            <v>Actual</v>
          </cell>
          <cell r="Y231" t="str">
            <v>Estimate</v>
          </cell>
          <cell r="Z231" t="str">
            <v>Difference</v>
          </cell>
          <cell r="AA231" t="str">
            <v>% Variation</v>
          </cell>
        </row>
        <row r="232">
          <cell r="W232" t="str">
            <v>Firm w/tran</v>
          </cell>
          <cell r="X232">
            <v>0</v>
          </cell>
          <cell r="Y232">
            <v>0</v>
          </cell>
          <cell r="Z232">
            <v>0</v>
          </cell>
          <cell r="AA232" t="e">
            <v>#DIV/0!</v>
          </cell>
          <cell r="AC232" t="str">
            <v>FIRM</v>
          </cell>
          <cell r="AD232" t="str">
            <v>Firm margin variation:</v>
          </cell>
          <cell r="AG232">
            <v>0</v>
          </cell>
        </row>
        <row r="233">
          <cell r="W233" t="str">
            <v>TC w/tran</v>
          </cell>
          <cell r="X233">
            <v>0</v>
          </cell>
          <cell r="Y233">
            <v>0</v>
          </cell>
          <cell r="Z233">
            <v>0</v>
          </cell>
          <cell r="AA233" t="e">
            <v>#DIV/0!</v>
          </cell>
        </row>
        <row r="234">
          <cell r="W234" t="str">
            <v>Interr w/tran/Other</v>
          </cell>
          <cell r="X234">
            <v>0</v>
          </cell>
          <cell r="Y234">
            <v>0</v>
          </cell>
          <cell r="Z234">
            <v>0</v>
          </cell>
          <cell r="AA234" t="e">
            <v>#DIV/0!</v>
          </cell>
          <cell r="AD234" t="str">
            <v>Component Variation:</v>
          </cell>
        </row>
        <row r="235">
          <cell r="W235" t="str">
            <v>Total Margin</v>
          </cell>
          <cell r="X235">
            <v>0</v>
          </cell>
          <cell r="Y235">
            <v>0</v>
          </cell>
          <cell r="Z235">
            <v>0</v>
          </cell>
          <cell r="AA235" t="e">
            <v>#DIV/0!</v>
          </cell>
          <cell r="AE235" t="str">
            <v>Volume</v>
          </cell>
          <cell r="AG235" t="e">
            <v>#DIV/0!</v>
          </cell>
        </row>
        <row r="236">
          <cell r="AE236" t="str">
            <v>Pricing</v>
          </cell>
          <cell r="AG236" t="e">
            <v>#DIV/0!</v>
          </cell>
        </row>
        <row r="237">
          <cell r="AE237" t="str">
            <v>Deadband</v>
          </cell>
          <cell r="AG237">
            <v>0</v>
          </cell>
        </row>
        <row r="238">
          <cell r="X238" t="str">
            <v>Jun-02 Margin Summary wo/riskband($000)</v>
          </cell>
          <cell r="AE238" t="str">
            <v>Total Firm Variation:</v>
          </cell>
          <cell r="AG238" t="e">
            <v>#DIV/0!</v>
          </cell>
        </row>
        <row r="240">
          <cell r="X240" t="str">
            <v>Actual</v>
          </cell>
          <cell r="Y240" t="str">
            <v>Estimate</v>
          </cell>
          <cell r="Z240" t="str">
            <v>Difference</v>
          </cell>
          <cell r="AA240" t="str">
            <v>% Variation</v>
          </cell>
          <cell r="AC240" t="str">
            <v>TC</v>
          </cell>
          <cell r="AD240" t="str">
            <v>TC margin variation:</v>
          </cell>
          <cell r="AG240">
            <v>0</v>
          </cell>
        </row>
        <row r="241">
          <cell r="W241" t="str">
            <v>Firm w/tran</v>
          </cell>
          <cell r="X241">
            <v>27510</v>
          </cell>
          <cell r="Y241">
            <v>0</v>
          </cell>
          <cell r="Z241">
            <v>27510</v>
          </cell>
          <cell r="AA241" t="e">
            <v>#DIV/0!</v>
          </cell>
        </row>
        <row r="242">
          <cell r="W242" t="str">
            <v>TC w/tran</v>
          </cell>
          <cell r="X242">
            <v>0</v>
          </cell>
          <cell r="Y242">
            <v>0</v>
          </cell>
          <cell r="Z242">
            <v>0</v>
          </cell>
          <cell r="AA242" t="e">
            <v>#DIV/0!</v>
          </cell>
          <cell r="AD242" t="str">
            <v>Component Variation:</v>
          </cell>
        </row>
        <row r="243">
          <cell r="W243" t="str">
            <v>Interr w/tran/Other</v>
          </cell>
          <cell r="X243">
            <v>0</v>
          </cell>
          <cell r="Y243">
            <v>0</v>
          </cell>
          <cell r="Z243">
            <v>0</v>
          </cell>
          <cell r="AA243" t="e">
            <v>#DIV/0!</v>
          </cell>
          <cell r="AE243" t="str">
            <v>Volume</v>
          </cell>
          <cell r="AG243" t="e">
            <v>#DIV/0!</v>
          </cell>
        </row>
        <row r="244">
          <cell r="W244" t="str">
            <v>Total Margin</v>
          </cell>
          <cell r="X244">
            <v>27510</v>
          </cell>
          <cell r="Y244">
            <v>0</v>
          </cell>
          <cell r="Z244">
            <v>27510</v>
          </cell>
          <cell r="AA244" t="e">
            <v>#DIV/0!</v>
          </cell>
          <cell r="AE244" t="str">
            <v>Pricing</v>
          </cell>
          <cell r="AG244" t="e">
            <v>#DIV/0!</v>
          </cell>
        </row>
        <row r="245">
          <cell r="AE245" t="str">
            <v>Total TC Variation:</v>
          </cell>
          <cell r="AG245" t="e">
            <v>#DIV/0!</v>
          </cell>
        </row>
        <row r="248">
          <cell r="X248" t="str">
            <v>Jun-02 Sales/Tran Summary wo/riskband (Mdt)</v>
          </cell>
          <cell r="AC248" t="str">
            <v>INTERR</v>
          </cell>
          <cell r="AD248" t="str">
            <v>Interr margin variation:</v>
          </cell>
          <cell r="AG248">
            <v>0</v>
          </cell>
        </row>
        <row r="250">
          <cell r="X250" t="str">
            <v>Actual</v>
          </cell>
          <cell r="Y250" t="str">
            <v>Estimate</v>
          </cell>
          <cell r="Z250" t="str">
            <v>Difference</v>
          </cell>
          <cell r="AA250" t="str">
            <v>% Variation</v>
          </cell>
          <cell r="AD250" t="str">
            <v>Component Variation:</v>
          </cell>
        </row>
        <row r="251">
          <cell r="W251" t="str">
            <v>Firm w/tran normalized</v>
          </cell>
          <cell r="X251">
            <v>0</v>
          </cell>
          <cell r="Y251">
            <v>0</v>
          </cell>
          <cell r="Z251">
            <v>0</v>
          </cell>
          <cell r="AA251" t="e">
            <v>#DIV/0!</v>
          </cell>
          <cell r="AE251" t="str">
            <v>Volume</v>
          </cell>
          <cell r="AG251" t="e">
            <v>#DIV/0!</v>
          </cell>
        </row>
        <row r="252">
          <cell r="W252" t="str">
            <v>TC w/tran</v>
          </cell>
          <cell r="X252">
            <v>0</v>
          </cell>
          <cell r="Y252">
            <v>0</v>
          </cell>
          <cell r="Z252">
            <v>0</v>
          </cell>
          <cell r="AA252" t="e">
            <v>#DIV/0!</v>
          </cell>
          <cell r="AE252" t="str">
            <v>Pricing</v>
          </cell>
          <cell r="AG252" t="e">
            <v>#DIV/0!</v>
          </cell>
        </row>
        <row r="253">
          <cell r="W253" t="str">
            <v>Interr w/tran/Other</v>
          </cell>
          <cell r="X253">
            <v>0</v>
          </cell>
          <cell r="Y253">
            <v>0</v>
          </cell>
          <cell r="Z253">
            <v>0</v>
          </cell>
          <cell r="AA253" t="e">
            <v>#DIV/0!</v>
          </cell>
          <cell r="AE253" t="str">
            <v>Total Interr Variation:</v>
          </cell>
          <cell r="AG253" t="e">
            <v>#DIV/0!</v>
          </cell>
        </row>
        <row r="254">
          <cell r="W254" t="str">
            <v>Total Sales/tran</v>
          </cell>
          <cell r="X254">
            <v>0</v>
          </cell>
          <cell r="Y254">
            <v>0</v>
          </cell>
          <cell r="Z254">
            <v>0</v>
          </cell>
          <cell r="AA254" t="e">
            <v>#DIV/0!</v>
          </cell>
        </row>
        <row r="256">
          <cell r="AC256" t="str">
            <v>Note: Margins include Billed+Unbilled and Transportation</v>
          </cell>
        </row>
        <row r="257">
          <cell r="X257" t="str">
            <v>Jun-02 Avg Unit Margin Comparison wo/riskband</v>
          </cell>
        </row>
        <row r="259">
          <cell r="X259" t="str">
            <v>Actual</v>
          </cell>
          <cell r="Y259" t="str">
            <v>Estimate</v>
          </cell>
          <cell r="Z259" t="str">
            <v>Difference</v>
          </cell>
          <cell r="AA259" t="str">
            <v>% Variation</v>
          </cell>
        </row>
        <row r="260">
          <cell r="W260" t="str">
            <v>Firm w/tran</v>
          </cell>
          <cell r="X260" t="e">
            <v>#DIV/0!</v>
          </cell>
          <cell r="Y260" t="e">
            <v>#DIV/0!</v>
          </cell>
          <cell r="Z260" t="e">
            <v>#DIV/0!</v>
          </cell>
          <cell r="AA260" t="e">
            <v>#DIV/0!</v>
          </cell>
        </row>
        <row r="261">
          <cell r="W261" t="str">
            <v>TC w/tran</v>
          </cell>
          <cell r="X261" t="e">
            <v>#DIV/0!</v>
          </cell>
          <cell r="Y261" t="e">
            <v>#DIV/0!</v>
          </cell>
          <cell r="Z261" t="e">
            <v>#DIV/0!</v>
          </cell>
          <cell r="AA261" t="e">
            <v>#DIV/0!</v>
          </cell>
        </row>
        <row r="262">
          <cell r="W262" t="str">
            <v>Interr w/tran/Other</v>
          </cell>
          <cell r="X262" t="e">
            <v>#DIV/0!</v>
          </cell>
          <cell r="Y262" t="e">
            <v>#DIV/0!</v>
          </cell>
          <cell r="Z262" t="e">
            <v>#DIV/0!</v>
          </cell>
          <cell r="AA262" t="e">
            <v>#DIV/0!</v>
          </cell>
        </row>
        <row r="263">
          <cell r="W263" t="str">
            <v>Total</v>
          </cell>
          <cell r="X263" t="e">
            <v>#DIV/0!</v>
          </cell>
          <cell r="Y263" t="e">
            <v>#DIV/0!</v>
          </cell>
          <cell r="Z263" t="e">
            <v>#DIV/0!</v>
          </cell>
          <cell r="AA263" t="e">
            <v>#DIV/0!</v>
          </cell>
        </row>
        <row r="265">
          <cell r="W265" t="str">
            <v>Note: Margins include Billed+Unbilled and Transportation</v>
          </cell>
          <cell r="AG265" t="str">
            <v>jun</v>
          </cell>
        </row>
        <row r="268">
          <cell r="W268" t="str">
            <v>MSV Sales and Margin Monthly Analysis</v>
          </cell>
          <cell r="AD268" t="str">
            <v>MSV Sales and Margin Monthly Analysis</v>
          </cell>
        </row>
        <row r="270">
          <cell r="W270" t="str">
            <v>For the Month Jul-02</v>
          </cell>
          <cell r="AD270" t="str">
            <v>For the Month Jul-02</v>
          </cell>
        </row>
        <row r="272">
          <cell r="X272" t="str">
            <v>Jul-02 Margin Summary w/riskband($000)</v>
          </cell>
          <cell r="AD272" t="str">
            <v>Breakdown of Margin Variation</v>
          </cell>
        </row>
        <row r="274">
          <cell r="X274" t="str">
            <v>Actual</v>
          </cell>
          <cell r="Y274" t="str">
            <v>Estimate</v>
          </cell>
          <cell r="Z274" t="str">
            <v>Difference</v>
          </cell>
          <cell r="AA274" t="str">
            <v>% Variation</v>
          </cell>
        </row>
        <row r="275">
          <cell r="W275" t="str">
            <v>Firm w/tran</v>
          </cell>
          <cell r="X275">
            <v>0</v>
          </cell>
          <cell r="Y275">
            <v>0</v>
          </cell>
          <cell r="Z275">
            <v>0</v>
          </cell>
          <cell r="AA275" t="e">
            <v>#DIV/0!</v>
          </cell>
          <cell r="AC275" t="str">
            <v>FIRM</v>
          </cell>
          <cell r="AD275" t="str">
            <v>Firm margin variation:</v>
          </cell>
          <cell r="AG275">
            <v>0</v>
          </cell>
        </row>
        <row r="276">
          <cell r="W276" t="str">
            <v>TC w/tran</v>
          </cell>
          <cell r="X276">
            <v>0</v>
          </cell>
          <cell r="Y276">
            <v>0</v>
          </cell>
          <cell r="Z276">
            <v>0</v>
          </cell>
          <cell r="AA276" t="e">
            <v>#DIV/0!</v>
          </cell>
        </row>
        <row r="277">
          <cell r="W277" t="str">
            <v>Interr w/tran/Other</v>
          </cell>
          <cell r="X277">
            <v>0</v>
          </cell>
          <cell r="Y277">
            <v>0</v>
          </cell>
          <cell r="Z277">
            <v>0</v>
          </cell>
          <cell r="AA277" t="e">
            <v>#DIV/0!</v>
          </cell>
          <cell r="AD277" t="str">
            <v>Component Variation:</v>
          </cell>
        </row>
        <row r="278">
          <cell r="W278" t="str">
            <v>Total Margin</v>
          </cell>
          <cell r="X278">
            <v>0</v>
          </cell>
          <cell r="Y278">
            <v>0</v>
          </cell>
          <cell r="Z278">
            <v>0</v>
          </cell>
          <cell r="AA278" t="e">
            <v>#DIV/0!</v>
          </cell>
          <cell r="AE278" t="str">
            <v>Volume</v>
          </cell>
          <cell r="AG278" t="e">
            <v>#DIV/0!</v>
          </cell>
        </row>
        <row r="279">
          <cell r="AE279" t="str">
            <v>Pricing</v>
          </cell>
          <cell r="AG279" t="e">
            <v>#DIV/0!</v>
          </cell>
        </row>
        <row r="280">
          <cell r="AE280" t="str">
            <v>Deadband</v>
          </cell>
          <cell r="AG280">
            <v>103</v>
          </cell>
        </row>
        <row r="281">
          <cell r="X281" t="str">
            <v>Jul-02 Margin Summary wo/riskband($000)</v>
          </cell>
          <cell r="AE281" t="str">
            <v>Total Firm Variation:</v>
          </cell>
          <cell r="AG281" t="e">
            <v>#DIV/0!</v>
          </cell>
        </row>
        <row r="283">
          <cell r="X283" t="str">
            <v>Actual</v>
          </cell>
          <cell r="Y283" t="str">
            <v>Estimate</v>
          </cell>
          <cell r="Z283" t="str">
            <v>Difference</v>
          </cell>
          <cell r="AA283" t="str">
            <v>% Variation</v>
          </cell>
          <cell r="AC283" t="str">
            <v>TC</v>
          </cell>
          <cell r="AD283" t="str">
            <v>TC margin variation:</v>
          </cell>
          <cell r="AG283">
            <v>0</v>
          </cell>
        </row>
        <row r="284">
          <cell r="W284" t="str">
            <v>Firm w/tran</v>
          </cell>
          <cell r="X284">
            <v>24067</v>
          </cell>
          <cell r="Y284">
            <v>0</v>
          </cell>
          <cell r="Z284">
            <v>24067</v>
          </cell>
          <cell r="AA284" t="e">
            <v>#DIV/0!</v>
          </cell>
        </row>
        <row r="285">
          <cell r="W285" t="str">
            <v>TC w/tran</v>
          </cell>
          <cell r="X285">
            <v>0</v>
          </cell>
          <cell r="Y285">
            <v>0</v>
          </cell>
          <cell r="Z285">
            <v>0</v>
          </cell>
          <cell r="AA285" t="e">
            <v>#DIV/0!</v>
          </cell>
          <cell r="AD285" t="str">
            <v>Component Variation:</v>
          </cell>
        </row>
        <row r="286">
          <cell r="W286" t="str">
            <v>Interr w/tran/Other</v>
          </cell>
          <cell r="X286">
            <v>0</v>
          </cell>
          <cell r="Y286">
            <v>0</v>
          </cell>
          <cell r="Z286">
            <v>0</v>
          </cell>
          <cell r="AA286" t="e">
            <v>#DIV/0!</v>
          </cell>
          <cell r="AE286" t="str">
            <v>Volume</v>
          </cell>
          <cell r="AG286" t="e">
            <v>#DIV/0!</v>
          </cell>
        </row>
        <row r="287">
          <cell r="W287" t="str">
            <v>Total Margin</v>
          </cell>
          <cell r="X287">
            <v>24067</v>
          </cell>
          <cell r="Y287">
            <v>0</v>
          </cell>
          <cell r="Z287">
            <v>24067</v>
          </cell>
          <cell r="AA287" t="e">
            <v>#DIV/0!</v>
          </cell>
          <cell r="AE287" t="str">
            <v>Pricing</v>
          </cell>
          <cell r="AG287" t="e">
            <v>#DIV/0!</v>
          </cell>
        </row>
        <row r="288">
          <cell r="AE288" t="str">
            <v>Total TC Variation:</v>
          </cell>
          <cell r="AG288" t="e">
            <v>#DIV/0!</v>
          </cell>
        </row>
        <row r="291">
          <cell r="X291" t="str">
            <v>Jul-02 Sales/Tran Summary wo/riskband (Mdt)</v>
          </cell>
          <cell r="AC291" t="str">
            <v>INTERR</v>
          </cell>
          <cell r="AD291" t="str">
            <v>Interr margin variation:</v>
          </cell>
          <cell r="AG291">
            <v>0</v>
          </cell>
        </row>
        <row r="293">
          <cell r="X293" t="str">
            <v>Actual</v>
          </cell>
          <cell r="Y293" t="str">
            <v>Estimate</v>
          </cell>
          <cell r="Z293" t="str">
            <v>Difference</v>
          </cell>
          <cell r="AA293" t="str">
            <v>% Variation</v>
          </cell>
          <cell r="AD293" t="str">
            <v>Component Variation:</v>
          </cell>
        </row>
        <row r="294">
          <cell r="W294" t="str">
            <v>Firm w/tran normalized</v>
          </cell>
          <cell r="X294">
            <v>0</v>
          </cell>
          <cell r="Y294">
            <v>0</v>
          </cell>
          <cell r="Z294">
            <v>0</v>
          </cell>
          <cell r="AA294" t="e">
            <v>#DIV/0!</v>
          </cell>
          <cell r="AE294" t="str">
            <v>Volume</v>
          </cell>
          <cell r="AG294" t="e">
            <v>#DIV/0!</v>
          </cell>
        </row>
        <row r="295">
          <cell r="W295" t="str">
            <v>TC w/tran</v>
          </cell>
          <cell r="X295">
            <v>0</v>
          </cell>
          <cell r="Y295">
            <v>0</v>
          </cell>
          <cell r="Z295">
            <v>0</v>
          </cell>
          <cell r="AA295" t="e">
            <v>#DIV/0!</v>
          </cell>
          <cell r="AE295" t="str">
            <v>Pricing</v>
          </cell>
          <cell r="AG295" t="e">
            <v>#DIV/0!</v>
          </cell>
        </row>
        <row r="296">
          <cell r="W296" t="str">
            <v>Interr w/tran/Other</v>
          </cell>
          <cell r="X296">
            <v>0</v>
          </cell>
          <cell r="Y296">
            <v>0</v>
          </cell>
          <cell r="Z296">
            <v>0</v>
          </cell>
          <cell r="AA296" t="e">
            <v>#DIV/0!</v>
          </cell>
          <cell r="AE296" t="str">
            <v>Total Interr Variation:</v>
          </cell>
          <cell r="AG296" t="e">
            <v>#DIV/0!</v>
          </cell>
        </row>
        <row r="297">
          <cell r="W297" t="str">
            <v>Total Sales/tran</v>
          </cell>
          <cell r="X297">
            <v>0</v>
          </cell>
          <cell r="Y297">
            <v>0</v>
          </cell>
          <cell r="Z297">
            <v>0</v>
          </cell>
          <cell r="AA297" t="e">
            <v>#DIV/0!</v>
          </cell>
        </row>
        <row r="299">
          <cell r="AC299" t="str">
            <v>Note: Margins include Billed+Unbilled and Transportation</v>
          </cell>
        </row>
        <row r="300">
          <cell r="X300" t="str">
            <v>Jul-02 Avg Unit Margin Comparison wo/riskband</v>
          </cell>
        </row>
        <row r="302">
          <cell r="X302" t="str">
            <v>Actual</v>
          </cell>
          <cell r="Y302" t="str">
            <v>Estimate</v>
          </cell>
          <cell r="Z302" t="str">
            <v>Difference</v>
          </cell>
          <cell r="AA302" t="str">
            <v>% Variation</v>
          </cell>
        </row>
        <row r="303">
          <cell r="W303" t="str">
            <v>Firm w/tran</v>
          </cell>
          <cell r="X303" t="e">
            <v>#DIV/0!</v>
          </cell>
          <cell r="Y303" t="e">
            <v>#DIV/0!</v>
          </cell>
          <cell r="Z303" t="e">
            <v>#DIV/0!</v>
          </cell>
          <cell r="AA303" t="e">
            <v>#DIV/0!</v>
          </cell>
        </row>
        <row r="304">
          <cell r="W304" t="str">
            <v>TC w/tran</v>
          </cell>
          <cell r="X304" t="e">
            <v>#DIV/0!</v>
          </cell>
          <cell r="Y304" t="e">
            <v>#DIV/0!</v>
          </cell>
          <cell r="Z304" t="e">
            <v>#DIV/0!</v>
          </cell>
          <cell r="AA304" t="e">
            <v>#DIV/0!</v>
          </cell>
        </row>
        <row r="305">
          <cell r="W305" t="str">
            <v>Interr w/tran/Other</v>
          </cell>
          <cell r="X305" t="e">
            <v>#DIV/0!</v>
          </cell>
          <cell r="Y305" t="e">
            <v>#DIV/0!</v>
          </cell>
          <cell r="Z305" t="e">
            <v>#DIV/0!</v>
          </cell>
          <cell r="AA305" t="e">
            <v>#DIV/0!</v>
          </cell>
        </row>
        <row r="306">
          <cell r="W306" t="str">
            <v>Total</v>
          </cell>
          <cell r="X306" t="e">
            <v>#DIV/0!</v>
          </cell>
          <cell r="Y306" t="e">
            <v>#DIV/0!</v>
          </cell>
          <cell r="Z306" t="e">
            <v>#DIV/0!</v>
          </cell>
          <cell r="AA306" t="e">
            <v>#DIV/0!</v>
          </cell>
        </row>
        <row r="308">
          <cell r="W308" t="str">
            <v>Note: Margins include Billed+Unbilled and Transportation</v>
          </cell>
          <cell r="AG308" t="str">
            <v>jul</v>
          </cell>
        </row>
        <row r="311">
          <cell r="W311" t="str">
            <v>MSV Sales and Margin Monthly Analysis</v>
          </cell>
          <cell r="AD311" t="str">
            <v>MSV Sales and Margin Monthly Analysis</v>
          </cell>
        </row>
        <row r="313">
          <cell r="W313" t="str">
            <v>For the Month Aug-02</v>
          </cell>
          <cell r="AD313" t="str">
            <v>For the Month Aug-02</v>
          </cell>
        </row>
        <row r="315">
          <cell r="X315" t="str">
            <v>Aug-02 Margin Summary w/riskband($000)</v>
          </cell>
          <cell r="AD315" t="str">
            <v>Breakdown of Margin Variation</v>
          </cell>
        </row>
        <row r="317">
          <cell r="X317" t="str">
            <v>Actual</v>
          </cell>
          <cell r="Y317" t="str">
            <v>Estimate</v>
          </cell>
          <cell r="Z317" t="str">
            <v>Difference</v>
          </cell>
          <cell r="AA317" t="str">
            <v>% Variation</v>
          </cell>
        </row>
        <row r="318">
          <cell r="W318" t="str">
            <v>Firm w/tran</v>
          </cell>
          <cell r="X318">
            <v>0</v>
          </cell>
          <cell r="Y318">
            <v>0</v>
          </cell>
          <cell r="Z318">
            <v>0</v>
          </cell>
          <cell r="AA318" t="e">
            <v>#DIV/0!</v>
          </cell>
          <cell r="AC318" t="str">
            <v>FIRM</v>
          </cell>
          <cell r="AD318" t="str">
            <v>Firm margin variation:</v>
          </cell>
          <cell r="AG318">
            <v>0</v>
          </cell>
        </row>
        <row r="319">
          <cell r="W319" t="str">
            <v>TC w/tran</v>
          </cell>
          <cell r="X319">
            <v>0</v>
          </cell>
          <cell r="Y319">
            <v>0</v>
          </cell>
          <cell r="Z319">
            <v>0</v>
          </cell>
          <cell r="AA319" t="e">
            <v>#DIV/0!</v>
          </cell>
        </row>
        <row r="320">
          <cell r="W320" t="str">
            <v>Interr w/tran/Other</v>
          </cell>
          <cell r="X320">
            <v>0</v>
          </cell>
          <cell r="Y320">
            <v>0</v>
          </cell>
          <cell r="Z320">
            <v>0</v>
          </cell>
          <cell r="AA320" t="e">
            <v>#DIV/0!</v>
          </cell>
          <cell r="AD320" t="str">
            <v>Component Variation:</v>
          </cell>
        </row>
        <row r="321">
          <cell r="W321" t="str">
            <v>Total Margin</v>
          </cell>
          <cell r="X321">
            <v>0</v>
          </cell>
          <cell r="Y321">
            <v>0</v>
          </cell>
          <cell r="Z321">
            <v>0</v>
          </cell>
          <cell r="AA321" t="e">
            <v>#DIV/0!</v>
          </cell>
          <cell r="AE321" t="str">
            <v>Volume</v>
          </cell>
          <cell r="AG321" t="e">
            <v>#DIV/0!</v>
          </cell>
        </row>
        <row r="322">
          <cell r="AE322" t="str">
            <v>Pricing</v>
          </cell>
          <cell r="AG322" t="e">
            <v>#DIV/0!</v>
          </cell>
        </row>
        <row r="323">
          <cell r="AE323" t="str">
            <v>Deadband</v>
          </cell>
          <cell r="AG323">
            <v>2</v>
          </cell>
        </row>
        <row r="324">
          <cell r="X324" t="str">
            <v>Aug-02 Margin Summary wo/riskband($000)</v>
          </cell>
          <cell r="AE324" t="str">
            <v>Total Firm Variation:</v>
          </cell>
          <cell r="AG324" t="e">
            <v>#DIV/0!</v>
          </cell>
        </row>
        <row r="326">
          <cell r="X326" t="str">
            <v>Actual</v>
          </cell>
          <cell r="Y326" t="str">
            <v>Estimate</v>
          </cell>
          <cell r="Z326" t="str">
            <v>Difference</v>
          </cell>
          <cell r="AA326" t="str">
            <v>% Variation</v>
          </cell>
          <cell r="AC326" t="str">
            <v>TC</v>
          </cell>
          <cell r="AD326" t="str">
            <v>TC margin variation:</v>
          </cell>
          <cell r="AG326">
            <v>0</v>
          </cell>
        </row>
        <row r="327">
          <cell r="W327" t="str">
            <v>Firm w/tran</v>
          </cell>
          <cell r="X327">
            <v>26160.719000000001</v>
          </cell>
          <cell r="Y327">
            <v>0</v>
          </cell>
          <cell r="Z327">
            <v>26160.719000000001</v>
          </cell>
          <cell r="AA327" t="e">
            <v>#DIV/0!</v>
          </cell>
        </row>
        <row r="328">
          <cell r="W328" t="str">
            <v>TC w/tran</v>
          </cell>
          <cell r="X328">
            <v>0</v>
          </cell>
          <cell r="Y328">
            <v>0</v>
          </cell>
          <cell r="Z328">
            <v>0</v>
          </cell>
          <cell r="AA328" t="e">
            <v>#DIV/0!</v>
          </cell>
          <cell r="AD328" t="str">
            <v>Component Variation:</v>
          </cell>
        </row>
        <row r="329">
          <cell r="W329" t="str">
            <v>Interr w/tran/Other</v>
          </cell>
          <cell r="X329">
            <v>0</v>
          </cell>
          <cell r="Y329">
            <v>0</v>
          </cell>
          <cell r="Z329">
            <v>0</v>
          </cell>
          <cell r="AA329" t="e">
            <v>#DIV/0!</v>
          </cell>
          <cell r="AE329" t="str">
            <v>Volume</v>
          </cell>
          <cell r="AG329" t="e">
            <v>#DIV/0!</v>
          </cell>
        </row>
        <row r="330">
          <cell r="W330" t="str">
            <v>Total Margin</v>
          </cell>
          <cell r="X330">
            <v>26160.719000000001</v>
          </cell>
          <cell r="Y330">
            <v>0</v>
          </cell>
          <cell r="Z330">
            <v>26160.719000000001</v>
          </cell>
          <cell r="AA330" t="e">
            <v>#DIV/0!</v>
          </cell>
          <cell r="AE330" t="str">
            <v>Pricing</v>
          </cell>
          <cell r="AG330" t="e">
            <v>#DIV/0!</v>
          </cell>
        </row>
        <row r="331">
          <cell r="AE331" t="str">
            <v>Total TC Variation:</v>
          </cell>
          <cell r="AG331" t="e">
            <v>#DIV/0!</v>
          </cell>
        </row>
        <row r="334">
          <cell r="X334" t="str">
            <v>Aug-02 Sales/Tran Summary wo/riskband (Mdt)</v>
          </cell>
          <cell r="AC334" t="str">
            <v>INTERR</v>
          </cell>
          <cell r="AD334" t="str">
            <v>Interr margin variation:</v>
          </cell>
          <cell r="AG334">
            <v>0</v>
          </cell>
        </row>
        <row r="336">
          <cell r="X336" t="str">
            <v>Actual</v>
          </cell>
          <cell r="Y336" t="str">
            <v>Estimate</v>
          </cell>
          <cell r="Z336" t="str">
            <v>Difference</v>
          </cell>
          <cell r="AA336" t="str">
            <v>% Variation</v>
          </cell>
          <cell r="AD336" t="str">
            <v>Component Variation:</v>
          </cell>
        </row>
        <row r="337">
          <cell r="W337" t="str">
            <v>Firm w/tran normalized</v>
          </cell>
          <cell r="X337">
            <v>0</v>
          </cell>
          <cell r="Y337">
            <v>0</v>
          </cell>
          <cell r="Z337">
            <v>0</v>
          </cell>
          <cell r="AA337" t="e">
            <v>#DIV/0!</v>
          </cell>
          <cell r="AE337" t="str">
            <v>Volume</v>
          </cell>
          <cell r="AG337" t="e">
            <v>#DIV/0!</v>
          </cell>
        </row>
        <row r="338">
          <cell r="W338" t="str">
            <v>TC w/tran</v>
          </cell>
          <cell r="X338">
            <v>0</v>
          </cell>
          <cell r="Y338">
            <v>0</v>
          </cell>
          <cell r="Z338">
            <v>0</v>
          </cell>
          <cell r="AA338" t="e">
            <v>#DIV/0!</v>
          </cell>
          <cell r="AE338" t="str">
            <v>Pricing</v>
          </cell>
          <cell r="AG338" t="e">
            <v>#DIV/0!</v>
          </cell>
        </row>
        <row r="339">
          <cell r="W339" t="str">
            <v>Interr w/tran/Other</v>
          </cell>
          <cell r="X339">
            <v>0</v>
          </cell>
          <cell r="Y339">
            <v>0</v>
          </cell>
          <cell r="Z339">
            <v>0</v>
          </cell>
          <cell r="AA339" t="e">
            <v>#DIV/0!</v>
          </cell>
          <cell r="AE339" t="str">
            <v>Total Interr Variation:</v>
          </cell>
          <cell r="AG339" t="e">
            <v>#DIV/0!</v>
          </cell>
        </row>
        <row r="340">
          <cell r="W340" t="str">
            <v>Total Sales/tran</v>
          </cell>
          <cell r="X340">
            <v>0</v>
          </cell>
          <cell r="Y340">
            <v>0</v>
          </cell>
          <cell r="Z340">
            <v>0</v>
          </cell>
          <cell r="AA340" t="e">
            <v>#DIV/0!</v>
          </cell>
        </row>
        <row r="342">
          <cell r="AC342" t="str">
            <v>Note: Margins include Billed+Unbilled and Transportation</v>
          </cell>
        </row>
        <row r="343">
          <cell r="X343" t="str">
            <v>Aug-02 Avg Unit Margin Comparison wo/riskband</v>
          </cell>
        </row>
        <row r="345">
          <cell r="X345" t="str">
            <v>Actual</v>
          </cell>
          <cell r="Y345" t="str">
            <v>Estimate</v>
          </cell>
          <cell r="Z345" t="str">
            <v>Difference</v>
          </cell>
          <cell r="AA345" t="str">
            <v>% Variation</v>
          </cell>
        </row>
        <row r="346">
          <cell r="W346" t="str">
            <v>Firm w/tran</v>
          </cell>
          <cell r="X346" t="e">
            <v>#DIV/0!</v>
          </cell>
          <cell r="Y346" t="e">
            <v>#DIV/0!</v>
          </cell>
          <cell r="Z346" t="e">
            <v>#DIV/0!</v>
          </cell>
          <cell r="AA346" t="e">
            <v>#DIV/0!</v>
          </cell>
        </row>
        <row r="347">
          <cell r="W347" t="str">
            <v>TC w/tran</v>
          </cell>
          <cell r="X347" t="e">
            <v>#DIV/0!</v>
          </cell>
          <cell r="Y347" t="e">
            <v>#DIV/0!</v>
          </cell>
          <cell r="Z347" t="e">
            <v>#DIV/0!</v>
          </cell>
          <cell r="AA347" t="e">
            <v>#DIV/0!</v>
          </cell>
        </row>
        <row r="348">
          <cell r="W348" t="str">
            <v>Interr w/tran/Other</v>
          </cell>
          <cell r="X348" t="e">
            <v>#DIV/0!</v>
          </cell>
          <cell r="Y348" t="e">
            <v>#DIV/0!</v>
          </cell>
          <cell r="Z348" t="e">
            <v>#DIV/0!</v>
          </cell>
          <cell r="AA348" t="e">
            <v>#DIV/0!</v>
          </cell>
        </row>
        <row r="349">
          <cell r="W349" t="str">
            <v>Total</v>
          </cell>
          <cell r="X349" t="e">
            <v>#DIV/0!</v>
          </cell>
          <cell r="Y349" t="e">
            <v>#DIV/0!</v>
          </cell>
          <cell r="Z349" t="e">
            <v>#DIV/0!</v>
          </cell>
          <cell r="AA349" t="e">
            <v>#DIV/0!</v>
          </cell>
        </row>
        <row r="351">
          <cell r="W351" t="str">
            <v>Note: Margins include Billed+Unbilled and Transportation</v>
          </cell>
          <cell r="AG351" t="str">
            <v>aug</v>
          </cell>
        </row>
        <row r="354">
          <cell r="W354" t="str">
            <v>MSV Sales and Margin Monthly Analysis</v>
          </cell>
          <cell r="AD354" t="str">
            <v>MSV Sales and Margin Monthly Analysis</v>
          </cell>
        </row>
        <row r="356">
          <cell r="W356" t="str">
            <v>For the Month Sep-02</v>
          </cell>
          <cell r="AD356" t="str">
            <v>For the Month Sep-02</v>
          </cell>
        </row>
        <row r="358">
          <cell r="X358" t="str">
            <v>Sep-02 Margin Summary w/riskband($000)</v>
          </cell>
          <cell r="AD358" t="str">
            <v>Breakdown of Margin Variation</v>
          </cell>
        </row>
        <row r="360">
          <cell r="X360" t="str">
            <v>Actual</v>
          </cell>
          <cell r="Y360" t="str">
            <v>Estimate</v>
          </cell>
          <cell r="Z360" t="str">
            <v>Difference</v>
          </cell>
          <cell r="AA360" t="str">
            <v>% Variation</v>
          </cell>
        </row>
        <row r="361">
          <cell r="W361" t="str">
            <v>Firm w/tran</v>
          </cell>
          <cell r="X361">
            <v>0</v>
          </cell>
          <cell r="Y361">
            <v>0</v>
          </cell>
          <cell r="Z361">
            <v>0</v>
          </cell>
          <cell r="AA361" t="e">
            <v>#DIV/0!</v>
          </cell>
          <cell r="AC361" t="str">
            <v>FIRM</v>
          </cell>
          <cell r="AD361" t="str">
            <v>Firm margin variation:</v>
          </cell>
          <cell r="AG361">
            <v>0</v>
          </cell>
        </row>
        <row r="362">
          <cell r="W362" t="str">
            <v>TC w/tran</v>
          </cell>
          <cell r="X362">
            <v>0</v>
          </cell>
          <cell r="Y362">
            <v>0</v>
          </cell>
          <cell r="Z362">
            <v>0</v>
          </cell>
          <cell r="AA362" t="e">
            <v>#DIV/0!</v>
          </cell>
        </row>
        <row r="363">
          <cell r="W363" t="str">
            <v>Interr w/tran/Other</v>
          </cell>
          <cell r="X363">
            <v>0</v>
          </cell>
          <cell r="Y363">
            <v>0</v>
          </cell>
          <cell r="Z363">
            <v>0</v>
          </cell>
          <cell r="AA363" t="e">
            <v>#DIV/0!</v>
          </cell>
          <cell r="AD363" t="str">
            <v>Component Variation:</v>
          </cell>
        </row>
        <row r="364">
          <cell r="W364" t="str">
            <v>Total Margin</v>
          </cell>
          <cell r="X364">
            <v>0</v>
          </cell>
          <cell r="Y364">
            <v>0</v>
          </cell>
          <cell r="Z364">
            <v>0</v>
          </cell>
          <cell r="AA364" t="e">
            <v>#DIV/0!</v>
          </cell>
          <cell r="AE364" t="str">
            <v>Volume</v>
          </cell>
          <cell r="AG364" t="e">
            <v>#DIV/0!</v>
          </cell>
        </row>
        <row r="365">
          <cell r="AE365" t="str">
            <v>Pricing</v>
          </cell>
          <cell r="AG365" t="e">
            <v>#DIV/0!</v>
          </cell>
        </row>
        <row r="366">
          <cell r="AE366" t="str">
            <v>Deadband</v>
          </cell>
          <cell r="AG366">
            <v>0</v>
          </cell>
        </row>
        <row r="367">
          <cell r="X367" t="str">
            <v>Sep-02 Margin Summary wo/riskband($000)</v>
          </cell>
          <cell r="AE367" t="str">
            <v>Total Firm Variation:</v>
          </cell>
          <cell r="AG367" t="e">
            <v>#DIV/0!</v>
          </cell>
        </row>
        <row r="369">
          <cell r="X369" t="str">
            <v>Actual</v>
          </cell>
          <cell r="Y369" t="str">
            <v>Estimate</v>
          </cell>
          <cell r="Z369" t="str">
            <v>Difference</v>
          </cell>
          <cell r="AA369" t="str">
            <v>% Variation</v>
          </cell>
          <cell r="AC369" t="str">
            <v>TC</v>
          </cell>
          <cell r="AD369" t="str">
            <v>TC margin variation:</v>
          </cell>
          <cell r="AG369">
            <v>0</v>
          </cell>
        </row>
        <row r="370">
          <cell r="W370" t="str">
            <v>Firm w/tran</v>
          </cell>
          <cell r="X370">
            <v>24085</v>
          </cell>
          <cell r="Y370">
            <v>0</v>
          </cell>
          <cell r="Z370">
            <v>24085</v>
          </cell>
          <cell r="AA370" t="e">
            <v>#DIV/0!</v>
          </cell>
        </row>
        <row r="371">
          <cell r="W371" t="str">
            <v>TC w/tran</v>
          </cell>
          <cell r="X371">
            <v>0</v>
          </cell>
          <cell r="Y371">
            <v>0</v>
          </cell>
          <cell r="Z371">
            <v>0</v>
          </cell>
          <cell r="AA371" t="e">
            <v>#DIV/0!</v>
          </cell>
          <cell r="AD371" t="str">
            <v>Component Variation:</v>
          </cell>
        </row>
        <row r="372">
          <cell r="W372" t="str">
            <v>Interr w/tran/Other</v>
          </cell>
          <cell r="X372">
            <v>0</v>
          </cell>
          <cell r="Y372">
            <v>0</v>
          </cell>
          <cell r="Z372">
            <v>0</v>
          </cell>
          <cell r="AA372" t="e">
            <v>#DIV/0!</v>
          </cell>
          <cell r="AE372" t="str">
            <v>Volume</v>
          </cell>
          <cell r="AG372" t="e">
            <v>#DIV/0!</v>
          </cell>
        </row>
        <row r="373">
          <cell r="W373" t="str">
            <v>Total Margin</v>
          </cell>
          <cell r="X373">
            <v>24085</v>
          </cell>
          <cell r="Y373">
            <v>0</v>
          </cell>
          <cell r="Z373">
            <v>24085</v>
          </cell>
          <cell r="AA373" t="e">
            <v>#DIV/0!</v>
          </cell>
          <cell r="AE373" t="str">
            <v>Pricing</v>
          </cell>
          <cell r="AG373" t="e">
            <v>#DIV/0!</v>
          </cell>
        </row>
        <row r="374">
          <cell r="AE374" t="str">
            <v>Total TC Variation:</v>
          </cell>
          <cell r="AG374" t="e">
            <v>#DIV/0!</v>
          </cell>
        </row>
        <row r="377">
          <cell r="X377" t="str">
            <v>Sep-02 Sales/Tran Summary wo/riskband (Mdt)</v>
          </cell>
          <cell r="AC377" t="str">
            <v>INTERR</v>
          </cell>
          <cell r="AD377" t="str">
            <v>Interr margin variation:</v>
          </cell>
          <cell r="AG377">
            <v>0</v>
          </cell>
        </row>
        <row r="379">
          <cell r="X379" t="str">
            <v>Actual</v>
          </cell>
          <cell r="Y379" t="str">
            <v>Estimate</v>
          </cell>
          <cell r="Z379" t="str">
            <v>Difference</v>
          </cell>
          <cell r="AA379" t="str">
            <v>% Variation</v>
          </cell>
          <cell r="AD379" t="str">
            <v>Component Variation:</v>
          </cell>
        </row>
        <row r="380">
          <cell r="W380" t="str">
            <v>Firm w/tran normalized</v>
          </cell>
          <cell r="X380">
            <v>0</v>
          </cell>
          <cell r="Y380">
            <v>0</v>
          </cell>
          <cell r="Z380">
            <v>0</v>
          </cell>
          <cell r="AA380" t="e">
            <v>#DIV/0!</v>
          </cell>
          <cell r="AE380" t="str">
            <v>Volume</v>
          </cell>
          <cell r="AG380" t="e">
            <v>#DIV/0!</v>
          </cell>
        </row>
        <row r="381">
          <cell r="W381" t="str">
            <v>TC w/tran</v>
          </cell>
          <cell r="X381">
            <v>0</v>
          </cell>
          <cell r="Y381">
            <v>0</v>
          </cell>
          <cell r="Z381">
            <v>0</v>
          </cell>
          <cell r="AA381" t="e">
            <v>#DIV/0!</v>
          </cell>
          <cell r="AE381" t="str">
            <v>Pricing</v>
          </cell>
          <cell r="AG381" t="e">
            <v>#DIV/0!</v>
          </cell>
        </row>
        <row r="382">
          <cell r="W382" t="str">
            <v>Interr w/tran/Other</v>
          </cell>
          <cell r="X382">
            <v>0</v>
          </cell>
          <cell r="Y382">
            <v>0</v>
          </cell>
          <cell r="Z382">
            <v>0</v>
          </cell>
          <cell r="AA382" t="e">
            <v>#DIV/0!</v>
          </cell>
          <cell r="AE382" t="str">
            <v>Total Interr Variation:</v>
          </cell>
          <cell r="AG382" t="e">
            <v>#DIV/0!</v>
          </cell>
        </row>
        <row r="383">
          <cell r="W383" t="str">
            <v>Total Sales/tran</v>
          </cell>
          <cell r="X383">
            <v>0</v>
          </cell>
          <cell r="Y383">
            <v>0</v>
          </cell>
          <cell r="Z383">
            <v>0</v>
          </cell>
          <cell r="AA383" t="e">
            <v>#DIV/0!</v>
          </cell>
        </row>
        <row r="385">
          <cell r="AC385" t="str">
            <v>Note: Margins include Billed+Unbilled and Transportation</v>
          </cell>
        </row>
        <row r="386">
          <cell r="X386" t="str">
            <v>Sep-02 Avg Unit Margin Comparison wo/riskband</v>
          </cell>
        </row>
        <row r="388">
          <cell r="X388" t="str">
            <v>Actual</v>
          </cell>
          <cell r="Y388" t="str">
            <v>Estimate</v>
          </cell>
          <cell r="Z388" t="str">
            <v>Difference</v>
          </cell>
          <cell r="AA388" t="str">
            <v>% Variation</v>
          </cell>
        </row>
        <row r="389">
          <cell r="W389" t="str">
            <v>Firm w/tran</v>
          </cell>
          <cell r="X389" t="e">
            <v>#DIV/0!</v>
          </cell>
          <cell r="Y389" t="e">
            <v>#DIV/0!</v>
          </cell>
          <cell r="Z389" t="e">
            <v>#DIV/0!</v>
          </cell>
          <cell r="AA389" t="e">
            <v>#DIV/0!</v>
          </cell>
        </row>
        <row r="390">
          <cell r="W390" t="str">
            <v>TC w/tran</v>
          </cell>
          <cell r="X390" t="e">
            <v>#DIV/0!</v>
          </cell>
          <cell r="Y390" t="e">
            <v>#DIV/0!</v>
          </cell>
          <cell r="Z390" t="e">
            <v>#DIV/0!</v>
          </cell>
          <cell r="AA390" t="e">
            <v>#DIV/0!</v>
          </cell>
        </row>
        <row r="391">
          <cell r="W391" t="str">
            <v>Interr w/tran/Other</v>
          </cell>
          <cell r="X391" t="e">
            <v>#DIV/0!</v>
          </cell>
          <cell r="Y391" t="e">
            <v>#DIV/0!</v>
          </cell>
          <cell r="Z391" t="e">
            <v>#DIV/0!</v>
          </cell>
          <cell r="AA391" t="e">
            <v>#DIV/0!</v>
          </cell>
        </row>
        <row r="392">
          <cell r="W392" t="str">
            <v>Total</v>
          </cell>
          <cell r="X392" t="e">
            <v>#DIV/0!</v>
          </cell>
          <cell r="Y392" t="e">
            <v>#DIV/0!</v>
          </cell>
          <cell r="Z392" t="e">
            <v>#DIV/0!</v>
          </cell>
          <cell r="AA392" t="e">
            <v>#DIV/0!</v>
          </cell>
        </row>
        <row r="394">
          <cell r="W394" t="str">
            <v>Note: Margins include Billed+Unbilled and Transportation</v>
          </cell>
          <cell r="AG394" t="str">
            <v>sep</v>
          </cell>
        </row>
        <row r="396">
          <cell r="W396" t="str">
            <v>MSV Sales and Margin Monthly Analysis</v>
          </cell>
          <cell r="AD396" t="str">
            <v>MSV Sales and Margin Monthly Analysis</v>
          </cell>
        </row>
        <row r="398">
          <cell r="W398" t="str">
            <v>For the Month Oct-02</v>
          </cell>
          <cell r="AD398" t="str">
            <v>For the Month Oct-02</v>
          </cell>
        </row>
        <row r="400">
          <cell r="X400" t="str">
            <v>Oct-02 Margin Summary w/riskband($000)</v>
          </cell>
          <cell r="AD400" t="str">
            <v>Breakdown of Margin Variation</v>
          </cell>
        </row>
        <row r="402">
          <cell r="X402" t="str">
            <v>Actual</v>
          </cell>
          <cell r="Y402" t="str">
            <v>Estimate</v>
          </cell>
          <cell r="Z402" t="str">
            <v>Difference</v>
          </cell>
          <cell r="AA402" t="str">
            <v>% Variation</v>
          </cell>
        </row>
        <row r="403">
          <cell r="W403" t="str">
            <v>Firm w/tran</v>
          </cell>
          <cell r="X403">
            <v>0</v>
          </cell>
          <cell r="Y403">
            <v>0</v>
          </cell>
          <cell r="Z403">
            <v>0</v>
          </cell>
          <cell r="AA403" t="e">
            <v>#DIV/0!</v>
          </cell>
          <cell r="AC403" t="str">
            <v>FIRM</v>
          </cell>
          <cell r="AD403" t="str">
            <v>Firm margin variation:</v>
          </cell>
          <cell r="AG403">
            <v>0</v>
          </cell>
        </row>
        <row r="404">
          <cell r="W404" t="str">
            <v>TC w/tran</v>
          </cell>
          <cell r="X404">
            <v>0</v>
          </cell>
          <cell r="Y404">
            <v>0</v>
          </cell>
          <cell r="Z404">
            <v>0</v>
          </cell>
          <cell r="AA404" t="e">
            <v>#DIV/0!</v>
          </cell>
        </row>
        <row r="405">
          <cell r="W405" t="str">
            <v>Interr w/tran/Other</v>
          </cell>
          <cell r="X405">
            <v>0</v>
          </cell>
          <cell r="Y405">
            <v>0</v>
          </cell>
          <cell r="Z405">
            <v>0</v>
          </cell>
          <cell r="AA405" t="e">
            <v>#DIV/0!</v>
          </cell>
          <cell r="AD405" t="str">
            <v>Component Variation:</v>
          </cell>
        </row>
        <row r="406">
          <cell r="W406" t="str">
            <v>Total Margin</v>
          </cell>
          <cell r="X406">
            <v>0</v>
          </cell>
          <cell r="Y406">
            <v>0</v>
          </cell>
          <cell r="Z406">
            <v>0</v>
          </cell>
          <cell r="AA406" t="e">
            <v>#DIV/0!</v>
          </cell>
          <cell r="AE406" t="str">
            <v>Volume</v>
          </cell>
          <cell r="AG406" t="e">
            <v>#DIV/0!</v>
          </cell>
        </row>
        <row r="407">
          <cell r="AE407" t="str">
            <v>Pricing</v>
          </cell>
          <cell r="AG407" t="e">
            <v>#DIV/0!</v>
          </cell>
        </row>
        <row r="408">
          <cell r="AE408" t="str">
            <v>Deadband</v>
          </cell>
          <cell r="AG408">
            <v>576</v>
          </cell>
        </row>
        <row r="409">
          <cell r="X409" t="str">
            <v>Oct-02 Margin Summary wo/riskband($000)</v>
          </cell>
          <cell r="AE409" t="str">
            <v>Total Firm Variation:</v>
          </cell>
          <cell r="AG409" t="e">
            <v>#DIV/0!</v>
          </cell>
        </row>
        <row r="411">
          <cell r="X411" t="str">
            <v>Actual</v>
          </cell>
          <cell r="Y411" t="str">
            <v>Estimate</v>
          </cell>
          <cell r="Z411" t="str">
            <v>Difference</v>
          </cell>
          <cell r="AA411" t="str">
            <v>% Variation</v>
          </cell>
          <cell r="AC411" t="str">
            <v>TC</v>
          </cell>
          <cell r="AD411" t="str">
            <v>TC margin variation:</v>
          </cell>
          <cell r="AG411">
            <v>0</v>
          </cell>
        </row>
        <row r="412">
          <cell r="W412" t="str">
            <v>Firm w/tran</v>
          </cell>
          <cell r="X412">
            <v>39567</v>
          </cell>
          <cell r="Y412">
            <v>0</v>
          </cell>
          <cell r="Z412">
            <v>39567</v>
          </cell>
          <cell r="AA412" t="e">
            <v>#DIV/0!</v>
          </cell>
        </row>
        <row r="413">
          <cell r="W413" t="str">
            <v>TC w/tran</v>
          </cell>
          <cell r="X413">
            <v>0</v>
          </cell>
          <cell r="Y413">
            <v>0</v>
          </cell>
          <cell r="Z413">
            <v>0</v>
          </cell>
          <cell r="AA413" t="e">
            <v>#DIV/0!</v>
          </cell>
          <cell r="AD413" t="str">
            <v>Component Variation:</v>
          </cell>
        </row>
        <row r="414">
          <cell r="W414" t="str">
            <v>Interr w/tran/Other</v>
          </cell>
          <cell r="X414">
            <v>0</v>
          </cell>
          <cell r="Y414">
            <v>0</v>
          </cell>
          <cell r="Z414">
            <v>0</v>
          </cell>
          <cell r="AA414" t="e">
            <v>#DIV/0!</v>
          </cell>
          <cell r="AE414" t="str">
            <v>Volume</v>
          </cell>
          <cell r="AG414" t="e">
            <v>#DIV/0!</v>
          </cell>
        </row>
        <row r="415">
          <cell r="W415" t="str">
            <v>Total Margin</v>
          </cell>
          <cell r="X415">
            <v>39567</v>
          </cell>
          <cell r="Y415">
            <v>0</v>
          </cell>
          <cell r="Z415">
            <v>39567</v>
          </cell>
          <cell r="AA415" t="e">
            <v>#DIV/0!</v>
          </cell>
          <cell r="AE415" t="str">
            <v>Pricing</v>
          </cell>
          <cell r="AG415" t="e">
            <v>#DIV/0!</v>
          </cell>
        </row>
        <row r="416">
          <cell r="AE416" t="str">
            <v>Total TC Variation:</v>
          </cell>
          <cell r="AG416" t="e">
            <v>#DIV/0!</v>
          </cell>
        </row>
        <row r="419">
          <cell r="X419" t="str">
            <v>Oct-02 Sales/Tran Summary wo/riskband (Mdt)</v>
          </cell>
          <cell r="AC419" t="str">
            <v>INTERR</v>
          </cell>
          <cell r="AD419" t="str">
            <v>Interr margin variation:</v>
          </cell>
          <cell r="AG419">
            <v>0</v>
          </cell>
        </row>
        <row r="421">
          <cell r="X421" t="str">
            <v>Actual</v>
          </cell>
          <cell r="Y421" t="str">
            <v>Estimate</v>
          </cell>
          <cell r="Z421" t="str">
            <v>Difference</v>
          </cell>
          <cell r="AA421" t="str">
            <v>% Variation</v>
          </cell>
          <cell r="AD421" t="str">
            <v>Component Variation:</v>
          </cell>
        </row>
        <row r="422">
          <cell r="W422" t="str">
            <v>Firm w/tran normalized</v>
          </cell>
          <cell r="X422">
            <v>0</v>
          </cell>
          <cell r="Y422">
            <v>0</v>
          </cell>
          <cell r="Z422">
            <v>0</v>
          </cell>
          <cell r="AA422" t="e">
            <v>#DIV/0!</v>
          </cell>
          <cell r="AE422" t="str">
            <v>Volume</v>
          </cell>
          <cell r="AG422" t="e">
            <v>#DIV/0!</v>
          </cell>
        </row>
        <row r="423">
          <cell r="W423" t="str">
            <v>TC w/tran</v>
          </cell>
          <cell r="X423">
            <v>0</v>
          </cell>
          <cell r="Y423">
            <v>0</v>
          </cell>
          <cell r="Z423">
            <v>0</v>
          </cell>
          <cell r="AA423" t="e">
            <v>#DIV/0!</v>
          </cell>
          <cell r="AE423" t="str">
            <v>Pricing</v>
          </cell>
          <cell r="AG423" t="e">
            <v>#DIV/0!</v>
          </cell>
        </row>
        <row r="424">
          <cell r="W424" t="str">
            <v>Interr w/tran/Other</v>
          </cell>
          <cell r="X424">
            <v>0</v>
          </cell>
          <cell r="Y424">
            <v>0</v>
          </cell>
          <cell r="Z424">
            <v>0</v>
          </cell>
          <cell r="AA424" t="e">
            <v>#DIV/0!</v>
          </cell>
          <cell r="AE424" t="str">
            <v>Total Interr Variation:</v>
          </cell>
          <cell r="AG424" t="e">
            <v>#DIV/0!</v>
          </cell>
        </row>
        <row r="425">
          <cell r="W425" t="str">
            <v>Total Sales/tran</v>
          </cell>
          <cell r="X425">
            <v>0</v>
          </cell>
          <cell r="Y425">
            <v>0</v>
          </cell>
          <cell r="Z425">
            <v>0</v>
          </cell>
          <cell r="AA425" t="e">
            <v>#DIV/0!</v>
          </cell>
        </row>
        <row r="427">
          <cell r="AC427" t="str">
            <v>Note: Margins include Billed+Unbilled and Transportation</v>
          </cell>
        </row>
        <row r="428">
          <cell r="X428" t="str">
            <v>Oct-02 Avg Unit Margin Comparison wo/riskband</v>
          </cell>
        </row>
        <row r="430">
          <cell r="X430" t="str">
            <v>Actual</v>
          </cell>
          <cell r="Y430" t="str">
            <v>Estimate</v>
          </cell>
          <cell r="Z430" t="str">
            <v>Difference</v>
          </cell>
          <cell r="AA430" t="str">
            <v>% Variation</v>
          </cell>
        </row>
        <row r="431">
          <cell r="W431" t="str">
            <v>Firm w/tran</v>
          </cell>
          <cell r="X431" t="e">
            <v>#DIV/0!</v>
          </cell>
          <cell r="Y431" t="e">
            <v>#DIV/0!</v>
          </cell>
          <cell r="Z431" t="e">
            <v>#DIV/0!</v>
          </cell>
          <cell r="AA431" t="e">
            <v>#DIV/0!</v>
          </cell>
        </row>
        <row r="432">
          <cell r="W432" t="str">
            <v>TC w/tran</v>
          </cell>
          <cell r="X432" t="e">
            <v>#DIV/0!</v>
          </cell>
          <cell r="Y432" t="e">
            <v>#DIV/0!</v>
          </cell>
          <cell r="Z432" t="e">
            <v>#DIV/0!</v>
          </cell>
          <cell r="AA432" t="e">
            <v>#DIV/0!</v>
          </cell>
        </row>
        <row r="433">
          <cell r="W433" t="str">
            <v>Interr w/tran/Other</v>
          </cell>
          <cell r="X433" t="e">
            <v>#DIV/0!</v>
          </cell>
          <cell r="Y433" t="e">
            <v>#DIV/0!</v>
          </cell>
          <cell r="Z433" t="e">
            <v>#DIV/0!</v>
          </cell>
          <cell r="AA433" t="e">
            <v>#DIV/0!</v>
          </cell>
        </row>
        <row r="434">
          <cell r="W434" t="str">
            <v>Total</v>
          </cell>
          <cell r="X434" t="e">
            <v>#DIV/0!</v>
          </cell>
          <cell r="Y434" t="e">
            <v>#DIV/0!</v>
          </cell>
          <cell r="Z434" t="e">
            <v>#DIV/0!</v>
          </cell>
          <cell r="AA434" t="e">
            <v>#DIV/0!</v>
          </cell>
        </row>
        <row r="436">
          <cell r="W436" t="str">
            <v>Note: Margins include Billed+Unbilled and Transportation</v>
          </cell>
          <cell r="AG436" t="str">
            <v>"Oct"</v>
          </cell>
        </row>
        <row r="438">
          <cell r="W438" t="str">
            <v>MSV Sales and Margin Monthly Analysis</v>
          </cell>
          <cell r="AD438" t="str">
            <v>MSV Sales and Margin Monthly Analysis</v>
          </cell>
        </row>
        <row r="440">
          <cell r="W440" t="str">
            <v>For the Month Nov-02</v>
          </cell>
          <cell r="AD440" t="str">
            <v>For the Month Nov-02</v>
          </cell>
        </row>
        <row r="442">
          <cell r="X442" t="str">
            <v>Nov-02 Margin Summary w/riskband($000)</v>
          </cell>
          <cell r="AD442" t="str">
            <v>Breakdown of Margin Variation</v>
          </cell>
        </row>
        <row r="444">
          <cell r="X444" t="str">
            <v>Actual</v>
          </cell>
          <cell r="Y444" t="str">
            <v>Estimate</v>
          </cell>
          <cell r="Z444" t="str">
            <v>Difference</v>
          </cell>
          <cell r="AA444" t="str">
            <v>% Variation</v>
          </cell>
        </row>
        <row r="445">
          <cell r="W445" t="str">
            <v>Firm w/tran</v>
          </cell>
          <cell r="X445">
            <v>0</v>
          </cell>
          <cell r="Y445">
            <v>0</v>
          </cell>
          <cell r="Z445">
            <v>0</v>
          </cell>
          <cell r="AA445" t="e">
            <v>#DIV/0!</v>
          </cell>
          <cell r="AC445" t="str">
            <v>FIRM</v>
          </cell>
          <cell r="AD445" t="str">
            <v>Firm margin variation:</v>
          </cell>
          <cell r="AG445">
            <v>0</v>
          </cell>
        </row>
        <row r="446">
          <cell r="W446" t="str">
            <v>TC w/tran</v>
          </cell>
          <cell r="X446">
            <v>0</v>
          </cell>
          <cell r="Y446">
            <v>0</v>
          </cell>
          <cell r="Z446">
            <v>0</v>
          </cell>
          <cell r="AA446" t="e">
            <v>#DIV/0!</v>
          </cell>
        </row>
        <row r="447">
          <cell r="W447" t="str">
            <v>Interr w/tran/Other</v>
          </cell>
          <cell r="X447">
            <v>0</v>
          </cell>
          <cell r="Y447">
            <v>0</v>
          </cell>
          <cell r="Z447">
            <v>0</v>
          </cell>
          <cell r="AA447" t="e">
            <v>#DIV/0!</v>
          </cell>
          <cell r="AD447" t="str">
            <v>Component Variation:</v>
          </cell>
        </row>
        <row r="448">
          <cell r="W448" t="str">
            <v>Total Margin</v>
          </cell>
          <cell r="X448">
            <v>0</v>
          </cell>
          <cell r="Y448">
            <v>0</v>
          </cell>
          <cell r="Z448">
            <v>0</v>
          </cell>
          <cell r="AA448" t="e">
            <v>#DIV/0!</v>
          </cell>
          <cell r="AE448" t="str">
            <v>Volume</v>
          </cell>
          <cell r="AG448" t="e">
            <v>#DIV/0!</v>
          </cell>
        </row>
        <row r="449">
          <cell r="AE449" t="str">
            <v>Pricing</v>
          </cell>
          <cell r="AG449" t="e">
            <v>#DIV/0!</v>
          </cell>
        </row>
        <row r="450">
          <cell r="AE450" t="str">
            <v>Deadband</v>
          </cell>
          <cell r="AG450">
            <v>243</v>
          </cell>
        </row>
        <row r="451">
          <cell r="X451" t="str">
            <v>Nov-02 Margin Summary wo/riskband($000)</v>
          </cell>
          <cell r="AE451" t="str">
            <v>Total Firm Variation:</v>
          </cell>
          <cell r="AG451" t="e">
            <v>#DIV/0!</v>
          </cell>
        </row>
        <row r="453">
          <cell r="X453" t="str">
            <v>Actual</v>
          </cell>
          <cell r="Y453" t="str">
            <v>Estimate</v>
          </cell>
          <cell r="Z453" t="str">
            <v>Difference</v>
          </cell>
          <cell r="AA453" t="str">
            <v>% Variation</v>
          </cell>
          <cell r="AC453" t="str">
            <v>TC</v>
          </cell>
          <cell r="AD453" t="str">
            <v>TC margin variation:</v>
          </cell>
          <cell r="AG453">
            <v>0</v>
          </cell>
        </row>
        <row r="454">
          <cell r="W454" t="str">
            <v>Firm w/tran</v>
          </cell>
          <cell r="X454">
            <v>51537</v>
          </cell>
          <cell r="Y454">
            <v>0</v>
          </cell>
          <cell r="Z454">
            <v>51537</v>
          </cell>
          <cell r="AA454" t="e">
            <v>#DIV/0!</v>
          </cell>
        </row>
        <row r="455">
          <cell r="W455" t="str">
            <v>TC w/tran</v>
          </cell>
          <cell r="X455">
            <v>0</v>
          </cell>
          <cell r="Y455">
            <v>0</v>
          </cell>
          <cell r="Z455">
            <v>0</v>
          </cell>
          <cell r="AA455" t="e">
            <v>#DIV/0!</v>
          </cell>
          <cell r="AD455" t="str">
            <v>Component Variation:</v>
          </cell>
        </row>
        <row r="456">
          <cell r="W456" t="str">
            <v>Interr w/tran/Other</v>
          </cell>
          <cell r="X456">
            <v>0</v>
          </cell>
          <cell r="Y456">
            <v>0</v>
          </cell>
          <cell r="Z456">
            <v>0</v>
          </cell>
          <cell r="AA456" t="e">
            <v>#DIV/0!</v>
          </cell>
          <cell r="AE456" t="str">
            <v>Volume</v>
          </cell>
          <cell r="AG456" t="e">
            <v>#DIV/0!</v>
          </cell>
        </row>
        <row r="457">
          <cell r="W457" t="str">
            <v>Total Margin</v>
          </cell>
          <cell r="X457">
            <v>51537</v>
          </cell>
          <cell r="Y457">
            <v>0</v>
          </cell>
          <cell r="Z457">
            <v>51537</v>
          </cell>
          <cell r="AA457" t="e">
            <v>#DIV/0!</v>
          </cell>
          <cell r="AE457" t="str">
            <v>Pricing</v>
          </cell>
          <cell r="AG457" t="e">
            <v>#DIV/0!</v>
          </cell>
        </row>
        <row r="458">
          <cell r="AE458" t="str">
            <v>Total TC Variation:</v>
          </cell>
          <cell r="AG458" t="e">
            <v>#DIV/0!</v>
          </cell>
        </row>
        <row r="461">
          <cell r="X461" t="str">
            <v>Nov-02 Sales/Tran Summary wo/riskband (Mdt)</v>
          </cell>
          <cell r="AC461" t="str">
            <v>INTERR</v>
          </cell>
          <cell r="AD461" t="str">
            <v>Interr margin variation:</v>
          </cell>
          <cell r="AG461">
            <v>0</v>
          </cell>
        </row>
        <row r="463">
          <cell r="X463" t="str">
            <v>Actual</v>
          </cell>
          <cell r="Y463" t="str">
            <v>Estimate</v>
          </cell>
          <cell r="Z463" t="str">
            <v>Difference</v>
          </cell>
          <cell r="AA463" t="str">
            <v>% Variation</v>
          </cell>
          <cell r="AD463" t="str">
            <v>Component Variation:</v>
          </cell>
        </row>
        <row r="464">
          <cell r="W464" t="str">
            <v>Firm w/tran normalized</v>
          </cell>
          <cell r="X464">
            <v>0</v>
          </cell>
          <cell r="Y464">
            <v>0</v>
          </cell>
          <cell r="Z464">
            <v>0</v>
          </cell>
          <cell r="AA464" t="e">
            <v>#DIV/0!</v>
          </cell>
          <cell r="AE464" t="str">
            <v>Volume</v>
          </cell>
          <cell r="AG464" t="e">
            <v>#DIV/0!</v>
          </cell>
        </row>
        <row r="465">
          <cell r="W465" t="str">
            <v>TC w/tran</v>
          </cell>
          <cell r="X465">
            <v>0</v>
          </cell>
          <cell r="Y465">
            <v>0</v>
          </cell>
          <cell r="Z465">
            <v>0</v>
          </cell>
          <cell r="AA465" t="e">
            <v>#DIV/0!</v>
          </cell>
          <cell r="AE465" t="str">
            <v>Pricing</v>
          </cell>
          <cell r="AG465" t="e">
            <v>#DIV/0!</v>
          </cell>
        </row>
        <row r="466">
          <cell r="W466" t="str">
            <v>Interr w/tran/Other</v>
          </cell>
          <cell r="X466">
            <v>0</v>
          </cell>
          <cell r="Y466">
            <v>0</v>
          </cell>
          <cell r="Z466">
            <v>0</v>
          </cell>
          <cell r="AA466" t="e">
            <v>#DIV/0!</v>
          </cell>
          <cell r="AE466" t="str">
            <v>Total Interr Variation:</v>
          </cell>
          <cell r="AG466" t="e">
            <v>#DIV/0!</v>
          </cell>
        </row>
        <row r="467">
          <cell r="W467" t="str">
            <v>Total Sales/tran</v>
          </cell>
          <cell r="X467">
            <v>0</v>
          </cell>
          <cell r="Y467">
            <v>0</v>
          </cell>
          <cell r="Z467">
            <v>0</v>
          </cell>
          <cell r="AA467" t="e">
            <v>#DIV/0!</v>
          </cell>
        </row>
        <row r="469">
          <cell r="AC469" t="str">
            <v>Note: Margins include Billed+Unbilled and Transportation</v>
          </cell>
        </row>
        <row r="470">
          <cell r="X470" t="str">
            <v>Nov-02 Avg Unit Margin Comparison wo/riskband</v>
          </cell>
        </row>
        <row r="472">
          <cell r="X472" t="str">
            <v>Actual</v>
          </cell>
          <cell r="Y472" t="str">
            <v>Estimate</v>
          </cell>
          <cell r="Z472" t="str">
            <v>Difference</v>
          </cell>
          <cell r="AA472" t="str">
            <v>% Variation</v>
          </cell>
        </row>
        <row r="473">
          <cell r="W473" t="str">
            <v>Firm w/tran</v>
          </cell>
          <cell r="X473" t="e">
            <v>#DIV/0!</v>
          </cell>
          <cell r="Y473" t="e">
            <v>#DIV/0!</v>
          </cell>
          <cell r="Z473" t="e">
            <v>#DIV/0!</v>
          </cell>
          <cell r="AA473" t="e">
            <v>#DIV/0!</v>
          </cell>
        </row>
        <row r="474">
          <cell r="W474" t="str">
            <v>TC w/tran</v>
          </cell>
          <cell r="X474" t="e">
            <v>#DIV/0!</v>
          </cell>
          <cell r="Y474" t="e">
            <v>#DIV/0!</v>
          </cell>
          <cell r="Z474" t="e">
            <v>#DIV/0!</v>
          </cell>
          <cell r="AA474" t="e">
            <v>#DIV/0!</v>
          </cell>
        </row>
        <row r="475">
          <cell r="W475" t="str">
            <v>Interr w/tran/Other</v>
          </cell>
          <cell r="X475" t="e">
            <v>#DIV/0!</v>
          </cell>
          <cell r="Y475" t="e">
            <v>#DIV/0!</v>
          </cell>
          <cell r="Z475" t="e">
            <v>#DIV/0!</v>
          </cell>
          <cell r="AA475" t="e">
            <v>#DIV/0!</v>
          </cell>
        </row>
        <row r="476">
          <cell r="W476" t="str">
            <v>Total</v>
          </cell>
          <cell r="X476" t="e">
            <v>#DIV/0!</v>
          </cell>
          <cell r="Y476" t="e">
            <v>#DIV/0!</v>
          </cell>
          <cell r="Z476" t="e">
            <v>#DIV/0!</v>
          </cell>
          <cell r="AA476" t="e">
            <v>#DIV/0!</v>
          </cell>
        </row>
        <row r="478">
          <cell r="W478" t="str">
            <v>Note: Margins include Billed+Unbilled and Transportation</v>
          </cell>
          <cell r="AG478" t="str">
            <v>"nov"</v>
          </cell>
        </row>
        <row r="480">
          <cell r="W480" t="str">
            <v>MSV Sales and Margin Monthly Analysis</v>
          </cell>
          <cell r="AD480" t="str">
            <v>MSV Sales and Margin Monthly Analysis</v>
          </cell>
        </row>
        <row r="482">
          <cell r="W482" t="str">
            <v>For the Month Dec-02</v>
          </cell>
          <cell r="AD482" t="str">
            <v>For the Month Dec-02</v>
          </cell>
        </row>
        <row r="484">
          <cell r="X484" t="str">
            <v>Dec-02 Margin Summary w/riskband($000)</v>
          </cell>
          <cell r="AD484" t="str">
            <v>Breakdown of Margin Variation</v>
          </cell>
        </row>
        <row r="486">
          <cell r="X486" t="str">
            <v>Actual</v>
          </cell>
          <cell r="Y486" t="str">
            <v>Estimate</v>
          </cell>
          <cell r="Z486" t="str">
            <v>Difference</v>
          </cell>
          <cell r="AA486" t="str">
            <v>% Variation</v>
          </cell>
        </row>
        <row r="487">
          <cell r="W487" t="str">
            <v>Firm w/tran</v>
          </cell>
          <cell r="X487">
            <v>0</v>
          </cell>
          <cell r="Y487">
            <v>0</v>
          </cell>
          <cell r="Z487">
            <v>0</v>
          </cell>
          <cell r="AA487" t="e">
            <v>#DIV/0!</v>
          </cell>
          <cell r="AC487" t="str">
            <v>FIRM</v>
          </cell>
          <cell r="AD487" t="str">
            <v>Firm margin variation:</v>
          </cell>
          <cell r="AG487">
            <v>0</v>
          </cell>
        </row>
        <row r="488">
          <cell r="W488" t="str">
            <v>TC w/tran</v>
          </cell>
          <cell r="X488">
            <v>0</v>
          </cell>
          <cell r="Y488">
            <v>0</v>
          </cell>
          <cell r="Z488">
            <v>0</v>
          </cell>
          <cell r="AA488" t="e">
            <v>#DIV/0!</v>
          </cell>
        </row>
        <row r="489">
          <cell r="W489" t="str">
            <v>Interr w/tran/Other</v>
          </cell>
          <cell r="X489">
            <v>0</v>
          </cell>
          <cell r="Y489">
            <v>0</v>
          </cell>
          <cell r="Z489">
            <v>0</v>
          </cell>
          <cell r="AA489" t="e">
            <v>#DIV/0!</v>
          </cell>
          <cell r="AD489" t="str">
            <v>Component Variation:</v>
          </cell>
        </row>
        <row r="490">
          <cell r="W490" t="str">
            <v>Total Margin</v>
          </cell>
          <cell r="X490">
            <v>0</v>
          </cell>
          <cell r="Y490">
            <v>0</v>
          </cell>
          <cell r="Z490">
            <v>0</v>
          </cell>
          <cell r="AA490" t="e">
            <v>#DIV/0!</v>
          </cell>
          <cell r="AE490" t="str">
            <v>Volume</v>
          </cell>
          <cell r="AG490" t="e">
            <v>#DIV/0!</v>
          </cell>
        </row>
        <row r="491">
          <cell r="AE491" t="str">
            <v>Pricing</v>
          </cell>
          <cell r="AG491" t="e">
            <v>#DIV/0!</v>
          </cell>
        </row>
        <row r="492">
          <cell r="AE492" t="str">
            <v>Deadband</v>
          </cell>
          <cell r="AG492">
            <v>133</v>
          </cell>
        </row>
        <row r="493">
          <cell r="X493" t="str">
            <v>Dec-02 Margin Summary wo/riskband($000)</v>
          </cell>
          <cell r="AE493" t="str">
            <v>Total Firm Variation:</v>
          </cell>
          <cell r="AG493" t="e">
            <v>#DIV/0!</v>
          </cell>
        </row>
        <row r="495">
          <cell r="X495" t="str">
            <v>Actual</v>
          </cell>
          <cell r="Y495" t="str">
            <v>Estimate</v>
          </cell>
          <cell r="Z495" t="str">
            <v>Difference</v>
          </cell>
          <cell r="AA495" t="str">
            <v>% Variation</v>
          </cell>
          <cell r="AC495" t="str">
            <v>TC</v>
          </cell>
          <cell r="AD495" t="str">
            <v>TC margin variation:</v>
          </cell>
          <cell r="AG495">
            <v>0</v>
          </cell>
        </row>
        <row r="496">
          <cell r="W496" t="str">
            <v>Firm w/tran</v>
          </cell>
          <cell r="X496">
            <v>72177</v>
          </cell>
          <cell r="Y496">
            <v>0</v>
          </cell>
          <cell r="Z496">
            <v>72177</v>
          </cell>
          <cell r="AA496" t="e">
            <v>#DIV/0!</v>
          </cell>
        </row>
        <row r="497">
          <cell r="W497" t="str">
            <v>TC w/tran</v>
          </cell>
          <cell r="X497">
            <v>0</v>
          </cell>
          <cell r="Y497">
            <v>0</v>
          </cell>
          <cell r="Z497">
            <v>0</v>
          </cell>
          <cell r="AA497" t="e">
            <v>#DIV/0!</v>
          </cell>
          <cell r="AD497" t="str">
            <v>Component Variation:</v>
          </cell>
        </row>
        <row r="498">
          <cell r="W498" t="str">
            <v>Interr w/tran/Other</v>
          </cell>
          <cell r="X498">
            <v>0</v>
          </cell>
          <cell r="Y498">
            <v>0</v>
          </cell>
          <cell r="Z498">
            <v>0</v>
          </cell>
          <cell r="AA498" t="e">
            <v>#DIV/0!</v>
          </cell>
          <cell r="AE498" t="str">
            <v>Volume</v>
          </cell>
          <cell r="AG498" t="e">
            <v>#DIV/0!</v>
          </cell>
        </row>
        <row r="499">
          <cell r="W499" t="str">
            <v>Total Margin</v>
          </cell>
          <cell r="X499">
            <v>72177</v>
          </cell>
          <cell r="Y499">
            <v>0</v>
          </cell>
          <cell r="Z499">
            <v>72177</v>
          </cell>
          <cell r="AA499" t="e">
            <v>#DIV/0!</v>
          </cell>
          <cell r="AE499" t="str">
            <v>Pricing</v>
          </cell>
          <cell r="AG499" t="e">
            <v>#DIV/0!</v>
          </cell>
        </row>
        <row r="500">
          <cell r="AE500" t="str">
            <v>Total TC Variation:</v>
          </cell>
          <cell r="AG500" t="e">
            <v>#DIV/0!</v>
          </cell>
        </row>
        <row r="503">
          <cell r="X503" t="str">
            <v>Dec-02 Sales/Tran Summary wo/riskband (Mdt)</v>
          </cell>
          <cell r="AC503" t="str">
            <v>INTERR</v>
          </cell>
          <cell r="AD503" t="str">
            <v>Interr margin variation:</v>
          </cell>
          <cell r="AG503">
            <v>0</v>
          </cell>
        </row>
        <row r="505">
          <cell r="X505" t="str">
            <v>Actual</v>
          </cell>
          <cell r="Y505" t="str">
            <v>Estimate</v>
          </cell>
          <cell r="Z505" t="str">
            <v>Difference</v>
          </cell>
          <cell r="AA505" t="str">
            <v>% Variation</v>
          </cell>
          <cell r="AD505" t="str">
            <v>Component Variation:</v>
          </cell>
        </row>
        <row r="506">
          <cell r="W506" t="str">
            <v>Firm w/tran normalized</v>
          </cell>
          <cell r="X506">
            <v>0</v>
          </cell>
          <cell r="Y506">
            <v>0</v>
          </cell>
          <cell r="Z506">
            <v>0</v>
          </cell>
          <cell r="AA506" t="e">
            <v>#DIV/0!</v>
          </cell>
          <cell r="AE506" t="str">
            <v>Volume</v>
          </cell>
          <cell r="AG506" t="e">
            <v>#DIV/0!</v>
          </cell>
        </row>
        <row r="507">
          <cell r="W507" t="str">
            <v>TC w/tran</v>
          </cell>
          <cell r="X507">
            <v>0</v>
          </cell>
          <cell r="Y507">
            <v>0</v>
          </cell>
          <cell r="Z507">
            <v>0</v>
          </cell>
          <cell r="AA507" t="e">
            <v>#DIV/0!</v>
          </cell>
          <cell r="AE507" t="str">
            <v>Pricing</v>
          </cell>
          <cell r="AG507" t="e">
            <v>#DIV/0!</v>
          </cell>
        </row>
        <row r="508">
          <cell r="W508" t="str">
            <v>Interr w/tran/Other</v>
          </cell>
          <cell r="X508">
            <v>0</v>
          </cell>
          <cell r="Y508">
            <v>0</v>
          </cell>
          <cell r="Z508">
            <v>0</v>
          </cell>
          <cell r="AA508" t="e">
            <v>#DIV/0!</v>
          </cell>
          <cell r="AE508" t="str">
            <v>Total Interr Variation:</v>
          </cell>
          <cell r="AG508" t="e">
            <v>#DIV/0!</v>
          </cell>
        </row>
        <row r="509">
          <cell r="W509" t="str">
            <v>Total Sales/tran</v>
          </cell>
          <cell r="X509">
            <v>0</v>
          </cell>
          <cell r="Y509">
            <v>0</v>
          </cell>
          <cell r="Z509">
            <v>0</v>
          </cell>
          <cell r="AA509" t="e">
            <v>#DIV/0!</v>
          </cell>
        </row>
        <row r="511">
          <cell r="AC511" t="str">
            <v>Note: Margins include Billed+Unbilled and Transportation</v>
          </cell>
        </row>
        <row r="512">
          <cell r="X512" t="str">
            <v>Dec-02 Avg Unit Margin Comparison wo/riskband</v>
          </cell>
        </row>
        <row r="514">
          <cell r="X514" t="str">
            <v>Actual</v>
          </cell>
          <cell r="Y514" t="str">
            <v>Estimate</v>
          </cell>
          <cell r="Z514" t="str">
            <v>Difference</v>
          </cell>
          <cell r="AA514" t="str">
            <v>% Variation</v>
          </cell>
        </row>
        <row r="515">
          <cell r="W515" t="str">
            <v>Firm w/tran</v>
          </cell>
          <cell r="X515" t="e">
            <v>#DIV/0!</v>
          </cell>
          <cell r="Y515" t="e">
            <v>#DIV/0!</v>
          </cell>
          <cell r="Z515" t="e">
            <v>#DIV/0!</v>
          </cell>
          <cell r="AA515" t="e">
            <v>#DIV/0!</v>
          </cell>
        </row>
        <row r="516">
          <cell r="W516" t="str">
            <v>TC w/tran</v>
          </cell>
          <cell r="X516" t="e">
            <v>#DIV/0!</v>
          </cell>
          <cell r="Y516" t="e">
            <v>#DIV/0!</v>
          </cell>
          <cell r="Z516" t="e">
            <v>#DIV/0!</v>
          </cell>
          <cell r="AA516" t="e">
            <v>#DIV/0!</v>
          </cell>
        </row>
        <row r="517">
          <cell r="W517" t="str">
            <v>Interr w/tran/Other</v>
          </cell>
          <cell r="X517" t="e">
            <v>#DIV/0!</v>
          </cell>
          <cell r="Y517" t="e">
            <v>#DIV/0!</v>
          </cell>
          <cell r="Z517" t="e">
            <v>#DIV/0!</v>
          </cell>
          <cell r="AA517" t="e">
            <v>#DIV/0!</v>
          </cell>
        </row>
        <row r="518">
          <cell r="W518" t="str">
            <v>Total</v>
          </cell>
          <cell r="X518" t="e">
            <v>#DIV/0!</v>
          </cell>
          <cell r="Y518" t="e">
            <v>#DIV/0!</v>
          </cell>
          <cell r="Z518" t="e">
            <v>#DIV/0!</v>
          </cell>
          <cell r="AA518" t="e">
            <v>#DIV/0!</v>
          </cell>
        </row>
        <row r="520">
          <cell r="W520" t="str">
            <v>Note: Margins include Billed+Unbilled and Transportation</v>
          </cell>
          <cell r="AG520" t="str">
            <v>dec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CONTENT"/>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s>
    <sheetDataSet>
      <sheetData sheetId="0" refreshError="1"/>
      <sheetData sheetId="1"/>
      <sheetData sheetId="2"/>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apex for DEC adj"/>
      <sheetName val="Capex for DEC"/>
      <sheetName val="Capex Graph WA"/>
      <sheetName val="Capex - W Ahead"/>
      <sheetName val="Cap graphs obj Con"/>
      <sheetName val="Capex - Con"/>
      <sheetName val="Cap graphs obj Ops"/>
      <sheetName val="Capex - Ops"/>
      <sheetName val="Cap graphs obj DCS"/>
      <sheetName val="Capex - DCS"/>
      <sheetName val="Capex - Comm"/>
      <sheetName val="Capex - NS"/>
      <sheetName val="Capex - Dist Supp"/>
      <sheetName val="Capex - Transformation"/>
      <sheetName val="Capex - AC"/>
      <sheetName val="Sch 9 - Capex - W Ahead"/>
      <sheetName val="Sch 9 - Capex - Net Strat"/>
      <sheetName val="Sch 9 - Capex - Con"/>
      <sheetName val="Sch 9 - Capex - Ops"/>
      <sheetName val="Sch 9 - Capex - Comm"/>
      <sheetName val="Sch 9 - Capex - Dist Supp"/>
      <sheetName val="Sch 9 - Capex - QA"/>
      <sheetName val="Sch 9 - Capex - Centre"/>
      <sheetName val="Sch 9 - Capex - AC"/>
      <sheetName val="Sch 9 - Capex - Dist Old"/>
      <sheetName val="Sch 9 - Capex by dept"/>
      <sheetName val="Sch 10 - Fulcrum"/>
      <sheetName val="Admin"/>
      <sheetName val="Menu in Development"/>
      <sheetName val="FY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D2">
            <v>11</v>
          </cell>
        </row>
      </sheetData>
      <sheetData sheetId="16" refreshError="1">
        <row r="1">
          <cell r="C1" t="str">
            <v>Network Strategy</v>
          </cell>
          <cell r="F1" t="str">
            <v>TR01</v>
          </cell>
        </row>
        <row r="2">
          <cell r="C2" t="str">
            <v>D3</v>
          </cell>
          <cell r="D2" t="str">
            <v>D3</v>
          </cell>
          <cell r="E2" t="str">
            <v>P3</v>
          </cell>
          <cell r="F2" t="str">
            <v>P3</v>
          </cell>
          <cell r="G2" t="str">
            <v>P12</v>
          </cell>
          <cell r="H2" t="str">
            <v>P12</v>
          </cell>
          <cell r="I2" t="str">
            <v>P12</v>
          </cell>
          <cell r="J2" t="str">
            <v>M3</v>
          </cell>
        </row>
        <row r="3">
          <cell r="C3" t="str">
            <v>Budget</v>
          </cell>
          <cell r="D3" t="str">
            <v>Actual</v>
          </cell>
          <cell r="E3" t="str">
            <v>Budget</v>
          </cell>
          <cell r="F3" t="str">
            <v>Actual</v>
          </cell>
          <cell r="G3" t="str">
            <v>Forecast</v>
          </cell>
          <cell r="H3" t="str">
            <v>Budget</v>
          </cell>
          <cell r="I3" t="str">
            <v>Prev_year</v>
          </cell>
          <cell r="J3" t="str">
            <v>Actual</v>
          </cell>
        </row>
        <row r="4">
          <cell r="A4" t="str">
            <v>Total Gross Cost</v>
          </cell>
          <cell r="B4" t="str">
            <v xml:space="preserve">          Storage Cost</v>
          </cell>
          <cell r="C4" t="str">
            <v>0</v>
          </cell>
          <cell r="D4" t="str">
            <v>0</v>
          </cell>
          <cell r="E4" t="str">
            <v>0</v>
          </cell>
          <cell r="F4" t="str">
            <v>0</v>
          </cell>
          <cell r="G4" t="str">
            <v>0</v>
          </cell>
          <cell r="H4" t="str">
            <v>0</v>
          </cell>
          <cell r="I4" t="str">
            <v>0</v>
          </cell>
          <cell r="J4" t="str">
            <v>0</v>
          </cell>
        </row>
        <row r="6">
          <cell r="B6" t="str">
            <v xml:space="preserve">          Pipeline Cost</v>
          </cell>
          <cell r="C6" t="str">
            <v>0</v>
          </cell>
          <cell r="D6" t="str">
            <v>0</v>
          </cell>
          <cell r="E6" t="str">
            <v>0</v>
          </cell>
          <cell r="F6" t="str">
            <v>0</v>
          </cell>
          <cell r="G6" t="str">
            <v>0</v>
          </cell>
          <cell r="H6" t="str">
            <v>0</v>
          </cell>
          <cell r="I6" t="str">
            <v>0</v>
          </cell>
          <cell r="J6" t="str">
            <v>0</v>
          </cell>
        </row>
        <row r="7">
          <cell r="B7" t="str">
            <v xml:space="preserve">          Other Gas Supply Cost</v>
          </cell>
          <cell r="C7" t="str">
            <v>0</v>
          </cell>
          <cell r="D7">
            <v>2380</v>
          </cell>
          <cell r="E7" t="str">
            <v>0</v>
          </cell>
          <cell r="F7">
            <v>2380</v>
          </cell>
          <cell r="G7" t="str">
            <v>0</v>
          </cell>
          <cell r="H7" t="str">
            <v>0</v>
          </cell>
          <cell r="I7" t="str">
            <v>0</v>
          </cell>
          <cell r="J7">
            <v>2380</v>
          </cell>
        </row>
        <row r="8">
          <cell r="B8" t="str">
            <v xml:space="preserve">          Gas Supply AGI Cost</v>
          </cell>
          <cell r="C8" t="str">
            <v>0</v>
          </cell>
          <cell r="D8" t="str">
            <v>0</v>
          </cell>
          <cell r="E8" t="str">
            <v>0</v>
          </cell>
          <cell r="F8" t="str">
            <v>0</v>
          </cell>
          <cell r="G8" t="str">
            <v>0</v>
          </cell>
          <cell r="H8" t="str">
            <v>0</v>
          </cell>
          <cell r="I8">
            <v>93457.56</v>
          </cell>
          <cell r="J8">
            <v>11010.6</v>
          </cell>
        </row>
        <row r="10">
          <cell r="B10" t="str">
            <v xml:space="preserve">          New Housing Mains Costs</v>
          </cell>
          <cell r="C10" t="str">
            <v>0</v>
          </cell>
          <cell r="D10" t="str">
            <v>0</v>
          </cell>
          <cell r="E10" t="str">
            <v>0</v>
          </cell>
          <cell r="F10" t="str">
            <v>0</v>
          </cell>
          <cell r="G10" t="str">
            <v>0</v>
          </cell>
          <cell r="H10" t="str">
            <v>0</v>
          </cell>
          <cell r="I10" t="str">
            <v>0</v>
          </cell>
          <cell r="J10" t="str">
            <v>0</v>
          </cell>
        </row>
        <row r="11">
          <cell r="B11" t="str">
            <v xml:space="preserve">          Existing Housing Mains Cost.</v>
          </cell>
          <cell r="C11" t="str">
            <v>0</v>
          </cell>
          <cell r="D11" t="str">
            <v>0</v>
          </cell>
          <cell r="E11" t="str">
            <v>0</v>
          </cell>
          <cell r="F11" t="str">
            <v>0</v>
          </cell>
          <cell r="G11" t="str">
            <v>0</v>
          </cell>
          <cell r="H11" t="str">
            <v>0</v>
          </cell>
          <cell r="I11" t="str">
            <v>0</v>
          </cell>
          <cell r="J11" t="str">
            <v>0</v>
          </cell>
        </row>
        <row r="12">
          <cell r="B12" t="str">
            <v xml:space="preserve">          Feeder Mains Cost</v>
          </cell>
          <cell r="C12" t="str">
            <v>0</v>
          </cell>
          <cell r="D12" t="str">
            <v>0</v>
          </cell>
          <cell r="E12" t="str">
            <v>0</v>
          </cell>
          <cell r="F12" t="str">
            <v>0</v>
          </cell>
          <cell r="G12" t="str">
            <v>0</v>
          </cell>
          <cell r="H12" t="str">
            <v>0</v>
          </cell>
          <cell r="I12" t="str">
            <v>0</v>
          </cell>
          <cell r="J12" t="str">
            <v>0</v>
          </cell>
        </row>
        <row r="13">
          <cell r="B13" t="str">
            <v xml:space="preserve">          Non Domestic Mains Cost</v>
          </cell>
          <cell r="C13" t="str">
            <v>0</v>
          </cell>
          <cell r="D13" t="str">
            <v>0</v>
          </cell>
          <cell r="E13" t="str">
            <v>0</v>
          </cell>
          <cell r="F13" t="str">
            <v>0</v>
          </cell>
          <cell r="G13" t="str">
            <v>0</v>
          </cell>
          <cell r="H13" t="str">
            <v>0</v>
          </cell>
          <cell r="I13" t="str">
            <v>0</v>
          </cell>
          <cell r="J13" t="str">
            <v>0</v>
          </cell>
        </row>
        <row r="14">
          <cell r="B14" t="str">
            <v xml:space="preserve">          Reinforcement Cost</v>
          </cell>
          <cell r="C14" t="str">
            <v>0</v>
          </cell>
          <cell r="D14" t="str">
            <v>0</v>
          </cell>
          <cell r="E14" t="str">
            <v>0</v>
          </cell>
          <cell r="F14">
            <v>2472.66</v>
          </cell>
          <cell r="G14" t="str">
            <v>0</v>
          </cell>
          <cell r="H14" t="str">
            <v>0</v>
          </cell>
          <cell r="I14">
            <v>-12681.87</v>
          </cell>
          <cell r="J14">
            <v>5463.33</v>
          </cell>
        </row>
        <row r="15">
          <cell r="B15" t="str">
            <v xml:space="preserve">          Third Party Mains Cost</v>
          </cell>
          <cell r="C15" t="str">
            <v>0</v>
          </cell>
          <cell r="D15" t="str">
            <v>0</v>
          </cell>
          <cell r="E15" t="str">
            <v>0</v>
          </cell>
          <cell r="F15" t="str">
            <v>0</v>
          </cell>
          <cell r="G15" t="str">
            <v>0</v>
          </cell>
          <cell r="H15" t="str">
            <v>0</v>
          </cell>
          <cell r="I15" t="str">
            <v>0</v>
          </cell>
          <cell r="J15" t="str">
            <v>0</v>
          </cell>
        </row>
        <row r="16">
          <cell r="B16" t="str">
            <v xml:space="preserve">               Total Mains (Capex)</v>
          </cell>
          <cell r="C16" t="str">
            <v>0</v>
          </cell>
          <cell r="D16" t="str">
            <v>0</v>
          </cell>
          <cell r="E16" t="str">
            <v>0</v>
          </cell>
          <cell r="F16">
            <v>2472.66</v>
          </cell>
          <cell r="G16" t="str">
            <v>0</v>
          </cell>
          <cell r="H16" t="str">
            <v>0</v>
          </cell>
          <cell r="I16">
            <v>-12681.87</v>
          </cell>
          <cell r="J16">
            <v>5463.33</v>
          </cell>
        </row>
        <row r="18">
          <cell r="B18" t="str">
            <v xml:space="preserve">          Other Services Cost</v>
          </cell>
          <cell r="C18" t="str">
            <v>0</v>
          </cell>
          <cell r="D18" t="str">
            <v>0</v>
          </cell>
          <cell r="E18" t="str">
            <v>0</v>
          </cell>
          <cell r="F18" t="str">
            <v>0</v>
          </cell>
          <cell r="G18" t="str">
            <v>0</v>
          </cell>
          <cell r="H18" t="str">
            <v>0</v>
          </cell>
          <cell r="I18" t="str">
            <v>0</v>
          </cell>
          <cell r="J18" t="str">
            <v>0</v>
          </cell>
        </row>
        <row r="19">
          <cell r="B19" t="str">
            <v xml:space="preserve">          Existing Houses Services Cost</v>
          </cell>
          <cell r="C19" t="str">
            <v>0</v>
          </cell>
          <cell r="D19" t="str">
            <v>0</v>
          </cell>
          <cell r="E19" t="str">
            <v>0</v>
          </cell>
          <cell r="F19" t="str">
            <v>0</v>
          </cell>
          <cell r="G19" t="str">
            <v>0</v>
          </cell>
          <cell r="H19" t="str">
            <v>0</v>
          </cell>
          <cell r="I19" t="str">
            <v>0</v>
          </cell>
          <cell r="J19" t="str">
            <v>0</v>
          </cell>
        </row>
        <row r="20">
          <cell r="B20" t="str">
            <v xml:space="preserve">          Non Domestic Services Cost</v>
          </cell>
          <cell r="C20" t="str">
            <v>0</v>
          </cell>
          <cell r="D20" t="str">
            <v>0</v>
          </cell>
          <cell r="E20" t="str">
            <v>0</v>
          </cell>
          <cell r="F20" t="str">
            <v>0</v>
          </cell>
          <cell r="G20" t="str">
            <v>0</v>
          </cell>
          <cell r="H20" t="str">
            <v>0</v>
          </cell>
          <cell r="I20" t="str">
            <v>0</v>
          </cell>
          <cell r="J20" t="str">
            <v>0</v>
          </cell>
        </row>
        <row r="21">
          <cell r="B21" t="str">
            <v xml:space="preserve">          U6 MeterBox Cost</v>
          </cell>
          <cell r="C21" t="str">
            <v>0</v>
          </cell>
          <cell r="D21" t="str">
            <v>0</v>
          </cell>
          <cell r="E21" t="str">
            <v>0</v>
          </cell>
          <cell r="F21" t="str">
            <v>0</v>
          </cell>
          <cell r="G21" t="str">
            <v>0</v>
          </cell>
          <cell r="H21" t="str">
            <v>0</v>
          </cell>
          <cell r="I21" t="str">
            <v>0</v>
          </cell>
          <cell r="J21" t="str">
            <v>0</v>
          </cell>
        </row>
        <row r="22">
          <cell r="B22" t="str">
            <v xml:space="preserve">               Total Services (Capex)</v>
          </cell>
          <cell r="C22" t="str">
            <v>0</v>
          </cell>
          <cell r="D22" t="str">
            <v>0</v>
          </cell>
          <cell r="E22" t="str">
            <v>0</v>
          </cell>
          <cell r="F22" t="str">
            <v>0</v>
          </cell>
          <cell r="G22" t="str">
            <v>0</v>
          </cell>
          <cell r="H22" t="str">
            <v>0</v>
          </cell>
          <cell r="I22" t="str">
            <v>0</v>
          </cell>
          <cell r="J22" t="str">
            <v>0</v>
          </cell>
        </row>
        <row r="24">
          <cell r="B24" t="str">
            <v xml:space="preserve">          Governors Cost</v>
          </cell>
          <cell r="C24" t="str">
            <v>0</v>
          </cell>
          <cell r="D24" t="str">
            <v>0</v>
          </cell>
          <cell r="E24" t="str">
            <v>0</v>
          </cell>
          <cell r="F24" t="str">
            <v>0</v>
          </cell>
          <cell r="G24" t="str">
            <v>0</v>
          </cell>
          <cell r="H24" t="str">
            <v>0</v>
          </cell>
          <cell r="I24">
            <v>36947.58</v>
          </cell>
          <cell r="J24">
            <v>36947.58</v>
          </cell>
        </row>
        <row r="25">
          <cell r="B25" t="str">
            <v xml:space="preserve">          Plant and Equipment Cost</v>
          </cell>
          <cell r="C25" t="str">
            <v>0</v>
          </cell>
          <cell r="D25" t="str">
            <v>0</v>
          </cell>
          <cell r="E25" t="str">
            <v>0</v>
          </cell>
          <cell r="F25" t="str">
            <v>0</v>
          </cell>
          <cell r="G25" t="str">
            <v>0</v>
          </cell>
          <cell r="H25" t="str">
            <v>0</v>
          </cell>
          <cell r="I25" t="str">
            <v>0</v>
          </cell>
          <cell r="J25" t="str">
            <v>0</v>
          </cell>
        </row>
        <row r="26">
          <cell r="B26" t="str">
            <v xml:space="preserve">          Commercial Vehicles Cost</v>
          </cell>
          <cell r="C26" t="str">
            <v>0</v>
          </cell>
          <cell r="D26" t="str">
            <v>0</v>
          </cell>
          <cell r="E26" t="str">
            <v>0</v>
          </cell>
          <cell r="F26" t="str">
            <v>0</v>
          </cell>
          <cell r="G26" t="str">
            <v>0</v>
          </cell>
          <cell r="H26" t="str">
            <v>0</v>
          </cell>
          <cell r="I26" t="str">
            <v>0</v>
          </cell>
          <cell r="J26" t="str">
            <v>0</v>
          </cell>
        </row>
        <row r="27">
          <cell r="B27" t="str">
            <v xml:space="preserve">          Meter Work -Transport and Meters Cost</v>
          </cell>
          <cell r="C27" t="str">
            <v>0</v>
          </cell>
          <cell r="D27" t="str">
            <v>0</v>
          </cell>
          <cell r="E27" t="str">
            <v>0</v>
          </cell>
          <cell r="F27" t="str">
            <v>0</v>
          </cell>
          <cell r="G27" t="str">
            <v>0</v>
          </cell>
          <cell r="H27" t="str">
            <v>0</v>
          </cell>
          <cell r="I27" t="str">
            <v>0</v>
          </cell>
          <cell r="J27" t="str">
            <v>0</v>
          </cell>
        </row>
        <row r="28">
          <cell r="B28" t="str">
            <v xml:space="preserve">          Installation Costs - Cost</v>
          </cell>
          <cell r="C28" t="str">
            <v>0</v>
          </cell>
          <cell r="D28" t="str">
            <v>0</v>
          </cell>
          <cell r="E28" t="str">
            <v>0</v>
          </cell>
          <cell r="F28" t="str">
            <v>0</v>
          </cell>
          <cell r="G28" t="str">
            <v>0</v>
          </cell>
          <cell r="H28" t="str">
            <v>0</v>
          </cell>
          <cell r="I28" t="str">
            <v>0</v>
          </cell>
          <cell r="J28" t="str">
            <v>0</v>
          </cell>
        </row>
        <row r="29">
          <cell r="B29" t="str">
            <v xml:space="preserve">          Electronic Token Meter Costs</v>
          </cell>
          <cell r="C29" t="str">
            <v>0</v>
          </cell>
          <cell r="D29" t="str">
            <v>0</v>
          </cell>
          <cell r="E29" t="str">
            <v>0</v>
          </cell>
          <cell r="F29" t="str">
            <v>0</v>
          </cell>
          <cell r="G29" t="str">
            <v>0</v>
          </cell>
          <cell r="H29" t="str">
            <v>0</v>
          </cell>
          <cell r="I29" t="str">
            <v>0</v>
          </cell>
          <cell r="J29" t="str">
            <v>0</v>
          </cell>
        </row>
        <row r="30">
          <cell r="B30" t="str">
            <v xml:space="preserve">          Meter Exchanges - Cost</v>
          </cell>
          <cell r="C30" t="str">
            <v>0</v>
          </cell>
          <cell r="D30" t="str">
            <v>0</v>
          </cell>
          <cell r="E30" t="str">
            <v>0</v>
          </cell>
          <cell r="F30" t="str">
            <v>0</v>
          </cell>
          <cell r="G30" t="str">
            <v>0</v>
          </cell>
          <cell r="H30" t="str">
            <v>0</v>
          </cell>
          <cell r="I30" t="str">
            <v>0</v>
          </cell>
          <cell r="J30" t="str">
            <v>0</v>
          </cell>
        </row>
        <row r="31">
          <cell r="B31" t="str">
            <v xml:space="preserve">          Other Meter Cost</v>
          </cell>
          <cell r="C31" t="str">
            <v>0</v>
          </cell>
          <cell r="D31" t="str">
            <v>0</v>
          </cell>
          <cell r="E31" t="str">
            <v>0</v>
          </cell>
          <cell r="F31" t="str">
            <v>0</v>
          </cell>
          <cell r="G31" t="str">
            <v>0</v>
          </cell>
          <cell r="H31" t="str">
            <v>0</v>
          </cell>
          <cell r="I31" t="str">
            <v>0</v>
          </cell>
          <cell r="J31" t="str">
            <v>0</v>
          </cell>
        </row>
        <row r="32">
          <cell r="B32" t="str">
            <v xml:space="preserve">          Telecommunications Cost</v>
          </cell>
          <cell r="C32" t="str">
            <v>0</v>
          </cell>
          <cell r="D32" t="str">
            <v>0</v>
          </cell>
          <cell r="E32" t="str">
            <v>0</v>
          </cell>
          <cell r="F32" t="str">
            <v>0</v>
          </cell>
          <cell r="G32" t="str">
            <v>0</v>
          </cell>
          <cell r="H32" t="str">
            <v>0</v>
          </cell>
          <cell r="I32" t="str">
            <v>0</v>
          </cell>
          <cell r="J32" t="str">
            <v>0</v>
          </cell>
        </row>
        <row r="33">
          <cell r="B33" t="str">
            <v xml:space="preserve">          Other Distribution Cost</v>
          </cell>
          <cell r="C33" t="str">
            <v>0</v>
          </cell>
          <cell r="D33" t="str">
            <v>0</v>
          </cell>
          <cell r="E33" t="str">
            <v>0</v>
          </cell>
          <cell r="F33" t="str">
            <v>0</v>
          </cell>
          <cell r="G33" t="str">
            <v>0</v>
          </cell>
          <cell r="H33" t="str">
            <v>0</v>
          </cell>
          <cell r="I33">
            <v>5163.25</v>
          </cell>
          <cell r="J33">
            <v>5025.1499999999996</v>
          </cell>
        </row>
        <row r="34">
          <cell r="B34" t="str">
            <v xml:space="preserve">          IS, Office and Other Capital Cost</v>
          </cell>
          <cell r="C34">
            <v>443300</v>
          </cell>
          <cell r="D34">
            <v>478092.92</v>
          </cell>
          <cell r="E34">
            <v>943300</v>
          </cell>
          <cell r="F34">
            <v>1559158.75</v>
          </cell>
          <cell r="G34">
            <v>9850000</v>
          </cell>
          <cell r="H34">
            <v>9283000</v>
          </cell>
          <cell r="I34">
            <v>3926233.15</v>
          </cell>
          <cell r="J34">
            <v>5473821.8699999992</v>
          </cell>
        </row>
        <row r="35">
          <cell r="B35" t="str">
            <v xml:space="preserve">               Total Other (Capex)</v>
          </cell>
          <cell r="C35">
            <v>443300</v>
          </cell>
          <cell r="D35">
            <v>478092.92</v>
          </cell>
          <cell r="E35">
            <v>943300</v>
          </cell>
          <cell r="F35">
            <v>1559158.75</v>
          </cell>
          <cell r="G35">
            <v>9850000</v>
          </cell>
          <cell r="H35">
            <v>9283000</v>
          </cell>
          <cell r="I35">
            <v>3968343.98</v>
          </cell>
          <cell r="J35">
            <v>5515794.5999999996</v>
          </cell>
        </row>
        <row r="37">
          <cell r="B37" t="str">
            <v>81601100   CSOS1 Capex Mains costs</v>
          </cell>
          <cell r="C37" t="str">
            <v>0</v>
          </cell>
          <cell r="D37" t="str">
            <v>0</v>
          </cell>
          <cell r="E37" t="str">
            <v>0</v>
          </cell>
          <cell r="F37" t="str">
            <v>0</v>
          </cell>
          <cell r="G37" t="str">
            <v>0</v>
          </cell>
          <cell r="H37" t="str">
            <v>0</v>
          </cell>
          <cell r="I37" t="str">
            <v>0</v>
          </cell>
          <cell r="J37" t="str">
            <v>0</v>
          </cell>
        </row>
        <row r="38">
          <cell r="B38" t="str">
            <v>81601102   CSOS2 Capex Mains costs</v>
          </cell>
          <cell r="C38" t="str">
            <v>0</v>
          </cell>
          <cell r="D38" t="str">
            <v>0</v>
          </cell>
          <cell r="E38" t="str">
            <v>0</v>
          </cell>
          <cell r="F38" t="str">
            <v>0</v>
          </cell>
          <cell r="G38" t="str">
            <v>0</v>
          </cell>
          <cell r="H38" t="str">
            <v>0</v>
          </cell>
          <cell r="I38" t="str">
            <v>0</v>
          </cell>
          <cell r="J38" t="str">
            <v>0</v>
          </cell>
        </row>
        <row r="39">
          <cell r="B39" t="str">
            <v>81601104   CSOS3 Capex Mains costs</v>
          </cell>
          <cell r="C39" t="str">
            <v>0</v>
          </cell>
          <cell r="D39" t="str">
            <v>0</v>
          </cell>
          <cell r="E39" t="str">
            <v>0</v>
          </cell>
          <cell r="F39" t="str">
            <v>0</v>
          </cell>
          <cell r="G39" t="str">
            <v>0</v>
          </cell>
          <cell r="H39" t="str">
            <v>0</v>
          </cell>
          <cell r="I39" t="str">
            <v>0</v>
          </cell>
          <cell r="J39" t="str">
            <v>0</v>
          </cell>
        </row>
        <row r="40">
          <cell r="B40" t="str">
            <v>81601106   CSOS3a Capex Mains costs</v>
          </cell>
          <cell r="C40" t="str">
            <v>0</v>
          </cell>
          <cell r="D40" t="str">
            <v>0</v>
          </cell>
          <cell r="E40" t="str">
            <v>0</v>
          </cell>
          <cell r="F40" t="str">
            <v>0</v>
          </cell>
          <cell r="G40" t="str">
            <v>0</v>
          </cell>
          <cell r="H40" t="str">
            <v>0</v>
          </cell>
          <cell r="I40" t="str">
            <v>0</v>
          </cell>
          <cell r="J40" t="str">
            <v>0</v>
          </cell>
        </row>
        <row r="41">
          <cell r="B41" t="str">
            <v>81601108   CSOS4 Capex Mains costs</v>
          </cell>
          <cell r="C41" t="str">
            <v>0</v>
          </cell>
          <cell r="D41" t="str">
            <v>0</v>
          </cell>
          <cell r="E41" t="str">
            <v>0</v>
          </cell>
          <cell r="F41" t="str">
            <v>0</v>
          </cell>
          <cell r="G41" t="str">
            <v>0</v>
          </cell>
          <cell r="H41" t="str">
            <v>0</v>
          </cell>
          <cell r="I41" t="str">
            <v>0</v>
          </cell>
          <cell r="J41" t="str">
            <v>0</v>
          </cell>
        </row>
        <row r="42">
          <cell r="B42" t="str">
            <v>81601110   CSOS5 Capex Mains costs</v>
          </cell>
          <cell r="C42" t="str">
            <v>0</v>
          </cell>
          <cell r="D42" t="str">
            <v>0</v>
          </cell>
          <cell r="E42" t="str">
            <v>0</v>
          </cell>
          <cell r="F42" t="str">
            <v>0</v>
          </cell>
          <cell r="G42" t="str">
            <v>0</v>
          </cell>
          <cell r="H42" t="str">
            <v>0</v>
          </cell>
          <cell r="I42" t="str">
            <v>0</v>
          </cell>
          <cell r="J42" t="str">
            <v>0</v>
          </cell>
        </row>
        <row r="43">
          <cell r="B43" t="str">
            <v>81601112   CSOS5a Capex Mains costs</v>
          </cell>
          <cell r="C43" t="str">
            <v>0</v>
          </cell>
          <cell r="D43" t="str">
            <v>0</v>
          </cell>
          <cell r="E43" t="str">
            <v>0</v>
          </cell>
          <cell r="F43" t="str">
            <v>0</v>
          </cell>
          <cell r="G43" t="str">
            <v>0</v>
          </cell>
          <cell r="H43" t="str">
            <v>0</v>
          </cell>
          <cell r="I43" t="str">
            <v>0</v>
          </cell>
          <cell r="J43" t="str">
            <v>0</v>
          </cell>
        </row>
        <row r="44">
          <cell r="B44" t="str">
            <v>81601114   OSOS4 Capex Mains costs</v>
          </cell>
          <cell r="C44" t="str">
            <v>0</v>
          </cell>
          <cell r="D44" t="str">
            <v>0</v>
          </cell>
          <cell r="E44" t="str">
            <v>0</v>
          </cell>
          <cell r="F44" t="str">
            <v>0</v>
          </cell>
          <cell r="G44" t="str">
            <v>0</v>
          </cell>
          <cell r="H44" t="str">
            <v>0</v>
          </cell>
          <cell r="I44" t="str">
            <v>0</v>
          </cell>
          <cell r="J44" t="str">
            <v>0</v>
          </cell>
        </row>
        <row r="45">
          <cell r="B45" t="str">
            <v>81601116   OSOS5 Capex Mains costs</v>
          </cell>
          <cell r="C45" t="str">
            <v>0</v>
          </cell>
          <cell r="D45" t="str">
            <v>0</v>
          </cell>
          <cell r="E45" t="str">
            <v>0</v>
          </cell>
          <cell r="F45" t="str">
            <v>0</v>
          </cell>
          <cell r="G45" t="str">
            <v>0</v>
          </cell>
          <cell r="H45" t="str">
            <v>0</v>
          </cell>
          <cell r="I45" t="str">
            <v>0</v>
          </cell>
          <cell r="J45" t="str">
            <v>0</v>
          </cell>
        </row>
        <row r="46">
          <cell r="B46" t="str">
            <v>81601118   Self Quote Capex Mains costs</v>
          </cell>
          <cell r="C46" t="str">
            <v>0</v>
          </cell>
          <cell r="D46" t="str">
            <v>0</v>
          </cell>
          <cell r="E46" t="str">
            <v>0</v>
          </cell>
          <cell r="F46" t="str">
            <v>0</v>
          </cell>
          <cell r="G46" t="str">
            <v>0</v>
          </cell>
          <cell r="H46" t="str">
            <v>0</v>
          </cell>
          <cell r="I46" t="str">
            <v>0</v>
          </cell>
          <cell r="J46" t="str">
            <v>0</v>
          </cell>
        </row>
        <row r="47">
          <cell r="B47" t="str">
            <v>81601120   CSEPS Capex Mains costs</v>
          </cell>
          <cell r="C47" t="str">
            <v>0</v>
          </cell>
          <cell r="D47" t="str">
            <v>0</v>
          </cell>
          <cell r="E47" t="str">
            <v>0</v>
          </cell>
          <cell r="F47" t="str">
            <v>0</v>
          </cell>
          <cell r="G47" t="str">
            <v>0</v>
          </cell>
          <cell r="H47" t="str">
            <v>0</v>
          </cell>
          <cell r="I47" t="str">
            <v>0</v>
          </cell>
          <cell r="J47" t="str">
            <v>0</v>
          </cell>
        </row>
        <row r="48">
          <cell r="B48" t="str">
            <v>81601122   MGTFee Capex Mains costs</v>
          </cell>
          <cell r="C48" t="str">
            <v>0</v>
          </cell>
          <cell r="D48" t="str">
            <v>0</v>
          </cell>
          <cell r="E48" t="str">
            <v>0</v>
          </cell>
          <cell r="F48" t="str">
            <v>0</v>
          </cell>
          <cell r="G48" t="str">
            <v>0</v>
          </cell>
          <cell r="H48" t="str">
            <v>0</v>
          </cell>
          <cell r="I48" t="str">
            <v>0</v>
          </cell>
          <cell r="J48" t="str">
            <v>0</v>
          </cell>
        </row>
        <row r="49">
          <cell r="B49" t="str">
            <v xml:space="preserve">          Connections - Mains Costs</v>
          </cell>
          <cell r="C49" t="str">
            <v>0</v>
          </cell>
          <cell r="D49" t="str">
            <v>0</v>
          </cell>
          <cell r="E49" t="str">
            <v>0</v>
          </cell>
          <cell r="F49" t="str">
            <v>0</v>
          </cell>
          <cell r="G49" t="str">
            <v>0</v>
          </cell>
          <cell r="H49" t="str">
            <v>0</v>
          </cell>
          <cell r="I49" t="str">
            <v>0</v>
          </cell>
          <cell r="J49" t="str">
            <v>0</v>
          </cell>
        </row>
        <row r="51">
          <cell r="B51" t="str">
            <v>81601101   CSOS1 Capex Services costs</v>
          </cell>
          <cell r="C51" t="str">
            <v>0</v>
          </cell>
          <cell r="D51" t="str">
            <v>0</v>
          </cell>
          <cell r="E51" t="str">
            <v>0</v>
          </cell>
          <cell r="F51" t="str">
            <v>0</v>
          </cell>
          <cell r="G51" t="str">
            <v>0</v>
          </cell>
          <cell r="H51" t="str">
            <v>0</v>
          </cell>
          <cell r="I51" t="str">
            <v>0</v>
          </cell>
          <cell r="J51" t="str">
            <v>0</v>
          </cell>
        </row>
        <row r="52">
          <cell r="B52" t="str">
            <v>81601103   CSOS2 Capex Services costs</v>
          </cell>
          <cell r="C52" t="str">
            <v>0</v>
          </cell>
          <cell r="D52" t="str">
            <v>0</v>
          </cell>
          <cell r="E52" t="str">
            <v>0</v>
          </cell>
          <cell r="F52" t="str">
            <v>0</v>
          </cell>
          <cell r="G52" t="str">
            <v>0</v>
          </cell>
          <cell r="H52" t="str">
            <v>0</v>
          </cell>
          <cell r="I52" t="str">
            <v>0</v>
          </cell>
          <cell r="J52" t="str">
            <v>0</v>
          </cell>
        </row>
        <row r="53">
          <cell r="B53" t="str">
            <v>81601105   CSOS3 Capex Services costs</v>
          </cell>
          <cell r="C53" t="str">
            <v>0</v>
          </cell>
          <cell r="D53" t="str">
            <v>0</v>
          </cell>
          <cell r="E53" t="str">
            <v>0</v>
          </cell>
          <cell r="F53" t="str">
            <v>0</v>
          </cell>
          <cell r="G53" t="str">
            <v>0</v>
          </cell>
          <cell r="H53" t="str">
            <v>0</v>
          </cell>
          <cell r="I53" t="str">
            <v>0</v>
          </cell>
          <cell r="J53" t="str">
            <v>0</v>
          </cell>
        </row>
        <row r="54">
          <cell r="B54" t="str">
            <v>81601107   CSOS3a Capex Services costs</v>
          </cell>
          <cell r="C54" t="str">
            <v>0</v>
          </cell>
          <cell r="D54" t="str">
            <v>0</v>
          </cell>
          <cell r="E54" t="str">
            <v>0</v>
          </cell>
          <cell r="F54" t="str">
            <v>0</v>
          </cell>
          <cell r="G54" t="str">
            <v>0</v>
          </cell>
          <cell r="H54" t="str">
            <v>0</v>
          </cell>
          <cell r="I54" t="str">
            <v>0</v>
          </cell>
          <cell r="J54" t="str">
            <v>0</v>
          </cell>
        </row>
        <row r="55">
          <cell r="B55" t="str">
            <v>81601109   CSOS4 Capex Services costs</v>
          </cell>
          <cell r="C55" t="str">
            <v>0</v>
          </cell>
          <cell r="D55" t="str">
            <v>0</v>
          </cell>
          <cell r="E55" t="str">
            <v>0</v>
          </cell>
          <cell r="F55" t="str">
            <v>0</v>
          </cell>
          <cell r="G55" t="str">
            <v>0</v>
          </cell>
          <cell r="H55" t="str">
            <v>0</v>
          </cell>
          <cell r="I55" t="str">
            <v>0</v>
          </cell>
          <cell r="J55" t="str">
            <v>0</v>
          </cell>
        </row>
        <row r="56">
          <cell r="B56" t="str">
            <v>81601111   CSOS5 Capex Services costs</v>
          </cell>
          <cell r="C56" t="str">
            <v>0</v>
          </cell>
          <cell r="D56" t="str">
            <v>0</v>
          </cell>
          <cell r="E56" t="str">
            <v>0</v>
          </cell>
          <cell r="F56" t="str">
            <v>0</v>
          </cell>
          <cell r="G56" t="str">
            <v>0</v>
          </cell>
          <cell r="H56" t="str">
            <v>0</v>
          </cell>
          <cell r="I56" t="str">
            <v>0</v>
          </cell>
          <cell r="J56" t="str">
            <v>0</v>
          </cell>
        </row>
        <row r="57">
          <cell r="B57" t="str">
            <v>81601113   CSOS5a Capex Services costs</v>
          </cell>
          <cell r="C57" t="str">
            <v>0</v>
          </cell>
          <cell r="D57" t="str">
            <v>0</v>
          </cell>
          <cell r="E57" t="str">
            <v>0</v>
          </cell>
          <cell r="F57" t="str">
            <v>0</v>
          </cell>
          <cell r="G57" t="str">
            <v>0</v>
          </cell>
          <cell r="H57" t="str">
            <v>0</v>
          </cell>
          <cell r="I57" t="str">
            <v>0</v>
          </cell>
          <cell r="J57" t="str">
            <v>0</v>
          </cell>
        </row>
        <row r="58">
          <cell r="B58" t="str">
            <v>81601115   OSOS4 Capex Services costs</v>
          </cell>
          <cell r="C58" t="str">
            <v>0</v>
          </cell>
          <cell r="D58" t="str">
            <v>0</v>
          </cell>
          <cell r="E58" t="str">
            <v>0</v>
          </cell>
          <cell r="F58" t="str">
            <v>0</v>
          </cell>
          <cell r="G58" t="str">
            <v>0</v>
          </cell>
          <cell r="H58" t="str">
            <v>0</v>
          </cell>
          <cell r="I58" t="str">
            <v>0</v>
          </cell>
          <cell r="J58" t="str">
            <v>0</v>
          </cell>
        </row>
        <row r="59">
          <cell r="B59" t="str">
            <v>81601117   OSOS5 Capex Services costs</v>
          </cell>
          <cell r="C59" t="str">
            <v>0</v>
          </cell>
          <cell r="D59" t="str">
            <v>0</v>
          </cell>
          <cell r="E59" t="str">
            <v>0</v>
          </cell>
          <cell r="F59" t="str">
            <v>0</v>
          </cell>
          <cell r="G59" t="str">
            <v>0</v>
          </cell>
          <cell r="H59" t="str">
            <v>0</v>
          </cell>
          <cell r="I59" t="str">
            <v>0</v>
          </cell>
          <cell r="J59" t="str">
            <v>0</v>
          </cell>
        </row>
        <row r="60">
          <cell r="B60" t="str">
            <v>81601119   Self Quote Capex Services costs</v>
          </cell>
          <cell r="C60" t="str">
            <v>0</v>
          </cell>
          <cell r="D60" t="str">
            <v>0</v>
          </cell>
          <cell r="E60" t="str">
            <v>0</v>
          </cell>
          <cell r="F60" t="str">
            <v>0</v>
          </cell>
          <cell r="G60" t="str">
            <v>0</v>
          </cell>
          <cell r="H60" t="str">
            <v>0</v>
          </cell>
          <cell r="I60" t="str">
            <v>0</v>
          </cell>
          <cell r="J60" t="str">
            <v>0</v>
          </cell>
        </row>
        <row r="61">
          <cell r="B61" t="str">
            <v>81601121   CSEPS Capex Services costs</v>
          </cell>
          <cell r="C61" t="str">
            <v>0</v>
          </cell>
          <cell r="D61" t="str">
            <v>0</v>
          </cell>
          <cell r="E61" t="str">
            <v>0</v>
          </cell>
          <cell r="F61" t="str">
            <v>0</v>
          </cell>
          <cell r="G61" t="str">
            <v>0</v>
          </cell>
          <cell r="H61" t="str">
            <v>0</v>
          </cell>
          <cell r="I61" t="str">
            <v>0</v>
          </cell>
          <cell r="J61" t="str">
            <v>0</v>
          </cell>
        </row>
        <row r="62">
          <cell r="B62" t="str">
            <v>81601123   MGTFee Capex Services costs</v>
          </cell>
          <cell r="C62" t="str">
            <v>0</v>
          </cell>
          <cell r="D62" t="str">
            <v>0</v>
          </cell>
          <cell r="E62" t="str">
            <v>0</v>
          </cell>
          <cell r="F62" t="str">
            <v>0</v>
          </cell>
          <cell r="G62" t="str">
            <v>0</v>
          </cell>
          <cell r="H62" t="str">
            <v>0</v>
          </cell>
          <cell r="I62" t="str">
            <v>0</v>
          </cell>
          <cell r="J62" t="str">
            <v>0</v>
          </cell>
        </row>
        <row r="63">
          <cell r="B63" t="str">
            <v xml:space="preserve">          Connections - Services Costs</v>
          </cell>
          <cell r="C63" t="str">
            <v>0</v>
          </cell>
          <cell r="D63" t="str">
            <v>0</v>
          </cell>
          <cell r="E63" t="str">
            <v>0</v>
          </cell>
          <cell r="F63" t="str">
            <v>0</v>
          </cell>
          <cell r="G63" t="str">
            <v>0</v>
          </cell>
          <cell r="H63" t="str">
            <v>0</v>
          </cell>
          <cell r="I63" t="str">
            <v>0</v>
          </cell>
          <cell r="J63" t="str">
            <v>0</v>
          </cell>
        </row>
        <row r="65">
          <cell r="B65" t="str">
            <v xml:space="preserve">               Total Connections (Capex)</v>
          </cell>
          <cell r="C65" t="str">
            <v>0</v>
          </cell>
          <cell r="D65" t="str">
            <v>0</v>
          </cell>
          <cell r="E65" t="str">
            <v>0</v>
          </cell>
          <cell r="F65" t="str">
            <v>0</v>
          </cell>
          <cell r="G65" t="str">
            <v>0</v>
          </cell>
          <cell r="H65" t="str">
            <v>0</v>
          </cell>
          <cell r="I65" t="str">
            <v>0</v>
          </cell>
          <cell r="J65" t="str">
            <v>0</v>
          </cell>
        </row>
        <row r="67">
          <cell r="B67" t="str">
            <v xml:space="preserve">                         Net Capital before Recharges</v>
          </cell>
          <cell r="C67">
            <v>443300</v>
          </cell>
          <cell r="D67">
            <v>480472.92</v>
          </cell>
          <cell r="E67">
            <v>943300</v>
          </cell>
          <cell r="F67">
            <v>1564011.41</v>
          </cell>
          <cell r="G67">
            <v>9850000</v>
          </cell>
          <cell r="H67">
            <v>9283000</v>
          </cell>
          <cell r="I67">
            <v>4049119.67</v>
          </cell>
          <cell r="J67">
            <v>5534648.5299999993</v>
          </cell>
        </row>
        <row r="68">
          <cell r="B68" t="str">
            <v xml:space="preserve">                         Capital Recharges</v>
          </cell>
          <cell r="C68">
            <v>62000</v>
          </cell>
          <cell r="D68" t="str">
            <v>0</v>
          </cell>
          <cell r="E68">
            <v>186000</v>
          </cell>
          <cell r="F68" t="str">
            <v>0</v>
          </cell>
          <cell r="G68">
            <v>771000</v>
          </cell>
          <cell r="H68">
            <v>772000</v>
          </cell>
          <cell r="I68" t="str">
            <v>0</v>
          </cell>
          <cell r="J68" t="str">
            <v>0</v>
          </cell>
        </row>
        <row r="69">
          <cell r="B69" t="str">
            <v xml:space="preserve">                                   Total Net Capital Expenditure</v>
          </cell>
          <cell r="C69">
            <v>505300</v>
          </cell>
          <cell r="D69">
            <v>480472.92</v>
          </cell>
          <cell r="E69">
            <v>1129300</v>
          </cell>
          <cell r="F69">
            <v>1564011.41</v>
          </cell>
          <cell r="G69">
            <v>10621000</v>
          </cell>
          <cell r="H69">
            <v>10055000</v>
          </cell>
          <cell r="I69">
            <v>4049119.67</v>
          </cell>
          <cell r="J69">
            <v>5534648.5299999993</v>
          </cell>
        </row>
        <row r="71">
          <cell r="A71" t="str">
            <v>Income</v>
          </cell>
          <cell r="B71" t="str">
            <v xml:space="preserve">               Total NTS/LTS (Cap Inc)</v>
          </cell>
          <cell r="C71" t="str">
            <v>0</v>
          </cell>
          <cell r="D71" t="str">
            <v>0</v>
          </cell>
          <cell r="E71" t="str">
            <v>0</v>
          </cell>
          <cell r="F71" t="str">
            <v>0</v>
          </cell>
          <cell r="G71" t="str">
            <v>0</v>
          </cell>
          <cell r="H71" t="str">
            <v>0</v>
          </cell>
          <cell r="I71" t="str">
            <v>0</v>
          </cell>
          <cell r="J71" t="str">
            <v>0</v>
          </cell>
        </row>
        <row r="72">
          <cell r="B72" t="str">
            <v xml:space="preserve">               Total Mains (cap Inc)</v>
          </cell>
          <cell r="C72" t="str">
            <v>0</v>
          </cell>
          <cell r="D72" t="str">
            <v>0</v>
          </cell>
          <cell r="E72" t="str">
            <v>0</v>
          </cell>
          <cell r="F72" t="str">
            <v>0</v>
          </cell>
          <cell r="G72" t="str">
            <v>0</v>
          </cell>
          <cell r="H72" t="str">
            <v>0</v>
          </cell>
          <cell r="I72" t="str">
            <v>0</v>
          </cell>
          <cell r="J72" t="str">
            <v>0</v>
          </cell>
        </row>
        <row r="73">
          <cell r="B73" t="str">
            <v xml:space="preserve">               Total Service (Cap Inc)</v>
          </cell>
          <cell r="C73" t="str">
            <v>0</v>
          </cell>
          <cell r="D73" t="str">
            <v>0</v>
          </cell>
          <cell r="E73" t="str">
            <v>0</v>
          </cell>
          <cell r="F73" t="str">
            <v>0</v>
          </cell>
          <cell r="G73" t="str">
            <v>0</v>
          </cell>
          <cell r="H73" t="str">
            <v>0</v>
          </cell>
          <cell r="I73" t="str">
            <v>0</v>
          </cell>
          <cell r="J73" t="str">
            <v>0</v>
          </cell>
        </row>
        <row r="74">
          <cell r="B74" t="str">
            <v xml:space="preserve">               Total Other (Cap Inc)</v>
          </cell>
          <cell r="C74">
            <v>-302792.39</v>
          </cell>
          <cell r="D74">
            <v>-629964.80000000005</v>
          </cell>
          <cell r="E74">
            <v>-662284.77</v>
          </cell>
          <cell r="F74">
            <v>-767340.55</v>
          </cell>
          <cell r="G74">
            <v>-7082000.0099999998</v>
          </cell>
          <cell r="H74">
            <v>-6515000.0099999998</v>
          </cell>
          <cell r="I74">
            <v>-3433725.28</v>
          </cell>
          <cell r="J74">
            <v>-4201065.83</v>
          </cell>
        </row>
        <row r="75">
          <cell r="B75" t="str">
            <v xml:space="preserve">          Connections - Mains (Cap Inc)</v>
          </cell>
          <cell r="C75" t="str">
            <v>0</v>
          </cell>
          <cell r="D75" t="str">
            <v>0</v>
          </cell>
          <cell r="E75" t="str">
            <v>0</v>
          </cell>
          <cell r="F75" t="str">
            <v>0</v>
          </cell>
          <cell r="G75" t="str">
            <v>0</v>
          </cell>
          <cell r="H75" t="str">
            <v>0</v>
          </cell>
          <cell r="I75" t="str">
            <v>0</v>
          </cell>
          <cell r="J75" t="str">
            <v>0</v>
          </cell>
        </row>
        <row r="76">
          <cell r="B76" t="str">
            <v xml:space="preserve">          Connections - Services (Cap Inc)</v>
          </cell>
          <cell r="C76" t="str">
            <v>0</v>
          </cell>
          <cell r="D76" t="str">
            <v>0</v>
          </cell>
          <cell r="E76" t="str">
            <v>0</v>
          </cell>
          <cell r="F76" t="str">
            <v>0</v>
          </cell>
          <cell r="G76" t="str">
            <v>0</v>
          </cell>
          <cell r="H76" t="str">
            <v>0</v>
          </cell>
          <cell r="I76" t="str">
            <v>0</v>
          </cell>
          <cell r="J76" t="str">
            <v>0</v>
          </cell>
        </row>
        <row r="77">
          <cell r="B77" t="str">
            <v xml:space="preserve">               Total Connections (Cap Inc)</v>
          </cell>
          <cell r="C77" t="str">
            <v>0</v>
          </cell>
          <cell r="D77" t="str">
            <v>0</v>
          </cell>
          <cell r="E77" t="str">
            <v>0</v>
          </cell>
          <cell r="F77" t="str">
            <v>0</v>
          </cell>
          <cell r="G77" t="str">
            <v>0</v>
          </cell>
          <cell r="H77" t="str">
            <v>0</v>
          </cell>
          <cell r="I77" t="str">
            <v>0</v>
          </cell>
          <cell r="J77" t="str">
            <v>0</v>
          </cell>
        </row>
        <row r="78">
          <cell r="B78" t="str">
            <v xml:space="preserve">                    Capital Contributions</v>
          </cell>
          <cell r="C78">
            <v>-302792.39</v>
          </cell>
          <cell r="D78">
            <v>-629964.80000000005</v>
          </cell>
          <cell r="E78">
            <v>-662284.77</v>
          </cell>
          <cell r="F78">
            <v>-767340.55</v>
          </cell>
          <cell r="G78">
            <v>-7082000.0099999998</v>
          </cell>
          <cell r="H78">
            <v>-6515000.0099999998</v>
          </cell>
          <cell r="I78">
            <v>-3433725.28</v>
          </cell>
          <cell r="J78">
            <v>-4201065.83</v>
          </cell>
        </row>
        <row r="80">
          <cell r="B80" t="str">
            <v xml:space="preserve">          Reinforcement Income</v>
          </cell>
          <cell r="C80" t="str">
            <v>0</v>
          </cell>
          <cell r="D80" t="str">
            <v>0</v>
          </cell>
          <cell r="E80" t="str">
            <v>0</v>
          </cell>
          <cell r="F80" t="str">
            <v>0</v>
          </cell>
          <cell r="G80" t="str">
            <v>0</v>
          </cell>
          <cell r="H80" t="str">
            <v>0</v>
          </cell>
          <cell r="I80" t="str">
            <v>0</v>
          </cell>
          <cell r="J80" t="str">
            <v>0</v>
          </cell>
        </row>
        <row r="81">
          <cell r="B81" t="str">
            <v xml:space="preserve">          Governors Income</v>
          </cell>
          <cell r="C81" t="str">
            <v>0</v>
          </cell>
          <cell r="D81" t="str">
            <v>0</v>
          </cell>
          <cell r="E81" t="str">
            <v>0</v>
          </cell>
          <cell r="F81" t="str">
            <v>0</v>
          </cell>
          <cell r="G81" t="str">
            <v>0</v>
          </cell>
          <cell r="H81" t="str">
            <v>0</v>
          </cell>
          <cell r="I81" t="str">
            <v>0</v>
          </cell>
          <cell r="J81" t="str">
            <v>0</v>
          </cell>
        </row>
        <row r="83">
          <cell r="D83">
            <v>-149491.88000000006</v>
          </cell>
          <cell r="F83">
            <v>796670.85999999987</v>
          </cell>
          <cell r="G83">
            <v>3538999.99</v>
          </cell>
          <cell r="H83">
            <v>3539999.99</v>
          </cell>
          <cell r="I83">
            <v>615394.39000000013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8">
          <cell r="C8" t="str">
            <v>holly</v>
          </cell>
        </row>
        <row r="14">
          <cell r="C14" t="str">
            <v>Tkdu14</v>
          </cell>
        </row>
        <row r="17">
          <cell r="B17" t="str">
            <v>Models</v>
          </cell>
          <cell r="C17" t="str">
            <v>Tkdu14</v>
          </cell>
          <cell r="D17" t="str">
            <v>Tkdu14</v>
          </cell>
        </row>
        <row r="18">
          <cell r="B18" t="str">
            <v>Application</v>
          </cell>
          <cell r="C18">
            <v>2</v>
          </cell>
          <cell r="D18">
            <v>3</v>
          </cell>
        </row>
        <row r="19">
          <cell r="B19" t="str">
            <v>Main</v>
          </cell>
          <cell r="C19" t="str">
            <v>Unitcost</v>
          </cell>
          <cell r="D19" t="str">
            <v>Unitcost</v>
          </cell>
          <cell r="E19">
            <v>1</v>
          </cell>
        </row>
        <row r="22">
          <cell r="B22" t="str">
            <v>Main</v>
          </cell>
          <cell r="C22" t="str">
            <v>Unitcost</v>
          </cell>
          <cell r="D22" t="str">
            <v>Unitcost</v>
          </cell>
          <cell r="E22">
            <v>1</v>
          </cell>
        </row>
      </sheetData>
      <sheetData sheetId="28" refreshError="1"/>
      <sheetData sheetId="2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Table"/>
      <sheetName val="Gen Inst"/>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Table"/>
      <sheetName val="Gen Inst"/>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0"/>
      <sheetName val="401"/>
      <sheetName val="402403"/>
      <sheetName val="406407"/>
      <sheetName val="408409"/>
      <sheetName val="410411"/>
      <sheetName val="422423"/>
      <sheetName val="424425"/>
      <sheetName val="426427"/>
      <sheetName val="429"/>
      <sheetName val="430"/>
      <sheetName val="431"/>
      <sheetName val="450"/>
      <sheetName val="BOOK"/>
      <sheetName val="218"/>
      <sheetName val="426427 "/>
      <sheetName val="Sch 9 - Capex - Net Strat"/>
      <sheetName val="Menu in Development"/>
      <sheetName val="Admin"/>
      <sheetName val="Sch 9 - Capex - W Ah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
      <sheetName val="429"/>
      <sheetName val="430"/>
      <sheetName val="431"/>
      <sheetName val="450"/>
      <sheetName val="BOOK"/>
      <sheetName val="Sch 9 - Capex - Net Strat"/>
      <sheetName val="Menu in Development"/>
      <sheetName val="Admin"/>
      <sheetName val="Sch 9 - Capex - W Ahead"/>
      <sheetName val="400"/>
      <sheetName val="426427"/>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Balance Sheet"/>
      <sheetName val="Income Statement"/>
      <sheetName val="Retained Earnings"/>
      <sheetName val="References"/>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tran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204207"/>
      <sheetName val="262263"/>
      <sheetName val="320323"/>
      <sheetName val="Basic-Default"/>
    </sheetNames>
    <sheetDataSet>
      <sheetData sheetId="0" refreshError="1"/>
      <sheetData sheetId="1" refreshError="1">
        <row r="1">
          <cell r="A1" t="str">
            <v>Name of Respondent</v>
          </cell>
        </row>
      </sheetData>
      <sheetData sheetId="2" refreshError="1"/>
      <sheetData sheetId="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s>
    <sheetDataSet>
      <sheetData sheetId="0"/>
      <sheetData sheetId="1"/>
      <sheetData sheetId="2"/>
      <sheetData sheetId="3"/>
      <sheetData sheetId="4"/>
      <sheetData sheetId="5"/>
      <sheetData sheetId="6"/>
      <sheetData sheetId="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s>
    <sheetDataSet>
      <sheetData sheetId="0"/>
      <sheetData sheetId="1"/>
      <sheetData sheetId="2"/>
      <sheetData sheetId="3"/>
      <sheetData sheetId="4"/>
      <sheetData sheetId="5"/>
      <sheetData sheetId="6"/>
      <sheetData sheetId="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310311"/>
      <sheetName val="326327"/>
      <sheetName val="328330"/>
      <sheetName val="262263"/>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2.1"/>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All Accounts"/>
      <sheetName val="summary"/>
      <sheetName val="Look Up Table"/>
      <sheetName val="Accrued &amp; pmt"/>
      <sheetName val="Ratio"/>
      <sheetName val="LI Choice"/>
    </sheetNames>
    <sheetDataSet>
      <sheetData sheetId="0"/>
      <sheetData sheetId="1"/>
      <sheetData sheetId="2"/>
      <sheetData sheetId="3"/>
      <sheetData sheetId="4"/>
      <sheetData sheetId="5"/>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Start Balance"/>
      <sheetName val="Basic-Defaul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trans"/>
      <sheetName val="Income Statemen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s>
    <sheetDataSet>
      <sheetData sheetId="0"/>
      <sheetData sheetId="1"/>
      <sheetData sheetId="2"/>
      <sheetData sheetId="3"/>
      <sheetData sheetId="4"/>
      <sheetData sheetId="5"/>
      <sheetData sheetId="6"/>
      <sheetData sheetId="7"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trans"/>
      <sheetName val="328330"/>
      <sheetName val="Basic"/>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Summary- NGRID"/>
      <sheetName val="Plant Rollforwrd as of Sep 2011"/>
      <sheetName val="NGrid -Utility Plant all Accts"/>
      <sheetName val="NIMO"/>
      <sheetName val="6865 BS"/>
    </sheetNames>
    <sheetDataSet>
      <sheetData sheetId="0" refreshError="1"/>
      <sheetData sheetId="1" refreshError="1"/>
      <sheetData sheetId="2" refreshError="1"/>
      <sheetData sheetId="3" refreshError="1"/>
      <sheetData sheetId="4"/>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iabilities Rec List"/>
      <sheetName val="Co 49, Scd#na,204000"/>
      <sheetName val="Co 49, Scd#na,204900"/>
      <sheetName val="Co 49, Scd#na,204901"/>
      <sheetName val="Co 49, Scd#46,224000"/>
      <sheetName val="Co 49, Scd#46,224100"/>
      <sheetName val="Co 49, Scd#46,226000"/>
      <sheetName val="Co 49, Scd#na,232102"/>
      <sheetName val="Co 49, Scd#na,232104"/>
      <sheetName val="Co 49, Scd#46,232119"/>
      <sheetName val="Co 49, Scd#na,232300"/>
      <sheetName val="Co 49, Scd#na,232301"/>
      <sheetName val="Co 49, Scd#na,232302"/>
      <sheetName val="Co 49, Scd#na,232303"/>
      <sheetName val="Co 49, Scd#na,232305"/>
      <sheetName val="Co 49, Scd#na,232306"/>
      <sheetName val="Co 49, Scd#na,232308"/>
      <sheetName val="Co 49, Scd#na,232309"/>
      <sheetName val="Co 49, Scd#na,232310"/>
      <sheetName val="Co 49, Scd#na,232401"/>
      <sheetName val="Co 49, Scd#na,232411"/>
      <sheetName val="Co 49, Scd#na,232412"/>
      <sheetName val="Co 49, Scd#na,232430"/>
      <sheetName val="Co 49, Scd#100,232438"/>
      <sheetName val="Co 49, Scd#na,232450"/>
      <sheetName val="Co 49, Scd#na,232451"/>
      <sheetName val="Co 49, Scd#na,232455"/>
      <sheetName val="Co 49, Scd#na,233001-233164"/>
      <sheetName val="Co 49, Scd#46,234001-234703"/>
      <sheetName val="Co 49, Scd#na,236310"/>
      <sheetName val="Co 49, Scd#na,236500"/>
      <sheetName val="Co 49, Scd#na,236501"/>
      <sheetName val="Co 49, Scd#na,236550"/>
      <sheetName val="Co 49, Scd#na,236600"/>
      <sheetName val="Co 49, Scd#46,237002"/>
      <sheetName val="Co 49, Scd#na,237003"/>
      <sheetName val="Co 49, Scd#na,237004"/>
      <sheetName val="Co 49, Scd#na,238010"/>
      <sheetName val="Co 49, Scd#na,241000"/>
      <sheetName val="Co 49, Scd#na,241002"/>
      <sheetName val="Co 49, Scd#na,241003"/>
      <sheetName val="Co 49, Scd#na,241007"/>
      <sheetName val="Co 49, Scd#na,241008"/>
      <sheetName val="Co 49, Scd#na,241009"/>
      <sheetName val="Co 49, Scd#na,242000"/>
      <sheetName val="Co 49, Scd#na,242001"/>
      <sheetName val="Co 49, Scd#na,242002"/>
      <sheetName val="Co 49, Scd#na,242005"/>
      <sheetName val="Co 49, Scd#na,242200"/>
      <sheetName val="Co 49, Scd#na,242210"/>
      <sheetName val="Co 49, Scd#na,242215"/>
      <sheetName val="Co 49, Scd#na,242300"/>
      <sheetName val="Co 49, Scd#na,242301"/>
      <sheetName val="Co 49, Scd#na,242302"/>
      <sheetName val="Co 49, Scd#na,242303"/>
      <sheetName val="Co 49, Scd#na,242304"/>
      <sheetName val="Co 49, Scd#na,242307"/>
      <sheetName val="Co 49, Scd#na,253000"/>
      <sheetName val="Co 49, Scd#na,253001"/>
      <sheetName val="Co 49, Scd#na,253006 (2)"/>
      <sheetName val="Co 49, Scd#na,253006"/>
      <sheetName val="Co 49, Scd#na,253002"/>
      <sheetName val="Co 49, Scd#na,253008"/>
      <sheetName val="Co 49, Scd#na,2530011"/>
      <sheetName val="Co 49, Scd#na,253941-253944"/>
      <sheetName val="Co 49, Scd#na,254020"/>
      <sheetName val="Co 49, Scd#na,254022"/>
      <sheetName val="Co 49, Scd#na,254033"/>
      <sheetName val="Co 49, Scd#na,254070"/>
      <sheetName val="Co 49, Scd#na,254105"/>
      <sheetName val="Co 49, Scd#na,254106"/>
      <sheetName val="Co 49, Scd#na,254315"/>
      <sheetName val="Co 49, Scd#na,255000"/>
      <sheetName val="Sheet3"/>
      <sheetName val="KS Jan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puts"/>
      <sheetName val="Total"/>
      <sheetName val="CGA"/>
      <sheetName val="Peak"/>
      <sheetName val="OffPeak"/>
      <sheetName val="Proration"/>
      <sheetName val="Prorated CGA"/>
      <sheetName val="Prorated LDAF"/>
      <sheetName val="Vol-Ratio"/>
      <sheetName val="Special Ledger"/>
      <sheetName val="Gas Lights"/>
      <sheetName val="Input SL655"/>
      <sheetName val="Input SL235 R&amp;S"/>
      <sheetName val="Input SL235 CRIS"/>
      <sheetName val="Variance R&amp;S vs Cris"/>
      <sheetName val="Margin Comp"/>
      <sheetName val="Core Adj."/>
      <sheetName val="NC Adj."/>
      <sheetName val="MDCQ"/>
      <sheetName val="Vols"/>
      <sheetName val="test"/>
      <sheetName val="Interim Sales"/>
      <sheetName val="Suppliers"/>
      <sheetName val="Ref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MTA Rates"/>
      <sheetName val="Amort. Calculation"/>
      <sheetName val="MTA Amort Entry"/>
      <sheetName val="Revenue &amp; MTA"/>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 val="NY_FSO"/>
      <sheetName val="NY_HDD"/>
      <sheetName val="FSO Data"/>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
      <sheetName val="9"/>
      <sheetName val="10"/>
      <sheetName val="11"/>
      <sheetName val="12"/>
      <sheetName val="13"/>
      <sheetName val="14"/>
      <sheetName val="15"/>
      <sheetName val="01617"/>
      <sheetName val="018"/>
      <sheetName val="19"/>
      <sheetName val="20"/>
      <sheetName val="21"/>
      <sheetName val="22"/>
      <sheetName val="23"/>
      <sheetName val="24"/>
      <sheetName val=" 25"/>
      <sheetName val="2627"/>
      <sheetName val="2829"/>
      <sheetName val="30"/>
      <sheetName val="31"/>
      <sheetName val="32"/>
      <sheetName val="33"/>
      <sheetName val="4041"/>
      <sheetName val="42"/>
      <sheetName val="43"/>
      <sheetName val="4445"/>
      <sheetName val="46"/>
      <sheetName val="47"/>
      <sheetName val="6062"/>
      <sheetName val="63 "/>
      <sheetName val="64"/>
      <sheetName val="6566"/>
      <sheetName val="067"/>
      <sheetName val="068"/>
      <sheetName val="69"/>
      <sheetName val="7071"/>
      <sheetName val="7277"/>
      <sheetName val="7879"/>
      <sheetName val="79A"/>
      <sheetName val="80"/>
      <sheetName val="81"/>
      <sheetName val="82"/>
      <sheetName val="83 "/>
      <sheetName val="84 "/>
      <sheetName val="85"/>
      <sheetName val="86"/>
      <sheetName val="8788"/>
      <sheetName val="8990 "/>
      <sheetName val="89ATT"/>
      <sheetName val="90 Supp ("/>
      <sheetName val="9192 "/>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93"/>
    </sheetNames>
    <sheetDataSet>
      <sheetData sheetId="0">
        <row r="1">
          <cell r="A1" t="str">
            <v>Annual Report of Niagara Mohawk Power Corporation</v>
          </cell>
          <cell r="H1" t="str">
            <v>Year ended December 31, 2004</v>
          </cell>
        </row>
        <row r="3">
          <cell r="A3" t="str">
            <v>GAS ACCOUNT</v>
          </cell>
        </row>
        <row r="5">
          <cell r="C5" t="str">
            <v>1. Report the indicated summarization of gas transactions for the year, excluding gas which was reformed but not gas which was used for direct mixing; the former</v>
          </cell>
        </row>
        <row r="6">
          <cell r="C6" t="str">
            <v xml:space="preserve">    should be treated as fuel.  If mixed gas is distributed, it should be shown as such in columns (d) to (f), but the constituent gases should be identified by production</v>
          </cell>
        </row>
        <row r="7">
          <cell r="C7" t="str">
            <v xml:space="preserve">    processes in columns (a) to (c) unless mixed gas was purchased.  Exclude liquid petroleum in storage.  Items representing quantities of gas should agree with the</v>
          </cell>
        </row>
        <row r="8">
          <cell r="C8" t="str">
            <v xml:space="preserve">    corresponding amounts shown elsewhere in this report.</v>
          </cell>
        </row>
        <row r="10">
          <cell r="D10" t="str">
            <v>Btu</v>
          </cell>
          <cell r="H10" t="str">
            <v>Btu</v>
          </cell>
        </row>
        <row r="11">
          <cell r="A11" t="str">
            <v>Line</v>
          </cell>
          <cell r="C11" t="str">
            <v>Gas Available</v>
          </cell>
          <cell r="D11" t="str">
            <v xml:space="preserve"> per </v>
          </cell>
          <cell r="G11" t="str">
            <v>Disposition</v>
          </cell>
          <cell r="H11" t="str">
            <v xml:space="preserve"> per </v>
          </cell>
        </row>
        <row r="12">
          <cell r="A12" t="str">
            <v>No.</v>
          </cell>
          <cell r="C12" t="str">
            <v>(See Instructions)</v>
          </cell>
          <cell r="D12" t="str">
            <v>cf</v>
          </cell>
          <cell r="E12" t="str">
            <v>Quantity</v>
          </cell>
          <cell r="G12" t="str">
            <v>(Specify kind when possible)</v>
          </cell>
          <cell r="H12" t="str">
            <v>cf</v>
          </cell>
          <cell r="I12" t="str">
            <v>Quantity</v>
          </cell>
          <cell r="J12" t="str">
            <v>Line</v>
          </cell>
        </row>
        <row r="13">
          <cell r="C13" t="str">
            <v>(a)</v>
          </cell>
          <cell r="D13" t="str">
            <v>(b)</v>
          </cell>
          <cell r="E13" t="str">
            <v>(c)</v>
          </cell>
          <cell r="G13" t="str">
            <v>(d)</v>
          </cell>
          <cell r="H13" t="str">
            <v>(e)</v>
          </cell>
          <cell r="I13" t="str">
            <v>(f)</v>
          </cell>
          <cell r="J13" t="str">
            <v>No.</v>
          </cell>
        </row>
        <row r="14">
          <cell r="A14">
            <v>1</v>
          </cell>
          <cell r="C14" t="str">
            <v>In storage-beg. of year (specify kind):</v>
          </cell>
          <cell r="G14" t="str">
            <v>Sold</v>
          </cell>
          <cell r="I14">
            <v>66717117</v>
          </cell>
          <cell r="J14">
            <v>1</v>
          </cell>
        </row>
        <row r="15">
          <cell r="A15">
            <v>2</v>
          </cell>
          <cell r="C15" t="str">
            <v xml:space="preserve">          Natural Gas</v>
          </cell>
          <cell r="E15">
            <v>14035782</v>
          </cell>
          <cell r="J15">
            <v>2</v>
          </cell>
        </row>
        <row r="16">
          <cell r="A16">
            <v>3</v>
          </cell>
          <cell r="C16" t="str">
            <v xml:space="preserve">          Liquified Natural Gas</v>
          </cell>
          <cell r="J16">
            <v>3</v>
          </cell>
        </row>
        <row r="17">
          <cell r="A17">
            <v>4</v>
          </cell>
          <cell r="C17" t="str">
            <v xml:space="preserve">          Other (specify kind)</v>
          </cell>
          <cell r="J17">
            <v>4</v>
          </cell>
        </row>
        <row r="18">
          <cell r="A18">
            <v>5</v>
          </cell>
          <cell r="G18" t="str">
            <v>Delivered to storage</v>
          </cell>
          <cell r="I18">
            <v>16995927</v>
          </cell>
          <cell r="J18">
            <v>5</v>
          </cell>
        </row>
        <row r="19">
          <cell r="A19">
            <v>6</v>
          </cell>
          <cell r="C19" t="str">
            <v>Natural Gas purchased:</v>
          </cell>
          <cell r="E19">
            <v>51712379</v>
          </cell>
          <cell r="J19">
            <v>6</v>
          </cell>
        </row>
        <row r="20">
          <cell r="A20">
            <v>7</v>
          </cell>
          <cell r="C20" t="str">
            <v>Other gas purchased (specify kind):</v>
          </cell>
          <cell r="G20" t="str">
            <v>Used by gas dept. (specify purpose and quantities</v>
          </cell>
          <cell r="J20">
            <v>7</v>
          </cell>
        </row>
        <row r="21">
          <cell r="A21">
            <v>8</v>
          </cell>
          <cell r="C21" t="str">
            <v xml:space="preserve">          Liquified Natural Gas</v>
          </cell>
          <cell r="G21" t="str">
            <v xml:space="preserve">                       in footnote)</v>
          </cell>
          <cell r="J21">
            <v>8</v>
          </cell>
        </row>
        <row r="22">
          <cell r="A22">
            <v>9</v>
          </cell>
          <cell r="C22" t="str">
            <v xml:space="preserve">          Other (specify kind)</v>
          </cell>
          <cell r="J22">
            <v>9</v>
          </cell>
        </row>
        <row r="23">
          <cell r="A23">
            <v>10</v>
          </cell>
          <cell r="C23" t="str">
            <v xml:space="preserve">          Gas Purchased for Injections</v>
          </cell>
          <cell r="E23">
            <v>17321980</v>
          </cell>
          <cell r="J23">
            <v>10</v>
          </cell>
        </row>
        <row r="24">
          <cell r="A24">
            <v>11</v>
          </cell>
          <cell r="G24" t="str">
            <v>Used by other depts..: Electric</v>
          </cell>
          <cell r="I24">
            <v>41093</v>
          </cell>
          <cell r="J24">
            <v>11</v>
          </cell>
        </row>
        <row r="25">
          <cell r="A25">
            <v>12</v>
          </cell>
          <cell r="C25" t="str">
            <v>Natural gas produced:</v>
          </cell>
          <cell r="G25" t="str">
            <v xml:space="preserve">                                Steam</v>
          </cell>
          <cell r="J25">
            <v>12</v>
          </cell>
        </row>
        <row r="26">
          <cell r="A26">
            <v>13</v>
          </cell>
          <cell r="C26" t="str">
            <v>Other gas produced (specify kind):</v>
          </cell>
          <cell r="G26" t="str">
            <v xml:space="preserve">                                Common</v>
          </cell>
          <cell r="J26">
            <v>13</v>
          </cell>
        </row>
        <row r="27">
          <cell r="A27">
            <v>14</v>
          </cell>
          <cell r="G27" t="str">
            <v>Other disposition or credit adjustments (describe)</v>
          </cell>
          <cell r="J27">
            <v>14</v>
          </cell>
        </row>
        <row r="28">
          <cell r="A28">
            <v>15</v>
          </cell>
          <cell r="J28">
            <v>15</v>
          </cell>
        </row>
        <row r="29">
          <cell r="A29">
            <v>16</v>
          </cell>
          <cell r="J29">
            <v>16</v>
          </cell>
        </row>
        <row r="30">
          <cell r="A30">
            <v>17</v>
          </cell>
          <cell r="G30" t="str">
            <v>Lost and Unaccounted for:</v>
          </cell>
          <cell r="I30">
            <v>-114172</v>
          </cell>
          <cell r="J30">
            <v>17</v>
          </cell>
        </row>
        <row r="31">
          <cell r="A31">
            <v>18</v>
          </cell>
          <cell r="C31" t="str">
            <v>Withdrawn from storage</v>
          </cell>
          <cell r="E31">
            <v>16289846</v>
          </cell>
          <cell r="G31" t="str">
            <v xml:space="preserve">          In storage</v>
          </cell>
          <cell r="J31">
            <v>18</v>
          </cell>
        </row>
        <row r="32">
          <cell r="A32">
            <v>19</v>
          </cell>
          <cell r="C32" t="str">
            <v>Other receipts or debit adjustments (describe)</v>
          </cell>
          <cell r="G32" t="str">
            <v xml:space="preserve">          Other (describe in foot note)</v>
          </cell>
          <cell r="J32">
            <v>19</v>
          </cell>
        </row>
        <row r="33">
          <cell r="A33">
            <v>20</v>
          </cell>
          <cell r="C33" t="str">
            <v xml:space="preserve">         Marketer Transfers</v>
          </cell>
          <cell r="E33">
            <v>285273</v>
          </cell>
          <cell r="J33">
            <v>20</v>
          </cell>
        </row>
        <row r="34">
          <cell r="A34">
            <v>21</v>
          </cell>
          <cell r="C34" t="str">
            <v xml:space="preserve">         Adjustments</v>
          </cell>
          <cell r="E34">
            <v>-611326</v>
          </cell>
          <cell r="G34" t="str">
            <v>In storage-end of year:</v>
          </cell>
          <cell r="I34">
            <v>15393969</v>
          </cell>
          <cell r="J34">
            <v>21</v>
          </cell>
        </row>
        <row r="35">
          <cell r="A35">
            <v>22</v>
          </cell>
          <cell r="G35" t="str">
            <v xml:space="preserve">          Natural</v>
          </cell>
          <cell r="J35">
            <v>22</v>
          </cell>
        </row>
        <row r="36">
          <cell r="A36">
            <v>23</v>
          </cell>
          <cell r="C36" t="str">
            <v xml:space="preserve">      Total</v>
          </cell>
          <cell r="E36">
            <v>99033934</v>
          </cell>
          <cell r="G36" t="str">
            <v xml:space="preserve">          Other (specify kind)</v>
          </cell>
          <cell r="J36">
            <v>23</v>
          </cell>
        </row>
        <row r="37">
          <cell r="A37">
            <v>24</v>
          </cell>
          <cell r="C37" t="str">
            <v>Equivalent therms, line 23</v>
          </cell>
          <cell r="G37" t="str">
            <v xml:space="preserve">     Total</v>
          </cell>
          <cell r="I37">
            <v>99033934</v>
          </cell>
          <cell r="J37">
            <v>24</v>
          </cell>
        </row>
        <row r="39">
          <cell r="A39">
            <v>25</v>
          </cell>
          <cell r="C39" t="str">
            <v xml:space="preserve">  2. State briefly the extent, including quantities when available, to which any kind of gas was used directly in the production process (other than for reforming)</v>
          </cell>
          <cell r="J39">
            <v>25</v>
          </cell>
        </row>
        <row r="40">
          <cell r="A40">
            <v>26</v>
          </cell>
          <cell r="C40" t="str">
            <v xml:space="preserve">     which is not included above.  </v>
          </cell>
          <cell r="J40">
            <v>26</v>
          </cell>
        </row>
        <row r="41">
          <cell r="A41">
            <v>27</v>
          </cell>
          <cell r="J41">
            <v>27</v>
          </cell>
        </row>
        <row r="42">
          <cell r="A42">
            <v>28</v>
          </cell>
          <cell r="C42" t="str">
            <v xml:space="preserve">  3. To the extent not otherwise indicated in this report show the approximate p.s.i.a. pressures which apply to measurement of the principal quantities listed</v>
          </cell>
          <cell r="J42">
            <v>28</v>
          </cell>
        </row>
        <row r="43">
          <cell r="A43">
            <v>29</v>
          </cell>
          <cell r="C43" t="str">
            <v xml:space="preserve">     above (for example, 14.7 for gas produced, 14.7 plus 6" for general consumption, etc.)</v>
          </cell>
          <cell r="J43">
            <v>29</v>
          </cell>
        </row>
        <row r="44">
          <cell r="A44">
            <v>30</v>
          </cell>
          <cell r="J44">
            <v>30</v>
          </cell>
        </row>
        <row r="45">
          <cell r="A45">
            <v>31</v>
          </cell>
          <cell r="D45" t="str">
            <v>Please provide the factor to convert Dth to Mcf where Mcf is equal</v>
          </cell>
          <cell r="J45">
            <v>31</v>
          </cell>
        </row>
        <row r="46">
          <cell r="A46">
            <v>32</v>
          </cell>
          <cell r="D46" t="str">
            <v xml:space="preserve">  to 1.  Please input the factor here--------------------------------------------------&gt;</v>
          </cell>
          <cell r="H46">
            <v>1</v>
          </cell>
          <cell r="J46">
            <v>32</v>
          </cell>
        </row>
        <row r="47">
          <cell r="I47" t="str">
            <v xml:space="preserve">    NYPSC 182-78</v>
          </cell>
        </row>
        <row r="48">
          <cell r="A48" t="str">
            <v>93</v>
          </cell>
        </row>
      </sheetData>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93"/>
    </sheetNames>
    <sheetDataSet>
      <sheetData sheetId="0">
        <row r="1">
          <cell r="A1" t="str">
            <v>Annual Report of Niagara Mohawk Power Corporation</v>
          </cell>
          <cell r="H1" t="str">
            <v>Year ended December 31, 2004</v>
          </cell>
        </row>
        <row r="3">
          <cell r="A3" t="str">
            <v>GAS ACCOUNT</v>
          </cell>
        </row>
        <row r="5">
          <cell r="C5" t="str">
            <v>1. Report the indicated summarization of gas transactions for the year, excluding gas which was reformed but not gas which was used for direct mixing; the former</v>
          </cell>
        </row>
        <row r="6">
          <cell r="C6" t="str">
            <v xml:space="preserve">    should be treated as fuel.  If mixed gas is distributed, it should be shown as such in columns (d) to (f), but the constituent gases should be identified by production</v>
          </cell>
        </row>
        <row r="7">
          <cell r="C7" t="str">
            <v xml:space="preserve">    processes in columns (a) to (c) unless mixed gas was purchased.  Exclude liquid petroleum in storage.  Items representing quantities of gas should agree with the</v>
          </cell>
        </row>
        <row r="8">
          <cell r="C8" t="str">
            <v xml:space="preserve">    corresponding amounts shown elsewhere in this report.</v>
          </cell>
        </row>
        <row r="10">
          <cell r="D10" t="str">
            <v>Btu</v>
          </cell>
          <cell r="H10" t="str">
            <v>Btu</v>
          </cell>
        </row>
        <row r="11">
          <cell r="A11" t="str">
            <v>Line</v>
          </cell>
          <cell r="C11" t="str">
            <v>Gas Available</v>
          </cell>
          <cell r="D11" t="str">
            <v xml:space="preserve"> per </v>
          </cell>
          <cell r="G11" t="str">
            <v>Disposition</v>
          </cell>
          <cell r="H11" t="str">
            <v xml:space="preserve"> per </v>
          </cell>
        </row>
        <row r="12">
          <cell r="A12" t="str">
            <v>No.</v>
          </cell>
          <cell r="C12" t="str">
            <v>(See Instructions)</v>
          </cell>
          <cell r="D12" t="str">
            <v>cf</v>
          </cell>
          <cell r="E12" t="str">
            <v>Quantity</v>
          </cell>
          <cell r="G12" t="str">
            <v>(Specify kind when possible)</v>
          </cell>
          <cell r="H12" t="str">
            <v>cf</v>
          </cell>
          <cell r="I12" t="str">
            <v>Quantity</v>
          </cell>
          <cell r="J12" t="str">
            <v>Line</v>
          </cell>
        </row>
        <row r="13">
          <cell r="C13" t="str">
            <v>(a)</v>
          </cell>
          <cell r="D13" t="str">
            <v>(b)</v>
          </cell>
          <cell r="E13" t="str">
            <v>(c)</v>
          </cell>
          <cell r="G13" t="str">
            <v>(d)</v>
          </cell>
          <cell r="H13" t="str">
            <v>(e)</v>
          </cell>
          <cell r="I13" t="str">
            <v>(f)</v>
          </cell>
          <cell r="J13" t="str">
            <v>No.</v>
          </cell>
        </row>
        <row r="14">
          <cell r="A14">
            <v>1</v>
          </cell>
          <cell r="C14" t="str">
            <v>In storage-beg. of year (specify kind):</v>
          </cell>
          <cell r="G14" t="str">
            <v>Sold</v>
          </cell>
          <cell r="I14">
            <v>66717117</v>
          </cell>
          <cell r="J14">
            <v>1</v>
          </cell>
        </row>
        <row r="15">
          <cell r="A15">
            <v>2</v>
          </cell>
          <cell r="C15" t="str">
            <v xml:space="preserve">          Natural Gas</v>
          </cell>
          <cell r="E15">
            <v>14035782</v>
          </cell>
          <cell r="J15">
            <v>2</v>
          </cell>
        </row>
        <row r="16">
          <cell r="A16">
            <v>3</v>
          </cell>
          <cell r="C16" t="str">
            <v xml:space="preserve">          Liquified Natural Gas</v>
          </cell>
          <cell r="J16">
            <v>3</v>
          </cell>
        </row>
        <row r="17">
          <cell r="A17">
            <v>4</v>
          </cell>
          <cell r="C17" t="str">
            <v xml:space="preserve">          Other (specify kind)</v>
          </cell>
          <cell r="J17">
            <v>4</v>
          </cell>
        </row>
        <row r="18">
          <cell r="A18">
            <v>5</v>
          </cell>
          <cell r="G18" t="str">
            <v>Delivered to storage</v>
          </cell>
          <cell r="I18">
            <v>16995927</v>
          </cell>
          <cell r="J18">
            <v>5</v>
          </cell>
        </row>
        <row r="19">
          <cell r="A19">
            <v>6</v>
          </cell>
          <cell r="C19" t="str">
            <v>Natural Gas purchased:</v>
          </cell>
          <cell r="E19">
            <v>51712379</v>
          </cell>
          <cell r="J19">
            <v>6</v>
          </cell>
        </row>
        <row r="20">
          <cell r="A20">
            <v>7</v>
          </cell>
          <cell r="C20" t="str">
            <v>Other gas purchased (specify kind):</v>
          </cell>
          <cell r="G20" t="str">
            <v>Used by gas dept. (specify purpose and quantities</v>
          </cell>
          <cell r="J20">
            <v>7</v>
          </cell>
        </row>
        <row r="21">
          <cell r="A21">
            <v>8</v>
          </cell>
          <cell r="C21" t="str">
            <v xml:space="preserve">          Liquified Natural Gas</v>
          </cell>
          <cell r="G21" t="str">
            <v xml:space="preserve">                       in footnote)</v>
          </cell>
          <cell r="J21">
            <v>8</v>
          </cell>
        </row>
        <row r="22">
          <cell r="A22">
            <v>9</v>
          </cell>
          <cell r="C22" t="str">
            <v xml:space="preserve">          Other (specify kind)</v>
          </cell>
          <cell r="J22">
            <v>9</v>
          </cell>
        </row>
        <row r="23">
          <cell r="A23">
            <v>10</v>
          </cell>
          <cell r="C23" t="str">
            <v xml:space="preserve">          Gas Purchased for Injections</v>
          </cell>
          <cell r="E23">
            <v>17321980</v>
          </cell>
          <cell r="J23">
            <v>10</v>
          </cell>
        </row>
        <row r="24">
          <cell r="A24">
            <v>11</v>
          </cell>
          <cell r="G24" t="str">
            <v>Used by other depts..: Electric</v>
          </cell>
          <cell r="I24">
            <v>41093</v>
          </cell>
          <cell r="J24">
            <v>11</v>
          </cell>
        </row>
        <row r="25">
          <cell r="A25">
            <v>12</v>
          </cell>
          <cell r="C25" t="str">
            <v>Natural gas produced:</v>
          </cell>
          <cell r="G25" t="str">
            <v xml:space="preserve">                                Steam</v>
          </cell>
          <cell r="J25">
            <v>12</v>
          </cell>
        </row>
        <row r="26">
          <cell r="A26">
            <v>13</v>
          </cell>
          <cell r="C26" t="str">
            <v>Other gas produced (specify kind):</v>
          </cell>
          <cell r="G26" t="str">
            <v xml:space="preserve">                                Common</v>
          </cell>
          <cell r="J26">
            <v>13</v>
          </cell>
        </row>
        <row r="27">
          <cell r="A27">
            <v>14</v>
          </cell>
          <cell r="G27" t="str">
            <v>Other disposition or credit adjustments (describe)</v>
          </cell>
          <cell r="J27">
            <v>14</v>
          </cell>
        </row>
        <row r="28">
          <cell r="A28">
            <v>15</v>
          </cell>
          <cell r="J28">
            <v>15</v>
          </cell>
        </row>
        <row r="29">
          <cell r="A29">
            <v>16</v>
          </cell>
          <cell r="J29">
            <v>16</v>
          </cell>
        </row>
        <row r="30">
          <cell r="A30">
            <v>17</v>
          </cell>
          <cell r="G30" t="str">
            <v>Lost and Unaccounted for:</v>
          </cell>
          <cell r="I30">
            <v>-114172</v>
          </cell>
          <cell r="J30">
            <v>17</v>
          </cell>
        </row>
        <row r="31">
          <cell r="A31">
            <v>18</v>
          </cell>
          <cell r="C31" t="str">
            <v>Withdrawn from storage</v>
          </cell>
          <cell r="E31">
            <v>16289846</v>
          </cell>
          <cell r="G31" t="str">
            <v xml:space="preserve">          In storage</v>
          </cell>
          <cell r="J31">
            <v>18</v>
          </cell>
        </row>
        <row r="32">
          <cell r="A32">
            <v>19</v>
          </cell>
          <cell r="C32" t="str">
            <v>Other receipts or debit adjustments (describe)</v>
          </cell>
          <cell r="G32" t="str">
            <v xml:space="preserve">          Other (describe in foot note)</v>
          </cell>
          <cell r="J32">
            <v>19</v>
          </cell>
        </row>
        <row r="33">
          <cell r="A33">
            <v>20</v>
          </cell>
          <cell r="C33" t="str">
            <v xml:space="preserve">         Marketer Transfers</v>
          </cell>
          <cell r="E33">
            <v>285273</v>
          </cell>
          <cell r="J33">
            <v>20</v>
          </cell>
        </row>
        <row r="34">
          <cell r="A34">
            <v>21</v>
          </cell>
          <cell r="C34" t="str">
            <v xml:space="preserve">         Adjustments</v>
          </cell>
          <cell r="E34">
            <v>-611326</v>
          </cell>
          <cell r="G34" t="str">
            <v>In storage-end of year:</v>
          </cell>
          <cell r="I34">
            <v>15393969</v>
          </cell>
          <cell r="J34">
            <v>21</v>
          </cell>
        </row>
        <row r="35">
          <cell r="A35">
            <v>22</v>
          </cell>
          <cell r="G35" t="str">
            <v xml:space="preserve">          Natural</v>
          </cell>
          <cell r="J35">
            <v>22</v>
          </cell>
        </row>
        <row r="36">
          <cell r="A36">
            <v>23</v>
          </cell>
          <cell r="C36" t="str">
            <v xml:space="preserve">      Total</v>
          </cell>
          <cell r="E36">
            <v>99033934</v>
          </cell>
          <cell r="G36" t="str">
            <v xml:space="preserve">          Other (specify kind)</v>
          </cell>
          <cell r="J36">
            <v>23</v>
          </cell>
        </row>
        <row r="37">
          <cell r="A37">
            <v>24</v>
          </cell>
          <cell r="C37" t="str">
            <v>Equivalent therms, line 23</v>
          </cell>
          <cell r="G37" t="str">
            <v xml:space="preserve">     Total</v>
          </cell>
          <cell r="I37">
            <v>99033934</v>
          </cell>
          <cell r="J37">
            <v>24</v>
          </cell>
        </row>
        <row r="39">
          <cell r="A39">
            <v>25</v>
          </cell>
          <cell r="C39" t="str">
            <v xml:space="preserve">  2. State briefly the extent, including quantities when available, to which any kind of gas was used directly in the production process (other than for reforming)</v>
          </cell>
          <cell r="J39">
            <v>25</v>
          </cell>
        </row>
        <row r="40">
          <cell r="A40">
            <v>26</v>
          </cell>
          <cell r="C40" t="str">
            <v xml:space="preserve">     which is not included above.  </v>
          </cell>
          <cell r="J40">
            <v>26</v>
          </cell>
        </row>
        <row r="41">
          <cell r="A41">
            <v>27</v>
          </cell>
          <cell r="J41">
            <v>27</v>
          </cell>
        </row>
        <row r="42">
          <cell r="A42">
            <v>28</v>
          </cell>
          <cell r="C42" t="str">
            <v xml:space="preserve">  3. To the extent not otherwise indicated in this report show the approximate p.s.i.a. pressures which apply to measurement of the principal quantities listed</v>
          </cell>
          <cell r="J42">
            <v>28</v>
          </cell>
        </row>
        <row r="43">
          <cell r="A43">
            <v>29</v>
          </cell>
          <cell r="C43" t="str">
            <v xml:space="preserve">     above (for example, 14.7 for gas produced, 14.7 plus 6" for general consumption, etc.)</v>
          </cell>
          <cell r="J43">
            <v>29</v>
          </cell>
        </row>
        <row r="44">
          <cell r="A44">
            <v>30</v>
          </cell>
          <cell r="J44">
            <v>30</v>
          </cell>
        </row>
        <row r="45">
          <cell r="A45">
            <v>31</v>
          </cell>
          <cell r="D45" t="str">
            <v>Please provide the factor to convert Dth to Mcf where Mcf is equal</v>
          </cell>
          <cell r="J45">
            <v>31</v>
          </cell>
        </row>
        <row r="46">
          <cell r="A46">
            <v>32</v>
          </cell>
          <cell r="D46" t="str">
            <v xml:space="preserve">  to 1.  Please input the factor here--------------------------------------------------&gt;</v>
          </cell>
          <cell r="H46">
            <v>1</v>
          </cell>
          <cell r="J46">
            <v>32</v>
          </cell>
        </row>
        <row r="47">
          <cell r="I47" t="str">
            <v xml:space="preserve">    NYPSC 182-78</v>
          </cell>
        </row>
        <row r="48">
          <cell r="A48" t="str">
            <v>93</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Data Entry"/>
      <sheetName val="Normalization"/>
      <sheetName val="Unbilled"/>
      <sheetName val="Rate Table"/>
      <sheetName val="Ld. Grth"/>
      <sheetName val="New Load"/>
      <sheetName val="Weather"/>
      <sheetName val="Var. Anal."/>
      <sheetName val="New Var. Anal."/>
      <sheetName val="Historical"/>
      <sheetName val="JE10310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Data Entry"/>
      <sheetName val="Normalization"/>
      <sheetName val="Unbilled"/>
      <sheetName val="Rate Table"/>
      <sheetName val="Ld. Grth"/>
      <sheetName val="New Load"/>
      <sheetName val="Weather"/>
      <sheetName val="Var. Anal."/>
      <sheetName val="New Var. Anal."/>
      <sheetName val="Historical"/>
      <sheetName val="JE10310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Apr 00"/>
    </sheetNames>
    <sheetDataSet>
      <sheetData sheetId="0" refreshError="1">
        <row r="2">
          <cell r="A2" t="str">
            <v xml:space="preserve">APRIL 2000 - MONTHLY SET-UP </v>
          </cell>
        </row>
        <row r="4">
          <cell r="A4" t="str">
            <v>AVERAGE DAILY FIRM &amp; TC SENDOUT REQUIREMENTS</v>
          </cell>
          <cell r="F4">
            <v>333508.673813047</v>
          </cell>
          <cell r="G4" t="str">
            <v>dt per day</v>
          </cell>
          <cell r="K4" t="str">
            <v>dt per Month</v>
          </cell>
        </row>
        <row r="6">
          <cell r="A6" t="str">
            <v>"BEST COST" SUPPLY DISPATCH</v>
          </cell>
        </row>
        <row r="7">
          <cell r="F7" t="str">
            <v>DAILY</v>
          </cell>
          <cell r="H7" t="str">
            <v>CITY GATE</v>
          </cell>
          <cell r="L7" t="str">
            <v>MONTHLY</v>
          </cell>
        </row>
        <row r="8">
          <cell r="D8" t="str">
            <v xml:space="preserve"> CONTRACT</v>
          </cell>
          <cell r="F8" t="str">
            <v>CITY GATE</v>
          </cell>
          <cell r="H8" t="str">
            <v>COMMODITY</v>
          </cell>
          <cell r="L8" t="str">
            <v>COMMODITY</v>
          </cell>
        </row>
        <row r="9">
          <cell r="D9" t="str">
            <v>MDQ</v>
          </cell>
          <cell r="F9" t="str">
            <v>DELIVERIES</v>
          </cell>
          <cell r="H9" t="str">
            <v>PRICE</v>
          </cell>
          <cell r="L9" t="str">
            <v>PRICE</v>
          </cell>
        </row>
        <row r="10">
          <cell r="D10" t="str">
            <v>(dt per day)</v>
          </cell>
          <cell r="F10" t="str">
            <v>(dt per day)</v>
          </cell>
          <cell r="H10" t="str">
            <v>($ per dt)</v>
          </cell>
          <cell r="L10" t="str">
            <v>($ per Month)</v>
          </cell>
        </row>
        <row r="11">
          <cell r="A11" t="str">
            <v>CANADIAN &amp; MISC DOMESTIC SUPPLY</v>
          </cell>
        </row>
        <row r="12">
          <cell r="A12" t="str">
            <v>APC/LANDFILL</v>
          </cell>
          <cell r="D12">
            <v>4500</v>
          </cell>
          <cell r="F12">
            <v>3000</v>
          </cell>
          <cell r="H12">
            <v>3.3256666666666668</v>
          </cell>
          <cell r="L12">
            <v>299310</v>
          </cell>
        </row>
        <row r="13">
          <cell r="A13" t="str">
            <v>STERLING (EQUIT)</v>
          </cell>
          <cell r="D13" t="str">
            <v>N/A</v>
          </cell>
          <cell r="F13">
            <v>300</v>
          </cell>
          <cell r="H13">
            <v>2.5557936037441498</v>
          </cell>
          <cell r="L13">
            <v>23002.142433697347</v>
          </cell>
        </row>
        <row r="14">
          <cell r="A14" t="str">
            <v>NY HUB PARKING RETURN SUPPLY</v>
          </cell>
          <cell r="D14" t="str">
            <v>N/A</v>
          </cell>
          <cell r="F14">
            <v>0</v>
          </cell>
          <cell r="L14">
            <v>0</v>
          </cell>
        </row>
        <row r="15">
          <cell r="A15" t="str">
            <v>BOUNDARY / CGT-NY SUPPLY</v>
          </cell>
          <cell r="D15">
            <v>30180</v>
          </cell>
          <cell r="F15">
            <v>29492</v>
          </cell>
          <cell r="H15">
            <v>2.5194000000000001</v>
          </cell>
          <cell r="L15">
            <v>2229064.3440000005</v>
          </cell>
        </row>
        <row r="16">
          <cell r="A16" t="str">
            <v xml:space="preserve">FT SPOT (#2240) </v>
          </cell>
          <cell r="D16">
            <v>1969</v>
          </cell>
          <cell r="F16">
            <v>1969</v>
          </cell>
          <cell r="H16">
            <v>2.7747999999999999</v>
          </cell>
          <cell r="L16">
            <v>163907.43599999999</v>
          </cell>
        </row>
        <row r="17">
          <cell r="A17" t="str">
            <v>ANE (ON IROQUOIS)</v>
          </cell>
          <cell r="D17">
            <v>70699</v>
          </cell>
          <cell r="F17">
            <v>70699</v>
          </cell>
          <cell r="H17">
            <v>2.1477540322580646</v>
          </cell>
          <cell r="L17">
            <v>4555321.8697983874</v>
          </cell>
        </row>
        <row r="19">
          <cell r="A19" t="str">
            <v>TOTAL</v>
          </cell>
          <cell r="D19" t="str">
            <v>N/A</v>
          </cell>
          <cell r="F19">
            <v>105460</v>
          </cell>
          <cell r="L19">
            <v>7270605.792232085</v>
          </cell>
        </row>
        <row r="21">
          <cell r="A21" t="str">
            <v>CNG FTNN/TRANSCO SUPPLIES</v>
          </cell>
        </row>
        <row r="22">
          <cell r="B22" t="str">
            <v>MOORE ENERGY - FIRM</v>
          </cell>
          <cell r="D22">
            <v>5000</v>
          </cell>
          <cell r="F22">
            <v>0</v>
          </cell>
          <cell r="L22">
            <v>0</v>
          </cell>
        </row>
        <row r="23">
          <cell r="B23" t="str">
            <v>TENN FT SPOT</v>
          </cell>
          <cell r="D23">
            <v>13800</v>
          </cell>
          <cell r="F23">
            <v>0</v>
          </cell>
          <cell r="L23">
            <v>0</v>
          </cell>
        </row>
        <row r="24">
          <cell r="B24" t="str">
            <v>FINA #2/HESS #3</v>
          </cell>
          <cell r="D24">
            <v>15604</v>
          </cell>
          <cell r="F24">
            <v>0</v>
          </cell>
          <cell r="L24">
            <v>0</v>
          </cell>
        </row>
        <row r="25">
          <cell r="B25" t="str">
            <v>ICC - FIRM</v>
          </cell>
          <cell r="D25">
            <v>5000</v>
          </cell>
          <cell r="F25">
            <v>0</v>
          </cell>
          <cell r="L25">
            <v>0</v>
          </cell>
        </row>
        <row r="26">
          <cell r="B26" t="str">
            <v>SHELL #1 - FIRM</v>
          </cell>
          <cell r="D26">
            <v>60000</v>
          </cell>
          <cell r="F26">
            <v>0</v>
          </cell>
          <cell r="L26">
            <v>0</v>
          </cell>
        </row>
        <row r="27">
          <cell r="B27" t="str">
            <v>TRANSCO FT SPOT</v>
          </cell>
          <cell r="D27">
            <v>10688</v>
          </cell>
          <cell r="F27">
            <v>0</v>
          </cell>
          <cell r="L27">
            <v>0</v>
          </cell>
        </row>
        <row r="28">
          <cell r="B28" t="str">
            <v>TENN FT SPOT</v>
          </cell>
          <cell r="D28" t="str">
            <v>N/A</v>
          </cell>
          <cell r="F28">
            <v>0</v>
          </cell>
          <cell r="L28">
            <v>0</v>
          </cell>
        </row>
        <row r="29">
          <cell r="B29" t="str">
            <v xml:space="preserve"> </v>
          </cell>
        </row>
        <row r="30">
          <cell r="C30" t="str">
            <v>CNG FTNN/TRANSCO TOTAL:</v>
          </cell>
          <cell r="D30">
            <v>50745</v>
          </cell>
          <cell r="F30">
            <v>0</v>
          </cell>
          <cell r="L30">
            <v>0</v>
          </cell>
        </row>
        <row r="32">
          <cell r="A32" t="str">
            <v>TRANSCO SUPPLIES</v>
          </cell>
          <cell r="E32" t="str">
            <v xml:space="preserve"> </v>
          </cell>
        </row>
        <row r="33">
          <cell r="A33" t="str">
            <v xml:space="preserve">  TRANSCO FT SUPPLIES</v>
          </cell>
          <cell r="E33" t="str">
            <v xml:space="preserve"> </v>
          </cell>
        </row>
        <row r="34">
          <cell r="B34" t="str">
            <v>AMERADA HESS #1</v>
          </cell>
          <cell r="D34">
            <v>31050</v>
          </cell>
          <cell r="F34">
            <v>31050</v>
          </cell>
          <cell r="H34">
            <v>2.7770999999999999</v>
          </cell>
          <cell r="L34">
            <v>2586868.65</v>
          </cell>
        </row>
        <row r="35">
          <cell r="B35" t="str">
            <v>SHELL #1 - FIRM</v>
          </cell>
          <cell r="D35">
            <v>60000</v>
          </cell>
          <cell r="F35">
            <v>60000</v>
          </cell>
          <cell r="H35">
            <v>2.7747999999999999</v>
          </cell>
          <cell r="L35">
            <v>4994640</v>
          </cell>
        </row>
        <row r="36">
          <cell r="B36" t="str">
            <v>ENRON - FIRM</v>
          </cell>
          <cell r="D36">
            <v>60000</v>
          </cell>
          <cell r="F36">
            <v>45000</v>
          </cell>
          <cell r="H36">
            <v>2.7747999999999999</v>
          </cell>
          <cell r="L36">
            <v>3745980</v>
          </cell>
        </row>
        <row r="37">
          <cell r="B37" t="str">
            <v>SHELL #2 - FIRM</v>
          </cell>
          <cell r="D37">
            <v>21795</v>
          </cell>
          <cell r="F37">
            <v>21795</v>
          </cell>
          <cell r="H37">
            <v>2.7747999999999999</v>
          </cell>
          <cell r="L37">
            <v>1814302.98</v>
          </cell>
        </row>
        <row r="38">
          <cell r="B38" t="str">
            <v>FT SPOT</v>
          </cell>
          <cell r="D38" t="str">
            <v>N/A</v>
          </cell>
          <cell r="F38">
            <v>0</v>
          </cell>
          <cell r="L38">
            <v>0</v>
          </cell>
        </row>
        <row r="39">
          <cell r="B39" t="str">
            <v>STRADDLE GAS</v>
          </cell>
          <cell r="D39" t="str">
            <v>N/A</v>
          </cell>
          <cell r="F39">
            <v>5000</v>
          </cell>
          <cell r="H39">
            <v>2.7747999999999999</v>
          </cell>
          <cell r="L39">
            <v>416220</v>
          </cell>
        </row>
        <row r="40">
          <cell r="B40" t="str">
            <v>MOORE ENERGY - FIRM</v>
          </cell>
          <cell r="D40" t="str">
            <v>N/A</v>
          </cell>
          <cell r="L40">
            <v>0</v>
          </cell>
        </row>
        <row r="41">
          <cell r="B41" t="str">
            <v>TRANSCO FS</v>
          </cell>
          <cell r="C41" t="str">
            <v>BASELOAD:</v>
          </cell>
          <cell r="D41">
            <v>73110</v>
          </cell>
          <cell r="F41">
            <v>35000</v>
          </cell>
          <cell r="H41">
            <v>2.6816999999999998</v>
          </cell>
          <cell r="L41">
            <v>2815784.9999999995</v>
          </cell>
        </row>
        <row r="42">
          <cell r="B42" t="str">
            <v xml:space="preserve"> </v>
          </cell>
          <cell r="C42" t="str">
            <v>SWING:</v>
          </cell>
          <cell r="D42" t="str">
            <v>N/A</v>
          </cell>
          <cell r="F42">
            <v>0</v>
          </cell>
          <cell r="H42">
            <v>0</v>
          </cell>
          <cell r="L42">
            <v>0</v>
          </cell>
        </row>
        <row r="44">
          <cell r="C44" t="str">
            <v>TRANSCO TOTAL</v>
          </cell>
          <cell r="D44">
            <v>245955</v>
          </cell>
          <cell r="F44">
            <v>197845</v>
          </cell>
        </row>
        <row r="46">
          <cell r="A46" t="str">
            <v>TETCO SUPPLIES</v>
          </cell>
        </row>
        <row r="47">
          <cell r="B47" t="str">
            <v>FINA #1/HESS #2(CDS)</v>
          </cell>
          <cell r="D47">
            <v>56718</v>
          </cell>
          <cell r="F47">
            <v>5000</v>
          </cell>
          <cell r="H47">
            <v>2.8845000000000001</v>
          </cell>
        </row>
        <row r="49">
          <cell r="C49" t="str">
            <v>TETCO FIRM TOTAL</v>
          </cell>
          <cell r="D49">
            <v>56718</v>
          </cell>
          <cell r="F49">
            <v>5000</v>
          </cell>
        </row>
        <row r="51">
          <cell r="A51" t="str">
            <v>TENNESSEE SUPPLIES</v>
          </cell>
        </row>
        <row r="52">
          <cell r="B52" t="str">
            <v>TENN FT SPOT</v>
          </cell>
          <cell r="D52">
            <v>20808</v>
          </cell>
          <cell r="F52">
            <v>10000</v>
          </cell>
          <cell r="H52">
            <v>2.8409000000000004</v>
          </cell>
        </row>
        <row r="54">
          <cell r="C54" t="str">
            <v>TENN FIRM TOTAL</v>
          </cell>
          <cell r="D54">
            <v>20808</v>
          </cell>
          <cell r="F54">
            <v>10000</v>
          </cell>
        </row>
        <row r="57">
          <cell r="D57" t="str">
            <v xml:space="preserve">Total Gas Purchases and Transportation </v>
          </cell>
          <cell r="F57">
            <v>318305</v>
          </cell>
        </row>
        <row r="59">
          <cell r="D59" t="str">
            <v xml:space="preserve">Storage Withdrawals and Transportation </v>
          </cell>
          <cell r="F59">
            <v>15204</v>
          </cell>
          <cell r="H59">
            <v>2.697795967064808</v>
          </cell>
        </row>
        <row r="61">
          <cell r="D61" t="str">
            <v>Total Gas Delivered for Firm &amp; TC Sendout</v>
          </cell>
          <cell r="F61">
            <v>333509</v>
          </cell>
          <cell r="H61">
            <v>2.614608713081175</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Normalization"/>
      <sheetName val="Rate Table"/>
      <sheetName val="Ld. Grth"/>
      <sheetName val="Weather"/>
      <sheetName val="Data Entry"/>
      <sheetName val="Var. Anal."/>
      <sheetName val="Historical Data"/>
      <sheetName val="H"/>
      <sheetName val="Forecast Data"/>
      <sheetName val="Historical Data (04'sPriorYr)"/>
      <sheetName val="Forecast Data (0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Transco"/>
      <sheetName val="Tetco"/>
      <sheetName val="Tennessee"/>
      <sheetName val="Iroquois"/>
      <sheetName val="Indicies"/>
      <sheetName val="Macro"/>
    </sheetNames>
    <sheetDataSet>
      <sheetData sheetId="0"/>
      <sheetData sheetId="1"/>
      <sheetData sheetId="2"/>
      <sheetData sheetId="3"/>
      <sheetData sheetId="4" refreshError="1">
        <row r="9">
          <cell r="E9">
            <v>2.0299999999999998</v>
          </cell>
        </row>
      </sheetData>
      <sheetData sheetId="5"/>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Transco"/>
      <sheetName val="Tetco"/>
      <sheetName val="Tennessee"/>
      <sheetName val="Iroquois"/>
      <sheetName val="Indicies"/>
      <sheetName val="Macro"/>
    </sheetNames>
    <sheetDataSet>
      <sheetData sheetId="0"/>
      <sheetData sheetId="1"/>
      <sheetData sheetId="2"/>
      <sheetData sheetId="3"/>
      <sheetData sheetId="4" refreshError="1">
        <row r="9">
          <cell r="E9">
            <v>2.0299999999999998</v>
          </cell>
        </row>
      </sheetData>
      <sheetData sheetId="5"/>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ata Entry Sales"/>
      <sheetName val="Data Entry Transp"/>
      <sheetName val="Data EntryS&amp;T"/>
      <sheetName val="UNBILLED"/>
      <sheetName val="Normalization"/>
      <sheetName val="Rate Table"/>
      <sheetName val="Actual BF-S"/>
      <sheetName val="Ld. Grth"/>
      <sheetName val="Weather"/>
      <sheetName val="Var. Anal."/>
      <sheetName val="Forecast"/>
      <sheetName val="Non-Core"/>
      <sheetName val="Sales vs Unbilled"/>
    </sheetNames>
    <sheetDataSet>
      <sheetData sheetId="0"/>
      <sheetData sheetId="1"/>
      <sheetData sheetId="2"/>
      <sheetData sheetId="3"/>
      <sheetData sheetId="4"/>
      <sheetData sheetId="5"/>
      <sheetData sheetId="6"/>
      <sheetData sheetId="7" refreshError="1">
        <row r="5">
          <cell r="B5" t="str">
            <v>Customer Charge Margin Impact :</v>
          </cell>
          <cell r="F5">
            <v>-142247.62785000031</v>
          </cell>
        </row>
        <row r="7">
          <cell r="B7" t="str">
            <v>2005 BF</v>
          </cell>
          <cell r="C7" t="str">
            <v>2004 BF</v>
          </cell>
          <cell r="E7" t="str">
            <v xml:space="preserve">Customer </v>
          </cell>
          <cell r="F7" t="str">
            <v xml:space="preserve">Margin </v>
          </cell>
        </row>
        <row r="8">
          <cell r="B8" t="str">
            <v>Actual</v>
          </cell>
          <cell r="C8" t="str">
            <v>Actual</v>
          </cell>
          <cell r="D8" t="str">
            <v>Increase</v>
          </cell>
          <cell r="E8" t="str">
            <v xml:space="preserve">Charge </v>
          </cell>
          <cell r="F8" t="str">
            <v xml:space="preserve">Impact </v>
          </cell>
        </row>
        <row r="10">
          <cell r="B10">
            <v>150145.10329999999</v>
          </cell>
          <cell r="C10">
            <v>159048</v>
          </cell>
          <cell r="D10">
            <v>-8902.8967000000121</v>
          </cell>
          <cell r="E10">
            <v>9.5</v>
          </cell>
          <cell r="F10">
            <v>-84577.518650000115</v>
          </cell>
        </row>
        <row r="11">
          <cell r="B11">
            <v>4485</v>
          </cell>
          <cell r="C11">
            <v>6080</v>
          </cell>
          <cell r="D11">
            <v>-1595</v>
          </cell>
          <cell r="E11">
            <v>5.7</v>
          </cell>
          <cell r="F11">
            <v>-9091.5</v>
          </cell>
        </row>
        <row r="12">
          <cell r="B12">
            <v>384868.26669999998</v>
          </cell>
          <cell r="C12">
            <v>381572</v>
          </cell>
          <cell r="D12">
            <v>3296.2666999999783</v>
          </cell>
          <cell r="E12">
            <v>12</v>
          </cell>
          <cell r="F12">
            <v>39555.20039999974</v>
          </cell>
        </row>
        <row r="13">
          <cell r="B13">
            <v>15666.4</v>
          </cell>
          <cell r="C13">
            <v>20339</v>
          </cell>
          <cell r="D13">
            <v>-4672.6000000000004</v>
          </cell>
          <cell r="E13">
            <v>7.2</v>
          </cell>
          <cell r="F13">
            <v>-33642.720000000001</v>
          </cell>
        </row>
        <row r="14">
          <cell r="B14">
            <v>21682.466699999997</v>
          </cell>
          <cell r="C14">
            <v>21456</v>
          </cell>
          <cell r="D14">
            <v>226.46669999999722</v>
          </cell>
          <cell r="E14">
            <v>25</v>
          </cell>
          <cell r="F14">
            <v>5661.6674999999304</v>
          </cell>
        </row>
        <row r="15">
          <cell r="B15">
            <v>7689.7665999999999</v>
          </cell>
          <cell r="C15">
            <v>7788.033300000001</v>
          </cell>
          <cell r="D15">
            <v>-98.266700000001038</v>
          </cell>
          <cell r="E15">
            <v>45</v>
          </cell>
          <cell r="F15">
            <v>-4422.0015000000467</v>
          </cell>
        </row>
        <row r="16">
          <cell r="B16">
            <v>4982.7700000000004</v>
          </cell>
          <cell r="C16">
            <v>5210.5</v>
          </cell>
          <cell r="D16">
            <v>-227.72999999999956</v>
          </cell>
          <cell r="E16">
            <v>127</v>
          </cell>
          <cell r="F16">
            <v>-28921.709999999945</v>
          </cell>
        </row>
        <row r="17">
          <cell r="B17">
            <v>329.03340000000003</v>
          </cell>
          <cell r="C17">
            <v>335.06669999999997</v>
          </cell>
          <cell r="D17">
            <v>-6.0332999999999402</v>
          </cell>
          <cell r="E17">
            <v>510</v>
          </cell>
          <cell r="F17">
            <v>-3076.9829999999693</v>
          </cell>
        </row>
        <row r="18">
          <cell r="B18">
            <v>9042.7000000000007</v>
          </cell>
          <cell r="C18">
            <v>9240.1998999999996</v>
          </cell>
          <cell r="D18">
            <v>-197.49989999999889</v>
          </cell>
          <cell r="E18">
            <v>25</v>
          </cell>
          <cell r="F18">
            <v>-4937.4974999999722</v>
          </cell>
        </row>
        <row r="19">
          <cell r="B19">
            <v>3315.9</v>
          </cell>
          <cell r="C19">
            <v>3376</v>
          </cell>
          <cell r="D19">
            <v>-60.099999999999909</v>
          </cell>
          <cell r="E19">
            <v>45</v>
          </cell>
          <cell r="F19">
            <v>-2704.4999999999959</v>
          </cell>
        </row>
        <row r="20">
          <cell r="B20">
            <v>1604.5666000000001</v>
          </cell>
          <cell r="C20">
            <v>1714.0333999999998</v>
          </cell>
          <cell r="D20">
            <v>-109.46679999999969</v>
          </cell>
          <cell r="E20">
            <v>127</v>
          </cell>
          <cell r="F20">
            <v>-13902.283599999961</v>
          </cell>
        </row>
        <row r="21">
          <cell r="B21">
            <v>98.066699999999997</v>
          </cell>
          <cell r="C21">
            <v>102.63329999999999</v>
          </cell>
          <cell r="D21">
            <v>-4.566599999999994</v>
          </cell>
          <cell r="E21">
            <v>510</v>
          </cell>
          <cell r="F21">
            <v>-2328.9659999999967</v>
          </cell>
        </row>
        <row r="22">
          <cell r="B22">
            <v>0</v>
          </cell>
          <cell r="C22">
            <v>1.8332999999999999</v>
          </cell>
          <cell r="D22">
            <v>-1.8332999999999999</v>
          </cell>
          <cell r="E22">
            <v>25</v>
          </cell>
          <cell r="F22">
            <v>-45.832499999999996</v>
          </cell>
        </row>
        <row r="23">
          <cell r="B23">
            <v>0</v>
          </cell>
          <cell r="C23">
            <v>0</v>
          </cell>
          <cell r="D23">
            <v>0</v>
          </cell>
          <cell r="E23">
            <v>45</v>
          </cell>
          <cell r="F23">
            <v>0</v>
          </cell>
        </row>
        <row r="24">
          <cell r="B24">
            <v>0</v>
          </cell>
          <cell r="C24">
            <v>0</v>
          </cell>
          <cell r="D24">
            <v>0</v>
          </cell>
          <cell r="E24">
            <v>127</v>
          </cell>
          <cell r="F24">
            <v>0</v>
          </cell>
        </row>
        <row r="25">
          <cell r="B25">
            <v>66.833300000000008</v>
          </cell>
          <cell r="C25">
            <v>67.266599999999997</v>
          </cell>
          <cell r="D25">
            <v>-0.43329999999998847</v>
          </cell>
          <cell r="E25">
            <v>510</v>
          </cell>
          <cell r="F25">
            <v>-220.98299999999412</v>
          </cell>
        </row>
        <row r="26">
          <cell r="B26">
            <v>76.533299999999997</v>
          </cell>
          <cell r="C26">
            <v>75.7333</v>
          </cell>
          <cell r="D26">
            <v>0.79999999999999716</v>
          </cell>
          <cell r="E26">
            <v>510</v>
          </cell>
          <cell r="F26">
            <v>407.99999999999852</v>
          </cell>
        </row>
        <row r="27">
          <cell r="B27">
            <v>604053.40659999999</v>
          </cell>
          <cell r="C27">
            <v>616406.29979999992</v>
          </cell>
          <cell r="D27">
            <v>-12352.893200000039</v>
          </cell>
        </row>
      </sheetData>
      <sheetData sheetId="8" refreshError="1">
        <row r="4">
          <cell r="C4" t="str">
            <v xml:space="preserve">Margin Impact of Weather : </v>
          </cell>
          <cell r="F4">
            <v>-143442.21012041546</v>
          </cell>
        </row>
        <row r="5">
          <cell r="C5" t="str">
            <v xml:space="preserve">Margin Impact of Rate Change : </v>
          </cell>
          <cell r="F5">
            <v>25910813.357311454</v>
          </cell>
        </row>
        <row r="7">
          <cell r="B7" t="str">
            <v>Bill Freq. Margin (New)</v>
          </cell>
          <cell r="D7" t="str">
            <v>Bill Freq. Margin (Old)</v>
          </cell>
          <cell r="F7" t="str">
            <v xml:space="preserve">Weather </v>
          </cell>
          <cell r="G7" t="str">
            <v xml:space="preserve">Rate </v>
          </cell>
        </row>
        <row r="8">
          <cell r="B8" t="str">
            <v xml:space="preserve">Actual </v>
          </cell>
          <cell r="C8" t="str">
            <v xml:space="preserve">Normal </v>
          </cell>
          <cell r="D8" t="str">
            <v xml:space="preserve">Actual </v>
          </cell>
          <cell r="E8" t="str">
            <v xml:space="preserve">Normal </v>
          </cell>
          <cell r="F8" t="str">
            <v xml:space="preserve">Effect </v>
          </cell>
          <cell r="G8" t="str">
            <v xml:space="preserve">Changes </v>
          </cell>
        </row>
        <row r="10">
          <cell r="B10">
            <v>2621405.02476935</v>
          </cell>
          <cell r="C10">
            <v>2623471.6202886296</v>
          </cell>
          <cell r="D10">
            <v>1879751.3171546198</v>
          </cell>
          <cell r="E10">
            <v>1879751.3171546198</v>
          </cell>
          <cell r="F10">
            <v>-2066.5955192795955</v>
          </cell>
          <cell r="G10">
            <v>741653.70761473011</v>
          </cell>
        </row>
        <row r="11">
          <cell r="B11">
            <v>48703.778381999997</v>
          </cell>
          <cell r="C11">
            <v>48738.225434</v>
          </cell>
          <cell r="D11">
            <v>39765.556483200002</v>
          </cell>
          <cell r="E11">
            <v>39765.556483200002</v>
          </cell>
          <cell r="F11">
            <v>-34.447052000003168</v>
          </cell>
          <cell r="G11">
            <v>8938.221898799995</v>
          </cell>
        </row>
        <row r="12">
          <cell r="B12">
            <v>26202259.932465404</v>
          </cell>
          <cell r="C12">
            <v>26287125.08634612</v>
          </cell>
          <cell r="D12">
            <v>7008252.4525929298</v>
          </cell>
          <cell r="E12">
            <v>7008252.4525929298</v>
          </cell>
          <cell r="F12">
            <v>-84865.15388071537</v>
          </cell>
          <cell r="G12">
            <v>19194007.479872473</v>
          </cell>
        </row>
        <row r="13">
          <cell r="B13">
            <v>544154.30662400008</v>
          </cell>
          <cell r="C13">
            <v>545982.80698300002</v>
          </cell>
          <cell r="D13">
            <v>389610.95753761998</v>
          </cell>
          <cell r="E13">
            <v>389610.95753761998</v>
          </cell>
          <cell r="F13">
            <v>-1828.5003589999396</v>
          </cell>
          <cell r="G13">
            <v>154543.3490863801</v>
          </cell>
        </row>
        <row r="14">
          <cell r="B14">
            <v>2410586.34512359</v>
          </cell>
          <cell r="C14">
            <v>2421219.3521261998</v>
          </cell>
          <cell r="D14">
            <v>593751.17324917996</v>
          </cell>
          <cell r="E14">
            <v>593751.17324917996</v>
          </cell>
          <cell r="F14">
            <v>-10633.007002609782</v>
          </cell>
          <cell r="G14">
            <v>1816835.17187441</v>
          </cell>
        </row>
        <row r="15">
          <cell r="B15">
            <v>2255245.9910792396</v>
          </cell>
          <cell r="C15">
            <v>2268328.9479096797</v>
          </cell>
          <cell r="D15">
            <v>528403.01797859999</v>
          </cell>
          <cell r="E15">
            <v>528403.01797859999</v>
          </cell>
          <cell r="F15">
            <v>-13082.956830440089</v>
          </cell>
          <cell r="G15">
            <v>1726842.9731006396</v>
          </cell>
        </row>
        <row r="16">
          <cell r="B16">
            <v>4477814.8247470791</v>
          </cell>
          <cell r="C16">
            <v>4502230.9203283899</v>
          </cell>
          <cell r="D16">
            <v>1256446.9879500601</v>
          </cell>
          <cell r="E16">
            <v>1256446.9879500601</v>
          </cell>
          <cell r="F16">
            <v>-24416.095581310801</v>
          </cell>
          <cell r="G16">
            <v>3221367.836797019</v>
          </cell>
        </row>
        <row r="17">
          <cell r="B17">
            <v>1443635.1681530001</v>
          </cell>
          <cell r="C17">
            <v>1443635.1681530001</v>
          </cell>
          <cell r="D17">
            <v>1842079.8408729997</v>
          </cell>
          <cell r="E17">
            <v>1842079.8408729997</v>
          </cell>
          <cell r="F17">
            <v>0</v>
          </cell>
          <cell r="G17">
            <v>-398444.67271999968</v>
          </cell>
        </row>
        <row r="18">
          <cell r="B18">
            <v>617232.70630721003</v>
          </cell>
          <cell r="C18">
            <v>618924.36865056003</v>
          </cell>
          <cell r="D18">
            <v>544765.23049999995</v>
          </cell>
          <cell r="E18">
            <v>544765.23049999995</v>
          </cell>
          <cell r="F18">
            <v>-1691.6623433500063</v>
          </cell>
          <cell r="G18">
            <v>72467.475807210081</v>
          </cell>
        </row>
        <row r="19">
          <cell r="B19">
            <v>623547.54587248003</v>
          </cell>
          <cell r="C19">
            <v>625082.14349344</v>
          </cell>
          <cell r="D19">
            <v>497858.86354400002</v>
          </cell>
          <cell r="E19">
            <v>497858.86354400002</v>
          </cell>
          <cell r="F19">
            <v>-1534.5976209599758</v>
          </cell>
          <cell r="G19">
            <v>125688.68232848</v>
          </cell>
        </row>
        <row r="20">
          <cell r="B20">
            <v>872033.26561260014</v>
          </cell>
          <cell r="C20">
            <v>875322.45954335004</v>
          </cell>
          <cell r="D20">
            <v>521578.65675519005</v>
          </cell>
          <cell r="E20">
            <v>521578.65675519005</v>
          </cell>
          <cell r="F20">
            <v>-3289.1939307498978</v>
          </cell>
          <cell r="G20">
            <v>350454.60885741009</v>
          </cell>
        </row>
        <row r="21">
          <cell r="B21">
            <v>355513.44725299999</v>
          </cell>
          <cell r="C21">
            <v>355513.44725299999</v>
          </cell>
          <cell r="D21">
            <v>508484.214331</v>
          </cell>
          <cell r="E21">
            <v>508484.214331</v>
          </cell>
          <cell r="F21">
            <v>0</v>
          </cell>
          <cell r="G21">
            <v>-152970.767078</v>
          </cell>
        </row>
        <row r="22">
          <cell r="B22">
            <v>0</v>
          </cell>
          <cell r="C22">
            <v>0</v>
          </cell>
          <cell r="D22">
            <v>-62.711578000000003</v>
          </cell>
          <cell r="E22">
            <v>-62.711578000000003</v>
          </cell>
          <cell r="F22">
            <v>0</v>
          </cell>
          <cell r="G22">
            <v>62.711578000000003</v>
          </cell>
        </row>
        <row r="23">
          <cell r="B23">
            <v>0</v>
          </cell>
          <cell r="C23">
            <v>0</v>
          </cell>
          <cell r="D23">
            <v>106.00367199999999</v>
          </cell>
          <cell r="E23">
            <v>106.00367199999999</v>
          </cell>
          <cell r="F23">
            <v>0</v>
          </cell>
          <cell r="G23">
            <v>-106.00367199999999</v>
          </cell>
        </row>
        <row r="24">
          <cell r="B24">
            <v>0</v>
          </cell>
          <cell r="C24">
            <v>0</v>
          </cell>
          <cell r="D24">
            <v>0</v>
          </cell>
          <cell r="E24">
            <v>0</v>
          </cell>
          <cell r="F24">
            <v>0</v>
          </cell>
          <cell r="G24">
            <v>0</v>
          </cell>
        </row>
        <row r="25">
          <cell r="B25">
            <v>637027.74290000007</v>
          </cell>
          <cell r="C25">
            <v>637027.74290000007</v>
          </cell>
          <cell r="D25">
            <v>1207649.3787089998</v>
          </cell>
          <cell r="E25">
            <v>1207649.3787089998</v>
          </cell>
          <cell r="F25">
            <v>0</v>
          </cell>
          <cell r="G25">
            <v>-570621.63580899977</v>
          </cell>
        </row>
        <row r="26">
          <cell r="B26">
            <v>861258.36474700016</v>
          </cell>
          <cell r="C26">
            <v>861258.36474700016</v>
          </cell>
          <cell r="D26">
            <v>1245975.440277</v>
          </cell>
          <cell r="E26">
            <v>1245975.440277</v>
          </cell>
          <cell r="F26">
            <v>0</v>
          </cell>
          <cell r="G26">
            <v>-384717.0755299998</v>
          </cell>
        </row>
        <row r="27">
          <cell r="B27">
            <v>0</v>
          </cell>
          <cell r="C27">
            <v>0</v>
          </cell>
          <cell r="D27">
            <v>0</v>
          </cell>
          <cell r="E27">
            <v>0</v>
          </cell>
          <cell r="F27">
            <v>0</v>
          </cell>
          <cell r="G27">
            <v>0</v>
          </cell>
        </row>
        <row r="28">
          <cell r="B28">
            <v>0</v>
          </cell>
          <cell r="C28">
            <v>0</v>
          </cell>
          <cell r="D28">
            <v>0</v>
          </cell>
          <cell r="E28">
            <v>0</v>
          </cell>
          <cell r="F28">
            <v>0</v>
          </cell>
          <cell r="G28">
            <v>0</v>
          </cell>
        </row>
        <row r="29">
          <cell r="B29">
            <v>0</v>
          </cell>
          <cell r="C29">
            <v>0</v>
          </cell>
          <cell r="D29">
            <v>0</v>
          </cell>
          <cell r="E29">
            <v>0</v>
          </cell>
          <cell r="F29">
            <v>0</v>
          </cell>
          <cell r="G29">
            <v>0</v>
          </cell>
        </row>
        <row r="30">
          <cell r="B30">
            <v>46215.495704899986</v>
          </cell>
          <cell r="C30">
            <v>46215.495704899986</v>
          </cell>
          <cell r="D30">
            <v>41414</v>
          </cell>
          <cell r="E30">
            <v>21495.737938039612</v>
          </cell>
          <cell r="F30">
            <v>0</v>
          </cell>
          <cell r="G30">
            <v>4801.4957048999859</v>
          </cell>
        </row>
        <row r="31">
          <cell r="B31">
            <v>530.79759999999999</v>
          </cell>
          <cell r="C31">
            <v>530.79759999999999</v>
          </cell>
          <cell r="D31">
            <v>521</v>
          </cell>
          <cell r="E31">
            <v>521</v>
          </cell>
          <cell r="F31">
            <v>0</v>
          </cell>
          <cell r="G31">
            <v>9.7975999999999885</v>
          </cell>
        </row>
        <row r="33">
          <cell r="B33">
            <v>44017164.73734086</v>
          </cell>
          <cell r="C33">
            <v>44160606.94746127</v>
          </cell>
          <cell r="D33">
            <v>18106351.380029395</v>
          </cell>
          <cell r="E33">
            <v>18086433.117967434</v>
          </cell>
          <cell r="F33">
            <v>-143442.21012041546</v>
          </cell>
          <cell r="G33">
            <v>25910813.357311454</v>
          </cell>
        </row>
        <row r="34">
          <cell r="C34">
            <v>143442.21012040973</v>
          </cell>
        </row>
      </sheetData>
      <sheetData sheetId="9"/>
      <sheetData sheetId="10"/>
      <sheetData sheetId="11"/>
      <sheetData sheetId="12"/>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Data Entry Sales"/>
      <sheetName val="Data Entry Transp"/>
      <sheetName val="Data EntryS&amp;T"/>
      <sheetName val="UNBILLED"/>
      <sheetName val="Normalization"/>
      <sheetName val="Rate Table"/>
      <sheetName val="Actual BF-S"/>
      <sheetName val="Ld. Grth"/>
      <sheetName val="Weather"/>
      <sheetName val="Var. Anal."/>
      <sheetName val="Forecast"/>
      <sheetName val="Non-Core"/>
      <sheetName val="Sales vs Unbilled"/>
      <sheetName val="CY2002 Actual"/>
      <sheetName val="1"/>
      <sheetName val="10"/>
      <sheetName val="2627"/>
      <sheetName val="2829"/>
      <sheetName val="43"/>
      <sheetName val="47"/>
      <sheetName val="7071"/>
      <sheetName val="85"/>
      <sheetName val="86"/>
    </sheetNames>
    <sheetDataSet>
      <sheetData sheetId="0"/>
      <sheetData sheetId="1"/>
      <sheetData sheetId="2"/>
      <sheetData sheetId="3"/>
      <sheetData sheetId="4"/>
      <sheetData sheetId="5"/>
      <sheetData sheetId="6"/>
      <sheetData sheetId="7" refreshError="1">
        <row r="5">
          <cell r="B5" t="str">
            <v>Customer Charge Margin Impact :</v>
          </cell>
          <cell r="F5">
            <v>-142247.62785000031</v>
          </cell>
        </row>
        <row r="7">
          <cell r="B7" t="str">
            <v>2005 BF</v>
          </cell>
          <cell r="C7" t="str">
            <v>2004 BF</v>
          </cell>
          <cell r="E7" t="str">
            <v xml:space="preserve">Customer </v>
          </cell>
          <cell r="F7" t="str">
            <v xml:space="preserve">Margin </v>
          </cell>
        </row>
        <row r="8">
          <cell r="B8" t="str">
            <v>Actual</v>
          </cell>
          <cell r="C8" t="str">
            <v>Actual</v>
          </cell>
          <cell r="D8" t="str">
            <v>Increase</v>
          </cell>
          <cell r="E8" t="str">
            <v xml:space="preserve">Charge </v>
          </cell>
          <cell r="F8" t="str">
            <v xml:space="preserve">Impact </v>
          </cell>
        </row>
        <row r="10">
          <cell r="B10">
            <v>150145.10329999999</v>
          </cell>
          <cell r="C10">
            <v>159048</v>
          </cell>
          <cell r="D10">
            <v>-8902.8967000000121</v>
          </cell>
          <cell r="E10">
            <v>9.5</v>
          </cell>
          <cell r="F10">
            <v>-84577.518650000115</v>
          </cell>
        </row>
        <row r="11">
          <cell r="B11">
            <v>4485</v>
          </cell>
          <cell r="C11">
            <v>6080</v>
          </cell>
          <cell r="D11">
            <v>-1595</v>
          </cell>
          <cell r="E11">
            <v>5.7</v>
          </cell>
          <cell r="F11">
            <v>-9091.5</v>
          </cell>
        </row>
        <row r="12">
          <cell r="B12">
            <v>384868.26669999998</v>
          </cell>
          <cell r="C12">
            <v>381572</v>
          </cell>
          <cell r="D12">
            <v>3296.2666999999783</v>
          </cell>
          <cell r="E12">
            <v>12</v>
          </cell>
          <cell r="F12">
            <v>39555.20039999974</v>
          </cell>
        </row>
        <row r="13">
          <cell r="B13">
            <v>15666.4</v>
          </cell>
          <cell r="C13">
            <v>20339</v>
          </cell>
          <cell r="D13">
            <v>-4672.6000000000004</v>
          </cell>
          <cell r="E13">
            <v>7.2</v>
          </cell>
          <cell r="F13">
            <v>-33642.720000000001</v>
          </cell>
        </row>
        <row r="14">
          <cell r="B14">
            <v>21682.466699999997</v>
          </cell>
          <cell r="C14">
            <v>21456</v>
          </cell>
          <cell r="D14">
            <v>226.46669999999722</v>
          </cell>
          <cell r="E14">
            <v>25</v>
          </cell>
          <cell r="F14">
            <v>5661.6674999999304</v>
          </cell>
        </row>
        <row r="15">
          <cell r="B15">
            <v>7689.7665999999999</v>
          </cell>
          <cell r="C15">
            <v>7788.033300000001</v>
          </cell>
          <cell r="D15">
            <v>-98.266700000001038</v>
          </cell>
          <cell r="E15">
            <v>45</v>
          </cell>
          <cell r="F15">
            <v>-4422.0015000000467</v>
          </cell>
        </row>
        <row r="16">
          <cell r="B16">
            <v>4982.7700000000004</v>
          </cell>
          <cell r="C16">
            <v>5210.5</v>
          </cell>
          <cell r="D16">
            <v>-227.72999999999956</v>
          </cell>
          <cell r="E16">
            <v>127</v>
          </cell>
          <cell r="F16">
            <v>-28921.709999999945</v>
          </cell>
        </row>
        <row r="17">
          <cell r="B17">
            <v>329.03340000000003</v>
          </cell>
          <cell r="C17">
            <v>335.06669999999997</v>
          </cell>
          <cell r="D17">
            <v>-6.0332999999999402</v>
          </cell>
          <cell r="E17">
            <v>510</v>
          </cell>
          <cell r="F17">
            <v>-3076.9829999999693</v>
          </cell>
        </row>
        <row r="18">
          <cell r="B18">
            <v>9042.7000000000007</v>
          </cell>
          <cell r="C18">
            <v>9240.1998999999996</v>
          </cell>
          <cell r="D18">
            <v>-197.49989999999889</v>
          </cell>
          <cell r="E18">
            <v>25</v>
          </cell>
          <cell r="F18">
            <v>-4937.4974999999722</v>
          </cell>
        </row>
        <row r="19">
          <cell r="B19">
            <v>3315.9</v>
          </cell>
          <cell r="C19">
            <v>3376</v>
          </cell>
          <cell r="D19">
            <v>-60.099999999999909</v>
          </cell>
          <cell r="E19">
            <v>45</v>
          </cell>
          <cell r="F19">
            <v>-2704.4999999999959</v>
          </cell>
        </row>
        <row r="20">
          <cell r="B20">
            <v>1604.5666000000001</v>
          </cell>
          <cell r="C20">
            <v>1714.0333999999998</v>
          </cell>
          <cell r="D20">
            <v>-109.46679999999969</v>
          </cell>
          <cell r="E20">
            <v>127</v>
          </cell>
          <cell r="F20">
            <v>-13902.283599999961</v>
          </cell>
        </row>
        <row r="21">
          <cell r="B21">
            <v>98.066699999999997</v>
          </cell>
          <cell r="C21">
            <v>102.63329999999999</v>
          </cell>
          <cell r="D21">
            <v>-4.566599999999994</v>
          </cell>
          <cell r="E21">
            <v>510</v>
          </cell>
          <cell r="F21">
            <v>-2328.9659999999967</v>
          </cell>
        </row>
        <row r="22">
          <cell r="B22">
            <v>0</v>
          </cell>
          <cell r="C22">
            <v>1.8332999999999999</v>
          </cell>
          <cell r="D22">
            <v>-1.8332999999999999</v>
          </cell>
          <cell r="E22">
            <v>25</v>
          </cell>
          <cell r="F22">
            <v>-45.832499999999996</v>
          </cell>
        </row>
        <row r="23">
          <cell r="B23">
            <v>0</v>
          </cell>
          <cell r="C23">
            <v>0</v>
          </cell>
          <cell r="D23">
            <v>0</v>
          </cell>
          <cell r="E23">
            <v>45</v>
          </cell>
          <cell r="F23">
            <v>0</v>
          </cell>
        </row>
        <row r="24">
          <cell r="B24">
            <v>0</v>
          </cell>
          <cell r="C24">
            <v>0</v>
          </cell>
          <cell r="D24">
            <v>0</v>
          </cell>
          <cell r="E24">
            <v>127</v>
          </cell>
          <cell r="F24">
            <v>0</v>
          </cell>
        </row>
        <row r="25">
          <cell r="B25">
            <v>66.833300000000008</v>
          </cell>
          <cell r="C25">
            <v>67.266599999999997</v>
          </cell>
          <cell r="D25">
            <v>-0.43329999999998847</v>
          </cell>
          <cell r="E25">
            <v>510</v>
          </cell>
          <cell r="F25">
            <v>-220.98299999999412</v>
          </cell>
        </row>
        <row r="26">
          <cell r="B26">
            <v>76.533299999999997</v>
          </cell>
          <cell r="C26">
            <v>75.7333</v>
          </cell>
          <cell r="D26">
            <v>0.79999999999999716</v>
          </cell>
          <cell r="E26">
            <v>510</v>
          </cell>
          <cell r="F26">
            <v>407.99999999999852</v>
          </cell>
        </row>
        <row r="27">
          <cell r="B27">
            <v>604053.40659999999</v>
          </cell>
          <cell r="C27">
            <v>616406.29979999992</v>
          </cell>
          <cell r="D27">
            <v>-12352.893200000039</v>
          </cell>
        </row>
      </sheetData>
      <sheetData sheetId="8" refreshError="1">
        <row r="4">
          <cell r="C4" t="str">
            <v xml:space="preserve">Margin Impact of Weather : </v>
          </cell>
          <cell r="F4">
            <v>-143442.21012041546</v>
          </cell>
        </row>
        <row r="5">
          <cell r="C5" t="str">
            <v xml:space="preserve">Margin Impact of Rate Change : </v>
          </cell>
          <cell r="F5">
            <v>25910813.357311454</v>
          </cell>
        </row>
        <row r="7">
          <cell r="B7" t="str">
            <v>Bill Freq. Margin (New)</v>
          </cell>
          <cell r="D7" t="str">
            <v>Bill Freq. Margin (Old)</v>
          </cell>
          <cell r="F7" t="str">
            <v xml:space="preserve">Weather </v>
          </cell>
          <cell r="G7" t="str">
            <v xml:space="preserve">Rate </v>
          </cell>
        </row>
        <row r="8">
          <cell r="B8" t="str">
            <v xml:space="preserve">Actual </v>
          </cell>
          <cell r="C8" t="str">
            <v xml:space="preserve">Normal </v>
          </cell>
          <cell r="D8" t="str">
            <v xml:space="preserve">Actual </v>
          </cell>
          <cell r="E8" t="str">
            <v xml:space="preserve">Normal </v>
          </cell>
          <cell r="F8" t="str">
            <v xml:space="preserve">Effect </v>
          </cell>
          <cell r="G8" t="str">
            <v xml:space="preserve">Changes </v>
          </cell>
        </row>
        <row r="10">
          <cell r="B10">
            <v>2621405.02476935</v>
          </cell>
          <cell r="C10">
            <v>2623471.6202886296</v>
          </cell>
          <cell r="D10">
            <v>1879751.3171546198</v>
          </cell>
          <cell r="E10">
            <v>1879751.3171546198</v>
          </cell>
          <cell r="F10">
            <v>-2066.5955192795955</v>
          </cell>
          <cell r="G10">
            <v>741653.70761473011</v>
          </cell>
        </row>
        <row r="11">
          <cell r="B11">
            <v>48703.778381999997</v>
          </cell>
          <cell r="C11">
            <v>48738.225434</v>
          </cell>
          <cell r="D11">
            <v>39765.556483200002</v>
          </cell>
          <cell r="E11">
            <v>39765.556483200002</v>
          </cell>
          <cell r="F11">
            <v>-34.447052000003168</v>
          </cell>
          <cell r="G11">
            <v>8938.221898799995</v>
          </cell>
        </row>
        <row r="12">
          <cell r="B12">
            <v>26202259.932465404</v>
          </cell>
          <cell r="C12">
            <v>26287125.08634612</v>
          </cell>
          <cell r="D12">
            <v>7008252.4525929298</v>
          </cell>
          <cell r="E12">
            <v>7008252.4525929298</v>
          </cell>
          <cell r="F12">
            <v>-84865.15388071537</v>
          </cell>
          <cell r="G12">
            <v>19194007.479872473</v>
          </cell>
        </row>
        <row r="13">
          <cell r="B13">
            <v>544154.30662400008</v>
          </cell>
          <cell r="C13">
            <v>545982.80698300002</v>
          </cell>
          <cell r="D13">
            <v>389610.95753761998</v>
          </cell>
          <cell r="E13">
            <v>389610.95753761998</v>
          </cell>
          <cell r="F13">
            <v>-1828.5003589999396</v>
          </cell>
          <cell r="G13">
            <v>154543.3490863801</v>
          </cell>
        </row>
        <row r="14">
          <cell r="B14">
            <v>2410586.34512359</v>
          </cell>
          <cell r="C14">
            <v>2421219.3521261998</v>
          </cell>
          <cell r="D14">
            <v>593751.17324917996</v>
          </cell>
          <cell r="E14">
            <v>593751.17324917996</v>
          </cell>
          <cell r="F14">
            <v>-10633.007002609782</v>
          </cell>
          <cell r="G14">
            <v>1816835.17187441</v>
          </cell>
        </row>
        <row r="15">
          <cell r="B15">
            <v>2255245.9910792396</v>
          </cell>
          <cell r="C15">
            <v>2268328.9479096797</v>
          </cell>
          <cell r="D15">
            <v>528403.01797859999</v>
          </cell>
          <cell r="E15">
            <v>528403.01797859999</v>
          </cell>
          <cell r="F15">
            <v>-13082.956830440089</v>
          </cell>
          <cell r="G15">
            <v>1726842.9731006396</v>
          </cell>
        </row>
        <row r="16">
          <cell r="B16">
            <v>4477814.8247470791</v>
          </cell>
          <cell r="C16">
            <v>4502230.9203283899</v>
          </cell>
          <cell r="D16">
            <v>1256446.9879500601</v>
          </cell>
          <cell r="E16">
            <v>1256446.9879500601</v>
          </cell>
          <cell r="F16">
            <v>-24416.095581310801</v>
          </cell>
          <cell r="G16">
            <v>3221367.836797019</v>
          </cell>
        </row>
        <row r="17">
          <cell r="B17">
            <v>1443635.1681530001</v>
          </cell>
          <cell r="C17">
            <v>1443635.1681530001</v>
          </cell>
          <cell r="D17">
            <v>1842079.8408729997</v>
          </cell>
          <cell r="E17">
            <v>1842079.8408729997</v>
          </cell>
          <cell r="F17">
            <v>0</v>
          </cell>
          <cell r="G17">
            <v>-398444.67271999968</v>
          </cell>
        </row>
        <row r="18">
          <cell r="B18">
            <v>617232.70630721003</v>
          </cell>
          <cell r="C18">
            <v>618924.36865056003</v>
          </cell>
          <cell r="D18">
            <v>544765.23049999995</v>
          </cell>
          <cell r="E18">
            <v>544765.23049999995</v>
          </cell>
          <cell r="F18">
            <v>-1691.6623433500063</v>
          </cell>
          <cell r="G18">
            <v>72467.475807210081</v>
          </cell>
        </row>
        <row r="19">
          <cell r="B19">
            <v>623547.54587248003</v>
          </cell>
          <cell r="C19">
            <v>625082.14349344</v>
          </cell>
          <cell r="D19">
            <v>497858.86354400002</v>
          </cell>
          <cell r="E19">
            <v>497858.86354400002</v>
          </cell>
          <cell r="F19">
            <v>-1534.5976209599758</v>
          </cell>
          <cell r="G19">
            <v>125688.68232848</v>
          </cell>
        </row>
        <row r="20">
          <cell r="B20">
            <v>872033.26561260014</v>
          </cell>
          <cell r="C20">
            <v>875322.45954335004</v>
          </cell>
          <cell r="D20">
            <v>521578.65675519005</v>
          </cell>
          <cell r="E20">
            <v>521578.65675519005</v>
          </cell>
          <cell r="F20">
            <v>-3289.1939307498978</v>
          </cell>
          <cell r="G20">
            <v>350454.60885741009</v>
          </cell>
        </row>
        <row r="21">
          <cell r="B21">
            <v>355513.44725299999</v>
          </cell>
          <cell r="C21">
            <v>355513.44725299999</v>
          </cell>
          <cell r="D21">
            <v>508484.214331</v>
          </cell>
          <cell r="E21">
            <v>508484.214331</v>
          </cell>
          <cell r="F21">
            <v>0</v>
          </cell>
          <cell r="G21">
            <v>-152970.767078</v>
          </cell>
        </row>
        <row r="22">
          <cell r="B22">
            <v>0</v>
          </cell>
          <cell r="C22">
            <v>0</v>
          </cell>
          <cell r="D22">
            <v>-62.711578000000003</v>
          </cell>
          <cell r="E22">
            <v>-62.711578000000003</v>
          </cell>
          <cell r="F22">
            <v>0</v>
          </cell>
          <cell r="G22">
            <v>62.711578000000003</v>
          </cell>
        </row>
        <row r="23">
          <cell r="B23">
            <v>0</v>
          </cell>
          <cell r="C23">
            <v>0</v>
          </cell>
          <cell r="D23">
            <v>106.00367199999999</v>
          </cell>
          <cell r="E23">
            <v>106.00367199999999</v>
          </cell>
          <cell r="F23">
            <v>0</v>
          </cell>
          <cell r="G23">
            <v>-106.00367199999999</v>
          </cell>
        </row>
        <row r="24">
          <cell r="B24">
            <v>0</v>
          </cell>
          <cell r="C24">
            <v>0</v>
          </cell>
          <cell r="D24">
            <v>0</v>
          </cell>
          <cell r="E24">
            <v>0</v>
          </cell>
          <cell r="F24">
            <v>0</v>
          </cell>
          <cell r="G24">
            <v>0</v>
          </cell>
        </row>
        <row r="25">
          <cell r="B25">
            <v>637027.74290000007</v>
          </cell>
          <cell r="C25">
            <v>637027.74290000007</v>
          </cell>
          <cell r="D25">
            <v>1207649.3787089998</v>
          </cell>
          <cell r="E25">
            <v>1207649.3787089998</v>
          </cell>
          <cell r="F25">
            <v>0</v>
          </cell>
          <cell r="G25">
            <v>-570621.63580899977</v>
          </cell>
        </row>
        <row r="26">
          <cell r="B26">
            <v>861258.36474700016</v>
          </cell>
          <cell r="C26">
            <v>861258.36474700016</v>
          </cell>
          <cell r="D26">
            <v>1245975.440277</v>
          </cell>
          <cell r="E26">
            <v>1245975.440277</v>
          </cell>
          <cell r="F26">
            <v>0</v>
          </cell>
          <cell r="G26">
            <v>-384717.0755299998</v>
          </cell>
        </row>
        <row r="27">
          <cell r="B27">
            <v>0</v>
          </cell>
          <cell r="C27">
            <v>0</v>
          </cell>
          <cell r="D27">
            <v>0</v>
          </cell>
          <cell r="E27">
            <v>0</v>
          </cell>
          <cell r="F27">
            <v>0</v>
          </cell>
          <cell r="G27">
            <v>0</v>
          </cell>
        </row>
        <row r="28">
          <cell r="B28">
            <v>0</v>
          </cell>
          <cell r="C28">
            <v>0</v>
          </cell>
          <cell r="D28">
            <v>0</v>
          </cell>
          <cell r="E28">
            <v>0</v>
          </cell>
          <cell r="F28">
            <v>0</v>
          </cell>
          <cell r="G28">
            <v>0</v>
          </cell>
        </row>
        <row r="29">
          <cell r="B29">
            <v>0</v>
          </cell>
          <cell r="C29">
            <v>0</v>
          </cell>
          <cell r="D29">
            <v>0</v>
          </cell>
          <cell r="E29">
            <v>0</v>
          </cell>
          <cell r="F29">
            <v>0</v>
          </cell>
          <cell r="G29">
            <v>0</v>
          </cell>
        </row>
        <row r="30">
          <cell r="B30">
            <v>46215.495704899986</v>
          </cell>
          <cell r="C30">
            <v>46215.495704899986</v>
          </cell>
          <cell r="D30">
            <v>41414</v>
          </cell>
          <cell r="E30">
            <v>21495.737938039612</v>
          </cell>
          <cell r="F30">
            <v>0</v>
          </cell>
          <cell r="G30">
            <v>4801.4957048999859</v>
          </cell>
        </row>
        <row r="31">
          <cell r="B31">
            <v>530.79759999999999</v>
          </cell>
          <cell r="C31">
            <v>530.79759999999999</v>
          </cell>
          <cell r="D31">
            <v>521</v>
          </cell>
          <cell r="E31">
            <v>521</v>
          </cell>
          <cell r="F31">
            <v>0</v>
          </cell>
          <cell r="G31">
            <v>9.7975999999999885</v>
          </cell>
        </row>
        <row r="33">
          <cell r="B33">
            <v>44017164.73734086</v>
          </cell>
          <cell r="C33">
            <v>44160606.94746127</v>
          </cell>
          <cell r="D33">
            <v>18106351.380029395</v>
          </cell>
          <cell r="E33">
            <v>18086433.117967434</v>
          </cell>
          <cell r="F33">
            <v>-143442.21012041546</v>
          </cell>
          <cell r="G33">
            <v>25910813.357311454</v>
          </cell>
        </row>
        <row r="34">
          <cell r="C34">
            <v>143442.21012040973</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Indicies"/>
      <sheetName val="Transco"/>
      <sheetName val="Tetco"/>
      <sheetName val="Tennessee"/>
      <sheetName val="Iroquois"/>
      <sheetName val="Macro"/>
    </sheetNames>
    <sheetDataSet>
      <sheetData sheetId="0" refreshError="1">
        <row r="5">
          <cell r="E5">
            <v>2.2269999999999999</v>
          </cell>
        </row>
        <row r="12">
          <cell r="E12">
            <v>2.16</v>
          </cell>
        </row>
        <row r="15">
          <cell r="E15">
            <v>2.16</v>
          </cell>
        </row>
        <row r="16">
          <cell r="E16">
            <v>2.19</v>
          </cell>
        </row>
      </sheetData>
      <sheetData sheetId="1"/>
      <sheetData sheetId="2"/>
      <sheetData sheetId="3"/>
      <sheetData sheetId="4"/>
      <sheetData sheetId="5"/>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Indicies"/>
      <sheetName val="Transco"/>
      <sheetName val="Tetco"/>
      <sheetName val="Tennessee"/>
      <sheetName val="Iroquois"/>
      <sheetName val="Macro"/>
    </sheetNames>
    <sheetDataSet>
      <sheetData sheetId="0" refreshError="1">
        <row r="5">
          <cell r="E5">
            <v>2.2269999999999999</v>
          </cell>
        </row>
        <row r="12">
          <cell r="E12">
            <v>2.16</v>
          </cell>
        </row>
        <row r="15">
          <cell r="E15">
            <v>2.16</v>
          </cell>
        </row>
        <row r="16">
          <cell r="E16">
            <v>2.19</v>
          </cell>
        </row>
      </sheetData>
      <sheetData sheetId="1"/>
      <sheetData sheetId="2"/>
      <sheetData sheetId="3"/>
      <sheetData sheetId="4"/>
      <sheetData sheetId="5"/>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Data"/>
      <sheetName val="P&amp;L (use)"/>
      <sheetName val="BS"/>
      <sheetName val="CF"/>
      <sheetName val="STOP"/>
      <sheetName val="P&amp;L (do not use)"/>
      <sheetName val="About"/>
      <sheetName val="Change Control"/>
      <sheetName val="Check"/>
      <sheetName val="P&amp;L"/>
      <sheetName val="Rate Table"/>
    </sheetNames>
    <sheetDataSet>
      <sheetData sheetId="0" refreshError="1">
        <row r="5">
          <cell r="C5" t="str">
            <v>January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P&amp;L (do not use)"/>
      <sheetName val="Data"/>
    </sheetNames>
    <sheetDataSet>
      <sheetData sheetId="0" refreshError="1"/>
      <sheetData sheetId="1" refreshError="1"/>
      <sheetData sheetId="2" refreshError="1"/>
      <sheetData sheetId="3" refreshError="1">
        <row r="5">
          <cell r="B5" t="str">
            <v>WMT</v>
          </cell>
          <cell r="C5">
            <v>6.4000000000000001E-2</v>
          </cell>
          <cell r="D5">
            <v>7.1800000000000003E-2</v>
          </cell>
          <cell r="E5">
            <v>5.3400000000000003E-2</v>
          </cell>
          <cell r="F5">
            <v>6.1400000000000003E-2</v>
          </cell>
          <cell r="G5">
            <v>6.7400000000000002E-2</v>
          </cell>
          <cell r="H5">
            <v>6.0499999999999998E-2</v>
          </cell>
        </row>
        <row r="7">
          <cell r="C7" t="str">
            <v>K MART CORP</v>
          </cell>
        </row>
        <row r="9">
          <cell r="C9" t="str">
            <v>01/31/00</v>
          </cell>
          <cell r="D9" t="str">
            <v>01/29/99</v>
          </cell>
          <cell r="E9" t="str">
            <v>01/30/98</v>
          </cell>
          <cell r="F9" t="str">
            <v>01/31/97</v>
          </cell>
          <cell r="G9" t="str">
            <v>01/31/96</v>
          </cell>
          <cell r="H9" t="str">
            <v>01/31/95</v>
          </cell>
        </row>
        <row r="10">
          <cell r="C10" t="str">
            <v>BB+</v>
          </cell>
          <cell r="D10" t="str">
            <v>BB</v>
          </cell>
          <cell r="E10" t="str">
            <v>BB</v>
          </cell>
          <cell r="F10" t="str">
            <v>BB</v>
          </cell>
          <cell r="G10" t="str">
            <v>BB</v>
          </cell>
          <cell r="H10" t="str">
            <v>BBB</v>
          </cell>
        </row>
        <row r="11">
          <cell r="B11" t="str">
            <v>KM</v>
          </cell>
          <cell r="C11">
            <v>8.9700000000000002E-2</v>
          </cell>
          <cell r="D11">
            <v>9.3299999999999994E-2</v>
          </cell>
          <cell r="E11">
            <v>7.7399999999999997E-2</v>
          </cell>
          <cell r="F11">
            <v>7.8E-2</v>
          </cell>
          <cell r="G11">
            <v>8.0500000000000002E-2</v>
          </cell>
          <cell r="H11">
            <v>6.4399999999999999E-2</v>
          </cell>
        </row>
        <row r="13">
          <cell r="C13" t="str">
            <v>COSTCO WHOLESALE CORP</v>
          </cell>
        </row>
        <row r="15">
          <cell r="C15" t="str">
            <v>08/31/00</v>
          </cell>
          <cell r="D15" t="str">
            <v>08/31/99</v>
          </cell>
          <cell r="E15" t="str">
            <v>08/31/98</v>
          </cell>
          <cell r="F15" t="str">
            <v>08/29/97</v>
          </cell>
          <cell r="G15" t="str">
            <v>08/30/96</v>
          </cell>
          <cell r="H15" t="str">
            <v>08/31/95</v>
          </cell>
        </row>
        <row r="16">
          <cell r="C16" t="str">
            <v>A</v>
          </cell>
          <cell r="D16" t="str">
            <v>A-</v>
          </cell>
          <cell r="E16" t="str">
            <v>A-</v>
          </cell>
          <cell r="F16" t="str">
            <v>A-</v>
          </cell>
          <cell r="G16" t="str">
            <v>BBB+</v>
          </cell>
          <cell r="H16" t="str">
            <v>BBB+</v>
          </cell>
        </row>
        <row r="17">
          <cell r="B17" t="str">
            <v>COST</v>
          </cell>
          <cell r="C17">
            <v>6.9099999999999995E-2</v>
          </cell>
          <cell r="D17">
            <v>7.6100000000000001E-2</v>
          </cell>
          <cell r="E17">
            <v>5.9499999999999997E-2</v>
          </cell>
          <cell r="F17">
            <v>6.4399999999999999E-2</v>
          </cell>
          <cell r="G17">
            <v>7.0300000000000001E-2</v>
          </cell>
          <cell r="H17">
            <v>6.4299999999999996E-2</v>
          </cell>
        </row>
        <row r="19">
          <cell r="C19" t="str">
            <v>SAFEWAY INC</v>
          </cell>
        </row>
        <row r="21">
          <cell r="C21" t="str">
            <v>12/29/00</v>
          </cell>
          <cell r="D21" t="str">
            <v>12/31/99</v>
          </cell>
          <cell r="E21" t="str">
            <v>12/31/98</v>
          </cell>
          <cell r="F21" t="str">
            <v>12/31/97</v>
          </cell>
          <cell r="G21" t="str">
            <v>12/31/96</v>
          </cell>
          <cell r="H21" t="str">
            <v>12/29/95</v>
          </cell>
        </row>
        <row r="22">
          <cell r="C22" t="str">
            <v>BBB</v>
          </cell>
          <cell r="D22" t="str">
            <v>BBB</v>
          </cell>
          <cell r="E22" t="str">
            <v>BBB</v>
          </cell>
          <cell r="F22" t="str">
            <v>BBB</v>
          </cell>
          <cell r="G22" t="str">
            <v>BBB</v>
          </cell>
          <cell r="H22" t="str">
            <v>BBB-</v>
          </cell>
        </row>
        <row r="23">
          <cell r="B23" t="str">
            <v>SWY</v>
          </cell>
          <cell r="C23">
            <v>7.4300000000000005E-2</v>
          </cell>
          <cell r="D23">
            <v>7.8299999999999995E-2</v>
          </cell>
          <cell r="E23">
            <v>6.3700000000000007E-2</v>
          </cell>
          <cell r="F23">
            <v>6.5699999999999995E-2</v>
          </cell>
          <cell r="G23">
            <v>7.0900000000000005E-2</v>
          </cell>
          <cell r="H23">
            <v>6.4500000000000002E-2</v>
          </cell>
        </row>
        <row r="25">
          <cell r="C25" t="str">
            <v>SUPERVALU INC</v>
          </cell>
        </row>
        <row r="27">
          <cell r="C27" t="str">
            <v>02/29/00</v>
          </cell>
          <cell r="D27" t="str">
            <v>02/26/99</v>
          </cell>
          <cell r="E27" t="str">
            <v>02/27/98</v>
          </cell>
          <cell r="F27" t="str">
            <v>02/28/97</v>
          </cell>
          <cell r="G27" t="str">
            <v>02/29/96</v>
          </cell>
          <cell r="H27" t="str">
            <v>02/28/95</v>
          </cell>
        </row>
        <row r="28">
          <cell r="C28" t="str">
            <v>BBB+</v>
          </cell>
          <cell r="D28" t="str">
            <v>BBB+</v>
          </cell>
          <cell r="E28" t="str">
            <v>BBB+</v>
          </cell>
          <cell r="F28" t="str">
            <v>BBB+</v>
          </cell>
          <cell r="G28" t="str">
            <v>BBB+</v>
          </cell>
          <cell r="H28" t="str">
            <v>A</v>
          </cell>
        </row>
        <row r="29">
          <cell r="B29" t="str">
            <v>SVU</v>
          </cell>
          <cell r="C29">
            <v>7.3200000000000001E-2</v>
          </cell>
          <cell r="D29">
            <v>7.6999999999999999E-2</v>
          </cell>
          <cell r="E29">
            <v>6.0900000000000003E-2</v>
          </cell>
          <cell r="F29">
            <v>6.5000000000000002E-2</v>
          </cell>
          <cell r="G29">
            <v>7.0300000000000001E-2</v>
          </cell>
          <cell r="H29">
            <v>6.2300000000000001E-2</v>
          </cell>
        </row>
        <row r="31">
          <cell r="C31" t="str">
            <v>GREAT ATLANTIC &amp; PAC TEA CO</v>
          </cell>
        </row>
        <row r="33">
          <cell r="C33" t="str">
            <v>02/29/00</v>
          </cell>
          <cell r="D33" t="str">
            <v>02/26/99</v>
          </cell>
          <cell r="E33" t="str">
            <v>02/27/98</v>
          </cell>
          <cell r="F33" t="str">
            <v>02/28/97</v>
          </cell>
          <cell r="G33" t="str">
            <v>02/29/96</v>
          </cell>
          <cell r="H33" t="str">
            <v>02/28/95</v>
          </cell>
        </row>
        <row r="34">
          <cell r="C34" t="str">
            <v>BBB-</v>
          </cell>
          <cell r="D34" t="str">
            <v>BBB-</v>
          </cell>
          <cell r="E34" t="str">
            <v>BBB-</v>
          </cell>
          <cell r="F34" t="str">
            <v>BB+</v>
          </cell>
          <cell r="G34" t="str">
            <v>BB+</v>
          </cell>
          <cell r="H34" t="str">
            <v>BBB-</v>
          </cell>
        </row>
        <row r="35">
          <cell r="B35" t="str">
            <v>GAP</v>
          </cell>
          <cell r="C35">
            <v>7.6499999999999999E-2</v>
          </cell>
          <cell r="D35">
            <v>8.09E-2</v>
          </cell>
          <cell r="E35">
            <v>6.5500000000000003E-2</v>
          </cell>
          <cell r="F35">
            <v>7.0800000000000002E-2</v>
          </cell>
          <cell r="G35">
            <v>7.6300000000000007E-2</v>
          </cell>
          <cell r="H35">
            <v>6.4500000000000002E-2</v>
          </cell>
        </row>
        <row r="37">
          <cell r="C37" t="str">
            <v>INGLES MARKETS INC  -CL A</v>
          </cell>
        </row>
        <row r="39">
          <cell r="C39" t="str">
            <v>09/29/00</v>
          </cell>
          <cell r="D39" t="str">
            <v>09/30/99</v>
          </cell>
          <cell r="E39" t="str">
            <v>09/30/98</v>
          </cell>
          <cell r="F39" t="str">
            <v>09/30/97</v>
          </cell>
          <cell r="G39" t="str">
            <v>09/30/96</v>
          </cell>
          <cell r="H39" t="str">
            <v>09/29/95</v>
          </cell>
        </row>
        <row r="40">
          <cell r="C40" t="str">
            <v>BB</v>
          </cell>
          <cell r="D40" t="str">
            <v>BB</v>
          </cell>
          <cell r="E40" t="str">
            <v>BB</v>
          </cell>
          <cell r="F40" t="str">
            <v>BB</v>
          </cell>
          <cell r="G40" t="str">
            <v>BB</v>
          </cell>
          <cell r="H40" t="str">
            <v>BB</v>
          </cell>
        </row>
        <row r="41">
          <cell r="B41" t="str">
            <v>IMKTA</v>
          </cell>
          <cell r="C41">
            <v>9.2399999999999996E-2</v>
          </cell>
          <cell r="D41">
            <v>9.3299999999999994E-2</v>
          </cell>
          <cell r="E41">
            <v>7.7399999999999997E-2</v>
          </cell>
          <cell r="F41">
            <v>7.8E-2</v>
          </cell>
          <cell r="G41">
            <v>8.0500000000000002E-2</v>
          </cell>
          <cell r="H41">
            <v>8.0600000000000005E-2</v>
          </cell>
        </row>
        <row r="43">
          <cell r="C43" t="str">
            <v>KROGER CO</v>
          </cell>
        </row>
        <row r="45">
          <cell r="C45" t="str">
            <v>01/31/00</v>
          </cell>
          <cell r="D45" t="str">
            <v>12/31/98</v>
          </cell>
          <cell r="E45" t="str">
            <v>12/31/97</v>
          </cell>
          <cell r="F45" t="str">
            <v>12/31/96</v>
          </cell>
          <cell r="G45" t="str">
            <v>12/29/95</v>
          </cell>
          <cell r="H45" t="str">
            <v>12/30/94</v>
          </cell>
        </row>
        <row r="46">
          <cell r="C46" t="str">
            <v>BBB-</v>
          </cell>
          <cell r="D46" t="str">
            <v>BBB-</v>
          </cell>
          <cell r="E46" t="str">
            <v>BBB-</v>
          </cell>
          <cell r="F46" t="str">
            <v>BB+</v>
          </cell>
          <cell r="G46" t="str">
            <v>BB+</v>
          </cell>
          <cell r="H46" t="str">
            <v>BB</v>
          </cell>
        </row>
        <row r="47">
          <cell r="B47" t="str">
            <v>KR</v>
          </cell>
          <cell r="C47">
            <v>7.6499999999999999E-2</v>
          </cell>
          <cell r="D47">
            <v>8.09E-2</v>
          </cell>
          <cell r="E47">
            <v>6.5500000000000003E-2</v>
          </cell>
          <cell r="F47">
            <v>7.0800000000000002E-2</v>
          </cell>
          <cell r="G47">
            <v>7.6300000000000007E-2</v>
          </cell>
          <cell r="H47">
            <v>8.0600000000000005E-2</v>
          </cell>
        </row>
        <row r="49">
          <cell r="C49" t="str">
            <v>ALBERTSONS INC</v>
          </cell>
        </row>
        <row r="51">
          <cell r="C51" t="str">
            <v>01/31/00</v>
          </cell>
          <cell r="D51" t="str">
            <v>01/29/99</v>
          </cell>
          <cell r="E51" t="str">
            <v>01/30/98</v>
          </cell>
          <cell r="F51" t="str">
            <v>01/31/97</v>
          </cell>
          <cell r="G51" t="str">
            <v>01/31/96</v>
          </cell>
          <cell r="H51" t="str">
            <v>01/31/95</v>
          </cell>
        </row>
        <row r="52">
          <cell r="C52" t="str">
            <v>A</v>
          </cell>
          <cell r="D52" t="str">
            <v>A+</v>
          </cell>
          <cell r="E52" t="str">
            <v>A+</v>
          </cell>
          <cell r="F52" t="str">
            <v>A+</v>
          </cell>
          <cell r="G52" t="str">
            <v>A+</v>
          </cell>
          <cell r="H52" t="str">
            <v>A+</v>
          </cell>
        </row>
        <row r="53">
          <cell r="B53" t="str">
            <v>ABS</v>
          </cell>
          <cell r="C53">
            <v>6.9099999999999995E-2</v>
          </cell>
          <cell r="D53">
            <v>7.3400000000000007E-2</v>
          </cell>
          <cell r="E53">
            <v>5.4800000000000001E-2</v>
          </cell>
          <cell r="F53">
            <v>6.2700000000000006E-2</v>
          </cell>
          <cell r="G53">
            <v>6.8500000000000005E-2</v>
          </cell>
          <cell r="H53">
            <v>6.08E-2</v>
          </cell>
        </row>
        <row r="55">
          <cell r="C55" t="str">
            <v>TESCO</v>
          </cell>
        </row>
        <row r="57">
          <cell r="C57" t="str">
            <v>02/29/00</v>
          </cell>
          <cell r="D57" t="str">
            <v>02/26/99</v>
          </cell>
          <cell r="E57" t="str">
            <v>02/27/98</v>
          </cell>
          <cell r="F57" t="str">
            <v>02/28/97</v>
          </cell>
          <cell r="G57" t="str">
            <v>02/29/96</v>
          </cell>
          <cell r="H57" t="str">
            <v>02/28/95</v>
          </cell>
        </row>
        <row r="58">
          <cell r="C58" t="str">
            <v>BBB</v>
          </cell>
          <cell r="D58" t="str">
            <v>BBB</v>
          </cell>
          <cell r="E58" t="str">
            <v>BBB</v>
          </cell>
          <cell r="F58" t="str">
            <v>BBB</v>
          </cell>
          <cell r="G58" t="str">
            <v>BBB</v>
          </cell>
          <cell r="H58" t="str">
            <v>BBB</v>
          </cell>
        </row>
        <row r="59">
          <cell r="B59" t="str">
            <v>TEPH</v>
          </cell>
          <cell r="C59">
            <v>7.4300000000000005E-2</v>
          </cell>
          <cell r="D59">
            <v>7.8299999999999995E-2</v>
          </cell>
          <cell r="E59">
            <v>6.3700000000000007E-2</v>
          </cell>
          <cell r="F59">
            <v>6.5699999999999995E-2</v>
          </cell>
          <cell r="G59">
            <v>7.0900000000000005E-2</v>
          </cell>
          <cell r="H59">
            <v>6.4399999999999999E-2</v>
          </cell>
        </row>
        <row r="61">
          <cell r="C61" t="str">
            <v>AHOLD(KON)NV</v>
          </cell>
        </row>
        <row r="63">
          <cell r="C63" t="str">
            <v>12/29/00</v>
          </cell>
          <cell r="D63" t="str">
            <v>12/31/99</v>
          </cell>
          <cell r="E63" t="str">
            <v>12/30/98</v>
          </cell>
          <cell r="F63" t="str">
            <v>12/30/97</v>
          </cell>
          <cell r="G63" t="str">
            <v>12/30/96</v>
          </cell>
          <cell r="H63" t="str">
            <v>12/28/95</v>
          </cell>
        </row>
        <row r="64">
          <cell r="C64" t="str">
            <v>BBB</v>
          </cell>
          <cell r="D64" t="str">
            <v>BBB</v>
          </cell>
          <cell r="E64" t="str">
            <v>BBB</v>
          </cell>
          <cell r="F64" t="str">
            <v>BBB</v>
          </cell>
          <cell r="G64" t="str">
            <v>BBB</v>
          </cell>
          <cell r="H64" t="str">
            <v>BBB</v>
          </cell>
        </row>
        <row r="65">
          <cell r="B65" t="str">
            <v>AHMY</v>
          </cell>
          <cell r="C65">
            <v>7.4300000000000005E-2</v>
          </cell>
          <cell r="D65">
            <v>7.8299999999999995E-2</v>
          </cell>
          <cell r="E65">
            <v>6.3700000000000007E-2</v>
          </cell>
          <cell r="F65">
            <v>6.5699999999999995E-2</v>
          </cell>
          <cell r="G65">
            <v>7.0900000000000005E-2</v>
          </cell>
          <cell r="H65">
            <v>6.4399999999999999E-2</v>
          </cell>
        </row>
        <row r="67">
          <cell r="C67" t="str">
            <v>CARREFOUR</v>
          </cell>
        </row>
        <row r="69">
          <cell r="C69" t="str">
            <v>12/29/00</v>
          </cell>
          <cell r="D69" t="str">
            <v>12/31/99</v>
          </cell>
          <cell r="E69" t="str">
            <v>12/30/98</v>
          </cell>
          <cell r="F69" t="str">
            <v>12/31/97</v>
          </cell>
          <cell r="G69" t="str">
            <v>12/31/96</v>
          </cell>
          <cell r="H69" t="str">
            <v>12/29/95</v>
          </cell>
        </row>
        <row r="70">
          <cell r="C70" t="str">
            <v>AA-</v>
          </cell>
          <cell r="D70" t="str">
            <v>AA</v>
          </cell>
          <cell r="E70" t="str">
            <v>AA</v>
          </cell>
          <cell r="F70" t="str">
            <v>AA</v>
          </cell>
          <cell r="G70" t="str">
            <v>AA</v>
          </cell>
          <cell r="H70" t="str">
            <v>AA</v>
          </cell>
        </row>
        <row r="71">
          <cell r="B71" t="str">
            <v>CAUFM</v>
          </cell>
          <cell r="C71">
            <v>6.5000000000000002E-2</v>
          </cell>
          <cell r="D71">
            <v>7.1800000000000003E-2</v>
          </cell>
          <cell r="E71">
            <v>5.3400000000000003E-2</v>
          </cell>
          <cell r="F71">
            <v>6.1400000000000003E-2</v>
          </cell>
          <cell r="G71">
            <v>6.7400000000000002E-2</v>
          </cell>
          <cell r="H71">
            <v>6.0499999999999998E-2</v>
          </cell>
        </row>
        <row r="73">
          <cell r="C73" t="str">
            <v>METRO AG</v>
          </cell>
        </row>
        <row r="75">
          <cell r="C75" t="str">
            <v>12/29/00</v>
          </cell>
          <cell r="D75" t="str">
            <v>12/30/99</v>
          </cell>
          <cell r="E75" t="str">
            <v>12/31/98</v>
          </cell>
          <cell r="F75" t="str">
            <v>12/30/97</v>
          </cell>
          <cell r="G75" t="str">
            <v>12/30/96</v>
          </cell>
          <cell r="H75" t="str">
            <v>11/30/95</v>
          </cell>
        </row>
        <row r="76">
          <cell r="C76" t="str">
            <v>BBB</v>
          </cell>
          <cell r="D76" t="str">
            <v>BBB</v>
          </cell>
          <cell r="E76" t="str">
            <v>BBB</v>
          </cell>
          <cell r="F76" t="str">
            <v>BBB</v>
          </cell>
          <cell r="G76" t="str">
            <v>BBB</v>
          </cell>
          <cell r="H76" t="str">
            <v>BBB</v>
          </cell>
        </row>
        <row r="77">
          <cell r="B77" t="str">
            <v>METOL</v>
          </cell>
          <cell r="C77">
            <v>7.4300000000000005E-2</v>
          </cell>
          <cell r="D77">
            <v>7.8299999999999995E-2</v>
          </cell>
          <cell r="E77">
            <v>6.3700000000000007E-2</v>
          </cell>
          <cell r="F77">
            <v>6.5699999999999995E-2</v>
          </cell>
          <cell r="G77">
            <v>7.0900000000000005E-2</v>
          </cell>
          <cell r="H77">
            <v>6.4399999999999999E-2</v>
          </cell>
        </row>
        <row r="79">
          <cell r="C79" t="str">
            <v>BJS WHOLESALE CLUB INC</v>
          </cell>
        </row>
        <row r="81">
          <cell r="C81" t="str">
            <v>01/31/00</v>
          </cell>
          <cell r="D81" t="str">
            <v>01/29/99</v>
          </cell>
          <cell r="E81" t="str">
            <v>01/30/98</v>
          </cell>
          <cell r="F81" t="str">
            <v>01/31/97</v>
          </cell>
          <cell r="G81" t="str">
            <v>01/31/96</v>
          </cell>
          <cell r="H81" t="str">
            <v>01/31/95</v>
          </cell>
        </row>
        <row r="82">
          <cell r="C82" t="str">
            <v>A-</v>
          </cell>
          <cell r="D82" t="str">
            <v>A-</v>
          </cell>
          <cell r="E82" t="str">
            <v>A-</v>
          </cell>
          <cell r="F82" t="str">
            <v>A-</v>
          </cell>
          <cell r="G82" t="str">
            <v>A-</v>
          </cell>
          <cell r="H82" t="str">
            <v>A-</v>
          </cell>
        </row>
        <row r="83">
          <cell r="B83" t="str">
            <v>BJ</v>
          </cell>
          <cell r="C83">
            <v>7.17E-2</v>
          </cell>
          <cell r="D83">
            <v>7.6100000000000001E-2</v>
          </cell>
          <cell r="E83">
            <v>5.9499999999999997E-2</v>
          </cell>
          <cell r="F83">
            <v>6.4399999999999999E-2</v>
          </cell>
          <cell r="G83">
            <v>7.0199999999999999E-2</v>
          </cell>
          <cell r="H83">
            <v>6.3700000000000007E-2</v>
          </cell>
        </row>
        <row r="85">
          <cell r="C85" t="str">
            <v>SAINSBURY(J)</v>
          </cell>
        </row>
        <row r="87">
          <cell r="C87" t="str">
            <v>03/31/00</v>
          </cell>
          <cell r="D87" t="str">
            <v>03/31/99</v>
          </cell>
          <cell r="E87" t="str">
            <v>02/27/98</v>
          </cell>
          <cell r="F87" t="str">
            <v>02/28/97</v>
          </cell>
          <cell r="G87" t="str">
            <v>02/29/96</v>
          </cell>
          <cell r="H87" t="str">
            <v>02/28/95</v>
          </cell>
        </row>
        <row r="88">
          <cell r="C88" t="str">
            <v>A</v>
          </cell>
          <cell r="D88" t="str">
            <v>A</v>
          </cell>
          <cell r="E88" t="str">
            <v>A</v>
          </cell>
          <cell r="F88" t="str">
            <v>A+</v>
          </cell>
          <cell r="G88" t="str">
            <v>A+</v>
          </cell>
          <cell r="H88" t="str">
            <v>AA-</v>
          </cell>
        </row>
        <row r="89">
          <cell r="B89" t="str">
            <v>SAGFO</v>
          </cell>
          <cell r="C89">
            <v>6.9099999999999995E-2</v>
          </cell>
          <cell r="D89">
            <v>7.4399999999999994E-2</v>
          </cell>
          <cell r="E89">
            <v>5.7299999999999997E-2</v>
          </cell>
          <cell r="F89">
            <v>6.2700000000000006E-2</v>
          </cell>
          <cell r="G89">
            <v>6.8500000000000005E-2</v>
          </cell>
          <cell r="H89">
            <v>6.0499999999999998E-2</v>
          </cell>
        </row>
        <row r="91">
          <cell r="C91" t="str">
            <v>PUBLIX SUPER MARKETS INC</v>
          </cell>
        </row>
        <row r="93">
          <cell r="C93" t="str">
            <v>12/29/00</v>
          </cell>
          <cell r="D93" t="str">
            <v>12/31/99</v>
          </cell>
          <cell r="E93" t="str">
            <v>12/31/98</v>
          </cell>
          <cell r="F93" t="str">
            <v>12/31/97</v>
          </cell>
          <cell r="G93" t="str">
            <v>12/31/96</v>
          </cell>
          <cell r="H93" t="str">
            <v>12/29/95</v>
          </cell>
        </row>
        <row r="94">
          <cell r="C94" t="str">
            <v>BBB</v>
          </cell>
          <cell r="D94" t="str">
            <v>BBB</v>
          </cell>
          <cell r="E94" t="str">
            <v>BBB</v>
          </cell>
          <cell r="F94" t="str">
            <v>BBB</v>
          </cell>
          <cell r="G94" t="str">
            <v>BBB</v>
          </cell>
          <cell r="H94" t="str">
            <v>BBB</v>
          </cell>
        </row>
        <row r="95">
          <cell r="B95" t="str">
            <v>PUSH</v>
          </cell>
          <cell r="C95">
            <v>7.4300000000000005E-2</v>
          </cell>
          <cell r="D95">
            <v>7.8299999999999995E-2</v>
          </cell>
          <cell r="E95">
            <v>6.3700000000000007E-2</v>
          </cell>
          <cell r="F95">
            <v>6.5699999999999995E-2</v>
          </cell>
          <cell r="G95">
            <v>7.0900000000000005E-2</v>
          </cell>
          <cell r="H95">
            <v>6.4399999999999999E-2</v>
          </cell>
        </row>
        <row r="97">
          <cell r="C97" t="str">
            <v>DELHAIZE-LE LION</v>
          </cell>
        </row>
        <row r="99">
          <cell r="C99" t="str">
            <v>12/28/00</v>
          </cell>
          <cell r="D99" t="str">
            <v>12/30/99</v>
          </cell>
          <cell r="E99" t="str">
            <v>12/30/98</v>
          </cell>
          <cell r="F99" t="str">
            <v>12/30/97</v>
          </cell>
          <cell r="G99" t="str">
            <v>12/30/96</v>
          </cell>
          <cell r="H99" t="str">
            <v>12/29/95</v>
          </cell>
        </row>
        <row r="100">
          <cell r="C100" t="str">
            <v>BBB</v>
          </cell>
          <cell r="D100" t="str">
            <v>BBB</v>
          </cell>
          <cell r="E100" t="str">
            <v>BBB</v>
          </cell>
          <cell r="F100" t="str">
            <v>BBB</v>
          </cell>
          <cell r="G100" t="str">
            <v>BBB</v>
          </cell>
          <cell r="H100" t="str">
            <v>BBB</v>
          </cell>
        </row>
        <row r="101">
          <cell r="B101" t="str">
            <v>DEFI</v>
          </cell>
          <cell r="C101">
            <v>7.4300000000000005E-2</v>
          </cell>
          <cell r="D101">
            <v>7.8299999999999995E-2</v>
          </cell>
          <cell r="E101">
            <v>6.3700000000000007E-2</v>
          </cell>
          <cell r="F101">
            <v>6.5699999999999995E-2</v>
          </cell>
          <cell r="G101">
            <v>7.0900000000000005E-2</v>
          </cell>
          <cell r="H101">
            <v>6.4399999999999999E-2</v>
          </cell>
        </row>
        <row r="103">
          <cell r="C103" t="str">
            <v>WINN-DIXIE STORES INC</v>
          </cell>
        </row>
        <row r="105">
          <cell r="C105" t="str">
            <v>06/30/00</v>
          </cell>
          <cell r="D105" t="str">
            <v>06/30/99</v>
          </cell>
          <cell r="E105" t="str">
            <v>06/30/98</v>
          </cell>
          <cell r="F105" t="str">
            <v>06/30/97</v>
          </cell>
          <cell r="G105" t="str">
            <v>06/28/96</v>
          </cell>
          <cell r="H105" t="str">
            <v>06/30/95</v>
          </cell>
        </row>
        <row r="106">
          <cell r="C106" t="str">
            <v>BBB</v>
          </cell>
          <cell r="D106" t="str">
            <v>A-</v>
          </cell>
          <cell r="E106" t="str">
            <v>A-</v>
          </cell>
          <cell r="F106" t="str">
            <v>A-</v>
          </cell>
          <cell r="G106" t="str">
            <v>A-</v>
          </cell>
          <cell r="H106" t="str">
            <v>A-</v>
          </cell>
        </row>
        <row r="107">
          <cell r="B107" t="str">
            <v>WIN</v>
          </cell>
          <cell r="C107">
            <v>7.4300000000000005E-2</v>
          </cell>
          <cell r="D107">
            <v>7.6100000000000001E-2</v>
          </cell>
          <cell r="E107">
            <v>5.9499999999999997E-2</v>
          </cell>
          <cell r="F107">
            <v>6.4399999999999999E-2</v>
          </cell>
          <cell r="G107">
            <v>7.0199999999999999E-2</v>
          </cell>
          <cell r="H107">
            <v>6.3700000000000007E-2</v>
          </cell>
        </row>
        <row r="109">
          <cell r="C109" t="str">
            <v>WEIS MARKETS INC</v>
          </cell>
        </row>
        <row r="111">
          <cell r="C111" t="str">
            <v>12/29/00</v>
          </cell>
          <cell r="D111" t="str">
            <v>12/31/99</v>
          </cell>
          <cell r="E111" t="str">
            <v>12/31/98</v>
          </cell>
          <cell r="F111" t="str">
            <v>12/31/97</v>
          </cell>
          <cell r="G111" t="str">
            <v>12/31/96</v>
          </cell>
          <cell r="H111" t="str">
            <v>12/29/95</v>
          </cell>
        </row>
        <row r="112">
          <cell r="C112" t="str">
            <v>BBB</v>
          </cell>
          <cell r="D112" t="str">
            <v>BBB</v>
          </cell>
          <cell r="E112" t="str">
            <v>BBB</v>
          </cell>
          <cell r="F112" t="str">
            <v>BBB</v>
          </cell>
          <cell r="G112" t="str">
            <v>BBB</v>
          </cell>
          <cell r="H112" t="str">
            <v>BBB</v>
          </cell>
        </row>
        <row r="113">
          <cell r="B113" t="str">
            <v>WMK</v>
          </cell>
          <cell r="C113">
            <v>7.4300000000000005E-2</v>
          </cell>
          <cell r="D113">
            <v>7.8299999999999995E-2</v>
          </cell>
          <cell r="E113">
            <v>6.3700000000000007E-2</v>
          </cell>
          <cell r="F113">
            <v>6.5699999999999995E-2</v>
          </cell>
          <cell r="G113">
            <v>7.0900000000000005E-2</v>
          </cell>
          <cell r="H113">
            <v>6.4399999999999999E-2</v>
          </cell>
        </row>
        <row r="115">
          <cell r="C115" t="str">
            <v>RUDDICK CORP</v>
          </cell>
        </row>
        <row r="117">
          <cell r="C117" t="str">
            <v>09/29/00</v>
          </cell>
          <cell r="D117" t="str">
            <v>09/30/99</v>
          </cell>
          <cell r="E117" t="str">
            <v>09/30/98</v>
          </cell>
          <cell r="F117" t="str">
            <v>09/30/97</v>
          </cell>
          <cell r="G117" t="str">
            <v>09/30/96</v>
          </cell>
          <cell r="H117" t="str">
            <v>09/29/95</v>
          </cell>
        </row>
        <row r="118">
          <cell r="C118" t="str">
            <v>BBB</v>
          </cell>
          <cell r="D118" t="str">
            <v>BBB</v>
          </cell>
          <cell r="E118" t="str">
            <v>BBB</v>
          </cell>
          <cell r="F118" t="str">
            <v>BBB</v>
          </cell>
          <cell r="G118" t="str">
            <v>BBB</v>
          </cell>
          <cell r="H118" t="str">
            <v>BBB</v>
          </cell>
        </row>
        <row r="119">
          <cell r="B119" t="str">
            <v>RDK</v>
          </cell>
          <cell r="C119">
            <v>7.4300000000000005E-2</v>
          </cell>
          <cell r="D119">
            <v>7.8299999999999995E-2</v>
          </cell>
          <cell r="E119">
            <v>6.3700000000000007E-2</v>
          </cell>
          <cell r="F119">
            <v>6.5699999999999995E-2</v>
          </cell>
          <cell r="G119">
            <v>7.0900000000000005E-2</v>
          </cell>
          <cell r="H119">
            <v>6.4399999999999999E-2</v>
          </cell>
        </row>
      </sheetData>
      <sheetData sheetId="4" refreshError="1">
        <row r="52">
          <cell r="E52" t="str">
            <v>Without Goodwill</v>
          </cell>
        </row>
        <row r="53">
          <cell r="E53">
            <v>2000</v>
          </cell>
          <cell r="I53">
            <v>1999</v>
          </cell>
          <cell r="M53">
            <v>1998</v>
          </cell>
        </row>
        <row r="54">
          <cell r="E54" t="str">
            <v>ROIC</v>
          </cell>
          <cell r="F54" t="str">
            <v>WACC</v>
          </cell>
          <cell r="G54" t="str">
            <v>Spread</v>
          </cell>
          <cell r="I54" t="str">
            <v>ROIC</v>
          </cell>
          <cell r="J54" t="str">
            <v>WACC</v>
          </cell>
          <cell r="K54" t="str">
            <v>Spread</v>
          </cell>
          <cell r="M54" t="str">
            <v>ROIC</v>
          </cell>
          <cell r="N54" t="str">
            <v>WACC</v>
          </cell>
          <cell r="O54" t="str">
            <v>Spread</v>
          </cell>
          <cell r="Q54" t="str">
            <v>Avg Spread</v>
          </cell>
        </row>
        <row r="55">
          <cell r="A55" t="str">
            <v>Wal-mart</v>
          </cell>
          <cell r="B55" t="str">
            <v>Mid-Year ROIC w/o GW</v>
          </cell>
          <cell r="C55" t="str">
            <v>WMT</v>
          </cell>
          <cell r="D55">
            <v>0</v>
          </cell>
          <cell r="E55">
            <v>0.1476088763757554</v>
          </cell>
          <cell r="F55">
            <v>6.6537844050453751E-2</v>
          </cell>
          <cell r="G55">
            <v>8.1071032325301648E-2</v>
          </cell>
          <cell r="I55">
            <v>0.14351866984208317</v>
          </cell>
          <cell r="J55">
            <v>8.2823835668767387E-2</v>
          </cell>
          <cell r="K55">
            <v>6.0694834173315781E-2</v>
          </cell>
          <cell r="M55">
            <v>0.12277517176975758</v>
          </cell>
          <cell r="N55">
            <v>7.352263090727422E-2</v>
          </cell>
          <cell r="O55">
            <v>4.925254086248336E-2</v>
          </cell>
          <cell r="Q55">
            <v>6.3672802453700272E-2</v>
          </cell>
        </row>
        <row r="56">
          <cell r="A56" t="str">
            <v>Carrefour</v>
          </cell>
          <cell r="C56" t="str">
            <v>CAUFM</v>
          </cell>
          <cell r="D56">
            <v>0</v>
          </cell>
          <cell r="E56">
            <v>0.12495612896261103</v>
          </cell>
          <cell r="F56">
            <v>6.2082192791049748E-2</v>
          </cell>
          <cell r="G56">
            <v>6.2873936171561284E-2</v>
          </cell>
          <cell r="I56">
            <v>0.12504137885080491</v>
          </cell>
          <cell r="J56">
            <v>7.1827922488161805E-2</v>
          </cell>
          <cell r="K56">
            <v>5.3213456362643102E-2</v>
          </cell>
          <cell r="M56">
            <v>0.11119174591461035</v>
          </cell>
          <cell r="N56">
            <v>6.2994468440486895E-2</v>
          </cell>
          <cell r="O56">
            <v>4.8197277474123459E-2</v>
          </cell>
          <cell r="Q56">
            <v>5.4761556669442622E-2</v>
          </cell>
        </row>
        <row r="57">
          <cell r="A57" t="str">
            <v>METRO AG</v>
          </cell>
          <cell r="C57" t="str">
            <v>METOL</v>
          </cell>
          <cell r="D57">
            <v>1</v>
          </cell>
          <cell r="E57">
            <v>1.9896473855591922E-2</v>
          </cell>
          <cell r="F57">
            <v>6.8670724262211214E-2</v>
          </cell>
          <cell r="G57">
            <v>-4.8774250406619292E-2</v>
          </cell>
          <cell r="I57">
            <v>-1.0172758719367925E-2</v>
          </cell>
          <cell r="J57">
            <v>7.5667644714104143E-2</v>
          </cell>
          <cell r="K57">
            <v>-8.5840403433472073E-2</v>
          </cell>
          <cell r="M57">
            <v>-4.9294733251631119E-3</v>
          </cell>
          <cell r="N57">
            <v>6.1567397124137953E-2</v>
          </cell>
          <cell r="O57">
            <v>-6.6496870449301068E-2</v>
          </cell>
          <cell r="Q57">
            <v>-6.7037174763130813E-2</v>
          </cell>
        </row>
        <row r="58">
          <cell r="A58" t="str">
            <v>K-Mart</v>
          </cell>
          <cell r="C58" t="str">
            <v>KM</v>
          </cell>
          <cell r="D58">
            <v>1</v>
          </cell>
          <cell r="E58">
            <v>4.1930016786460897E-2</v>
          </cell>
          <cell r="F58">
            <v>6.4496932559811579E-2</v>
          </cell>
          <cell r="G58">
            <v>-2.2566915773350682E-2</v>
          </cell>
          <cell r="I58">
            <v>7.7484241193857814E-2</v>
          </cell>
          <cell r="J58">
            <v>7.7368078151885719E-2</v>
          </cell>
          <cell r="K58">
            <v>1.1616304197209493E-4</v>
          </cell>
          <cell r="M58">
            <v>8.2648239419428768E-2</v>
          </cell>
          <cell r="N58">
            <v>7.5351850520861366E-2</v>
          </cell>
          <cell r="O58">
            <v>7.2963888985674019E-3</v>
          </cell>
          <cell r="Q58">
            <v>-5.0514546109370617E-3</v>
          </cell>
        </row>
        <row r="59">
          <cell r="A59" t="str">
            <v>Costco</v>
          </cell>
          <cell r="C59" t="str">
            <v>COST</v>
          </cell>
          <cell r="D59">
            <v>2</v>
          </cell>
          <cell r="E59">
            <v>0.12773285587510871</v>
          </cell>
          <cell r="F59">
            <v>6.7254637797151504E-2</v>
          </cell>
          <cell r="G59">
            <v>6.047821807795721E-2</v>
          </cell>
          <cell r="I59">
            <v>0.11711063354246701</v>
          </cell>
          <cell r="J59">
            <v>8.3236850933571777E-2</v>
          </cell>
          <cell r="K59">
            <v>3.3873782608895231E-2</v>
          </cell>
          <cell r="M59">
            <v>0.12266887376417684</v>
          </cell>
          <cell r="N59">
            <v>7.3389734294650871E-2</v>
          </cell>
          <cell r="O59">
            <v>4.9279139469525973E-2</v>
          </cell>
          <cell r="Q59">
            <v>4.7877046718792803E-2</v>
          </cell>
        </row>
        <row r="60">
          <cell r="A60" t="str">
            <v>BJ's Wholesale Club</v>
          </cell>
          <cell r="C60" t="str">
            <v>BJ</v>
          </cell>
          <cell r="D60">
            <v>2</v>
          </cell>
          <cell r="E60">
            <v>0.1238009169079537</v>
          </cell>
          <cell r="F60">
            <v>6.5373098975530425E-2</v>
          </cell>
          <cell r="G60">
            <v>5.842781793242327E-2</v>
          </cell>
          <cell r="I60">
            <v>0.11847712615564844</v>
          </cell>
          <cell r="J60">
            <v>8.0089946919974064E-2</v>
          </cell>
          <cell r="K60">
            <v>3.8387179235674376E-2</v>
          </cell>
          <cell r="M60">
            <v>0.10621290751563377</v>
          </cell>
          <cell r="N60">
            <v>6.9399044490528236E-2</v>
          </cell>
          <cell r="O60">
            <v>3.6813863025105531E-2</v>
          </cell>
          <cell r="Q60">
            <v>4.4542953397734397E-2</v>
          </cell>
        </row>
        <row r="61">
          <cell r="A61" t="str">
            <v>Safeway</v>
          </cell>
          <cell r="C61" t="str">
            <v>SWY</v>
          </cell>
          <cell r="D61">
            <v>3</v>
          </cell>
          <cell r="E61">
            <v>0.17771338806448397</v>
          </cell>
          <cell r="F61">
            <v>7.2176087887538778E-2</v>
          </cell>
          <cell r="G61">
            <v>0.1055373001769452</v>
          </cell>
          <cell r="I61">
            <v>0.19343009631185717</v>
          </cell>
          <cell r="J61">
            <v>7.8494068788011712E-2</v>
          </cell>
          <cell r="K61">
            <v>0.11493602752384546</v>
          </cell>
          <cell r="M61">
            <v>0.16239262338625668</v>
          </cell>
          <cell r="N61">
            <v>7.7152291237392742E-2</v>
          </cell>
          <cell r="O61">
            <v>8.5240332148863937E-2</v>
          </cell>
          <cell r="Q61">
            <v>0.10190455328321819</v>
          </cell>
        </row>
        <row r="62">
          <cell r="A62" t="str">
            <v>J. Sainsbury</v>
          </cell>
          <cell r="C62" t="str">
            <v>SAGFO</v>
          </cell>
          <cell r="D62">
            <v>3</v>
          </cell>
          <cell r="E62">
            <v>5.7343007214594864E-2</v>
          </cell>
          <cell r="F62">
            <v>6.2264815602169857E-2</v>
          </cell>
          <cell r="G62">
            <v>-4.9218083875749927E-3</v>
          </cell>
          <cell r="I62">
            <v>6.5464305391655264E-2</v>
          </cell>
          <cell r="J62">
            <v>6.7969225972545372E-2</v>
          </cell>
          <cell r="K62">
            <v>-2.5049205808901076E-3</v>
          </cell>
          <cell r="M62">
            <v>9.0481643736400122E-2</v>
          </cell>
          <cell r="N62">
            <v>6.5632815422120225E-2</v>
          </cell>
          <cell r="O62">
            <v>2.4848828314279897E-2</v>
          </cell>
          <cell r="Q62">
            <v>5.8073664486049323E-3</v>
          </cell>
        </row>
        <row r="63">
          <cell r="A63" t="str">
            <v>Publix</v>
          </cell>
          <cell r="C63" t="str">
            <v>PUSH</v>
          </cell>
          <cell r="D63">
            <v>3</v>
          </cell>
          <cell r="E63">
            <v>0.13196622477798364</v>
          </cell>
          <cell r="F63">
            <v>6.6594787341866815E-2</v>
          </cell>
          <cell r="G63">
            <v>6.5371437436116828E-2</v>
          </cell>
          <cell r="I63">
            <v>0.11975120829300076</v>
          </cell>
          <cell r="J63">
            <v>8.1955861392794524E-2</v>
          </cell>
          <cell r="K63">
            <v>3.7795346900206236E-2</v>
          </cell>
          <cell r="M63">
            <v>0.13477242282232982</v>
          </cell>
          <cell r="N63">
            <v>7.2246772406108578E-2</v>
          </cell>
          <cell r="O63">
            <v>6.252565041622124E-2</v>
          </cell>
          <cell r="Q63">
            <v>5.1583392168161532E-2</v>
          </cell>
        </row>
        <row r="64">
          <cell r="A64" t="str">
            <v>Food Lion</v>
          </cell>
          <cell r="C64" t="str">
            <v>DEFI</v>
          </cell>
          <cell r="D64">
            <v>3</v>
          </cell>
          <cell r="E64">
            <v>7.5593968269330153E-2</v>
          </cell>
          <cell r="F64">
            <v>5.4682279504315097E-2</v>
          </cell>
          <cell r="G64">
            <v>2.0911688765015056E-2</v>
          </cell>
          <cell r="I64">
            <v>7.3050240155548576E-2</v>
          </cell>
          <cell r="J64">
            <v>6.6780023671818969E-2</v>
          </cell>
          <cell r="K64">
            <v>6.270216483729607E-3</v>
          </cell>
          <cell r="M64">
            <v>9.5123488077383217E-2</v>
          </cell>
          <cell r="N64">
            <v>5.8770170375412115E-2</v>
          </cell>
          <cell r="O64">
            <v>3.6353317701971102E-2</v>
          </cell>
          <cell r="Q64">
            <v>2.1178407650238585E-2</v>
          </cell>
        </row>
        <row r="65">
          <cell r="A65" t="str">
            <v>Winn-Dixie</v>
          </cell>
          <cell r="C65" t="str">
            <v>WIN</v>
          </cell>
          <cell r="D65">
            <v>3</v>
          </cell>
          <cell r="E65">
            <v>8.9205256739536068E-2</v>
          </cell>
          <cell r="F65">
            <v>6.0934513910455589E-2</v>
          </cell>
          <cell r="G65">
            <v>2.8270742829080479E-2</v>
          </cell>
          <cell r="I65">
            <v>3.7011380493582532E-3</v>
          </cell>
          <cell r="J65">
            <v>6.5877235346422952E-2</v>
          </cell>
          <cell r="K65">
            <v>-6.2176097297064699E-2</v>
          </cell>
          <cell r="M65">
            <v>5.9425106554427648E-2</v>
          </cell>
          <cell r="N65">
            <v>6.4503690685117007E-2</v>
          </cell>
          <cell r="O65">
            <v>-5.0785841306893592E-3</v>
          </cell>
          <cell r="Q65">
            <v>-1.299464619955786E-2</v>
          </cell>
        </row>
        <row r="66">
          <cell r="A66" t="str">
            <v>SuperValu</v>
          </cell>
          <cell r="C66" t="str">
            <v>SVU</v>
          </cell>
          <cell r="D66">
            <v>3</v>
          </cell>
          <cell r="E66">
            <v>0.12576233483400132</v>
          </cell>
          <cell r="F66">
            <v>5.9755608125717494E-2</v>
          </cell>
          <cell r="G66">
            <v>6.6006726708283822E-2</v>
          </cell>
          <cell r="I66">
            <v>0.1006738137430491</v>
          </cell>
          <cell r="J66">
            <v>7.005198454308767E-2</v>
          </cell>
          <cell r="K66">
            <v>3.0621829199961426E-2</v>
          </cell>
          <cell r="M66">
            <v>0.12688844463508989</v>
          </cell>
          <cell r="N66">
            <v>6.7846668939831017E-2</v>
          </cell>
          <cell r="O66">
            <v>5.9041775695258869E-2</v>
          </cell>
          <cell r="Q66">
            <v>5.1890110534501377E-2</v>
          </cell>
        </row>
        <row r="67">
          <cell r="A67" t="str">
            <v>Weis</v>
          </cell>
          <cell r="C67" t="str">
            <v>WMK</v>
          </cell>
          <cell r="D67">
            <v>3</v>
          </cell>
          <cell r="E67">
            <v>9.216122691610952E-2</v>
          </cell>
          <cell r="F67">
            <v>6.7078936510121839E-2</v>
          </cell>
          <cell r="G67">
            <v>2.5082290405987681E-2</v>
          </cell>
          <cell r="I67">
            <v>0.10193754431563398</v>
          </cell>
          <cell r="J67">
            <v>8.2633124886934556E-2</v>
          </cell>
          <cell r="K67">
            <v>1.9304419428699426E-2</v>
          </cell>
          <cell r="M67">
            <v>9.3073777275379202E-2</v>
          </cell>
          <cell r="N67">
            <v>7.3210494883193034E-2</v>
          </cell>
          <cell r="O67">
            <v>1.9863282392186168E-2</v>
          </cell>
          <cell r="Q67">
            <v>2.1416664075624425E-2</v>
          </cell>
        </row>
        <row r="68">
          <cell r="A68" t="str">
            <v>Harris Teeter</v>
          </cell>
          <cell r="C68" t="str">
            <v>RDK</v>
          </cell>
          <cell r="D68">
            <v>3</v>
          </cell>
          <cell r="E68">
            <v>6.9065220205525996E-2</v>
          </cell>
          <cell r="F68">
            <v>5.2894868491322806E-2</v>
          </cell>
          <cell r="G68">
            <v>1.6170351714203189E-2</v>
          </cell>
          <cell r="I68">
            <v>7.3754196714245601E-2</v>
          </cell>
          <cell r="J68">
            <v>6.895233953803824E-2</v>
          </cell>
          <cell r="K68">
            <v>4.8018571762073609E-3</v>
          </cell>
          <cell r="M68">
            <v>7.7163772173675954E-2</v>
          </cell>
          <cell r="N68">
            <v>6.9446455074798338E-2</v>
          </cell>
          <cell r="O68">
            <v>7.7173170988776157E-3</v>
          </cell>
          <cell r="Q68">
            <v>9.5631753297627225E-3</v>
          </cell>
        </row>
        <row r="69">
          <cell r="A69" t="str">
            <v>A&amp;P</v>
          </cell>
          <cell r="C69" t="str">
            <v>GAP</v>
          </cell>
          <cell r="D69">
            <v>3</v>
          </cell>
          <cell r="E69">
            <v>5.1282783857874208E-2</v>
          </cell>
          <cell r="F69">
            <v>5.0499610157179353E-2</v>
          </cell>
          <cell r="G69">
            <v>7.8317370069485442E-4</v>
          </cell>
          <cell r="I69">
            <v>3.8899788321954343E-2</v>
          </cell>
          <cell r="J69">
            <v>6.505653949772304E-2</v>
          </cell>
          <cell r="K69">
            <v>-2.6156751175768697E-2</v>
          </cell>
          <cell r="M69">
            <v>-9.2707205254166231E-3</v>
          </cell>
          <cell r="N69">
            <v>6.2736211377887E-2</v>
          </cell>
          <cell r="O69">
            <v>-7.2006931903303623E-2</v>
          </cell>
          <cell r="Q69">
            <v>-3.2460169792792488E-2</v>
          </cell>
        </row>
        <row r="70">
          <cell r="A70" t="str">
            <v>Ingles</v>
          </cell>
          <cell r="C70" t="str">
            <v>IMKTA</v>
          </cell>
          <cell r="D70">
            <v>3</v>
          </cell>
          <cell r="E70">
            <v>6.4917805082726085E-2</v>
          </cell>
          <cell r="F70">
            <v>6.1161105406038745E-2</v>
          </cell>
          <cell r="G70">
            <v>3.7566996766873403E-3</v>
          </cell>
          <cell r="I70">
            <v>6.0945134615649141E-2</v>
          </cell>
          <cell r="J70">
            <v>7.3694174105796206E-2</v>
          </cell>
          <cell r="K70">
            <v>-1.2749039490147066E-2</v>
          </cell>
          <cell r="M70">
            <v>5.1317848034858358E-2</v>
          </cell>
          <cell r="N70">
            <v>6.6995929434721574E-2</v>
          </cell>
          <cell r="O70">
            <v>-1.5678081399863215E-2</v>
          </cell>
          <cell r="Q70">
            <v>-8.2234737377743141E-3</v>
          </cell>
        </row>
        <row r="71">
          <cell r="A71" t="str">
            <v>Tesco</v>
          </cell>
          <cell r="C71" t="str">
            <v>TEPH</v>
          </cell>
          <cell r="D71">
            <v>4</v>
          </cell>
          <cell r="E71">
            <v>9.9801626877860428E-2</v>
          </cell>
          <cell r="F71">
            <v>6.3813854662070457E-2</v>
          </cell>
          <cell r="G71">
            <v>3.598777221578997E-2</v>
          </cell>
          <cell r="I71">
            <v>0.10556258410614704</v>
          </cell>
          <cell r="J71">
            <v>7.1249124087450461E-2</v>
          </cell>
          <cell r="K71">
            <v>3.4313460018696576E-2</v>
          </cell>
          <cell r="M71">
            <v>0.11103028068831834</v>
          </cell>
          <cell r="N71">
            <v>6.7696867060422466E-2</v>
          </cell>
          <cell r="O71">
            <v>4.3333413627895875E-2</v>
          </cell>
          <cell r="Q71">
            <v>3.7878215287460805E-2</v>
          </cell>
        </row>
        <row r="72">
          <cell r="A72" t="str">
            <v>Ahold</v>
          </cell>
          <cell r="C72" t="str">
            <v>AHMY</v>
          </cell>
          <cell r="D72">
            <v>4</v>
          </cell>
          <cell r="E72">
            <v>0.1381124890241377</v>
          </cell>
          <cell r="F72">
            <v>6.5870527069422202E-2</v>
          </cell>
          <cell r="G72">
            <v>7.2241961954715495E-2</v>
          </cell>
          <cell r="I72">
            <v>0.12659203329896121</v>
          </cell>
          <cell r="J72">
            <v>6.9832744609561431E-2</v>
          </cell>
          <cell r="K72">
            <v>5.6759288689399778E-2</v>
          </cell>
          <cell r="M72">
            <v>0.13303292268065631</v>
          </cell>
          <cell r="N72">
            <v>6.1549265817226501E-2</v>
          </cell>
          <cell r="O72">
            <v>7.1483656863429806E-2</v>
          </cell>
          <cell r="Q72">
            <v>6.6828302502515022E-2</v>
          </cell>
        </row>
        <row r="73">
          <cell r="A73" t="str">
            <v>Kroger</v>
          </cell>
          <cell r="C73" t="str">
            <v>KR</v>
          </cell>
          <cell r="D73">
            <v>4</v>
          </cell>
          <cell r="E73">
            <v>0.14714669522462984</v>
          </cell>
          <cell r="F73">
            <v>6.3962971282524539E-2</v>
          </cell>
          <cell r="G73">
            <v>8.3183723942105298E-2</v>
          </cell>
          <cell r="I73">
            <v>0.15915872199751357</v>
          </cell>
          <cell r="J73">
            <v>7.3749341698209209E-2</v>
          </cell>
          <cell r="K73">
            <v>8.5409380299304366E-2</v>
          </cell>
          <cell r="M73">
            <v>0.15765788931087826</v>
          </cell>
          <cell r="N73">
            <v>7.0118537219867216E-2</v>
          </cell>
          <cell r="O73">
            <v>8.7539352091011047E-2</v>
          </cell>
          <cell r="Q73">
            <v>8.5377485444140241E-2</v>
          </cell>
        </row>
        <row r="74">
          <cell r="A74" t="str">
            <v>Albertsons</v>
          </cell>
          <cell r="C74" t="str">
            <v>ABS</v>
          </cell>
          <cell r="D74">
            <v>4</v>
          </cell>
          <cell r="E74">
            <v>0.10855439200864395</v>
          </cell>
          <cell r="F74">
            <v>6.1324150502321151E-2</v>
          </cell>
          <cell r="G74">
            <v>4.7230241506322795E-2</v>
          </cell>
          <cell r="I74">
            <v>0.11365140465548772</v>
          </cell>
          <cell r="J74">
            <v>7.4740850729272279E-2</v>
          </cell>
          <cell r="K74">
            <v>3.8910553926215438E-2</v>
          </cell>
          <cell r="M74">
            <v>0.14152818758860272</v>
          </cell>
          <cell r="N74">
            <v>7.1890927258222076E-2</v>
          </cell>
          <cell r="O74">
            <v>6.9637260330380646E-2</v>
          </cell>
          <cell r="Q74">
            <v>5.1926018587639622E-2</v>
          </cell>
        </row>
        <row r="75">
          <cell r="O75" t="str">
            <v>Average</v>
          </cell>
          <cell r="Q75">
            <v>2.9522056572367249E-2</v>
          </cell>
        </row>
      </sheetData>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row r="11">
          <cell r="D11" t="str">
            <v>WMT</v>
          </cell>
          <cell r="E11">
            <v>1</v>
          </cell>
          <cell r="F11" t="str">
            <v>WMT1</v>
          </cell>
          <cell r="G11">
            <v>6.4000000000000001E-2</v>
          </cell>
          <cell r="H11" t="str">
            <v>PV of Annuity</v>
          </cell>
          <cell r="I11">
            <v>4819.1234865914157</v>
          </cell>
        </row>
        <row r="12">
          <cell r="G12">
            <v>1999</v>
          </cell>
          <cell r="H12" t="str">
            <v>Next 5 Years</v>
          </cell>
          <cell r="I12">
            <v>387</v>
          </cell>
        </row>
        <row r="13">
          <cell r="G13">
            <v>1999</v>
          </cell>
          <cell r="H13" t="str">
            <v>Next 5 Years</v>
          </cell>
          <cell r="I13">
            <v>387</v>
          </cell>
        </row>
        <row r="14">
          <cell r="H14" t="str">
            <v>Beyond 5 Years/Residual</v>
          </cell>
        </row>
        <row r="15">
          <cell r="D15" t="str">
            <v>WMT</v>
          </cell>
          <cell r="E15">
            <v>2</v>
          </cell>
          <cell r="F15" t="str">
            <v>WMT2</v>
          </cell>
          <cell r="G15">
            <v>7.1800000000000003E-2</v>
          </cell>
          <cell r="H15" t="str">
            <v>PV of Annuity</v>
          </cell>
          <cell r="I15">
            <v>3112.9633215582203</v>
          </cell>
        </row>
        <row r="16">
          <cell r="G16">
            <v>1998</v>
          </cell>
          <cell r="H16" t="str">
            <v>Next 5 Years</v>
          </cell>
          <cell r="I16">
            <v>394</v>
          </cell>
        </row>
        <row r="17">
          <cell r="G17">
            <v>1998</v>
          </cell>
          <cell r="H17" t="str">
            <v>Next 5 Years</v>
          </cell>
          <cell r="I17">
            <v>394</v>
          </cell>
        </row>
        <row r="18">
          <cell r="H18" t="str">
            <v>Beyond 5 Years/Residual</v>
          </cell>
        </row>
        <row r="19">
          <cell r="D19" t="str">
            <v>WMT</v>
          </cell>
          <cell r="E19">
            <v>3</v>
          </cell>
          <cell r="F19" t="str">
            <v>WMT3</v>
          </cell>
          <cell r="G19">
            <v>5.3400000000000003E-2</v>
          </cell>
          <cell r="H19" t="str">
            <v>PV of Annuity</v>
          </cell>
          <cell r="I19">
            <v>3136.8560393696011</v>
          </cell>
        </row>
        <row r="20">
          <cell r="G20">
            <v>1997</v>
          </cell>
          <cell r="H20" t="str">
            <v>Next 5 Years</v>
          </cell>
          <cell r="I20">
            <v>404</v>
          </cell>
        </row>
        <row r="21">
          <cell r="G21">
            <v>1997</v>
          </cell>
          <cell r="H21" t="str">
            <v>Next 5 Years</v>
          </cell>
          <cell r="I21">
            <v>404</v>
          </cell>
        </row>
        <row r="22">
          <cell r="H22" t="str">
            <v>Beyond 5 Years/Residual</v>
          </cell>
        </row>
        <row r="23">
          <cell r="D23" t="str">
            <v>WMT</v>
          </cell>
          <cell r="E23">
            <v>4</v>
          </cell>
          <cell r="F23" t="str">
            <v>WMT4</v>
          </cell>
          <cell r="G23">
            <v>6.1400000000000003E-2</v>
          </cell>
          <cell r="H23" t="str">
            <v>PV of Annuity</v>
          </cell>
          <cell r="I23">
            <v>2905.7736120995437</v>
          </cell>
        </row>
        <row r="24">
          <cell r="G24">
            <v>1996</v>
          </cell>
          <cell r="H24" t="str">
            <v>Next 5 Years</v>
          </cell>
          <cell r="I24">
            <v>382</v>
          </cell>
        </row>
        <row r="25">
          <cell r="G25">
            <v>1996</v>
          </cell>
          <cell r="H25" t="str">
            <v>Next 5 Years</v>
          </cell>
          <cell r="I25">
            <v>382</v>
          </cell>
        </row>
        <row r="26">
          <cell r="H26" t="str">
            <v>Beyond 5 Years/Residual</v>
          </cell>
        </row>
        <row r="27">
          <cell r="D27" t="str">
            <v>WMT</v>
          </cell>
          <cell r="E27">
            <v>5</v>
          </cell>
          <cell r="F27" t="str">
            <v>WMT5</v>
          </cell>
          <cell r="G27">
            <v>6.7400000000000002E-2</v>
          </cell>
          <cell r="H27" t="str">
            <v>PV of Annuity</v>
          </cell>
          <cell r="I27">
            <v>3005.0228354091992</v>
          </cell>
        </row>
        <row r="28">
          <cell r="G28">
            <v>1995</v>
          </cell>
          <cell r="H28" t="str">
            <v>Next 5 Years</v>
          </cell>
          <cell r="I28">
            <v>0</v>
          </cell>
        </row>
        <row r="29">
          <cell r="G29">
            <v>1995</v>
          </cell>
          <cell r="H29" t="str">
            <v>Next 5 Years</v>
          </cell>
          <cell r="I29">
            <v>0</v>
          </cell>
        </row>
        <row r="30">
          <cell r="H30" t="str">
            <v>Beyond 5 Years/Residual</v>
          </cell>
        </row>
        <row r="31">
          <cell r="D31" t="str">
            <v>WMT</v>
          </cell>
          <cell r="E31">
            <v>6</v>
          </cell>
          <cell r="F31" t="str">
            <v>WMT6</v>
          </cell>
          <cell r="G31">
            <v>6.0499999999999998E-2</v>
          </cell>
          <cell r="H31" t="str">
            <v>PV of Annuity</v>
          </cell>
          <cell r="I31">
            <v>0</v>
          </cell>
        </row>
        <row r="33">
          <cell r="G33">
            <v>2000</v>
          </cell>
          <cell r="H33" t="str">
            <v>Next 5 Years</v>
          </cell>
          <cell r="I33">
            <v>0</v>
          </cell>
        </row>
        <row r="34">
          <cell r="G34">
            <v>2000</v>
          </cell>
          <cell r="H34" t="str">
            <v>Next 5 Years</v>
          </cell>
          <cell r="I34">
            <v>0</v>
          </cell>
        </row>
        <row r="35">
          <cell r="H35" t="str">
            <v>Beyond 5 Years/Residual</v>
          </cell>
        </row>
        <row r="36">
          <cell r="D36" t="str">
            <v>CAUFM</v>
          </cell>
          <cell r="E36">
            <v>1</v>
          </cell>
          <cell r="F36" t="str">
            <v>CAUFM1</v>
          </cell>
          <cell r="G36">
            <v>6.5000000000000002E-2</v>
          </cell>
          <cell r="H36" t="str">
            <v>PV of Annuity</v>
          </cell>
          <cell r="I36">
            <v>0</v>
          </cell>
        </row>
        <row r="37">
          <cell r="G37">
            <v>1999</v>
          </cell>
          <cell r="H37" t="str">
            <v>Next 5 Years</v>
          </cell>
          <cell r="I37">
            <v>0</v>
          </cell>
        </row>
        <row r="38">
          <cell r="G38">
            <v>1999</v>
          </cell>
          <cell r="H38" t="str">
            <v>Next 5 Years</v>
          </cell>
          <cell r="I38">
            <v>0</v>
          </cell>
        </row>
        <row r="39">
          <cell r="H39" t="str">
            <v>Beyond 5 Years/Residual</v>
          </cell>
        </row>
        <row r="40">
          <cell r="D40" t="str">
            <v>CAUFM</v>
          </cell>
          <cell r="E40">
            <v>2</v>
          </cell>
          <cell r="F40" t="str">
            <v>CAUFM2</v>
          </cell>
          <cell r="G40">
            <v>7.1800000000000003E-2</v>
          </cell>
          <cell r="H40" t="str">
            <v>PV of Annuity</v>
          </cell>
          <cell r="I40">
            <v>0</v>
          </cell>
        </row>
        <row r="41">
          <cell r="G41">
            <v>1998</v>
          </cell>
          <cell r="H41" t="str">
            <v>Next 5 Years</v>
          </cell>
          <cell r="I41">
            <v>0</v>
          </cell>
        </row>
        <row r="42">
          <cell r="G42">
            <v>1998</v>
          </cell>
          <cell r="H42" t="str">
            <v>Next 5 Years</v>
          </cell>
          <cell r="I42">
            <v>0</v>
          </cell>
        </row>
        <row r="43">
          <cell r="H43" t="str">
            <v>Beyond 5 Years/Residual</v>
          </cell>
        </row>
        <row r="44">
          <cell r="D44" t="str">
            <v>CAUFM</v>
          </cell>
          <cell r="E44">
            <v>3</v>
          </cell>
          <cell r="F44" t="str">
            <v>CAUFM3</v>
          </cell>
          <cell r="G44">
            <v>5.3400000000000003E-2</v>
          </cell>
          <cell r="H44" t="str">
            <v>PV of Annuity</v>
          </cell>
          <cell r="I44">
            <v>0</v>
          </cell>
        </row>
        <row r="45">
          <cell r="G45">
            <v>1997</v>
          </cell>
          <cell r="H45" t="str">
            <v>Next 5 Years</v>
          </cell>
          <cell r="I45">
            <v>0</v>
          </cell>
        </row>
        <row r="46">
          <cell r="G46">
            <v>1997</v>
          </cell>
          <cell r="H46" t="str">
            <v>Next 5 Years</v>
          </cell>
          <cell r="I46">
            <v>0</v>
          </cell>
        </row>
        <row r="47">
          <cell r="H47" t="str">
            <v>Beyond 5 Years/Residual</v>
          </cell>
        </row>
        <row r="48">
          <cell r="D48" t="str">
            <v>CAUFM</v>
          </cell>
          <cell r="E48">
            <v>4</v>
          </cell>
          <cell r="F48" t="str">
            <v>CAUFM4</v>
          </cell>
          <cell r="G48">
            <v>6.1400000000000003E-2</v>
          </cell>
          <cell r="H48" t="str">
            <v>PV of Annuity</v>
          </cell>
          <cell r="I48">
            <v>0</v>
          </cell>
        </row>
        <row r="49">
          <cell r="G49">
            <v>1996</v>
          </cell>
          <cell r="H49" t="str">
            <v>Next 5 Years</v>
          </cell>
          <cell r="I49">
            <v>0</v>
          </cell>
        </row>
        <row r="50">
          <cell r="G50">
            <v>1996</v>
          </cell>
          <cell r="H50" t="str">
            <v>Next 5 Years</v>
          </cell>
          <cell r="I50">
            <v>0</v>
          </cell>
        </row>
        <row r="51">
          <cell r="H51" t="str">
            <v>Beyond 5 Years/Residual</v>
          </cell>
        </row>
        <row r="52">
          <cell r="D52" t="str">
            <v>CAUFM</v>
          </cell>
          <cell r="E52">
            <v>5</v>
          </cell>
          <cell r="F52" t="str">
            <v>CAUFM5</v>
          </cell>
          <cell r="G52">
            <v>6.7400000000000002E-2</v>
          </cell>
          <cell r="H52" t="str">
            <v>PV of Annuity</v>
          </cell>
          <cell r="I52">
            <v>0</v>
          </cell>
        </row>
        <row r="53">
          <cell r="G53">
            <v>1995</v>
          </cell>
          <cell r="H53" t="str">
            <v>Next 5 Years</v>
          </cell>
          <cell r="I53">
            <v>0</v>
          </cell>
        </row>
        <row r="54">
          <cell r="G54">
            <v>1995</v>
          </cell>
          <cell r="H54" t="str">
            <v>Next 5 Years</v>
          </cell>
          <cell r="I54">
            <v>0</v>
          </cell>
        </row>
        <row r="55">
          <cell r="H55" t="str">
            <v>Beyond 5 Years/Residual</v>
          </cell>
        </row>
        <row r="56">
          <cell r="D56" t="str">
            <v>CAUFM</v>
          </cell>
          <cell r="E56">
            <v>6</v>
          </cell>
          <cell r="F56" t="str">
            <v>CAUFM6</v>
          </cell>
          <cell r="G56">
            <v>6.0499999999999998E-2</v>
          </cell>
          <cell r="H56" t="str">
            <v>PV of Annuity</v>
          </cell>
          <cell r="I56">
            <v>0</v>
          </cell>
        </row>
        <row r="58">
          <cell r="G58">
            <v>2000</v>
          </cell>
          <cell r="H58" t="str">
            <v>Next 5 Years</v>
          </cell>
          <cell r="I58">
            <v>825.31999999999994</v>
          </cell>
        </row>
        <row r="59">
          <cell r="G59">
            <v>2000</v>
          </cell>
          <cell r="H59" t="str">
            <v>Next 5 Years</v>
          </cell>
          <cell r="I59">
            <v>825.31999999999994</v>
          </cell>
        </row>
        <row r="60">
          <cell r="H60" t="str">
            <v>Beyond 5 Years/Residual</v>
          </cell>
        </row>
        <row r="61">
          <cell r="D61" t="str">
            <v>METOL</v>
          </cell>
          <cell r="E61">
            <v>1</v>
          </cell>
          <cell r="F61" t="str">
            <v>METOL1</v>
          </cell>
          <cell r="G61">
            <v>7.4300000000000005E-2</v>
          </cell>
          <cell r="H61" t="str">
            <v>PV of Annuity</v>
          </cell>
          <cell r="I61">
            <v>6218.2651874706326</v>
          </cell>
        </row>
        <row r="62">
          <cell r="G62">
            <v>1999</v>
          </cell>
          <cell r="H62" t="str">
            <v>Next 5 Years</v>
          </cell>
          <cell r="I62">
            <v>0</v>
          </cell>
        </row>
        <row r="63">
          <cell r="G63">
            <v>1999</v>
          </cell>
          <cell r="H63" t="str">
            <v>Next 5 Years</v>
          </cell>
          <cell r="I63">
            <v>0</v>
          </cell>
        </row>
        <row r="64">
          <cell r="H64" t="str">
            <v>Beyond 5 Years/Residual</v>
          </cell>
        </row>
        <row r="65">
          <cell r="D65" t="str">
            <v>METOL</v>
          </cell>
          <cell r="E65">
            <v>2</v>
          </cell>
          <cell r="F65" t="str">
            <v>METOL2</v>
          </cell>
          <cell r="G65">
            <v>7.8299999999999995E-2</v>
          </cell>
          <cell r="H65" t="str">
            <v>PV of Annuity</v>
          </cell>
          <cell r="I65">
            <v>0</v>
          </cell>
        </row>
        <row r="66">
          <cell r="G66">
            <v>1998</v>
          </cell>
          <cell r="H66" t="str">
            <v>Next 5 Years</v>
          </cell>
          <cell r="I66">
            <v>0</v>
          </cell>
        </row>
        <row r="67">
          <cell r="G67">
            <v>1998</v>
          </cell>
          <cell r="H67" t="str">
            <v>Next 5 Years</v>
          </cell>
          <cell r="I67">
            <v>0</v>
          </cell>
        </row>
        <row r="68">
          <cell r="H68" t="str">
            <v>Beyond 5 Years/Residual</v>
          </cell>
        </row>
        <row r="69">
          <cell r="D69" t="str">
            <v>METOL</v>
          </cell>
          <cell r="E69">
            <v>3</v>
          </cell>
          <cell r="F69" t="str">
            <v>METOL3</v>
          </cell>
          <cell r="G69">
            <v>6.3700000000000007E-2</v>
          </cell>
          <cell r="H69" t="str">
            <v>PV of Annuity</v>
          </cell>
          <cell r="I69">
            <v>0</v>
          </cell>
        </row>
        <row r="70">
          <cell r="G70">
            <v>1997</v>
          </cell>
          <cell r="H70" t="str">
            <v>Next 5 Years</v>
          </cell>
          <cell r="I70">
            <v>0</v>
          </cell>
        </row>
        <row r="71">
          <cell r="G71">
            <v>1997</v>
          </cell>
          <cell r="H71" t="str">
            <v>Next 5 Years</v>
          </cell>
          <cell r="I71">
            <v>0</v>
          </cell>
        </row>
        <row r="72">
          <cell r="H72" t="str">
            <v>Beyond 5 Years/Residual</v>
          </cell>
        </row>
        <row r="73">
          <cell r="D73" t="str">
            <v>METOL</v>
          </cell>
          <cell r="E73">
            <v>4</v>
          </cell>
          <cell r="F73" t="str">
            <v>METOL4</v>
          </cell>
          <cell r="G73">
            <v>6.5699999999999995E-2</v>
          </cell>
          <cell r="H73" t="str">
            <v>PV of Annuity</v>
          </cell>
          <cell r="I73">
            <v>0</v>
          </cell>
        </row>
        <row r="74">
          <cell r="G74">
            <v>1996</v>
          </cell>
          <cell r="H74" t="str">
            <v>Next 5 Years</v>
          </cell>
          <cell r="I74">
            <v>0</v>
          </cell>
        </row>
        <row r="75">
          <cell r="G75">
            <v>1996</v>
          </cell>
          <cell r="H75" t="str">
            <v>Next 5 Years</v>
          </cell>
          <cell r="I75">
            <v>0</v>
          </cell>
        </row>
        <row r="76">
          <cell r="H76" t="str">
            <v>Beyond 5 Years/Residual</v>
          </cell>
        </row>
        <row r="77">
          <cell r="D77" t="str">
            <v>METOL</v>
          </cell>
          <cell r="E77">
            <v>5</v>
          </cell>
          <cell r="F77" t="str">
            <v>METOL5</v>
          </cell>
          <cell r="G77">
            <v>7.0900000000000005E-2</v>
          </cell>
          <cell r="H77" t="str">
            <v>PV of Annuity</v>
          </cell>
          <cell r="I77">
            <v>0</v>
          </cell>
        </row>
        <row r="78">
          <cell r="G78">
            <v>1995</v>
          </cell>
          <cell r="H78" t="str">
            <v>Next 5 Years</v>
          </cell>
          <cell r="I78">
            <v>0</v>
          </cell>
        </row>
        <row r="79">
          <cell r="G79">
            <v>1995</v>
          </cell>
          <cell r="H79" t="str">
            <v>Next 5 Years</v>
          </cell>
          <cell r="I79">
            <v>0</v>
          </cell>
        </row>
        <row r="80">
          <cell r="H80" t="str">
            <v>Beyond 5 Years/Residual</v>
          </cell>
        </row>
        <row r="81">
          <cell r="D81" t="str">
            <v>METOL</v>
          </cell>
          <cell r="E81">
            <v>6</v>
          </cell>
          <cell r="F81" t="str">
            <v>METOL6</v>
          </cell>
          <cell r="G81">
            <v>6.4399999999999999E-2</v>
          </cell>
          <cell r="H81" t="str">
            <v>PV of Annuity</v>
          </cell>
          <cell r="I81">
            <v>0</v>
          </cell>
        </row>
        <row r="83">
          <cell r="G83">
            <v>2000</v>
          </cell>
          <cell r="H83" t="str">
            <v>Next 5 Years</v>
          </cell>
          <cell r="I83">
            <v>651</v>
          </cell>
        </row>
        <row r="84">
          <cell r="G84">
            <v>2000</v>
          </cell>
          <cell r="H84" t="str">
            <v>Next 5 Years</v>
          </cell>
          <cell r="I84">
            <v>651</v>
          </cell>
        </row>
        <row r="85">
          <cell r="H85" t="str">
            <v>Beyond 5 Years/Residual</v>
          </cell>
        </row>
        <row r="86">
          <cell r="D86" t="str">
            <v>KM</v>
          </cell>
          <cell r="E86">
            <v>1</v>
          </cell>
          <cell r="F86" t="str">
            <v>KM1</v>
          </cell>
          <cell r="G86">
            <v>8.9700000000000002E-2</v>
          </cell>
          <cell r="H86" t="str">
            <v>PV of Annuity</v>
          </cell>
          <cell r="I86">
            <v>4749.6025485040091</v>
          </cell>
        </row>
        <row r="87">
          <cell r="G87">
            <v>1999</v>
          </cell>
          <cell r="H87" t="str">
            <v>Next 5 Years</v>
          </cell>
          <cell r="I87">
            <v>627</v>
          </cell>
        </row>
        <row r="88">
          <cell r="G88">
            <v>1999</v>
          </cell>
          <cell r="H88" t="str">
            <v>Next 5 Years</v>
          </cell>
          <cell r="I88">
            <v>627</v>
          </cell>
        </row>
        <row r="89">
          <cell r="H89" t="str">
            <v>Beyond 5 Years/Residual</v>
          </cell>
        </row>
        <row r="90">
          <cell r="D90" t="str">
            <v>KM</v>
          </cell>
          <cell r="E90">
            <v>2</v>
          </cell>
          <cell r="F90" t="str">
            <v>KM2</v>
          </cell>
          <cell r="G90">
            <v>9.3299999999999994E-2</v>
          </cell>
          <cell r="H90" t="str">
            <v>PV of Annuity</v>
          </cell>
          <cell r="I90">
            <v>4719.907251208755</v>
          </cell>
        </row>
        <row r="91">
          <cell r="G91">
            <v>1998</v>
          </cell>
          <cell r="H91" t="str">
            <v>Next 5 Years</v>
          </cell>
          <cell r="I91">
            <v>597</v>
          </cell>
        </row>
        <row r="92">
          <cell r="G92">
            <v>1998</v>
          </cell>
          <cell r="H92" t="str">
            <v>Next 5 Years</v>
          </cell>
          <cell r="I92">
            <v>597</v>
          </cell>
        </row>
        <row r="93">
          <cell r="H93" t="str">
            <v>Beyond 5 Years/Residual</v>
          </cell>
        </row>
        <row r="94">
          <cell r="D94" t="str">
            <v>KM</v>
          </cell>
          <cell r="E94">
            <v>3</v>
          </cell>
          <cell r="F94" t="str">
            <v>KM3</v>
          </cell>
          <cell r="G94">
            <v>7.7399999999999997E-2</v>
          </cell>
          <cell r="H94" t="str">
            <v>PV of Annuity</v>
          </cell>
          <cell r="I94">
            <v>5145.7188228442956</v>
          </cell>
        </row>
        <row r="95">
          <cell r="G95">
            <v>1997</v>
          </cell>
          <cell r="H95" t="str">
            <v>Next 5 Years</v>
          </cell>
          <cell r="I95">
            <v>528</v>
          </cell>
        </row>
        <row r="96">
          <cell r="G96">
            <v>1997</v>
          </cell>
          <cell r="H96" t="str">
            <v>Next 5 Years</v>
          </cell>
          <cell r="I96">
            <v>528</v>
          </cell>
        </row>
        <row r="97">
          <cell r="H97" t="str">
            <v>Beyond 5 Years/Residual</v>
          </cell>
        </row>
        <row r="98">
          <cell r="D98" t="str">
            <v>KM</v>
          </cell>
          <cell r="E98">
            <v>4</v>
          </cell>
          <cell r="F98" t="str">
            <v>KM4</v>
          </cell>
          <cell r="G98">
            <v>7.8E-2</v>
          </cell>
          <cell r="H98" t="str">
            <v>PV of Annuity</v>
          </cell>
          <cell r="I98">
            <v>4584.3245225503742</v>
          </cell>
        </row>
        <row r="99">
          <cell r="G99">
            <v>1996</v>
          </cell>
          <cell r="H99" t="str">
            <v>Next 5 Years</v>
          </cell>
          <cell r="I99">
            <v>556</v>
          </cell>
        </row>
        <row r="100">
          <cell r="G100">
            <v>1996</v>
          </cell>
          <cell r="H100" t="str">
            <v>Next 5 Years</v>
          </cell>
          <cell r="I100">
            <v>556</v>
          </cell>
        </row>
        <row r="101">
          <cell r="H101" t="str">
            <v>Beyond 5 Years/Residual</v>
          </cell>
        </row>
        <row r="102">
          <cell r="D102" t="str">
            <v>KM</v>
          </cell>
          <cell r="E102">
            <v>5</v>
          </cell>
          <cell r="F102" t="str">
            <v>KM5</v>
          </cell>
          <cell r="G102">
            <v>8.0500000000000002E-2</v>
          </cell>
          <cell r="H102" t="str">
            <v>PV of Annuity</v>
          </cell>
          <cell r="I102">
            <v>4407.3760471898213</v>
          </cell>
        </row>
        <row r="103">
          <cell r="G103">
            <v>1995</v>
          </cell>
          <cell r="H103" t="str">
            <v>Next 5 Years</v>
          </cell>
          <cell r="I103">
            <v>0</v>
          </cell>
        </row>
        <row r="104">
          <cell r="G104">
            <v>1995</v>
          </cell>
          <cell r="H104" t="str">
            <v>Next 5 Years</v>
          </cell>
          <cell r="I104">
            <v>0</v>
          </cell>
        </row>
        <row r="105">
          <cell r="H105" t="str">
            <v>Beyond 5 Years/Residual</v>
          </cell>
        </row>
        <row r="106">
          <cell r="D106" t="str">
            <v>KM</v>
          </cell>
          <cell r="E106">
            <v>6</v>
          </cell>
          <cell r="F106" t="str">
            <v>KM6</v>
          </cell>
          <cell r="G106">
            <v>6.4399999999999999E-2</v>
          </cell>
          <cell r="H106" t="str">
            <v>PV of Annuity</v>
          </cell>
          <cell r="I106">
            <v>0</v>
          </cell>
        </row>
        <row r="108">
          <cell r="G108">
            <v>2000</v>
          </cell>
          <cell r="H108" t="str">
            <v>Next 5 Years</v>
          </cell>
          <cell r="I108">
            <v>66</v>
          </cell>
        </row>
        <row r="109">
          <cell r="G109">
            <v>2000</v>
          </cell>
          <cell r="H109" t="str">
            <v>Next 5 Years</v>
          </cell>
          <cell r="I109">
            <v>66</v>
          </cell>
        </row>
        <row r="110">
          <cell r="H110" t="str">
            <v>Beyond 5 Years/Residual</v>
          </cell>
        </row>
        <row r="111">
          <cell r="D111" t="str">
            <v>COST</v>
          </cell>
          <cell r="E111">
            <v>1</v>
          </cell>
          <cell r="F111" t="str">
            <v>COST1</v>
          </cell>
          <cell r="G111">
            <v>6.9099999999999995E-2</v>
          </cell>
          <cell r="H111" t="str">
            <v>PV of Annuity</v>
          </cell>
          <cell r="I111">
            <v>567.4948602695863</v>
          </cell>
        </row>
        <row r="112">
          <cell r="G112">
            <v>1999</v>
          </cell>
          <cell r="H112" t="str">
            <v>Next 5 Years</v>
          </cell>
          <cell r="I112">
            <v>64</v>
          </cell>
        </row>
        <row r="113">
          <cell r="G113">
            <v>1999</v>
          </cell>
          <cell r="H113" t="str">
            <v>Next 5 Years</v>
          </cell>
          <cell r="I113">
            <v>64</v>
          </cell>
        </row>
        <row r="114">
          <cell r="H114" t="str">
            <v>Beyond 5 Years/Residual</v>
          </cell>
        </row>
        <row r="115">
          <cell r="D115" t="str">
            <v>COST</v>
          </cell>
          <cell r="E115">
            <v>2</v>
          </cell>
          <cell r="F115" t="str">
            <v>COST2</v>
          </cell>
          <cell r="G115">
            <v>7.6100000000000001E-2</v>
          </cell>
          <cell r="H115" t="str">
            <v>PV of Annuity</v>
          </cell>
          <cell r="I115">
            <v>531.58934059947194</v>
          </cell>
        </row>
        <row r="116">
          <cell r="G116">
            <v>1998</v>
          </cell>
          <cell r="H116" t="str">
            <v>Next 5 Years</v>
          </cell>
          <cell r="I116">
            <v>60</v>
          </cell>
        </row>
        <row r="117">
          <cell r="G117">
            <v>1998</v>
          </cell>
          <cell r="H117" t="str">
            <v>Next 5 Years</v>
          </cell>
          <cell r="I117">
            <v>60</v>
          </cell>
        </row>
        <row r="118">
          <cell r="H118" t="str">
            <v>Beyond 5 Years/Residual</v>
          </cell>
        </row>
        <row r="119">
          <cell r="D119" t="str">
            <v>COST</v>
          </cell>
          <cell r="E119">
            <v>3</v>
          </cell>
          <cell r="F119" t="str">
            <v>COST3</v>
          </cell>
          <cell r="G119">
            <v>5.9499999999999997E-2</v>
          </cell>
          <cell r="H119" t="str">
            <v>PV of Annuity</v>
          </cell>
          <cell r="I119">
            <v>568.9424549387528</v>
          </cell>
        </row>
        <row r="120">
          <cell r="G120">
            <v>1997</v>
          </cell>
          <cell r="H120" t="str">
            <v>Next 5 Years</v>
          </cell>
          <cell r="I120">
            <v>57</v>
          </cell>
        </row>
        <row r="121">
          <cell r="G121">
            <v>1997</v>
          </cell>
          <cell r="H121" t="str">
            <v>Next 5 Years</v>
          </cell>
          <cell r="I121">
            <v>57</v>
          </cell>
        </row>
        <row r="122">
          <cell r="H122" t="str">
            <v>Beyond 5 Years/Residual</v>
          </cell>
        </row>
        <row r="123">
          <cell r="D123" t="str">
            <v>COST</v>
          </cell>
          <cell r="E123">
            <v>4</v>
          </cell>
          <cell r="F123" t="str">
            <v>COST4</v>
          </cell>
          <cell r="G123">
            <v>6.4399999999999999E-2</v>
          </cell>
          <cell r="H123" t="str">
            <v>PV of Annuity</v>
          </cell>
          <cell r="I123">
            <v>483.75815134432702</v>
          </cell>
        </row>
        <row r="124">
          <cell r="G124">
            <v>1996</v>
          </cell>
          <cell r="H124" t="str">
            <v>Next 5 Years</v>
          </cell>
          <cell r="I124">
            <v>0</v>
          </cell>
        </row>
        <row r="125">
          <cell r="G125">
            <v>1996</v>
          </cell>
          <cell r="H125" t="str">
            <v>Next 5 Years</v>
          </cell>
          <cell r="I125">
            <v>0</v>
          </cell>
        </row>
        <row r="126">
          <cell r="H126" t="str">
            <v>Beyond 5 Years/Residual</v>
          </cell>
        </row>
        <row r="127">
          <cell r="D127" t="str">
            <v>COST</v>
          </cell>
          <cell r="E127">
            <v>5</v>
          </cell>
          <cell r="F127" t="str">
            <v>COST5</v>
          </cell>
          <cell r="G127">
            <v>7.0300000000000001E-2</v>
          </cell>
          <cell r="H127" t="str">
            <v>PV of Annuity</v>
          </cell>
          <cell r="I127">
            <v>0</v>
          </cell>
        </row>
        <row r="128">
          <cell r="G128">
            <v>1995</v>
          </cell>
          <cell r="H128" t="str">
            <v>Next 5 Years</v>
          </cell>
          <cell r="I128">
            <v>0</v>
          </cell>
        </row>
        <row r="129">
          <cell r="G129">
            <v>1995</v>
          </cell>
          <cell r="H129" t="str">
            <v>Next 5 Years</v>
          </cell>
          <cell r="I129">
            <v>0</v>
          </cell>
        </row>
        <row r="130">
          <cell r="H130" t="str">
            <v>Beyond 5 Years/Residual</v>
          </cell>
        </row>
        <row r="131">
          <cell r="D131" t="str">
            <v>COST</v>
          </cell>
          <cell r="E131">
            <v>6</v>
          </cell>
          <cell r="F131" t="str">
            <v>COST6</v>
          </cell>
          <cell r="G131">
            <v>6.4299999999999996E-2</v>
          </cell>
          <cell r="H131" t="str">
            <v>PV of Annuity</v>
          </cell>
          <cell r="I131">
            <v>0</v>
          </cell>
        </row>
        <row r="133">
          <cell r="G133">
            <v>2000</v>
          </cell>
          <cell r="H133" t="str">
            <v>Next 5 Years</v>
          </cell>
          <cell r="I133">
            <v>82</v>
          </cell>
        </row>
        <row r="134">
          <cell r="G134">
            <v>2000</v>
          </cell>
          <cell r="H134" t="str">
            <v>Next 5 Years</v>
          </cell>
          <cell r="I134">
            <v>82</v>
          </cell>
        </row>
        <row r="135">
          <cell r="H135" t="str">
            <v>Beyond 5 Years/Residual</v>
          </cell>
        </row>
        <row r="136">
          <cell r="D136" t="str">
            <v>BJ</v>
          </cell>
          <cell r="E136">
            <v>1</v>
          </cell>
          <cell r="F136" t="str">
            <v>BJ1</v>
          </cell>
          <cell r="G136">
            <v>7.17E-2</v>
          </cell>
          <cell r="H136" t="str">
            <v>PV of Annuity</v>
          </cell>
          <cell r="I136">
            <v>745.09502108305924</v>
          </cell>
        </row>
        <row r="137">
          <cell r="G137">
            <v>1999</v>
          </cell>
          <cell r="H137" t="str">
            <v>Next 5 Years</v>
          </cell>
          <cell r="I137">
            <v>65</v>
          </cell>
        </row>
        <row r="138">
          <cell r="G138">
            <v>1999</v>
          </cell>
          <cell r="H138" t="str">
            <v>Next 5 Years</v>
          </cell>
          <cell r="I138">
            <v>65</v>
          </cell>
        </row>
        <row r="139">
          <cell r="H139" t="str">
            <v>Beyond 5 Years/Residual</v>
          </cell>
        </row>
        <row r="140">
          <cell r="D140" t="str">
            <v>BJ</v>
          </cell>
          <cell r="E140">
            <v>2</v>
          </cell>
          <cell r="F140" t="str">
            <v>BJ2</v>
          </cell>
          <cell r="G140">
            <v>7.6100000000000001E-2</v>
          </cell>
          <cell r="H140" t="str">
            <v>PV of Annuity</v>
          </cell>
          <cell r="I140">
            <v>604.25492502066061</v>
          </cell>
        </row>
        <row r="141">
          <cell r="G141">
            <v>1998</v>
          </cell>
          <cell r="H141" t="str">
            <v>Next 5 Years</v>
          </cell>
          <cell r="I141">
            <v>56</v>
          </cell>
        </row>
        <row r="142">
          <cell r="G142">
            <v>1998</v>
          </cell>
          <cell r="H142" t="str">
            <v>Next 5 Years</v>
          </cell>
          <cell r="I142">
            <v>56</v>
          </cell>
        </row>
        <row r="143">
          <cell r="H143" t="str">
            <v>Beyond 5 Years/Residual</v>
          </cell>
        </row>
        <row r="144">
          <cell r="D144" t="str">
            <v>BJ</v>
          </cell>
          <cell r="E144">
            <v>3</v>
          </cell>
          <cell r="F144" t="str">
            <v>BJ3</v>
          </cell>
          <cell r="G144">
            <v>5.9499999999999997E-2</v>
          </cell>
          <cell r="H144" t="str">
            <v>PV of Annuity</v>
          </cell>
          <cell r="I144">
            <v>575.65751716680745</v>
          </cell>
        </row>
        <row r="145">
          <cell r="G145">
            <v>1997</v>
          </cell>
          <cell r="H145" t="str">
            <v>Next 5 Years</v>
          </cell>
          <cell r="I145">
            <v>47</v>
          </cell>
        </row>
        <row r="146">
          <cell r="G146">
            <v>1997</v>
          </cell>
          <cell r="H146" t="str">
            <v>Next 5 Years</v>
          </cell>
          <cell r="I146">
            <v>47</v>
          </cell>
        </row>
        <row r="147">
          <cell r="H147" t="str">
            <v>Beyond 5 Years/Residual</v>
          </cell>
        </row>
        <row r="148">
          <cell r="D148" t="str">
            <v>BJ</v>
          </cell>
          <cell r="E148">
            <v>4</v>
          </cell>
          <cell r="F148" t="str">
            <v>BJ4</v>
          </cell>
          <cell r="G148">
            <v>6.4399999999999999E-2</v>
          </cell>
          <cell r="H148" t="str">
            <v>PV of Annuity</v>
          </cell>
          <cell r="I148">
            <v>475.99773281906675</v>
          </cell>
        </row>
        <row r="149">
          <cell r="G149">
            <v>1996</v>
          </cell>
          <cell r="H149" t="str">
            <v>Next 5 Years</v>
          </cell>
          <cell r="I149">
            <v>20</v>
          </cell>
        </row>
        <row r="150">
          <cell r="G150">
            <v>1996</v>
          </cell>
          <cell r="H150" t="str">
            <v>Next 5 Years</v>
          </cell>
          <cell r="I150">
            <v>20</v>
          </cell>
        </row>
        <row r="151">
          <cell r="H151" t="str">
            <v>Beyond 5 Years/Residual</v>
          </cell>
        </row>
        <row r="152">
          <cell r="D152" t="str">
            <v>BJ</v>
          </cell>
          <cell r="E152">
            <v>5</v>
          </cell>
          <cell r="F152" t="str">
            <v>BJ5</v>
          </cell>
          <cell r="G152">
            <v>7.0199999999999999E-2</v>
          </cell>
          <cell r="H152" t="str">
            <v>PV of Annuity</v>
          </cell>
          <cell r="I152">
            <v>67.724000804199747</v>
          </cell>
        </row>
        <row r="153">
          <cell r="G153">
            <v>1995</v>
          </cell>
          <cell r="H153" t="str">
            <v>Next 5 Years</v>
          </cell>
          <cell r="I153">
            <v>0</v>
          </cell>
        </row>
        <row r="154">
          <cell r="G154">
            <v>1995</v>
          </cell>
          <cell r="H154" t="str">
            <v>Next 5 Years</v>
          </cell>
          <cell r="I154">
            <v>0</v>
          </cell>
        </row>
        <row r="155">
          <cell r="H155" t="str">
            <v>Beyond 5 Years/Residual</v>
          </cell>
        </row>
        <row r="156">
          <cell r="D156" t="str">
            <v>BJ</v>
          </cell>
          <cell r="E156">
            <v>6</v>
          </cell>
          <cell r="F156" t="str">
            <v>BJ6</v>
          </cell>
          <cell r="G156">
            <v>6.3700000000000007E-2</v>
          </cell>
          <cell r="H156" t="str">
            <v>PV of Annuity</v>
          </cell>
          <cell r="I156">
            <v>0</v>
          </cell>
        </row>
        <row r="158">
          <cell r="G158">
            <v>2000</v>
          </cell>
          <cell r="H158" t="str">
            <v>Next 5 Years</v>
          </cell>
          <cell r="I158">
            <v>336</v>
          </cell>
        </row>
        <row r="159">
          <cell r="G159">
            <v>2000</v>
          </cell>
          <cell r="H159" t="str">
            <v>Next 5 Years</v>
          </cell>
          <cell r="I159">
            <v>336</v>
          </cell>
        </row>
        <row r="160">
          <cell r="H160" t="str">
            <v>Beyond 5 Years/Residual</v>
          </cell>
        </row>
        <row r="161">
          <cell r="D161" t="str">
            <v>SWY</v>
          </cell>
          <cell r="E161">
            <v>1</v>
          </cell>
          <cell r="F161" t="str">
            <v>SWY1</v>
          </cell>
          <cell r="G161">
            <v>7.4300000000000005E-2</v>
          </cell>
          <cell r="H161" t="str">
            <v>PV of Annuity</v>
          </cell>
          <cell r="I161">
            <v>2550.7720141866207</v>
          </cell>
        </row>
        <row r="162">
          <cell r="G162">
            <v>1999</v>
          </cell>
          <cell r="H162" t="str">
            <v>Next 5 Years</v>
          </cell>
          <cell r="I162">
            <v>326</v>
          </cell>
        </row>
        <row r="163">
          <cell r="G163">
            <v>1999</v>
          </cell>
          <cell r="H163" t="str">
            <v>Next 5 Years</v>
          </cell>
          <cell r="I163">
            <v>326</v>
          </cell>
        </row>
        <row r="164">
          <cell r="H164" t="str">
            <v>Beyond 5 Years/Residual</v>
          </cell>
        </row>
        <row r="165">
          <cell r="D165" t="str">
            <v>SWY</v>
          </cell>
          <cell r="E165">
            <v>2</v>
          </cell>
          <cell r="F165" t="str">
            <v>SWY2</v>
          </cell>
          <cell r="G165">
            <v>7.8299999999999995E-2</v>
          </cell>
          <cell r="H165" t="str">
            <v>PV of Annuity</v>
          </cell>
          <cell r="I165">
            <v>2314.1396667473241</v>
          </cell>
        </row>
        <row r="166">
          <cell r="G166">
            <v>1998</v>
          </cell>
          <cell r="H166" t="str">
            <v>Next 5 Years</v>
          </cell>
          <cell r="I166">
            <v>237</v>
          </cell>
        </row>
        <row r="167">
          <cell r="G167">
            <v>1998</v>
          </cell>
          <cell r="H167" t="str">
            <v>Next 5 Years</v>
          </cell>
          <cell r="I167">
            <v>237</v>
          </cell>
        </row>
        <row r="168">
          <cell r="H168" t="str">
            <v>Beyond 5 Years/Residual</v>
          </cell>
        </row>
        <row r="169">
          <cell r="D169" t="str">
            <v>SWY</v>
          </cell>
          <cell r="E169">
            <v>3</v>
          </cell>
          <cell r="F169" t="str">
            <v>SWY3</v>
          </cell>
          <cell r="G169">
            <v>6.3700000000000007E-2</v>
          </cell>
          <cell r="H169" t="str">
            <v>PV of Annuity</v>
          </cell>
          <cell r="I169">
            <v>1856.2899212118357</v>
          </cell>
        </row>
        <row r="170">
          <cell r="G170">
            <v>1997</v>
          </cell>
          <cell r="H170" t="str">
            <v>Next 5 Years</v>
          </cell>
          <cell r="I170">
            <v>202</v>
          </cell>
        </row>
        <row r="171">
          <cell r="G171">
            <v>1997</v>
          </cell>
          <cell r="H171" t="str">
            <v>Next 5 Years</v>
          </cell>
          <cell r="I171">
            <v>202</v>
          </cell>
        </row>
        <row r="172">
          <cell r="H172" t="str">
            <v>Beyond 5 Years/Residual</v>
          </cell>
        </row>
        <row r="173">
          <cell r="D173" t="str">
            <v>SWY</v>
          </cell>
          <cell r="E173">
            <v>4</v>
          </cell>
          <cell r="F173" t="str">
            <v>SWY4</v>
          </cell>
          <cell r="G173">
            <v>6.5699999999999995E-2</v>
          </cell>
          <cell r="H173" t="str">
            <v>PV of Annuity</v>
          </cell>
          <cell r="I173">
            <v>1460.5620518360545</v>
          </cell>
        </row>
        <row r="174">
          <cell r="G174">
            <v>1996</v>
          </cell>
          <cell r="H174" t="str">
            <v>Next 5 Years</v>
          </cell>
          <cell r="I174">
            <v>144</v>
          </cell>
        </row>
        <row r="175">
          <cell r="G175">
            <v>1996</v>
          </cell>
          <cell r="H175" t="str">
            <v>Next 5 Years</v>
          </cell>
          <cell r="I175">
            <v>144</v>
          </cell>
        </row>
        <row r="176">
          <cell r="H176" t="str">
            <v>Beyond 5 Years/Residual</v>
          </cell>
        </row>
        <row r="177">
          <cell r="D177" t="str">
            <v>SWY</v>
          </cell>
          <cell r="E177">
            <v>5</v>
          </cell>
          <cell r="F177" t="str">
            <v>SWY5</v>
          </cell>
          <cell r="G177">
            <v>7.0900000000000005E-2</v>
          </cell>
          <cell r="H177" t="str">
            <v>PV of Annuity</v>
          </cell>
          <cell r="I177">
            <v>1048.5999471579933</v>
          </cell>
        </row>
        <row r="178">
          <cell r="G178">
            <v>1995</v>
          </cell>
          <cell r="H178" t="str">
            <v>Next 5 Years</v>
          </cell>
          <cell r="I178">
            <v>0</v>
          </cell>
        </row>
        <row r="179">
          <cell r="G179">
            <v>1995</v>
          </cell>
          <cell r="H179" t="str">
            <v>Next 5 Years</v>
          </cell>
          <cell r="I179">
            <v>0</v>
          </cell>
        </row>
        <row r="180">
          <cell r="H180" t="str">
            <v>Beyond 5 Years/Residual</v>
          </cell>
        </row>
        <row r="181">
          <cell r="D181" t="str">
            <v>SWY</v>
          </cell>
          <cell r="E181">
            <v>6</v>
          </cell>
          <cell r="F181" t="str">
            <v>SWY6</v>
          </cell>
          <cell r="G181">
            <v>6.4500000000000002E-2</v>
          </cell>
          <cell r="H181" t="str">
            <v>PV of Annuity</v>
          </cell>
          <cell r="I181">
            <v>0</v>
          </cell>
        </row>
        <row r="183">
          <cell r="G183">
            <v>2000</v>
          </cell>
          <cell r="H183" t="str">
            <v>Next 5 Years</v>
          </cell>
          <cell r="I183">
            <v>0</v>
          </cell>
        </row>
        <row r="184">
          <cell r="G184">
            <v>2000</v>
          </cell>
          <cell r="H184" t="str">
            <v>Next 5 Years</v>
          </cell>
          <cell r="I184">
            <v>0</v>
          </cell>
        </row>
        <row r="185">
          <cell r="H185" t="str">
            <v>Beyond 5 Years/Residual</v>
          </cell>
        </row>
        <row r="186">
          <cell r="D186" t="str">
            <v>SAGFO</v>
          </cell>
          <cell r="E186">
            <v>1</v>
          </cell>
          <cell r="F186" t="str">
            <v>SAGFO1</v>
          </cell>
          <cell r="G186">
            <v>6.9099999999999995E-2</v>
          </cell>
          <cell r="H186" t="str">
            <v>PV of Annuity</v>
          </cell>
          <cell r="I186">
            <v>0</v>
          </cell>
        </row>
        <row r="187">
          <cell r="G187">
            <v>1999</v>
          </cell>
          <cell r="H187" t="str">
            <v>Next 5 Years</v>
          </cell>
          <cell r="I187">
            <v>0</v>
          </cell>
        </row>
        <row r="188">
          <cell r="G188">
            <v>1999</v>
          </cell>
          <cell r="H188" t="str">
            <v>Next 5 Years</v>
          </cell>
          <cell r="I188">
            <v>0</v>
          </cell>
        </row>
        <row r="189">
          <cell r="H189" t="str">
            <v>Beyond 5 Years/Residual</v>
          </cell>
        </row>
        <row r="190">
          <cell r="D190" t="str">
            <v>SAGFO</v>
          </cell>
          <cell r="E190">
            <v>2</v>
          </cell>
          <cell r="F190" t="str">
            <v>SAGFO2</v>
          </cell>
          <cell r="G190">
            <v>7.4399999999999994E-2</v>
          </cell>
          <cell r="H190" t="str">
            <v>PV of Annuity</v>
          </cell>
          <cell r="I190">
            <v>0</v>
          </cell>
        </row>
        <row r="191">
          <cell r="G191">
            <v>1998</v>
          </cell>
          <cell r="H191" t="str">
            <v>Next 5 Years</v>
          </cell>
          <cell r="I191">
            <v>0</v>
          </cell>
        </row>
        <row r="192">
          <cell r="G192">
            <v>1998</v>
          </cell>
          <cell r="H192" t="str">
            <v>Next 5 Years</v>
          </cell>
          <cell r="I192">
            <v>0</v>
          </cell>
        </row>
        <row r="193">
          <cell r="H193" t="str">
            <v>Beyond 5 Years/Residual</v>
          </cell>
        </row>
        <row r="194">
          <cell r="D194" t="str">
            <v>SAGFO</v>
          </cell>
          <cell r="E194">
            <v>3</v>
          </cell>
          <cell r="F194" t="str">
            <v>SAGFO3</v>
          </cell>
          <cell r="G194">
            <v>5.7299999999999997E-2</v>
          </cell>
          <cell r="H194" t="str">
            <v>PV of Annuity</v>
          </cell>
          <cell r="I194">
            <v>0</v>
          </cell>
        </row>
        <row r="195">
          <cell r="G195">
            <v>1997</v>
          </cell>
          <cell r="H195" t="str">
            <v>Next 5 Years</v>
          </cell>
          <cell r="I195">
            <v>0</v>
          </cell>
        </row>
        <row r="196">
          <cell r="G196">
            <v>1997</v>
          </cell>
          <cell r="H196" t="str">
            <v>Next 5 Years</v>
          </cell>
          <cell r="I196">
            <v>0</v>
          </cell>
        </row>
        <row r="197">
          <cell r="H197" t="str">
            <v>Beyond 5 Years/Residual</v>
          </cell>
        </row>
        <row r="198">
          <cell r="D198" t="str">
            <v>SAGFO</v>
          </cell>
          <cell r="E198">
            <v>4</v>
          </cell>
          <cell r="F198" t="str">
            <v>SAGFO4</v>
          </cell>
          <cell r="G198">
            <v>6.2700000000000006E-2</v>
          </cell>
          <cell r="H198" t="str">
            <v>PV of Annuity</v>
          </cell>
          <cell r="I198">
            <v>0</v>
          </cell>
        </row>
        <row r="199">
          <cell r="G199">
            <v>1996</v>
          </cell>
          <cell r="H199" t="str">
            <v>Next 5 Years</v>
          </cell>
          <cell r="I199">
            <v>0</v>
          </cell>
        </row>
        <row r="200">
          <cell r="G200">
            <v>1996</v>
          </cell>
          <cell r="H200" t="str">
            <v>Next 5 Years</v>
          </cell>
          <cell r="I200">
            <v>0</v>
          </cell>
        </row>
        <row r="201">
          <cell r="H201" t="str">
            <v>Beyond 5 Years/Residual</v>
          </cell>
        </row>
        <row r="202">
          <cell r="D202" t="str">
            <v>SAGFO</v>
          </cell>
          <cell r="E202">
            <v>5</v>
          </cell>
          <cell r="F202" t="str">
            <v>SAGFO5</v>
          </cell>
          <cell r="G202">
            <v>6.8500000000000005E-2</v>
          </cell>
          <cell r="H202" t="str">
            <v>PV of Annuity</v>
          </cell>
          <cell r="I202">
            <v>0</v>
          </cell>
        </row>
        <row r="203">
          <cell r="G203">
            <v>1995</v>
          </cell>
          <cell r="H203" t="str">
            <v>Next 5 Years</v>
          </cell>
          <cell r="I203">
            <v>0</v>
          </cell>
        </row>
        <row r="204">
          <cell r="G204">
            <v>1995</v>
          </cell>
          <cell r="H204" t="str">
            <v>Next 5 Years</v>
          </cell>
          <cell r="I204">
            <v>0</v>
          </cell>
        </row>
        <row r="205">
          <cell r="H205" t="str">
            <v>Beyond 5 Years/Residual</v>
          </cell>
        </row>
        <row r="206">
          <cell r="D206" t="str">
            <v>SAGFO</v>
          </cell>
          <cell r="E206">
            <v>6</v>
          </cell>
          <cell r="F206" t="str">
            <v>SAGFO6</v>
          </cell>
          <cell r="G206">
            <v>6.0499999999999998E-2</v>
          </cell>
          <cell r="H206" t="str">
            <v>PV of Annuity</v>
          </cell>
          <cell r="I206">
            <v>0</v>
          </cell>
        </row>
        <row r="208">
          <cell r="G208">
            <v>2000</v>
          </cell>
          <cell r="H208" t="str">
            <v>Next 5 Years</v>
          </cell>
          <cell r="I208">
            <v>197</v>
          </cell>
        </row>
        <row r="209">
          <cell r="G209">
            <v>2000</v>
          </cell>
          <cell r="H209" t="str">
            <v>Next 5 Years</v>
          </cell>
          <cell r="I209">
            <v>197</v>
          </cell>
        </row>
        <row r="210">
          <cell r="H210" t="str">
            <v>Beyond 5 Years/Residual</v>
          </cell>
        </row>
        <row r="211">
          <cell r="D211" t="str">
            <v>PUSH</v>
          </cell>
          <cell r="E211">
            <v>1</v>
          </cell>
          <cell r="F211" t="str">
            <v>PUSH1</v>
          </cell>
          <cell r="G211">
            <v>7.4300000000000005E-2</v>
          </cell>
          <cell r="H211" t="str">
            <v>PV of Annuity</v>
          </cell>
          <cell r="I211">
            <v>1639.9596571205698</v>
          </cell>
        </row>
        <row r="212">
          <cell r="G212">
            <v>1999</v>
          </cell>
          <cell r="H212" t="str">
            <v>Next 5 Years</v>
          </cell>
          <cell r="I212">
            <v>197</v>
          </cell>
        </row>
        <row r="213">
          <cell r="G213">
            <v>1999</v>
          </cell>
          <cell r="H213" t="str">
            <v>Next 5 Years</v>
          </cell>
          <cell r="I213">
            <v>197</v>
          </cell>
        </row>
        <row r="214">
          <cell r="H214" t="str">
            <v>Beyond 5 Years/Residual</v>
          </cell>
        </row>
        <row r="215">
          <cell r="D215" t="str">
            <v>PUSH</v>
          </cell>
          <cell r="E215">
            <v>2</v>
          </cell>
          <cell r="F215" t="str">
            <v>PUSH2</v>
          </cell>
          <cell r="G215">
            <v>7.8299999999999995E-2</v>
          </cell>
          <cell r="H215" t="str">
            <v>PV of Annuity</v>
          </cell>
          <cell r="I215">
            <v>1602.084259147028</v>
          </cell>
        </row>
        <row r="216">
          <cell r="G216">
            <v>1998</v>
          </cell>
          <cell r="H216" t="str">
            <v>Next 5 Years</v>
          </cell>
          <cell r="I216">
            <v>181</v>
          </cell>
        </row>
        <row r="217">
          <cell r="G217">
            <v>1998</v>
          </cell>
          <cell r="H217" t="str">
            <v>Next 5 Years</v>
          </cell>
          <cell r="I217">
            <v>181</v>
          </cell>
        </row>
        <row r="218">
          <cell r="H218" t="str">
            <v>Beyond 5 Years/Residual</v>
          </cell>
        </row>
        <row r="219">
          <cell r="D219" t="str">
            <v>PUSH</v>
          </cell>
          <cell r="E219">
            <v>3</v>
          </cell>
          <cell r="F219" t="str">
            <v>PUSH3</v>
          </cell>
          <cell r="G219">
            <v>6.3700000000000007E-2</v>
          </cell>
          <cell r="H219" t="str">
            <v>PV of Annuity</v>
          </cell>
          <cell r="I219">
            <v>1628.7250897076015</v>
          </cell>
        </row>
        <row r="220">
          <cell r="G220">
            <v>1997</v>
          </cell>
          <cell r="H220" t="str">
            <v>Next 5 Years</v>
          </cell>
          <cell r="I220">
            <v>161</v>
          </cell>
        </row>
        <row r="221">
          <cell r="G221">
            <v>1997</v>
          </cell>
          <cell r="H221" t="str">
            <v>Next 5 Years</v>
          </cell>
          <cell r="I221">
            <v>161</v>
          </cell>
        </row>
        <row r="222">
          <cell r="H222" t="str">
            <v>Beyond 5 Years/Residual</v>
          </cell>
        </row>
        <row r="223">
          <cell r="D223" t="str">
            <v>PUSH</v>
          </cell>
          <cell r="E223">
            <v>4</v>
          </cell>
          <cell r="F223" t="str">
            <v>PUSH4</v>
          </cell>
          <cell r="G223">
            <v>6.5699999999999995E-2</v>
          </cell>
          <cell r="H223" t="str">
            <v>PV of Annuity</v>
          </cell>
          <cell r="I223">
            <v>1463.9796699104686</v>
          </cell>
        </row>
        <row r="224">
          <cell r="G224">
            <v>1996</v>
          </cell>
          <cell r="H224" t="str">
            <v>Next 5 Years</v>
          </cell>
          <cell r="I224">
            <v>148</v>
          </cell>
        </row>
        <row r="225">
          <cell r="G225">
            <v>1996</v>
          </cell>
          <cell r="H225" t="str">
            <v>Next 5 Years</v>
          </cell>
          <cell r="I225">
            <v>148</v>
          </cell>
        </row>
        <row r="226">
          <cell r="H226" t="str">
            <v>Beyond 5 Years/Residual</v>
          </cell>
        </row>
        <row r="227">
          <cell r="D227" t="str">
            <v>PUSH</v>
          </cell>
          <cell r="E227">
            <v>5</v>
          </cell>
          <cell r="F227" t="str">
            <v>PUSH5</v>
          </cell>
          <cell r="G227">
            <v>7.0900000000000005E-2</v>
          </cell>
          <cell r="H227" t="str">
            <v>PV of Annuity</v>
          </cell>
          <cell r="I227">
            <v>1317.0591181967875</v>
          </cell>
        </row>
        <row r="228">
          <cell r="G228">
            <v>1995</v>
          </cell>
          <cell r="H228" t="str">
            <v>Next 5 Years</v>
          </cell>
          <cell r="I228">
            <v>139</v>
          </cell>
        </row>
        <row r="229">
          <cell r="G229">
            <v>1995</v>
          </cell>
          <cell r="H229" t="str">
            <v>Next 5 Years</v>
          </cell>
          <cell r="I229">
            <v>139</v>
          </cell>
        </row>
        <row r="230">
          <cell r="H230" t="str">
            <v>Beyond 5 Years/Residual</v>
          </cell>
        </row>
        <row r="231">
          <cell r="D231" t="str">
            <v>PUSH</v>
          </cell>
          <cell r="E231">
            <v>6</v>
          </cell>
          <cell r="F231" t="str">
            <v>PUSH6</v>
          </cell>
          <cell r="G231">
            <v>6.4399999999999999E-2</v>
          </cell>
          <cell r="H231" t="str">
            <v>PV of Annuity</v>
          </cell>
          <cell r="I231">
            <v>1294.2073708723096</v>
          </cell>
        </row>
        <row r="233">
          <cell r="G233">
            <v>2000</v>
          </cell>
          <cell r="H233" t="str">
            <v>Next 5 Years</v>
          </cell>
          <cell r="I233">
            <v>169</v>
          </cell>
        </row>
        <row r="234">
          <cell r="G234">
            <v>2000</v>
          </cell>
          <cell r="H234" t="str">
            <v>Next 5 Years</v>
          </cell>
          <cell r="I234">
            <v>169</v>
          </cell>
        </row>
        <row r="235">
          <cell r="H235" t="str">
            <v>Beyond 5 Years/Residual</v>
          </cell>
        </row>
        <row r="236">
          <cell r="D236" t="str">
            <v>DEFI</v>
          </cell>
          <cell r="E236">
            <v>1</v>
          </cell>
          <cell r="F236" t="str">
            <v>DEFI1</v>
          </cell>
          <cell r="G236">
            <v>7.4300000000000005E-2</v>
          </cell>
          <cell r="H236" t="str">
            <v>PV of Annuity</v>
          </cell>
          <cell r="I236">
            <v>1352.0255719937807</v>
          </cell>
        </row>
        <row r="237">
          <cell r="G237">
            <v>1999</v>
          </cell>
          <cell r="H237" t="str">
            <v>Next 5 Years</v>
          </cell>
          <cell r="I237">
            <v>0</v>
          </cell>
        </row>
        <row r="238">
          <cell r="G238">
            <v>1999</v>
          </cell>
          <cell r="H238" t="str">
            <v>Next 5 Years</v>
          </cell>
          <cell r="I238">
            <v>0</v>
          </cell>
        </row>
        <row r="239">
          <cell r="H239" t="str">
            <v>Beyond 5 Years/Residual</v>
          </cell>
        </row>
        <row r="240">
          <cell r="D240" t="str">
            <v>DEFI</v>
          </cell>
          <cell r="E240">
            <v>2</v>
          </cell>
          <cell r="F240" t="str">
            <v>DEFI2</v>
          </cell>
          <cell r="G240">
            <v>7.8299999999999995E-2</v>
          </cell>
          <cell r="H240" t="str">
            <v>PV of Annuity</v>
          </cell>
          <cell r="I240">
            <v>0</v>
          </cell>
        </row>
        <row r="241">
          <cell r="G241">
            <v>1998</v>
          </cell>
          <cell r="H241" t="str">
            <v>Next 5 Years</v>
          </cell>
          <cell r="I241">
            <v>0</v>
          </cell>
        </row>
        <row r="242">
          <cell r="G242">
            <v>1998</v>
          </cell>
          <cell r="H242" t="str">
            <v>Next 5 Years</v>
          </cell>
          <cell r="I242">
            <v>0</v>
          </cell>
        </row>
        <row r="243">
          <cell r="H243" t="str">
            <v>Beyond 5 Years/Residual</v>
          </cell>
        </row>
        <row r="244">
          <cell r="D244" t="str">
            <v>DEFI</v>
          </cell>
          <cell r="E244">
            <v>3</v>
          </cell>
          <cell r="F244" t="str">
            <v>DEFI3</v>
          </cell>
          <cell r="G244">
            <v>6.3700000000000007E-2</v>
          </cell>
          <cell r="H244" t="str">
            <v>PV of Annuity</v>
          </cell>
          <cell r="I244">
            <v>0</v>
          </cell>
        </row>
        <row r="245">
          <cell r="G245">
            <v>1997</v>
          </cell>
          <cell r="H245" t="str">
            <v>Next 5 Years</v>
          </cell>
          <cell r="I245">
            <v>0</v>
          </cell>
        </row>
        <row r="246">
          <cell r="G246">
            <v>1997</v>
          </cell>
          <cell r="H246" t="str">
            <v>Next 5 Years</v>
          </cell>
          <cell r="I246">
            <v>0</v>
          </cell>
        </row>
        <row r="247">
          <cell r="H247" t="str">
            <v>Beyond 5 Years/Residual</v>
          </cell>
        </row>
        <row r="248">
          <cell r="D248" t="str">
            <v>DEFI</v>
          </cell>
          <cell r="E248">
            <v>4</v>
          </cell>
          <cell r="F248" t="str">
            <v>DEFI4</v>
          </cell>
          <cell r="G248">
            <v>6.5699999999999995E-2</v>
          </cell>
          <cell r="H248" t="str">
            <v>PV of Annuity</v>
          </cell>
          <cell r="I248">
            <v>0</v>
          </cell>
        </row>
        <row r="249">
          <cell r="G249">
            <v>1996</v>
          </cell>
          <cell r="H249" t="str">
            <v>Next 5 Years</v>
          </cell>
          <cell r="I249">
            <v>0</v>
          </cell>
        </row>
        <row r="250">
          <cell r="G250">
            <v>1996</v>
          </cell>
          <cell r="H250" t="str">
            <v>Next 5 Years</v>
          </cell>
          <cell r="I250">
            <v>0</v>
          </cell>
        </row>
        <row r="251">
          <cell r="H251" t="str">
            <v>Beyond 5 Years/Residual</v>
          </cell>
        </row>
        <row r="252">
          <cell r="D252" t="str">
            <v>DEFI</v>
          </cell>
          <cell r="E252">
            <v>5</v>
          </cell>
          <cell r="F252" t="str">
            <v>DEFI5</v>
          </cell>
          <cell r="G252">
            <v>7.0900000000000005E-2</v>
          </cell>
          <cell r="H252" t="str">
            <v>PV of Annuity</v>
          </cell>
          <cell r="I252">
            <v>0</v>
          </cell>
        </row>
        <row r="253">
          <cell r="G253">
            <v>1995</v>
          </cell>
          <cell r="H253" t="str">
            <v>Next 5 Years</v>
          </cell>
          <cell r="I253">
            <v>0</v>
          </cell>
        </row>
        <row r="254">
          <cell r="G254">
            <v>1995</v>
          </cell>
          <cell r="H254" t="str">
            <v>Next 5 Years</v>
          </cell>
          <cell r="I254">
            <v>0</v>
          </cell>
        </row>
        <row r="255">
          <cell r="H255" t="str">
            <v>Beyond 5 Years/Residual</v>
          </cell>
        </row>
        <row r="256">
          <cell r="D256" t="str">
            <v>DEFI</v>
          </cell>
          <cell r="E256">
            <v>6</v>
          </cell>
          <cell r="F256" t="str">
            <v>DEFI6</v>
          </cell>
          <cell r="G256">
            <v>6.4399999999999999E-2</v>
          </cell>
          <cell r="H256" t="str">
            <v>PV of Annuity</v>
          </cell>
          <cell r="I256">
            <v>0</v>
          </cell>
        </row>
        <row r="258">
          <cell r="G258">
            <v>2000</v>
          </cell>
          <cell r="H258" t="str">
            <v>Next 5 Years</v>
          </cell>
          <cell r="I258">
            <v>356</v>
          </cell>
        </row>
        <row r="259">
          <cell r="G259">
            <v>2000</v>
          </cell>
          <cell r="H259" t="str">
            <v>Next 5 Years</v>
          </cell>
          <cell r="I259">
            <v>356</v>
          </cell>
        </row>
        <row r="260">
          <cell r="H260" t="str">
            <v>Beyond 5 Years/Residual</v>
          </cell>
        </row>
        <row r="261">
          <cell r="D261" t="str">
            <v>WIN</v>
          </cell>
          <cell r="E261">
            <v>1</v>
          </cell>
          <cell r="F261" t="str">
            <v>WIN1</v>
          </cell>
          <cell r="G261">
            <v>7.4300000000000005E-2</v>
          </cell>
          <cell r="H261" t="str">
            <v>PV of Annuity</v>
          </cell>
          <cell r="I261">
            <v>2833.5519740617474</v>
          </cell>
        </row>
        <row r="262">
          <cell r="G262">
            <v>1999</v>
          </cell>
          <cell r="H262" t="str">
            <v>Next 5 Years</v>
          </cell>
          <cell r="I262">
            <v>334</v>
          </cell>
        </row>
        <row r="263">
          <cell r="G263">
            <v>1999</v>
          </cell>
          <cell r="H263" t="str">
            <v>Next 5 Years</v>
          </cell>
          <cell r="I263">
            <v>334</v>
          </cell>
        </row>
        <row r="264">
          <cell r="H264" t="str">
            <v>Beyond 5 Years/Residual</v>
          </cell>
        </row>
        <row r="265">
          <cell r="D265" t="str">
            <v>WIN</v>
          </cell>
          <cell r="E265">
            <v>2</v>
          </cell>
          <cell r="F265" t="str">
            <v>WIN2</v>
          </cell>
          <cell r="G265">
            <v>7.6100000000000001E-2</v>
          </cell>
          <cell r="H265" t="str">
            <v>PV of Annuity</v>
          </cell>
          <cell r="I265">
            <v>2830.1302649227609</v>
          </cell>
        </row>
        <row r="266">
          <cell r="G266">
            <v>1998</v>
          </cell>
          <cell r="H266" t="str">
            <v>Next 5 Years</v>
          </cell>
          <cell r="I266">
            <v>357</v>
          </cell>
        </row>
        <row r="267">
          <cell r="G267">
            <v>1998</v>
          </cell>
          <cell r="H267" t="str">
            <v>Next 5 Years</v>
          </cell>
          <cell r="I267">
            <v>357</v>
          </cell>
        </row>
        <row r="268">
          <cell r="H268" t="str">
            <v>Beyond 5 Years/Residual</v>
          </cell>
        </row>
        <row r="269">
          <cell r="D269" t="str">
            <v>WIN</v>
          </cell>
          <cell r="E269">
            <v>3</v>
          </cell>
          <cell r="F269" t="str">
            <v>WIN3</v>
          </cell>
          <cell r="G269">
            <v>5.9499999999999997E-2</v>
          </cell>
          <cell r="H269" t="str">
            <v>PV of Annuity</v>
          </cell>
          <cell r="I269">
            <v>3299.5125623108092</v>
          </cell>
        </row>
        <row r="270">
          <cell r="G270">
            <v>1997</v>
          </cell>
          <cell r="H270" t="str">
            <v>Next 5 Years</v>
          </cell>
          <cell r="I270">
            <v>331</v>
          </cell>
        </row>
        <row r="271">
          <cell r="G271">
            <v>1997</v>
          </cell>
          <cell r="H271" t="str">
            <v>Next 5 Years</v>
          </cell>
          <cell r="I271">
            <v>331</v>
          </cell>
        </row>
        <row r="272">
          <cell r="H272" t="str">
            <v>Beyond 5 Years/Residual</v>
          </cell>
        </row>
        <row r="273">
          <cell r="D273" t="str">
            <v>WIN</v>
          </cell>
          <cell r="E273">
            <v>4</v>
          </cell>
          <cell r="F273" t="str">
            <v>WIN4</v>
          </cell>
          <cell r="G273">
            <v>6.4399999999999999E-2</v>
          </cell>
          <cell r="H273" t="str">
            <v>PV of Annuity</v>
          </cell>
          <cell r="I273">
            <v>2962.7988862049078</v>
          </cell>
        </row>
        <row r="274">
          <cell r="G274">
            <v>1996</v>
          </cell>
          <cell r="H274" t="str">
            <v>Next 5 Years</v>
          </cell>
          <cell r="I274">
            <v>292</v>
          </cell>
        </row>
        <row r="275">
          <cell r="G275">
            <v>1996</v>
          </cell>
          <cell r="H275" t="str">
            <v>Next 5 Years</v>
          </cell>
          <cell r="I275">
            <v>292</v>
          </cell>
        </row>
        <row r="276">
          <cell r="H276" t="str">
            <v>Beyond 5 Years/Residual</v>
          </cell>
        </row>
        <row r="277">
          <cell r="D277" t="str">
            <v>WIN</v>
          </cell>
          <cell r="E277">
            <v>5</v>
          </cell>
          <cell r="F277" t="str">
            <v>WIN5</v>
          </cell>
          <cell r="G277">
            <v>7.0199999999999999E-2</v>
          </cell>
          <cell r="H277" t="str">
            <v>PV of Annuity</v>
          </cell>
          <cell r="I277">
            <v>2439.8181679459149</v>
          </cell>
        </row>
        <row r="278">
          <cell r="G278">
            <v>1995</v>
          </cell>
          <cell r="H278" t="str">
            <v>Next 5 Years</v>
          </cell>
          <cell r="I278">
            <v>0</v>
          </cell>
        </row>
        <row r="279">
          <cell r="G279">
            <v>1995</v>
          </cell>
          <cell r="H279" t="str">
            <v>Next 5 Years</v>
          </cell>
          <cell r="I279">
            <v>0</v>
          </cell>
        </row>
        <row r="280">
          <cell r="H280" t="str">
            <v>Beyond 5 Years/Residual</v>
          </cell>
        </row>
        <row r="281">
          <cell r="D281" t="str">
            <v>WIN</v>
          </cell>
          <cell r="E281">
            <v>6</v>
          </cell>
          <cell r="F281" t="str">
            <v>WIN6</v>
          </cell>
          <cell r="G281">
            <v>6.3700000000000007E-2</v>
          </cell>
          <cell r="H281" t="str">
            <v>PV of Annuity</v>
          </cell>
          <cell r="I281">
            <v>0</v>
          </cell>
        </row>
        <row r="283">
          <cell r="G283">
            <v>2000</v>
          </cell>
          <cell r="H283" t="str">
            <v>Next 5 Years</v>
          </cell>
          <cell r="I283">
            <v>86</v>
          </cell>
        </row>
        <row r="284">
          <cell r="G284">
            <v>2000</v>
          </cell>
          <cell r="H284" t="str">
            <v>Next 5 Years</v>
          </cell>
          <cell r="I284">
            <v>86</v>
          </cell>
        </row>
        <row r="285">
          <cell r="H285" t="str">
            <v>Beyond 5 Years/Residual</v>
          </cell>
        </row>
        <row r="286">
          <cell r="D286" t="str">
            <v>SVU</v>
          </cell>
          <cell r="E286">
            <v>1</v>
          </cell>
          <cell r="F286" t="str">
            <v>SVU1</v>
          </cell>
          <cell r="G286">
            <v>7.3200000000000001E-2</v>
          </cell>
          <cell r="H286" t="str">
            <v>PV of Annuity</v>
          </cell>
          <cell r="I286">
            <v>454.78069739007395</v>
          </cell>
        </row>
        <row r="287">
          <cell r="G287">
            <v>1999</v>
          </cell>
          <cell r="H287" t="str">
            <v>Next 5 Years</v>
          </cell>
          <cell r="I287">
            <v>86</v>
          </cell>
        </row>
        <row r="288">
          <cell r="G288">
            <v>1999</v>
          </cell>
          <cell r="H288" t="str">
            <v>Next 5 Years</v>
          </cell>
          <cell r="I288">
            <v>86</v>
          </cell>
        </row>
        <row r="289">
          <cell r="H289" t="str">
            <v>Beyond 5 Years/Residual</v>
          </cell>
        </row>
        <row r="290">
          <cell r="D290" t="str">
            <v>SVU</v>
          </cell>
          <cell r="E290">
            <v>2</v>
          </cell>
          <cell r="F290" t="str">
            <v>SVU2</v>
          </cell>
          <cell r="G290">
            <v>7.6999999999999999E-2</v>
          </cell>
          <cell r="H290" t="str">
            <v>PV of Annuity</v>
          </cell>
          <cell r="I290">
            <v>431.36813981827811</v>
          </cell>
        </row>
        <row r="291">
          <cell r="G291">
            <v>1998</v>
          </cell>
          <cell r="H291" t="str">
            <v>Next 5 Years</v>
          </cell>
          <cell r="I291">
            <v>45</v>
          </cell>
        </row>
        <row r="292">
          <cell r="G292">
            <v>1998</v>
          </cell>
          <cell r="H292" t="str">
            <v>Next 5 Years</v>
          </cell>
          <cell r="I292">
            <v>45</v>
          </cell>
        </row>
        <row r="293">
          <cell r="H293" t="str">
            <v>Beyond 5 Years/Residual</v>
          </cell>
        </row>
        <row r="294">
          <cell r="D294" t="str">
            <v>SVU</v>
          </cell>
          <cell r="E294">
            <v>3</v>
          </cell>
          <cell r="F294" t="str">
            <v>SVU3</v>
          </cell>
          <cell r="G294">
            <v>6.0900000000000003E-2</v>
          </cell>
          <cell r="H294" t="str">
            <v>PV of Annuity</v>
          </cell>
          <cell r="I294">
            <v>191.40888508303902</v>
          </cell>
        </row>
        <row r="295">
          <cell r="G295">
            <v>1997</v>
          </cell>
          <cell r="H295" t="str">
            <v>Next 5 Years</v>
          </cell>
          <cell r="I295">
            <v>40</v>
          </cell>
        </row>
        <row r="296">
          <cell r="G296">
            <v>1997</v>
          </cell>
          <cell r="H296" t="str">
            <v>Next 5 Years</v>
          </cell>
          <cell r="I296">
            <v>40</v>
          </cell>
        </row>
        <row r="297">
          <cell r="H297" t="str">
            <v>Beyond 5 Years/Residual</v>
          </cell>
        </row>
        <row r="298">
          <cell r="D298" t="str">
            <v>SVU</v>
          </cell>
          <cell r="E298">
            <v>4</v>
          </cell>
          <cell r="F298" t="str">
            <v>SVU4</v>
          </cell>
          <cell r="G298">
            <v>6.5000000000000002E-2</v>
          </cell>
          <cell r="H298" t="str">
            <v>PV of Annuity</v>
          </cell>
          <cell r="I298">
            <v>183.56757500699371</v>
          </cell>
        </row>
        <row r="299">
          <cell r="G299">
            <v>1996</v>
          </cell>
          <cell r="H299" t="str">
            <v>Next 5 Years</v>
          </cell>
          <cell r="I299">
            <v>0</v>
          </cell>
        </row>
        <row r="300">
          <cell r="G300">
            <v>1996</v>
          </cell>
          <cell r="H300" t="str">
            <v>Next 5 Years</v>
          </cell>
          <cell r="I300">
            <v>0</v>
          </cell>
        </row>
        <row r="301">
          <cell r="H301" t="str">
            <v>Beyond 5 Years/Residual</v>
          </cell>
        </row>
        <row r="302">
          <cell r="D302" t="str">
            <v>SVU</v>
          </cell>
          <cell r="E302">
            <v>5</v>
          </cell>
          <cell r="F302" t="str">
            <v>SVU5</v>
          </cell>
          <cell r="G302">
            <v>7.0300000000000001E-2</v>
          </cell>
          <cell r="H302" t="str">
            <v>PV of Annuity</v>
          </cell>
          <cell r="I302">
            <v>0</v>
          </cell>
        </row>
        <row r="303">
          <cell r="G303">
            <v>1995</v>
          </cell>
          <cell r="H303" t="str">
            <v>Next 5 Years</v>
          </cell>
          <cell r="I303">
            <v>0</v>
          </cell>
        </row>
        <row r="304">
          <cell r="G304">
            <v>1995</v>
          </cell>
          <cell r="H304" t="str">
            <v>Next 5 Years</v>
          </cell>
          <cell r="I304">
            <v>0</v>
          </cell>
        </row>
        <row r="305">
          <cell r="H305" t="str">
            <v>Beyond 5 Years/Residual</v>
          </cell>
        </row>
        <row r="306">
          <cell r="D306" t="str">
            <v>SVU</v>
          </cell>
          <cell r="E306">
            <v>6</v>
          </cell>
          <cell r="F306" t="str">
            <v>SVU6</v>
          </cell>
          <cell r="G306">
            <v>6.2300000000000001E-2</v>
          </cell>
          <cell r="H306" t="str">
            <v>PV of Annuity</v>
          </cell>
          <cell r="I306">
            <v>0</v>
          </cell>
        </row>
        <row r="308">
          <cell r="G308">
            <v>2000</v>
          </cell>
          <cell r="H308" t="str">
            <v>Next 5 Years</v>
          </cell>
          <cell r="I308">
            <v>30</v>
          </cell>
        </row>
        <row r="309">
          <cell r="G309">
            <v>2000</v>
          </cell>
          <cell r="H309" t="str">
            <v>Next 5 Years</v>
          </cell>
          <cell r="I309">
            <v>30</v>
          </cell>
        </row>
        <row r="310">
          <cell r="H310" t="str">
            <v>Beyond 5 Years/Residual</v>
          </cell>
        </row>
        <row r="311">
          <cell r="D311" t="str">
            <v>WMK</v>
          </cell>
          <cell r="E311">
            <v>1</v>
          </cell>
          <cell r="F311" t="str">
            <v>WMK1</v>
          </cell>
          <cell r="G311">
            <v>7.4300000000000005E-2</v>
          </cell>
          <cell r="H311" t="str">
            <v>PV of Annuity</v>
          </cell>
          <cell r="I311">
            <v>196.28535697429686</v>
          </cell>
        </row>
        <row r="312">
          <cell r="G312">
            <v>1999</v>
          </cell>
          <cell r="H312" t="str">
            <v>Next 5 Years</v>
          </cell>
          <cell r="I312">
            <v>25</v>
          </cell>
        </row>
        <row r="313">
          <cell r="G313">
            <v>1999</v>
          </cell>
          <cell r="H313" t="str">
            <v>Next 5 Years</v>
          </cell>
          <cell r="I313">
            <v>25</v>
          </cell>
        </row>
        <row r="314">
          <cell r="H314" t="str">
            <v>Beyond 5 Years/Residual</v>
          </cell>
        </row>
        <row r="315">
          <cell r="D315" t="str">
            <v>WMK</v>
          </cell>
          <cell r="E315">
            <v>2</v>
          </cell>
          <cell r="F315" t="str">
            <v>WMK2</v>
          </cell>
          <cell r="G315">
            <v>7.8299999999999995E-2</v>
          </cell>
          <cell r="H315" t="str">
            <v>PV of Annuity</v>
          </cell>
          <cell r="I315">
            <v>189.37079111548834</v>
          </cell>
        </row>
        <row r="316">
          <cell r="G316">
            <v>1998</v>
          </cell>
          <cell r="H316" t="str">
            <v>Next 5 Years</v>
          </cell>
          <cell r="I316">
            <v>25</v>
          </cell>
        </row>
        <row r="317">
          <cell r="G317">
            <v>1998</v>
          </cell>
          <cell r="H317" t="str">
            <v>Next 5 Years</v>
          </cell>
          <cell r="I317">
            <v>25</v>
          </cell>
        </row>
        <row r="318">
          <cell r="H318" t="str">
            <v>Beyond 5 Years/Residual</v>
          </cell>
        </row>
        <row r="319">
          <cell r="D319" t="str">
            <v>WMK</v>
          </cell>
          <cell r="E319">
            <v>3</v>
          </cell>
          <cell r="F319" t="str">
            <v>WMK3</v>
          </cell>
          <cell r="G319">
            <v>6.3700000000000007E-2</v>
          </cell>
          <cell r="H319" t="str">
            <v>PV of Annuity</v>
          </cell>
          <cell r="I319">
            <v>195.28551153999152</v>
          </cell>
        </row>
        <row r="320">
          <cell r="G320">
            <v>1997</v>
          </cell>
          <cell r="H320" t="str">
            <v>Next 5 Years</v>
          </cell>
          <cell r="I320">
            <v>24</v>
          </cell>
        </row>
        <row r="321">
          <cell r="G321">
            <v>1997</v>
          </cell>
          <cell r="H321" t="str">
            <v>Next 5 Years</v>
          </cell>
          <cell r="I321">
            <v>24</v>
          </cell>
        </row>
        <row r="322">
          <cell r="H322" t="str">
            <v>Beyond 5 Years/Residual</v>
          </cell>
        </row>
        <row r="323">
          <cell r="D323" t="str">
            <v>WMK</v>
          </cell>
          <cell r="E323">
            <v>4</v>
          </cell>
          <cell r="F323" t="str">
            <v>WMK4</v>
          </cell>
          <cell r="G323">
            <v>6.5699999999999995E-2</v>
          </cell>
          <cell r="H323" t="str">
            <v>PV of Annuity</v>
          </cell>
          <cell r="I323">
            <v>167.84856345628276</v>
          </cell>
        </row>
        <row r="324">
          <cell r="G324">
            <v>1996</v>
          </cell>
          <cell r="H324" t="str">
            <v>Next 5 Years</v>
          </cell>
          <cell r="I324">
            <v>22</v>
          </cell>
        </row>
        <row r="325">
          <cell r="G325">
            <v>1996</v>
          </cell>
          <cell r="H325" t="str">
            <v>Next 5 Years</v>
          </cell>
          <cell r="I325">
            <v>22</v>
          </cell>
        </row>
        <row r="326">
          <cell r="H326" t="str">
            <v>Beyond 5 Years/Residual</v>
          </cell>
        </row>
        <row r="327">
          <cell r="D327" t="str">
            <v>WMK</v>
          </cell>
          <cell r="E327">
            <v>5</v>
          </cell>
          <cell r="F327" t="str">
            <v>WMK5</v>
          </cell>
          <cell r="G327">
            <v>7.0900000000000005E-2</v>
          </cell>
          <cell r="H327" t="str">
            <v>PV of Annuity</v>
          </cell>
          <cell r="I327">
            <v>152.72720054195511</v>
          </cell>
        </row>
        <row r="328">
          <cell r="G328">
            <v>1995</v>
          </cell>
          <cell r="H328" t="str">
            <v>Next 5 Years</v>
          </cell>
          <cell r="I328">
            <v>0</v>
          </cell>
        </row>
        <row r="329">
          <cell r="G329">
            <v>1995</v>
          </cell>
          <cell r="H329" t="str">
            <v>Next 5 Years</v>
          </cell>
          <cell r="I329">
            <v>0</v>
          </cell>
        </row>
        <row r="330">
          <cell r="H330" t="str">
            <v>Beyond 5 Years/Residual</v>
          </cell>
        </row>
        <row r="331">
          <cell r="D331" t="str">
            <v>WMK</v>
          </cell>
          <cell r="E331">
            <v>6</v>
          </cell>
          <cell r="F331" t="str">
            <v>WMK6</v>
          </cell>
          <cell r="G331">
            <v>6.4399999999999999E-2</v>
          </cell>
          <cell r="H331" t="str">
            <v>PV of Annuity</v>
          </cell>
          <cell r="I331">
            <v>0</v>
          </cell>
        </row>
        <row r="333">
          <cell r="G333">
            <v>2000</v>
          </cell>
          <cell r="H333" t="str">
            <v>Next 5 Years</v>
          </cell>
          <cell r="I333">
            <v>70</v>
          </cell>
        </row>
        <row r="334">
          <cell r="G334">
            <v>2000</v>
          </cell>
          <cell r="H334" t="str">
            <v>Next 5 Years</v>
          </cell>
          <cell r="I334">
            <v>70</v>
          </cell>
        </row>
        <row r="335">
          <cell r="H335" t="str">
            <v>Beyond 5 Years/Residual</v>
          </cell>
        </row>
        <row r="336">
          <cell r="D336" t="str">
            <v>RDK</v>
          </cell>
          <cell r="E336">
            <v>1</v>
          </cell>
          <cell r="F336" t="str">
            <v>RDK1</v>
          </cell>
          <cell r="G336">
            <v>7.4300000000000005E-2</v>
          </cell>
          <cell r="H336" t="str">
            <v>PV of Annuity</v>
          </cell>
          <cell r="I336">
            <v>493.23970823114865</v>
          </cell>
        </row>
        <row r="337">
          <cell r="G337">
            <v>1999</v>
          </cell>
          <cell r="H337" t="str">
            <v>Next 5 Years</v>
          </cell>
          <cell r="I337">
            <v>68</v>
          </cell>
        </row>
        <row r="338">
          <cell r="G338">
            <v>1999</v>
          </cell>
          <cell r="H338" t="str">
            <v>Next 5 Years</v>
          </cell>
          <cell r="I338">
            <v>68</v>
          </cell>
        </row>
        <row r="339">
          <cell r="H339" t="str">
            <v>Beyond 5 Years/Residual</v>
          </cell>
        </row>
        <row r="340">
          <cell r="D340" t="str">
            <v>RDK</v>
          </cell>
          <cell r="E340">
            <v>2</v>
          </cell>
          <cell r="F340" t="str">
            <v>RDK2</v>
          </cell>
          <cell r="G340">
            <v>7.8299999999999995E-2</v>
          </cell>
          <cell r="H340" t="str">
            <v>PV of Annuity</v>
          </cell>
          <cell r="I340">
            <v>451.23429141648535</v>
          </cell>
        </row>
        <row r="341">
          <cell r="G341">
            <v>1998</v>
          </cell>
          <cell r="H341" t="str">
            <v>Next 5 Years</v>
          </cell>
          <cell r="I341">
            <v>59</v>
          </cell>
        </row>
        <row r="342">
          <cell r="G342">
            <v>1998</v>
          </cell>
          <cell r="H342" t="str">
            <v>Next 5 Years</v>
          </cell>
          <cell r="I342">
            <v>59</v>
          </cell>
        </row>
        <row r="343">
          <cell r="H343" t="str">
            <v>Beyond 5 Years/Residual</v>
          </cell>
        </row>
        <row r="344">
          <cell r="D344" t="str">
            <v>RDK</v>
          </cell>
          <cell r="E344">
            <v>3</v>
          </cell>
          <cell r="F344" t="str">
            <v>RDK3</v>
          </cell>
          <cell r="G344">
            <v>6.3700000000000007E-2</v>
          </cell>
          <cell r="H344" t="str">
            <v>PV of Annuity</v>
          </cell>
          <cell r="I344">
            <v>479.57832328027041</v>
          </cell>
        </row>
        <row r="345">
          <cell r="G345">
            <v>1997</v>
          </cell>
          <cell r="H345" t="str">
            <v>Next 5 Years</v>
          </cell>
          <cell r="I345">
            <v>57</v>
          </cell>
        </row>
        <row r="346">
          <cell r="G346">
            <v>1997</v>
          </cell>
          <cell r="H346" t="str">
            <v>Next 5 Years</v>
          </cell>
          <cell r="I346">
            <v>57</v>
          </cell>
        </row>
        <row r="347">
          <cell r="H347" t="str">
            <v>Beyond 5 Years/Residual</v>
          </cell>
        </row>
        <row r="348">
          <cell r="D348" t="str">
            <v>RDK</v>
          </cell>
          <cell r="E348">
            <v>4</v>
          </cell>
          <cell r="F348" t="str">
            <v>RDK4</v>
          </cell>
          <cell r="G348">
            <v>6.5699999999999995E-2</v>
          </cell>
          <cell r="H348" t="str">
            <v>PV of Annuity</v>
          </cell>
          <cell r="I348">
            <v>477.20026571012437</v>
          </cell>
        </row>
        <row r="349">
          <cell r="G349">
            <v>1996</v>
          </cell>
          <cell r="H349" t="str">
            <v>Next 5 Years</v>
          </cell>
          <cell r="I349">
            <v>0</v>
          </cell>
        </row>
        <row r="350">
          <cell r="G350">
            <v>1996</v>
          </cell>
          <cell r="H350" t="str">
            <v>Next 5 Years</v>
          </cell>
          <cell r="I350">
            <v>0</v>
          </cell>
        </row>
        <row r="351">
          <cell r="H351" t="str">
            <v>Beyond 5 Years/Residual</v>
          </cell>
        </row>
        <row r="352">
          <cell r="D352" t="str">
            <v>RDK</v>
          </cell>
          <cell r="E352">
            <v>5</v>
          </cell>
          <cell r="F352" t="str">
            <v>RDK5</v>
          </cell>
          <cell r="G352">
            <v>7.0900000000000005E-2</v>
          </cell>
          <cell r="H352" t="str">
            <v>PV of Annuity</v>
          </cell>
          <cell r="I352">
            <v>0</v>
          </cell>
        </row>
        <row r="353">
          <cell r="G353">
            <v>1995</v>
          </cell>
          <cell r="H353" t="str">
            <v>Next 5 Years</v>
          </cell>
          <cell r="I353">
            <v>0</v>
          </cell>
        </row>
        <row r="354">
          <cell r="G354">
            <v>1995</v>
          </cell>
          <cell r="H354" t="str">
            <v>Next 5 Years</v>
          </cell>
          <cell r="I354">
            <v>0</v>
          </cell>
        </row>
        <row r="355">
          <cell r="H355" t="str">
            <v>Beyond 5 Years/Residual</v>
          </cell>
        </row>
        <row r="356">
          <cell r="D356" t="str">
            <v>RDK</v>
          </cell>
          <cell r="E356">
            <v>6</v>
          </cell>
          <cell r="F356" t="str">
            <v>RDK6</v>
          </cell>
          <cell r="G356">
            <v>6.4399999999999999E-2</v>
          </cell>
          <cell r="H356" t="str">
            <v>PV of Annuity</v>
          </cell>
          <cell r="I356">
            <v>0</v>
          </cell>
        </row>
        <row r="358">
          <cell r="G358">
            <v>2000</v>
          </cell>
          <cell r="H358" t="str">
            <v>Next 5 Years</v>
          </cell>
          <cell r="I358">
            <v>331</v>
          </cell>
        </row>
        <row r="359">
          <cell r="G359">
            <v>2000</v>
          </cell>
          <cell r="H359" t="str">
            <v>Next 5 Years</v>
          </cell>
          <cell r="I359">
            <v>331</v>
          </cell>
        </row>
        <row r="360">
          <cell r="H360" t="str">
            <v>Beyond 5 Years/Residual</v>
          </cell>
        </row>
        <row r="361">
          <cell r="D361" t="str">
            <v>GAP</v>
          </cell>
          <cell r="E361">
            <v>1</v>
          </cell>
          <cell r="F361" t="str">
            <v>GAP1</v>
          </cell>
          <cell r="G361">
            <v>7.6499999999999999E-2</v>
          </cell>
          <cell r="H361" t="str">
            <v>PV of Annuity</v>
          </cell>
          <cell r="I361">
            <v>2744.9785422880036</v>
          </cell>
        </row>
        <row r="362">
          <cell r="G362">
            <v>1999</v>
          </cell>
          <cell r="H362" t="str">
            <v>Next 5 Years</v>
          </cell>
          <cell r="I362">
            <v>212</v>
          </cell>
        </row>
        <row r="363">
          <cell r="G363">
            <v>1999</v>
          </cell>
          <cell r="H363" t="str">
            <v>Next 5 Years</v>
          </cell>
          <cell r="I363">
            <v>212</v>
          </cell>
        </row>
        <row r="364">
          <cell r="H364" t="str">
            <v>Beyond 5 Years/Residual</v>
          </cell>
        </row>
        <row r="365">
          <cell r="D365" t="str">
            <v>GAP</v>
          </cell>
          <cell r="E365">
            <v>2</v>
          </cell>
          <cell r="F365" t="str">
            <v>GAP2</v>
          </cell>
          <cell r="G365">
            <v>8.09E-2</v>
          </cell>
          <cell r="H365" t="str">
            <v>PV of Annuity</v>
          </cell>
          <cell r="I365">
            <v>1546.7925179026911</v>
          </cell>
        </row>
        <row r="366">
          <cell r="G366">
            <v>1998</v>
          </cell>
          <cell r="H366" t="str">
            <v>Next 5 Years</v>
          </cell>
          <cell r="I366">
            <v>191</v>
          </cell>
        </row>
        <row r="367">
          <cell r="G367">
            <v>1998</v>
          </cell>
          <cell r="H367" t="str">
            <v>Next 5 Years</v>
          </cell>
          <cell r="I367">
            <v>191</v>
          </cell>
        </row>
        <row r="368">
          <cell r="H368" t="str">
            <v>Beyond 5 Years/Residual</v>
          </cell>
        </row>
        <row r="369">
          <cell r="D369" t="str">
            <v>GAP</v>
          </cell>
          <cell r="E369">
            <v>3</v>
          </cell>
          <cell r="F369" t="str">
            <v>GAP3</v>
          </cell>
          <cell r="G369">
            <v>6.5500000000000003E-2</v>
          </cell>
          <cell r="H369" t="str">
            <v>PV of Annuity</v>
          </cell>
          <cell r="I369">
            <v>1524.6143510933168</v>
          </cell>
        </row>
        <row r="370">
          <cell r="G370">
            <v>1997</v>
          </cell>
          <cell r="H370" t="str">
            <v>Next 5 Years</v>
          </cell>
          <cell r="I370">
            <v>193</v>
          </cell>
        </row>
        <row r="371">
          <cell r="G371">
            <v>1997</v>
          </cell>
          <cell r="H371" t="str">
            <v>Next 5 Years</v>
          </cell>
          <cell r="I371">
            <v>193</v>
          </cell>
        </row>
        <row r="372">
          <cell r="H372" t="str">
            <v>Beyond 5 Years/Residual</v>
          </cell>
        </row>
        <row r="373">
          <cell r="D373" t="str">
            <v>GAP</v>
          </cell>
          <cell r="E373">
            <v>4</v>
          </cell>
          <cell r="F373" t="str">
            <v>GAP4</v>
          </cell>
          <cell r="G373">
            <v>7.0800000000000002E-2</v>
          </cell>
          <cell r="H373" t="str">
            <v>PV of Annuity</v>
          </cell>
          <cell r="I373">
            <v>1410.5007703623203</v>
          </cell>
        </row>
        <row r="374">
          <cell r="G374">
            <v>1996</v>
          </cell>
          <cell r="H374" t="str">
            <v>Next 5 Years</v>
          </cell>
          <cell r="I374">
            <v>171</v>
          </cell>
        </row>
        <row r="375">
          <cell r="G375">
            <v>1996</v>
          </cell>
          <cell r="H375" t="str">
            <v>Next 5 Years</v>
          </cell>
          <cell r="I375">
            <v>171</v>
          </cell>
        </row>
        <row r="376">
          <cell r="H376" t="str">
            <v>Beyond 5 Years/Residual</v>
          </cell>
        </row>
        <row r="377">
          <cell r="D377" t="str">
            <v>GAP</v>
          </cell>
          <cell r="E377">
            <v>5</v>
          </cell>
          <cell r="F377" t="str">
            <v>GAP5</v>
          </cell>
          <cell r="G377">
            <v>7.6300000000000007E-2</v>
          </cell>
          <cell r="H377" t="str">
            <v>PV of Annuity</v>
          </cell>
          <cell r="I377">
            <v>1142.930660206822</v>
          </cell>
        </row>
        <row r="378">
          <cell r="G378">
            <v>1995</v>
          </cell>
          <cell r="H378" t="str">
            <v>Next 5 Years</v>
          </cell>
          <cell r="I378">
            <v>0</v>
          </cell>
        </row>
        <row r="379">
          <cell r="G379">
            <v>1995</v>
          </cell>
          <cell r="H379" t="str">
            <v>Next 5 Years</v>
          </cell>
          <cell r="I379">
            <v>0</v>
          </cell>
        </row>
        <row r="380">
          <cell r="H380" t="str">
            <v>Beyond 5 Years/Residual</v>
          </cell>
        </row>
        <row r="381">
          <cell r="D381" t="str">
            <v>GAP</v>
          </cell>
          <cell r="E381">
            <v>6</v>
          </cell>
          <cell r="F381" t="str">
            <v>GAP6</v>
          </cell>
          <cell r="G381">
            <v>6.4500000000000002E-2</v>
          </cell>
          <cell r="H381" t="str">
            <v>PV of Annuity</v>
          </cell>
          <cell r="I381">
            <v>0</v>
          </cell>
        </row>
        <row r="383">
          <cell r="G383">
            <v>2000</v>
          </cell>
          <cell r="H383" t="str">
            <v>Next 5 Years</v>
          </cell>
          <cell r="I383">
            <v>23.900000000000002</v>
          </cell>
        </row>
        <row r="384">
          <cell r="G384">
            <v>2000</v>
          </cell>
          <cell r="H384" t="str">
            <v>Next 5 Years</v>
          </cell>
          <cell r="I384">
            <v>23.900000000000002</v>
          </cell>
        </row>
        <row r="385">
          <cell r="H385" t="str">
            <v>Beyond 5 Years/Residual</v>
          </cell>
        </row>
        <row r="386">
          <cell r="D386" t="str">
            <v>IMKTA</v>
          </cell>
          <cell r="E386">
            <v>1</v>
          </cell>
          <cell r="F386" t="str">
            <v>IMKTA1</v>
          </cell>
          <cell r="G386">
            <v>9.2399999999999996E-2</v>
          </cell>
          <cell r="H386" t="str">
            <v>PV of Annuity</v>
          </cell>
          <cell r="I386">
            <v>122.37437331319416</v>
          </cell>
        </row>
        <row r="387">
          <cell r="G387">
            <v>1999</v>
          </cell>
          <cell r="H387" t="str">
            <v>Next 5 Years</v>
          </cell>
          <cell r="I387">
            <v>17.100000000000001</v>
          </cell>
        </row>
        <row r="388">
          <cell r="G388">
            <v>1999</v>
          </cell>
          <cell r="H388" t="str">
            <v>Next 5 Years</v>
          </cell>
          <cell r="I388">
            <v>17.100000000000001</v>
          </cell>
        </row>
        <row r="389">
          <cell r="H389" t="str">
            <v>Beyond 5 Years/Residual</v>
          </cell>
        </row>
        <row r="390">
          <cell r="D390" t="str">
            <v>IMKTA</v>
          </cell>
          <cell r="E390">
            <v>2</v>
          </cell>
          <cell r="F390" t="str">
            <v>IMKTA2</v>
          </cell>
          <cell r="G390">
            <v>9.3299999999999994E-2</v>
          </cell>
          <cell r="H390" t="str">
            <v>PV of Annuity</v>
          </cell>
          <cell r="I390">
            <v>75.053098753978645</v>
          </cell>
        </row>
        <row r="391">
          <cell r="G391">
            <v>1998</v>
          </cell>
          <cell r="H391" t="str">
            <v>Next 5 Years</v>
          </cell>
          <cell r="I391">
            <v>14.4</v>
          </cell>
        </row>
        <row r="392">
          <cell r="G392">
            <v>1998</v>
          </cell>
          <cell r="H392" t="str">
            <v>Next 5 Years</v>
          </cell>
          <cell r="I392">
            <v>14.4</v>
          </cell>
        </row>
        <row r="393">
          <cell r="H393" t="str">
            <v>Beyond 5 Years/Residual</v>
          </cell>
        </row>
        <row r="394">
          <cell r="D394" t="str">
            <v>IMKTA</v>
          </cell>
          <cell r="E394">
            <v>3</v>
          </cell>
          <cell r="F394" t="str">
            <v>IMKTA3</v>
          </cell>
          <cell r="G394">
            <v>7.7399999999999997E-2</v>
          </cell>
          <cell r="H394" t="str">
            <v>PV of Annuity</v>
          </cell>
          <cell r="I394">
            <v>71.887151958579892</v>
          </cell>
        </row>
        <row r="395">
          <cell r="G395">
            <v>1997</v>
          </cell>
          <cell r="H395" t="str">
            <v>Next 5 Years</v>
          </cell>
          <cell r="I395">
            <v>3.5</v>
          </cell>
        </row>
        <row r="396">
          <cell r="G396">
            <v>1997</v>
          </cell>
          <cell r="H396" t="str">
            <v>Next 5 Years</v>
          </cell>
          <cell r="I396">
            <v>3.5</v>
          </cell>
        </row>
        <row r="397">
          <cell r="H397" t="str">
            <v>Beyond 5 Years/Residual</v>
          </cell>
        </row>
        <row r="398">
          <cell r="D398" t="str">
            <v>IMKTA</v>
          </cell>
          <cell r="E398">
            <v>4</v>
          </cell>
          <cell r="F398" t="str">
            <v>IMKTA4</v>
          </cell>
          <cell r="G398">
            <v>7.8E-2</v>
          </cell>
          <cell r="H398" t="str">
            <v>PV of Annuity</v>
          </cell>
          <cell r="I398">
            <v>49.392641615221741</v>
          </cell>
        </row>
        <row r="399">
          <cell r="G399">
            <v>1996</v>
          </cell>
          <cell r="H399" t="str">
            <v>Next 5 Years</v>
          </cell>
          <cell r="I399">
            <v>0</v>
          </cell>
        </row>
        <row r="400">
          <cell r="G400">
            <v>1996</v>
          </cell>
          <cell r="H400" t="str">
            <v>Next 5 Years</v>
          </cell>
          <cell r="I400">
            <v>0</v>
          </cell>
        </row>
        <row r="401">
          <cell r="H401" t="str">
            <v>Beyond 5 Years/Residual</v>
          </cell>
        </row>
        <row r="402">
          <cell r="D402" t="str">
            <v>IMKTA</v>
          </cell>
          <cell r="E402">
            <v>5</v>
          </cell>
          <cell r="F402" t="str">
            <v>IMKTA5</v>
          </cell>
          <cell r="G402">
            <v>8.0500000000000002E-2</v>
          </cell>
          <cell r="H402" t="str">
            <v>PV of Annuity</v>
          </cell>
          <cell r="I402">
            <v>0</v>
          </cell>
        </row>
        <row r="403">
          <cell r="G403">
            <v>1995</v>
          </cell>
          <cell r="H403" t="str">
            <v>Next 5 Years</v>
          </cell>
          <cell r="I403">
            <v>0</v>
          </cell>
        </row>
        <row r="404">
          <cell r="G404">
            <v>1995</v>
          </cell>
          <cell r="H404" t="str">
            <v>Next 5 Years</v>
          </cell>
          <cell r="I404">
            <v>0</v>
          </cell>
        </row>
        <row r="405">
          <cell r="H405" t="str">
            <v>Beyond 5 Years/Residual</v>
          </cell>
        </row>
        <row r="406">
          <cell r="D406" t="str">
            <v>IMKTA</v>
          </cell>
          <cell r="E406">
            <v>6</v>
          </cell>
          <cell r="F406" t="str">
            <v>IMKTA6</v>
          </cell>
          <cell r="G406">
            <v>8.0600000000000005E-2</v>
          </cell>
          <cell r="H406" t="str">
            <v>PV of Annuity</v>
          </cell>
          <cell r="I406">
            <v>0</v>
          </cell>
        </row>
        <row r="408">
          <cell r="G408">
            <v>2000</v>
          </cell>
          <cell r="H408" t="str">
            <v>Next 5 Years</v>
          </cell>
          <cell r="I408">
            <v>0</v>
          </cell>
        </row>
        <row r="409">
          <cell r="G409">
            <v>2000</v>
          </cell>
          <cell r="H409" t="str">
            <v>Next 5 Years</v>
          </cell>
          <cell r="I409">
            <v>0</v>
          </cell>
        </row>
        <row r="410">
          <cell r="H410" t="str">
            <v>Beyond 5 Years/Residual</v>
          </cell>
        </row>
        <row r="411">
          <cell r="D411" t="str">
            <v>TEPH</v>
          </cell>
          <cell r="E411">
            <v>1</v>
          </cell>
          <cell r="F411" t="str">
            <v>TEPH1</v>
          </cell>
          <cell r="G411">
            <v>7.4300000000000005E-2</v>
          </cell>
          <cell r="H411" t="str">
            <v>PV of Annuity</v>
          </cell>
          <cell r="I411">
            <v>0</v>
          </cell>
        </row>
        <row r="412">
          <cell r="G412">
            <v>1999</v>
          </cell>
          <cell r="H412" t="str">
            <v>Next 5 Years</v>
          </cell>
          <cell r="I412">
            <v>0</v>
          </cell>
        </row>
        <row r="413">
          <cell r="G413">
            <v>1999</v>
          </cell>
          <cell r="H413" t="str">
            <v>Next 5 Years</v>
          </cell>
          <cell r="I413">
            <v>0</v>
          </cell>
        </row>
        <row r="414">
          <cell r="H414" t="str">
            <v>Beyond 5 Years/Residual</v>
          </cell>
        </row>
        <row r="415">
          <cell r="D415" t="str">
            <v>TEPH</v>
          </cell>
          <cell r="E415">
            <v>2</v>
          </cell>
          <cell r="F415" t="str">
            <v>TEPH2</v>
          </cell>
          <cell r="G415">
            <v>7.8299999999999995E-2</v>
          </cell>
          <cell r="H415" t="str">
            <v>PV of Annuity</v>
          </cell>
          <cell r="I415">
            <v>0</v>
          </cell>
        </row>
        <row r="416">
          <cell r="G416">
            <v>1998</v>
          </cell>
          <cell r="H416" t="str">
            <v>Next 5 Years</v>
          </cell>
          <cell r="I416">
            <v>0</v>
          </cell>
        </row>
        <row r="417">
          <cell r="G417">
            <v>1998</v>
          </cell>
          <cell r="H417" t="str">
            <v>Next 5 Years</v>
          </cell>
          <cell r="I417">
            <v>0</v>
          </cell>
        </row>
        <row r="418">
          <cell r="H418" t="str">
            <v>Beyond 5 Years/Residual</v>
          </cell>
        </row>
        <row r="419">
          <cell r="D419" t="str">
            <v>TEPH</v>
          </cell>
          <cell r="E419">
            <v>3</v>
          </cell>
          <cell r="F419" t="str">
            <v>TEPH3</v>
          </cell>
          <cell r="G419">
            <v>6.3700000000000007E-2</v>
          </cell>
          <cell r="H419" t="str">
            <v>PV of Annuity</v>
          </cell>
          <cell r="I419">
            <v>0</v>
          </cell>
        </row>
        <row r="420">
          <cell r="G420">
            <v>1997</v>
          </cell>
          <cell r="H420" t="str">
            <v>Next 5 Years</v>
          </cell>
          <cell r="I420">
            <v>0</v>
          </cell>
        </row>
        <row r="421">
          <cell r="G421">
            <v>1997</v>
          </cell>
          <cell r="H421" t="str">
            <v>Next 5 Years</v>
          </cell>
          <cell r="I421">
            <v>0</v>
          </cell>
        </row>
        <row r="422">
          <cell r="H422" t="str">
            <v>Beyond 5 Years/Residual</v>
          </cell>
        </row>
        <row r="423">
          <cell r="D423" t="str">
            <v>TEPH</v>
          </cell>
          <cell r="E423">
            <v>4</v>
          </cell>
          <cell r="F423" t="str">
            <v>TEPH4</v>
          </cell>
          <cell r="G423">
            <v>6.5699999999999995E-2</v>
          </cell>
          <cell r="H423" t="str">
            <v>PV of Annuity</v>
          </cell>
          <cell r="I423">
            <v>0</v>
          </cell>
        </row>
        <row r="424">
          <cell r="G424">
            <v>1996</v>
          </cell>
          <cell r="H424" t="str">
            <v>Next 5 Years</v>
          </cell>
          <cell r="I424">
            <v>0</v>
          </cell>
        </row>
        <row r="425">
          <cell r="G425">
            <v>1996</v>
          </cell>
          <cell r="H425" t="str">
            <v>Next 5 Years</v>
          </cell>
          <cell r="I425">
            <v>0</v>
          </cell>
        </row>
        <row r="426">
          <cell r="H426" t="str">
            <v>Beyond 5 Years/Residual</v>
          </cell>
        </row>
        <row r="427">
          <cell r="D427" t="str">
            <v>TEPH</v>
          </cell>
          <cell r="E427">
            <v>5</v>
          </cell>
          <cell r="F427" t="str">
            <v>TEPH5</v>
          </cell>
          <cell r="G427">
            <v>7.0900000000000005E-2</v>
          </cell>
          <cell r="H427" t="str">
            <v>PV of Annuity</v>
          </cell>
          <cell r="I427">
            <v>0</v>
          </cell>
        </row>
        <row r="428">
          <cell r="G428">
            <v>1995</v>
          </cell>
          <cell r="H428" t="str">
            <v>Next 5 Years</v>
          </cell>
          <cell r="I428">
            <v>0</v>
          </cell>
        </row>
        <row r="429">
          <cell r="G429">
            <v>1995</v>
          </cell>
          <cell r="H429" t="str">
            <v>Next 5 Years</v>
          </cell>
          <cell r="I429">
            <v>0</v>
          </cell>
        </row>
        <row r="430">
          <cell r="H430" t="str">
            <v>Beyond 5 Years/Residual</v>
          </cell>
        </row>
        <row r="431">
          <cell r="D431" t="str">
            <v>TEPH</v>
          </cell>
          <cell r="E431">
            <v>6</v>
          </cell>
          <cell r="F431" t="str">
            <v>TEPH6</v>
          </cell>
          <cell r="G431">
            <v>6.4399999999999999E-2</v>
          </cell>
          <cell r="H431" t="str">
            <v>PV of Annuity</v>
          </cell>
          <cell r="I431">
            <v>0</v>
          </cell>
        </row>
        <row r="433">
          <cell r="G433">
            <v>2000</v>
          </cell>
          <cell r="H433" t="str">
            <v>Next 5 Years</v>
          </cell>
          <cell r="I433">
            <v>971.02</v>
          </cell>
        </row>
        <row r="434">
          <cell r="G434">
            <v>2000</v>
          </cell>
          <cell r="H434" t="str">
            <v>Next 5 Years</v>
          </cell>
          <cell r="I434">
            <v>971.02</v>
          </cell>
        </row>
        <row r="435">
          <cell r="H435" t="str">
            <v>Beyond 5 Years/Residual</v>
          </cell>
        </row>
        <row r="436">
          <cell r="D436" t="str">
            <v>AHMY</v>
          </cell>
          <cell r="E436">
            <v>1</v>
          </cell>
          <cell r="F436" t="str">
            <v>AHMY1</v>
          </cell>
          <cell r="G436">
            <v>7.4300000000000005E-2</v>
          </cell>
          <cell r="H436" t="str">
            <v>PV of Annuity</v>
          </cell>
          <cell r="I436">
            <v>5230.7575082223584</v>
          </cell>
        </row>
        <row r="437">
          <cell r="G437">
            <v>1999</v>
          </cell>
          <cell r="H437" t="str">
            <v>Next 5 Years</v>
          </cell>
          <cell r="I437">
            <v>569</v>
          </cell>
        </row>
        <row r="438">
          <cell r="G438">
            <v>1999</v>
          </cell>
          <cell r="H438" t="str">
            <v>Next 5 Years</v>
          </cell>
          <cell r="I438">
            <v>569</v>
          </cell>
        </row>
        <row r="439">
          <cell r="H439" t="str">
            <v>Beyond 5 Years/Residual</v>
          </cell>
        </row>
        <row r="440">
          <cell r="D440" t="str">
            <v>AHMY</v>
          </cell>
          <cell r="E440">
            <v>2</v>
          </cell>
          <cell r="F440" t="str">
            <v>AHMY2</v>
          </cell>
          <cell r="G440">
            <v>7.8299999999999995E-2</v>
          </cell>
          <cell r="H440" t="str">
            <v>PV of Annuity</v>
          </cell>
          <cell r="I440">
            <v>3546.6303390356816</v>
          </cell>
        </row>
        <row r="441">
          <cell r="G441">
            <v>1998</v>
          </cell>
          <cell r="H441" t="str">
            <v>Next 5 Years</v>
          </cell>
          <cell r="I441">
            <v>318.81818181818176</v>
          </cell>
        </row>
        <row r="442">
          <cell r="G442">
            <v>1998</v>
          </cell>
          <cell r="H442" t="str">
            <v>Next 5 Years</v>
          </cell>
          <cell r="I442">
            <v>318.81818181818176</v>
          </cell>
        </row>
        <row r="443">
          <cell r="H443" t="str">
            <v>Beyond 5 Years/Residual</v>
          </cell>
        </row>
        <row r="444">
          <cell r="D444" t="str">
            <v>AHMY</v>
          </cell>
          <cell r="E444">
            <v>3</v>
          </cell>
          <cell r="F444" t="str">
            <v>AHMY3</v>
          </cell>
          <cell r="G444">
            <v>6.3700000000000007E-2</v>
          </cell>
          <cell r="H444" t="str">
            <v>PV of Annuity</v>
          </cell>
          <cell r="I444">
            <v>3067.1058178189182</v>
          </cell>
        </row>
        <row r="445">
          <cell r="G445">
            <v>1997</v>
          </cell>
          <cell r="H445" t="str">
            <v>Next 5 Years</v>
          </cell>
          <cell r="I445">
            <v>264.5454545454545</v>
          </cell>
        </row>
        <row r="446">
          <cell r="G446">
            <v>1997</v>
          </cell>
          <cell r="H446" t="str">
            <v>Next 5 Years</v>
          </cell>
          <cell r="I446">
            <v>264.5454545454545</v>
          </cell>
        </row>
        <row r="447">
          <cell r="H447" t="str">
            <v>Beyond 5 Years/Residual</v>
          </cell>
        </row>
        <row r="448">
          <cell r="D448" t="str">
            <v>AHMY</v>
          </cell>
          <cell r="E448">
            <v>4</v>
          </cell>
          <cell r="F448" t="str">
            <v>AHMY4</v>
          </cell>
          <cell r="G448">
            <v>6.5699999999999995E-2</v>
          </cell>
          <cell r="H448" t="str">
            <v>PV of Annuity</v>
          </cell>
          <cell r="I448">
            <v>2276.51796981712</v>
          </cell>
        </row>
        <row r="449">
          <cell r="G449">
            <v>1996</v>
          </cell>
          <cell r="H449" t="str">
            <v>Next 5 Years</v>
          </cell>
          <cell r="I449">
            <v>0</v>
          </cell>
        </row>
        <row r="450">
          <cell r="G450">
            <v>1996</v>
          </cell>
          <cell r="H450" t="str">
            <v>Next 5 Years</v>
          </cell>
          <cell r="I450">
            <v>0</v>
          </cell>
        </row>
        <row r="451">
          <cell r="H451" t="str">
            <v>Beyond 5 Years/Residual</v>
          </cell>
        </row>
        <row r="452">
          <cell r="D452" t="str">
            <v>AHMY</v>
          </cell>
          <cell r="E452">
            <v>5</v>
          </cell>
          <cell r="F452" t="str">
            <v>AHMY5</v>
          </cell>
          <cell r="G452">
            <v>7.0900000000000005E-2</v>
          </cell>
          <cell r="H452" t="str">
            <v>PV of Annuity</v>
          </cell>
          <cell r="I452">
            <v>0</v>
          </cell>
        </row>
        <row r="453">
          <cell r="G453">
            <v>1995</v>
          </cell>
          <cell r="H453" t="str">
            <v>Next 5 Years</v>
          </cell>
          <cell r="I453">
            <v>0</v>
          </cell>
        </row>
        <row r="454">
          <cell r="G454">
            <v>1995</v>
          </cell>
          <cell r="H454" t="str">
            <v>Next 5 Years</v>
          </cell>
          <cell r="I454">
            <v>0</v>
          </cell>
        </row>
        <row r="455">
          <cell r="H455" t="str">
            <v>Beyond 5 Years/Residual</v>
          </cell>
        </row>
        <row r="456">
          <cell r="D456" t="str">
            <v>AHMY</v>
          </cell>
          <cell r="E456">
            <v>6</v>
          </cell>
          <cell r="F456" t="str">
            <v>AHMY6</v>
          </cell>
          <cell r="G456">
            <v>6.4399999999999999E-2</v>
          </cell>
          <cell r="H456" t="str">
            <v>PV of Annuity</v>
          </cell>
          <cell r="I456">
            <v>0</v>
          </cell>
        </row>
        <row r="458">
          <cell r="G458">
            <v>2000</v>
          </cell>
          <cell r="H458" t="str">
            <v>Next 5 Years</v>
          </cell>
          <cell r="I458">
            <v>727</v>
          </cell>
        </row>
        <row r="459">
          <cell r="G459">
            <v>2000</v>
          </cell>
          <cell r="H459" t="str">
            <v>Next 5 Years</v>
          </cell>
          <cell r="I459">
            <v>727</v>
          </cell>
        </row>
        <row r="460">
          <cell r="H460" t="str">
            <v>Beyond 5 Years/Residual</v>
          </cell>
        </row>
        <row r="461">
          <cell r="D461" t="str">
            <v>KR</v>
          </cell>
          <cell r="E461">
            <v>1</v>
          </cell>
          <cell r="F461" t="str">
            <v>KR1</v>
          </cell>
          <cell r="G461">
            <v>7.6499999999999999E-2</v>
          </cell>
          <cell r="H461" t="str">
            <v>PV of Annuity</v>
          </cell>
          <cell r="I461">
            <v>4884.1793644343961</v>
          </cell>
        </row>
        <row r="462">
          <cell r="G462">
            <v>1999</v>
          </cell>
          <cell r="H462" t="str">
            <v>Next 5 Years</v>
          </cell>
          <cell r="I462">
            <v>741</v>
          </cell>
        </row>
        <row r="463">
          <cell r="G463">
            <v>1999</v>
          </cell>
          <cell r="H463" t="str">
            <v>Next 5 Years</v>
          </cell>
          <cell r="I463">
            <v>741</v>
          </cell>
        </row>
        <row r="464">
          <cell r="H464" t="str">
            <v>Beyond 5 Years/Residual</v>
          </cell>
        </row>
        <row r="465">
          <cell r="D465" t="str">
            <v>KR</v>
          </cell>
          <cell r="E465">
            <v>2</v>
          </cell>
          <cell r="F465" t="str">
            <v>KR2</v>
          </cell>
          <cell r="G465">
            <v>8.09E-2</v>
          </cell>
          <cell r="H465" t="str">
            <v>PV of Annuity</v>
          </cell>
          <cell r="I465">
            <v>4875.4106424956199</v>
          </cell>
        </row>
        <row r="466">
          <cell r="G466">
            <v>1998</v>
          </cell>
          <cell r="H466" t="str">
            <v>Next 5 Years</v>
          </cell>
          <cell r="I466">
            <v>348</v>
          </cell>
        </row>
        <row r="467">
          <cell r="G467">
            <v>1998</v>
          </cell>
          <cell r="H467" t="str">
            <v>Next 5 Years</v>
          </cell>
          <cell r="I467">
            <v>348</v>
          </cell>
        </row>
        <row r="468">
          <cell r="H468" t="str">
            <v>Beyond 5 Years/Residual</v>
          </cell>
        </row>
        <row r="469">
          <cell r="D469" t="str">
            <v>KR</v>
          </cell>
          <cell r="E469">
            <v>3</v>
          </cell>
          <cell r="F469" t="str">
            <v>KR3</v>
          </cell>
          <cell r="G469">
            <v>6.5500000000000003E-2</v>
          </cell>
          <cell r="H469" t="str">
            <v>PV of Annuity</v>
          </cell>
          <cell r="I469">
            <v>2467.629963536207</v>
          </cell>
        </row>
        <row r="470">
          <cell r="G470">
            <v>1997</v>
          </cell>
          <cell r="H470" t="str">
            <v>Next 5 Years</v>
          </cell>
          <cell r="I470">
            <v>311</v>
          </cell>
        </row>
        <row r="471">
          <cell r="G471">
            <v>1997</v>
          </cell>
          <cell r="H471" t="str">
            <v>Next 5 Years</v>
          </cell>
          <cell r="I471">
            <v>311</v>
          </cell>
        </row>
        <row r="472">
          <cell r="H472" t="str">
            <v>Beyond 5 Years/Residual</v>
          </cell>
        </row>
        <row r="473">
          <cell r="D473" t="str">
            <v>KR</v>
          </cell>
          <cell r="E473">
            <v>4</v>
          </cell>
          <cell r="F473" t="str">
            <v>KR4</v>
          </cell>
          <cell r="G473">
            <v>7.0800000000000002E-2</v>
          </cell>
          <cell r="H473" t="str">
            <v>PV of Annuity</v>
          </cell>
          <cell r="I473">
            <v>2033.4863277686084</v>
          </cell>
        </row>
        <row r="474">
          <cell r="G474">
            <v>1996</v>
          </cell>
          <cell r="H474" t="str">
            <v>Next 5 Years</v>
          </cell>
          <cell r="I474">
            <v>0</v>
          </cell>
        </row>
        <row r="475">
          <cell r="G475">
            <v>1996</v>
          </cell>
          <cell r="H475" t="str">
            <v>Next 5 Years</v>
          </cell>
          <cell r="I475">
            <v>0</v>
          </cell>
        </row>
        <row r="476">
          <cell r="H476" t="str">
            <v>Beyond 5 Years/Residual</v>
          </cell>
        </row>
        <row r="477">
          <cell r="D477" t="str">
            <v>KR</v>
          </cell>
          <cell r="E477">
            <v>5</v>
          </cell>
          <cell r="F477" t="str">
            <v>KR5</v>
          </cell>
          <cell r="G477">
            <v>7.6300000000000007E-2</v>
          </cell>
          <cell r="H477" t="str">
            <v>PV of Annuity</v>
          </cell>
          <cell r="I477">
            <v>0</v>
          </cell>
        </row>
        <row r="478">
          <cell r="G478">
            <v>1995</v>
          </cell>
          <cell r="H478" t="str">
            <v>Next 5 Years</v>
          </cell>
          <cell r="I478">
            <v>0</v>
          </cell>
        </row>
        <row r="479">
          <cell r="G479">
            <v>1995</v>
          </cell>
          <cell r="H479" t="str">
            <v>Next 5 Years</v>
          </cell>
          <cell r="I479">
            <v>0</v>
          </cell>
        </row>
        <row r="480">
          <cell r="H480" t="str">
            <v>Beyond 5 Years/Residual</v>
          </cell>
        </row>
        <row r="481">
          <cell r="D481" t="str">
            <v>KR</v>
          </cell>
          <cell r="E481">
            <v>6</v>
          </cell>
          <cell r="F481" t="str">
            <v>KR6</v>
          </cell>
          <cell r="G481">
            <v>8.0600000000000005E-2</v>
          </cell>
          <cell r="H481" t="str">
            <v>PV of Annuity</v>
          </cell>
          <cell r="I481">
            <v>0</v>
          </cell>
        </row>
        <row r="483">
          <cell r="G483">
            <v>2000</v>
          </cell>
          <cell r="H483" t="str">
            <v>Next 5 Years</v>
          </cell>
          <cell r="I483">
            <v>318</v>
          </cell>
        </row>
        <row r="484">
          <cell r="G484">
            <v>2000</v>
          </cell>
          <cell r="H484" t="str">
            <v>Next 5 Years</v>
          </cell>
          <cell r="I484">
            <v>318</v>
          </cell>
        </row>
        <row r="485">
          <cell r="H485" t="str">
            <v>Beyond 5 Years/Residual</v>
          </cell>
        </row>
        <row r="486">
          <cell r="D486" t="str">
            <v>ABS</v>
          </cell>
          <cell r="E486">
            <v>1</v>
          </cell>
          <cell r="F486" t="str">
            <v>ABS1</v>
          </cell>
          <cell r="G486">
            <v>6.9099999999999995E-2</v>
          </cell>
          <cell r="H486" t="str">
            <v>PV of Annuity</v>
          </cell>
          <cell r="I486">
            <v>2284.1344452644171</v>
          </cell>
        </row>
        <row r="487">
          <cell r="G487">
            <v>1999</v>
          </cell>
          <cell r="H487" t="str">
            <v>Next 5 Years</v>
          </cell>
          <cell r="I487">
            <v>307</v>
          </cell>
        </row>
        <row r="488">
          <cell r="G488">
            <v>1999</v>
          </cell>
          <cell r="H488" t="str">
            <v>Next 5 Years</v>
          </cell>
          <cell r="I488">
            <v>307</v>
          </cell>
        </row>
        <row r="489">
          <cell r="H489" t="str">
            <v>Beyond 5 Years/Residual</v>
          </cell>
        </row>
        <row r="490">
          <cell r="D490" t="str">
            <v>ABS</v>
          </cell>
          <cell r="E490">
            <v>2</v>
          </cell>
          <cell r="F490" t="str">
            <v>ABS2</v>
          </cell>
          <cell r="G490">
            <v>7.3400000000000007E-2</v>
          </cell>
          <cell r="H490" t="str">
            <v>PV of Annuity</v>
          </cell>
          <cell r="I490">
            <v>2095.4883593881841</v>
          </cell>
        </row>
        <row r="491">
          <cell r="G491">
            <v>1998</v>
          </cell>
          <cell r="H491" t="str">
            <v>Next 5 Years</v>
          </cell>
          <cell r="I491">
            <v>91</v>
          </cell>
        </row>
        <row r="492">
          <cell r="G492">
            <v>1998</v>
          </cell>
          <cell r="H492" t="str">
            <v>Next 5 Years</v>
          </cell>
          <cell r="I492">
            <v>91</v>
          </cell>
        </row>
        <row r="493">
          <cell r="H493" t="str">
            <v>Beyond 5 Years/Residual</v>
          </cell>
        </row>
        <row r="494">
          <cell r="D494" t="str">
            <v>ABS</v>
          </cell>
          <cell r="E494">
            <v>3</v>
          </cell>
          <cell r="F494" t="str">
            <v>ABS3</v>
          </cell>
          <cell r="G494">
            <v>5.4800000000000001E-2</v>
          </cell>
          <cell r="H494" t="str">
            <v>PV of Annuity</v>
          </cell>
          <cell r="I494">
            <v>770.03066036333337</v>
          </cell>
        </row>
        <row r="495">
          <cell r="G495">
            <v>1997</v>
          </cell>
          <cell r="H495" t="str">
            <v>Next 5 Years</v>
          </cell>
          <cell r="I495">
            <v>80.2</v>
          </cell>
        </row>
        <row r="496">
          <cell r="G496">
            <v>1997</v>
          </cell>
          <cell r="H496" t="str">
            <v>Next 5 Years</v>
          </cell>
          <cell r="I496">
            <v>80.2</v>
          </cell>
        </row>
        <row r="497">
          <cell r="H497" t="str">
            <v>Beyond 5 Years/Residual</v>
          </cell>
        </row>
        <row r="498">
          <cell r="D498" t="str">
            <v>ABS</v>
          </cell>
          <cell r="E498">
            <v>4</v>
          </cell>
          <cell r="F498" t="str">
            <v>ABS4</v>
          </cell>
          <cell r="G498">
            <v>6.2700000000000006E-2</v>
          </cell>
          <cell r="H498" t="str">
            <v>PV of Annuity</v>
          </cell>
          <cell r="I498">
            <v>814.25275692999628</v>
          </cell>
        </row>
        <row r="511">
          <cell r="D511" t="str">
            <v>WMT1</v>
          </cell>
          <cell r="E511">
            <v>4819.1234865914157</v>
          </cell>
          <cell r="F511">
            <v>191329</v>
          </cell>
          <cell r="G511">
            <v>2.5187627001611965E-2</v>
          </cell>
          <cell r="H511">
            <v>4819.1234865914157</v>
          </cell>
        </row>
        <row r="512">
          <cell r="D512" t="str">
            <v>WMT2</v>
          </cell>
          <cell r="E512">
            <v>3112.9633215582203</v>
          </cell>
          <cell r="F512">
            <v>165013</v>
          </cell>
          <cell r="G512">
            <v>1.886495804305249E-2</v>
          </cell>
          <cell r="H512">
            <v>3112.9633215582203</v>
          </cell>
        </row>
        <row r="513">
          <cell r="D513" t="str">
            <v>WMT3</v>
          </cell>
          <cell r="E513">
            <v>3136.8560393696011</v>
          </cell>
          <cell r="F513">
            <v>137634</v>
          </cell>
          <cell r="G513">
            <v>2.2791287322678998E-2</v>
          </cell>
          <cell r="H513">
            <v>3136.8560393696011</v>
          </cell>
        </row>
        <row r="514">
          <cell r="D514" t="str">
            <v>WMT4</v>
          </cell>
          <cell r="E514">
            <v>2905.7736120995437</v>
          </cell>
          <cell r="F514">
            <v>117958</v>
          </cell>
          <cell r="G514">
            <v>2.4633968125091506E-2</v>
          </cell>
          <cell r="H514">
            <v>2905.7736120995437</v>
          </cell>
        </row>
        <row r="515">
          <cell r="D515" t="str">
            <v>WMT5</v>
          </cell>
          <cell r="E515">
            <v>3005.0228354091992</v>
          </cell>
          <cell r="F515">
            <v>104859</v>
          </cell>
          <cell r="G515">
            <v>2.8657748361220297E-2</v>
          </cell>
          <cell r="H515">
            <v>3005.0228354091992</v>
          </cell>
        </row>
        <row r="516">
          <cell r="D516" t="str">
            <v>WMT6</v>
          </cell>
          <cell r="E516">
            <v>0</v>
          </cell>
          <cell r="F516">
            <v>93627</v>
          </cell>
          <cell r="G516">
            <v>0</v>
          </cell>
          <cell r="H516">
            <v>2249.5869555202362</v>
          </cell>
        </row>
        <row r="517">
          <cell r="D517" t="str">
            <v>CAUFM1</v>
          </cell>
          <cell r="E517">
            <v>0</v>
          </cell>
          <cell r="F517">
            <v>61066.02</v>
          </cell>
          <cell r="G517">
            <v>0</v>
          </cell>
          <cell r="H517">
            <v>6188.1607431542961</v>
          </cell>
        </row>
        <row r="518">
          <cell r="D518" t="str">
            <v>CAUFM2</v>
          </cell>
          <cell r="E518">
            <v>0</v>
          </cell>
          <cell r="F518">
            <v>37653.79</v>
          </cell>
          <cell r="G518">
            <v>0</v>
          </cell>
          <cell r="H518">
            <v>3815.6687648708039</v>
          </cell>
        </row>
        <row r="519">
          <cell r="D519" t="str">
            <v>CAUFM3</v>
          </cell>
          <cell r="E519">
            <v>0</v>
          </cell>
          <cell r="F519">
            <v>32117.51</v>
          </cell>
          <cell r="G519">
            <v>0</v>
          </cell>
          <cell r="H519">
            <v>3254.646602969467</v>
          </cell>
        </row>
        <row r="520">
          <cell r="D520" t="str">
            <v>CAUFM4</v>
          </cell>
          <cell r="E520">
            <v>0</v>
          </cell>
          <cell r="F520">
            <v>28146.05</v>
          </cell>
          <cell r="G520">
            <v>0</v>
          </cell>
          <cell r="H520">
            <v>2852.1963881854094</v>
          </cell>
        </row>
        <row r="521">
          <cell r="D521" t="str">
            <v>CAUFM5</v>
          </cell>
          <cell r="E521">
            <v>0</v>
          </cell>
          <cell r="F521">
            <v>29847.1</v>
          </cell>
          <cell r="G521">
            <v>0</v>
          </cell>
          <cell r="H521">
            <v>3024.5732817858539</v>
          </cell>
        </row>
        <row r="522">
          <cell r="D522" t="str">
            <v>CAUFM6</v>
          </cell>
          <cell r="E522">
            <v>0</v>
          </cell>
          <cell r="F522">
            <v>29482.05</v>
          </cell>
          <cell r="G522">
            <v>0</v>
          </cell>
          <cell r="H522">
            <v>2987.5807271820254</v>
          </cell>
        </row>
        <row r="523">
          <cell r="D523" t="str">
            <v>METOL1</v>
          </cell>
          <cell r="E523">
            <v>6218.2651874706326</v>
          </cell>
          <cell r="F523">
            <v>44234.96</v>
          </cell>
          <cell r="G523">
            <v>0.14057354607013622</v>
          </cell>
          <cell r="H523">
            <v>6218.2651874706326</v>
          </cell>
        </row>
        <row r="524">
          <cell r="D524" t="str">
            <v>METOL2</v>
          </cell>
          <cell r="E524">
            <v>0</v>
          </cell>
          <cell r="F524">
            <v>44139.26</v>
          </cell>
          <cell r="G524">
            <v>0</v>
          </cell>
          <cell r="H524">
            <v>6204.8122991117216</v>
          </cell>
        </row>
        <row r="525">
          <cell r="D525" t="str">
            <v>METOL3</v>
          </cell>
          <cell r="E525">
            <v>0</v>
          </cell>
          <cell r="F525">
            <v>54945.279999999999</v>
          </cell>
          <cell r="G525">
            <v>0</v>
          </cell>
          <cell r="H525">
            <v>7723.8528494165339</v>
          </cell>
        </row>
        <row r="526">
          <cell r="D526" t="str">
            <v>METOL4</v>
          </cell>
          <cell r="E526">
            <v>0</v>
          </cell>
          <cell r="F526">
            <v>31612.71</v>
          </cell>
          <cell r="G526">
            <v>0</v>
          </cell>
          <cell r="H526">
            <v>4443.9107455868561</v>
          </cell>
        </row>
        <row r="527">
          <cell r="D527" t="str">
            <v>METOL5</v>
          </cell>
          <cell r="E527">
            <v>0</v>
          </cell>
          <cell r="F527">
            <v>35736.269999999997</v>
          </cell>
          <cell r="G527">
            <v>0</v>
          </cell>
          <cell r="H527">
            <v>5023.5741972198266</v>
          </cell>
        </row>
        <row r="528">
          <cell r="D528" t="str">
            <v>METOL6</v>
          </cell>
          <cell r="E528">
            <v>0</v>
          </cell>
          <cell r="F528" t="e">
            <v>#REF!</v>
          </cell>
          <cell r="G528" t="e">
            <v>#REF!</v>
          </cell>
          <cell r="H528" t="e">
            <v>#REF!</v>
          </cell>
        </row>
        <row r="529">
          <cell r="D529" t="str">
            <v>KM1</v>
          </cell>
          <cell r="E529">
            <v>4749.6025485040091</v>
          </cell>
          <cell r="F529">
            <v>37028</v>
          </cell>
          <cell r="G529">
            <v>0.12827056682791427</v>
          </cell>
          <cell r="H529">
            <v>4749.6025485040091</v>
          </cell>
        </row>
        <row r="530">
          <cell r="D530" t="str">
            <v>KM2</v>
          </cell>
          <cell r="E530">
            <v>4719.907251208755</v>
          </cell>
          <cell r="F530">
            <v>35925</v>
          </cell>
          <cell r="G530">
            <v>0.1313822477719904</v>
          </cell>
          <cell r="H530">
            <v>4719.907251208755</v>
          </cell>
        </row>
        <row r="531">
          <cell r="D531" t="str">
            <v>KM3</v>
          </cell>
          <cell r="E531">
            <v>5145.7188228442956</v>
          </cell>
          <cell r="F531">
            <v>33674</v>
          </cell>
          <cell r="G531">
            <v>0.15280984803837666</v>
          </cell>
          <cell r="H531">
            <v>5145.7188228442956</v>
          </cell>
        </row>
        <row r="532">
          <cell r="D532" t="str">
            <v>KM4</v>
          </cell>
          <cell r="E532">
            <v>4584.3245225503742</v>
          </cell>
          <cell r="F532">
            <v>32183</v>
          </cell>
          <cell r="G532">
            <v>0.14244553094958129</v>
          </cell>
          <cell r="H532">
            <v>4584.3245225503742</v>
          </cell>
        </row>
        <row r="533">
          <cell r="D533" t="str">
            <v>KM5</v>
          </cell>
          <cell r="E533">
            <v>4407.3760471898213</v>
          </cell>
          <cell r="F533">
            <v>31437</v>
          </cell>
          <cell r="G533">
            <v>0.14019709409898595</v>
          </cell>
          <cell r="H533">
            <v>4407.3760471898213</v>
          </cell>
        </row>
        <row r="534">
          <cell r="D534" t="str">
            <v>KM6</v>
          </cell>
          <cell r="E534">
            <v>0</v>
          </cell>
          <cell r="F534">
            <v>34654</v>
          </cell>
          <cell r="G534">
            <v>0</v>
          </cell>
          <cell r="H534">
            <v>4817.6357279000094</v>
          </cell>
        </row>
        <row r="535">
          <cell r="D535" t="str">
            <v>COST1</v>
          </cell>
          <cell r="E535">
            <v>567.4948602695863</v>
          </cell>
          <cell r="F535">
            <v>32164.3</v>
          </cell>
          <cell r="G535">
            <v>1.7643625394290759E-2</v>
          </cell>
          <cell r="H535">
            <v>567.4948602695863</v>
          </cell>
        </row>
        <row r="536">
          <cell r="D536" t="str">
            <v>COST2</v>
          </cell>
          <cell r="E536">
            <v>531.58934059947194</v>
          </cell>
          <cell r="F536">
            <v>27456.03</v>
          </cell>
          <cell r="G536">
            <v>1.9361478720684382E-2</v>
          </cell>
          <cell r="H536">
            <v>531.58934059947194</v>
          </cell>
        </row>
        <row r="537">
          <cell r="D537" t="str">
            <v>COST3</v>
          </cell>
          <cell r="E537">
            <v>568.9424549387528</v>
          </cell>
          <cell r="F537">
            <v>24269.88</v>
          </cell>
          <cell r="G537">
            <v>2.3442326659165715E-2</v>
          </cell>
          <cell r="H537">
            <v>568.9424549387528</v>
          </cell>
        </row>
        <row r="538">
          <cell r="D538" t="str">
            <v>COST4</v>
          </cell>
          <cell r="E538">
            <v>483.75815134432702</v>
          </cell>
          <cell r="F538">
            <v>21874.400000000001</v>
          </cell>
          <cell r="G538">
            <v>2.2115264937293228E-2</v>
          </cell>
          <cell r="H538">
            <v>483.75815134432702</v>
          </cell>
        </row>
        <row r="539">
          <cell r="D539" t="str">
            <v>COST5</v>
          </cell>
          <cell r="E539">
            <v>0</v>
          </cell>
          <cell r="F539">
            <v>19566.46</v>
          </cell>
          <cell r="G539">
            <v>0</v>
          </cell>
          <cell r="H539">
            <v>403.86492078248659</v>
          </cell>
        </row>
        <row r="540">
          <cell r="D540" t="str">
            <v>COST6</v>
          </cell>
          <cell r="E540">
            <v>0</v>
          </cell>
          <cell r="F540">
            <v>18247.29</v>
          </cell>
          <cell r="G540">
            <v>0</v>
          </cell>
          <cell r="H540">
            <v>376.63636295707352</v>
          </cell>
        </row>
        <row r="541">
          <cell r="D541" t="str">
            <v>BJ1</v>
          </cell>
          <cell r="E541">
            <v>745.09502108305924</v>
          </cell>
          <cell r="F541">
            <v>4932.0950000000003</v>
          </cell>
          <cell r="G541">
            <v>0.15107069532988704</v>
          </cell>
          <cell r="H541">
            <v>745.09502108305924</v>
          </cell>
        </row>
        <row r="542">
          <cell r="D542" t="str">
            <v>BJ2</v>
          </cell>
          <cell r="E542">
            <v>604.25492502066061</v>
          </cell>
          <cell r="F542">
            <v>4206.2470000000003</v>
          </cell>
          <cell r="G542">
            <v>0.14365654822949309</v>
          </cell>
          <cell r="H542">
            <v>604.25492502066061</v>
          </cell>
        </row>
        <row r="543">
          <cell r="D543" t="str">
            <v>BJ3</v>
          </cell>
          <cell r="E543">
            <v>575.65751716680745</v>
          </cell>
          <cell r="F543">
            <v>3552.181</v>
          </cell>
          <cell r="G543">
            <v>0.16205748444879567</v>
          </cell>
          <cell r="H543">
            <v>575.65751716680745</v>
          </cell>
        </row>
        <row r="544">
          <cell r="D544" t="str">
            <v>BJ4</v>
          </cell>
          <cell r="E544">
            <v>475.99773281906675</v>
          </cell>
          <cell r="F544">
            <v>3226.4740000000002</v>
          </cell>
          <cell r="G544">
            <v>0.14752876757074959</v>
          </cell>
          <cell r="H544">
            <v>475.99773281906675</v>
          </cell>
        </row>
        <row r="545">
          <cell r="D545" t="str">
            <v>BJ5</v>
          </cell>
          <cell r="E545">
            <v>67.724000804199747</v>
          </cell>
          <cell r="F545" t="e">
            <v>#REF!</v>
          </cell>
          <cell r="G545" t="e">
            <v>#REF!</v>
          </cell>
          <cell r="H545">
            <v>67.724000804199747</v>
          </cell>
        </row>
        <row r="546">
          <cell r="D546" t="str">
            <v>BJ6</v>
          </cell>
          <cell r="E546">
            <v>0</v>
          </cell>
          <cell r="F546" t="e">
            <v>#REF!</v>
          </cell>
          <cell r="G546" t="e">
            <v>#REF!</v>
          </cell>
          <cell r="H546" t="e">
            <v>#REF!</v>
          </cell>
        </row>
        <row r="547">
          <cell r="D547" t="str">
            <v>SWY1</v>
          </cell>
          <cell r="E547">
            <v>2550.7720141866207</v>
          </cell>
          <cell r="F547">
            <v>31976.9</v>
          </cell>
          <cell r="G547">
            <v>7.9769208840963959E-2</v>
          </cell>
          <cell r="H547">
            <v>2550.7720141866207</v>
          </cell>
        </row>
        <row r="548">
          <cell r="D548" t="str">
            <v>SWY2</v>
          </cell>
          <cell r="E548">
            <v>2314.1396667473241</v>
          </cell>
          <cell r="F548">
            <v>28859.9</v>
          </cell>
          <cell r="G548">
            <v>8.0185297480148021E-2</v>
          </cell>
          <cell r="H548">
            <v>2314.1396667473241</v>
          </cell>
        </row>
        <row r="549">
          <cell r="D549" t="str">
            <v>SWY3</v>
          </cell>
          <cell r="E549">
            <v>1856.2899212118357</v>
          </cell>
          <cell r="F549">
            <v>24484.2</v>
          </cell>
          <cell r="G549">
            <v>7.5815829033084009E-2</v>
          </cell>
          <cell r="H549">
            <v>1856.2899212118357</v>
          </cell>
        </row>
        <row r="550">
          <cell r="D550" t="str">
            <v>SWY4</v>
          </cell>
          <cell r="E550">
            <v>1460.5620518360545</v>
          </cell>
          <cell r="F550">
            <v>22483.8</v>
          </cell>
          <cell r="G550">
            <v>6.4960640631746169E-2</v>
          </cell>
          <cell r="H550">
            <v>1460.5620518360545</v>
          </cell>
        </row>
        <row r="551">
          <cell r="D551" t="str">
            <v>SWY5</v>
          </cell>
          <cell r="E551">
            <v>1048.5999471579933</v>
          </cell>
          <cell r="F551">
            <v>17269</v>
          </cell>
          <cell r="G551">
            <v>6.0721521058428006E-2</v>
          </cell>
          <cell r="H551">
            <v>1048.5999471579933</v>
          </cell>
        </row>
        <row r="552">
          <cell r="D552" t="str">
            <v>SWY6</v>
          </cell>
          <cell r="E552">
            <v>0</v>
          </cell>
          <cell r="F552">
            <v>16397.5</v>
          </cell>
          <cell r="G552">
            <v>0</v>
          </cell>
          <cell r="H552">
            <v>1185.3834640570119</v>
          </cell>
        </row>
        <row r="553">
          <cell r="D553" t="str">
            <v>SAGFO1</v>
          </cell>
          <cell r="E553">
            <v>0</v>
          </cell>
          <cell r="F553">
            <v>22597.72</v>
          </cell>
          <cell r="G553">
            <v>0</v>
          </cell>
          <cell r="H553">
            <v>2289.9531325079433</v>
          </cell>
        </row>
        <row r="554">
          <cell r="D554" t="str">
            <v>SAGFO2</v>
          </cell>
          <cell r="E554">
            <v>0</v>
          </cell>
          <cell r="F554">
            <v>25265.61</v>
          </cell>
          <cell r="G554">
            <v>0</v>
          </cell>
          <cell r="H554">
            <v>2560.3053212547111</v>
          </cell>
        </row>
        <row r="555">
          <cell r="D555" t="str">
            <v>SAGFO3</v>
          </cell>
          <cell r="E555">
            <v>0</v>
          </cell>
          <cell r="F555">
            <v>26547.68</v>
          </cell>
          <cell r="G555">
            <v>0</v>
          </cell>
          <cell r="H555">
            <v>2690.224632255753</v>
          </cell>
        </row>
        <row r="556">
          <cell r="D556" t="str">
            <v>SAGFO4</v>
          </cell>
          <cell r="E556">
            <v>0</v>
          </cell>
          <cell r="F556">
            <v>24247.48</v>
          </cell>
          <cell r="G556">
            <v>0</v>
          </cell>
          <cell r="H556">
            <v>2457.1325240521478</v>
          </cell>
        </row>
        <row r="557">
          <cell r="D557" t="str">
            <v>SAGFO5</v>
          </cell>
          <cell r="E557">
            <v>0</v>
          </cell>
          <cell r="F557">
            <v>21958.959999999999</v>
          </cell>
          <cell r="G557">
            <v>0</v>
          </cell>
          <cell r="H557">
            <v>2225.2240154589322</v>
          </cell>
        </row>
        <row r="558">
          <cell r="D558" t="str">
            <v>SAGFO6</v>
          </cell>
          <cell r="E558">
            <v>0</v>
          </cell>
          <cell r="F558">
            <v>19277.89</v>
          </cell>
          <cell r="G558">
            <v>0</v>
          </cell>
          <cell r="H558">
            <v>1953.5362237271524</v>
          </cell>
        </row>
        <row r="559">
          <cell r="D559" t="str">
            <v>PUSH1</v>
          </cell>
          <cell r="E559">
            <v>1639.9596571205698</v>
          </cell>
          <cell r="F559">
            <v>14575</v>
          </cell>
          <cell r="G559">
            <v>0.11251867287276636</v>
          </cell>
          <cell r="H559">
            <v>1639.9596571205698</v>
          </cell>
        </row>
        <row r="560">
          <cell r="D560" t="str">
            <v>PUSH2</v>
          </cell>
          <cell r="E560">
            <v>1602.084259147028</v>
          </cell>
          <cell r="F560">
            <v>13068.9</v>
          </cell>
          <cell r="G560">
            <v>0.12258753675879593</v>
          </cell>
          <cell r="H560">
            <v>1602.084259147028</v>
          </cell>
        </row>
        <row r="561">
          <cell r="D561" t="str">
            <v>PUSH3</v>
          </cell>
          <cell r="E561">
            <v>1628.7250897076015</v>
          </cell>
          <cell r="F561">
            <v>12067.125</v>
          </cell>
          <cell r="G561">
            <v>0.13497209067674376</v>
          </cell>
          <cell r="H561">
            <v>1628.7250897076015</v>
          </cell>
        </row>
        <row r="562">
          <cell r="D562" t="str">
            <v>PUSH4</v>
          </cell>
          <cell r="E562">
            <v>1463.9796699104686</v>
          </cell>
          <cell r="F562">
            <v>0</v>
          </cell>
          <cell r="G562">
            <v>0</v>
          </cell>
          <cell r="H562">
            <v>1463.9796699104686</v>
          </cell>
        </row>
        <row r="563">
          <cell r="D563" t="str">
            <v>PUSH5</v>
          </cell>
          <cell r="E563">
            <v>1317.0591181967875</v>
          </cell>
          <cell r="F563" t="e">
            <v>#REF!</v>
          </cell>
          <cell r="G563" t="e">
            <v>#REF!</v>
          </cell>
          <cell r="H563">
            <v>1317.0591181967875</v>
          </cell>
        </row>
        <row r="564">
          <cell r="D564" t="str">
            <v>PUSH6</v>
          </cell>
          <cell r="E564">
            <v>1294.2073708723096</v>
          </cell>
          <cell r="F564">
            <v>1</v>
          </cell>
          <cell r="H564">
            <v>1294.2073708723096</v>
          </cell>
        </row>
        <row r="565">
          <cell r="D565" t="str">
            <v>DEFI1</v>
          </cell>
          <cell r="E565">
            <v>1352.0255719937807</v>
          </cell>
          <cell r="F565">
            <v>17120.59</v>
          </cell>
          <cell r="G565">
            <v>7.8970734769875373E-2</v>
          </cell>
          <cell r="H565">
            <v>1352.0255719937807</v>
          </cell>
        </row>
        <row r="566">
          <cell r="D566" t="str">
            <v>DEFI2</v>
          </cell>
          <cell r="E566">
            <v>0</v>
          </cell>
          <cell r="F566">
            <v>14420.183000000001</v>
          </cell>
          <cell r="G566">
            <v>0</v>
          </cell>
          <cell r="H566">
            <v>1138.7724470260657</v>
          </cell>
        </row>
        <row r="567">
          <cell r="D567" t="str">
            <v>DEFI3</v>
          </cell>
          <cell r="E567">
            <v>0</v>
          </cell>
          <cell r="F567">
            <v>15069.212</v>
          </cell>
          <cell r="G567">
            <v>0</v>
          </cell>
          <cell r="H567">
            <v>1190.0267440430232</v>
          </cell>
        </row>
        <row r="568">
          <cell r="D568" t="str">
            <v>DEFI4</v>
          </cell>
          <cell r="E568">
            <v>0</v>
          </cell>
          <cell r="F568">
            <v>13721.807000000001</v>
          </cell>
          <cell r="G568">
            <v>0</v>
          </cell>
          <cell r="H568">
            <v>1083.6211811604194</v>
          </cell>
        </row>
        <row r="569">
          <cell r="D569" t="str">
            <v>DEFI5</v>
          </cell>
          <cell r="E569">
            <v>0</v>
          </cell>
          <cell r="F569">
            <v>13001.263000000001</v>
          </cell>
          <cell r="G569">
            <v>0</v>
          </cell>
          <cell r="H569">
            <v>1026.7192920463942</v>
          </cell>
        </row>
        <row r="570">
          <cell r="D570" t="str">
            <v>DEFI6</v>
          </cell>
          <cell r="E570">
            <v>0</v>
          </cell>
          <cell r="F570">
            <v>12528.249</v>
          </cell>
          <cell r="G570">
            <v>0</v>
          </cell>
          <cell r="H570">
            <v>989.36502890995632</v>
          </cell>
        </row>
        <row r="571">
          <cell r="D571" t="str">
            <v>WIN1</v>
          </cell>
          <cell r="E571">
            <v>2833.5519740617474</v>
          </cell>
          <cell r="F571">
            <v>12903.373</v>
          </cell>
          <cell r="G571">
            <v>0.21959777292819074</v>
          </cell>
          <cell r="H571">
            <v>2833.5519740617474</v>
          </cell>
        </row>
        <row r="572">
          <cell r="D572" t="str">
            <v>WIN2</v>
          </cell>
          <cell r="E572">
            <v>2830.1302649227609</v>
          </cell>
          <cell r="F572">
            <v>13697.547</v>
          </cell>
          <cell r="G572">
            <v>0.20661584624770851</v>
          </cell>
          <cell r="H572">
            <v>2830.1302649227609</v>
          </cell>
        </row>
        <row r="573">
          <cell r="D573" t="str">
            <v>WIN3</v>
          </cell>
          <cell r="E573">
            <v>3299.5125623108092</v>
          </cell>
          <cell r="F573">
            <v>14136.503000000001</v>
          </cell>
          <cell r="G573">
            <v>0.23340373233117193</v>
          </cell>
          <cell r="H573">
            <v>3299.5125623108092</v>
          </cell>
        </row>
        <row r="574">
          <cell r="D574" t="str">
            <v>WIN4</v>
          </cell>
          <cell r="E574">
            <v>2962.7988862049078</v>
          </cell>
          <cell r="F574">
            <v>13617.484</v>
          </cell>
          <cell r="G574">
            <v>0.21757314979807635</v>
          </cell>
          <cell r="H574">
            <v>2962.7988862049078</v>
          </cell>
        </row>
        <row r="575">
          <cell r="D575" t="str">
            <v>WIN5</v>
          </cell>
          <cell r="E575">
            <v>2439.8181679459149</v>
          </cell>
          <cell r="F575">
            <v>13218.715</v>
          </cell>
          <cell r="G575">
            <v>0.18457302150367225</v>
          </cell>
          <cell r="H575">
            <v>2439.8181679459149</v>
          </cell>
        </row>
        <row r="576">
          <cell r="D576" t="str">
            <v>WIN6</v>
          </cell>
          <cell r="E576">
            <v>0</v>
          </cell>
          <cell r="F576">
            <v>12955.487999999999</v>
          </cell>
          <cell r="G576">
            <v>0</v>
          </cell>
          <cell r="H576">
            <v>2751.1329157174782</v>
          </cell>
        </row>
        <row r="577">
          <cell r="D577" t="str">
            <v>SVU1</v>
          </cell>
          <cell r="E577">
            <v>454.78069739007395</v>
          </cell>
          <cell r="F577">
            <v>23194.28</v>
          </cell>
          <cell r="G577">
            <v>1.9607450517544582E-2</v>
          </cell>
          <cell r="H577">
            <v>454.78069739007395</v>
          </cell>
        </row>
        <row r="578">
          <cell r="D578" t="str">
            <v>SVU2</v>
          </cell>
          <cell r="E578">
            <v>431.36813981827811</v>
          </cell>
          <cell r="F578">
            <v>20339.080000000002</v>
          </cell>
          <cell r="G578">
            <v>2.1208832445630682E-2</v>
          </cell>
          <cell r="H578">
            <v>431.36813981827811</v>
          </cell>
        </row>
        <row r="579">
          <cell r="D579" t="str">
            <v>SVU3</v>
          </cell>
          <cell r="E579">
            <v>191.40888508303902</v>
          </cell>
          <cell r="F579">
            <v>17420.509999999998</v>
          </cell>
          <cell r="G579">
            <v>1.0987559209405411E-2</v>
          </cell>
          <cell r="H579">
            <v>191.40888508303902</v>
          </cell>
        </row>
        <row r="580">
          <cell r="D580" t="str">
            <v>SVU4</v>
          </cell>
          <cell r="E580">
            <v>183.56757500699371</v>
          </cell>
          <cell r="F580">
            <v>17201.38</v>
          </cell>
          <cell r="G580">
            <v>1.0671677214676595E-2</v>
          </cell>
          <cell r="H580">
            <v>183.56757500699371</v>
          </cell>
        </row>
        <row r="581">
          <cell r="D581" t="str">
            <v>SVU5</v>
          </cell>
          <cell r="E581">
            <v>0</v>
          </cell>
          <cell r="F581">
            <v>16551.900000000001</v>
          </cell>
          <cell r="G581">
            <v>0</v>
          </cell>
          <cell r="H581">
            <v>258.52213733648591</v>
          </cell>
        </row>
        <row r="582">
          <cell r="D582" t="str">
            <v>SVU6</v>
          </cell>
          <cell r="E582">
            <v>0</v>
          </cell>
          <cell r="F582">
            <v>16486.32</v>
          </cell>
          <cell r="G582">
            <v>0</v>
          </cell>
          <cell r="H582">
            <v>257.49785119613182</v>
          </cell>
        </row>
        <row r="583">
          <cell r="D583" t="str">
            <v>WMK1</v>
          </cell>
          <cell r="E583">
            <v>196.28535697429686</v>
          </cell>
          <cell r="F583">
            <v>2060.9760000000001</v>
          </cell>
          <cell r="G583">
            <v>9.5239030912682557E-2</v>
          </cell>
          <cell r="H583">
            <v>196.28535697429686</v>
          </cell>
        </row>
        <row r="584">
          <cell r="D584" t="str">
            <v>WMK2</v>
          </cell>
          <cell r="E584">
            <v>189.37079111548834</v>
          </cell>
          <cell r="F584">
            <v>2004.9470000000001</v>
          </cell>
          <cell r="G584">
            <v>9.4451769106858346E-2</v>
          </cell>
          <cell r="H584">
            <v>189.37079111548834</v>
          </cell>
        </row>
        <row r="585">
          <cell r="D585" t="str">
            <v>WMK3</v>
          </cell>
          <cell r="E585">
            <v>195.28551153999152</v>
          </cell>
          <cell r="F585">
            <v>1867.492</v>
          </cell>
          <cell r="G585">
            <v>0.10457100300295344</v>
          </cell>
          <cell r="H585">
            <v>195.28551153999152</v>
          </cell>
        </row>
        <row r="586">
          <cell r="D586" t="str">
            <v>WMK4</v>
          </cell>
          <cell r="E586">
            <v>167.84856345628276</v>
          </cell>
          <cell r="F586">
            <v>1818.816</v>
          </cell>
          <cell r="G586">
            <v>9.2284521060009783E-2</v>
          </cell>
          <cell r="H586">
            <v>167.84856345628276</v>
          </cell>
        </row>
        <row r="587">
          <cell r="D587" t="str">
            <v>WMK5</v>
          </cell>
          <cell r="E587">
            <v>152.72720054195511</v>
          </cell>
          <cell r="F587">
            <v>1753.2460000000001</v>
          </cell>
          <cell r="G587">
            <v>8.7111107364257562E-2</v>
          </cell>
          <cell r="H587">
            <v>152.72720054195511</v>
          </cell>
        </row>
        <row r="588">
          <cell r="D588" t="str">
            <v>WMK6</v>
          </cell>
          <cell r="E588">
            <v>0</v>
          </cell>
          <cell r="F588">
            <v>1646.4349999999999</v>
          </cell>
          <cell r="G588">
            <v>0</v>
          </cell>
          <cell r="H588">
            <v>155.96923462880983</v>
          </cell>
        </row>
        <row r="589">
          <cell r="D589" t="str">
            <v>RDK1</v>
          </cell>
          <cell r="E589">
            <v>493.23970823114865</v>
          </cell>
          <cell r="F589">
            <v>2682.8330000000001</v>
          </cell>
          <cell r="G589">
            <v>0.183850320996927</v>
          </cell>
          <cell r="H589">
            <v>493.23970823114865</v>
          </cell>
        </row>
        <row r="590">
          <cell r="D590" t="str">
            <v>RDK2</v>
          </cell>
          <cell r="E590">
            <v>451.23429141648535</v>
          </cell>
          <cell r="F590">
            <v>2624.7739999999999</v>
          </cell>
          <cell r="G590">
            <v>0.17191357862295398</v>
          </cell>
          <cell r="H590">
            <v>451.23429141648535</v>
          </cell>
        </row>
        <row r="591">
          <cell r="D591" t="str">
            <v>RDK3</v>
          </cell>
          <cell r="E591">
            <v>479.57832328027041</v>
          </cell>
          <cell r="F591">
            <v>2487.37</v>
          </cell>
          <cell r="G591">
            <v>0.19280538210248996</v>
          </cell>
          <cell r="H591">
            <v>479.57832328027041</v>
          </cell>
        </row>
        <row r="592">
          <cell r="D592" t="str">
            <v>RDK4</v>
          </cell>
          <cell r="E592">
            <v>477.20026571012437</v>
          </cell>
          <cell r="F592">
            <v>2300.0889999999999</v>
          </cell>
          <cell r="G592">
            <v>0.2074703481952761</v>
          </cell>
          <cell r="H592">
            <v>477.20026571012437</v>
          </cell>
        </row>
        <row r="593">
          <cell r="D593" t="str">
            <v>RDK5</v>
          </cell>
          <cell r="E593">
            <v>0</v>
          </cell>
          <cell r="F593">
            <v>2142.5</v>
          </cell>
          <cell r="G593">
            <v>0</v>
          </cell>
          <cell r="H593">
            <v>404.95372677463973</v>
          </cell>
        </row>
        <row r="594">
          <cell r="D594" t="str">
            <v>RDK6</v>
          </cell>
          <cell r="E594">
            <v>0</v>
          </cell>
          <cell r="F594">
            <v>2070.7669999999998</v>
          </cell>
          <cell r="G594">
            <v>0</v>
          </cell>
          <cell r="H594">
            <v>391.39547908141901</v>
          </cell>
        </row>
        <row r="595">
          <cell r="D595" t="str">
            <v>GAP1</v>
          </cell>
          <cell r="E595">
            <v>2744.9785422880036</v>
          </cell>
          <cell r="F595">
            <v>10622.862999999999</v>
          </cell>
          <cell r="G595">
            <v>0.25840289404918465</v>
          </cell>
          <cell r="H595">
            <v>2744.9785422880036</v>
          </cell>
        </row>
        <row r="596">
          <cell r="D596" t="str">
            <v>GAP2</v>
          </cell>
          <cell r="E596">
            <v>1546.7925179026911</v>
          </cell>
          <cell r="F596">
            <v>10151.332</v>
          </cell>
          <cell r="G596">
            <v>0.15237335532939825</v>
          </cell>
          <cell r="H596">
            <v>1546.7925179026911</v>
          </cell>
        </row>
        <row r="597">
          <cell r="D597" t="str">
            <v>GAP3</v>
          </cell>
          <cell r="E597">
            <v>1524.6143510933168</v>
          </cell>
          <cell r="F597">
            <v>10179.355</v>
          </cell>
          <cell r="G597">
            <v>0.14977514303149039</v>
          </cell>
          <cell r="H597">
            <v>1524.6143510933168</v>
          </cell>
        </row>
        <row r="598">
          <cell r="D598" t="str">
            <v>GAP4</v>
          </cell>
          <cell r="E598">
            <v>1410.5007703623203</v>
          </cell>
          <cell r="F598">
            <v>10262.200000000001</v>
          </cell>
          <cell r="G598">
            <v>0.1374462367097036</v>
          </cell>
          <cell r="H598">
            <v>1410.5007703623203</v>
          </cell>
        </row>
        <row r="599">
          <cell r="D599" t="str">
            <v>GAP5</v>
          </cell>
          <cell r="E599">
            <v>1142.930660206822</v>
          </cell>
          <cell r="F599">
            <v>10089.012000000001</v>
          </cell>
          <cell r="G599">
            <v>0.11328469628213565</v>
          </cell>
          <cell r="H599">
            <v>1142.930660206822</v>
          </cell>
        </row>
        <row r="600">
          <cell r="D600" t="str">
            <v>GAP6</v>
          </cell>
          <cell r="E600">
            <v>0</v>
          </cell>
          <cell r="F600">
            <v>10101.355</v>
          </cell>
          <cell r="G600">
            <v>0</v>
          </cell>
          <cell r="H600">
            <v>1480.1674916930006</v>
          </cell>
        </row>
        <row r="601">
          <cell r="D601" t="str">
            <v>IMKTA1</v>
          </cell>
          <cell r="E601">
            <v>122.37437331319416</v>
          </cell>
          <cell r="F601">
            <v>1932.087</v>
          </cell>
          <cell r="G601">
            <v>6.3337920762985389E-2</v>
          </cell>
          <cell r="H601">
            <v>122.37437331319416</v>
          </cell>
        </row>
        <row r="602">
          <cell r="D602" t="str">
            <v>IMKTA2</v>
          </cell>
          <cell r="E602">
            <v>75.053098753978645</v>
          </cell>
          <cell r="F602">
            <v>1820.904</v>
          </cell>
          <cell r="G602">
            <v>4.1217493483444841E-2</v>
          </cell>
          <cell r="H602">
            <v>75.053098753978645</v>
          </cell>
        </row>
        <row r="603">
          <cell r="D603" t="str">
            <v>IMKTA3</v>
          </cell>
          <cell r="E603">
            <v>71.887151958579892</v>
          </cell>
          <cell r="F603">
            <v>1659.922</v>
          </cell>
          <cell r="G603">
            <v>4.3307548161046053E-2</v>
          </cell>
          <cell r="H603">
            <v>71.887151958579892</v>
          </cell>
        </row>
        <row r="604">
          <cell r="D604" t="str">
            <v>IMKTA4</v>
          </cell>
          <cell r="E604">
            <v>49.392641615221741</v>
          </cell>
          <cell r="F604">
            <v>1546.154</v>
          </cell>
          <cell r="G604">
            <v>3.1945486423229343E-2</v>
          </cell>
          <cell r="H604">
            <v>49.392641615221741</v>
          </cell>
        </row>
        <row r="605">
          <cell r="D605" t="str">
            <v>IMKTA5</v>
          </cell>
          <cell r="E605">
            <v>0</v>
          </cell>
          <cell r="F605">
            <v>1482.1580000000001</v>
          </cell>
          <cell r="G605">
            <v>0</v>
          </cell>
          <cell r="H605">
            <v>47.348258266080762</v>
          </cell>
        </row>
        <row r="606">
          <cell r="D606" t="str">
            <v>IMKTA6</v>
          </cell>
          <cell r="E606">
            <v>0</v>
          </cell>
          <cell r="F606">
            <v>1393.4290000000001</v>
          </cell>
          <cell r="G606">
            <v>0</v>
          </cell>
          <cell r="H606">
            <v>44.513767201234039</v>
          </cell>
        </row>
        <row r="607">
          <cell r="D607" t="str">
            <v>TEPH1</v>
          </cell>
          <cell r="E607">
            <v>0</v>
          </cell>
          <cell r="F607">
            <v>30329.55</v>
          </cell>
          <cell r="G607">
            <v>0</v>
          </cell>
          <cell r="H607">
            <v>3073.4626338434268</v>
          </cell>
        </row>
        <row r="608">
          <cell r="D608" t="str">
            <v>TEPH2</v>
          </cell>
          <cell r="E608">
            <v>0</v>
          </cell>
          <cell r="F608">
            <v>29646.74</v>
          </cell>
          <cell r="G608">
            <v>0</v>
          </cell>
          <cell r="H608">
            <v>3004.269684359685</v>
          </cell>
        </row>
        <row r="609">
          <cell r="D609" t="str">
            <v>TEPH3</v>
          </cell>
          <cell r="E609">
            <v>0</v>
          </cell>
          <cell r="F609">
            <v>27496.720000000001</v>
          </cell>
          <cell r="G609">
            <v>0</v>
          </cell>
          <cell r="H609">
            <v>2786.3961540232294</v>
          </cell>
        </row>
        <row r="610">
          <cell r="D610" t="str">
            <v>TEPH4</v>
          </cell>
          <cell r="E610">
            <v>0</v>
          </cell>
          <cell r="F610">
            <v>26176.04</v>
          </cell>
          <cell r="G610">
            <v>0</v>
          </cell>
          <cell r="H610">
            <v>2652.5642761594186</v>
          </cell>
        </row>
        <row r="611">
          <cell r="D611" t="str">
            <v>TEPH5</v>
          </cell>
          <cell r="E611">
            <v>0</v>
          </cell>
          <cell r="F611">
            <v>22617.200000000001</v>
          </cell>
          <cell r="G611">
            <v>0</v>
          </cell>
          <cell r="H611">
            <v>2291.9271496663669</v>
          </cell>
        </row>
        <row r="612">
          <cell r="D612" t="str">
            <v>TEPH6</v>
          </cell>
          <cell r="E612">
            <v>0</v>
          </cell>
          <cell r="F612">
            <v>18520.63</v>
          </cell>
          <cell r="G612">
            <v>0</v>
          </cell>
          <cell r="H612">
            <v>1876.7988400830079</v>
          </cell>
        </row>
        <row r="613">
          <cell r="D613" t="str">
            <v>AHMY1</v>
          </cell>
          <cell r="E613">
            <v>5230.7575082223584</v>
          </cell>
          <cell r="F613">
            <v>49457.48</v>
          </cell>
          <cell r="G613">
            <v>0.10576271795939376</v>
          </cell>
          <cell r="H613">
            <v>5230.7575082223584</v>
          </cell>
        </row>
        <row r="614">
          <cell r="D614" t="str">
            <v>AHMY2</v>
          </cell>
          <cell r="E614">
            <v>3546.6303390356816</v>
          </cell>
          <cell r="F614">
            <v>38122.07</v>
          </cell>
          <cell r="G614">
            <v>9.3033519403213985E-2</v>
          </cell>
          <cell r="H614">
            <v>3546.6303390356816</v>
          </cell>
        </row>
        <row r="615">
          <cell r="D615" t="str">
            <v>AHMY3</v>
          </cell>
          <cell r="E615">
            <v>3067.1058178189182</v>
          </cell>
          <cell r="F615">
            <v>28290.55</v>
          </cell>
          <cell r="G615">
            <v>0.10841449946427052</v>
          </cell>
          <cell r="H615">
            <v>3067.1058178189182</v>
          </cell>
        </row>
        <row r="616">
          <cell r="D616" t="str">
            <v>AHMY4</v>
          </cell>
          <cell r="E616">
            <v>2276.51796981712</v>
          </cell>
          <cell r="F616">
            <v>24947.46</v>
          </cell>
          <cell r="G616">
            <v>9.125249503625299E-2</v>
          </cell>
          <cell r="H616">
            <v>2276.51796981712</v>
          </cell>
        </row>
        <row r="617">
          <cell r="D617" t="str">
            <v>AHMY5</v>
          </cell>
          <cell r="E617">
            <v>0</v>
          </cell>
          <cell r="F617">
            <v>20986.75</v>
          </cell>
          <cell r="G617">
            <v>0</v>
          </cell>
          <cell r="H617">
            <v>2090.6120578258924</v>
          </cell>
        </row>
        <row r="618">
          <cell r="D618" t="str">
            <v>AHMY6</v>
          </cell>
          <cell r="E618">
            <v>0</v>
          </cell>
          <cell r="F618">
            <v>18418.72</v>
          </cell>
          <cell r="G618">
            <v>0</v>
          </cell>
          <cell r="H618">
            <v>1834.7956744955234</v>
          </cell>
        </row>
        <row r="619">
          <cell r="D619" t="str">
            <v>KR1</v>
          </cell>
          <cell r="E619">
            <v>4884.1793644343961</v>
          </cell>
          <cell r="F619">
            <v>49000</v>
          </cell>
          <cell r="G619">
            <v>9.9677129886416249E-2</v>
          </cell>
          <cell r="H619">
            <v>4884.1793644343961</v>
          </cell>
        </row>
        <row r="620">
          <cell r="D620" t="str">
            <v>KR2</v>
          </cell>
          <cell r="E620">
            <v>4875.4106424956199</v>
          </cell>
          <cell r="F620">
            <v>45352</v>
          </cell>
          <cell r="G620">
            <v>0.10750155764895969</v>
          </cell>
          <cell r="H620">
            <v>4875.4106424956199</v>
          </cell>
        </row>
        <row r="621">
          <cell r="D621" t="str">
            <v>KR3</v>
          </cell>
          <cell r="E621">
            <v>2467.629963536207</v>
          </cell>
          <cell r="F621">
            <v>28203.3</v>
          </cell>
          <cell r="G621">
            <v>8.7494369933171195E-2</v>
          </cell>
          <cell r="H621">
            <v>2467.629963536207</v>
          </cell>
        </row>
        <row r="622">
          <cell r="D622" t="str">
            <v>KR4</v>
          </cell>
          <cell r="E622">
            <v>2033.4863277686084</v>
          </cell>
          <cell r="F622">
            <v>26567.35</v>
          </cell>
          <cell r="G622">
            <v>7.6540803948026745E-2</v>
          </cell>
          <cell r="H622">
            <v>2033.4863277686084</v>
          </cell>
        </row>
        <row r="623">
          <cell r="D623" t="str">
            <v>KR5</v>
          </cell>
          <cell r="E623">
            <v>0</v>
          </cell>
          <cell r="F623">
            <v>25170.91</v>
          </cell>
          <cell r="G623">
            <v>0</v>
          </cell>
          <cell r="H623">
            <v>2335.9476741172634</v>
          </cell>
        </row>
        <row r="624">
          <cell r="D624" t="str">
            <v>KR6</v>
          </cell>
          <cell r="E624">
            <v>0</v>
          </cell>
          <cell r="F624">
            <v>23937.79</v>
          </cell>
          <cell r="G624">
            <v>0</v>
          </cell>
          <cell r="H624">
            <v>2221.5098649197621</v>
          </cell>
        </row>
        <row r="625">
          <cell r="D625" t="str">
            <v>ABS1</v>
          </cell>
          <cell r="E625">
            <v>2284.1344452644171</v>
          </cell>
          <cell r="F625">
            <v>36762</v>
          </cell>
          <cell r="G625">
            <v>6.2133029902192945E-2</v>
          </cell>
          <cell r="H625">
            <v>2284.1344452644171</v>
          </cell>
        </row>
        <row r="626">
          <cell r="D626" t="str">
            <v>ABS2</v>
          </cell>
          <cell r="E626">
            <v>2095.4883593881841</v>
          </cell>
          <cell r="F626">
            <v>37478</v>
          </cell>
          <cell r="G626">
            <v>5.5912491578744443E-2</v>
          </cell>
          <cell r="H626">
            <v>2095.4883593881841</v>
          </cell>
        </row>
        <row r="627">
          <cell r="D627" t="str">
            <v>ABS3</v>
          </cell>
          <cell r="E627">
            <v>770.03066036333337</v>
          </cell>
          <cell r="F627">
            <v>16005.115</v>
          </cell>
          <cell r="G627">
            <v>4.8111535616166046E-2</v>
          </cell>
          <cell r="H627">
            <v>770.03066036333337</v>
          </cell>
        </row>
        <row r="628">
          <cell r="D628" t="str">
            <v>ABS4</v>
          </cell>
          <cell r="E628">
            <v>814.25275692999628</v>
          </cell>
          <cell r="F628">
            <v>14689.512000000001</v>
          </cell>
          <cell r="G628">
            <v>5.5430892253602176E-2</v>
          </cell>
          <cell r="H628">
            <v>814.25275692999628</v>
          </cell>
        </row>
      </sheetData>
      <sheetData sheetId="10" refreshError="1"/>
      <sheetData sheetId="11" refreshError="1"/>
      <sheetData sheetId="12" refreshError="1"/>
      <sheetData sheetId="13" refreshError="1"/>
      <sheetData sheetId="14" refreshError="1">
        <row r="14">
          <cell r="B14" t="str">
            <v>Net Sales</v>
          </cell>
          <cell r="I14">
            <v>36762</v>
          </cell>
          <cell r="J14">
            <v>37478</v>
          </cell>
          <cell r="K14">
            <v>16005.115</v>
          </cell>
          <cell r="L14">
            <v>14689.512000000001</v>
          </cell>
          <cell r="M14">
            <v>13776.678</v>
          </cell>
          <cell r="N14">
            <v>12585.034</v>
          </cell>
          <cell r="O14">
            <v>11894.621000000001</v>
          </cell>
          <cell r="P14">
            <v>11283.678</v>
          </cell>
          <cell r="Q14">
            <v>10173.675999999999</v>
          </cell>
          <cell r="R14">
            <v>8680.4680000000008</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row>
        <row r="596">
          <cell r="B596" t="str">
            <v>Market Risk Rate</v>
          </cell>
          <cell r="D596">
            <v>0.05</v>
          </cell>
          <cell r="I596">
            <v>0.05</v>
          </cell>
          <cell r="J596">
            <v>0.05</v>
          </cell>
          <cell r="K596">
            <v>0.05</v>
          </cell>
          <cell r="L596">
            <v>0.05</v>
          </cell>
          <cell r="M596">
            <v>0.05</v>
          </cell>
          <cell r="N596">
            <v>0.05</v>
          </cell>
          <cell r="O596">
            <v>0.05</v>
          </cell>
        </row>
        <row r="597">
          <cell r="B597" t="str">
            <v>Beta</v>
          </cell>
          <cell r="D597">
            <v>-4.1000000000000002E-2</v>
          </cell>
          <cell r="I597">
            <v>0.185</v>
          </cell>
          <cell r="J597">
            <v>0.23200000000000001</v>
          </cell>
          <cell r="K597">
            <v>0.33600000000000002</v>
          </cell>
          <cell r="L597">
            <v>0.53400000000000003</v>
          </cell>
          <cell r="M597">
            <v>0.34699999999999998</v>
          </cell>
          <cell r="N597">
            <v>0.61</v>
          </cell>
          <cell r="O597">
            <v>2.31</v>
          </cell>
        </row>
        <row r="599">
          <cell r="B599" t="str">
            <v>Market Capitalization</v>
          </cell>
          <cell r="D599">
            <v>14170</v>
          </cell>
          <cell r="I599">
            <v>10732.5</v>
          </cell>
          <cell r="J599">
            <v>13674</v>
          </cell>
          <cell r="K599">
            <v>15647.976011200002</v>
          </cell>
          <cell r="L599">
            <v>11611.007100000001</v>
          </cell>
          <cell r="M599">
            <v>8930.8312499999993</v>
          </cell>
          <cell r="N599">
            <v>8281.8239749999993</v>
          </cell>
          <cell r="O599">
            <v>7365.5476000000008</v>
          </cell>
        </row>
        <row r="600">
          <cell r="B600" t="str">
            <v>Total Debt</v>
          </cell>
          <cell r="D600">
            <v>6024</v>
          </cell>
          <cell r="I600">
            <v>6024</v>
          </cell>
          <cell r="J600">
            <v>5634</v>
          </cell>
          <cell r="K600">
            <v>1702.8720000000001</v>
          </cell>
          <cell r="L600">
            <v>1226.7259999999999</v>
          </cell>
          <cell r="M600">
            <v>1060.6670000000001</v>
          </cell>
          <cell r="N600">
            <v>817.81100000000004</v>
          </cell>
          <cell r="O600">
            <v>720.39799999999991</v>
          </cell>
        </row>
        <row r="601">
          <cell r="B601" t="str">
            <v>Total Value</v>
          </cell>
          <cell r="D601">
            <v>20194</v>
          </cell>
          <cell r="I601">
            <v>16756.5</v>
          </cell>
          <cell r="J601">
            <v>19308</v>
          </cell>
          <cell r="K601">
            <v>17350.848011200003</v>
          </cell>
          <cell r="L601">
            <v>12837.733100000001</v>
          </cell>
          <cell r="M601">
            <v>9991.4982499999987</v>
          </cell>
          <cell r="N601">
            <v>9099.634974999999</v>
          </cell>
          <cell r="O601">
            <v>8085.9456000000009</v>
          </cell>
        </row>
        <row r="603">
          <cell r="B603" t="str">
            <v>Kc</v>
          </cell>
          <cell r="D603">
            <v>4.8949999999999994E-2</v>
          </cell>
          <cell r="I603">
            <v>6.0249999999999998E-2</v>
          </cell>
          <cell r="J603">
            <v>7.5899999999999995E-2</v>
          </cell>
          <cell r="K603">
            <v>6.4100000000000004E-2</v>
          </cell>
          <cell r="L603">
            <v>8.4499999999999992E-2</v>
          </cell>
          <cell r="M603">
            <v>8.1450000000000009E-2</v>
          </cell>
          <cell r="N603">
            <v>9.4600000000000004E-2</v>
          </cell>
          <cell r="O603">
            <v>0.17960000000000001</v>
          </cell>
        </row>
        <row r="604">
          <cell r="B604" t="str">
            <v>Kd</v>
          </cell>
          <cell r="D604">
            <v>6.3911022576361221E-2</v>
          </cell>
          <cell r="I604">
            <v>6.3911022576361221E-2</v>
          </cell>
          <cell r="J604">
            <v>6.2655307064252749E-2</v>
          </cell>
          <cell r="K604">
            <v>6.2878480132155842E-2</v>
          </cell>
          <cell r="L604">
            <v>6.7303535479250345E-2</v>
          </cell>
          <cell r="M604">
            <v>6.0875843986500137E-2</v>
          </cell>
          <cell r="N604">
            <v>6.8026721150336061E-2</v>
          </cell>
          <cell r="O604">
            <v>8.625925930757404E-2</v>
          </cell>
        </row>
        <row r="605">
          <cell r="B605" t="str">
            <v>Tax Rate</v>
          </cell>
          <cell r="D605">
            <v>0.4</v>
          </cell>
          <cell r="I605">
            <v>0.4</v>
          </cell>
          <cell r="J605">
            <v>0.4</v>
          </cell>
          <cell r="K605">
            <v>0.4</v>
          </cell>
          <cell r="L605">
            <v>0.4</v>
          </cell>
          <cell r="M605">
            <v>0.4</v>
          </cell>
          <cell r="N605">
            <v>0.4</v>
          </cell>
          <cell r="O605">
            <v>0.4</v>
          </cell>
        </row>
        <row r="607">
          <cell r="B607" t="str">
            <v>WACC</v>
          </cell>
          <cell r="D607">
            <v>4.5786941665841338E-2</v>
          </cell>
          <cell r="I607">
            <v>5.2375682570942612E-2</v>
          </cell>
          <cell r="J607">
            <v>6.4722218769421996E-2</v>
          </cell>
          <cell r="K607">
            <v>6.151167156560601E-2</v>
          </cell>
          <cell r="L607">
            <v>8.028425969290412E-2</v>
          </cell>
          <cell r="M607">
            <v>7.6680952689020157E-2</v>
          </cell>
          <cell r="N607">
            <v>8.9766276426424083E-2</v>
          </cell>
          <cell r="O607">
            <v>0.16821000473859168</v>
          </cell>
        </row>
        <row r="636">
          <cell r="B636" t="str">
            <v>ROIC</v>
          </cell>
          <cell r="I636">
            <v>0.1052160249165552</v>
          </cell>
          <cell r="J636">
            <v>0.11281468842116303</v>
          </cell>
          <cell r="K636">
            <v>0.15783240028410112</v>
          </cell>
          <cell r="L636">
            <v>0.11687222877956657</v>
          </cell>
        </row>
        <row r="638">
          <cell r="B638" t="str">
            <v>PreTax ROIC</v>
          </cell>
          <cell r="I638">
            <v>0.16277667728877787</v>
          </cell>
          <cell r="J638">
            <v>0.21761824065493551</v>
          </cell>
          <cell r="K638">
            <v>0.24960780005012656</v>
          </cell>
          <cell r="L638">
            <v>0.19623556720753738</v>
          </cell>
        </row>
        <row r="639">
          <cell r="B639" t="str">
            <v>Cash Tax Rate on EBITA</v>
          </cell>
          <cell r="I639">
            <v>0.35361731994385059</v>
          </cell>
          <cell r="J639">
            <v>0.48159360133764401</v>
          </cell>
          <cell r="K639">
            <v>0.36767841288451314</v>
          </cell>
          <cell r="L639">
            <v>0.4044289195751995</v>
          </cell>
        </row>
        <row r="640">
          <cell r="I640" t="str">
            <v/>
          </cell>
          <cell r="J640" t="str">
            <v/>
          </cell>
          <cell r="K640" t="str">
            <v/>
          </cell>
          <cell r="L640" t="str">
            <v/>
          </cell>
        </row>
        <row r="641">
          <cell r="B641" t="str">
            <v>EBITA / Revenues</v>
          </cell>
          <cell r="I641">
            <v>5.1411783907295575E-2</v>
          </cell>
          <cell r="J641">
            <v>4.6187096429905546E-2</v>
          </cell>
          <cell r="K641">
            <v>6.3819093203535973E-2</v>
          </cell>
          <cell r="L641">
            <v>5.1442473378401833E-2</v>
          </cell>
        </row>
        <row r="642">
          <cell r="B642" t="str">
            <v>COGS / Revenues</v>
          </cell>
          <cell r="I642">
            <v>0.68815624829987487</v>
          </cell>
          <cell r="J642">
            <v>0.70046427237312558</v>
          </cell>
          <cell r="K642">
            <v>0.70268978878978683</v>
          </cell>
          <cell r="L642">
            <v>0.69584520867313693</v>
          </cell>
        </row>
        <row r="643">
          <cell r="B643" t="str">
            <v>SG&amp;A / Revenues</v>
          </cell>
          <cell r="I643">
            <v>0.23475327784124911</v>
          </cell>
          <cell r="J643">
            <v>0.2305619296654037</v>
          </cell>
          <cell r="K643">
            <v>0.21152806462184121</v>
          </cell>
          <cell r="L643">
            <v>0.22889361933884175</v>
          </cell>
        </row>
        <row r="644">
          <cell r="B644" t="str">
            <v>Other Operating Expenses / Revenues</v>
          </cell>
          <cell r="I644">
            <v>0</v>
          </cell>
          <cell r="J644">
            <v>0</v>
          </cell>
          <cell r="K644">
            <v>0</v>
          </cell>
          <cell r="L644">
            <v>0</v>
          </cell>
        </row>
        <row r="645">
          <cell r="B645" t="str">
            <v>Depreciation/ Revenues</v>
          </cell>
          <cell r="I645">
            <v>2.5678689951580437E-2</v>
          </cell>
          <cell r="J645">
            <v>2.2786701531565184E-2</v>
          </cell>
          <cell r="K645">
            <v>2.1963053384835948E-2</v>
          </cell>
          <cell r="L645">
            <v>2.3818698609619351E-2</v>
          </cell>
        </row>
        <row r="646">
          <cell r="I646" t="str">
            <v/>
          </cell>
          <cell r="J646" t="str">
            <v/>
          </cell>
          <cell r="K646" t="str">
            <v/>
          </cell>
          <cell r="L646" t="str">
            <v/>
          </cell>
        </row>
        <row r="647">
          <cell r="B647" t="str">
            <v>Revenues / Invested Capital</v>
          </cell>
          <cell r="I647">
            <v>3.1661355611058477</v>
          </cell>
          <cell r="J647">
            <v>4.711667488888315</v>
          </cell>
          <cell r="K647">
            <v>3.9111774787219438</v>
          </cell>
          <cell r="L647">
            <v>3.8146604220225355</v>
          </cell>
        </row>
        <row r="648">
          <cell r="B648" t="str">
            <v>Operating Working Capital / Revs</v>
          </cell>
          <cell r="I648">
            <v>2.9323758228605626E-2</v>
          </cell>
          <cell r="J648">
            <v>2.1911680185708944E-2</v>
          </cell>
          <cell r="K648">
            <v>2.8799196713679261E-2</v>
          </cell>
          <cell r="L648">
            <v>2.6152555795513784E-2</v>
          </cell>
        </row>
        <row r="649">
          <cell r="B649" t="str">
            <v>Net PPE / Revs</v>
          </cell>
          <cell r="I649">
            <v>0.25209455415918613</v>
          </cell>
          <cell r="J649">
            <v>0.17192770425316184</v>
          </cell>
          <cell r="K649">
            <v>0.22984483397963715</v>
          </cell>
          <cell r="L649">
            <v>0.21485594538829053</v>
          </cell>
        </row>
        <row r="650">
          <cell r="B650" t="str">
            <v>Other assets / Revs</v>
          </cell>
          <cell r="I650">
            <v>-1.0282356781459116E-2</v>
          </cell>
          <cell r="J650">
            <v>-4.6848016396181594E-3</v>
          </cell>
          <cell r="K650">
            <v>-7.6001323024616364E-3</v>
          </cell>
          <cell r="L650">
            <v>-7.4820447330110063E-3</v>
          </cell>
        </row>
        <row r="651">
          <cell r="B651" t="str">
            <v>Goodwill / Revs</v>
          </cell>
          <cell r="I651">
            <v>4.4706490397693269E-2</v>
          </cell>
          <cell r="J651">
            <v>2.3084502908372915E-2</v>
          </cell>
          <cell r="K651">
            <v>4.6335812020094824E-3</v>
          </cell>
          <cell r="L651">
            <v>2.8620075446743016E-2</v>
          </cell>
        </row>
      </sheetData>
      <sheetData sheetId="15" refreshError="1">
        <row r="82">
          <cell r="Z82" t="str">
            <v>Mid-Year ROIC w/o GW</v>
          </cell>
          <cell r="AD82">
            <v>0.10855439200864395</v>
          </cell>
          <cell r="AE82">
            <v>0.11365140465548772</v>
          </cell>
          <cell r="AF82">
            <v>0.14152818758860272</v>
          </cell>
          <cell r="AG82">
            <v>0.14389867935731407</v>
          </cell>
          <cell r="AH82">
            <v>0.15738857483772753</v>
          </cell>
          <cell r="AI82">
            <v>0.31189534877208297</v>
          </cell>
        </row>
        <row r="83">
          <cell r="Z83" t="str">
            <v>Mid-Year ROIC w/  NGW</v>
          </cell>
          <cell r="AD83">
            <v>9.5626953319340999E-2</v>
          </cell>
          <cell r="AE83">
            <v>0.10317668678015361</v>
          </cell>
          <cell r="AF83">
            <v>0.13937928289659945</v>
          </cell>
          <cell r="AG83">
            <v>0.14389867935731407</v>
          </cell>
          <cell r="AH83">
            <v>0.15738857483772753</v>
          </cell>
          <cell r="AI83">
            <v>0.31189534877208297</v>
          </cell>
        </row>
        <row r="84">
          <cell r="Z84" t="str">
            <v>Mid-Year ROIC w/ GW</v>
          </cell>
          <cell r="AD84">
            <v>9.144270179249063E-2</v>
          </cell>
          <cell r="AE84">
            <v>9.705580733083069E-2</v>
          </cell>
          <cell r="AF84">
            <v>0.13155487105445174</v>
          </cell>
          <cell r="AG84">
            <v>0.14389867935731407</v>
          </cell>
          <cell r="AH84">
            <v>0.15738857483772753</v>
          </cell>
          <cell r="AI84">
            <v>0.31189534877208297</v>
          </cell>
        </row>
      </sheetData>
      <sheetData sheetId="16" refreshError="1">
        <row r="637">
          <cell r="B637" t="str">
            <v>ROIC</v>
          </cell>
          <cell r="I637">
            <v>9.5626953319341026E-2</v>
          </cell>
          <cell r="J637">
            <v>0.10317668678015358</v>
          </cell>
          <cell r="K637">
            <v>0.13937928289659951</v>
          </cell>
          <cell r="L637">
            <v>0.10576400138474838</v>
          </cell>
        </row>
        <row r="639">
          <cell r="B639" t="str">
            <v>PreTax ROIC</v>
          </cell>
          <cell r="I639">
            <v>0.14878223844797228</v>
          </cell>
          <cell r="J639">
            <v>0.20036392931970548</v>
          </cell>
          <cell r="K639">
            <v>0.22039831798009282</v>
          </cell>
          <cell r="L639">
            <v>0.17849117297927333</v>
          </cell>
        </row>
        <row r="640">
          <cell r="B640" t="str">
            <v>Cash Tax Rate on EBITA</v>
          </cell>
          <cell r="I640">
            <v>0.35726902406579358</v>
          </cell>
          <cell r="J640">
            <v>0.48505358658881959</v>
          </cell>
          <cell r="K640">
            <v>0.36760278311566452</v>
          </cell>
          <cell r="L640">
            <v>0.40745528409390946</v>
          </cell>
        </row>
        <row r="641">
          <cell r="I641" t="str">
            <v/>
          </cell>
          <cell r="J641" t="str">
            <v/>
          </cell>
          <cell r="K641" t="str">
            <v/>
          </cell>
          <cell r="L641" t="str">
            <v/>
          </cell>
        </row>
        <row r="642">
          <cell r="B642" t="str">
            <v>EBITA / Revenues</v>
          </cell>
          <cell r="I642">
            <v>5.5854295545302385E-2</v>
          </cell>
          <cell r="J642">
            <v>5.0184839577785766E-2</v>
          </cell>
          <cell r="K642">
            <v>6.7259068000091848E-2</v>
          </cell>
          <cell r="L642">
            <v>5.5522475079863888E-2</v>
          </cell>
        </row>
        <row r="643">
          <cell r="B643" t="str">
            <v>COGS / Revenues</v>
          </cell>
          <cell r="I643">
            <v>0.68815624829987487</v>
          </cell>
          <cell r="J643">
            <v>0.70046427237312558</v>
          </cell>
          <cell r="K643">
            <v>0.70268978878978683</v>
          </cell>
          <cell r="L643">
            <v>0.69584520867313693</v>
          </cell>
        </row>
        <row r="644">
          <cell r="B644" t="str">
            <v>SG&amp;A / Revenues</v>
          </cell>
          <cell r="I644">
            <v>0.23031076620324231</v>
          </cell>
          <cell r="J644">
            <v>0.22656418651752347</v>
          </cell>
          <cell r="K644">
            <v>0.20808808982528534</v>
          </cell>
          <cell r="L644">
            <v>0.22481361763737973</v>
          </cell>
        </row>
        <row r="645">
          <cell r="B645" t="str">
            <v>Other Operating Expenses / Revenues</v>
          </cell>
          <cell r="I645">
            <v>0</v>
          </cell>
          <cell r="J645">
            <v>0</v>
          </cell>
          <cell r="K645">
            <v>0</v>
          </cell>
          <cell r="L645">
            <v>0</v>
          </cell>
        </row>
        <row r="646">
          <cell r="B646" t="str">
            <v>Depreciation/ Revenues</v>
          </cell>
          <cell r="I646">
            <v>2.5678689951580437E-2</v>
          </cell>
          <cell r="J646">
            <v>2.2786701531565184E-2</v>
          </cell>
          <cell r="K646">
            <v>2.1963053384835948E-2</v>
          </cell>
          <cell r="L646">
            <v>2.3818698609619351E-2</v>
          </cell>
        </row>
        <row r="647">
          <cell r="I647" t="str">
            <v/>
          </cell>
          <cell r="J647" t="str">
            <v/>
          </cell>
          <cell r="K647" t="str">
            <v/>
          </cell>
          <cell r="L647" t="str">
            <v/>
          </cell>
        </row>
        <row r="648">
          <cell r="B648" t="str">
            <v>Revenues / Invested Capital</v>
          </cell>
          <cell r="I648">
            <v>2.6637564218726517</v>
          </cell>
          <cell r="J648">
            <v>3.992519075589438</v>
          </cell>
          <cell r="K648">
            <v>3.2768565567960568</v>
          </cell>
          <cell r="L648">
            <v>3.2147553350698157</v>
          </cell>
        </row>
        <row r="649">
          <cell r="B649" t="str">
            <v>Operating Working Capital / Revs</v>
          </cell>
          <cell r="I649">
            <v>2.9323758228605626E-2</v>
          </cell>
          <cell r="J649">
            <v>2.1911680185708944E-2</v>
          </cell>
          <cell r="K649">
            <v>2.8799196713679261E-2</v>
          </cell>
          <cell r="L649">
            <v>2.6152555795513784E-2</v>
          </cell>
        </row>
        <row r="650">
          <cell r="B650" t="str">
            <v>Net PPE / Revs</v>
          </cell>
          <cell r="I650">
            <v>0.31166180845237745</v>
          </cell>
          <cell r="J650">
            <v>0.21015705240076202</v>
          </cell>
          <cell r="K650">
            <v>0.27933786846559144</v>
          </cell>
          <cell r="L650">
            <v>0.26377507658834187</v>
          </cell>
        </row>
        <row r="651">
          <cell r="B651" t="str">
            <v>Other assets / Revs</v>
          </cell>
          <cell r="I651">
            <v>-1.0282356781459116E-2</v>
          </cell>
          <cell r="J651">
            <v>-4.6848016396181594E-3</v>
          </cell>
          <cell r="K651">
            <v>-7.6001323024616364E-3</v>
          </cell>
          <cell r="L651">
            <v>-7.4820447330110063E-3</v>
          </cell>
        </row>
        <row r="652">
          <cell r="B652" t="str">
            <v>Goodwill / Revs</v>
          </cell>
          <cell r="I652">
            <v>4.4706490397693269E-2</v>
          </cell>
          <cell r="J652">
            <v>2.3084502908372915E-2</v>
          </cell>
          <cell r="K652">
            <v>4.6335812020094824E-3</v>
          </cell>
          <cell r="L652">
            <v>2.8620075446743016E-2</v>
          </cell>
        </row>
        <row r="657">
          <cell r="B657" t="str">
            <v>ROIC</v>
          </cell>
          <cell r="I657">
            <v>9.5626953319341026E-2</v>
          </cell>
          <cell r="J657">
            <v>0.10317668678015358</v>
          </cell>
          <cell r="K657">
            <v>0.13937928289659951</v>
          </cell>
          <cell r="L657">
            <v>0.14389867935731412</v>
          </cell>
          <cell r="M657">
            <v>0.15738857483772759</v>
          </cell>
          <cell r="N657">
            <v>0.11568143433583196</v>
          </cell>
        </row>
        <row r="658">
          <cell r="I658" t="str">
            <v>=</v>
          </cell>
          <cell r="J658" t="str">
            <v>=</v>
          </cell>
          <cell r="K658" t="str">
            <v>=</v>
          </cell>
          <cell r="L658" t="str">
            <v>=</v>
          </cell>
          <cell r="M658" t="str">
            <v>=</v>
          </cell>
        </row>
        <row r="659">
          <cell r="B659" t="str">
            <v>PreTax ROIC</v>
          </cell>
          <cell r="I659">
            <v>0.14878223844797228</v>
          </cell>
          <cell r="J659">
            <v>0.20036392931970548</v>
          </cell>
          <cell r="K659">
            <v>0.22039831798009282</v>
          </cell>
          <cell r="L659">
            <v>0.226693854189779</v>
          </cell>
          <cell r="M659">
            <v>0.24427017851793878</v>
          </cell>
          <cell r="N659">
            <v>0.19108181146754441</v>
          </cell>
        </row>
        <row r="660">
          <cell r="B660" t="str">
            <v>Cash Tax Rate on EBITA</v>
          </cell>
          <cell r="I660">
            <v>0.35726902406579358</v>
          </cell>
          <cell r="J660">
            <v>0.48505358658881959</v>
          </cell>
          <cell r="K660">
            <v>0.36760278311566452</v>
          </cell>
          <cell r="L660">
            <v>0.3652290227645611</v>
          </cell>
          <cell r="M660">
            <v>0.35567830755005875</v>
          </cell>
          <cell r="N660">
            <v>0.3945973536289159</v>
          </cell>
        </row>
        <row r="661">
          <cell r="I661" t="str">
            <v/>
          </cell>
          <cell r="J661" t="str">
            <v/>
          </cell>
          <cell r="K661" t="str">
            <v/>
          </cell>
          <cell r="L661" t="str">
            <v/>
          </cell>
        </row>
        <row r="662">
          <cell r="B662" t="str">
            <v>EBITA / Revenues</v>
          </cell>
          <cell r="I662">
            <v>5.5854295545302385E-2</v>
          </cell>
          <cell r="J662">
            <v>5.0184839577785766E-2</v>
          </cell>
          <cell r="K662">
            <v>6.7259068000091848E-2</v>
          </cell>
          <cell r="L662">
            <v>6.6086788006544689E-2</v>
          </cell>
          <cell r="M662">
            <v>6.6985745556705487E-2</v>
          </cell>
          <cell r="N662">
            <v>5.8160053596034579E-2</v>
          </cell>
        </row>
        <row r="663">
          <cell r="B663" t="str">
            <v>COGS / Revenues</v>
          </cell>
          <cell r="I663">
            <v>0.68815624829987487</v>
          </cell>
          <cell r="J663">
            <v>0.70046427237312558</v>
          </cell>
          <cell r="K663">
            <v>0.70268978878978683</v>
          </cell>
          <cell r="L663">
            <v>0.71335872934310096</v>
          </cell>
          <cell r="M663">
            <v>0.71984021397288001</v>
          </cell>
          <cell r="N663">
            <v>0.7007970246241666</v>
          </cell>
        </row>
        <row r="664">
          <cell r="B664" t="str">
            <v>SG&amp;A / Revenues</v>
          </cell>
          <cell r="I664">
            <v>0.23031076620324231</v>
          </cell>
          <cell r="J664">
            <v>0.22656418651752347</v>
          </cell>
          <cell r="K664">
            <v>0.20808808982528534</v>
          </cell>
          <cell r="L664">
            <v>0.19959498503963272</v>
          </cell>
          <cell r="M664">
            <v>0.19316762490525152</v>
          </cell>
          <cell r="N664">
            <v>0.21802044778696769</v>
          </cell>
        </row>
        <row r="665">
          <cell r="B665" t="str">
            <v>Other Operating Expenses / Revenues</v>
          </cell>
          <cell r="I665">
            <v>0</v>
          </cell>
          <cell r="J665">
            <v>0</v>
          </cell>
          <cell r="K665">
            <v>0</v>
          </cell>
          <cell r="L665">
            <v>0</v>
          </cell>
          <cell r="M665">
            <v>0</v>
          </cell>
          <cell r="N665">
            <v>0</v>
          </cell>
        </row>
        <row r="666">
          <cell r="B666" t="str">
            <v>Depreciation/ Revenues</v>
          </cell>
          <cell r="I666">
            <v>2.5678689951580437E-2</v>
          </cell>
          <cell r="J666">
            <v>2.2786701531565184E-2</v>
          </cell>
          <cell r="K666">
            <v>2.1963053384835948E-2</v>
          </cell>
          <cell r="L666">
            <v>2.0959497610721627E-2</v>
          </cell>
          <cell r="M666">
            <v>2.0006415565162996E-2</v>
          </cell>
          <cell r="N666">
            <v>2.3022473992831128E-2</v>
          </cell>
        </row>
        <row r="667">
          <cell r="I667" t="str">
            <v/>
          </cell>
          <cell r="J667" t="str">
            <v/>
          </cell>
          <cell r="K667" t="str">
            <v/>
          </cell>
          <cell r="L667" t="str">
            <v/>
          </cell>
        </row>
        <row r="668">
          <cell r="B668" t="str">
            <v>Revenues / Invested Capital</v>
          </cell>
          <cell r="I668">
            <v>2.6637564218726517</v>
          </cell>
          <cell r="J668">
            <v>3.992519075589438</v>
          </cell>
          <cell r="K668">
            <v>3.2768565567960568</v>
          </cell>
          <cell r="L668">
            <v>3.4302446983401449</v>
          </cell>
          <cell r="M668">
            <v>3.6465993845087024</v>
          </cell>
          <cell r="N668">
            <v>3.2854476509728077</v>
          </cell>
        </row>
        <row r="669">
          <cell r="B669" t="str">
            <v>Operating Working Capital / Revs</v>
          </cell>
          <cell r="I669">
            <v>2.9323758228605626E-2</v>
          </cell>
          <cell r="J669">
            <v>2.1911680185708944E-2</v>
          </cell>
          <cell r="K669">
            <v>2.8799196713679261E-2</v>
          </cell>
          <cell r="L669">
            <v>2.9892071702019754E-2</v>
          </cell>
          <cell r="M669">
            <v>2.5761031843933711E-2</v>
          </cell>
          <cell r="N669">
            <v>2.6569851893577946E-2</v>
          </cell>
        </row>
        <row r="670">
          <cell r="B670" t="str">
            <v>Net PPE / Revs</v>
          </cell>
          <cell r="I670">
            <v>0.31166180845237745</v>
          </cell>
          <cell r="J670">
            <v>0.21015705240076202</v>
          </cell>
          <cell r="K670">
            <v>0.27933786846559144</v>
          </cell>
          <cell r="L670">
            <v>0.27282908423544772</v>
          </cell>
          <cell r="M670">
            <v>0.26176417224324589</v>
          </cell>
          <cell r="N670">
            <v>0.26466206348760191</v>
          </cell>
        </row>
        <row r="671">
          <cell r="B671" t="str">
            <v>Other assets / Revs</v>
          </cell>
          <cell r="I671">
            <v>-1.0282356781459116E-2</v>
          </cell>
          <cell r="J671">
            <v>-4.6848016396181594E-3</v>
          </cell>
          <cell r="K671">
            <v>-7.6001323024616364E-3</v>
          </cell>
          <cell r="L671">
            <v>-1.1196763965113952E-2</v>
          </cell>
          <cell r="M671">
            <v>-1.3297109756842949E-2</v>
          </cell>
          <cell r="N671">
            <v>-8.6165591848486132E-3</v>
          </cell>
        </row>
        <row r="672">
          <cell r="B672" t="str">
            <v>Goodwill / Revs</v>
          </cell>
          <cell r="I672">
            <v>4.4706490397693269E-2</v>
          </cell>
          <cell r="J672">
            <v>2.3084502908372915E-2</v>
          </cell>
          <cell r="K672">
            <v>4.6335812020094824E-3</v>
          </cell>
          <cell r="L672">
            <v>0</v>
          </cell>
          <cell r="M672">
            <v>0</v>
          </cell>
          <cell r="N672">
            <v>2.1757169630979963E-2</v>
          </cell>
        </row>
      </sheetData>
      <sheetData sheetId="17" refreshError="1">
        <row r="14">
          <cell r="B14" t="str">
            <v>Net Sales</v>
          </cell>
          <cell r="I14">
            <v>49457.48</v>
          </cell>
          <cell r="J14">
            <v>38122.07</v>
          </cell>
          <cell r="K14">
            <v>28290.55</v>
          </cell>
          <cell r="L14">
            <v>24947.46</v>
          </cell>
          <cell r="M14">
            <v>20986.75</v>
          </cell>
          <cell r="N14">
            <v>18418.72</v>
          </cell>
          <cell r="O14">
            <v>14929.436</v>
          </cell>
          <cell r="P14">
            <v>14952.014000000001</v>
          </cell>
          <cell r="Q14">
            <v>11897.559000000001</v>
          </cell>
          <cell r="R14">
            <v>11787.857</v>
          </cell>
        </row>
        <row r="595">
          <cell r="B595" t="str">
            <v>Risk Free Rate</v>
          </cell>
          <cell r="D595">
            <v>4.9729999999999996E-2</v>
          </cell>
          <cell r="I595">
            <v>4.9729999999999996E-2</v>
          </cell>
          <cell r="J595">
            <v>5.4900000000000004E-2</v>
          </cell>
          <cell r="K595">
            <v>3.9550000000000002E-2</v>
          </cell>
          <cell r="L595">
            <v>5.2999999999999999E-2</v>
          </cell>
          <cell r="M595">
            <v>0.05</v>
          </cell>
          <cell r="N595">
            <v>0.05</v>
          </cell>
          <cell r="O595">
            <v>0.05</v>
          </cell>
          <cell r="P595">
            <v>0.05</v>
          </cell>
          <cell r="Q595">
            <v>0.05</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0.55900000000000005</v>
          </cell>
          <cell r="I597">
            <v>0.59899999999999998</v>
          </cell>
          <cell r="J597">
            <v>0.502</v>
          </cell>
          <cell r="K597">
            <v>0.621</v>
          </cell>
          <cell r="L597">
            <v>0.60899999999999999</v>
          </cell>
          <cell r="M597">
            <v>0.60899999999999999</v>
          </cell>
          <cell r="N597">
            <v>0.60899999999999999</v>
          </cell>
          <cell r="O597">
            <v>0.60899999999999999</v>
          </cell>
          <cell r="P597">
            <v>0.60899999999999999</v>
          </cell>
          <cell r="Q597">
            <v>0.60899999999999999</v>
          </cell>
        </row>
        <row r="599">
          <cell r="B599" t="str">
            <v>Market Capitalization</v>
          </cell>
          <cell r="D599">
            <v>24406</v>
          </cell>
          <cell r="I599">
            <v>26455.076182260003</v>
          </cell>
          <cell r="J599">
            <v>23213.022999880002</v>
          </cell>
          <cell r="K599">
            <v>21129.346385220004</v>
          </cell>
          <cell r="L599">
            <v>13329.497919120002</v>
          </cell>
          <cell r="M599">
            <v>10455.792958080001</v>
          </cell>
          <cell r="N599">
            <v>5059.4812247966001</v>
          </cell>
          <cell r="O599">
            <v>3323.93273856</v>
          </cell>
          <cell r="P599">
            <v>3014.9258797748998</v>
          </cell>
          <cell r="Q599">
            <v>2483.0032273461002</v>
          </cell>
        </row>
        <row r="600">
          <cell r="B600" t="str">
            <v>Total Debt</v>
          </cell>
          <cell r="D600">
            <v>11928.548000000001</v>
          </cell>
          <cell r="I600">
            <v>11928.548000000001</v>
          </cell>
          <cell r="J600">
            <v>6780.9139999999998</v>
          </cell>
          <cell r="K600">
            <v>5130.1559000000007</v>
          </cell>
          <cell r="L600">
            <v>3446.1410000000005</v>
          </cell>
          <cell r="M600">
            <v>3121.0829999999996</v>
          </cell>
          <cell r="N600">
            <v>1845.4884999999999</v>
          </cell>
          <cell r="O600">
            <v>1271.7494999999999</v>
          </cell>
          <cell r="P600">
            <v>1421.4629</v>
          </cell>
          <cell r="Q600">
            <v>1270.2802000000001</v>
          </cell>
        </row>
        <row r="601">
          <cell r="B601" t="str">
            <v>Total Value</v>
          </cell>
          <cell r="D601">
            <v>36334.548000000003</v>
          </cell>
          <cell r="I601">
            <v>38383.624182260006</v>
          </cell>
          <cell r="J601">
            <v>29993.936999880003</v>
          </cell>
          <cell r="K601">
            <v>26259.502285220005</v>
          </cell>
          <cell r="L601">
            <v>16775.638919120003</v>
          </cell>
          <cell r="M601">
            <v>13576.87595808</v>
          </cell>
          <cell r="N601">
            <v>6904.9697247965996</v>
          </cell>
          <cell r="O601">
            <v>4595.6822385599999</v>
          </cell>
          <cell r="P601">
            <v>4436.3887797748994</v>
          </cell>
          <cell r="Q601">
            <v>3753.2834273461003</v>
          </cell>
        </row>
        <row r="603">
          <cell r="B603" t="str">
            <v>Kc</v>
          </cell>
          <cell r="D603">
            <v>7.7679999999999999E-2</v>
          </cell>
          <cell r="I603">
            <v>7.9680000000000001E-2</v>
          </cell>
          <cell r="J603">
            <v>0.08</v>
          </cell>
          <cell r="K603">
            <v>7.0599999999999996E-2</v>
          </cell>
          <cell r="L603">
            <v>8.3449999999999996E-2</v>
          </cell>
          <cell r="M603">
            <v>8.0450000000000008E-2</v>
          </cell>
          <cell r="N603">
            <v>8.0450000000000008E-2</v>
          </cell>
          <cell r="O603">
            <v>8.0450000000000008E-2</v>
          </cell>
          <cell r="P603">
            <v>8.0450000000000008E-2</v>
          </cell>
          <cell r="Q603">
            <v>8.0450000000000008E-2</v>
          </cell>
        </row>
        <row r="604">
          <cell r="B604" t="str">
            <v>Kd</v>
          </cell>
          <cell r="D604">
            <v>6.3924838127825789E-2</v>
          </cell>
          <cell r="I604">
            <v>6.3924838127825789E-2</v>
          </cell>
          <cell r="J604">
            <v>7.0494877239263024E-2</v>
          </cell>
          <cell r="K604">
            <v>6.6522344866751501E-2</v>
          </cell>
          <cell r="L604">
            <v>8.6611981343769726E-2</v>
          </cell>
          <cell r="M604">
            <v>6.87980742581982E-2</v>
          </cell>
          <cell r="N604">
            <v>9.8618875165030831E-2</v>
          </cell>
          <cell r="O604">
            <v>0.10451830332938995</v>
          </cell>
          <cell r="P604">
            <v>0.1023087552970957</v>
          </cell>
          <cell r="Q604">
            <v>7.6630305660121287E-2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6.4769661645440027E-2</v>
          </cell>
          <cell r="I607">
            <v>6.683732515774711E-2</v>
          </cell>
          <cell r="J607">
            <v>7.1476234013526707E-2</v>
          </cell>
          <cell r="K607">
            <v>6.4604950861973987E-2</v>
          </cell>
          <cell r="L607">
            <v>7.6982633423198915E-2</v>
          </cell>
          <cell r="M607">
            <v>7.1445246054579928E-2</v>
          </cell>
          <cell r="N607">
            <v>7.4762857059462826E-2</v>
          </cell>
          <cell r="O607">
            <v>7.5541134220352718E-2</v>
          </cell>
          <cell r="P607">
            <v>7.4341466314100865E-2</v>
          </cell>
          <cell r="Q607">
            <v>6.8783184280473447E-2</v>
          </cell>
        </row>
      </sheetData>
      <sheetData sheetId="18" refreshError="1">
        <row r="82">
          <cell r="Z82" t="str">
            <v>Mid-Year ROIC w/o GW</v>
          </cell>
          <cell r="AD82">
            <v>0.1381124890241377</v>
          </cell>
          <cell r="AE82">
            <v>0.12659203329896121</v>
          </cell>
          <cell r="AF82">
            <v>0.13303292268065631</v>
          </cell>
          <cell r="AG82">
            <v>0.116067232370589</v>
          </cell>
          <cell r="AH82">
            <v>9.3822785452731094E-2</v>
          </cell>
          <cell r="AI82">
            <v>0.2367321582964311</v>
          </cell>
        </row>
        <row r="83">
          <cell r="Z83" t="str">
            <v>Mid-Year ROIC w/  NGW</v>
          </cell>
          <cell r="AD83">
            <v>0.12396329371996936</v>
          </cell>
          <cell r="AE83">
            <v>0.12400286232162142</v>
          </cell>
          <cell r="AF83">
            <v>0.12972266402022298</v>
          </cell>
          <cell r="AG83">
            <v>0.11251519686125339</v>
          </cell>
          <cell r="AH83">
            <v>9.1740835379835725E-2</v>
          </cell>
          <cell r="AI83">
            <v>0.23456883105773127</v>
          </cell>
        </row>
        <row r="84">
          <cell r="Z84" t="str">
            <v>Mid-Year ROIC w/ GW</v>
          </cell>
          <cell r="AD84">
            <v>8.1976290354289535E-2</v>
          </cell>
          <cell r="AE84">
            <v>8.3576478046175656E-2</v>
          </cell>
          <cell r="AF84">
            <v>8.8089246089015236E-2</v>
          </cell>
          <cell r="AG84">
            <v>9.1667606066751658E-2</v>
          </cell>
          <cell r="AH84">
            <v>9.1740835379835725E-2</v>
          </cell>
          <cell r="AI84">
            <v>0.23456883105773127</v>
          </cell>
        </row>
      </sheetData>
      <sheetData sheetId="19" refreshError="1">
        <row r="637">
          <cell r="B637" t="str">
            <v>ROIC</v>
          </cell>
          <cell r="I637">
            <v>0.12396329371996938</v>
          </cell>
          <cell r="J637">
            <v>0.12400286232162139</v>
          </cell>
          <cell r="K637">
            <v>0.12972266402022295</v>
          </cell>
          <cell r="L637">
            <v>0.12535418717316302</v>
          </cell>
        </row>
        <row r="639">
          <cell r="B639" t="str">
            <v>PreTax ROIC</v>
          </cell>
          <cell r="I639">
            <v>0.16431342385190931</v>
          </cell>
          <cell r="J639">
            <v>0.17260514547217026</v>
          </cell>
          <cell r="K639">
            <v>0.15825636675079008</v>
          </cell>
          <cell r="L639">
            <v>0.16545643193742143</v>
          </cell>
        </row>
        <row r="640">
          <cell r="B640" t="str">
            <v>Cash Tax Rate on EBITA</v>
          </cell>
          <cell r="I640">
            <v>0.24556806854871621</v>
          </cell>
          <cell r="J640">
            <v>0.28158073166124231</v>
          </cell>
          <cell r="K640">
            <v>0.1803005042792358</v>
          </cell>
          <cell r="L640">
            <v>0.24237344112089773</v>
          </cell>
        </row>
        <row r="641">
          <cell r="I641" t="str">
            <v/>
          </cell>
          <cell r="J641" t="str">
            <v/>
          </cell>
          <cell r="K641" t="str">
            <v/>
          </cell>
          <cell r="L641" t="str">
            <v/>
          </cell>
        </row>
        <row r="642">
          <cell r="B642" t="str">
            <v>EBITA / Revenues</v>
          </cell>
          <cell r="I642">
            <v>5.2050695357919514E-2</v>
          </cell>
          <cell r="J642">
            <v>4.9516746504807849E-2</v>
          </cell>
          <cell r="K642">
            <v>4.6828667186950015E-2</v>
          </cell>
          <cell r="L642">
            <v>4.9942011369323969E-2</v>
          </cell>
        </row>
        <row r="643">
          <cell r="B643" t="str">
            <v>COGS / Revenues</v>
          </cell>
          <cell r="I643">
            <v>0.75093173706358474</v>
          </cell>
          <cell r="J643">
            <v>0.72808894645050748</v>
          </cell>
          <cell r="K643">
            <v>0.74089490043453676</v>
          </cell>
          <cell r="L643">
            <v>0.74096573124117671</v>
          </cell>
        </row>
        <row r="644">
          <cell r="B644" t="str">
            <v>SG&amp;A / Revenues</v>
          </cell>
          <cell r="I644">
            <v>0.17564491434181645</v>
          </cell>
          <cell r="J644">
            <v>0.19723855317297695</v>
          </cell>
          <cell r="K644">
            <v>0.18753212412010187</v>
          </cell>
          <cell r="L644">
            <v>0.18565172294618715</v>
          </cell>
        </row>
        <row r="645">
          <cell r="B645" t="str">
            <v>Other Operating Expenses / Revenues</v>
          </cell>
          <cell r="I645">
            <v>8.6482370752826522E-17</v>
          </cell>
          <cell r="J645">
            <v>2.7042604302040864E-16</v>
          </cell>
          <cell r="K645">
            <v>0</v>
          </cell>
          <cell r="L645">
            <v>1.2588580370352259E-16</v>
          </cell>
        </row>
        <row r="646">
          <cell r="B646" t="str">
            <v>Depreciation/ Revenues</v>
          </cell>
          <cell r="I646">
            <v>2.1372653236679261E-2</v>
          </cell>
          <cell r="J646">
            <v>2.5155753871707386E-2</v>
          </cell>
          <cell r="K646">
            <v>2.4744308258411382E-2</v>
          </cell>
          <cell r="L646">
            <v>2.3440534443311952E-2</v>
          </cell>
        </row>
        <row r="647">
          <cell r="I647" t="str">
            <v/>
          </cell>
          <cell r="J647" t="str">
            <v/>
          </cell>
          <cell r="K647" t="str">
            <v/>
          </cell>
          <cell r="L647" t="str">
            <v/>
          </cell>
        </row>
        <row r="648">
          <cell r="B648" t="str">
            <v>Revenues / Invested Capital</v>
          </cell>
          <cell r="I648">
            <v>3.1567959413804259</v>
          </cell>
          <cell r="J648">
            <v>3.4857933458009218</v>
          </cell>
          <cell r="K648">
            <v>3.3794762109926584</v>
          </cell>
          <cell r="L648">
            <v>3.3129709317044091</v>
          </cell>
        </row>
        <row r="649">
          <cell r="B649" t="str">
            <v>Operating Working Capital / Revs</v>
          </cell>
          <cell r="I649">
            <v>6.3043985951403711E-3</v>
          </cell>
          <cell r="J649">
            <v>1.5800229937778757E-3</v>
          </cell>
          <cell r="K649">
            <v>3.7403492392480927E-3</v>
          </cell>
          <cell r="L649">
            <v>4.1240143209680764E-3</v>
          </cell>
        </row>
        <row r="650">
          <cell r="B650" t="str">
            <v>Net PPE / Revs</v>
          </cell>
          <cell r="I650">
            <v>0.3026284582964805</v>
          </cell>
          <cell r="J650">
            <v>0.30753104641031564</v>
          </cell>
          <cell r="K650">
            <v>0.31835711549680085</v>
          </cell>
          <cell r="L650">
            <v>0.30808171302065279</v>
          </cell>
        </row>
        <row r="651">
          <cell r="B651" t="str">
            <v>Other assets / Revs</v>
          </cell>
          <cell r="I651">
            <v>-2.4608775052833265E-2</v>
          </cell>
          <cell r="J651">
            <v>-2.8099825114428469E-2</v>
          </cell>
          <cell r="K651">
            <v>-3.355659752108036E-2</v>
          </cell>
          <cell r="L651">
            <v>-2.7942032500187713E-2</v>
          </cell>
        </row>
        <row r="652">
          <cell r="B652" t="str">
            <v>Goodwill / Revs</v>
          </cell>
          <cell r="I652">
            <v>3.2452807947351947E-2</v>
          </cell>
          <cell r="J652">
            <v>5.8674948658349359E-3</v>
          </cell>
          <cell r="K652">
            <v>7.362976329551742E-3</v>
          </cell>
          <cell r="L652">
            <v>1.7580185052053981E-2</v>
          </cell>
        </row>
        <row r="655">
          <cell r="I655" t="str">
            <v>12/2000</v>
          </cell>
          <cell r="J655" t="str">
            <v>12/1999</v>
          </cell>
          <cell r="K655" t="str">
            <v>12/1998</v>
          </cell>
          <cell r="L655" t="str">
            <v>12/1997</v>
          </cell>
          <cell r="M655" t="str">
            <v>12/1996</v>
          </cell>
          <cell r="N655" t="str">
            <v>Average</v>
          </cell>
        </row>
        <row r="656">
          <cell r="M656" t="str">
            <v>=</v>
          </cell>
        </row>
        <row r="657">
          <cell r="B657" t="str">
            <v>ROIC</v>
          </cell>
          <cell r="I657">
            <v>0.12396329371996938</v>
          </cell>
          <cell r="J657">
            <v>0.12400286232162139</v>
          </cell>
          <cell r="K657">
            <v>0.12972266402022295</v>
          </cell>
          <cell r="L657">
            <v>0.1125151968612534</v>
          </cell>
          <cell r="M657">
            <v>9.1740835379835725E-2</v>
          </cell>
          <cell r="N657">
            <v>0.11961095987328971</v>
          </cell>
        </row>
        <row r="658">
          <cell r="I658" t="str">
            <v>=</v>
          </cell>
          <cell r="J658" t="str">
            <v>=</v>
          </cell>
          <cell r="K658" t="str">
            <v>=</v>
          </cell>
          <cell r="L658" t="str">
            <v>=</v>
          </cell>
          <cell r="M658" t="str">
            <v>=</v>
          </cell>
        </row>
        <row r="659">
          <cell r="B659" t="str">
            <v>PreTax ROIC</v>
          </cell>
          <cell r="I659">
            <v>0.16431342385190931</v>
          </cell>
          <cell r="J659">
            <v>0.17260514547217026</v>
          </cell>
          <cell r="K659">
            <v>0.15825636675079008</v>
          </cell>
          <cell r="L659">
            <v>0.1627431067040879</v>
          </cell>
          <cell r="M659">
            <v>0.1590271768234785</v>
          </cell>
          <cell r="N659">
            <v>0.16432143727073956</v>
          </cell>
        </row>
        <row r="660">
          <cell r="B660" t="str">
            <v>Cash Tax Rate on EBITA</v>
          </cell>
          <cell r="I660">
            <v>0.24556806854871621</v>
          </cell>
          <cell r="J660">
            <v>0.28158073166124231</v>
          </cell>
          <cell r="K660">
            <v>0.1803005042792358</v>
          </cell>
          <cell r="L660">
            <v>0.30863310194859911</v>
          </cell>
          <cell r="M660">
            <v>0.42311221759492823</v>
          </cell>
          <cell r="N660">
            <v>0.27209156723589212</v>
          </cell>
        </row>
        <row r="661">
          <cell r="I661" t="str">
            <v/>
          </cell>
          <cell r="J661" t="str">
            <v/>
          </cell>
          <cell r="K661" t="str">
            <v/>
          </cell>
          <cell r="L661" t="str">
            <v/>
          </cell>
        </row>
        <row r="662">
          <cell r="B662" t="str">
            <v>EBITA / Revenues</v>
          </cell>
          <cell r="I662">
            <v>5.2050695357919514E-2</v>
          </cell>
          <cell r="J662">
            <v>4.9516746504807849E-2</v>
          </cell>
          <cell r="K662">
            <v>4.6828667186950015E-2</v>
          </cell>
          <cell r="L662">
            <v>4.3570651809895604E-2</v>
          </cell>
          <cell r="M662">
            <v>4.1727537963302967E-2</v>
          </cell>
          <cell r="N662">
            <v>4.7894202275065183E-2</v>
          </cell>
        </row>
        <row r="663">
          <cell r="B663" t="str">
            <v>COGS / Revenues</v>
          </cell>
          <cell r="I663">
            <v>0.75093173706358474</v>
          </cell>
          <cell r="J663">
            <v>0.72808894645050748</v>
          </cell>
          <cell r="K663">
            <v>0.74089490043453676</v>
          </cell>
          <cell r="L663">
            <v>0.74812358378931665</v>
          </cell>
          <cell r="M663">
            <v>0.76021929087558593</v>
          </cell>
          <cell r="N663">
            <v>0.74456662347197122</v>
          </cell>
        </row>
        <row r="664">
          <cell r="B664" t="str">
            <v>SG&amp;A / Revenues</v>
          </cell>
          <cell r="I664">
            <v>0.17564491434181645</v>
          </cell>
          <cell r="J664">
            <v>0.19723855317297695</v>
          </cell>
          <cell r="K664">
            <v>0.18753212412010187</v>
          </cell>
          <cell r="L664">
            <v>0.18547896119116239</v>
          </cell>
          <cell r="M664">
            <v>0.1758338112316318</v>
          </cell>
          <cell r="N664">
            <v>0.18435165853103991</v>
          </cell>
        </row>
        <row r="665">
          <cell r="B665" t="str">
            <v>Other Operating Expenses / Revenues</v>
          </cell>
          <cell r="I665">
            <v>8.6482370752826522E-17</v>
          </cell>
          <cell r="J665">
            <v>2.7042604302040864E-16</v>
          </cell>
          <cell r="K665">
            <v>0</v>
          </cell>
          <cell r="L665">
            <v>0</v>
          </cell>
          <cell r="M665">
            <v>0</v>
          </cell>
          <cell r="N665">
            <v>9.0148406205666176E-17</v>
          </cell>
        </row>
        <row r="666">
          <cell r="B666" t="str">
            <v>Depreciation/ Revenues</v>
          </cell>
          <cell r="I666">
            <v>2.1372653236679261E-2</v>
          </cell>
          <cell r="J666">
            <v>2.5155753871707386E-2</v>
          </cell>
          <cell r="K666">
            <v>2.4744308258411382E-2</v>
          </cell>
          <cell r="L666">
            <v>2.2826803209625351E-2</v>
          </cell>
          <cell r="M666">
            <v>2.2219359929479314E-2</v>
          </cell>
          <cell r="N666">
            <v>2.31875157219236E-2</v>
          </cell>
        </row>
        <row r="667">
          <cell r="I667" t="str">
            <v/>
          </cell>
          <cell r="J667" t="str">
            <v/>
          </cell>
          <cell r="K667" t="str">
            <v/>
          </cell>
          <cell r="L667" t="str">
            <v/>
          </cell>
        </row>
        <row r="668">
          <cell r="B668" t="str">
            <v>Revenues / Invested Capital</v>
          </cell>
          <cell r="I668">
            <v>3.1567959413804259</v>
          </cell>
          <cell r="J668">
            <v>3.4857933458009218</v>
          </cell>
          <cell r="K668">
            <v>3.3794762109926584</v>
          </cell>
          <cell r="L668">
            <v>3.7351542826156732</v>
          </cell>
          <cell r="M668">
            <v>3.8110845879125197</v>
          </cell>
          <cell r="N668">
            <v>3.4309254453599918</v>
          </cell>
        </row>
        <row r="669">
          <cell r="B669" t="str">
            <v>Operating Working Capital / Revs</v>
          </cell>
          <cell r="I669">
            <v>6.3043985951403711E-3</v>
          </cell>
          <cell r="J669">
            <v>1.5800229937778757E-3</v>
          </cell>
          <cell r="K669">
            <v>3.7403492392480927E-3</v>
          </cell>
          <cell r="L669">
            <v>-1.50057821781928E-3</v>
          </cell>
          <cell r="M669">
            <v>-3.125502372113773E-3</v>
          </cell>
          <cell r="N669">
            <v>2.3165031870790486E-3</v>
          </cell>
        </row>
        <row r="670">
          <cell r="B670" t="str">
            <v>Net PPE / Revs</v>
          </cell>
          <cell r="I670">
            <v>0.3026284582964805</v>
          </cell>
          <cell r="J670">
            <v>0.30753104641031564</v>
          </cell>
          <cell r="K670">
            <v>0.31835711549680085</v>
          </cell>
          <cell r="L670">
            <v>0.29591635837161406</v>
          </cell>
          <cell r="M670">
            <v>0.29099995788584265</v>
          </cell>
          <cell r="N670">
            <v>0.30399044237978928</v>
          </cell>
        </row>
        <row r="671">
          <cell r="B671" t="str">
            <v>Other assets / Revs</v>
          </cell>
          <cell r="I671">
            <v>-2.4608775052833265E-2</v>
          </cell>
          <cell r="J671">
            <v>-2.8099825114428469E-2</v>
          </cell>
          <cell r="K671">
            <v>-3.355659752108036E-2</v>
          </cell>
          <cell r="L671">
            <v>-3.4882527118993277E-2</v>
          </cell>
          <cell r="M671">
            <v>-3.1304511179672888E-2</v>
          </cell>
          <cell r="N671">
            <v>-2.9448266860134943E-2</v>
          </cell>
        </row>
        <row r="672">
          <cell r="B672" t="str">
            <v>Goodwill / Revs</v>
          </cell>
          <cell r="I672">
            <v>3.2452807947351947E-2</v>
          </cell>
          <cell r="J672">
            <v>5.8674948658349359E-3</v>
          </cell>
          <cell r="K672">
            <v>7.362976329551742E-3</v>
          </cell>
          <cell r="L672">
            <v>8.1933050498928552E-3</v>
          </cell>
          <cell r="M672">
            <v>5.8225523246810485E-3</v>
          </cell>
          <cell r="N672">
            <v>1.4607870457838854E-2</v>
          </cell>
        </row>
      </sheetData>
      <sheetData sheetId="20" refreshError="1">
        <row r="14">
          <cell r="B14" t="str">
            <v>Net Sales</v>
          </cell>
          <cell r="I14">
            <v>4932.0950000000003</v>
          </cell>
          <cell r="J14">
            <v>4206.2470000000003</v>
          </cell>
          <cell r="K14">
            <v>3552.181</v>
          </cell>
          <cell r="L14">
            <v>3226.4740000000002</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0.61399999999999999</v>
          </cell>
          <cell r="I597">
            <v>0.79400000000000004</v>
          </cell>
          <cell r="J597">
            <v>0.61299999999999999</v>
          </cell>
          <cell r="K597">
            <v>0.91</v>
          </cell>
          <cell r="L597">
            <v>1.0429999999999999</v>
          </cell>
          <cell r="M597">
            <v>1.0429999999999999</v>
          </cell>
          <cell r="N597">
            <v>1.0429999999999999</v>
          </cell>
          <cell r="O597">
            <v>1.0429999999999999</v>
          </cell>
          <cell r="P597">
            <v>1.0429999999999999</v>
          </cell>
        </row>
        <row r="599">
          <cell r="B599" t="str">
            <v>Market Capitalization</v>
          </cell>
          <cell r="D599">
            <v>3566</v>
          </cell>
          <cell r="I599">
            <v>2780.761485</v>
          </cell>
          <cell r="J599">
            <v>2684.3129300000001</v>
          </cell>
          <cell r="K599">
            <v>1709.0654825000001</v>
          </cell>
          <cell r="L599">
            <v>1176.694745625</v>
          </cell>
          <cell r="M599" t="e">
            <v>#VALUE!</v>
          </cell>
          <cell r="N599" t="e">
            <v>#VALUE!</v>
          </cell>
          <cell r="O599" t="e">
            <v>#VALUE!</v>
          </cell>
          <cell r="P599" t="e">
            <v>#VALUE!</v>
          </cell>
        </row>
        <row r="600">
          <cell r="B600" t="str">
            <v>Total Debt</v>
          </cell>
          <cell r="D600">
            <v>2.0680000000000001</v>
          </cell>
          <cell r="I600">
            <v>2.0680000000000001</v>
          </cell>
          <cell r="J600">
            <v>2.27</v>
          </cell>
          <cell r="K600">
            <v>32.450000000000003</v>
          </cell>
          <cell r="L600">
            <v>45.115000000000002</v>
          </cell>
          <cell r="M600" t="e">
            <v>#VALUE!</v>
          </cell>
          <cell r="N600" t="e">
            <v>#VALUE!</v>
          </cell>
          <cell r="O600" t="e">
            <v>#VALUE!</v>
          </cell>
          <cell r="P600" t="e">
            <v>#VALUE!</v>
          </cell>
        </row>
        <row r="601">
          <cell r="B601" t="str">
            <v>Total Value</v>
          </cell>
          <cell r="D601">
            <v>3568.0680000000002</v>
          </cell>
          <cell r="I601">
            <v>2782.8294850000002</v>
          </cell>
          <cell r="J601">
            <v>2686.58293</v>
          </cell>
          <cell r="K601">
            <v>1741.5154825000002</v>
          </cell>
          <cell r="L601">
            <v>1221.809745625</v>
          </cell>
          <cell r="M601" t="e">
            <v>#VALUE!</v>
          </cell>
          <cell r="N601" t="e">
            <v>#VALUE!</v>
          </cell>
          <cell r="O601" t="e">
            <v>#VALUE!</v>
          </cell>
          <cell r="P601" t="e">
            <v>#VALUE!</v>
          </cell>
        </row>
        <row r="603">
          <cell r="B603" t="str">
            <v>Kc</v>
          </cell>
          <cell r="D603">
            <v>8.1699999999999995E-2</v>
          </cell>
          <cell r="I603">
            <v>9.0700000000000003E-2</v>
          </cell>
          <cell r="J603">
            <v>9.4949999999999993E-2</v>
          </cell>
          <cell r="K603">
            <v>9.2800000000000007E-2</v>
          </cell>
          <cell r="L603">
            <v>0.10994999999999999</v>
          </cell>
          <cell r="M603">
            <v>0.11625000000000001</v>
          </cell>
          <cell r="N603">
            <v>0.11625000000000001</v>
          </cell>
          <cell r="O603">
            <v>0.11625000000000001</v>
          </cell>
          <cell r="P603">
            <v>0.11625000000000001</v>
          </cell>
        </row>
        <row r="604">
          <cell r="B604" t="str">
            <v>Kd</v>
          </cell>
          <cell r="D604">
            <v>3.5299806576402318E-2</v>
          </cell>
          <cell r="I604">
            <v>3.5299806576402318E-2</v>
          </cell>
          <cell r="J604">
            <v>0.11453744493392071</v>
          </cell>
          <cell r="K604">
            <v>1.3805855161787364E-2</v>
          </cell>
          <cell r="L604">
            <v>0.2038346536009166</v>
          </cell>
          <cell r="M604" t="e">
            <v>#VALUE!</v>
          </cell>
          <cell r="N604" t="e">
            <v>#VALUE!</v>
          </cell>
          <cell r="O604" t="e">
            <v>#VALUE!</v>
          </cell>
          <cell r="P604" t="e">
            <v>#VALUE!</v>
          </cell>
        </row>
        <row r="605">
          <cell r="B605" t="str">
            <v>Tax Rate</v>
          </cell>
          <cell r="D605">
            <v>0.4</v>
          </cell>
          <cell r="I605">
            <v>0.4</v>
          </cell>
          <cell r="J605">
            <v>0.4</v>
          </cell>
          <cell r="K605">
            <v>0.4</v>
          </cell>
          <cell r="L605">
            <v>0.4</v>
          </cell>
          <cell r="M605">
            <v>0.4</v>
          </cell>
          <cell r="N605">
            <v>1.4</v>
          </cell>
          <cell r="O605">
            <v>2.4</v>
          </cell>
          <cell r="P605">
            <v>3.4</v>
          </cell>
        </row>
        <row r="607">
          <cell r="B607" t="str">
            <v>WACC</v>
          </cell>
          <cell r="D607">
            <v>8.166492342634725E-2</v>
          </cell>
          <cell r="I607">
            <v>9.0648337617962246E-2</v>
          </cell>
          <cell r="J607">
            <v>9.4927839321714141E-2</v>
          </cell>
          <cell r="K607">
            <v>9.1225187701424876E-2</v>
          </cell>
          <cell r="L607">
            <v>0.11040604971667514</v>
          </cell>
          <cell r="M607" t="e">
            <v>#VALUE!</v>
          </cell>
          <cell r="N607" t="e">
            <v>#VALUE!</v>
          </cell>
          <cell r="O607" t="e">
            <v>#VALUE!</v>
          </cell>
          <cell r="P607" t="e">
            <v>#VALUE!</v>
          </cell>
        </row>
      </sheetData>
      <sheetData sheetId="21" refreshError="1">
        <row r="82">
          <cell r="Z82" t="str">
            <v>Mid-Year ROIC w/o GW</v>
          </cell>
          <cell r="AD82">
            <v>0.1238009169079537</v>
          </cell>
          <cell r="AE82">
            <v>0.11847712615564844</v>
          </cell>
          <cell r="AF82">
            <v>0.10621290751563377</v>
          </cell>
          <cell r="AG82">
            <v>0.2040328949586401</v>
          </cell>
          <cell r="AH82" t="e">
            <v>#DIV/0!</v>
          </cell>
          <cell r="AI82" t="e">
            <v>#DIV/0!</v>
          </cell>
        </row>
        <row r="83">
          <cell r="Z83" t="str">
            <v>Mid-Year ROIC w/  NGW</v>
          </cell>
          <cell r="AD83">
            <v>0.1238009169079537</v>
          </cell>
          <cell r="AE83">
            <v>0.11847712615564844</v>
          </cell>
          <cell r="AF83">
            <v>0.10621290751563377</v>
          </cell>
          <cell r="AG83">
            <v>0.2040328949586401</v>
          </cell>
          <cell r="AH83" t="e">
            <v>#DIV/0!</v>
          </cell>
          <cell r="AI83" t="e">
            <v>#DIV/0!</v>
          </cell>
        </row>
        <row r="84">
          <cell r="Z84" t="str">
            <v>Mid-Year ROIC w/ GW</v>
          </cell>
          <cell r="AD84">
            <v>0.1238009169079537</v>
          </cell>
          <cell r="AE84">
            <v>0.11847712615564844</v>
          </cell>
          <cell r="AF84">
            <v>0.10621290751563377</v>
          </cell>
          <cell r="AG84">
            <v>0.2040328949586401</v>
          </cell>
          <cell r="AH84" t="e">
            <v>#DIV/0!</v>
          </cell>
          <cell r="AI84" t="e">
            <v>#DIV/0!</v>
          </cell>
        </row>
      </sheetData>
      <sheetData sheetId="22" refreshError="1">
        <row r="637">
          <cell r="B637" t="str">
            <v>ROIC</v>
          </cell>
          <cell r="I637">
            <v>0.12380091690795375</v>
          </cell>
          <cell r="J637">
            <v>0.11847712615564844</v>
          </cell>
          <cell r="K637">
            <v>0.10621290751563378</v>
          </cell>
          <cell r="L637">
            <v>0.11682699806402297</v>
          </cell>
        </row>
        <row r="639">
          <cell r="B639" t="str">
            <v>PreTax ROIC</v>
          </cell>
          <cell r="I639">
            <v>0.20188380447637636</v>
          </cell>
          <cell r="J639">
            <v>0.19247520608770213</v>
          </cell>
          <cell r="K639">
            <v>0.17025186940157833</v>
          </cell>
          <cell r="L639">
            <v>0.18939587015013704</v>
          </cell>
        </row>
        <row r="640">
          <cell r="B640" t="str">
            <v>Cash Tax Rate on EBITA</v>
          </cell>
          <cell r="I640">
            <v>0.38677142909479673</v>
          </cell>
          <cell r="J640">
            <v>0.38445512768193213</v>
          </cell>
          <cell r="K640">
            <v>0.37614248883748747</v>
          </cell>
          <cell r="L640">
            <v>0.38315973853383173</v>
          </cell>
        </row>
        <row r="641">
          <cell r="I641" t="str">
            <v/>
          </cell>
          <cell r="J641" t="str">
            <v/>
          </cell>
          <cell r="K641" t="str">
            <v/>
          </cell>
          <cell r="L641" t="str">
            <v/>
          </cell>
        </row>
        <row r="642">
          <cell r="B642" t="str">
            <v>EBITA / Revenues</v>
          </cell>
          <cell r="I642">
            <v>5.3474689359683712E-2</v>
          </cell>
          <cell r="J642">
            <v>5.2478876305760369E-2</v>
          </cell>
          <cell r="K642">
            <v>4.9685932796885587E-2</v>
          </cell>
          <cell r="L642">
            <v>5.2084125334337976E-2</v>
          </cell>
        </row>
        <row r="643">
          <cell r="B643" t="str">
            <v>COGS / Revenues</v>
          </cell>
          <cell r="I643">
            <v>0.87599651790770239</v>
          </cell>
          <cell r="J643">
            <v>0.87468998161888767</v>
          </cell>
          <cell r="K643">
            <v>0.87640891216665284</v>
          </cell>
          <cell r="L643">
            <v>0.87567890173900198</v>
          </cell>
        </row>
        <row r="644">
          <cell r="B644" t="str">
            <v>SG&amp;A / Revenues</v>
          </cell>
          <cell r="I644">
            <v>5.766934862214966E-2</v>
          </cell>
          <cell r="J644">
            <v>5.9514758134988931E-2</v>
          </cell>
          <cell r="K644">
            <v>6.0224264338605858E-2</v>
          </cell>
          <cell r="L644">
            <v>5.8996147469742362E-2</v>
          </cell>
        </row>
        <row r="645">
          <cell r="B645" t="str">
            <v>Other Operating Expenses / Revenues</v>
          </cell>
          <cell r="I645">
            <v>1.7175257167593081E-3</v>
          </cell>
          <cell r="J645">
            <v>2.2671041429568922E-3</v>
          </cell>
          <cell r="K645">
            <v>2.1797875727616357E-3</v>
          </cell>
          <cell r="L645">
            <v>2.02907319107337E-3</v>
          </cell>
        </row>
        <row r="646">
          <cell r="B646" t="str">
            <v>Depreciation/ Revenues</v>
          </cell>
          <cell r="I646">
            <v>1.1141918393704906E-2</v>
          </cell>
          <cell r="J646">
            <v>1.1049279797406095E-2</v>
          </cell>
          <cell r="K646">
            <v>1.1501103125094132E-2</v>
          </cell>
          <cell r="L646">
            <v>1.1211752265844362E-2</v>
          </cell>
        </row>
        <row r="647">
          <cell r="I647" t="str">
            <v/>
          </cell>
          <cell r="J647" t="str">
            <v/>
          </cell>
          <cell r="K647" t="str">
            <v/>
          </cell>
          <cell r="L647" t="str">
            <v/>
          </cell>
        </row>
        <row r="648">
          <cell r="B648" t="str">
            <v>Revenues / Invested Capital</v>
          </cell>
          <cell r="I648">
            <v>3.7753151424304123</v>
          </cell>
          <cell r="J648">
            <v>3.6676701110418972</v>
          </cell>
          <cell r="K648">
            <v>3.4265607953374291</v>
          </cell>
          <cell r="L648">
            <v>3.6363454110896303</v>
          </cell>
        </row>
        <row r="649">
          <cell r="B649" t="str">
            <v>Operating Working Capital / Revs</v>
          </cell>
          <cell r="I649">
            <v>3.1818527029540834E-2</v>
          </cell>
          <cell r="J649">
            <v>2.8858980123058351E-2</v>
          </cell>
          <cell r="K649">
            <v>3.296875933075516E-2</v>
          </cell>
          <cell r="L649">
            <v>3.1159550880898928E-2</v>
          </cell>
        </row>
        <row r="650">
          <cell r="B650" t="str">
            <v>Net PPE / Revs</v>
          </cell>
          <cell r="I650">
            <v>0.23879993654863904</v>
          </cell>
          <cell r="J650">
            <v>0.24978269728186056</v>
          </cell>
          <cell r="K650">
            <v>0.26579138985117512</v>
          </cell>
          <cell r="L650">
            <v>0.24999527751051165</v>
          </cell>
        </row>
        <row r="651">
          <cell r="B651" t="str">
            <v>Other assets / Revs</v>
          </cell>
          <cell r="I651">
            <v>-5.7399137688953685E-3</v>
          </cell>
          <cell r="J651">
            <v>-5.989020616240558E-3</v>
          </cell>
          <cell r="K651">
            <v>-6.9223386983940293E-3</v>
          </cell>
          <cell r="L651">
            <v>-6.153450098155923E-3</v>
          </cell>
        </row>
        <row r="652">
          <cell r="B652" t="str">
            <v>Goodwill / Revs</v>
          </cell>
          <cell r="I652">
            <v>0</v>
          </cell>
          <cell r="J652">
            <v>0</v>
          </cell>
          <cell r="K652">
            <v>0</v>
          </cell>
          <cell r="L652">
            <v>0</v>
          </cell>
        </row>
        <row r="655">
          <cell r="I655" t="str">
            <v xml:space="preserve"> 1/2001</v>
          </cell>
          <cell r="J655" t="str">
            <v xml:space="preserve"> 1/2000</v>
          </cell>
          <cell r="K655" t="str">
            <v xml:space="preserve"> 1/1999</v>
          </cell>
          <cell r="L655" t="str">
            <v xml:space="preserve"> 1/1998</v>
          </cell>
          <cell r="M655" t="str">
            <v xml:space="preserve"> </v>
          </cell>
          <cell r="N655" t="str">
            <v>Average</v>
          </cell>
        </row>
        <row r="656">
          <cell r="M656" t="str">
            <v>=</v>
          </cell>
        </row>
        <row r="657">
          <cell r="B657" t="str">
            <v>ROIC</v>
          </cell>
          <cell r="I657">
            <v>0.12380091690795375</v>
          </cell>
          <cell r="J657">
            <v>0.11847712615564844</v>
          </cell>
          <cell r="K657">
            <v>0.10621290751563378</v>
          </cell>
          <cell r="L657" t="e">
            <v>#VALUE!</v>
          </cell>
          <cell r="M657" t="e">
            <v>#VALUE!</v>
          </cell>
          <cell r="N657" t="e">
            <v>#VALUE!</v>
          </cell>
        </row>
        <row r="658">
          <cell r="I658" t="str">
            <v>=</v>
          </cell>
          <cell r="J658" t="str">
            <v>=</v>
          </cell>
          <cell r="K658" t="str">
            <v>=</v>
          </cell>
          <cell r="L658" t="str">
            <v>=</v>
          </cell>
          <cell r="M658" t="str">
            <v>=</v>
          </cell>
        </row>
        <row r="659">
          <cell r="B659" t="str">
            <v>PreTax ROIC</v>
          </cell>
          <cell r="I659">
            <v>0.20188380447637636</v>
          </cell>
          <cell r="J659">
            <v>0.19247520608770213</v>
          </cell>
          <cell r="K659">
            <v>0.17025186940157833</v>
          </cell>
          <cell r="L659" t="e">
            <v>#VALUE!</v>
          </cell>
          <cell r="M659" t="e">
            <v>#VALUE!</v>
          </cell>
          <cell r="N659" t="e">
            <v>#VALUE!</v>
          </cell>
        </row>
        <row r="660">
          <cell r="B660" t="str">
            <v>Cash Tax Rate on EBITA</v>
          </cell>
          <cell r="I660">
            <v>0.38677142909479673</v>
          </cell>
          <cell r="J660">
            <v>0.38445512768193213</v>
          </cell>
          <cell r="K660">
            <v>0.37614248883748747</v>
          </cell>
          <cell r="L660">
            <v>0.35880575339975346</v>
          </cell>
          <cell r="M660" t="e">
            <v>#VALUE!</v>
          </cell>
          <cell r="N660" t="e">
            <v>#VALUE!</v>
          </cell>
        </row>
        <row r="661">
          <cell r="I661" t="str">
            <v/>
          </cell>
          <cell r="J661" t="str">
            <v/>
          </cell>
          <cell r="K661" t="str">
            <v/>
          </cell>
          <cell r="L661" t="str">
            <v/>
          </cell>
        </row>
        <row r="662">
          <cell r="B662" t="str">
            <v>EBITA / Revenues</v>
          </cell>
          <cell r="I662">
            <v>5.3474689359683712E-2</v>
          </cell>
          <cell r="J662">
            <v>5.2478876305760369E-2</v>
          </cell>
          <cell r="K662">
            <v>4.9685932796885587E-2</v>
          </cell>
          <cell r="L662">
            <v>4.7940843807766371E-2</v>
          </cell>
          <cell r="M662" t="e">
            <v>#VALUE!</v>
          </cell>
          <cell r="N662" t="e">
            <v>#VALUE!</v>
          </cell>
        </row>
        <row r="663">
          <cell r="B663" t="str">
            <v>COGS / Revenues</v>
          </cell>
          <cell r="I663">
            <v>0.87599651790770239</v>
          </cell>
          <cell r="J663">
            <v>0.87468998161888767</v>
          </cell>
          <cell r="K663">
            <v>0.87640891216665284</v>
          </cell>
          <cell r="L663">
            <v>0.87863003136326034</v>
          </cell>
          <cell r="M663" t="e">
            <v>#VALUE!</v>
          </cell>
          <cell r="N663" t="e">
            <v>#VALUE!</v>
          </cell>
        </row>
        <row r="664">
          <cell r="B664" t="str">
            <v>SG&amp;A / Revenues</v>
          </cell>
          <cell r="I664">
            <v>5.766934862214966E-2</v>
          </cell>
          <cell r="J664">
            <v>5.9514758134988931E-2</v>
          </cell>
          <cell r="K664">
            <v>6.0224264338605858E-2</v>
          </cell>
          <cell r="L664">
            <v>6.1829465262523961E-2</v>
          </cell>
          <cell r="M664" t="e">
            <v>#VALUE!</v>
          </cell>
          <cell r="N664">
            <v>5.9570478556953549E-2</v>
          </cell>
        </row>
        <row r="665">
          <cell r="B665" t="str">
            <v>Other Operating Expenses / Revenues</v>
          </cell>
          <cell r="I665">
            <v>1.7175257167593081E-3</v>
          </cell>
          <cell r="J665">
            <v>2.2671041429568922E-3</v>
          </cell>
          <cell r="K665">
            <v>2.1797875727616357E-3</v>
          </cell>
          <cell r="L665">
            <v>0</v>
          </cell>
          <cell r="M665" t="e">
            <v>#VALUE!</v>
          </cell>
          <cell r="N665" t="e">
            <v>#VALUE!</v>
          </cell>
        </row>
        <row r="666">
          <cell r="B666" t="str">
            <v>Depreciation/ Revenues</v>
          </cell>
          <cell r="I666">
            <v>1.1141918393704906E-2</v>
          </cell>
          <cell r="J666">
            <v>1.1049279797406095E-2</v>
          </cell>
          <cell r="K666">
            <v>1.1501103125094132E-2</v>
          </cell>
          <cell r="L666">
            <v>1.159965956644932E-2</v>
          </cell>
          <cell r="M666" t="e">
            <v>#VALUE!</v>
          </cell>
          <cell r="N666" t="e">
            <v>#VALUE!</v>
          </cell>
        </row>
        <row r="667">
          <cell r="I667" t="str">
            <v/>
          </cell>
          <cell r="J667" t="str">
            <v/>
          </cell>
          <cell r="K667" t="str">
            <v/>
          </cell>
          <cell r="L667" t="str">
            <v/>
          </cell>
        </row>
        <row r="668">
          <cell r="B668" t="str">
            <v>Revenues / Invested Capital</v>
          </cell>
          <cell r="I668">
            <v>3.7753151424304123</v>
          </cell>
          <cell r="J668">
            <v>3.6676701110418972</v>
          </cell>
          <cell r="K668">
            <v>3.4265607953374291</v>
          </cell>
          <cell r="L668" t="e">
            <v>#VALUE!</v>
          </cell>
          <cell r="M668" t="e">
            <v>#VALUE!</v>
          </cell>
          <cell r="N668" t="e">
            <v>#VALUE!</v>
          </cell>
        </row>
        <row r="669">
          <cell r="B669" t="str">
            <v>Operating Working Capital / Revs</v>
          </cell>
          <cell r="I669">
            <v>3.1818527029540834E-2</v>
          </cell>
          <cell r="J669">
            <v>2.8858980123058351E-2</v>
          </cell>
          <cell r="K669">
            <v>3.296875933075516E-2</v>
          </cell>
          <cell r="L669">
            <v>1.9392996997680063E-2</v>
          </cell>
          <cell r="M669" t="e">
            <v>#VALUE!</v>
          </cell>
          <cell r="N669">
            <v>2.8774397439341792E-2</v>
          </cell>
        </row>
        <row r="670">
          <cell r="B670" t="str">
            <v>Net PPE / Revs</v>
          </cell>
          <cell r="I670">
            <v>0.23879993654863904</v>
          </cell>
          <cell r="J670">
            <v>0.24978269728186056</v>
          </cell>
          <cell r="K670">
            <v>0.26579138985117512</v>
          </cell>
          <cell r="L670" t="e">
            <v>#VALUE!</v>
          </cell>
          <cell r="M670" t="e">
            <v>#VALUE!</v>
          </cell>
          <cell r="N670" t="e">
            <v>#VALUE!</v>
          </cell>
        </row>
        <row r="671">
          <cell r="B671" t="str">
            <v>Other assets / Revs</v>
          </cell>
          <cell r="I671">
            <v>-5.7399137688953685E-3</v>
          </cell>
          <cell r="J671">
            <v>-5.989020616240558E-3</v>
          </cell>
          <cell r="K671">
            <v>-6.9223386983940293E-3</v>
          </cell>
          <cell r="L671" t="e">
            <v>#VALUE!</v>
          </cell>
          <cell r="M671" t="e">
            <v>#VALUE!</v>
          </cell>
          <cell r="N671" t="e">
            <v>#VALUE!</v>
          </cell>
        </row>
        <row r="672">
          <cell r="B672" t="str">
            <v>Goodwill / Revs</v>
          </cell>
          <cell r="I672">
            <v>0</v>
          </cell>
          <cell r="J672">
            <v>0</v>
          </cell>
          <cell r="K672">
            <v>0</v>
          </cell>
          <cell r="L672">
            <v>0</v>
          </cell>
          <cell r="M672" t="e">
            <v>#VALUE!</v>
          </cell>
          <cell r="N672">
            <v>0</v>
          </cell>
        </row>
      </sheetData>
      <sheetData sheetId="23" refreshError="1">
        <row r="14">
          <cell r="B14" t="str">
            <v>Net Sales</v>
          </cell>
          <cell r="I14">
            <v>61066.02</v>
          </cell>
          <cell r="J14">
            <v>37653.79</v>
          </cell>
          <cell r="K14">
            <v>32117.51</v>
          </cell>
          <cell r="L14">
            <v>28146.05</v>
          </cell>
          <cell r="M14">
            <v>29847.1</v>
          </cell>
          <cell r="N14">
            <v>29482.05</v>
          </cell>
          <cell r="O14">
            <v>25528.799999999999</v>
          </cell>
          <cell r="P14">
            <v>20849.810000000001</v>
          </cell>
          <cell r="Q14">
            <v>21205.67</v>
          </cell>
          <cell r="R14">
            <v>19377.78</v>
          </cell>
        </row>
        <row r="595">
          <cell r="B595" t="str">
            <v>Risk Free Rate</v>
          </cell>
          <cell r="D595">
            <v>5.0069999999999996E-2</v>
          </cell>
          <cell r="I595">
            <v>5.0069999999999996E-2</v>
          </cell>
          <cell r="J595">
            <v>5.4779999999999995E-2</v>
          </cell>
          <cell r="K595">
            <v>3.9410000000000001E-2</v>
          </cell>
          <cell r="L595">
            <v>5.3370000000000001E-2</v>
          </cell>
          <cell r="M595">
            <v>6.25E-2</v>
          </cell>
          <cell r="N595">
            <v>6.25E-2</v>
          </cell>
          <cell r="O595">
            <v>6.25E-2</v>
          </cell>
          <cell r="P595">
            <v>6.25E-2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0.68600000000000005</v>
          </cell>
          <cell r="I597">
            <v>0.63</v>
          </cell>
          <cell r="J597">
            <v>0.63100000000000001</v>
          </cell>
          <cell r="K597">
            <v>0.63500000000000001</v>
          </cell>
          <cell r="L597">
            <v>0.81200000000000006</v>
          </cell>
          <cell r="M597">
            <v>1.026</v>
          </cell>
          <cell r="N597">
            <v>0.90400000000000003</v>
          </cell>
          <cell r="O597">
            <v>2.9510000000000001</v>
          </cell>
          <cell r="P597">
            <v>3.9510000000000001</v>
          </cell>
        </row>
        <row r="599">
          <cell r="B599" t="str">
            <v>Market Capitalization</v>
          </cell>
          <cell r="D599">
            <v>37821</v>
          </cell>
          <cell r="I599">
            <v>43821.899909235006</v>
          </cell>
          <cell r="J599">
            <v>61899.376989458011</v>
          </cell>
          <cell r="K599">
            <v>28880.605729885003</v>
          </cell>
          <cell r="L599">
            <v>19724.822123151003</v>
          </cell>
          <cell r="M599">
            <v>24549.910680783007</v>
          </cell>
          <cell r="N599">
            <v>15163.689169244002</v>
          </cell>
          <cell r="O599">
            <v>10343.608644338003</v>
          </cell>
          <cell r="P599">
            <v>9057.9034227480024</v>
          </cell>
        </row>
        <row r="600">
          <cell r="B600" t="str">
            <v>Total Debt</v>
          </cell>
          <cell r="D600">
            <v>13144.716</v>
          </cell>
          <cell r="I600">
            <v>13144.716</v>
          </cell>
          <cell r="J600">
            <v>10268.937</v>
          </cell>
          <cell r="K600">
            <v>5979.08</v>
          </cell>
          <cell r="L600">
            <v>1695.5573000000002</v>
          </cell>
          <cell r="M600">
            <v>1510.6112000000001</v>
          </cell>
          <cell r="N600">
            <v>971.23678000000007</v>
          </cell>
          <cell r="O600">
            <v>915.14760000000001</v>
          </cell>
          <cell r="P600">
            <v>1028.4106999999999</v>
          </cell>
        </row>
        <row r="601">
          <cell r="B601" t="str">
            <v>Total Value</v>
          </cell>
          <cell r="D601">
            <v>50965.716</v>
          </cell>
          <cell r="I601">
            <v>56966.615909235006</v>
          </cell>
          <cell r="J601">
            <v>72168.313989458009</v>
          </cell>
          <cell r="K601">
            <v>34859.685729885001</v>
          </cell>
          <cell r="L601">
            <v>21420.379423151004</v>
          </cell>
          <cell r="M601">
            <v>26060.521880783006</v>
          </cell>
          <cell r="N601">
            <v>16134.925949244001</v>
          </cell>
          <cell r="O601">
            <v>11258.756244338003</v>
          </cell>
          <cell r="P601">
            <v>10086.314122748003</v>
          </cell>
        </row>
        <row r="603">
          <cell r="B603" t="str">
            <v>Kc</v>
          </cell>
          <cell r="D603">
            <v>8.4370000000000001E-2</v>
          </cell>
          <cell r="I603">
            <v>8.1570000000000004E-2</v>
          </cell>
          <cell r="J603">
            <v>8.632999999999999E-2</v>
          </cell>
          <cell r="K603">
            <v>7.1160000000000001E-2</v>
          </cell>
          <cell r="L603">
            <v>9.3969999999999998E-2</v>
          </cell>
          <cell r="M603">
            <v>0.11380000000000001</v>
          </cell>
          <cell r="N603">
            <v>0.1077</v>
          </cell>
          <cell r="O603">
            <v>0.21005000000000001</v>
          </cell>
          <cell r="P603">
            <v>0.26005</v>
          </cell>
        </row>
        <row r="604">
          <cell r="B604" t="str">
            <v>Kd</v>
          </cell>
          <cell r="D604">
            <v>9.3276187937419111E-2</v>
          </cell>
          <cell r="I604">
            <v>9.3276187937419111E-2</v>
          </cell>
          <cell r="J604">
            <v>5.1000867957413702E-2</v>
          </cell>
          <cell r="K604">
            <v>4.6310134669547823E-2</v>
          </cell>
          <cell r="L604">
            <v>7.9042861010949025E-2</v>
          </cell>
          <cell r="M604">
            <v>9.783165913240946E-2</v>
          </cell>
          <cell r="N604">
            <v>0.15029383463010945</v>
          </cell>
          <cell r="O604">
            <v>0.20139177549064216</v>
          </cell>
          <cell r="P604">
            <v>0.19598483368560832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7.70441676910808E-2</v>
          </cell>
          <cell r="I607">
            <v>7.5661959321293659E-2</v>
          </cell>
          <cell r="J607">
            <v>7.8400169308741274E-2</v>
          </cell>
          <cell r="K607">
            <v>6.3720571692771386E-2</v>
          </cell>
          <cell r="L607">
            <v>9.0285728217414055E-2</v>
          </cell>
          <cell r="M607">
            <v>0.11060604268246148</v>
          </cell>
          <cell r="N607">
            <v>0.10664516645074548</v>
          </cell>
          <cell r="O607">
            <v>0.20279832569351888</v>
          </cell>
          <cell r="P607">
            <v>0.24552472736303355</v>
          </cell>
        </row>
      </sheetData>
      <sheetData sheetId="24" refreshError="1">
        <row r="82">
          <cell r="Z82" t="str">
            <v>Mid-Year ROIC w/o GW</v>
          </cell>
          <cell r="AD82">
            <v>0.12495612896261103</v>
          </cell>
          <cell r="AE82">
            <v>0.12504137885080491</v>
          </cell>
          <cell r="AF82">
            <v>0.11119174591461035</v>
          </cell>
          <cell r="AG82">
            <v>0.1217863524882582</v>
          </cell>
          <cell r="AH82">
            <v>0.13770628491691039</v>
          </cell>
          <cell r="AI82">
            <v>0.24311224315619148</v>
          </cell>
        </row>
        <row r="83">
          <cell r="Z83" t="str">
            <v>Mid-Year ROIC w/  NGW</v>
          </cell>
          <cell r="AD83">
            <v>7.0928400684779791E-2</v>
          </cell>
          <cell r="AE83">
            <v>7.816041420739829E-2</v>
          </cell>
          <cell r="AF83">
            <v>8.1773501464411036E-2</v>
          </cell>
          <cell r="AG83">
            <v>0.10033712821673063</v>
          </cell>
          <cell r="AH83">
            <v>0.11094487296615793</v>
          </cell>
          <cell r="AI83">
            <v>0.19591424717628705</v>
          </cell>
        </row>
        <row r="84">
          <cell r="Z84" t="str">
            <v>Mid-Year ROIC w/ GW</v>
          </cell>
          <cell r="AD84">
            <v>7.0928400684779791E-2</v>
          </cell>
          <cell r="AE84">
            <v>7.8160414207398304E-2</v>
          </cell>
          <cell r="AF84">
            <v>8.1773501464411036E-2</v>
          </cell>
          <cell r="AG84">
            <v>0.10033712821673063</v>
          </cell>
          <cell r="AH84">
            <v>0.11094487296615793</v>
          </cell>
          <cell r="AI84">
            <v>0.19591424717628703</v>
          </cell>
        </row>
      </sheetData>
      <sheetData sheetId="25" refreshError="1">
        <row r="637">
          <cell r="B637" t="str">
            <v>ROIC</v>
          </cell>
          <cell r="I637">
            <v>7.0928400684779763E-2</v>
          </cell>
          <cell r="J637">
            <v>7.816041420739829E-2</v>
          </cell>
          <cell r="K637">
            <v>8.1773501464411036E-2</v>
          </cell>
          <cell r="L637">
            <v>7.5599868806057263E-2</v>
          </cell>
        </row>
        <row r="639">
          <cell r="B639" t="str">
            <v>PreTax ROIC</v>
          </cell>
          <cell r="I639">
            <v>0.11183955296244773</v>
          </cell>
          <cell r="J639">
            <v>9.8290631193207301E-2</v>
          </cell>
          <cell r="K639">
            <v>0.12105281514964769</v>
          </cell>
          <cell r="L639">
            <v>0.10934396229758865</v>
          </cell>
        </row>
        <row r="640">
          <cell r="B640" t="str">
            <v>Cash Tax Rate on EBITA</v>
          </cell>
          <cell r="I640">
            <v>0.3658021799443768</v>
          </cell>
          <cell r="J640">
            <v>0.20480300860251449</v>
          </cell>
          <cell r="K640">
            <v>0.32448079490492521</v>
          </cell>
          <cell r="L640">
            <v>0.30860500006112873</v>
          </cell>
        </row>
        <row r="641">
          <cell r="I641" t="str">
            <v/>
          </cell>
          <cell r="J641" t="str">
            <v/>
          </cell>
          <cell r="K641" t="str">
            <v/>
          </cell>
          <cell r="L641" t="str">
            <v/>
          </cell>
        </row>
        <row r="642">
          <cell r="B642" t="str">
            <v>EBITA / Revenues</v>
          </cell>
          <cell r="I642">
            <v>3.9877216346948657E-2</v>
          </cell>
          <cell r="J642">
            <v>4.0567349130288803E-2</v>
          </cell>
          <cell r="K642">
            <v>3.7803639227961351E-2</v>
          </cell>
          <cell r="L642">
            <v>3.9566815469287447E-2</v>
          </cell>
        </row>
        <row r="643">
          <cell r="B643" t="str">
            <v>COGS / Revenues</v>
          </cell>
          <cell r="I643">
            <v>0.86566925766815062</v>
          </cell>
          <cell r="J643">
            <v>0.87752045601995665</v>
          </cell>
          <cell r="K643">
            <v>0.88504292366288284</v>
          </cell>
          <cell r="L643">
            <v>0.87383570777053521</v>
          </cell>
        </row>
        <row r="644">
          <cell r="B644" t="str">
            <v>SG&amp;A / Revenues</v>
          </cell>
          <cell r="I644">
            <v>7.0810730859231841E-2</v>
          </cell>
          <cell r="J644">
            <v>5.5714037904597058E-2</v>
          </cell>
          <cell r="K644">
            <v>5.2023982179430571E-2</v>
          </cell>
          <cell r="L644">
            <v>6.1854331455764223E-2</v>
          </cell>
        </row>
        <row r="645">
          <cell r="B645" t="str">
            <v>Other Operating Expenses / Revenues</v>
          </cell>
          <cell r="I645">
            <v>0</v>
          </cell>
          <cell r="J645">
            <v>4.0800673717041497E-4</v>
          </cell>
          <cell r="K645">
            <v>3.0591412597053762E-4</v>
          </cell>
          <cell r="L645">
            <v>1.9251540768337353E-4</v>
          </cell>
        </row>
        <row r="646">
          <cell r="B646" t="str">
            <v>Depreciation/ Revenues</v>
          </cell>
          <cell r="I646">
            <v>2.3642795125668907E-2</v>
          </cell>
          <cell r="J646">
            <v>2.5790150207987035E-2</v>
          </cell>
          <cell r="K646">
            <v>2.4823540803754717E-2</v>
          </cell>
          <cell r="L646">
            <v>2.4550629896729775E-2</v>
          </cell>
        </row>
        <row r="647">
          <cell r="I647" t="str">
            <v/>
          </cell>
          <cell r="J647" t="str">
            <v/>
          </cell>
          <cell r="K647" t="str">
            <v/>
          </cell>
          <cell r="L647" t="str">
            <v/>
          </cell>
        </row>
        <row r="648">
          <cell r="B648" t="str">
            <v>Revenues / Invested Capital</v>
          </cell>
          <cell r="I648">
            <v>2.8045977931206707</v>
          </cell>
          <cell r="J648">
            <v>2.422900024291224</v>
          </cell>
          <cell r="K648">
            <v>3.2021471377314201</v>
          </cell>
          <cell r="L648">
            <v>2.763526985952752</v>
          </cell>
        </row>
        <row r="649">
          <cell r="B649" t="str">
            <v>Operating Working Capital / Revs</v>
          </cell>
          <cell r="I649">
            <v>-7.3053393687684265E-2</v>
          </cell>
          <cell r="J649">
            <v>-9.1247561002491373E-2</v>
          </cell>
          <cell r="K649">
            <v>-8.7295255765468718E-2</v>
          </cell>
          <cell r="L649">
            <v>-8.1785554381578598E-2</v>
          </cell>
        </row>
        <row r="650">
          <cell r="B650" t="str">
            <v>Net PPE / Revs</v>
          </cell>
          <cell r="I650">
            <v>0.28904481173019869</v>
          </cell>
          <cell r="J650">
            <v>0.36709513660962506</v>
          </cell>
          <cell r="K650">
            <v>0.33490334386375026</v>
          </cell>
          <cell r="L650">
            <v>0.32276418481752855</v>
          </cell>
        </row>
        <row r="651">
          <cell r="B651" t="str">
            <v>Other assets / Revs</v>
          </cell>
          <cell r="I651">
            <v>-1.3600035666316556E-2</v>
          </cell>
          <cell r="J651">
            <v>-1.7860705389816007E-2</v>
          </cell>
          <cell r="K651">
            <v>-1.7941001652992405E-2</v>
          </cell>
          <cell r="L651">
            <v>-1.5891823525581238E-2</v>
          </cell>
        </row>
        <row r="652">
          <cell r="B652" t="str">
            <v>Goodwill / Revs</v>
          </cell>
          <cell r="I652">
            <v>0.15416598298038747</v>
          </cell>
          <cell r="J652">
            <v>0.15474167407849249</v>
          </cell>
          <cell r="K652">
            <v>8.2623372733440434E-2</v>
          </cell>
          <cell r="L652">
            <v>0.13676961970789372</v>
          </cell>
        </row>
        <row r="653">
          <cell r="I653" t="str">
            <v/>
          </cell>
          <cell r="J653" t="str">
            <v/>
          </cell>
          <cell r="K653" t="str">
            <v/>
          </cell>
          <cell r="L653" t="str">
            <v/>
          </cell>
        </row>
        <row r="657">
          <cell r="B657" t="str">
            <v>ROIC</v>
          </cell>
          <cell r="I657">
            <v>7.0928400684779763E-2</v>
          </cell>
          <cell r="J657">
            <v>7.816041420739829E-2</v>
          </cell>
          <cell r="K657">
            <v>8.1773501464411036E-2</v>
          </cell>
          <cell r="L657">
            <v>0.1003371282167306</v>
          </cell>
          <cell r="M657">
            <v>0.11094487296615793</v>
          </cell>
          <cell r="N657">
            <v>8.2192789327799873E-2</v>
          </cell>
        </row>
        <row r="658">
          <cell r="I658" t="str">
            <v>=</v>
          </cell>
          <cell r="J658" t="str">
            <v>=</v>
          </cell>
          <cell r="K658" t="str">
            <v>=</v>
          </cell>
          <cell r="L658" t="str">
            <v>=</v>
          </cell>
          <cell r="M658" t="str">
            <v>=</v>
          </cell>
        </row>
        <row r="659">
          <cell r="B659" t="str">
            <v>PreTax ROIC</v>
          </cell>
          <cell r="I659">
            <v>0.11183955296244773</v>
          </cell>
          <cell r="J659">
            <v>9.8290631193207301E-2</v>
          </cell>
          <cell r="K659">
            <v>0.12105281514964769</v>
          </cell>
          <cell r="L659">
            <v>0.14170971259411067</v>
          </cell>
          <cell r="M659">
            <v>0.15578865169357567</v>
          </cell>
          <cell r="N659">
            <v>0.11799095461024679</v>
          </cell>
        </row>
        <row r="660">
          <cell r="B660" t="str">
            <v>Cash Tax Rate on EBITA</v>
          </cell>
          <cell r="I660">
            <v>0.3658021799443768</v>
          </cell>
          <cell r="J660">
            <v>0.20480300860251449</v>
          </cell>
          <cell r="K660">
            <v>0.32448079490492521</v>
          </cell>
          <cell r="L660">
            <v>0.29195306108538011</v>
          </cell>
          <cell r="M660">
            <v>0.28785009845018755</v>
          </cell>
          <cell r="N660">
            <v>0.30339753924948809</v>
          </cell>
        </row>
        <row r="661">
          <cell r="I661" t="str">
            <v/>
          </cell>
          <cell r="J661" t="str">
            <v/>
          </cell>
          <cell r="K661" t="str">
            <v/>
          </cell>
          <cell r="L661" t="str">
            <v/>
          </cell>
        </row>
        <row r="662">
          <cell r="B662" t="str">
            <v>EBITA / Revenues</v>
          </cell>
          <cell r="I662">
            <v>3.9877216346948657E-2</v>
          </cell>
          <cell r="J662">
            <v>4.0567349130288803E-2</v>
          </cell>
          <cell r="K662">
            <v>3.7803639227961351E-2</v>
          </cell>
          <cell r="L662">
            <v>3.579188938969477E-2</v>
          </cell>
          <cell r="M662">
            <v>3.3248633644187835E-2</v>
          </cell>
          <cell r="N662">
            <v>3.800547495610411E-2</v>
          </cell>
        </row>
        <row r="663">
          <cell r="B663" t="str">
            <v>COGS / Revenues</v>
          </cell>
          <cell r="I663">
            <v>0.86566925766815062</v>
          </cell>
          <cell r="J663">
            <v>0.87752045601995665</v>
          </cell>
          <cell r="K663">
            <v>0.88504292366288284</v>
          </cell>
          <cell r="L663">
            <v>0.89054097940558041</v>
          </cell>
          <cell r="M663">
            <v>0.89665268707533563</v>
          </cell>
          <cell r="N663">
            <v>0.87993222425811191</v>
          </cell>
        </row>
        <row r="664">
          <cell r="B664" t="str">
            <v>SG&amp;A / Revenues</v>
          </cell>
          <cell r="I664">
            <v>7.0810730859231841E-2</v>
          </cell>
          <cell r="J664">
            <v>5.5714037904597058E-2</v>
          </cell>
          <cell r="K664">
            <v>5.2023982179430571E-2</v>
          </cell>
          <cell r="L664">
            <v>4.9705267994789443E-2</v>
          </cell>
          <cell r="M664">
            <v>4.6723065569261729E-2</v>
          </cell>
          <cell r="N664">
            <v>5.7651765240328771E-2</v>
          </cell>
        </row>
        <row r="665">
          <cell r="B665" t="str">
            <v>Other Operating Expenses / Revenues</v>
          </cell>
          <cell r="I665">
            <v>0</v>
          </cell>
          <cell r="J665">
            <v>4.0800673717041497E-4</v>
          </cell>
          <cell r="K665">
            <v>3.0591412597053762E-4</v>
          </cell>
          <cell r="L665">
            <v>7.8573156801753721E-4</v>
          </cell>
          <cell r="M665">
            <v>2.033504092524902E-3</v>
          </cell>
          <cell r="N665">
            <v>5.7192909597693646E-4</v>
          </cell>
        </row>
        <row r="666">
          <cell r="B666" t="str">
            <v>Depreciation/ Revenues</v>
          </cell>
          <cell r="I666">
            <v>2.3642795125668907E-2</v>
          </cell>
          <cell r="J666">
            <v>2.5790150207987035E-2</v>
          </cell>
          <cell r="K666">
            <v>2.4823540803754717E-2</v>
          </cell>
          <cell r="L666">
            <v>2.3176131641917785E-2</v>
          </cell>
          <cell r="M666">
            <v>2.1342109618689924E-2</v>
          </cell>
          <cell r="N666">
            <v>2.3838606449478199E-2</v>
          </cell>
        </row>
        <row r="667">
          <cell r="I667" t="str">
            <v/>
          </cell>
          <cell r="J667" t="str">
            <v/>
          </cell>
          <cell r="K667" t="str">
            <v/>
          </cell>
          <cell r="L667" t="str">
            <v/>
          </cell>
        </row>
        <row r="668">
          <cell r="B668" t="str">
            <v>Revenues / Invested Capital</v>
          </cell>
          <cell r="I668">
            <v>2.8045977931206707</v>
          </cell>
          <cell r="J668">
            <v>2.422900024291224</v>
          </cell>
          <cell r="K668">
            <v>3.2021471377314201</v>
          </cell>
          <cell r="L668">
            <v>3.959268845832761</v>
          </cell>
          <cell r="M668">
            <v>4.6855655291208924</v>
          </cell>
          <cell r="N668">
            <v>3.1045778206041366</v>
          </cell>
        </row>
        <row r="669">
          <cell r="B669" t="str">
            <v>Operating Working Capital / Revs</v>
          </cell>
          <cell r="I669">
            <v>-7.3053393687684265E-2</v>
          </cell>
          <cell r="J669">
            <v>-9.1247561002491373E-2</v>
          </cell>
          <cell r="K669">
            <v>-8.7295255765468718E-2</v>
          </cell>
          <cell r="L669">
            <v>-0.11685525144736117</v>
          </cell>
          <cell r="M669">
            <v>-0.11154175782571842</v>
          </cell>
          <cell r="N669">
            <v>-9.1716207135426817E-2</v>
          </cell>
        </row>
        <row r="670">
          <cell r="B670" t="str">
            <v>Net PPE / Revs</v>
          </cell>
          <cell r="I670">
            <v>0.28904481173019869</v>
          </cell>
          <cell r="J670">
            <v>0.36709513660962506</v>
          </cell>
          <cell r="K670">
            <v>0.33490334386375026</v>
          </cell>
          <cell r="L670">
            <v>0.34466588864105729</v>
          </cell>
          <cell r="M670">
            <v>0.30153495664516616</v>
          </cell>
          <cell r="N670">
            <v>0.3226731801969232</v>
          </cell>
        </row>
        <row r="671">
          <cell r="B671" t="str">
            <v>Other assets / Revs</v>
          </cell>
          <cell r="I671">
            <v>-1.3600035666316556E-2</v>
          </cell>
          <cell r="J671">
            <v>-1.7860705389816007E-2</v>
          </cell>
          <cell r="K671">
            <v>-1.7941001652992405E-2</v>
          </cell>
          <cell r="L671">
            <v>-1.9722151065602458E-2</v>
          </cell>
          <cell r="M671">
            <v>-1.8047443470219891E-2</v>
          </cell>
          <cell r="N671">
            <v>-1.6803475095941878E-2</v>
          </cell>
        </row>
        <row r="672">
          <cell r="B672" t="str">
            <v>Goodwill / Revs</v>
          </cell>
          <cell r="I672">
            <v>0.15416598298038747</v>
          </cell>
          <cell r="J672">
            <v>0.15474167407849249</v>
          </cell>
          <cell r="K672">
            <v>8.2623372733440434E-2</v>
          </cell>
          <cell r="L672">
            <v>4.4483399979748497E-2</v>
          </cell>
          <cell r="M672">
            <v>4.1475654251166776E-2</v>
          </cell>
          <cell r="N672">
            <v>0.10795148950272695</v>
          </cell>
        </row>
      </sheetData>
      <sheetData sheetId="26" refreshError="1">
        <row r="14">
          <cell r="B14" t="str">
            <v>Net Sales</v>
          </cell>
          <cell r="I14">
            <v>32164.3</v>
          </cell>
          <cell r="J14">
            <v>27456.03</v>
          </cell>
          <cell r="K14">
            <v>24269.88</v>
          </cell>
          <cell r="L14">
            <v>21874.400000000001</v>
          </cell>
          <cell r="M14">
            <v>19566.46</v>
          </cell>
          <cell r="N14">
            <v>18247.29</v>
          </cell>
          <cell r="O14">
            <v>16480.64</v>
          </cell>
          <cell r="P14">
            <v>15497.659</v>
          </cell>
          <cell r="Q14">
            <v>14129.438</v>
          </cell>
          <cell r="R14">
            <v>11813</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1.147</v>
          </cell>
          <cell r="I597">
            <v>1.163</v>
          </cell>
          <cell r="J597">
            <v>1.0049999999999999</v>
          </cell>
          <cell r="K597">
            <v>1.0269999999999999</v>
          </cell>
          <cell r="L597">
            <v>0.83799999999999997</v>
          </cell>
          <cell r="M597">
            <v>0.91900000000000004</v>
          </cell>
          <cell r="N597">
            <v>0.91900000000000004</v>
          </cell>
          <cell r="O597">
            <v>0.91900000000000004</v>
          </cell>
          <cell r="P597">
            <v>0.91900000000000004</v>
          </cell>
          <cell r="Q597">
            <v>0.91900000000000004</v>
          </cell>
        </row>
        <row r="599">
          <cell r="B599" t="str">
            <v>Market Capitalization</v>
          </cell>
          <cell r="D599">
            <v>16835</v>
          </cell>
          <cell r="I599">
            <v>17864.147586000003</v>
          </cell>
          <cell r="J599">
            <v>20199.829999999998</v>
          </cell>
          <cell r="K599">
            <v>15707.314732000001</v>
          </cell>
          <cell r="L599">
            <v>9531.5876250000001</v>
          </cell>
          <cell r="M599">
            <v>4935.4042499999996</v>
          </cell>
          <cell r="N599">
            <v>2976.2510000000002</v>
          </cell>
          <cell r="O599">
            <v>2804.1106249999998</v>
          </cell>
          <cell r="P599">
            <v>4178.6745000000001</v>
          </cell>
          <cell r="Q599">
            <v>5292.4900000000007</v>
          </cell>
        </row>
        <row r="600">
          <cell r="B600" t="str">
            <v>Total Debt</v>
          </cell>
          <cell r="D600">
            <v>948.30200000000002</v>
          </cell>
          <cell r="I600">
            <v>948.30200000000002</v>
          </cell>
          <cell r="J600">
            <v>930.71900000000005</v>
          </cell>
          <cell r="K600">
            <v>940.779</v>
          </cell>
          <cell r="L600">
            <v>957.39099999999996</v>
          </cell>
          <cell r="M600">
            <v>1311.479</v>
          </cell>
          <cell r="N600">
            <v>1183.0609999999999</v>
          </cell>
          <cell r="O600">
            <v>951.63599999999997</v>
          </cell>
          <cell r="P600">
            <v>854.03</v>
          </cell>
          <cell r="Q600">
            <v>835.09400000000005</v>
          </cell>
        </row>
        <row r="601">
          <cell r="B601" t="str">
            <v>Total Value</v>
          </cell>
          <cell r="D601">
            <v>17783.302</v>
          </cell>
          <cell r="I601">
            <v>18812.449586000002</v>
          </cell>
          <cell r="J601">
            <v>21130.548999999999</v>
          </cell>
          <cell r="K601">
            <v>16648.093732000001</v>
          </cell>
          <cell r="L601">
            <v>10488.978625</v>
          </cell>
          <cell r="M601">
            <v>6246.8832499999999</v>
          </cell>
          <cell r="N601">
            <v>4159.3119999999999</v>
          </cell>
          <cell r="O601">
            <v>3755.7466249999998</v>
          </cell>
          <cell r="P601">
            <v>5032.7044999999998</v>
          </cell>
          <cell r="Q601">
            <v>6127.5840000000007</v>
          </cell>
        </row>
        <row r="603">
          <cell r="B603" t="str">
            <v>Kc</v>
          </cell>
          <cell r="D603">
            <v>0.10835</v>
          </cell>
          <cell r="I603">
            <v>0.10915</v>
          </cell>
          <cell r="J603">
            <v>0.11454999999999999</v>
          </cell>
          <cell r="K603">
            <v>9.8650000000000002E-2</v>
          </cell>
          <cell r="L603">
            <v>9.9699999999999997E-2</v>
          </cell>
          <cell r="M603">
            <v>0.11005000000000001</v>
          </cell>
          <cell r="N603">
            <v>0.11005000000000001</v>
          </cell>
          <cell r="O603">
            <v>0.11005000000000001</v>
          </cell>
          <cell r="P603">
            <v>0.11005000000000001</v>
          </cell>
          <cell r="Q603">
            <v>0.11005000000000001</v>
          </cell>
        </row>
        <row r="604">
          <cell r="B604" t="str">
            <v>Kd</v>
          </cell>
          <cell r="D604">
            <v>4.1422459396904587E-2</v>
          </cell>
          <cell r="I604">
            <v>4.1422459396904587E-2</v>
          </cell>
          <cell r="J604">
            <v>4.8915947112845456E-2</v>
          </cell>
          <cell r="K604">
            <v>5.0527275384541458E-2</v>
          </cell>
          <cell r="L604">
            <v>7.9675910886983489E-2</v>
          </cell>
          <cell r="M604">
            <v>5.9534312024820832E-2</v>
          </cell>
          <cell r="N604">
            <v>5.7402788190972408E-2</v>
          </cell>
          <cell r="O604">
            <v>5.3037085608362865E-2</v>
          </cell>
          <cell r="P604">
            <v>5.3998102199924777E-2</v>
          </cell>
          <cell r="Q604">
            <v>4.2540121917059144E-2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0.10389751299587682</v>
          </cell>
          <cell r="I607">
            <v>0.1049007626914845</v>
          </cell>
          <cell r="J607">
            <v>0.11079725033781905</v>
          </cell>
          <cell r="K607">
            <v>9.4788485905984821E-2</v>
          </cell>
          <cell r="L607">
            <v>9.4963286876990849E-2</v>
          </cell>
          <cell r="M607">
            <v>9.4445183958336343E-2</v>
          </cell>
          <cell r="N607">
            <v>8.8544216579568943E-2</v>
          </cell>
          <cell r="O607">
            <v>9.0228550569821792E-2</v>
          </cell>
          <cell r="P607">
            <v>9.687290963697176E-2</v>
          </cell>
          <cell r="Q607">
            <v>9.8530436276895228E-2</v>
          </cell>
        </row>
      </sheetData>
      <sheetData sheetId="27" refreshError="1">
        <row r="82">
          <cell r="Z82" t="str">
            <v>Mid-Year ROIC w/o GW</v>
          </cell>
          <cell r="AD82">
            <v>0.12773285587510871</v>
          </cell>
          <cell r="AE82">
            <v>0.11711063354246701</v>
          </cell>
          <cell r="AF82">
            <v>0.12266887376417684</v>
          </cell>
          <cell r="AG82">
            <v>9.041545457729093E-2</v>
          </cell>
          <cell r="AH82">
            <v>8.7205847160128816E-2</v>
          </cell>
          <cell r="AI82">
            <v>0.16856545287577607</v>
          </cell>
        </row>
        <row r="83">
          <cell r="Z83" t="str">
            <v>Mid-Year ROIC w/  NGW</v>
          </cell>
          <cell r="AD83">
            <v>0.12664855795402713</v>
          </cell>
          <cell r="AE83">
            <v>0.11605399135973665</v>
          </cell>
          <cell r="AF83">
            <v>0.12205538726606684</v>
          </cell>
          <cell r="AG83">
            <v>9.041545457729093E-2</v>
          </cell>
          <cell r="AH83">
            <v>8.7205847160128816E-2</v>
          </cell>
          <cell r="AI83">
            <v>0.16856545287577607</v>
          </cell>
        </row>
        <row r="84">
          <cell r="Z84" t="str">
            <v>Mid-Year ROIC w/ GW</v>
          </cell>
          <cell r="AD84">
            <v>0.12628653880949417</v>
          </cell>
          <cell r="AE84">
            <v>0.11571235977581526</v>
          </cell>
          <cell r="AF84">
            <v>0.12170152179081757</v>
          </cell>
          <cell r="AG84">
            <v>9.0273907916660415E-2</v>
          </cell>
          <cell r="AH84">
            <v>8.7205847160128816E-2</v>
          </cell>
          <cell r="AI84">
            <v>0.16856545287577607</v>
          </cell>
        </row>
      </sheetData>
      <sheetData sheetId="28" refreshError="1">
        <row r="637">
          <cell r="B637" t="str">
            <v>ROIC</v>
          </cell>
          <cell r="I637">
            <v>0.12664855795402713</v>
          </cell>
          <cell r="J637">
            <v>0.11605399135973667</v>
          </cell>
          <cell r="K637">
            <v>0.12205538726606681</v>
          </cell>
          <cell r="L637">
            <v>0.12180465680893535</v>
          </cell>
        </row>
        <row r="639">
          <cell r="B639" t="str">
            <v>PreTax ROIC</v>
          </cell>
          <cell r="I639">
            <v>0.20229873326925693</v>
          </cell>
          <cell r="J639">
            <v>0.19250457983582869</v>
          </cell>
          <cell r="K639">
            <v>0.19259331273550445</v>
          </cell>
          <cell r="L639">
            <v>0.19619636943362972</v>
          </cell>
        </row>
        <row r="640">
          <cell r="B640" t="str">
            <v>Cash Tax Rate on EBITA</v>
          </cell>
          <cell r="I640">
            <v>0.3739527880015957</v>
          </cell>
          <cell r="J640">
            <v>0.39713646574689521</v>
          </cell>
          <cell r="K640">
            <v>0.36625324351894811</v>
          </cell>
          <cell r="L640">
            <v>0.37916966985395723</v>
          </cell>
        </row>
        <row r="641">
          <cell r="I641" t="str">
            <v/>
          </cell>
          <cell r="J641" t="str">
            <v/>
          </cell>
          <cell r="K641" t="str">
            <v/>
          </cell>
          <cell r="L641" t="str">
            <v/>
          </cell>
        </row>
        <row r="642">
          <cell r="B642" t="str">
            <v>EBITA / Revenues</v>
          </cell>
          <cell r="I642">
            <v>3.4007623202135517E-2</v>
          </cell>
          <cell r="J642">
            <v>3.3247048511354002E-2</v>
          </cell>
          <cell r="K642">
            <v>3.4114687962475056E-2</v>
          </cell>
          <cell r="L642">
            <v>3.3789672708965109E-2</v>
          </cell>
        </row>
        <row r="643">
          <cell r="B643" t="str">
            <v>COGS / Revenues</v>
          </cell>
          <cell r="I643">
            <v>0.8726374112773736</v>
          </cell>
          <cell r="J643">
            <v>0.87213587239355694</v>
          </cell>
          <cell r="K643">
            <v>0.87282570010405514</v>
          </cell>
          <cell r="L643">
            <v>0.87252773793871652</v>
          </cell>
        </row>
        <row r="644">
          <cell r="B644" t="str">
            <v>SG&amp;A / Revenues</v>
          </cell>
          <cell r="I644">
            <v>8.4403488261542287E-2</v>
          </cell>
          <cell r="J644">
            <v>8.3777274505714691E-2</v>
          </cell>
          <cell r="K644">
            <v>8.3610657097269503E-2</v>
          </cell>
          <cell r="L644">
            <v>8.3969167488193691E-2</v>
          </cell>
        </row>
        <row r="645">
          <cell r="B645" t="str">
            <v>Other Operating Expenses / Revenues</v>
          </cell>
          <cell r="I645">
            <v>1.5334081574913802E-3</v>
          </cell>
          <cell r="J645">
            <v>3.1871687203138986E-3</v>
          </cell>
          <cell r="K645">
            <v>1.3601220937227542E-3</v>
          </cell>
          <cell r="L645">
            <v>2.0245270574480619E-3</v>
          </cell>
        </row>
        <row r="646">
          <cell r="B646" t="str">
            <v>Depreciation/ Revenues</v>
          </cell>
          <cell r="I646">
            <v>7.4180691014572048E-3</v>
          </cell>
          <cell r="J646">
            <v>7.6526358690604587E-3</v>
          </cell>
          <cell r="K646">
            <v>8.0888327424775072E-3</v>
          </cell>
          <cell r="L646">
            <v>7.6888948066764868E-3</v>
          </cell>
        </row>
        <row r="647">
          <cell r="I647" t="str">
            <v/>
          </cell>
          <cell r="J647" t="str">
            <v/>
          </cell>
          <cell r="K647" t="str">
            <v/>
          </cell>
          <cell r="L647" t="str">
            <v/>
          </cell>
        </row>
        <row r="648">
          <cell r="B648" t="str">
            <v>Revenues / Invested Capital</v>
          </cell>
          <cell r="I648">
            <v>5.9486289902363279</v>
          </cell>
          <cell r="J648">
            <v>5.7901253932386689</v>
          </cell>
          <cell r="K648">
            <v>5.6454660510848074</v>
          </cell>
          <cell r="L648">
            <v>5.806400408891049</v>
          </cell>
        </row>
        <row r="649">
          <cell r="B649" t="str">
            <v>Operating Working Capital / Revs</v>
          </cell>
          <cell r="I649">
            <v>5.9196836427598378E-3</v>
          </cell>
          <cell r="J649">
            <v>1.0404016739766778E-2</v>
          </cell>
          <cell r="K649">
            <v>1.1388107222925648E-2</v>
          </cell>
          <cell r="L649">
            <v>8.9693835793937995E-3</v>
          </cell>
        </row>
        <row r="650">
          <cell r="B650" t="str">
            <v>Net PPE / Revs</v>
          </cell>
          <cell r="I650">
            <v>0.15296599336638847</v>
          </cell>
          <cell r="J650">
            <v>0.15302270203554968</v>
          </cell>
          <cell r="K650">
            <v>0.15662843422141107</v>
          </cell>
          <cell r="L650">
            <v>0.15404411672524337</v>
          </cell>
        </row>
        <row r="651">
          <cell r="B651" t="str">
            <v>Other assets / Revs</v>
          </cell>
          <cell r="I651">
            <v>7.7932682514660623E-3</v>
          </cell>
          <cell r="J651">
            <v>8.5059094744137139E-3</v>
          </cell>
          <cell r="K651">
            <v>9.1167529464504966E-3</v>
          </cell>
          <cell r="L651">
            <v>8.4093963255952864E-3</v>
          </cell>
        </row>
        <row r="652">
          <cell r="B652" t="str">
            <v>Goodwill / Revs</v>
          </cell>
          <cell r="I652">
            <v>1.4270169100524495E-3</v>
          </cell>
          <cell r="J652">
            <v>7.7520311567258633E-4</v>
          </cell>
          <cell r="K652">
            <v>0</v>
          </cell>
          <cell r="L652">
            <v>8.0084434166990384E-4</v>
          </cell>
        </row>
        <row r="653">
          <cell r="I653" t="str">
            <v/>
          </cell>
          <cell r="J653" t="str">
            <v/>
          </cell>
          <cell r="K653" t="str">
            <v/>
          </cell>
          <cell r="L653" t="str">
            <v/>
          </cell>
        </row>
        <row r="657">
          <cell r="B657" t="str">
            <v>ROIC</v>
          </cell>
          <cell r="I657">
            <v>0.12664855795402713</v>
          </cell>
          <cell r="J657">
            <v>0.11605399135973667</v>
          </cell>
          <cell r="K657">
            <v>0.12205538726606681</v>
          </cell>
          <cell r="L657">
            <v>9.0415454577290943E-2</v>
          </cell>
          <cell r="M657">
            <v>8.720584716012883E-2</v>
          </cell>
          <cell r="N657">
            <v>0.11082039657657319</v>
          </cell>
        </row>
        <row r="658">
          <cell r="I658" t="str">
            <v>=</v>
          </cell>
          <cell r="J658" t="str">
            <v>=</v>
          </cell>
          <cell r="K658" t="str">
            <v>=</v>
          </cell>
          <cell r="L658" t="str">
            <v>=</v>
          </cell>
          <cell r="M658" t="str">
            <v>=</v>
          </cell>
        </row>
        <row r="659">
          <cell r="B659" t="str">
            <v>PreTax ROIC</v>
          </cell>
          <cell r="I659">
            <v>0.20229873326925693</v>
          </cell>
          <cell r="J659">
            <v>0.19250457983582869</v>
          </cell>
          <cell r="K659">
            <v>0.19259331273550445</v>
          </cell>
          <cell r="L659">
            <v>0.1607940250315805</v>
          </cell>
          <cell r="M659">
            <v>0.15220279806714282</v>
          </cell>
          <cell r="N659">
            <v>0.18302524939734446</v>
          </cell>
        </row>
        <row r="660">
          <cell r="B660" t="str">
            <v>Cash Tax Rate on EBITA</v>
          </cell>
          <cell r="I660">
            <v>0.3739527880015957</v>
          </cell>
          <cell r="J660">
            <v>0.39713646574689521</v>
          </cell>
          <cell r="K660">
            <v>0.36625324351894811</v>
          </cell>
          <cell r="L660">
            <v>0.43769394068260281</v>
          </cell>
          <cell r="M660">
            <v>0.4270417609427995</v>
          </cell>
          <cell r="N660">
            <v>0.39450760514477357</v>
          </cell>
        </row>
        <row r="661">
          <cell r="I661" t="str">
            <v/>
          </cell>
          <cell r="J661" t="str">
            <v/>
          </cell>
          <cell r="K661" t="str">
            <v/>
          </cell>
          <cell r="L661" t="str">
            <v/>
          </cell>
        </row>
        <row r="662">
          <cell r="B662" t="str">
            <v>EBITA / Revenues</v>
          </cell>
          <cell r="I662">
            <v>3.4007623202135517E-2</v>
          </cell>
          <cell r="J662">
            <v>3.3247048511354002E-2</v>
          </cell>
          <cell r="K662">
            <v>3.4114687962475056E-2</v>
          </cell>
          <cell r="L662">
            <v>2.8128567985535671E-2</v>
          </cell>
          <cell r="M662">
            <v>2.6555886830155716E-2</v>
          </cell>
          <cell r="N662">
            <v>3.1672297893538461E-2</v>
          </cell>
        </row>
        <row r="663">
          <cell r="B663" t="str">
            <v>COGS / Revenues</v>
          </cell>
          <cell r="I663">
            <v>0.8726374112773736</v>
          </cell>
          <cell r="J663">
            <v>0.87213587239355694</v>
          </cell>
          <cell r="K663">
            <v>0.87282570010405514</v>
          </cell>
          <cell r="L663">
            <v>0.87463702594257753</v>
          </cell>
          <cell r="M663">
            <v>0.87822128501574526</v>
          </cell>
          <cell r="N663">
            <v>0.87378474444677923</v>
          </cell>
        </row>
        <row r="664">
          <cell r="B664" t="str">
            <v>SG&amp;A / Revenues</v>
          </cell>
          <cell r="I664">
            <v>8.4403488261542287E-2</v>
          </cell>
          <cell r="J664">
            <v>8.3777274505714691E-2</v>
          </cell>
          <cell r="K664">
            <v>8.3610657097269503E-2</v>
          </cell>
          <cell r="L664">
            <v>8.4215808990366847E-2</v>
          </cell>
          <cell r="M664">
            <v>8.4957149027675538E-2</v>
          </cell>
          <cell r="N664">
            <v>8.4166456445737489E-2</v>
          </cell>
        </row>
        <row r="665">
          <cell r="B665" t="str">
            <v>Other Operating Expenses / Revenues</v>
          </cell>
          <cell r="I665">
            <v>1.5334081574913802E-3</v>
          </cell>
          <cell r="J665">
            <v>3.1871687203138986E-3</v>
          </cell>
          <cell r="K665">
            <v>1.3601220937227542E-3</v>
          </cell>
          <cell r="L665">
            <v>4.6834656036279856E-3</v>
          </cell>
          <cell r="M665">
            <v>2.0050126594182089E-3</v>
          </cell>
          <cell r="N665">
            <v>2.4855528641062425E-3</v>
          </cell>
        </row>
        <row r="666">
          <cell r="B666" t="str">
            <v>Depreciation/ Revenues</v>
          </cell>
          <cell r="I666">
            <v>7.4180691014572048E-3</v>
          </cell>
          <cell r="J666">
            <v>7.6526358690604587E-3</v>
          </cell>
          <cell r="K666">
            <v>8.0888327424775072E-3</v>
          </cell>
          <cell r="L666">
            <v>8.3351314778919647E-3</v>
          </cell>
          <cell r="M666">
            <v>8.2606664670052746E-3</v>
          </cell>
          <cell r="N666">
            <v>7.8909483498385505E-3</v>
          </cell>
        </row>
        <row r="667">
          <cell r="I667" t="str">
            <v/>
          </cell>
          <cell r="J667" t="str">
            <v/>
          </cell>
          <cell r="K667" t="str">
            <v/>
          </cell>
          <cell r="L667" t="str">
            <v/>
          </cell>
        </row>
        <row r="668">
          <cell r="B668" t="str">
            <v>Revenues / Invested Capital</v>
          </cell>
          <cell r="I668">
            <v>5.9486289902363279</v>
          </cell>
          <cell r="J668">
            <v>5.7901253932386689</v>
          </cell>
          <cell r="K668">
            <v>5.6454660510848074</v>
          </cell>
          <cell r="L668">
            <v>5.716395698290234</v>
          </cell>
          <cell r="M668">
            <v>5.7314146215711359</v>
          </cell>
          <cell r="N668">
            <v>5.778717098852618</v>
          </cell>
        </row>
        <row r="669">
          <cell r="B669" t="str">
            <v>Operating Working Capital / Revs</v>
          </cell>
          <cell r="I669">
            <v>5.9196836427598378E-3</v>
          </cell>
          <cell r="J669">
            <v>1.0404016739766778E-2</v>
          </cell>
          <cell r="K669">
            <v>1.1388107222925648E-2</v>
          </cell>
          <cell r="L669">
            <v>7.4347410671835503E-3</v>
          </cell>
          <cell r="M669">
            <v>6.0510435098355599E-3</v>
          </cell>
          <cell r="N669">
            <v>8.2459319372231842E-3</v>
          </cell>
        </row>
        <row r="670">
          <cell r="B670" t="str">
            <v>Net PPE / Revs</v>
          </cell>
          <cell r="I670">
            <v>0.15296599336638847</v>
          </cell>
          <cell r="J670">
            <v>0.15302270203554968</v>
          </cell>
          <cell r="K670">
            <v>0.15662843422141107</v>
          </cell>
          <cell r="L670">
            <v>0.15841730680902821</v>
          </cell>
          <cell r="M670">
            <v>0.15854692887061736</v>
          </cell>
          <cell r="N670">
            <v>0.1555103533328038</v>
          </cell>
        </row>
        <row r="671">
          <cell r="B671" t="str">
            <v>Other assets / Revs</v>
          </cell>
          <cell r="I671">
            <v>7.7932682514660623E-3</v>
          </cell>
          <cell r="J671">
            <v>8.5059094744137139E-3</v>
          </cell>
          <cell r="K671">
            <v>9.1167529464504966E-3</v>
          </cell>
          <cell r="L671">
            <v>9.0833577149544657E-3</v>
          </cell>
          <cell r="M671">
            <v>9.8790225722997418E-3</v>
          </cell>
          <cell r="N671">
            <v>8.7564601796459307E-3</v>
          </cell>
        </row>
        <row r="672">
          <cell r="B672" t="str">
            <v>Goodwill / Revs</v>
          </cell>
          <cell r="I672">
            <v>1.4270169100524495E-3</v>
          </cell>
          <cell r="J672">
            <v>7.7520311567258633E-4</v>
          </cell>
          <cell r="K672">
            <v>0</v>
          </cell>
          <cell r="L672">
            <v>0</v>
          </cell>
          <cell r="M672">
            <v>0</v>
          </cell>
          <cell r="N672">
            <v>5.360442546289598E-4</v>
          </cell>
        </row>
      </sheetData>
      <sheetData sheetId="29" refreshError="1">
        <row r="14">
          <cell r="B14" t="str">
            <v>Net Sales</v>
          </cell>
          <cell r="I14">
            <v>17120.59</v>
          </cell>
          <cell r="J14">
            <v>14420.183000000001</v>
          </cell>
          <cell r="K14">
            <v>15069.212</v>
          </cell>
          <cell r="L14">
            <v>13721.807000000001</v>
          </cell>
          <cell r="M14">
            <v>13001.263000000001</v>
          </cell>
          <cell r="N14">
            <v>12528.249</v>
          </cell>
          <cell r="O14">
            <v>11965.373</v>
          </cell>
          <cell r="P14">
            <v>10122.565000000001</v>
          </cell>
          <cell r="Q14">
            <v>9826.1239999999998</v>
          </cell>
          <cell r="R14">
            <v>9904.7340000000004</v>
          </cell>
        </row>
        <row r="595">
          <cell r="B595" t="str">
            <v>Risk Free Rate</v>
          </cell>
          <cell r="D595">
            <v>5.2420000000000001E-2</v>
          </cell>
          <cell r="I595">
            <v>5.2420000000000001E-2</v>
          </cell>
          <cell r="J595">
            <v>5.595E-2</v>
          </cell>
          <cell r="K595">
            <v>4.1029999999999997E-2</v>
          </cell>
          <cell r="L595">
            <v>5.441E-2</v>
          </cell>
          <cell r="M595">
            <v>6.25E-2</v>
          </cell>
          <cell r="N595">
            <v>6.25E-2</v>
          </cell>
          <cell r="O595">
            <v>6.25E-2</v>
          </cell>
          <cell r="P595">
            <v>6.25E-2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0.53300000000000003</v>
          </cell>
          <cell r="I597">
            <v>0.52800000000000002</v>
          </cell>
          <cell r="J597">
            <v>0.51200000000000001</v>
          </cell>
          <cell r="K597">
            <v>0.58099999999999996</v>
          </cell>
          <cell r="L597">
            <v>0.77900000000000003</v>
          </cell>
          <cell r="M597">
            <v>1.159</v>
          </cell>
          <cell r="N597">
            <v>1.0249999999999999</v>
          </cell>
          <cell r="O597">
            <v>3.1749999999999998</v>
          </cell>
          <cell r="P597">
            <v>4.1749999999999998</v>
          </cell>
        </row>
        <row r="599">
          <cell r="B599" t="str">
            <v>Market Capitalization</v>
          </cell>
          <cell r="D599">
            <v>5352</v>
          </cell>
          <cell r="I599">
            <v>2483.4495406916008</v>
          </cell>
          <cell r="J599">
            <v>3918.2371829262001</v>
          </cell>
          <cell r="K599">
            <v>4569.9669336640009</v>
          </cell>
          <cell r="L599">
            <v>2623.2118824720001</v>
          </cell>
          <cell r="M599">
            <v>3073.7525468715003</v>
          </cell>
          <cell r="N599">
            <v>2128.5258748000001</v>
          </cell>
          <cell r="O599">
            <v>2082.2578106424003</v>
          </cell>
          <cell r="P599">
            <v>1892.3261638368003</v>
          </cell>
        </row>
        <row r="600">
          <cell r="B600" t="str">
            <v>Total Debt</v>
          </cell>
          <cell r="D600">
            <v>4581.7650000000003</v>
          </cell>
          <cell r="I600">
            <v>4581.7650000000003</v>
          </cell>
          <cell r="J600">
            <v>1784.066</v>
          </cell>
          <cell r="K600">
            <v>1325.0642</v>
          </cell>
          <cell r="L600">
            <v>1498.7191</v>
          </cell>
          <cell r="M600">
            <v>1622.6932999999999</v>
          </cell>
          <cell r="N600">
            <v>941.82623000000001</v>
          </cell>
          <cell r="O600">
            <v>903.74270000000001</v>
          </cell>
          <cell r="P600">
            <v>948.67779000000007</v>
          </cell>
        </row>
        <row r="601">
          <cell r="B601" t="str">
            <v>Total Value</v>
          </cell>
          <cell r="D601">
            <v>9933.7649999999994</v>
          </cell>
          <cell r="I601">
            <v>7065.2145406916006</v>
          </cell>
          <cell r="J601">
            <v>5702.3031829262</v>
          </cell>
          <cell r="K601">
            <v>5895.0311336640007</v>
          </cell>
          <cell r="L601">
            <v>4121.9309824720003</v>
          </cell>
          <cell r="M601">
            <v>4696.4458468715002</v>
          </cell>
          <cell r="N601">
            <v>3070.3521048000002</v>
          </cell>
          <cell r="O601">
            <v>2986.0005106424005</v>
          </cell>
          <cell r="P601">
            <v>2841.0039538368005</v>
          </cell>
        </row>
        <row r="603">
          <cell r="B603" t="str">
            <v>Kc</v>
          </cell>
          <cell r="D603">
            <v>7.9070000000000001E-2</v>
          </cell>
          <cell r="I603">
            <v>7.8820000000000001E-2</v>
          </cell>
          <cell r="J603">
            <v>8.1549999999999997E-2</v>
          </cell>
          <cell r="K603">
            <v>7.0080000000000003E-2</v>
          </cell>
          <cell r="L603">
            <v>9.3359999999999999E-2</v>
          </cell>
          <cell r="M603">
            <v>0.12045</v>
          </cell>
          <cell r="N603">
            <v>0.11374999999999999</v>
          </cell>
          <cell r="O603">
            <v>0.22125</v>
          </cell>
          <cell r="P603">
            <v>0.27124999999999999</v>
          </cell>
        </row>
        <row r="604">
          <cell r="B604" t="str">
            <v>Kd</v>
          </cell>
          <cell r="D604">
            <v>5.802661201523867E-2</v>
          </cell>
          <cell r="I604">
            <v>5.802661201523867E-2</v>
          </cell>
          <cell r="J604">
            <v>7.395393443964518E-2</v>
          </cell>
          <cell r="K604">
            <v>0.1033407286982774</v>
          </cell>
          <cell r="L604">
            <v>9.9375860359689816E-2</v>
          </cell>
          <cell r="M604">
            <v>6.5879652057477533E-2</v>
          </cell>
          <cell r="N604">
            <v>0.1045292930522863</v>
          </cell>
          <cell r="O604">
            <v>0.12360987258873572</v>
          </cell>
          <cell r="P604">
            <v>9.0116740268579493E-2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5.8658647552061086E-2</v>
          </cell>
          <cell r="I607">
            <v>5.0283550591591217E-2</v>
          </cell>
          <cell r="J607">
            <v>6.9918320629005326E-2</v>
          </cell>
          <cell r="K607">
            <v>6.8264803626414586E-2</v>
          </cell>
          <cell r="L607">
            <v>8.1094264501032687E-2</v>
          </cell>
          <cell r="M607">
            <v>9.2490149026210444E-2</v>
          </cell>
          <cell r="N607">
            <v>9.8095874993503099E-2</v>
          </cell>
          <cell r="O607">
            <v>0.17673354399095442</v>
          </cell>
          <cell r="P607">
            <v>0.19872852382984202</v>
          </cell>
        </row>
      </sheetData>
      <sheetData sheetId="30" refreshError="1">
        <row r="82">
          <cell r="Z82" t="str">
            <v>Mid-Year ROIC w/o GW</v>
          </cell>
          <cell r="AD82">
            <v>7.5593968269330153E-2</v>
          </cell>
          <cell r="AE82">
            <v>7.3050240155548576E-2</v>
          </cell>
          <cell r="AF82">
            <v>9.5123488077383217E-2</v>
          </cell>
          <cell r="AG82">
            <v>6.0013098570913956E-2</v>
          </cell>
          <cell r="AH82">
            <v>4.9221223599058346E-2</v>
          </cell>
          <cell r="AI82">
            <v>0.13567567582330473</v>
          </cell>
        </row>
        <row r="83">
          <cell r="Z83" t="str">
            <v>Mid-Year ROIC w/  NGW</v>
          </cell>
          <cell r="AD83">
            <v>5.3940123129959314E-2</v>
          </cell>
          <cell r="AE83">
            <v>6.7513603764820102E-2</v>
          </cell>
          <cell r="AF83">
            <v>8.8840390627439522E-2</v>
          </cell>
          <cell r="AG83">
            <v>5.5512819931506932E-2</v>
          </cell>
          <cell r="AH83">
            <v>4.6709530250906128E-2</v>
          </cell>
          <cell r="AI83">
            <v>0.13345164891513467</v>
          </cell>
        </row>
        <row r="84">
          <cell r="Z84" t="str">
            <v>Mid-Year ROIC w/ GW</v>
          </cell>
          <cell r="AD84">
            <v>5.3940123129959314E-2</v>
          </cell>
          <cell r="AE84">
            <v>6.7513603764820102E-2</v>
          </cell>
          <cell r="AF84">
            <v>8.8840390627439522E-2</v>
          </cell>
          <cell r="AG84">
            <v>5.5512819931506932E-2</v>
          </cell>
          <cell r="AH84">
            <v>4.6709530250906128E-2</v>
          </cell>
          <cell r="AI84">
            <v>0.13345164891513467</v>
          </cell>
        </row>
      </sheetData>
      <sheetData sheetId="31" refreshError="1">
        <row r="637">
          <cell r="B637" t="str">
            <v>ROIC</v>
          </cell>
          <cell r="I637">
            <v>5.3940123129959237E-2</v>
          </cell>
          <cell r="J637">
            <v>6.751360376482006E-2</v>
          </cell>
          <cell r="K637">
            <v>8.884039062743955E-2</v>
          </cell>
          <cell r="L637">
            <v>6.750992625299268E-2</v>
          </cell>
        </row>
        <row r="639">
          <cell r="B639" t="str">
            <v>PreTax ROIC</v>
          </cell>
          <cell r="I639">
            <v>6.5803337919647778E-2</v>
          </cell>
          <cell r="J639">
            <v>9.8966549893345149E-2</v>
          </cell>
          <cell r="K639">
            <v>0.11648903664693006</v>
          </cell>
          <cell r="L639">
            <v>8.9495536148938029E-2</v>
          </cell>
        </row>
        <row r="640">
          <cell r="B640" t="str">
            <v>Cash Tax Rate on EBITA</v>
          </cell>
          <cell r="I640">
            <v>0.18028287264355292</v>
          </cell>
          <cell r="J640">
            <v>0.3178139094716495</v>
          </cell>
          <cell r="K640">
            <v>0.23734976968941343</v>
          </cell>
          <cell r="L640">
            <v>0.24566152505480296</v>
          </cell>
        </row>
        <row r="641">
          <cell r="I641" t="str">
            <v/>
          </cell>
          <cell r="J641" t="str">
            <v/>
          </cell>
          <cell r="K641" t="str">
            <v/>
          </cell>
          <cell r="L641" t="str">
            <v/>
          </cell>
        </row>
        <row r="642">
          <cell r="B642" t="str">
            <v>EBITA / Revenues</v>
          </cell>
          <cell r="I642">
            <v>2.6060094789436047E-2</v>
          </cell>
          <cell r="J642">
            <v>3.2048800831403865E-2</v>
          </cell>
          <cell r="K642">
            <v>3.3337534086901724E-2</v>
          </cell>
          <cell r="L642">
            <v>3.0265706798301165E-2</v>
          </cell>
        </row>
        <row r="643">
          <cell r="B643" t="str">
            <v>COGS / Revenues</v>
          </cell>
          <cell r="I643">
            <v>0.9445796477661651</v>
          </cell>
          <cell r="J643">
            <v>0.94246821549217541</v>
          </cell>
          <cell r="K643">
            <v>0.94240033993066463</v>
          </cell>
          <cell r="L643">
            <v>0.94322183373620005</v>
          </cell>
        </row>
        <row r="644">
          <cell r="B644" t="str">
            <v>SG&amp;A / Revenues</v>
          </cell>
          <cell r="I644">
            <v>0</v>
          </cell>
          <cell r="J644">
            <v>0</v>
          </cell>
          <cell r="K644">
            <v>0</v>
          </cell>
          <cell r="L644">
            <v>0</v>
          </cell>
        </row>
        <row r="645">
          <cell r="B645" t="str">
            <v>Other Operating Expenses / Revenues</v>
          </cell>
          <cell r="I645">
            <v>3.7350494346281289E-3</v>
          </cell>
          <cell r="J645">
            <v>3.1779437195769292E-3</v>
          </cell>
          <cell r="K645">
            <v>2.4675968458071997E-3</v>
          </cell>
          <cell r="L645">
            <v>3.1529192725550117E-3</v>
          </cell>
        </row>
        <row r="646">
          <cell r="B646" t="str">
            <v>Depreciation/ Revenues</v>
          </cell>
          <cell r="I646">
            <v>2.5625208009770691E-2</v>
          </cell>
          <cell r="J646">
            <v>2.2305039956843822E-2</v>
          </cell>
          <cell r="K646">
            <v>2.1794529136626391E-2</v>
          </cell>
          <cell r="L646">
            <v>2.3359540192943635E-2</v>
          </cell>
        </row>
        <row r="647">
          <cell r="I647" t="str">
            <v/>
          </cell>
          <cell r="J647" t="str">
            <v/>
          </cell>
          <cell r="K647" t="str">
            <v/>
          </cell>
          <cell r="L647" t="str">
            <v/>
          </cell>
        </row>
        <row r="648">
          <cell r="B648" t="str">
            <v>Revenues / Invested Capital</v>
          </cell>
          <cell r="I648">
            <v>2.5250613419227625</v>
          </cell>
          <cell r="J648">
            <v>3.0879954109350063</v>
          </cell>
          <cell r="K648">
            <v>3.4942307473394814</v>
          </cell>
          <cell r="L648">
            <v>2.9569947513653139</v>
          </cell>
        </row>
        <row r="649">
          <cell r="B649" t="str">
            <v>Operating Working Capital / Revs</v>
          </cell>
          <cell r="I649">
            <v>4.3834255127889868E-2</v>
          </cell>
          <cell r="J649">
            <v>4.4921939617548534E-2</v>
          </cell>
          <cell r="K649">
            <v>3.7250612374422766E-2</v>
          </cell>
          <cell r="L649">
            <v>4.2042242129020212E-2</v>
          </cell>
        </row>
        <row r="650">
          <cell r="B650" t="str">
            <v>Net PPE / Revs</v>
          </cell>
          <cell r="I650">
            <v>0.25849967842871791</v>
          </cell>
          <cell r="J650">
            <v>0.26931718519345726</v>
          </cell>
          <cell r="K650">
            <v>0.24570458379653304</v>
          </cell>
          <cell r="L650">
            <v>0.25770968533129091</v>
          </cell>
        </row>
        <row r="651">
          <cell r="B651" t="str">
            <v>Other assets / Revs</v>
          </cell>
          <cell r="I651">
            <v>-1.9746492673441744E-2</v>
          </cell>
          <cell r="J651">
            <v>-1.4948580402897798E-2</v>
          </cell>
          <cell r="K651">
            <v>-1.5672335089585307E-2</v>
          </cell>
          <cell r="L651">
            <v>-1.6944923067450032E-2</v>
          </cell>
        </row>
        <row r="652">
          <cell r="B652" t="str">
            <v>Goodwill / Revs</v>
          </cell>
          <cell r="I652">
            <v>0.11344254199183557</v>
          </cell>
          <cell r="J652">
            <v>2.4544133732560817E-2</v>
          </cell>
          <cell r="K652">
            <v>1.8903161625173238E-2</v>
          </cell>
          <cell r="L652">
            <v>5.5374184308362252E-2</v>
          </cell>
        </row>
        <row r="653">
          <cell r="I653" t="str">
            <v/>
          </cell>
          <cell r="J653" t="str">
            <v/>
          </cell>
          <cell r="K653" t="str">
            <v/>
          </cell>
          <cell r="L653" t="str">
            <v/>
          </cell>
        </row>
        <row r="657">
          <cell r="B657" t="str">
            <v>ROIC</v>
          </cell>
          <cell r="I657">
            <v>5.3940123129959237E-2</v>
          </cell>
          <cell r="J657">
            <v>6.751360376482006E-2</v>
          </cell>
          <cell r="K657">
            <v>8.884039062743955E-2</v>
          </cell>
          <cell r="L657">
            <v>5.5512819931506807E-2</v>
          </cell>
          <cell r="M657">
            <v>4.670953025090633E-2</v>
          </cell>
          <cell r="N657">
            <v>6.2077244851941188E-2</v>
          </cell>
        </row>
        <row r="658">
          <cell r="I658" t="str">
            <v>=</v>
          </cell>
          <cell r="J658" t="str">
            <v>=</v>
          </cell>
          <cell r="K658" t="str">
            <v>=</v>
          </cell>
          <cell r="L658" t="str">
            <v>=</v>
          </cell>
          <cell r="M658" t="str">
            <v>=</v>
          </cell>
        </row>
        <row r="659">
          <cell r="B659" t="str">
            <v>PreTax ROIC</v>
          </cell>
          <cell r="I659">
            <v>6.5803337919647778E-2</v>
          </cell>
          <cell r="J659">
            <v>9.8966549893345149E-2</v>
          </cell>
          <cell r="K659">
            <v>0.11648903664693006</v>
          </cell>
          <cell r="L659">
            <v>9.8673376757853468E-2</v>
          </cell>
          <cell r="M659">
            <v>0.10658867465771214</v>
          </cell>
          <cell r="N659">
            <v>9.3840565602634041E-2</v>
          </cell>
        </row>
        <row r="660">
          <cell r="B660" t="str">
            <v>Cash Tax Rate on EBITA</v>
          </cell>
          <cell r="I660">
            <v>0.18028287264355292</v>
          </cell>
          <cell r="J660">
            <v>0.3178139094716495</v>
          </cell>
          <cell r="K660">
            <v>0.23734976968941343</v>
          </cell>
          <cell r="L660">
            <v>0.43740832881663272</v>
          </cell>
          <cell r="M660">
            <v>0.5617777366975949</v>
          </cell>
          <cell r="N660">
            <v>0.33848177008218355</v>
          </cell>
        </row>
        <row r="661">
          <cell r="I661" t="str">
            <v/>
          </cell>
          <cell r="J661" t="str">
            <v/>
          </cell>
          <cell r="K661" t="str">
            <v/>
          </cell>
          <cell r="L661" t="str">
            <v/>
          </cell>
        </row>
        <row r="662">
          <cell r="B662" t="str">
            <v>EBITA / Revenues</v>
          </cell>
          <cell r="I662">
            <v>2.6060094789436047E-2</v>
          </cell>
          <cell r="J662">
            <v>3.2048800831403865E-2</v>
          </cell>
          <cell r="K662">
            <v>3.3337534086901724E-2</v>
          </cell>
          <cell r="L662">
            <v>2.9897011106561663E-2</v>
          </cell>
          <cell r="M662">
            <v>3.1123762396339995E-2</v>
          </cell>
          <cell r="N662">
            <v>3.0348843050772088E-2</v>
          </cell>
        </row>
        <row r="663">
          <cell r="B663" t="str">
            <v>COGS / Revenues</v>
          </cell>
          <cell r="I663">
            <v>0.9445796477661651</v>
          </cell>
          <cell r="J663">
            <v>0.94246821549217541</v>
          </cell>
          <cell r="K663">
            <v>0.94240033993066463</v>
          </cell>
          <cell r="L663">
            <v>0.94730347371296686</v>
          </cell>
          <cell r="M663">
            <v>0.94424681167788649</v>
          </cell>
          <cell r="N663">
            <v>0.94416729392183851</v>
          </cell>
        </row>
        <row r="664">
          <cell r="B664" t="str">
            <v>SG&amp;A / Revenues</v>
          </cell>
          <cell r="I664">
            <v>0</v>
          </cell>
          <cell r="J664">
            <v>0</v>
          </cell>
          <cell r="K664">
            <v>0</v>
          </cell>
          <cell r="L664">
            <v>0</v>
          </cell>
          <cell r="M664">
            <v>0</v>
          </cell>
          <cell r="N664">
            <v>0</v>
          </cell>
        </row>
        <row r="665">
          <cell r="B665" t="str">
            <v>Other Operating Expenses / Revenues</v>
          </cell>
          <cell r="I665">
            <v>3.7350494346281289E-3</v>
          </cell>
          <cell r="J665">
            <v>3.1779437195769292E-3</v>
          </cell>
          <cell r="K665">
            <v>2.4675968458071997E-3</v>
          </cell>
          <cell r="L665">
            <v>5.5959809083453804E-4</v>
          </cell>
          <cell r="M665">
            <v>6.4731280337917948E-3</v>
          </cell>
          <cell r="N665">
            <v>3.2563085909894252E-3</v>
          </cell>
        </row>
        <row r="666">
          <cell r="B666" t="str">
            <v>Depreciation/ Revenues</v>
          </cell>
          <cell r="I666">
            <v>2.5625208009770691E-2</v>
          </cell>
          <cell r="J666">
            <v>2.2305039956843822E-2</v>
          </cell>
          <cell r="K666">
            <v>2.1794529136626391E-2</v>
          </cell>
          <cell r="L666">
            <v>2.2239917089636956E-2</v>
          </cell>
          <cell r="M666">
            <v>1.8156297891981726E-2</v>
          </cell>
          <cell r="N666">
            <v>2.2227554436399788E-2</v>
          </cell>
        </row>
        <row r="667">
          <cell r="I667" t="str">
            <v/>
          </cell>
          <cell r="J667" t="str">
            <v/>
          </cell>
          <cell r="K667" t="str">
            <v/>
          </cell>
          <cell r="L667" t="str">
            <v/>
          </cell>
        </row>
        <row r="668">
          <cell r="B668" t="str">
            <v>Revenues / Invested Capital</v>
          </cell>
          <cell r="I668">
            <v>2.5250613419227625</v>
          </cell>
          <cell r="J668">
            <v>3.0879954109350063</v>
          </cell>
          <cell r="K668">
            <v>3.4942307473394814</v>
          </cell>
          <cell r="L668">
            <v>3.3004428571857165</v>
          </cell>
          <cell r="M668">
            <v>3.4246719050344141</v>
          </cell>
          <cell r="N668">
            <v>3.0920640185737391</v>
          </cell>
        </row>
        <row r="669">
          <cell r="B669" t="str">
            <v>Operating Working Capital / Revs</v>
          </cell>
          <cell r="I669">
            <v>4.3834255127889868E-2</v>
          </cell>
          <cell r="J669">
            <v>4.4921939617548534E-2</v>
          </cell>
          <cell r="K669">
            <v>3.7250612374422766E-2</v>
          </cell>
          <cell r="L669">
            <v>4.2165606177087325E-2</v>
          </cell>
          <cell r="M669">
            <v>4.1589260981798465E-2</v>
          </cell>
          <cell r="N669">
            <v>4.1985016238584354E-2</v>
          </cell>
        </row>
        <row r="670">
          <cell r="B670" t="str">
            <v>Net PPE / Revs</v>
          </cell>
          <cell r="I670">
            <v>0.25849967842871791</v>
          </cell>
          <cell r="J670">
            <v>0.26931718519345726</v>
          </cell>
          <cell r="K670">
            <v>0.24570458379653304</v>
          </cell>
          <cell r="L670">
            <v>0.25822059999848468</v>
          </cell>
          <cell r="M670">
            <v>0.25420766124630934</v>
          </cell>
          <cell r="N670">
            <v>0.25718440974166107</v>
          </cell>
        </row>
        <row r="671">
          <cell r="B671" t="str">
            <v>Other assets / Revs</v>
          </cell>
          <cell r="I671">
            <v>-1.9746492673441744E-2</v>
          </cell>
          <cell r="J671">
            <v>-1.4948580402897798E-2</v>
          </cell>
          <cell r="K671">
            <v>-1.5672335089585307E-2</v>
          </cell>
          <cell r="L671">
            <v>-2.0117234195175606E-2</v>
          </cell>
          <cell r="M671">
            <v>-1.869845529622776E-2</v>
          </cell>
          <cell r="N671">
            <v>-1.7849398882945757E-2</v>
          </cell>
        </row>
        <row r="672">
          <cell r="B672" t="str">
            <v>Goodwill / Revs</v>
          </cell>
          <cell r="I672">
            <v>0.11344254199183557</v>
          </cell>
          <cell r="J672">
            <v>2.4544133732560817E-2</v>
          </cell>
          <cell r="K672">
            <v>1.8903161625173238E-2</v>
          </cell>
          <cell r="L672">
            <v>2.2720670098333257E-2</v>
          </cell>
          <cell r="M672">
            <v>1.490030776240739E-2</v>
          </cell>
          <cell r="N672">
            <v>4.2088542063330098E-2</v>
          </cell>
        </row>
      </sheetData>
      <sheetData sheetId="32" refreshError="1">
        <row r="14">
          <cell r="B14" t="str">
            <v>Net Sales</v>
          </cell>
          <cell r="I14">
            <v>10622.862999999999</v>
          </cell>
          <cell r="J14">
            <v>10151.332</v>
          </cell>
          <cell r="K14">
            <v>10179.355</v>
          </cell>
          <cell r="L14">
            <v>10262.200000000001</v>
          </cell>
          <cell r="M14">
            <v>10089.012000000001</v>
          </cell>
          <cell r="N14">
            <v>10101.355</v>
          </cell>
          <cell r="O14">
            <v>10331.949000000001</v>
          </cell>
          <cell r="P14">
            <v>10384.074000000001</v>
          </cell>
          <cell r="Q14">
            <v>10499.465</v>
          </cell>
          <cell r="R14">
            <v>11590.987999999999</v>
          </cell>
        </row>
        <row r="595">
          <cell r="B595" t="str">
            <v>Risk Free Rate</v>
          </cell>
          <cell r="D595">
            <v>5.2499999999999998E-2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0.86099999999999999</v>
          </cell>
          <cell r="I597">
            <v>0.96799999999999997</v>
          </cell>
          <cell r="J597">
            <v>0.99099999999999999</v>
          </cell>
          <cell r="K597">
            <v>1.296</v>
          </cell>
          <cell r="L597">
            <v>1.1739999999999999</v>
          </cell>
          <cell r="M597">
            <v>1.1719999999999999</v>
          </cell>
          <cell r="N597">
            <v>1.093</v>
          </cell>
          <cell r="O597">
            <v>3.13</v>
          </cell>
          <cell r="P597">
            <v>4.13</v>
          </cell>
          <cell r="Q597">
            <v>5.13</v>
          </cell>
        </row>
        <row r="599">
          <cell r="B599" t="str">
            <v>Market Capitalization</v>
          </cell>
          <cell r="D599">
            <v>710.56899999999996</v>
          </cell>
          <cell r="I599">
            <v>366.21385000000004</v>
          </cell>
          <cell r="J599">
            <v>899.22656249999989</v>
          </cell>
          <cell r="K599">
            <v>1208.5596875000001</v>
          </cell>
          <cell r="L599">
            <v>1164.3065610000001</v>
          </cell>
          <cell r="M599">
            <v>1137.8779999999999</v>
          </cell>
          <cell r="N599">
            <v>859.94999999999993</v>
          </cell>
          <cell r="O599">
            <v>735.73500000000001</v>
          </cell>
          <cell r="P599">
            <v>1008.0525</v>
          </cell>
          <cell r="Q599">
            <v>893.39249999999993</v>
          </cell>
        </row>
        <row r="600">
          <cell r="B600" t="str">
            <v>Total Debt</v>
          </cell>
          <cell r="D600">
            <v>1148.3949</v>
          </cell>
          <cell r="I600">
            <v>1148.3949</v>
          </cell>
          <cell r="J600">
            <v>1109.7189000000001</v>
          </cell>
          <cell r="K600">
            <v>1020.9799</v>
          </cell>
          <cell r="L600">
            <v>997.23500000000001</v>
          </cell>
          <cell r="M600">
            <v>1052.7979</v>
          </cell>
          <cell r="N600">
            <v>963.24290000000008</v>
          </cell>
          <cell r="O600">
            <v>1043.7067999999999</v>
          </cell>
          <cell r="P600">
            <v>997.93489999999997</v>
          </cell>
          <cell r="Q600">
            <v>880.89889999999991</v>
          </cell>
        </row>
        <row r="601">
          <cell r="B601" t="str">
            <v>Total Value</v>
          </cell>
          <cell r="D601">
            <v>1858.9639</v>
          </cell>
          <cell r="I601">
            <v>1514.6087500000001</v>
          </cell>
          <cell r="J601">
            <v>2008.9454624999998</v>
          </cell>
          <cell r="K601">
            <v>2229.5395875000004</v>
          </cell>
          <cell r="L601">
            <v>2161.541561</v>
          </cell>
          <cell r="M601">
            <v>2190.6759000000002</v>
          </cell>
          <cell r="N601">
            <v>1823.1929</v>
          </cell>
          <cell r="O601">
            <v>1779.4418000000001</v>
          </cell>
          <cell r="P601">
            <v>2005.9874</v>
          </cell>
          <cell r="Q601">
            <v>1774.2913999999998</v>
          </cell>
        </row>
        <row r="603">
          <cell r="B603" t="str">
            <v>Ke</v>
          </cell>
          <cell r="D603">
            <v>9.5549999999999996E-2</v>
          </cell>
          <cell r="I603">
            <v>9.9399999999999988E-2</v>
          </cell>
          <cell r="J603">
            <v>0.11385000000000001</v>
          </cell>
          <cell r="K603">
            <v>0.11210000000000001</v>
          </cell>
          <cell r="L603">
            <v>0.11649999999999999</v>
          </cell>
          <cell r="M603">
            <v>0.1227</v>
          </cell>
          <cell r="N603">
            <v>0.11875000000000001</v>
          </cell>
          <cell r="O603">
            <v>0.22060000000000002</v>
          </cell>
          <cell r="P603">
            <v>0.27060000000000001</v>
          </cell>
          <cell r="Q603">
            <v>0.3206</v>
          </cell>
        </row>
        <row r="604">
          <cell r="B604" t="str">
            <v>Kd</v>
          </cell>
          <cell r="D604">
            <v>8.3671566287868399E-2</v>
          </cell>
          <cell r="I604">
            <v>8.3671566287868399E-2</v>
          </cell>
          <cell r="J604">
            <v>7.5735395693449933E-2</v>
          </cell>
          <cell r="K604">
            <v>7.002782327056585E-2</v>
          </cell>
          <cell r="L604">
            <v>8.0374234759108931E-2</v>
          </cell>
          <cell r="M604">
            <v>6.9536612867483874E-2</v>
          </cell>
          <cell r="N604">
            <v>7.5934117967544831E-2</v>
          </cell>
          <cell r="O604">
            <v>6.9916187189735676E-2</v>
          </cell>
          <cell r="P604">
            <v>6.3449028588939013E-2</v>
          </cell>
          <cell r="Q604">
            <v>7.5418416347210804E-2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6.7536366870814435E-2</v>
          </cell>
          <cell r="I607">
            <v>6.2098186538272662E-2</v>
          </cell>
          <cell r="J607">
            <v>7.6061768222652787E-2</v>
          </cell>
          <cell r="K607">
            <v>8.0006536761594943E-2</v>
          </cell>
          <cell r="L607">
            <v>8.5000870522933231E-2</v>
          </cell>
          <cell r="M607">
            <v>8.378347093698342E-2</v>
          </cell>
          <cell r="N607">
            <v>8.0081960883020109E-2</v>
          </cell>
          <cell r="O607">
            <v>0.11581516237282952</v>
          </cell>
          <cell r="P607">
            <v>0.15492111590531427</v>
          </cell>
          <cell r="Q607">
            <v>0.18389495406447892</v>
          </cell>
        </row>
      </sheetData>
      <sheetData sheetId="33" refreshError="1">
        <row r="82">
          <cell r="Z82" t="str">
            <v>Mid-Year ROIC w/o GW</v>
          </cell>
          <cell r="AD82">
            <v>5.1282783857874208E-2</v>
          </cell>
          <cell r="AE82">
            <v>3.8899788321954343E-2</v>
          </cell>
          <cell r="AF82">
            <v>-9.2707205254166231E-3</v>
          </cell>
          <cell r="AG82">
            <v>5.9874256975357906E-2</v>
          </cell>
          <cell r="AH82">
            <v>5.0924189421547847E-2</v>
          </cell>
          <cell r="AI82">
            <v>0.11473859612337468</v>
          </cell>
        </row>
        <row r="83">
          <cell r="Z83" t="str">
            <v>Mid-Year ROIC w/  NGW</v>
          </cell>
          <cell r="AD83">
            <v>5.1282783857874208E-2</v>
          </cell>
          <cell r="AE83">
            <v>3.8899788321954343E-2</v>
          </cell>
          <cell r="AF83">
            <v>-9.2707205254166231E-3</v>
          </cell>
          <cell r="AG83">
            <v>5.9874256975357906E-2</v>
          </cell>
          <cell r="AH83">
            <v>5.0924189421547847E-2</v>
          </cell>
          <cell r="AI83">
            <v>0.11473859612337468</v>
          </cell>
        </row>
        <row r="84">
          <cell r="Z84" t="str">
            <v>Mid-Year ROIC w/ GW</v>
          </cell>
          <cell r="AD84">
            <v>5.1282783857874208E-2</v>
          </cell>
          <cell r="AE84">
            <v>3.8899788321954343E-2</v>
          </cell>
          <cell r="AF84">
            <v>-9.2707205254166231E-3</v>
          </cell>
          <cell r="AG84">
            <v>5.9874256975357906E-2</v>
          </cell>
          <cell r="AH84">
            <v>5.0924189421547847E-2</v>
          </cell>
          <cell r="AI84">
            <v>0.11473859612337468</v>
          </cell>
        </row>
      </sheetData>
      <sheetData sheetId="34" refreshError="1">
        <row r="637">
          <cell r="B637" t="str">
            <v>ROIC</v>
          </cell>
          <cell r="I637">
            <v>5.0762627817424494E-2</v>
          </cell>
          <cell r="J637">
            <v>3.8272267889832026E-2</v>
          </cell>
          <cell r="K637">
            <v>-9.1887651366878813E-3</v>
          </cell>
          <cell r="L637">
            <v>2.8076692109307484E-2</v>
          </cell>
        </row>
        <row r="639">
          <cell r="B639" t="str">
            <v>PreTax ROIC</v>
          </cell>
          <cell r="I639">
            <v>8.0117999843381901E-2</v>
          </cell>
          <cell r="J639">
            <v>8.5622982762976113E-2</v>
          </cell>
          <cell r="K639">
            <v>6.545243086067018E-2</v>
          </cell>
          <cell r="L639">
            <v>7.7259620589265637E-2</v>
          </cell>
        </row>
        <row r="640">
          <cell r="B640" t="str">
            <v>Cash Tax Rate on EBITA</v>
          </cell>
          <cell r="I640">
            <v>0.36640170852171222</v>
          </cell>
          <cell r="J640">
            <v>0.55301407805684177</v>
          </cell>
          <cell r="K640">
            <v>1.1403884472411447</v>
          </cell>
          <cell r="L640">
            <v>0.6365929330850425</v>
          </cell>
        </row>
        <row r="641">
          <cell r="I641" t="str">
            <v/>
          </cell>
          <cell r="J641" t="str">
            <v/>
          </cell>
          <cell r="K641" t="str">
            <v/>
          </cell>
          <cell r="L641" t="str">
            <v/>
          </cell>
        </row>
        <row r="642">
          <cell r="B642" t="str">
            <v>EBITA / Revenues</v>
          </cell>
          <cell r="I642">
            <v>3.0486693255254403E-2</v>
          </cell>
          <cell r="J642">
            <v>2.8757384071844819E-2</v>
          </cell>
          <cell r="K642">
            <v>2.1820402099976533E-2</v>
          </cell>
          <cell r="L642">
            <v>2.7069571605092369E-2</v>
          </cell>
        </row>
        <row r="643">
          <cell r="B643" t="str">
            <v>COGS / Revenues</v>
          </cell>
          <cell r="I643">
            <v>0.69019801912158707</v>
          </cell>
          <cell r="J643">
            <v>0.69064866678237236</v>
          </cell>
          <cell r="K643">
            <v>0.69026429541800693</v>
          </cell>
          <cell r="L643">
            <v>0.69036760626002514</v>
          </cell>
        </row>
        <row r="644">
          <cell r="B644" t="str">
            <v>SG&amp;A / Revenues</v>
          </cell>
          <cell r="I644">
            <v>0.25537908511353369</v>
          </cell>
          <cell r="J644">
            <v>0.25781743075391067</v>
          </cell>
          <cell r="K644">
            <v>0.26510806174819801</v>
          </cell>
          <cell r="L644">
            <v>0.25937821164594022</v>
          </cell>
        </row>
        <row r="645">
          <cell r="B645" t="str">
            <v>Other Operating Expenses / Revenues</v>
          </cell>
          <cell r="I645">
            <v>0</v>
          </cell>
          <cell r="J645">
            <v>0</v>
          </cell>
          <cell r="K645">
            <v>0</v>
          </cell>
          <cell r="L645">
            <v>0</v>
          </cell>
        </row>
        <row r="646">
          <cell r="B646" t="str">
            <v>Depreciation/ Revenues</v>
          </cell>
          <cell r="I646">
            <v>2.3936202509624763E-2</v>
          </cell>
          <cell r="J646">
            <v>2.2776518391872121E-2</v>
          </cell>
          <cell r="K646">
            <v>2.2807240733818599E-2</v>
          </cell>
          <cell r="L646">
            <v>2.3184610488942305E-2</v>
          </cell>
        </row>
        <row r="647">
          <cell r="I647" t="str">
            <v/>
          </cell>
          <cell r="J647" t="str">
            <v/>
          </cell>
          <cell r="K647" t="str">
            <v/>
          </cell>
          <cell r="L647" t="str">
            <v/>
          </cell>
        </row>
        <row r="648">
          <cell r="B648" t="str">
            <v>Revenues / Invested Capital</v>
          </cell>
          <cell r="I648">
            <v>2.6279662137373165</v>
          </cell>
          <cell r="J648">
            <v>2.9774259908016489</v>
          </cell>
          <cell r="K648">
            <v>2.9995978332929334</v>
          </cell>
          <cell r="L648">
            <v>2.8541131613154693</v>
          </cell>
        </row>
        <row r="649">
          <cell r="B649" t="str">
            <v>Operating Working Capital / Revs</v>
          </cell>
          <cell r="I649">
            <v>2.0951333929468928E-2</v>
          </cell>
          <cell r="J649">
            <v>2.4192903946004325E-2</v>
          </cell>
          <cell r="K649">
            <v>3.4862783545715821E-2</v>
          </cell>
          <cell r="L649">
            <v>2.6589324972418355E-2</v>
          </cell>
        </row>
        <row r="650">
          <cell r="B650" t="str">
            <v>Net PPE / Revs</v>
          </cell>
          <cell r="I650">
            <v>0.37963362890920721</v>
          </cell>
          <cell r="J650">
            <v>0.32713450161003538</v>
          </cell>
          <cell r="K650">
            <v>0.30544563587062429</v>
          </cell>
          <cell r="L650">
            <v>0.33801895179458158</v>
          </cell>
        </row>
        <row r="651">
          <cell r="B651" t="str">
            <v>Other assets / Revs</v>
          </cell>
          <cell r="I651">
            <v>-2.0062566936992411E-2</v>
          </cell>
          <cell r="J651">
            <v>-1.5466832332939162E-2</v>
          </cell>
          <cell r="K651">
            <v>-6.930394902231035E-3</v>
          </cell>
          <cell r="L651">
            <v>-1.4236745058321261E-2</v>
          </cell>
        </row>
        <row r="652">
          <cell r="B652" t="str">
            <v>Goodwill / Revs</v>
          </cell>
          <cell r="I652">
            <v>0</v>
          </cell>
          <cell r="J652">
            <v>0</v>
          </cell>
          <cell r="K652">
            <v>0</v>
          </cell>
          <cell r="L652">
            <v>0</v>
          </cell>
        </row>
        <row r="653">
          <cell r="I653" t="str">
            <v/>
          </cell>
          <cell r="J653" t="str">
            <v/>
          </cell>
          <cell r="K653" t="str">
            <v/>
          </cell>
          <cell r="L653" t="str">
            <v/>
          </cell>
        </row>
        <row r="655">
          <cell r="I655" t="str">
            <v xml:space="preserve"> 2/2001</v>
          </cell>
          <cell r="J655" t="str">
            <v xml:space="preserve"> 2/2000</v>
          </cell>
          <cell r="K655" t="str">
            <v xml:space="preserve"> 2/1999</v>
          </cell>
          <cell r="L655" t="str">
            <v xml:space="preserve"> 2/1998</v>
          </cell>
          <cell r="M655" t="str">
            <v xml:space="preserve"> 2/1997</v>
          </cell>
          <cell r="N655" t="str">
            <v>Average</v>
          </cell>
        </row>
        <row r="656">
          <cell r="M656" t="str">
            <v>=</v>
          </cell>
        </row>
        <row r="657">
          <cell r="B657" t="str">
            <v>ROIC</v>
          </cell>
          <cell r="I657">
            <v>5.0762627817424494E-2</v>
          </cell>
          <cell r="J657">
            <v>3.8272267889832026E-2</v>
          </cell>
          <cell r="K657">
            <v>-9.1887651366878813E-3</v>
          </cell>
          <cell r="L657">
            <v>5.9874256975357927E-2</v>
          </cell>
          <cell r="M657">
            <v>5.0924189421547771E-2</v>
          </cell>
          <cell r="N657">
            <v>3.838212583823139E-2</v>
          </cell>
        </row>
        <row r="658">
          <cell r="I658" t="str">
            <v>=</v>
          </cell>
          <cell r="J658" t="str">
            <v>=</v>
          </cell>
          <cell r="K658" t="str">
            <v>=</v>
          </cell>
          <cell r="L658" t="str">
            <v>=</v>
          </cell>
          <cell r="M658" t="str">
            <v>=</v>
          </cell>
        </row>
        <row r="659">
          <cell r="B659" t="str">
            <v>PreTax ROIC</v>
          </cell>
          <cell r="I659">
            <v>8.0117999843381901E-2</v>
          </cell>
          <cell r="J659">
            <v>8.5622982762976113E-2</v>
          </cell>
          <cell r="K659">
            <v>6.545243086067018E-2</v>
          </cell>
          <cell r="L659">
            <v>7.4987944815973845E-2</v>
          </cell>
          <cell r="M659">
            <v>7.7065034380587677E-2</v>
          </cell>
          <cell r="N659">
            <v>7.679396594652603E-2</v>
          </cell>
        </row>
        <row r="660">
          <cell r="B660" t="str">
            <v>Cash Tax Rate on EBITA</v>
          </cell>
          <cell r="I660">
            <v>0.36640170852171222</v>
          </cell>
          <cell r="J660">
            <v>0.55301407805684177</v>
          </cell>
          <cell r="K660">
            <v>1.1403884472411447</v>
          </cell>
          <cell r="L660">
            <v>0.20154823388887463</v>
          </cell>
          <cell r="M660">
            <v>0.33920499963631584</v>
          </cell>
          <cell r="N660">
            <v>0.5001934674794889</v>
          </cell>
        </row>
        <row r="661">
          <cell r="I661" t="str">
            <v/>
          </cell>
          <cell r="J661" t="str">
            <v/>
          </cell>
          <cell r="K661" t="str">
            <v/>
          </cell>
          <cell r="L661" t="str">
            <v/>
          </cell>
        </row>
        <row r="662">
          <cell r="B662" t="str">
            <v>EBITA / Revenues</v>
          </cell>
          <cell r="I662">
            <v>3.0486693255254403E-2</v>
          </cell>
          <cell r="J662">
            <v>2.8757384071844819E-2</v>
          </cell>
          <cell r="K662">
            <v>2.1820402099976533E-2</v>
          </cell>
          <cell r="L662">
            <v>2.4026710295966338E-2</v>
          </cell>
          <cell r="M662">
            <v>2.5029322480353354E-2</v>
          </cell>
          <cell r="N662">
            <v>2.6059713120045801E-2</v>
          </cell>
        </row>
        <row r="663">
          <cell r="B663" t="str">
            <v>COGS / Revenues</v>
          </cell>
          <cell r="I663">
            <v>0.69019801912158707</v>
          </cell>
          <cell r="J663">
            <v>0.69064866678237236</v>
          </cell>
          <cell r="K663">
            <v>0.69026429541800693</v>
          </cell>
          <cell r="L663">
            <v>0.69118989092803107</v>
          </cell>
          <cell r="M663">
            <v>0.68753673871620258</v>
          </cell>
          <cell r="N663">
            <v>0.6899753969189113</v>
          </cell>
        </row>
        <row r="664">
          <cell r="B664" t="str">
            <v>SG&amp;A / Revenues</v>
          </cell>
          <cell r="I664">
            <v>0.25537908511353369</v>
          </cell>
          <cell r="J664">
            <v>0.25781743075391067</v>
          </cell>
          <cell r="K664">
            <v>0.26510806174819801</v>
          </cell>
          <cell r="L664">
            <v>0.26210444104764025</v>
          </cell>
          <cell r="M664">
            <v>0.26471139669525739</v>
          </cell>
          <cell r="N664">
            <v>0.26097228744200196</v>
          </cell>
        </row>
        <row r="665">
          <cell r="B665" t="str">
            <v>Other Operating Expenses / Revenues</v>
          </cell>
          <cell r="I665">
            <v>0</v>
          </cell>
          <cell r="J665">
            <v>0</v>
          </cell>
          <cell r="K665">
            <v>0</v>
          </cell>
          <cell r="L665">
            <v>0</v>
          </cell>
          <cell r="M665">
            <v>0</v>
          </cell>
          <cell r="N665">
            <v>0</v>
          </cell>
        </row>
        <row r="666">
          <cell r="B666" t="str">
            <v>Depreciation/ Revenues</v>
          </cell>
          <cell r="I666">
            <v>2.3936202509624763E-2</v>
          </cell>
          <cell r="J666">
            <v>2.2776518391872121E-2</v>
          </cell>
          <cell r="K666">
            <v>2.2807240733818599E-2</v>
          </cell>
          <cell r="L666">
            <v>2.2678957728362339E-2</v>
          </cell>
          <cell r="M666">
            <v>2.2722542108186611E-2</v>
          </cell>
          <cell r="N666">
            <v>2.2992602519041019E-2</v>
          </cell>
        </row>
        <row r="667">
          <cell r="I667" t="str">
            <v/>
          </cell>
          <cell r="J667" t="str">
            <v/>
          </cell>
          <cell r="K667" t="str">
            <v/>
          </cell>
          <cell r="L667" t="str">
            <v/>
          </cell>
        </row>
        <row r="668">
          <cell r="B668" t="str">
            <v>Revenues / Invested Capital</v>
          </cell>
          <cell r="I668">
            <v>2.6279662137373165</v>
          </cell>
          <cell r="J668">
            <v>2.9774259908016489</v>
          </cell>
          <cell r="K668">
            <v>2.9995978332929334</v>
          </cell>
          <cell r="L668">
            <v>3.1210242223032507</v>
          </cell>
          <cell r="M668">
            <v>3.0789900302367155</v>
          </cell>
          <cell r="N668">
            <v>2.9468461756570199</v>
          </cell>
        </row>
        <row r="669">
          <cell r="B669" t="str">
            <v>Operating Working Capital / Revs</v>
          </cell>
          <cell r="I669">
            <v>2.0951333929468928E-2</v>
          </cell>
          <cell r="J669">
            <v>2.4192903946004325E-2</v>
          </cell>
          <cell r="K669">
            <v>3.4862783545715821E-2</v>
          </cell>
          <cell r="L669">
            <v>4.2473207499366616E-2</v>
          </cell>
          <cell r="M669">
            <v>3.915999406086542E-2</v>
          </cell>
          <cell r="N669">
            <v>3.2238492793320049E-2</v>
          </cell>
        </row>
        <row r="670">
          <cell r="B670" t="str">
            <v>Net PPE / Revs</v>
          </cell>
          <cell r="I670">
            <v>0.37963362890920721</v>
          </cell>
          <cell r="J670">
            <v>0.32713450161003538</v>
          </cell>
          <cell r="K670">
            <v>0.30544563587062429</v>
          </cell>
          <cell r="L670">
            <v>0.27968108351859938</v>
          </cell>
          <cell r="M670">
            <v>0.28583671780248759</v>
          </cell>
          <cell r="N670">
            <v>0.31608839383283077</v>
          </cell>
        </row>
        <row r="671">
          <cell r="B671" t="str">
            <v>Other assets / Revs</v>
          </cell>
          <cell r="I671">
            <v>-2.0062566936992411E-2</v>
          </cell>
          <cell r="J671">
            <v>-1.5466832332939162E-2</v>
          </cell>
          <cell r="K671">
            <v>-6.930394902231035E-3</v>
          </cell>
          <cell r="L671">
            <v>-1.7466527645144309E-3</v>
          </cell>
          <cell r="M671">
            <v>-2.1488724564902947E-4</v>
          </cell>
          <cell r="N671">
            <v>-8.9810435140504109E-3</v>
          </cell>
        </row>
        <row r="672">
          <cell r="B672" t="str">
            <v>Goodwill / Revs</v>
          </cell>
          <cell r="I672">
            <v>0</v>
          </cell>
          <cell r="J672">
            <v>0</v>
          </cell>
          <cell r="K672">
            <v>0</v>
          </cell>
          <cell r="L672">
            <v>0</v>
          </cell>
          <cell r="M672">
            <v>0</v>
          </cell>
          <cell r="N672">
            <v>0</v>
          </cell>
        </row>
      </sheetData>
      <sheetData sheetId="35" refreshError="1">
        <row r="14">
          <cell r="B14" t="str">
            <v>Net Sales</v>
          </cell>
          <cell r="I14">
            <v>37028</v>
          </cell>
          <cell r="J14">
            <v>35925</v>
          </cell>
          <cell r="K14">
            <v>33674</v>
          </cell>
          <cell r="L14">
            <v>32183</v>
          </cell>
          <cell r="M14">
            <v>31437</v>
          </cell>
          <cell r="N14">
            <v>34654</v>
          </cell>
          <cell r="O14">
            <v>34313</v>
          </cell>
          <cell r="P14">
            <v>34156</v>
          </cell>
          <cell r="Q14">
            <v>37724</v>
          </cell>
          <cell r="R14">
            <v>34580</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0.84</v>
          </cell>
          <cell r="I597">
            <v>0.91800000000000004</v>
          </cell>
          <cell r="J597">
            <v>0.93600000000000005</v>
          </cell>
          <cell r="K597">
            <v>1.1619999999999999</v>
          </cell>
          <cell r="L597">
            <v>0.92</v>
          </cell>
          <cell r="M597">
            <v>1.1100000000000001</v>
          </cell>
          <cell r="N597">
            <v>1.083</v>
          </cell>
          <cell r="O597">
            <v>3.17</v>
          </cell>
          <cell r="P597">
            <v>4.17</v>
          </cell>
          <cell r="Q597">
            <v>5.17</v>
          </cell>
        </row>
        <row r="599">
          <cell r="B599" t="str">
            <v>Market Capitalization</v>
          </cell>
          <cell r="D599">
            <v>4918</v>
          </cell>
          <cell r="I599">
            <v>2584.8260360999998</v>
          </cell>
          <cell r="J599">
            <v>4844.1631668</v>
          </cell>
          <cell r="K599">
            <v>7554.7987105000011</v>
          </cell>
          <cell r="L599">
            <v>5614.1309500000007</v>
          </cell>
          <cell r="M599">
            <v>5029.1266625000007</v>
          </cell>
          <cell r="N599">
            <v>3466.3923000000004</v>
          </cell>
          <cell r="O599">
            <v>6039.1448</v>
          </cell>
          <cell r="P599">
            <v>8955.7561999999998</v>
          </cell>
          <cell r="Q599">
            <v>9968.6432999999997</v>
          </cell>
        </row>
        <row r="600">
          <cell r="B600" t="str">
            <v>Total Debt</v>
          </cell>
          <cell r="D600">
            <v>3095</v>
          </cell>
          <cell r="I600">
            <v>3095</v>
          </cell>
          <cell r="J600">
            <v>2920</v>
          </cell>
          <cell r="K600">
            <v>2706</v>
          </cell>
          <cell r="L600">
            <v>2982</v>
          </cell>
          <cell r="M600">
            <v>3755</v>
          </cell>
          <cell r="N600">
            <v>5571</v>
          </cell>
          <cell r="O600">
            <v>4662</v>
          </cell>
          <cell r="P600">
            <v>5255</v>
          </cell>
          <cell r="Q600">
            <v>5642</v>
          </cell>
        </row>
        <row r="601">
          <cell r="B601" t="str">
            <v>Total Value</v>
          </cell>
          <cell r="D601">
            <v>8013</v>
          </cell>
          <cell r="I601">
            <v>5679.8260360999993</v>
          </cell>
          <cell r="J601">
            <v>7764.1631668</v>
          </cell>
          <cell r="K601">
            <v>10260.798710500001</v>
          </cell>
          <cell r="L601">
            <v>8596.1309500000007</v>
          </cell>
          <cell r="M601">
            <v>8784.1266625000007</v>
          </cell>
          <cell r="N601">
            <v>9037.3922999999995</v>
          </cell>
          <cell r="O601">
            <v>10701.1448</v>
          </cell>
          <cell r="P601">
            <v>14210.7562</v>
          </cell>
          <cell r="Q601">
            <v>15610.6433</v>
          </cell>
        </row>
        <row r="603">
          <cell r="B603" t="str">
            <v>Kc</v>
          </cell>
          <cell r="D603">
            <v>9.2999999999999999E-2</v>
          </cell>
          <cell r="I603">
            <v>9.69E-2</v>
          </cell>
          <cell r="J603">
            <v>0.1111</v>
          </cell>
          <cell r="K603">
            <v>0.10539999999999999</v>
          </cell>
          <cell r="L603">
            <v>0.1038</v>
          </cell>
          <cell r="M603">
            <v>0.11960000000000001</v>
          </cell>
          <cell r="N603">
            <v>0.11825000000000001</v>
          </cell>
          <cell r="O603">
            <v>0.22260000000000002</v>
          </cell>
          <cell r="P603">
            <v>0.27260000000000001</v>
          </cell>
          <cell r="Q603">
            <v>0.3226</v>
          </cell>
        </row>
        <row r="604">
          <cell r="B604" t="str">
            <v>Kd</v>
          </cell>
          <cell r="D604">
            <v>9.2730210016155085E-2</v>
          </cell>
          <cell r="I604">
            <v>9.2730210016155085E-2</v>
          </cell>
          <cell r="J604">
            <v>9.5890410958904104E-2</v>
          </cell>
          <cell r="K604">
            <v>0.10827790096082779</v>
          </cell>
          <cell r="L604">
            <v>0.12173038229376258</v>
          </cell>
          <cell r="M604">
            <v>0.12063914780292943</v>
          </cell>
          <cell r="N604">
            <v>8.0057440315921741E-2</v>
          </cell>
          <cell r="O604">
            <v>0.10338910338910338</v>
          </cell>
          <cell r="P604">
            <v>9.0770694576593716E-2</v>
          </cell>
          <cell r="Q604">
            <v>7.6568592697624963E-2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7.8569075252714338E-2</v>
          </cell>
          <cell r="I607">
            <v>7.4415948694849854E-2</v>
          </cell>
          <cell r="J607">
            <v>9.0954622238127794E-2</v>
          </cell>
          <cell r="K607">
            <v>9.4736853486070541E-2</v>
          </cell>
          <cell r="L607">
            <v>9.3128733992820345E-2</v>
          </cell>
          <cell r="M607">
            <v>9.9416092502753128E-2</v>
          </cell>
          <cell r="N607">
            <v>7.4966413649543595E-2</v>
          </cell>
          <cell r="O607">
            <v>0.15264849350323714</v>
          </cell>
          <cell r="P607">
            <v>0.19193483455299867</v>
          </cell>
          <cell r="Q607">
            <v>0.22260993745081598</v>
          </cell>
        </row>
      </sheetData>
      <sheetData sheetId="36" refreshError="1">
        <row r="82">
          <cell r="Z82" t="str">
            <v>Mid-Year ROIC w/o GW</v>
          </cell>
          <cell r="AD82">
            <v>4.1930016786460897E-2</v>
          </cell>
          <cell r="AE82">
            <v>7.7484241193857814E-2</v>
          </cell>
          <cell r="AF82">
            <v>8.2648239419428768E-2</v>
          </cell>
          <cell r="AG82">
            <v>7.6234657233445691E-2</v>
          </cell>
          <cell r="AH82">
            <v>5.2462462056483306E-2</v>
          </cell>
          <cell r="AI82">
            <v>5.4741114714667749E-2</v>
          </cell>
        </row>
        <row r="83">
          <cell r="Z83" t="str">
            <v>Mid-Year ROIC w/  NGW</v>
          </cell>
          <cell r="AD83">
            <v>4.1174176944546309E-2</v>
          </cell>
          <cell r="AE83">
            <v>7.4952424894277003E-2</v>
          </cell>
          <cell r="AF83">
            <v>8.0423750002409117E-2</v>
          </cell>
          <cell r="AG83">
            <v>7.3574752576419045E-2</v>
          </cell>
          <cell r="AH83">
            <v>5.1324003410351773E-2</v>
          </cell>
          <cell r="AI83">
            <v>5.4741114714667749E-2</v>
          </cell>
        </row>
        <row r="84">
          <cell r="Z84" t="str">
            <v>Mid-Year ROIC w/ GW</v>
          </cell>
          <cell r="AD84">
            <v>4.1174176944546309E-2</v>
          </cell>
          <cell r="AE84">
            <v>7.4952424894277003E-2</v>
          </cell>
          <cell r="AF84">
            <v>8.0423750002409117E-2</v>
          </cell>
          <cell r="AG84">
            <v>7.3574752576419045E-2</v>
          </cell>
          <cell r="AH84">
            <v>5.1324003410351773E-2</v>
          </cell>
          <cell r="AI84">
            <v>5.4741114714667749E-2</v>
          </cell>
        </row>
      </sheetData>
      <sheetData sheetId="37" refreshError="1">
        <row r="637">
          <cell r="B637" t="str">
            <v>ROIC</v>
          </cell>
          <cell r="I637">
            <v>4.1174176944546302E-2</v>
          </cell>
          <cell r="J637">
            <v>7.4952424894276989E-2</v>
          </cell>
          <cell r="K637">
            <v>8.0423750002409103E-2</v>
          </cell>
          <cell r="L637">
            <v>6.5246360567741496E-2</v>
          </cell>
        </row>
        <row r="639">
          <cell r="B639" t="str">
            <v>PreTax ROIC</v>
          </cell>
          <cell r="I639">
            <v>6.9039529018128182E-2</v>
          </cell>
          <cell r="J639">
            <v>0.11193480730916916</v>
          </cell>
          <cell r="K639">
            <v>0.10454245102330534</v>
          </cell>
          <cell r="L639">
            <v>9.4956808845689814E-2</v>
          </cell>
        </row>
        <row r="640">
          <cell r="B640" t="str">
            <v>Cash Tax Rate on EBITA</v>
          </cell>
          <cell r="I640">
            <v>0.40361445783132566</v>
          </cell>
          <cell r="J640">
            <v>0.33039215686274515</v>
          </cell>
          <cell r="K640">
            <v>0.23070724652820243</v>
          </cell>
          <cell r="L640">
            <v>0.31288381148348698</v>
          </cell>
        </row>
        <row r="641">
          <cell r="I641" t="str">
            <v/>
          </cell>
          <cell r="J641" t="str">
            <v/>
          </cell>
          <cell r="K641" t="str">
            <v/>
          </cell>
          <cell r="L641" t="str">
            <v/>
          </cell>
        </row>
        <row r="642">
          <cell r="B642" t="str">
            <v>EBITA / Revenues</v>
          </cell>
          <cell r="I642">
            <v>2.7616846230367208E-2</v>
          </cell>
          <cell r="J642">
            <v>4.5580330367750194E-2</v>
          </cell>
          <cell r="K642">
            <v>4.3889021079567832E-2</v>
          </cell>
          <cell r="L642">
            <v>3.8808077189762723E-2</v>
          </cell>
        </row>
        <row r="643">
          <cell r="B643" t="str">
            <v>COGS / Revenues</v>
          </cell>
          <cell r="I643">
            <v>0.77011990925785889</v>
          </cell>
          <cell r="J643">
            <v>0.76080723729993038</v>
          </cell>
          <cell r="K643">
            <v>0.76165587693769676</v>
          </cell>
          <cell r="L643">
            <v>0.76430922749397434</v>
          </cell>
        </row>
        <row r="644">
          <cell r="B644" t="str">
            <v>SG&amp;A / Revenues</v>
          </cell>
          <cell r="I644">
            <v>0.18127912438646329</v>
          </cell>
          <cell r="J644">
            <v>0.17217889023071883</v>
          </cell>
          <cell r="K644">
            <v>0.17452874930708062</v>
          </cell>
          <cell r="L644">
            <v>0.17608120976382313</v>
          </cell>
        </row>
        <row r="645">
          <cell r="B645" t="str">
            <v>Other Operating Expenses / Revenues</v>
          </cell>
          <cell r="I645">
            <v>0</v>
          </cell>
          <cell r="J645">
            <v>0</v>
          </cell>
          <cell r="K645">
            <v>0</v>
          </cell>
          <cell r="L645">
            <v>0</v>
          </cell>
        </row>
        <row r="646">
          <cell r="B646" t="str">
            <v>Depreciation/ Revenues</v>
          </cell>
          <cell r="I646">
            <v>2.0984120125310576E-2</v>
          </cell>
          <cell r="J646">
            <v>2.1433542101600558E-2</v>
          </cell>
          <cell r="K646">
            <v>1.9926352675654808E-2</v>
          </cell>
          <cell r="L646">
            <v>2.0801485552439814E-2</v>
          </cell>
        </row>
        <row r="647">
          <cell r="I647" t="str">
            <v/>
          </cell>
          <cell r="J647" t="str">
            <v/>
          </cell>
          <cell r="K647" t="str">
            <v/>
          </cell>
          <cell r="L647" t="str">
            <v/>
          </cell>
        </row>
        <row r="648">
          <cell r="B648" t="str">
            <v>Revenues / Invested Capital</v>
          </cell>
          <cell r="I648">
            <v>2.4999063413045697</v>
          </cell>
          <cell r="J648">
            <v>2.4557699868794121</v>
          </cell>
          <cell r="K648">
            <v>2.3819727223757607</v>
          </cell>
          <cell r="L648">
            <v>2.4468310651252438</v>
          </cell>
        </row>
        <row r="649">
          <cell r="B649" t="str">
            <v>Operating Working Capital / Revs</v>
          </cell>
          <cell r="I649">
            <v>0.10806686831586908</v>
          </cell>
          <cell r="J649">
            <v>0.11078636047320807</v>
          </cell>
          <cell r="K649">
            <v>0.11966205381006118</v>
          </cell>
          <cell r="L649">
            <v>0.11264501486490289</v>
          </cell>
        </row>
        <row r="650">
          <cell r="B650" t="str">
            <v>Net PPE / Revs</v>
          </cell>
          <cell r="I650">
            <v>0.3029668061968343</v>
          </cell>
          <cell r="J650">
            <v>0.3088326523876555</v>
          </cell>
          <cell r="K650">
            <v>0.31353630910189861</v>
          </cell>
          <cell r="L650">
            <v>0.30828110712652745</v>
          </cell>
        </row>
        <row r="651">
          <cell r="B651" t="str">
            <v>Other assets / Revs</v>
          </cell>
          <cell r="I651">
            <v>-1.8229447985308414E-2</v>
          </cell>
          <cell r="J651">
            <v>-2.5720250521920666E-2</v>
          </cell>
          <cell r="K651">
            <v>-2.4677792955989784E-2</v>
          </cell>
          <cell r="L651">
            <v>-2.2789724928957956E-2</v>
          </cell>
        </row>
        <row r="652">
          <cell r="B652" t="str">
            <v>Goodwill / Revs</v>
          </cell>
          <cell r="I652">
            <v>7.2107594252997734E-3</v>
          </cell>
          <cell r="J652">
            <v>1.3305497564370215E-2</v>
          </cell>
          <cell r="K652">
            <v>1.1299518916671617E-2</v>
          </cell>
          <cell r="L652">
            <v>1.0555487822033818E-2</v>
          </cell>
        </row>
        <row r="657">
          <cell r="B657" t="str">
            <v>ROIC</v>
          </cell>
          <cell r="I657">
            <v>4.1174176944546302E-2</v>
          </cell>
          <cell r="J657">
            <v>7.4952424894276989E-2</v>
          </cell>
          <cell r="K657">
            <v>8.0423750002409103E-2</v>
          </cell>
          <cell r="L657">
            <v>7.1917523724969498E-2</v>
          </cell>
          <cell r="M657">
            <v>5.0206524422028546E-2</v>
          </cell>
          <cell r="N657">
            <v>6.3522874944380414E-2</v>
          </cell>
        </row>
        <row r="658">
          <cell r="I658" t="str">
            <v>=</v>
          </cell>
          <cell r="J658" t="str">
            <v>=</v>
          </cell>
          <cell r="K658" t="str">
            <v>=</v>
          </cell>
          <cell r="L658" t="str">
            <v>=</v>
          </cell>
          <cell r="M658" t="str">
            <v>=</v>
          </cell>
        </row>
        <row r="659">
          <cell r="B659" t="str">
            <v>PreTax ROIC</v>
          </cell>
          <cell r="I659">
            <v>6.9039529018128182E-2</v>
          </cell>
          <cell r="J659">
            <v>0.11193480730916916</v>
          </cell>
          <cell r="K659">
            <v>0.10454245102330534</v>
          </cell>
          <cell r="L659">
            <v>8.761140073902661E-2</v>
          </cell>
          <cell r="M659">
            <v>7.5362880054834699E-2</v>
          </cell>
          <cell r="N659">
            <v>8.9601660279167133E-2</v>
          </cell>
        </row>
        <row r="660">
          <cell r="B660" t="str">
            <v>Cash Tax Rate on EBITA</v>
          </cell>
          <cell r="I660">
            <v>0.40361445783132566</v>
          </cell>
          <cell r="J660">
            <v>0.33039215686274515</v>
          </cell>
          <cell r="K660">
            <v>0.23070724652820243</v>
          </cell>
          <cell r="L660">
            <v>0.17913053417334829</v>
          </cell>
          <cell r="M660">
            <v>0.33380300241315308</v>
          </cell>
          <cell r="N660">
            <v>0.2910524788662891</v>
          </cell>
        </row>
        <row r="661">
          <cell r="I661" t="str">
            <v/>
          </cell>
          <cell r="J661" t="str">
            <v/>
          </cell>
          <cell r="K661" t="str">
            <v/>
          </cell>
          <cell r="L661" t="str">
            <v/>
          </cell>
        </row>
        <row r="662">
          <cell r="B662" t="str">
            <v>EBITA / Revenues</v>
          </cell>
          <cell r="I662">
            <v>2.7616846230367208E-2</v>
          </cell>
          <cell r="J662">
            <v>4.5580330367750194E-2</v>
          </cell>
          <cell r="K662">
            <v>4.3889021079567832E-2</v>
          </cell>
          <cell r="L662">
            <v>3.7994568665517564E-2</v>
          </cell>
          <cell r="M662">
            <v>3.4612952488280432E-2</v>
          </cell>
          <cell r="N662">
            <v>3.7879642150811785E-2</v>
          </cell>
        </row>
        <row r="663">
          <cell r="B663" t="str">
            <v>COGS / Revenues</v>
          </cell>
          <cell r="I663">
            <v>0.77011990925785889</v>
          </cell>
          <cell r="J663">
            <v>0.76080723729993038</v>
          </cell>
          <cell r="K663">
            <v>0.76165587693769676</v>
          </cell>
          <cell r="L663">
            <v>0.76102290028897246</v>
          </cell>
          <cell r="M663">
            <v>0.75503387727836624</v>
          </cell>
          <cell r="N663">
            <v>0.76197524772830061</v>
          </cell>
        </row>
        <row r="664">
          <cell r="B664" t="str">
            <v>SG&amp;A / Revenues</v>
          </cell>
          <cell r="I664">
            <v>0.18127912438646329</v>
          </cell>
          <cell r="J664">
            <v>0.17217889023071883</v>
          </cell>
          <cell r="K664">
            <v>0.17452874930708062</v>
          </cell>
          <cell r="L664">
            <v>0.1804748095776543</v>
          </cell>
          <cell r="M664">
            <v>0.18954965844787761</v>
          </cell>
          <cell r="N664">
            <v>0.17939878272598486</v>
          </cell>
        </row>
        <row r="665">
          <cell r="B665" t="str">
            <v>Other Operating Expenses / Revenues</v>
          </cell>
          <cell r="I665">
            <v>0</v>
          </cell>
          <cell r="J665">
            <v>0</v>
          </cell>
          <cell r="K665">
            <v>0</v>
          </cell>
          <cell r="L665">
            <v>0</v>
          </cell>
          <cell r="M665">
            <v>0</v>
          </cell>
          <cell r="N665">
            <v>0</v>
          </cell>
        </row>
        <row r="666">
          <cell r="B666" t="str">
            <v>Depreciation/ Revenues</v>
          </cell>
          <cell r="I666">
            <v>2.0984120125310576E-2</v>
          </cell>
          <cell r="J666">
            <v>2.1433542101600558E-2</v>
          </cell>
          <cell r="K666">
            <v>1.9926352675654808E-2</v>
          </cell>
          <cell r="L666">
            <v>2.0507721467855702E-2</v>
          </cell>
          <cell r="M666">
            <v>2.0803511785475712E-2</v>
          </cell>
          <cell r="N666">
            <v>2.0746327394902699E-2</v>
          </cell>
        </row>
        <row r="667">
          <cell r="I667" t="str">
            <v/>
          </cell>
          <cell r="J667" t="str">
            <v/>
          </cell>
          <cell r="K667" t="str">
            <v/>
          </cell>
          <cell r="L667" t="str">
            <v/>
          </cell>
        </row>
        <row r="668">
          <cell r="B668" t="str">
            <v>Revenues / Invested Capital</v>
          </cell>
          <cell r="I668">
            <v>2.4999063413045697</v>
          </cell>
          <cell r="J668">
            <v>2.4557699868794121</v>
          </cell>
          <cell r="K668">
            <v>2.3819727223757607</v>
          </cell>
          <cell r="L668">
            <v>2.30589275825993</v>
          </cell>
          <cell r="M668">
            <v>2.1773028487053145</v>
          </cell>
          <cell r="N668">
            <v>2.3654304843333089</v>
          </cell>
        </row>
        <row r="669">
          <cell r="B669" t="str">
            <v>Operating Working Capital / Revs</v>
          </cell>
          <cell r="I669">
            <v>0.10806686831586908</v>
          </cell>
          <cell r="J669">
            <v>0.11078636047320807</v>
          </cell>
          <cell r="K669">
            <v>0.11966205381006118</v>
          </cell>
          <cell r="L669">
            <v>0.13309821955690893</v>
          </cell>
          <cell r="M669">
            <v>0.14656296720424977</v>
          </cell>
          <cell r="N669">
            <v>0.12277455696722997</v>
          </cell>
        </row>
        <row r="670">
          <cell r="B670" t="str">
            <v>Net PPE / Revs</v>
          </cell>
          <cell r="I670">
            <v>0.3029668061968343</v>
          </cell>
          <cell r="J670">
            <v>0.3088326523876555</v>
          </cell>
          <cell r="K670">
            <v>0.31353630910189861</v>
          </cell>
          <cell r="L670">
            <v>0.31388777568499199</v>
          </cell>
          <cell r="M670">
            <v>0.3223273813514303</v>
          </cell>
          <cell r="N670">
            <v>0.31193469360397102</v>
          </cell>
        </row>
        <row r="671">
          <cell r="B671" t="str">
            <v>Other assets / Revs</v>
          </cell>
          <cell r="I671">
            <v>-1.8229447985308414E-2</v>
          </cell>
          <cell r="J671">
            <v>-2.5720250521920666E-2</v>
          </cell>
          <cell r="K671">
            <v>-2.4677792955989784E-2</v>
          </cell>
          <cell r="L671">
            <v>-2.8104900102538608E-2</v>
          </cell>
          <cell r="M671">
            <v>-1.935617266278589E-2</v>
          </cell>
          <cell r="N671">
            <v>-2.3160466851104573E-2</v>
          </cell>
        </row>
        <row r="672">
          <cell r="B672" t="str">
            <v>Goodwill / Revs</v>
          </cell>
          <cell r="I672">
            <v>7.2107594252997734E-3</v>
          </cell>
          <cell r="J672">
            <v>1.3305497564370215E-2</v>
          </cell>
          <cell r="K672">
            <v>1.1299518916671617E-2</v>
          </cell>
          <cell r="L672">
            <v>1.4790417301059566E-2</v>
          </cell>
          <cell r="M672">
            <v>9.7496580462512333E-3</v>
          </cell>
          <cell r="N672">
            <v>1.1207245942659783E-2</v>
          </cell>
        </row>
      </sheetData>
      <sheetData sheetId="38" refreshError="1">
        <row r="14">
          <cell r="B14" t="str">
            <v>Net Sales</v>
          </cell>
          <cell r="I14">
            <v>49000</v>
          </cell>
          <cell r="J14">
            <v>45352</v>
          </cell>
          <cell r="K14">
            <v>28203.3</v>
          </cell>
          <cell r="L14">
            <v>26567.35</v>
          </cell>
          <cell r="M14">
            <v>25170.91</v>
          </cell>
          <cell r="N14">
            <v>23937.79</v>
          </cell>
          <cell r="O14">
            <v>22959.119999999999</v>
          </cell>
          <cell r="P14">
            <v>22384.3</v>
          </cell>
          <cell r="Q14">
            <v>22144.59</v>
          </cell>
          <cell r="R14">
            <v>21350.53</v>
          </cell>
        </row>
        <row r="594">
          <cell r="D594" t="str">
            <v>Current WACC</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5.5E-2</v>
          </cell>
          <cell r="I597">
            <v>0.26200000000000001</v>
          </cell>
          <cell r="J597">
            <v>0.254</v>
          </cell>
          <cell r="K597">
            <v>0.50900000000000001</v>
          </cell>
          <cell r="L597">
            <v>0.61499999999999999</v>
          </cell>
          <cell r="M597">
            <v>1.022</v>
          </cell>
          <cell r="N597">
            <v>1.03</v>
          </cell>
          <cell r="O597">
            <v>3.0590000000000002</v>
          </cell>
          <cell r="P597">
            <v>4.0590000000000002</v>
          </cell>
          <cell r="Q597">
            <v>5.0590000000000002</v>
          </cell>
        </row>
        <row r="599">
          <cell r="B599" t="str">
            <v>Market Capitalization</v>
          </cell>
          <cell r="D599">
            <v>21581</v>
          </cell>
          <cell r="I599">
            <v>22056.344999999998</v>
          </cell>
          <cell r="J599">
            <v>15760.625</v>
          </cell>
          <cell r="K599">
            <v>15545.943875000003</v>
          </cell>
          <cell r="L599">
            <v>9370.1695500000005</v>
          </cell>
          <cell r="M599">
            <v>6345.4609124999997</v>
          </cell>
          <cell r="N599">
            <v>4642.0488156250003</v>
          </cell>
          <cell r="O599">
            <v>2677.8008156250003</v>
          </cell>
          <cell r="P599">
            <v>2166.4024156250002</v>
          </cell>
          <cell r="Q599">
            <v>1337.489521875</v>
          </cell>
        </row>
        <row r="600">
          <cell r="B600" t="str">
            <v>Total Debt</v>
          </cell>
          <cell r="D600">
            <v>8546</v>
          </cell>
          <cell r="I600">
            <v>8546</v>
          </cell>
          <cell r="J600">
            <v>9094</v>
          </cell>
          <cell r="K600">
            <v>3403.8670000000002</v>
          </cell>
          <cell r="L600">
            <v>3517.4100000000003</v>
          </cell>
          <cell r="M600">
            <v>3680.634</v>
          </cell>
          <cell r="N600">
            <v>3523.6420000000003</v>
          </cell>
          <cell r="O600">
            <v>3905.587</v>
          </cell>
          <cell r="P600">
            <v>4206.0280000000002</v>
          </cell>
          <cell r="Q600">
            <v>4553.5349999999999</v>
          </cell>
        </row>
        <row r="601">
          <cell r="B601" t="str">
            <v>Total Value</v>
          </cell>
          <cell r="D601">
            <v>30127</v>
          </cell>
          <cell r="I601">
            <v>30602.344999999998</v>
          </cell>
          <cell r="J601">
            <v>24854.625</v>
          </cell>
          <cell r="K601">
            <v>18949.810875000003</v>
          </cell>
          <cell r="L601">
            <v>12887.57955</v>
          </cell>
          <cell r="M601">
            <v>10026.094912500001</v>
          </cell>
          <cell r="N601">
            <v>8165.6908156250011</v>
          </cell>
          <cell r="O601">
            <v>6583.3878156250003</v>
          </cell>
          <cell r="P601">
            <v>6372.430415625</v>
          </cell>
          <cell r="Q601">
            <v>5891.0245218749997</v>
          </cell>
        </row>
        <row r="603">
          <cell r="B603" t="str">
            <v>Kc</v>
          </cell>
          <cell r="D603">
            <v>5.3749999999999999E-2</v>
          </cell>
          <cell r="I603">
            <v>6.409999999999999E-2</v>
          </cell>
          <cell r="J603">
            <v>7.6999999999999999E-2</v>
          </cell>
          <cell r="K603">
            <v>7.2750000000000009E-2</v>
          </cell>
          <cell r="L603">
            <v>8.854999999999999E-2</v>
          </cell>
          <cell r="M603">
            <v>0.11520000000000001</v>
          </cell>
          <cell r="N603">
            <v>0.11560000000000001</v>
          </cell>
          <cell r="O603">
            <v>0.21705000000000002</v>
          </cell>
          <cell r="P603">
            <v>0.26705000000000001</v>
          </cell>
          <cell r="Q603">
            <v>0.31705</v>
          </cell>
        </row>
        <row r="604">
          <cell r="B604" t="str">
            <v>Kd</v>
          </cell>
          <cell r="D604">
            <v>7.8984320149777673E-2</v>
          </cell>
          <cell r="I604">
            <v>7.8984320149777673E-2</v>
          </cell>
          <cell r="J604">
            <v>7.1695623488014074E-2</v>
          </cell>
          <cell r="K604">
            <v>8.3442155642391436E-2</v>
          </cell>
          <cell r="L604">
            <v>8.5247952328559931E-2</v>
          </cell>
          <cell r="M604">
            <v>8.5036436657380227E-2</v>
          </cell>
          <cell r="N604">
            <v>9.2482153408320139E-2</v>
          </cell>
          <cell r="O604">
            <v>8.778577970481774E-2</v>
          </cell>
          <cell r="P604">
            <v>9.2721921965331647E-2</v>
          </cell>
          <cell r="Q604">
            <v>0.10428139895707401</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5.1946053374049853E-2</v>
          </cell>
          <cell r="I607">
            <v>5.9433736679329628E-2</v>
          </cell>
          <cell r="J607">
            <v>6.4566177321122326E-2</v>
          </cell>
          <cell r="K607">
            <v>6.8675250929450246E-2</v>
          </cell>
          <cell r="L607">
            <v>7.8342074222346889E-2</v>
          </cell>
          <cell r="M607">
            <v>9.1639856308810899E-2</v>
          </cell>
          <cell r="N607">
            <v>8.9661151716067242E-2</v>
          </cell>
          <cell r="O607">
            <v>0.11953263108147889</v>
          </cell>
          <cell r="P607">
            <v>0.12750745196061339</v>
          </cell>
          <cell r="Q607">
            <v>0.12034586688239082</v>
          </cell>
        </row>
      </sheetData>
      <sheetData sheetId="39" refreshError="1">
        <row r="82">
          <cell r="Z82" t="str">
            <v>Mid-Year ROIC w/o GW</v>
          </cell>
          <cell r="AD82">
            <v>0.14714669522462984</v>
          </cell>
          <cell r="AE82">
            <v>0.15915872199751357</v>
          </cell>
          <cell r="AF82">
            <v>0.15765788931087826</v>
          </cell>
          <cell r="AG82">
            <v>0.15519902680280023</v>
          </cell>
          <cell r="AH82">
            <v>0.14443524701000851</v>
          </cell>
          <cell r="AI82">
            <v>0.28748518958880181</v>
          </cell>
        </row>
        <row r="83">
          <cell r="Z83" t="str">
            <v>Mid-Year ROIC w/  NGW</v>
          </cell>
          <cell r="AD83">
            <v>0.11467230236826999</v>
          </cell>
          <cell r="AE83">
            <v>0.13205097233302707</v>
          </cell>
          <cell r="AF83">
            <v>0.15631581927261465</v>
          </cell>
          <cell r="AG83">
            <v>0.1539201350058414</v>
          </cell>
          <cell r="AH83">
            <v>0.14311348962120449</v>
          </cell>
          <cell r="AI83">
            <v>0.28454999762672067</v>
          </cell>
        </row>
        <row r="84">
          <cell r="Z84" t="str">
            <v>Mid-Year ROIC w/ GW</v>
          </cell>
          <cell r="AD84">
            <v>0.11289788721531911</v>
          </cell>
          <cell r="AE84">
            <v>0.13080545240823027</v>
          </cell>
          <cell r="AF84">
            <v>0.15631581927261465</v>
          </cell>
          <cell r="AG84">
            <v>0.1539201350058414</v>
          </cell>
          <cell r="AH84">
            <v>0.14311348962120451</v>
          </cell>
          <cell r="AI84">
            <v>0.28454999762672067</v>
          </cell>
        </row>
      </sheetData>
      <sheetData sheetId="40" refreshError="1">
        <row r="637">
          <cell r="B637" t="str">
            <v>ROIC</v>
          </cell>
          <cell r="I637">
            <v>0.11467230236827003</v>
          </cell>
          <cell r="J637">
            <v>0.13205097233302707</v>
          </cell>
          <cell r="K637">
            <v>0.1563158192726147</v>
          </cell>
          <cell r="L637">
            <v>0.12704351856008239</v>
          </cell>
        </row>
        <row r="639">
          <cell r="B639" t="str">
            <v>PreTax ROIC</v>
          </cell>
          <cell r="I639">
            <v>0.17799978143353745</v>
          </cell>
          <cell r="J639">
            <v>0.24118565129922079</v>
          </cell>
          <cell r="K639">
            <v>0.23700536136183295</v>
          </cell>
          <cell r="L639">
            <v>0.20855035500271013</v>
          </cell>
        </row>
        <row r="640">
          <cell r="B640" t="str">
            <v>Cash Tax Rate on EBITA</v>
          </cell>
          <cell r="I640">
            <v>0.35577279115319022</v>
          </cell>
          <cell r="J640">
            <v>0.45249241975343957</v>
          </cell>
          <cell r="K640">
            <v>0.34045450122130605</v>
          </cell>
          <cell r="L640">
            <v>0.39082569023470876</v>
          </cell>
        </row>
        <row r="641">
          <cell r="I641" t="str">
            <v/>
          </cell>
          <cell r="J641" t="str">
            <v/>
          </cell>
          <cell r="K641" t="str">
            <v/>
          </cell>
          <cell r="L641" t="str">
            <v/>
          </cell>
        </row>
        <row r="642">
          <cell r="B642" t="str">
            <v>EBITA / Revenues</v>
          </cell>
          <cell r="I642">
            <v>6.0902424990960401E-2</v>
          </cell>
          <cell r="J642">
            <v>5.9481210551650142E-2</v>
          </cell>
          <cell r="K642">
            <v>4.3463803478070821E-2</v>
          </cell>
          <cell r="L642">
            <v>5.6363399821375094E-2</v>
          </cell>
        </row>
        <row r="643">
          <cell r="B643" t="str">
            <v>COGS / Revenues</v>
          </cell>
          <cell r="I643">
            <v>0.72997959183673466</v>
          </cell>
          <cell r="J643">
            <v>0.73366113953078149</v>
          </cell>
          <cell r="K643">
            <v>0.76108433600889847</v>
          </cell>
          <cell r="L643">
            <v>0.73850000655834358</v>
          </cell>
        </row>
        <row r="644">
          <cell r="B644" t="str">
            <v>SG&amp;A / Revenues</v>
          </cell>
          <cell r="I644">
            <v>0.19060777909067225</v>
          </cell>
          <cell r="J644">
            <v>0.18787282014159382</v>
          </cell>
          <cell r="K644">
            <v>0.18020704873568558</v>
          </cell>
          <cell r="L644">
            <v>0.1872022080816714</v>
          </cell>
        </row>
        <row r="645">
          <cell r="B645" t="str">
            <v>Other Operating Expenses / Revenues</v>
          </cell>
          <cell r="I645">
            <v>0</v>
          </cell>
          <cell r="J645">
            <v>0</v>
          </cell>
          <cell r="K645">
            <v>0</v>
          </cell>
          <cell r="L645">
            <v>0</v>
          </cell>
        </row>
        <row r="646">
          <cell r="B646" t="str">
            <v>Depreciation/ Revenues</v>
          </cell>
          <cell r="I646">
            <v>1.8510204081632654E-2</v>
          </cell>
          <cell r="J646">
            <v>1.8984829775974599E-2</v>
          </cell>
          <cell r="K646">
            <v>1.5244811777345204E-2</v>
          </cell>
          <cell r="L646">
            <v>1.7934385538609918E-2</v>
          </cell>
        </row>
        <row r="647">
          <cell r="I647" t="str">
            <v/>
          </cell>
          <cell r="J647" t="str">
            <v/>
          </cell>
          <cell r="K647" t="str">
            <v/>
          </cell>
          <cell r="L647" t="str">
            <v/>
          </cell>
        </row>
        <row r="648">
          <cell r="B648" t="str">
            <v>Revenues / Invested Capital</v>
          </cell>
          <cell r="I648">
            <v>2.9227043333653384</v>
          </cell>
          <cell r="J648">
            <v>4.0548208259781253</v>
          </cell>
          <cell r="K648">
            <v>5.4529365217982217</v>
          </cell>
          <cell r="L648">
            <v>3.7001024718814084</v>
          </cell>
        </row>
        <row r="649">
          <cell r="B649" t="str">
            <v>Operating Working Capital / Revs</v>
          </cell>
          <cell r="I649">
            <v>5.9693852638711738E-3</v>
          </cell>
          <cell r="J649">
            <v>7.7201489044635772E-4</v>
          </cell>
          <cell r="K649">
            <v>-1.1918410953800463E-2</v>
          </cell>
          <cell r="L649">
            <v>-7.0386367722243605E-5</v>
          </cell>
        </row>
        <row r="650">
          <cell r="B650" t="str">
            <v>Net PPE / Revs</v>
          </cell>
          <cell r="I650">
            <v>0.27402642864214299</v>
          </cell>
          <cell r="J650">
            <v>0.21391738628981993</v>
          </cell>
          <cell r="K650">
            <v>0.2053454434641481</v>
          </cell>
          <cell r="L650">
            <v>0.23597751751359045</v>
          </cell>
        </row>
        <row r="651">
          <cell r="B651" t="str">
            <v>Other assets / Revs</v>
          </cell>
          <cell r="I651">
            <v>-1.3357142857142857E-2</v>
          </cell>
          <cell r="J651">
            <v>-1.0073447680847631E-2</v>
          </cell>
          <cell r="K651">
            <v>-1.1600699118065031E-2</v>
          </cell>
          <cell r="L651">
            <v>-1.1737795074209972E-2</v>
          </cell>
        </row>
        <row r="652">
          <cell r="B652" t="str">
            <v>Goodwill / Revs</v>
          </cell>
          <cell r="I652">
            <v>7.5510204081632656E-2</v>
          </cell>
          <cell r="J652">
            <v>4.2004068177809134E-2</v>
          </cell>
          <cell r="K652">
            <v>1.5610939145419152E-3</v>
          </cell>
          <cell r="L652">
            <v>4.6093449242913198E-2</v>
          </cell>
        </row>
        <row r="653">
          <cell r="I653" t="str">
            <v/>
          </cell>
          <cell r="J653" t="str">
            <v/>
          </cell>
          <cell r="K653" t="str">
            <v/>
          </cell>
          <cell r="L653" t="str">
            <v/>
          </cell>
        </row>
        <row r="657">
          <cell r="B657" t="str">
            <v>ROIC</v>
          </cell>
          <cell r="I657">
            <v>0.11467230236827003</v>
          </cell>
          <cell r="J657">
            <v>0.13205097233302707</v>
          </cell>
          <cell r="K657">
            <v>0.1563158192726147</v>
          </cell>
          <cell r="L657">
            <v>0.15392013500584142</v>
          </cell>
          <cell r="M657">
            <v>0.14311348962120457</v>
          </cell>
          <cell r="N657">
            <v>0.13179080904864635</v>
          </cell>
        </row>
        <row r="658">
          <cell r="I658" t="str">
            <v>=</v>
          </cell>
          <cell r="J658" t="str">
            <v>=</v>
          </cell>
          <cell r="K658" t="str">
            <v>=</v>
          </cell>
          <cell r="L658" t="str">
            <v>=</v>
          </cell>
          <cell r="M658" t="str">
            <v>=</v>
          </cell>
        </row>
        <row r="659">
          <cell r="B659" t="str">
            <v>PreTax ROIC</v>
          </cell>
          <cell r="I659">
            <v>0.17799978143353745</v>
          </cell>
          <cell r="J659">
            <v>0.24118565129922079</v>
          </cell>
          <cell r="K659">
            <v>0.23700536136183295</v>
          </cell>
          <cell r="L659">
            <v>0.24191303081531329</v>
          </cell>
          <cell r="M659">
            <v>0.23095176935686021</v>
          </cell>
          <cell r="N659">
            <v>0.21470542538649678</v>
          </cell>
        </row>
        <row r="660">
          <cell r="B660" t="str">
            <v>Cash Tax Rate on EBITA</v>
          </cell>
          <cell r="I660">
            <v>0.35577279115319022</v>
          </cell>
          <cell r="J660">
            <v>0.45249241975343957</v>
          </cell>
          <cell r="K660">
            <v>0.34045450122130605</v>
          </cell>
          <cell r="L660">
            <v>0.36373772637592799</v>
          </cell>
          <cell r="M660">
            <v>0.38033170293634067</v>
          </cell>
          <cell r="N660">
            <v>0.38617848705310398</v>
          </cell>
        </row>
        <row r="661">
          <cell r="I661" t="str">
            <v/>
          </cell>
          <cell r="J661" t="str">
            <v/>
          </cell>
          <cell r="K661" t="str">
            <v/>
          </cell>
          <cell r="L661" t="str">
            <v/>
          </cell>
        </row>
        <row r="662">
          <cell r="B662" t="str">
            <v>EBITA / Revenues</v>
          </cell>
          <cell r="I662">
            <v>6.0902424990960401E-2</v>
          </cell>
          <cell r="J662">
            <v>5.9481210551650142E-2</v>
          </cell>
          <cell r="K662">
            <v>4.3463803478070821E-2</v>
          </cell>
          <cell r="L662">
            <v>4.3572755220308096E-2</v>
          </cell>
          <cell r="M662">
            <v>4.1608441620338367E-2</v>
          </cell>
          <cell r="N662">
            <v>5.2282874661557295E-2</v>
          </cell>
        </row>
        <row r="663">
          <cell r="B663" t="str">
            <v>COGS / Revenues</v>
          </cell>
          <cell r="I663">
            <v>0.72997959183673466</v>
          </cell>
          <cell r="J663">
            <v>0.73366113953078149</v>
          </cell>
          <cell r="K663">
            <v>0.76108433600889847</v>
          </cell>
          <cell r="L663">
            <v>0.75214399004918453</v>
          </cell>
          <cell r="M663">
            <v>0.75597032127299302</v>
          </cell>
          <cell r="N663">
            <v>0.74310274807185395</v>
          </cell>
        </row>
        <row r="664">
          <cell r="B664" t="str">
            <v>SG&amp;A / Revenues</v>
          </cell>
          <cell r="I664">
            <v>0.19060777909067225</v>
          </cell>
          <cell r="J664">
            <v>0.18787282014159382</v>
          </cell>
          <cell r="K664">
            <v>0.18020704873568558</v>
          </cell>
          <cell r="L664">
            <v>0.18997166550538705</v>
          </cell>
          <cell r="M664">
            <v>0.18876384450544756</v>
          </cell>
          <cell r="N664">
            <v>0.18784987948480039</v>
          </cell>
        </row>
        <row r="665">
          <cell r="B665" t="str">
            <v>Other Operating Expenses / Revenues</v>
          </cell>
          <cell r="I665">
            <v>0</v>
          </cell>
          <cell r="J665">
            <v>0</v>
          </cell>
          <cell r="K665">
            <v>0</v>
          </cell>
          <cell r="L665">
            <v>0</v>
          </cell>
          <cell r="M665">
            <v>0</v>
          </cell>
          <cell r="N665">
            <v>0</v>
          </cell>
        </row>
        <row r="666">
          <cell r="B666" t="str">
            <v>Depreciation/ Revenues</v>
          </cell>
          <cell r="I666">
            <v>1.8510204081632654E-2</v>
          </cell>
          <cell r="J666">
            <v>1.8984829775974599E-2</v>
          </cell>
          <cell r="K666">
            <v>1.5244811777345204E-2</v>
          </cell>
          <cell r="L666">
            <v>1.4311589225120309E-2</v>
          </cell>
          <cell r="M666">
            <v>1.3657392601221013E-2</v>
          </cell>
          <cell r="N666">
            <v>1.6764497781788384E-2</v>
          </cell>
        </row>
        <row r="667">
          <cell r="I667" t="str">
            <v/>
          </cell>
          <cell r="J667" t="str">
            <v/>
          </cell>
          <cell r="K667" t="str">
            <v/>
          </cell>
          <cell r="L667" t="str">
            <v/>
          </cell>
        </row>
        <row r="668">
          <cell r="B668" t="str">
            <v>Revenues / Invested Capital</v>
          </cell>
          <cell r="I668">
            <v>2.9227043333653384</v>
          </cell>
          <cell r="J668">
            <v>4.0548208259781253</v>
          </cell>
          <cell r="K668">
            <v>5.4529365217982217</v>
          </cell>
          <cell r="L668">
            <v>5.5519333030967957</v>
          </cell>
          <cell r="M668">
            <v>5.5505988776078095</v>
          </cell>
          <cell r="N668">
            <v>4.1066109462486393</v>
          </cell>
        </row>
        <row r="669">
          <cell r="B669" t="str">
            <v>Operating Working Capital / Revs</v>
          </cell>
          <cell r="I669">
            <v>5.9693852638711738E-3</v>
          </cell>
          <cell r="J669">
            <v>7.7201489044635772E-4</v>
          </cell>
          <cell r="K669">
            <v>-1.1918410953800463E-2</v>
          </cell>
          <cell r="L669">
            <v>-1.2370729485628038E-2</v>
          </cell>
          <cell r="M669">
            <v>-1.5167350409061926E-2</v>
          </cell>
          <cell r="N669">
            <v>-4.125566856842392E-3</v>
          </cell>
        </row>
        <row r="670">
          <cell r="B670" t="str">
            <v>Net PPE / Revs</v>
          </cell>
          <cell r="I670">
            <v>0.27402642864214299</v>
          </cell>
          <cell r="J670">
            <v>0.21391738628981993</v>
          </cell>
          <cell r="K670">
            <v>0.2053454434641481</v>
          </cell>
          <cell r="L670">
            <v>0.20193146854853558</v>
          </cell>
          <cell r="M670">
            <v>0.20427011854233768</v>
          </cell>
          <cell r="N670">
            <v>0.22620884112181067</v>
          </cell>
        </row>
        <row r="671">
          <cell r="B671" t="str">
            <v>Other assets / Revs</v>
          </cell>
          <cell r="I671">
            <v>-1.3357142857142857E-2</v>
          </cell>
          <cell r="J671">
            <v>-1.0073447680847631E-2</v>
          </cell>
          <cell r="K671">
            <v>-1.1600699118065031E-2</v>
          </cell>
          <cell r="L671">
            <v>-1.0927529334313018E-2</v>
          </cell>
          <cell r="M671">
            <v>-1.0590717258594867E-2</v>
          </cell>
          <cell r="N671">
            <v>-1.1448630024367077E-2</v>
          </cell>
        </row>
        <row r="672">
          <cell r="B672" t="str">
            <v>Goodwill / Revs</v>
          </cell>
          <cell r="I672">
            <v>7.5510204081632656E-2</v>
          </cell>
          <cell r="J672">
            <v>4.2004068177809134E-2</v>
          </cell>
          <cell r="K672">
            <v>1.5610939145419152E-3</v>
          </cell>
          <cell r="L672">
            <v>1.4842278209908028E-3</v>
          </cell>
          <cell r="M672">
            <v>1.6486889031822845E-3</v>
          </cell>
          <cell r="N672">
            <v>3.2875153275886956E-2</v>
          </cell>
        </row>
      </sheetData>
      <sheetData sheetId="41" refreshError="1">
        <row r="14">
          <cell r="B14" t="str">
            <v>Net Sales</v>
          </cell>
          <cell r="I14">
            <v>1932.087</v>
          </cell>
          <cell r="J14">
            <v>1820.904</v>
          </cell>
          <cell r="K14">
            <v>1659.922</v>
          </cell>
          <cell r="L14">
            <v>1546.154</v>
          </cell>
          <cell r="M14">
            <v>1482.1580000000001</v>
          </cell>
          <cell r="N14">
            <v>1393.4290000000001</v>
          </cell>
          <cell r="O14">
            <v>1243.3240000000001</v>
          </cell>
          <cell r="P14">
            <v>1141.8</v>
          </cell>
          <cell r="Q14">
            <v>1067.8240000000001</v>
          </cell>
          <cell r="R14">
            <v>1052.2950000000001</v>
          </cell>
        </row>
        <row r="595">
          <cell r="B595" t="str">
            <v>Risk Free Rate</v>
          </cell>
          <cell r="D595">
            <v>5.2499999999999998E-2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-0.03</v>
          </cell>
          <cell r="I597">
            <v>0.21</v>
          </cell>
          <cell r="J597">
            <v>0.44500000000000001</v>
          </cell>
          <cell r="K597">
            <v>0.63900000000000001</v>
          </cell>
          <cell r="L597">
            <v>0.746</v>
          </cell>
          <cell r="M597">
            <v>0.94199999999999995</v>
          </cell>
          <cell r="N597">
            <v>0.69599999999999995</v>
          </cell>
          <cell r="O597">
            <v>2.742</v>
          </cell>
          <cell r="P597">
            <v>3.742</v>
          </cell>
          <cell r="Q597">
            <v>4.742</v>
          </cell>
        </row>
        <row r="599">
          <cell r="B599" t="str">
            <v>Market Capitalization</v>
          </cell>
          <cell r="D599">
            <v>129.91200000000001</v>
          </cell>
          <cell r="I599">
            <v>227.19979762000003</v>
          </cell>
          <cell r="J599">
            <v>250.06485750000002</v>
          </cell>
          <cell r="K599">
            <v>244.63646412000003</v>
          </cell>
          <cell r="L599">
            <v>311.31604500000003</v>
          </cell>
          <cell r="M599">
            <v>226.301875</v>
          </cell>
          <cell r="N599">
            <v>199.18366875000001</v>
          </cell>
          <cell r="O599">
            <v>187.99357500000002</v>
          </cell>
          <cell r="P599">
            <v>196.94069999999999</v>
          </cell>
          <cell r="Q599">
            <v>120.849975</v>
          </cell>
        </row>
        <row r="600">
          <cell r="B600" t="str">
            <v>Total Debt</v>
          </cell>
          <cell r="D600">
            <v>515.63720000000001</v>
          </cell>
          <cell r="I600">
            <v>515.63720000000001</v>
          </cell>
          <cell r="J600">
            <v>464.99445000000003</v>
          </cell>
          <cell r="K600">
            <v>483.17327999999998</v>
          </cell>
          <cell r="L600">
            <v>449.4597</v>
          </cell>
          <cell r="M600">
            <v>397.23442999999997</v>
          </cell>
          <cell r="N600">
            <v>324.01560000000001</v>
          </cell>
          <cell r="O600">
            <v>239.14256</v>
          </cell>
          <cell r="P600">
            <v>201.41854000000001</v>
          </cell>
          <cell r="Q600">
            <v>173.62214</v>
          </cell>
        </row>
        <row r="601">
          <cell r="B601" t="str">
            <v>Total Value</v>
          </cell>
          <cell r="D601">
            <v>645.54920000000004</v>
          </cell>
          <cell r="I601">
            <v>742.83699762000003</v>
          </cell>
          <cell r="J601">
            <v>715.05930750000005</v>
          </cell>
          <cell r="K601">
            <v>727.80974412</v>
          </cell>
          <cell r="L601">
            <v>760.77574500000003</v>
          </cell>
          <cell r="M601">
            <v>623.53630499999997</v>
          </cell>
          <cell r="N601">
            <v>523.19926874999999</v>
          </cell>
          <cell r="O601">
            <v>427.13613500000002</v>
          </cell>
          <cell r="P601">
            <v>398.35924</v>
          </cell>
          <cell r="Q601">
            <v>294.47211500000003</v>
          </cell>
        </row>
        <row r="603">
          <cell r="B603" t="str">
            <v>Ke</v>
          </cell>
          <cell r="D603">
            <v>5.0999999999999997E-2</v>
          </cell>
          <cell r="I603">
            <v>6.1499999999999999E-2</v>
          </cell>
          <cell r="J603">
            <v>8.6550000000000002E-2</v>
          </cell>
          <cell r="K603">
            <v>7.9250000000000001E-2</v>
          </cell>
          <cell r="L603">
            <v>9.509999999999999E-2</v>
          </cell>
          <cell r="M603">
            <v>0.11120000000000001</v>
          </cell>
          <cell r="N603">
            <v>9.8900000000000002E-2</v>
          </cell>
          <cell r="O603">
            <v>0.20119999999999999</v>
          </cell>
          <cell r="P603">
            <v>0.25120000000000003</v>
          </cell>
          <cell r="Q603">
            <v>0.30120000000000002</v>
          </cell>
        </row>
        <row r="604">
          <cell r="B604" t="str">
            <v>Kd</v>
          </cell>
          <cell r="D604">
            <v>7.9951742844385873E-2</v>
          </cell>
          <cell r="I604">
            <v>7.9951742844385873E-2</v>
          </cell>
          <cell r="J604">
            <v>8.5560769530635877E-2</v>
          </cell>
          <cell r="K604">
            <v>8.3028804480145837E-2</v>
          </cell>
          <cell r="L604">
            <v>6.965199689497123E-2</v>
          </cell>
          <cell r="M604">
            <v>7.292650840965624E-2</v>
          </cell>
          <cell r="N604">
            <v>7.6353636122310692E-2</v>
          </cell>
          <cell r="O604">
            <v>7.2326763590561782E-2</v>
          </cell>
          <cell r="P604">
            <v>8.5816898225628699E-2</v>
          </cell>
          <cell r="Q604">
            <v>9.3285388650499027E-2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4.8580600346556847E-2</v>
          </cell>
          <cell r="I607">
            <v>5.2108932870722324E-2</v>
          </cell>
          <cell r="J607">
            <v>6.3651060437822315E-2</v>
          </cell>
          <cell r="K607">
            <v>5.9710411971944148E-2</v>
          </cell>
          <cell r="L607">
            <v>6.3605623043080609E-2</v>
          </cell>
          <cell r="M607">
            <v>6.823358986290301E-2</v>
          </cell>
          <cell r="N607">
            <v>6.6022887329554025E-2</v>
          </cell>
          <cell r="O607">
            <v>0.11284962282794697</v>
          </cell>
          <cell r="P607">
            <v>0.15022262932513086</v>
          </cell>
          <cell r="Q607">
            <v>0.15661196903122326</v>
          </cell>
        </row>
      </sheetData>
      <sheetData sheetId="42" refreshError="1">
        <row r="82">
          <cell r="Z82" t="str">
            <v>Mid-Year ROIC w/o GW</v>
          </cell>
          <cell r="AD82">
            <v>6.4917805082726085E-2</v>
          </cell>
          <cell r="AE82">
            <v>6.0945134615649141E-2</v>
          </cell>
          <cell r="AF82">
            <v>5.1317848034858358E-2</v>
          </cell>
          <cell r="AG82">
            <v>6.4770355951730418E-2</v>
          </cell>
          <cell r="AH82">
            <v>6.7946574413323968E-2</v>
          </cell>
          <cell r="AI82">
            <v>0.12759024292552176</v>
          </cell>
        </row>
        <row r="83">
          <cell r="Z83" t="str">
            <v>Mid-Year ROIC w/  NGW</v>
          </cell>
          <cell r="AD83">
            <v>6.4917805082726085E-2</v>
          </cell>
          <cell r="AE83">
            <v>6.0945134615649141E-2</v>
          </cell>
          <cell r="AF83">
            <v>5.1317848034858358E-2</v>
          </cell>
          <cell r="AG83">
            <v>6.4770355951730418E-2</v>
          </cell>
          <cell r="AH83">
            <v>6.7946574413323968E-2</v>
          </cell>
          <cell r="AI83">
            <v>0.12759024292552176</v>
          </cell>
        </row>
        <row r="84">
          <cell r="Z84" t="str">
            <v>Mid-Year ROIC w/ GW</v>
          </cell>
          <cell r="AD84">
            <v>6.4917805082726085E-2</v>
          </cell>
          <cell r="AE84">
            <v>6.0945134615649141E-2</v>
          </cell>
          <cell r="AF84">
            <v>5.1317848034858358E-2</v>
          </cell>
          <cell r="AG84">
            <v>6.4770355951730418E-2</v>
          </cell>
          <cell r="AH84">
            <v>6.7946574413323968E-2</v>
          </cell>
          <cell r="AI84">
            <v>0.12759024292552176</v>
          </cell>
        </row>
      </sheetData>
      <sheetData sheetId="43" refreshError="1">
        <row r="578">
          <cell r="I578">
            <v>638.01157331319416</v>
          </cell>
          <cell r="J578">
            <v>540.04754875397862</v>
          </cell>
          <cell r="K578">
            <v>555.0604319585799</v>
          </cell>
          <cell r="L578">
            <v>498.85234161522175</v>
          </cell>
          <cell r="M578">
            <v>444.58268826608071</v>
          </cell>
          <cell r="N578">
            <v>368.52936720123404</v>
          </cell>
        </row>
        <row r="636">
          <cell r="B636" t="str">
            <v>ROIC</v>
          </cell>
          <cell r="I636">
            <v>6.4917805082726113E-2</v>
          </cell>
          <cell r="J636">
            <v>6.0945134615649134E-2</v>
          </cell>
          <cell r="K636">
            <v>5.1317848034858442E-2</v>
          </cell>
          <cell r="L636">
            <v>5.9260748154259031E-2</v>
          </cell>
        </row>
        <row r="638">
          <cell r="B638" t="str">
            <v>PreTax ROIC</v>
          </cell>
          <cell r="I638">
            <v>9.0917130044525965E-2</v>
          </cell>
          <cell r="J638">
            <v>9.1772448508120733E-2</v>
          </cell>
          <cell r="K638">
            <v>8.2676494443321813E-2</v>
          </cell>
          <cell r="L638">
            <v>8.856255069878638E-2</v>
          </cell>
        </row>
        <row r="639">
          <cell r="B639" t="str">
            <v>Cash Tax Rate on EBITA</v>
          </cell>
          <cell r="I639">
            <v>0.2859672863526036</v>
          </cell>
          <cell r="J639">
            <v>0.3359103346767931</v>
          </cell>
          <cell r="K639">
            <v>0.37929337255537643</v>
          </cell>
          <cell r="L639">
            <v>0.33085996635515713</v>
          </cell>
        </row>
        <row r="640">
          <cell r="I640" t="str">
            <v/>
          </cell>
          <cell r="J640" t="str">
            <v/>
          </cell>
          <cell r="K640" t="str">
            <v/>
          </cell>
          <cell r="L640" t="str">
            <v/>
          </cell>
        </row>
        <row r="641">
          <cell r="B641" t="str">
            <v>EBITA / Revenues</v>
          </cell>
          <cell r="I641">
            <v>3.9947346300618275E-2</v>
          </cell>
          <cell r="J641">
            <v>4.007797274575705E-2</v>
          </cell>
          <cell r="K641">
            <v>3.8513626361548245E-2</v>
          </cell>
          <cell r="L641">
            <v>3.9551624985266993E-2</v>
          </cell>
        </row>
        <row r="642">
          <cell r="B642" t="str">
            <v>COGS / Revenues</v>
          </cell>
          <cell r="I642">
            <v>0.71516145454111058</v>
          </cell>
          <cell r="J642">
            <v>0.72107437057432433</v>
          </cell>
          <cell r="K642">
            <v>0.74610174795425599</v>
          </cell>
          <cell r="L642">
            <v>0.72663869908198486</v>
          </cell>
        </row>
        <row r="643">
          <cell r="B643" t="str">
            <v>SG&amp;A / Revenues</v>
          </cell>
          <cell r="I643">
            <v>0.22022886770011216</v>
          </cell>
          <cell r="J643">
            <v>0.21322326901313335</v>
          </cell>
          <cell r="K643">
            <v>0.18545218909982611</v>
          </cell>
          <cell r="L643">
            <v>0.20720758016656807</v>
          </cell>
        </row>
        <row r="644">
          <cell r="B644" t="str">
            <v>Other Operating Expenses / Revenues</v>
          </cell>
          <cell r="I644">
            <v>0</v>
          </cell>
          <cell r="J644">
            <v>0</v>
          </cell>
          <cell r="K644">
            <v>0</v>
          </cell>
          <cell r="L644">
            <v>0</v>
          </cell>
        </row>
        <row r="645">
          <cell r="B645" t="str">
            <v>Depreciation/ Revenues</v>
          </cell>
          <cell r="I645">
            <v>2.4662331458158979E-2</v>
          </cell>
          <cell r="J645">
            <v>2.5624387666785292E-2</v>
          </cell>
          <cell r="K645">
            <v>2.9932436584369625E-2</v>
          </cell>
          <cell r="L645">
            <v>2.6602095766179872E-2</v>
          </cell>
        </row>
        <row r="646">
          <cell r="I646" t="str">
            <v/>
          </cell>
          <cell r="J646" t="str">
            <v/>
          </cell>
          <cell r="K646" t="str">
            <v/>
          </cell>
          <cell r="L646" t="str">
            <v/>
          </cell>
        </row>
        <row r="647">
          <cell r="B647" t="str">
            <v>Revenues / Invested Capital</v>
          </cell>
          <cell r="I647">
            <v>2.275924146759126</v>
          </cell>
          <cell r="J647">
            <v>2.2898475701427898</v>
          </cell>
          <cell r="K647">
            <v>2.1466816359278358</v>
          </cell>
          <cell r="L647">
            <v>2.2391633904239328</v>
          </cell>
        </row>
        <row r="648">
          <cell r="B648" t="str">
            <v>Operating Working Capital / Revs</v>
          </cell>
          <cell r="I648">
            <v>3.9582159048403003E-2</v>
          </cell>
          <cell r="J648">
            <v>4.0075616506090928E-2</v>
          </cell>
          <cell r="K648">
            <v>4.9367218581260607E-2</v>
          </cell>
          <cell r="L648">
            <v>4.2748841063878544E-2</v>
          </cell>
        </row>
        <row r="649">
          <cell r="B649" t="str">
            <v>Net PPE / Revs</v>
          </cell>
          <cell r="I649">
            <v>0.40283032598096591</v>
          </cell>
          <cell r="J649">
            <v>0.40238781141470353</v>
          </cell>
          <cell r="K649">
            <v>0.41851809710751514</v>
          </cell>
          <cell r="L649">
            <v>0.40749227046079739</v>
          </cell>
        </row>
        <row r="650">
          <cell r="B650" t="str">
            <v>Other assets / Revs</v>
          </cell>
          <cell r="I650">
            <v>-3.0305304840112799E-3</v>
          </cell>
          <cell r="J650">
            <v>-5.7531363542504162E-3</v>
          </cell>
          <cell r="K650">
            <v>-2.0500547616092804E-3</v>
          </cell>
          <cell r="L650">
            <v>-3.6457427915914963E-3</v>
          </cell>
        </row>
        <row r="651">
          <cell r="B651" t="str">
            <v>Goodwill / Revs</v>
          </cell>
          <cell r="I651">
            <v>0</v>
          </cell>
          <cell r="J651">
            <v>0</v>
          </cell>
          <cell r="K651">
            <v>0</v>
          </cell>
          <cell r="L651">
            <v>0</v>
          </cell>
        </row>
        <row r="657">
          <cell r="B657" t="str">
            <v>ROIC</v>
          </cell>
          <cell r="I657">
            <v>6.4917805082726113E-2</v>
          </cell>
          <cell r="J657">
            <v>6.0945134615649134E-2</v>
          </cell>
          <cell r="K657">
            <v>5.1317848034858442E-2</v>
          </cell>
          <cell r="L657">
            <v>6.4770355951730377E-2</v>
          </cell>
          <cell r="M657">
            <v>6.7946574413323899E-2</v>
          </cell>
          <cell r="N657">
            <v>6.1691093308816669E-2</v>
          </cell>
        </row>
        <row r="658">
          <cell r="I658" t="str">
            <v>=</v>
          </cell>
          <cell r="J658" t="str">
            <v>=</v>
          </cell>
          <cell r="K658" t="str">
            <v>=</v>
          </cell>
          <cell r="L658" t="str">
            <v>=</v>
          </cell>
          <cell r="M658" t="str">
            <v>=</v>
          </cell>
        </row>
        <row r="659">
          <cell r="B659" t="str">
            <v>PreTax ROIC</v>
          </cell>
          <cell r="I659">
            <v>9.0917130044525965E-2</v>
          </cell>
          <cell r="J659">
            <v>9.1772448508120733E-2</v>
          </cell>
          <cell r="K659">
            <v>8.2676494443321813E-2</v>
          </cell>
          <cell r="L659">
            <v>9.4421539893939074E-2</v>
          </cell>
          <cell r="M659">
            <v>0.10531263949439426</v>
          </cell>
          <cell r="N659">
            <v>9.2356439472652901E-2</v>
          </cell>
        </row>
        <row r="660">
          <cell r="B660" t="str">
            <v>Cash Tax Rate on EBITA</v>
          </cell>
          <cell r="I660">
            <v>0.2859672863526036</v>
          </cell>
          <cell r="J660">
            <v>0.3359103346767931</v>
          </cell>
          <cell r="K660">
            <v>0.37929337255537643</v>
          </cell>
          <cell r="L660">
            <v>0.31402987046721553</v>
          </cell>
          <cell r="M660">
            <v>0.35481083049921408</v>
          </cell>
          <cell r="N660">
            <v>0.33203257227035432</v>
          </cell>
        </row>
        <row r="661">
          <cell r="I661" t="e">
            <v>#VALUE!</v>
          </cell>
          <cell r="J661" t="e">
            <v>#VALUE!</v>
          </cell>
          <cell r="K661" t="e">
            <v>#VALUE!</v>
          </cell>
          <cell r="L661" t="e">
            <v>#VALUE!</v>
          </cell>
        </row>
        <row r="662">
          <cell r="B662" t="str">
            <v>EBITA / Revenues</v>
          </cell>
          <cell r="I662">
            <v>3.9947346300618275E-2</v>
          </cell>
          <cell r="J662">
            <v>4.007797274575705E-2</v>
          </cell>
          <cell r="K662">
            <v>3.8513626361548245E-2</v>
          </cell>
          <cell r="L662">
            <v>4.2439545342224966E-2</v>
          </cell>
          <cell r="M662">
            <v>4.2426058621645328E-2</v>
          </cell>
          <cell r="N662">
            <v>4.0585306047105675E-2</v>
          </cell>
        </row>
        <row r="663">
          <cell r="B663" t="str">
            <v>COGS / Revenues</v>
          </cell>
          <cell r="I663">
            <v>0.71516145454111058</v>
          </cell>
          <cell r="J663">
            <v>0.72107437057432433</v>
          </cell>
          <cell r="K663">
            <v>0.74610174795425599</v>
          </cell>
          <cell r="L663">
            <v>0.74972247336709397</v>
          </cell>
          <cell r="M663">
            <v>0.7603304156989229</v>
          </cell>
          <cell r="N663">
            <v>0.73678266719840702</v>
          </cell>
        </row>
        <row r="664">
          <cell r="B664" t="str">
            <v>SG&amp;A / Revenues</v>
          </cell>
          <cell r="I664">
            <v>0.22022886770011216</v>
          </cell>
          <cell r="J664">
            <v>0.21322326901313335</v>
          </cell>
          <cell r="K664">
            <v>0.18545218909982611</v>
          </cell>
          <cell r="L664">
            <v>0.18059173027040754</v>
          </cell>
          <cell r="M664">
            <v>0.17287590090528487</v>
          </cell>
          <cell r="N664">
            <v>0.1963042840394191</v>
          </cell>
        </row>
        <row r="665">
          <cell r="B665" t="str">
            <v>Other Operating Expenses / Revenues</v>
          </cell>
          <cell r="I665">
            <v>0</v>
          </cell>
          <cell r="J665">
            <v>0</v>
          </cell>
          <cell r="K665">
            <v>0</v>
          </cell>
          <cell r="L665">
            <v>0</v>
          </cell>
          <cell r="M665">
            <v>0</v>
          </cell>
          <cell r="N665">
            <v>0</v>
          </cell>
        </row>
        <row r="666">
          <cell r="B666" t="str">
            <v>Depreciation/ Revenues</v>
          </cell>
          <cell r="I666">
            <v>2.4662331458158979E-2</v>
          </cell>
          <cell r="J666">
            <v>2.5624387666785292E-2</v>
          </cell>
          <cell r="K666">
            <v>2.9932436584369625E-2</v>
          </cell>
          <cell r="L666">
            <v>2.7246251020273528E-2</v>
          </cell>
          <cell r="M666">
            <v>2.4367624774146886E-2</v>
          </cell>
          <cell r="N666">
            <v>2.6327742715068016E-2</v>
          </cell>
        </row>
        <row r="667">
          <cell r="I667" t="e">
            <v>#VALUE!</v>
          </cell>
          <cell r="J667" t="e">
            <v>#VALUE!</v>
          </cell>
          <cell r="K667" t="e">
            <v>#VALUE!</v>
          </cell>
          <cell r="L667" t="e">
            <v>#VALUE!</v>
          </cell>
        </row>
        <row r="668">
          <cell r="B668" t="str">
            <v>Revenues / Invested Capital</v>
          </cell>
          <cell r="I668">
            <v>2.275924146759126</v>
          </cell>
          <cell r="J668">
            <v>2.2898475701427898</v>
          </cell>
          <cell r="K668">
            <v>2.1466816359278358</v>
          </cell>
          <cell r="L668">
            <v>2.2248480546278366</v>
          </cell>
          <cell r="M668">
            <v>2.4822630929158445</v>
          </cell>
          <cell r="N668">
            <v>2.2756127393854961</v>
          </cell>
        </row>
        <row r="669">
          <cell r="B669" t="str">
            <v>Operating Working Capital / Revs</v>
          </cell>
          <cell r="I669">
            <v>3.9582159048403003E-2</v>
          </cell>
          <cell r="J669">
            <v>4.0075616506090928E-2</v>
          </cell>
          <cell r="K669">
            <v>4.9367218581260607E-2</v>
          </cell>
          <cell r="L669">
            <v>4.9103169711915085E-2</v>
          </cell>
          <cell r="M669">
            <v>4.0646644257440877E-2</v>
          </cell>
          <cell r="N669">
            <v>4.3543628887001404E-2</v>
          </cell>
        </row>
        <row r="670">
          <cell r="B670" t="str">
            <v>Net PPE / Revs</v>
          </cell>
          <cell r="I670">
            <v>0.40283032598096591</v>
          </cell>
          <cell r="J670">
            <v>0.40238781141470353</v>
          </cell>
          <cell r="K670">
            <v>0.41851809710751514</v>
          </cell>
          <cell r="L670">
            <v>0.39883840803739551</v>
          </cell>
          <cell r="M670">
            <v>0.36184749718562892</v>
          </cell>
          <cell r="N670">
            <v>0.39789260099702056</v>
          </cell>
        </row>
        <row r="671">
          <cell r="B671" t="str">
            <v>Other assets / Revs</v>
          </cell>
          <cell r="I671">
            <v>-3.0305304840112799E-3</v>
          </cell>
          <cell r="J671">
            <v>-5.7531363542504162E-3</v>
          </cell>
          <cell r="K671">
            <v>-2.0500547616092804E-3</v>
          </cell>
          <cell r="L671">
            <v>1.5273187535006219E-3</v>
          </cell>
          <cell r="M671">
            <v>3.6404182280161792E-4</v>
          </cell>
          <cell r="N671">
            <v>-1.9941478933758906E-3</v>
          </cell>
        </row>
        <row r="672">
          <cell r="B672" t="str">
            <v>Goodwill / Revs</v>
          </cell>
          <cell r="I672">
            <v>0</v>
          </cell>
          <cell r="J672">
            <v>0</v>
          </cell>
          <cell r="K672">
            <v>0</v>
          </cell>
          <cell r="L672">
            <v>0</v>
          </cell>
          <cell r="M672">
            <v>0</v>
          </cell>
          <cell r="N672">
            <v>0</v>
          </cell>
        </row>
      </sheetData>
      <sheetData sheetId="44" refreshError="1">
        <row r="14">
          <cell r="B14" t="str">
            <v>Net Sales</v>
          </cell>
          <cell r="I14">
            <v>44234.96</v>
          </cell>
          <cell r="J14">
            <v>44139.26</v>
          </cell>
          <cell r="K14">
            <v>54945.279999999999</v>
          </cell>
          <cell r="L14">
            <v>31612.71</v>
          </cell>
          <cell r="M14">
            <v>35736.269999999997</v>
          </cell>
        </row>
        <row r="595">
          <cell r="B595" t="str">
            <v>Risk Free Rate</v>
          </cell>
          <cell r="D595">
            <v>5.0069999999999996E-2</v>
          </cell>
          <cell r="I595">
            <v>5.0069999999999996E-2</v>
          </cell>
          <cell r="J595">
            <v>5.4779999999999995E-2</v>
          </cell>
          <cell r="K595">
            <v>3.9410000000000001E-2</v>
          </cell>
          <cell r="L595">
            <v>5.3370000000000001E-2</v>
          </cell>
          <cell r="M595">
            <v>6.25E-2</v>
          </cell>
          <cell r="N595">
            <v>6.25E-2</v>
          </cell>
          <cell r="O595">
            <v>6.25E-2</v>
          </cell>
          <cell r="P595">
            <v>6.25E-2</v>
          </cell>
          <cell r="Q595">
            <v>6.25E-2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0.71399999999999997</v>
          </cell>
          <cell r="I597">
            <v>0.747</v>
          </cell>
          <cell r="J597">
            <v>0.77</v>
          </cell>
          <cell r="K597">
            <v>0.69</v>
          </cell>
          <cell r="L597">
            <v>0.871</v>
          </cell>
          <cell r="M597">
            <v>0.96599999999999997</v>
          </cell>
          <cell r="N597">
            <v>0.94299999999999995</v>
          </cell>
          <cell r="O597">
            <v>2.9660000000000002</v>
          </cell>
          <cell r="P597">
            <v>3.9660000000000002</v>
          </cell>
          <cell r="Q597">
            <v>4.9660000000000002</v>
          </cell>
        </row>
        <row r="599">
          <cell r="B599" t="str">
            <v>Market Capitalization</v>
          </cell>
          <cell r="D599">
            <v>12410</v>
          </cell>
          <cell r="I599">
            <v>14969.351914368001</v>
          </cell>
          <cell r="J599">
            <v>16346.179493254001</v>
          </cell>
          <cell r="K599">
            <v>24208.202803598004</v>
          </cell>
          <cell r="L599">
            <v>7913.1844444870012</v>
          </cell>
          <cell r="M599">
            <v>7299.7725891990003</v>
          </cell>
          <cell r="N599" t="e">
            <v>#VALUE!</v>
          </cell>
          <cell r="O599" t="e">
            <v>#VALUE!</v>
          </cell>
          <cell r="P599" t="e">
            <v>#VALUE!</v>
          </cell>
          <cell r="Q599" t="e">
            <v>#VALUE!</v>
          </cell>
        </row>
        <row r="600">
          <cell r="B600" t="str">
            <v>Total Debt</v>
          </cell>
          <cell r="D600">
            <v>5432.049</v>
          </cell>
          <cell r="I600">
            <v>5432.049</v>
          </cell>
          <cell r="J600">
            <v>3830.6828999999998</v>
          </cell>
          <cell r="K600">
            <v>5073.8150000000005</v>
          </cell>
          <cell r="L600">
            <v>2477.1210000000001</v>
          </cell>
          <cell r="M600">
            <v>770.16221000000007</v>
          </cell>
          <cell r="N600" t="e">
            <v>#VALUE!</v>
          </cell>
          <cell r="O600" t="e">
            <v>#VALUE!</v>
          </cell>
          <cell r="P600" t="e">
            <v>#VALUE!</v>
          </cell>
          <cell r="Q600" t="e">
            <v>#VALUE!</v>
          </cell>
        </row>
        <row r="601">
          <cell r="B601" t="str">
            <v>Total Value</v>
          </cell>
          <cell r="D601">
            <v>17842.048999999999</v>
          </cell>
          <cell r="I601">
            <v>20401.400914368001</v>
          </cell>
          <cell r="J601">
            <v>20176.862393253999</v>
          </cell>
          <cell r="K601">
            <v>29282.017803598006</v>
          </cell>
          <cell r="L601">
            <v>10390.305444487001</v>
          </cell>
          <cell r="M601">
            <v>8069.9347991990007</v>
          </cell>
          <cell r="N601" t="e">
            <v>#VALUE!</v>
          </cell>
          <cell r="O601" t="e">
            <v>#VALUE!</v>
          </cell>
          <cell r="P601" t="e">
            <v>#VALUE!</v>
          </cell>
          <cell r="Q601" t="e">
            <v>#VALUE!</v>
          </cell>
        </row>
        <row r="603">
          <cell r="B603" t="str">
            <v>Kc</v>
          </cell>
          <cell r="D603">
            <v>8.5769999999999999E-2</v>
          </cell>
          <cell r="I603">
            <v>8.7419999999999998E-2</v>
          </cell>
          <cell r="J603">
            <v>9.3280000000000002E-2</v>
          </cell>
          <cell r="K603">
            <v>7.3910000000000003E-2</v>
          </cell>
          <cell r="L603">
            <v>9.6920000000000006E-2</v>
          </cell>
          <cell r="M603">
            <v>0.11080000000000001</v>
          </cell>
          <cell r="N603">
            <v>0.10965</v>
          </cell>
          <cell r="O603">
            <v>0.21080000000000002</v>
          </cell>
          <cell r="P603">
            <v>0.26080000000000003</v>
          </cell>
          <cell r="Q603">
            <v>0.31080000000000002</v>
          </cell>
        </row>
        <row r="604">
          <cell r="B604" t="str">
            <v>Kd</v>
          </cell>
          <cell r="D604">
            <v>9.8733314077247836E-2</v>
          </cell>
          <cell r="I604">
            <v>9.8733314077247836E-2</v>
          </cell>
          <cell r="J604">
            <v>9.7823758787238702E-2</v>
          </cell>
          <cell r="K604">
            <v>0.11763178200230004</v>
          </cell>
          <cell r="L604">
            <v>9.6972049407356362E-2</v>
          </cell>
          <cell r="M604">
            <v>0.30791253702255789</v>
          </cell>
          <cell r="N604" t="e">
            <v>#VALUE!</v>
          </cell>
          <cell r="O604" t="e">
            <v>#VALUE!</v>
          </cell>
          <cell r="P604" t="e">
            <v>#VALUE!</v>
          </cell>
          <cell r="Q604" t="e">
            <v>#VALUE!</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7.7692882695255455E-2</v>
          </cell>
          <cell r="I607">
            <v>7.9916828809819901E-2</v>
          </cell>
          <cell r="J607">
            <v>8.6713715394902247E-2</v>
          </cell>
          <cell r="K607">
            <v>7.3332835995683215E-2</v>
          </cell>
          <cell r="L607">
            <v>8.7684884840713406E-2</v>
          </cell>
          <cell r="M607">
            <v>0.11785725492821242</v>
          </cell>
          <cell r="N607" t="e">
            <v>#VALUE!</v>
          </cell>
          <cell r="O607" t="e">
            <v>#VALUE!</v>
          </cell>
          <cell r="P607" t="e">
            <v>#VALUE!</v>
          </cell>
          <cell r="Q607" t="e">
            <v>#VALUE!</v>
          </cell>
        </row>
      </sheetData>
      <sheetData sheetId="45" refreshError="1">
        <row r="82">
          <cell r="Z82" t="str">
            <v>Mid-Year ROIC w/o GW</v>
          </cell>
          <cell r="AD82">
            <v>1.9896473855591922E-2</v>
          </cell>
          <cell r="AE82">
            <v>-1.0172758719367925E-2</v>
          </cell>
          <cell r="AF82">
            <v>-4.9294733251631119E-3</v>
          </cell>
          <cell r="AG82">
            <v>-1.7232046016003012E-2</v>
          </cell>
          <cell r="AH82" t="e">
            <v>#VALUE!</v>
          </cell>
          <cell r="AI82" t="e">
            <v>#VALUE!</v>
          </cell>
        </row>
        <row r="83">
          <cell r="Z83" t="str">
            <v>Mid-Year ROIC w/  NGW</v>
          </cell>
          <cell r="AD83">
            <v>1.3947845825790612E-2</v>
          </cell>
          <cell r="AE83">
            <v>-7.110867880344849E-3</v>
          </cell>
          <cell r="AF83">
            <v>-3.7402315240638918E-3</v>
          </cell>
          <cell r="AG83">
            <v>-1.4047143890186643E-2</v>
          </cell>
          <cell r="AH83" t="e">
            <v>#VALUE!</v>
          </cell>
          <cell r="AI83" t="e">
            <v>#VALUE!</v>
          </cell>
        </row>
        <row r="84">
          <cell r="Z84" t="str">
            <v>Mid-Year ROIC w/ GW</v>
          </cell>
          <cell r="AD84">
            <v>1.3947845825790612E-2</v>
          </cell>
          <cell r="AE84">
            <v>-7.110867880344849E-3</v>
          </cell>
          <cell r="AF84">
            <v>-3.7402315240638918E-3</v>
          </cell>
          <cell r="AG84">
            <v>-1.4047143890186643E-2</v>
          </cell>
          <cell r="AH84" t="e">
            <v>#VALUE!</v>
          </cell>
          <cell r="AI84" t="e">
            <v>#VALUE!</v>
          </cell>
        </row>
      </sheetData>
      <sheetData sheetId="46" refreshError="1">
        <row r="637">
          <cell r="B637" t="str">
            <v>ROIC</v>
          </cell>
          <cell r="I637">
            <v>-4.6986334832246519E-2</v>
          </cell>
          <cell r="J637">
            <v>-6.9155259890432974E-3</v>
          </cell>
          <cell r="K637">
            <v>-3.7402315240639005E-3</v>
          </cell>
          <cell r="L637">
            <v>-1.9034952228442224E-2</v>
          </cell>
        </row>
        <row r="639">
          <cell r="B639" t="str">
            <v>PreTax ROIC</v>
          </cell>
          <cell r="I639">
            <v>-2.4681573013441071E-3</v>
          </cell>
          <cell r="J639">
            <v>-2.9611522239690109E-2</v>
          </cell>
          <cell r="K639">
            <v>-2.2944210338641944E-2</v>
          </cell>
          <cell r="L639">
            <v>-1.8634182404500925E-2</v>
          </cell>
        </row>
        <row r="640">
          <cell r="B640" t="str">
            <v>Cash Tax Rate on EBITA</v>
          </cell>
          <cell r="I640">
            <v>-18.0370098399558</v>
          </cell>
          <cell r="J640">
            <v>0.76645827482067097</v>
          </cell>
          <cell r="K640">
            <v>0.83698582479586514</v>
          </cell>
          <cell r="L640">
            <v>-2.1507239504347533E-2</v>
          </cell>
        </row>
        <row r="641">
          <cell r="I641" t="str">
            <v/>
          </cell>
          <cell r="J641" t="str">
            <v/>
          </cell>
          <cell r="K641" t="str">
            <v/>
          </cell>
          <cell r="L641" t="str">
            <v/>
          </cell>
        </row>
        <row r="642">
          <cell r="B642" t="str">
            <v>EBITA / Revenues</v>
          </cell>
          <cell r="I642">
            <v>-7.7359216931958085E-4</v>
          </cell>
          <cell r="J642">
            <v>-1.0195754905455958E-2</v>
          </cell>
          <cell r="K642">
            <v>-5.5517468779194504E-3</v>
          </cell>
          <cell r="L642">
            <v>-5.5072420852066246E-3</v>
          </cell>
        </row>
        <row r="643">
          <cell r="B643" t="str">
            <v>COGS / Revenues</v>
          </cell>
          <cell r="I643">
            <v>0.7642872302714937</v>
          </cell>
          <cell r="J643">
            <v>0.8989023933807383</v>
          </cell>
          <cell r="K643">
            <v>0.89405931802385374</v>
          </cell>
          <cell r="L643">
            <v>0.85549727065092107</v>
          </cell>
        </row>
        <row r="644">
          <cell r="B644" t="str">
            <v>SG&amp;A / Revenues</v>
          </cell>
          <cell r="I644">
            <v>0.2191626948254469</v>
          </cell>
          <cell r="J644">
            <v>8.6841463146720435E-2</v>
          </cell>
          <cell r="K644">
            <v>8.4611917916638482E-2</v>
          </cell>
          <cell r="L644">
            <v>0.12682709945943213</v>
          </cell>
        </row>
        <row r="645">
          <cell r="B645" t="str">
            <v>Other Operating Expenses / Revenues</v>
          </cell>
          <cell r="I645">
            <v>-1.0441080991143658E-3</v>
          </cell>
          <cell r="J645">
            <v>5.7025695491949796E-3</v>
          </cell>
          <cell r="K645">
            <v>8.688456952080325E-3</v>
          </cell>
          <cell r="L645">
            <v>4.7649539664874636E-3</v>
          </cell>
        </row>
        <row r="646">
          <cell r="B646" t="str">
            <v>Depreciation/ Revenues</v>
          </cell>
          <cell r="I646">
            <v>1.8367775171493319E-2</v>
          </cell>
          <cell r="J646">
            <v>1.8749328828802293E-2</v>
          </cell>
          <cell r="K646">
            <v>1.8192053985346873E-2</v>
          </cell>
          <cell r="L646">
            <v>1.8417918008365928E-2</v>
          </cell>
        </row>
        <row r="647">
          <cell r="I647" t="str">
            <v/>
          </cell>
          <cell r="J647" t="str">
            <v/>
          </cell>
          <cell r="K647" t="str">
            <v/>
          </cell>
          <cell r="L647" t="str">
            <v/>
          </cell>
        </row>
        <row r="648">
          <cell r="B648" t="str">
            <v>Revenues / Invested Capital</v>
          </cell>
          <cell r="I648">
            <v>3.1905148464920408</v>
          </cell>
          <cell r="J648">
            <v>2.9042991435430028</v>
          </cell>
          <cell r="K648">
            <v>4.1327911454133908</v>
          </cell>
          <cell r="L648">
            <v>3.383577862784616</v>
          </cell>
        </row>
        <row r="649">
          <cell r="B649" t="str">
            <v>Operating Working Capital / Revs</v>
          </cell>
          <cell r="I649">
            <v>1.3782909716658475E-2</v>
          </cell>
          <cell r="J649">
            <v>2.3104737483138585E-2</v>
          </cell>
          <cell r="K649">
            <v>5.1098000592589583E-3</v>
          </cell>
          <cell r="L649">
            <v>1.3328764543554784E-2</v>
          </cell>
        </row>
        <row r="650">
          <cell r="B650" t="str">
            <v>Net PPE / Revs</v>
          </cell>
          <cell r="I650">
            <v>0.25318196836373713</v>
          </cell>
          <cell r="J650">
            <v>0.28257482282811552</v>
          </cell>
          <cell r="K650">
            <v>0.22523669544502631</v>
          </cell>
          <cell r="L650">
            <v>0.25152077083060576</v>
          </cell>
        </row>
        <row r="651">
          <cell r="B651" t="str">
            <v>Other assets / Revs</v>
          </cell>
          <cell r="I651">
            <v>-4.4422708452771298E-2</v>
          </cell>
          <cell r="J651">
            <v>-6.2151199215845485E-2</v>
          </cell>
          <cell r="K651">
            <v>-4.6754176700892235E-2</v>
          </cell>
          <cell r="L651">
            <v>-5.0776523801715753E-2</v>
          </cell>
        </row>
        <row r="652">
          <cell r="B652" t="str">
            <v>Goodwill / Revs</v>
          </cell>
          <cell r="I652">
            <v>9.0886868666773979E-2</v>
          </cell>
          <cell r="J652">
            <v>0.10078878757822402</v>
          </cell>
          <cell r="K652">
            <v>5.8374904996389136E-2</v>
          </cell>
          <cell r="L652">
            <v>8.1472130449799229E-2</v>
          </cell>
        </row>
        <row r="653">
          <cell r="I653" t="str">
            <v/>
          </cell>
          <cell r="J653" t="str">
            <v/>
          </cell>
          <cell r="K653" t="str">
            <v/>
          </cell>
          <cell r="L653" t="str">
            <v/>
          </cell>
        </row>
        <row r="657">
          <cell r="B657" t="str">
            <v>ROIC</v>
          </cell>
          <cell r="I657">
            <v>-4.6986334832246519E-2</v>
          </cell>
          <cell r="J657">
            <v>-6.9155259890432974E-3</v>
          </cell>
          <cell r="K657">
            <v>-3.7402315240639005E-3</v>
          </cell>
          <cell r="L657">
            <v>-1.4047143890186652E-2</v>
          </cell>
          <cell r="M657" t="e">
            <v>#VALUE!</v>
          </cell>
          <cell r="N657" t="e">
            <v>#VALUE!</v>
          </cell>
        </row>
        <row r="658">
          <cell r="I658" t="str">
            <v>=</v>
          </cell>
          <cell r="J658" t="str">
            <v>=</v>
          </cell>
          <cell r="K658" t="str">
            <v>=</v>
          </cell>
          <cell r="L658" t="str">
            <v>=</v>
          </cell>
          <cell r="M658" t="str">
            <v>=</v>
          </cell>
        </row>
        <row r="659">
          <cell r="B659" t="str">
            <v>PreTax ROIC</v>
          </cell>
          <cell r="I659">
            <v>-2.4681573013441071E-3</v>
          </cell>
          <cell r="J659">
            <v>-2.9611522239690109E-2</v>
          </cell>
          <cell r="K659">
            <v>-2.2944210338641944E-2</v>
          </cell>
          <cell r="L659">
            <v>-2.7700518476393682E-2</v>
          </cell>
          <cell r="M659" t="e">
            <v>#VALUE!</v>
          </cell>
          <cell r="N659" t="e">
            <v>#VALUE!</v>
          </cell>
        </row>
        <row r="660">
          <cell r="B660" t="str">
            <v>Cash Tax Rate on EBITA</v>
          </cell>
          <cell r="I660">
            <v>-18.0370098399558</v>
          </cell>
          <cell r="J660">
            <v>0.76645827482067097</v>
          </cell>
          <cell r="K660">
            <v>0.83698582479586514</v>
          </cell>
          <cell r="L660">
            <v>0.49289238386791945</v>
          </cell>
          <cell r="M660">
            <v>0.75352859194916866</v>
          </cell>
          <cell r="N660">
            <v>0.15974236886904811</v>
          </cell>
        </row>
        <row r="661">
          <cell r="I661" t="str">
            <v/>
          </cell>
          <cell r="J661" t="str">
            <v/>
          </cell>
          <cell r="K661" t="str">
            <v/>
          </cell>
          <cell r="L661" t="str">
            <v/>
          </cell>
        </row>
        <row r="662">
          <cell r="B662" t="str">
            <v>EBITA / Revenues</v>
          </cell>
          <cell r="I662">
            <v>-7.7359216931958085E-4</v>
          </cell>
          <cell r="J662">
            <v>-1.0195754905455958E-2</v>
          </cell>
          <cell r="K662">
            <v>-5.5517468779194504E-3</v>
          </cell>
          <cell r="L662">
            <v>-7.7751217547984055E-3</v>
          </cell>
          <cell r="M662">
            <v>-2.8828681544698087E-3</v>
          </cell>
          <cell r="N662">
            <v>-5.402378210648498E-3</v>
          </cell>
        </row>
        <row r="663">
          <cell r="B663" t="str">
            <v>COGS / Revenues</v>
          </cell>
          <cell r="I663">
            <v>0.7642872302714937</v>
          </cell>
          <cell r="J663">
            <v>0.8989023933807383</v>
          </cell>
          <cell r="K663">
            <v>0.89405931802385374</v>
          </cell>
          <cell r="L663">
            <v>0.86604894827297607</v>
          </cell>
          <cell r="M663">
            <v>0.86235031215747338</v>
          </cell>
          <cell r="N663">
            <v>0.85824314543142399</v>
          </cell>
        </row>
        <row r="664">
          <cell r="B664" t="str">
            <v>SG&amp;A / Revenues</v>
          </cell>
          <cell r="I664">
            <v>0.2191626948254469</v>
          </cell>
          <cell r="J664">
            <v>8.6841463146720435E-2</v>
          </cell>
          <cell r="K664">
            <v>8.4611917916638482E-2</v>
          </cell>
          <cell r="L664">
            <v>0.12620061303477431</v>
          </cell>
          <cell r="M664">
            <v>0.12558709806308219</v>
          </cell>
          <cell r="N664">
            <v>0.12652274468190686</v>
          </cell>
        </row>
        <row r="665">
          <cell r="B665" t="str">
            <v>Other Operating Expenses / Revenues</v>
          </cell>
          <cell r="I665">
            <v>-1.0441080991143658E-3</v>
          </cell>
          <cell r="J665">
            <v>5.7025695491949796E-3</v>
          </cell>
          <cell r="K665">
            <v>8.688456952080325E-3</v>
          </cell>
          <cell r="L665">
            <v>-2.8169416668169232E-3</v>
          </cell>
          <cell r="M665">
            <v>-2.2203039097253296E-3</v>
          </cell>
          <cell r="N665">
            <v>2.4422935979791574E-3</v>
          </cell>
        </row>
        <row r="666">
          <cell r="B666" t="str">
            <v>Depreciation/ Revenues</v>
          </cell>
          <cell r="I666">
            <v>1.8367775171493319E-2</v>
          </cell>
          <cell r="J666">
            <v>1.8749328828802293E-2</v>
          </cell>
          <cell r="K666">
            <v>1.8192053985346873E-2</v>
          </cell>
          <cell r="L666">
            <v>1.8342502113864959E-2</v>
          </cell>
          <cell r="M666">
            <v>1.7165761843639535E-2</v>
          </cell>
          <cell r="N666">
            <v>1.8194194499338488E-2</v>
          </cell>
        </row>
        <row r="667">
          <cell r="I667" t="str">
            <v/>
          </cell>
          <cell r="J667" t="str">
            <v/>
          </cell>
          <cell r="K667" t="str">
            <v/>
          </cell>
          <cell r="L667" t="str">
            <v/>
          </cell>
        </row>
        <row r="668">
          <cell r="B668" t="str">
            <v>Revenues / Invested Capital</v>
          </cell>
          <cell r="I668">
            <v>3.1905148464920408</v>
          </cell>
          <cell r="J668">
            <v>2.9042991435430028</v>
          </cell>
          <cell r="K668">
            <v>4.1327911454133908</v>
          </cell>
          <cell r="L668">
            <v>3.5627118584089499</v>
          </cell>
          <cell r="M668" t="e">
            <v>#VALUE!</v>
          </cell>
          <cell r="N668" t="e">
            <v>#VALUE!</v>
          </cell>
        </row>
        <row r="669">
          <cell r="B669" t="str">
            <v>Operating Working Capital / Revs</v>
          </cell>
          <cell r="I669">
            <v>1.3782909716658475E-2</v>
          </cell>
          <cell r="J669">
            <v>2.3104737483138585E-2</v>
          </cell>
          <cell r="K669">
            <v>5.1098000592589583E-3</v>
          </cell>
          <cell r="L669">
            <v>4.2536229889813034E-3</v>
          </cell>
          <cell r="M669">
            <v>1.6728494607859017E-3</v>
          </cell>
          <cell r="N669">
            <v>9.9897327782494921E-3</v>
          </cell>
        </row>
        <row r="670">
          <cell r="B670" t="str">
            <v>Net PPE / Revs</v>
          </cell>
          <cell r="I670">
            <v>0.25318196836373713</v>
          </cell>
          <cell r="J670">
            <v>0.28257482282811552</v>
          </cell>
          <cell r="K670">
            <v>0.22523669544502631</v>
          </cell>
          <cell r="L670">
            <v>0.30254006921277365</v>
          </cell>
          <cell r="M670" t="e">
            <v>#VALUE!</v>
          </cell>
          <cell r="N670" t="e">
            <v>#VALUE!</v>
          </cell>
        </row>
        <row r="671">
          <cell r="B671" t="str">
            <v>Other assets / Revs</v>
          </cell>
          <cell r="I671">
            <v>-4.4422708452771298E-2</v>
          </cell>
          <cell r="J671">
            <v>-6.2151199215845485E-2</v>
          </cell>
          <cell r="K671">
            <v>-4.6754176700892235E-2</v>
          </cell>
          <cell r="L671">
            <v>-7.7986070950576539E-2</v>
          </cell>
          <cell r="M671" t="e">
            <v>#VALUE!</v>
          </cell>
          <cell r="N671" t="e">
            <v>#VALUE!</v>
          </cell>
        </row>
        <row r="672">
          <cell r="B672" t="str">
            <v>Goodwill / Revs</v>
          </cell>
          <cell r="I672">
            <v>9.0886868666773979E-2</v>
          </cell>
          <cell r="J672">
            <v>0.10078878757822402</v>
          </cell>
          <cell r="K672">
            <v>5.8374904996389136E-2</v>
          </cell>
          <cell r="L672">
            <v>5.1877441067216319E-2</v>
          </cell>
          <cell r="M672">
            <v>2.3725769365409429E-2</v>
          </cell>
          <cell r="N672">
            <v>6.7235506707030893E-2</v>
          </cell>
        </row>
      </sheetData>
      <sheetData sheetId="47" refreshError="1">
        <row r="14">
          <cell r="B14" t="str">
            <v>Net Sales</v>
          </cell>
          <cell r="I14">
            <v>14575</v>
          </cell>
          <cell r="J14">
            <v>13068.9</v>
          </cell>
          <cell r="K14">
            <v>12067.125</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0.56299999999999994</v>
          </cell>
          <cell r="I597">
            <v>0.26500000000000001</v>
          </cell>
          <cell r="J597">
            <v>0.49</v>
          </cell>
          <cell r="K597">
            <v>0.83599999999999997</v>
          </cell>
          <cell r="L597">
            <v>0.85099999999999998</v>
          </cell>
          <cell r="M597">
            <v>0.84099999999999997</v>
          </cell>
          <cell r="N597">
            <v>0.83099999999999996</v>
          </cell>
        </row>
        <row r="599">
          <cell r="B599" t="str">
            <v>Market Capitalization</v>
          </cell>
          <cell r="D599">
            <v>9092</v>
          </cell>
          <cell r="I599">
            <v>9633.7216000000008</v>
          </cell>
          <cell r="J599">
            <v>11640.6666</v>
          </cell>
          <cell r="K599">
            <v>8891.3502000000008</v>
          </cell>
          <cell r="L599" t="e">
            <v>#VALUE!</v>
          </cell>
          <cell r="M599" t="e">
            <v>#VALUE!</v>
          </cell>
          <cell r="N599" t="e">
            <v>#VALUE!</v>
          </cell>
          <cell r="O599" t="e">
            <v>#VALUE!</v>
          </cell>
          <cell r="P599" t="e">
            <v>#VALUE!</v>
          </cell>
          <cell r="Q599" t="e">
            <v>#VALUE!</v>
          </cell>
        </row>
        <row r="600">
          <cell r="B600" t="str">
            <v>Total Debt</v>
          </cell>
          <cell r="D600">
            <v>9.9999999999999995E-7</v>
          </cell>
          <cell r="I600">
            <v>9.9999999999999995E-7</v>
          </cell>
          <cell r="J600">
            <v>9.9999999999999995E-7</v>
          </cell>
          <cell r="K600">
            <v>9.9999999999999995E-7</v>
          </cell>
          <cell r="L600" t="e">
            <v>#VALUE!</v>
          </cell>
          <cell r="M600" t="e">
            <v>#VALUE!</v>
          </cell>
          <cell r="N600" t="e">
            <v>#VALUE!</v>
          </cell>
          <cell r="O600" t="e">
            <v>#VALUE!</v>
          </cell>
          <cell r="P600" t="e">
            <v>#VALUE!</v>
          </cell>
          <cell r="Q600" t="e">
            <v>#VALUE!</v>
          </cell>
        </row>
        <row r="601">
          <cell r="B601" t="str">
            <v>Total Value</v>
          </cell>
          <cell r="D601">
            <v>9092.0000010000003</v>
          </cell>
          <cell r="I601">
            <v>9633.7216010000011</v>
          </cell>
          <cell r="J601">
            <v>11640.666601000001</v>
          </cell>
          <cell r="K601">
            <v>8891.3502010000011</v>
          </cell>
          <cell r="L601" t="e">
            <v>#VALUE!</v>
          </cell>
          <cell r="M601" t="e">
            <v>#VALUE!</v>
          </cell>
          <cell r="N601" t="e">
            <v>#VALUE!</v>
          </cell>
          <cell r="O601" t="e">
            <v>#VALUE!</v>
          </cell>
          <cell r="P601" t="e">
            <v>#VALUE!</v>
          </cell>
          <cell r="Q601" t="e">
            <v>#VALUE!</v>
          </cell>
        </row>
        <row r="603">
          <cell r="B603" t="str">
            <v>Kc</v>
          </cell>
          <cell r="D603">
            <v>7.9149999999999998E-2</v>
          </cell>
          <cell r="I603">
            <v>6.4250000000000002E-2</v>
          </cell>
          <cell r="J603">
            <v>8.879999999999999E-2</v>
          </cell>
          <cell r="K603">
            <v>8.9100000000000013E-2</v>
          </cell>
          <cell r="L603">
            <v>0.10034999999999999</v>
          </cell>
          <cell r="M603">
            <v>0.10615000000000001</v>
          </cell>
          <cell r="N603">
            <v>0.10565000000000001</v>
          </cell>
          <cell r="O603">
            <v>6.4100000000000004E-2</v>
          </cell>
          <cell r="P603">
            <v>6.4100000000000004E-2</v>
          </cell>
          <cell r="Q603">
            <v>6.4100000000000004E-2</v>
          </cell>
        </row>
        <row r="604">
          <cell r="B604" t="str">
            <v>Kd</v>
          </cell>
          <cell r="D604">
            <v>0.08</v>
          </cell>
          <cell r="I604">
            <v>0.08</v>
          </cell>
          <cell r="J604">
            <v>0.08</v>
          </cell>
          <cell r="K604">
            <v>0.08</v>
          </cell>
          <cell r="L604">
            <v>0.08</v>
          </cell>
          <cell r="M604">
            <v>0.08</v>
          </cell>
          <cell r="N604">
            <v>0.08</v>
          </cell>
          <cell r="O604">
            <v>0.08</v>
          </cell>
          <cell r="P604">
            <v>0.08</v>
          </cell>
          <cell r="Q604">
            <v>0.08</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7.9149999996573905E-2</v>
          </cell>
          <cell r="I607">
            <v>6.4249999998313212E-2</v>
          </cell>
          <cell r="J607">
            <v>8.8799999996495044E-2</v>
          </cell>
          <cell r="K607">
            <v>8.909999999537753E-2</v>
          </cell>
          <cell r="L607" t="e">
            <v>#VALUE!</v>
          </cell>
          <cell r="M607" t="e">
            <v>#VALUE!</v>
          </cell>
          <cell r="N607" t="e">
            <v>#VALUE!</v>
          </cell>
          <cell r="O607" t="e">
            <v>#VALUE!</v>
          </cell>
          <cell r="P607" t="e">
            <v>#VALUE!</v>
          </cell>
          <cell r="Q607" t="e">
            <v>#VALUE!</v>
          </cell>
        </row>
      </sheetData>
      <sheetData sheetId="48" refreshError="1">
        <row r="82">
          <cell r="Z82" t="str">
            <v>Mid-Year ROIC w/o GW</v>
          </cell>
          <cell r="AD82">
            <v>0.13196622477798364</v>
          </cell>
          <cell r="AE82">
            <v>0.11975120829300076</v>
          </cell>
          <cell r="AF82">
            <v>0.13477242282232982</v>
          </cell>
          <cell r="AG82">
            <v>0.14299999999999999</v>
          </cell>
          <cell r="AH82" t="e">
            <v>#DIV/0!</v>
          </cell>
          <cell r="AI82" t="e">
            <v>#DIV/0!</v>
          </cell>
        </row>
        <row r="83">
          <cell r="Z83" t="str">
            <v>Mid-Year ROIC w/  NGW</v>
          </cell>
          <cell r="AD83">
            <v>0.13196622477798364</v>
          </cell>
          <cell r="AE83">
            <v>0.11975120829300076</v>
          </cell>
          <cell r="AF83">
            <v>0.13477242282232982</v>
          </cell>
          <cell r="AG83">
            <v>0.14299999999999999</v>
          </cell>
          <cell r="AH83" t="e">
            <v>#DIV/0!</v>
          </cell>
          <cell r="AI83" t="e">
            <v>#DIV/0!</v>
          </cell>
        </row>
        <row r="84">
          <cell r="Z84" t="str">
            <v>Mid-Year ROIC w/ GW</v>
          </cell>
          <cell r="AD84">
            <v>0.13196622477798364</v>
          </cell>
          <cell r="AE84">
            <v>0.11975120829300076</v>
          </cell>
          <cell r="AF84">
            <v>0.13477242282232982</v>
          </cell>
          <cell r="AG84">
            <v>0.14299999999999999</v>
          </cell>
          <cell r="AH84" t="e">
            <v>#DIV/0!</v>
          </cell>
          <cell r="AI84" t="e">
            <v>#DIV/0!</v>
          </cell>
        </row>
      </sheetData>
      <sheetData sheetId="49" refreshError="1">
        <row r="636">
          <cell r="B636" t="str">
            <v>ROIC</v>
          </cell>
          <cell r="I636">
            <v>0.13196622477798362</v>
          </cell>
          <cell r="J636">
            <v>0.11975120829300079</v>
          </cell>
          <cell r="K636" t="e">
            <v>#VALUE!</v>
          </cell>
          <cell r="L636">
            <v>0.12597856385425907</v>
          </cell>
        </row>
        <row r="638">
          <cell r="B638" t="str">
            <v>PreTax ROIC</v>
          </cell>
          <cell r="I638">
            <v>0.19814830950457107</v>
          </cell>
          <cell r="J638">
            <v>0.1816504810319382</v>
          </cell>
          <cell r="K638" t="e">
            <v>#VALUE!</v>
          </cell>
          <cell r="L638">
            <v>0.19006126328622677</v>
          </cell>
        </row>
        <row r="639">
          <cell r="B639" t="str">
            <v>Cash Tax Rate on EBITA</v>
          </cell>
          <cell r="I639">
            <v>0.33400277242870297</v>
          </cell>
          <cell r="J639">
            <v>0.34076030180208633</v>
          </cell>
          <cell r="K639">
            <v>0.13830349846341206</v>
          </cell>
          <cell r="L639">
            <v>0.33716864932893231</v>
          </cell>
        </row>
        <row r="640">
          <cell r="I640" t="str">
            <v/>
          </cell>
          <cell r="J640" t="str">
            <v/>
          </cell>
          <cell r="K640" t="e">
            <v>#VALUE!</v>
          </cell>
          <cell r="L640" t="str">
            <v/>
          </cell>
        </row>
        <row r="641">
          <cell r="B641" t="str">
            <v>EBITA / Revenues</v>
          </cell>
          <cell r="I641">
            <v>5.4288652863404507E-2</v>
          </cell>
          <cell r="J641">
            <v>5.3367678310117746E-2</v>
          </cell>
          <cell r="K641">
            <v>4.7859817656785091E-2</v>
          </cell>
          <cell r="L641">
            <v>5.385325393852599E-2</v>
          </cell>
        </row>
        <row r="642">
          <cell r="B642" t="str">
            <v>COGS / Revenues</v>
          </cell>
          <cell r="I642">
            <v>0.74181818181818182</v>
          </cell>
          <cell r="J642">
            <v>0.732677132234688</v>
          </cell>
          <cell r="K642">
            <v>0.74171755424531205</v>
          </cell>
          <cell r="L642">
            <v>0.73749666919146406</v>
          </cell>
        </row>
        <row r="643">
          <cell r="B643" t="str">
            <v>SG&amp;A / Revenues</v>
          </cell>
          <cell r="I643">
            <v>0.18831855125323357</v>
          </cell>
          <cell r="J643">
            <v>0.19869545068605526</v>
          </cell>
          <cell r="K643">
            <v>0.19542154043203389</v>
          </cell>
          <cell r="L643">
            <v>0.19322432290620595</v>
          </cell>
        </row>
        <row r="644">
          <cell r="B644" t="str">
            <v>Other Operating Expenses / Revenues</v>
          </cell>
          <cell r="I644">
            <v>0</v>
          </cell>
          <cell r="J644">
            <v>0</v>
          </cell>
          <cell r="K644">
            <v>0</v>
          </cell>
          <cell r="L644">
            <v>0</v>
          </cell>
        </row>
        <row r="645">
          <cell r="B645" t="str">
            <v>Depreciation/ Revenues</v>
          </cell>
          <cell r="I645">
            <v>1.5574614065180103E-2</v>
          </cell>
          <cell r="J645">
            <v>1.5259738769138949E-2</v>
          </cell>
          <cell r="K645">
            <v>1.5001087665869045E-2</v>
          </cell>
          <cell r="L645">
            <v>1.5425753963803948E-2</v>
          </cell>
        </row>
        <row r="646">
          <cell r="I646" t="str">
            <v/>
          </cell>
          <cell r="J646" t="str">
            <v/>
          </cell>
          <cell r="K646" t="str">
            <v/>
          </cell>
          <cell r="L646" t="str">
            <v/>
          </cell>
        </row>
        <row r="647">
          <cell r="B647" t="str">
            <v>Revenues / Invested Capital</v>
          </cell>
          <cell r="I647">
            <v>3.6499028628161274</v>
          </cell>
          <cell r="J647">
            <v>3.4037546092294573</v>
          </cell>
          <cell r="K647" t="e">
            <v>#VALUE!</v>
          </cell>
          <cell r="L647">
            <v>3.5292438132556212</v>
          </cell>
        </row>
        <row r="648">
          <cell r="B648" t="str">
            <v>Operating Working Capital / Revs</v>
          </cell>
          <cell r="I648">
            <v>2.2050497362192455E-2</v>
          </cell>
          <cell r="J648">
            <v>3.643638223406781E-2</v>
          </cell>
          <cell r="K648">
            <v>1.9281431056611557E-2</v>
          </cell>
          <cell r="L648">
            <v>2.8851552596875395E-2</v>
          </cell>
        </row>
        <row r="649">
          <cell r="B649" t="str">
            <v>Net PPE / Revs</v>
          </cell>
          <cell r="I649">
            <v>0.26290006573816804</v>
          </cell>
          <cell r="J649">
            <v>0.26973656347721037</v>
          </cell>
          <cell r="K649" t="e">
            <v>#VALUE!</v>
          </cell>
          <cell r="L649">
            <v>0.26613208094954449</v>
          </cell>
        </row>
        <row r="650">
          <cell r="B650" t="str">
            <v>Other assets / Revs</v>
          </cell>
          <cell r="I650">
            <v>-1.0970668953687821E-2</v>
          </cell>
          <cell r="J650">
            <v>-1.2379733565946637E-2</v>
          </cell>
          <cell r="K650" t="e">
            <v>#VALUE!</v>
          </cell>
          <cell r="L650">
            <v>-1.1636816802260173E-2</v>
          </cell>
        </row>
        <row r="651">
          <cell r="B651" t="str">
            <v>Goodwill / Revs</v>
          </cell>
          <cell r="I651">
            <v>0</v>
          </cell>
          <cell r="J651">
            <v>0</v>
          </cell>
          <cell r="K651">
            <v>0</v>
          </cell>
          <cell r="L651">
            <v>0</v>
          </cell>
        </row>
        <row r="652">
          <cell r="I652" t="str">
            <v/>
          </cell>
          <cell r="J652" t="str">
            <v/>
          </cell>
          <cell r="K652" t="e">
            <v>#VALUE!</v>
          </cell>
          <cell r="L652" t="str">
            <v/>
          </cell>
        </row>
        <row r="657">
          <cell r="B657" t="str">
            <v>ROIC</v>
          </cell>
          <cell r="I657">
            <v>0.13196622477798362</v>
          </cell>
          <cell r="J657">
            <v>0.11975120829300079</v>
          </cell>
          <cell r="K657" t="e">
            <v>#VALUE!</v>
          </cell>
          <cell r="L657" t="e">
            <v>#VALUE!</v>
          </cell>
          <cell r="M657" t="e">
            <v>#VALUE!</v>
          </cell>
          <cell r="N657" t="e">
            <v>#VALUE!</v>
          </cell>
        </row>
        <row r="658">
          <cell r="I658" t="str">
            <v>=</v>
          </cell>
          <cell r="J658" t="str">
            <v>=</v>
          </cell>
          <cell r="K658" t="str">
            <v>=</v>
          </cell>
          <cell r="L658" t="str">
            <v>=</v>
          </cell>
          <cell r="M658" t="str">
            <v>=</v>
          </cell>
        </row>
        <row r="659">
          <cell r="B659" t="str">
            <v>PreTax ROIC</v>
          </cell>
          <cell r="I659">
            <v>0.19814830950457107</v>
          </cell>
          <cell r="J659">
            <v>0.1816504810319382</v>
          </cell>
          <cell r="K659" t="e">
            <v>#VALUE!</v>
          </cell>
          <cell r="L659" t="e">
            <v>#VALUE!</v>
          </cell>
          <cell r="M659" t="e">
            <v>#VALUE!</v>
          </cell>
          <cell r="N659" t="e">
            <v>#VALUE!</v>
          </cell>
        </row>
        <row r="660">
          <cell r="B660" t="str">
            <v>Cash Tax Rate on EBITA</v>
          </cell>
          <cell r="I660">
            <v>0.33400277242870297</v>
          </cell>
          <cell r="J660">
            <v>0.34076030180208633</v>
          </cell>
          <cell r="K660">
            <v>0.13830349846341206</v>
          </cell>
          <cell r="L660" t="e">
            <v>#VALUE!</v>
          </cell>
          <cell r="M660" t="e">
            <v>#VALUE!</v>
          </cell>
          <cell r="N660" t="e">
            <v>#VALUE!</v>
          </cell>
        </row>
        <row r="661">
          <cell r="I661" t="e">
            <v>#VALUE!</v>
          </cell>
          <cell r="J661" t="e">
            <v>#VALUE!</v>
          </cell>
          <cell r="K661" t="e">
            <v>#VALUE!</v>
          </cell>
          <cell r="L661" t="e">
            <v>#VALUE!</v>
          </cell>
        </row>
        <row r="662">
          <cell r="B662" t="str">
            <v>EBITA / Revenues</v>
          </cell>
          <cell r="I662">
            <v>5.4288652863404507E-2</v>
          </cell>
          <cell r="J662">
            <v>5.3367678310117746E-2</v>
          </cell>
          <cell r="K662">
            <v>4.7859817656785091E-2</v>
          </cell>
          <cell r="L662" t="e">
            <v>#VALUE!</v>
          </cell>
          <cell r="M662" t="e">
            <v>#VALUE!</v>
          </cell>
          <cell r="N662" t="e">
            <v>#VALUE!</v>
          </cell>
        </row>
        <row r="663">
          <cell r="B663" t="str">
            <v>COGS / Revenues</v>
          </cell>
          <cell r="I663">
            <v>0.74181818181818182</v>
          </cell>
          <cell r="J663">
            <v>0.732677132234688</v>
          </cell>
          <cell r="K663">
            <v>0.74171755424531205</v>
          </cell>
          <cell r="L663" t="e">
            <v>#VALUE!</v>
          </cell>
          <cell r="M663" t="e">
            <v>#VALUE!</v>
          </cell>
          <cell r="N663" t="e">
            <v>#VALUE!</v>
          </cell>
        </row>
        <row r="664">
          <cell r="B664" t="str">
            <v>SG&amp;A / Revenues</v>
          </cell>
          <cell r="I664">
            <v>0.18831855125323357</v>
          </cell>
          <cell r="J664">
            <v>0.19869545068605526</v>
          </cell>
          <cell r="K664">
            <v>0.19542154043203389</v>
          </cell>
          <cell r="L664" t="e">
            <v>#VALUE!</v>
          </cell>
          <cell r="M664" t="e">
            <v>#VALUE!</v>
          </cell>
          <cell r="N664">
            <v>0.19125609247492795</v>
          </cell>
        </row>
        <row r="665">
          <cell r="B665" t="str">
            <v>Other Operating Expenses / Revenues</v>
          </cell>
          <cell r="I665">
            <v>0</v>
          </cell>
          <cell r="J665">
            <v>0</v>
          </cell>
          <cell r="K665">
            <v>0</v>
          </cell>
          <cell r="L665" t="e">
            <v>#VALUE!</v>
          </cell>
          <cell r="M665" t="e">
            <v>#VALUE!</v>
          </cell>
          <cell r="N665" t="e">
            <v>#VALUE!</v>
          </cell>
        </row>
        <row r="666">
          <cell r="B666" t="str">
            <v>Depreciation/ Revenues</v>
          </cell>
          <cell r="I666">
            <v>1.5574614065180103E-2</v>
          </cell>
          <cell r="J666">
            <v>1.5259738769138949E-2</v>
          </cell>
          <cell r="K666">
            <v>1.5001087665869045E-2</v>
          </cell>
          <cell r="L666" t="e">
            <v>#VALUE!</v>
          </cell>
          <cell r="M666" t="e">
            <v>#VALUE!</v>
          </cell>
          <cell r="N666" t="e">
            <v>#VALUE!</v>
          </cell>
        </row>
        <row r="667">
          <cell r="I667" t="e">
            <v>#VALUE!</v>
          </cell>
          <cell r="J667" t="e">
            <v>#VALUE!</v>
          </cell>
          <cell r="K667" t="e">
            <v>#VALUE!</v>
          </cell>
          <cell r="L667" t="e">
            <v>#VALUE!</v>
          </cell>
        </row>
        <row r="668">
          <cell r="B668" t="str">
            <v>Revenues / Invested Capital</v>
          </cell>
          <cell r="I668">
            <v>3.6499028628161274</v>
          </cell>
          <cell r="J668">
            <v>3.4037546092294573</v>
          </cell>
          <cell r="K668" t="e">
            <v>#VALUE!</v>
          </cell>
          <cell r="L668" t="e">
            <v>#VALUE!</v>
          </cell>
          <cell r="M668" t="e">
            <v>#VALUE!</v>
          </cell>
          <cell r="N668" t="e">
            <v>#VALUE!</v>
          </cell>
        </row>
        <row r="669">
          <cell r="B669" t="str">
            <v>Operating Working Capital / Revs</v>
          </cell>
          <cell r="I669">
            <v>2.2050497362192455E-2</v>
          </cell>
          <cell r="J669">
            <v>3.643638223406781E-2</v>
          </cell>
          <cell r="K669">
            <v>1.9281431056611557E-2</v>
          </cell>
          <cell r="L669" t="e">
            <v>#VALUE!</v>
          </cell>
          <cell r="M669" t="e">
            <v>#VALUE!</v>
          </cell>
          <cell r="N669">
            <v>2.5943447029427663E-2</v>
          </cell>
        </row>
        <row r="670">
          <cell r="B670" t="str">
            <v>Net PPE / Revs</v>
          </cell>
          <cell r="I670">
            <v>0.26290006573816804</v>
          </cell>
          <cell r="J670">
            <v>0.26973656347721037</v>
          </cell>
          <cell r="K670" t="e">
            <v>#VALUE!</v>
          </cell>
          <cell r="L670" t="e">
            <v>#VALUE!</v>
          </cell>
          <cell r="M670" t="e">
            <v>#VALUE!</v>
          </cell>
          <cell r="N670" t="e">
            <v>#VALUE!</v>
          </cell>
        </row>
        <row r="671">
          <cell r="B671" t="str">
            <v>Other assets / Revs</v>
          </cell>
          <cell r="I671">
            <v>-1.0970668953687821E-2</v>
          </cell>
          <cell r="J671">
            <v>-1.2379733565946637E-2</v>
          </cell>
          <cell r="K671" t="e">
            <v>#VALUE!</v>
          </cell>
          <cell r="L671" t="e">
            <v>#VALUE!</v>
          </cell>
          <cell r="M671" t="e">
            <v>#VALUE!</v>
          </cell>
          <cell r="N671" t="e">
            <v>#VALUE!</v>
          </cell>
        </row>
        <row r="672">
          <cell r="B672" t="str">
            <v>Goodwill / Revs</v>
          </cell>
          <cell r="I672">
            <v>0</v>
          </cell>
          <cell r="J672">
            <v>0</v>
          </cell>
          <cell r="K672">
            <v>0</v>
          </cell>
          <cell r="L672" t="e">
            <v>#VALUE!</v>
          </cell>
          <cell r="M672" t="e">
            <v>#VALUE!</v>
          </cell>
          <cell r="N672">
            <v>0</v>
          </cell>
        </row>
      </sheetData>
      <sheetData sheetId="50" refreshError="1">
        <row r="14">
          <cell r="B14" t="str">
            <v>Net Sales</v>
          </cell>
          <cell r="I14">
            <v>2682.8330000000001</v>
          </cell>
          <cell r="J14">
            <v>2624.7739999999999</v>
          </cell>
          <cell r="K14">
            <v>2487.37</v>
          </cell>
          <cell r="L14">
            <v>2300.0889999999999</v>
          </cell>
          <cell r="M14">
            <v>2142.5</v>
          </cell>
          <cell r="N14">
            <v>2070.7669999999998</v>
          </cell>
          <cell r="O14">
            <v>1908.4370000000001</v>
          </cell>
          <cell r="P14">
            <v>1732.53</v>
          </cell>
          <cell r="Q14">
            <v>1569.155</v>
          </cell>
          <cell r="R14">
            <v>1477.8530000000001</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-7.5999999999999998E-2</v>
          </cell>
          <cell r="I597">
            <v>0.26500000000000001</v>
          </cell>
          <cell r="J597">
            <v>0.49</v>
          </cell>
          <cell r="K597">
            <v>0.83599999999999997</v>
          </cell>
          <cell r="L597">
            <v>0.85099999999999998</v>
          </cell>
          <cell r="M597">
            <v>0.84099999999999997</v>
          </cell>
          <cell r="N597">
            <v>0.83099999999999996</v>
          </cell>
          <cell r="O597">
            <v>2.9169999999999998</v>
          </cell>
          <cell r="P597">
            <v>3.9169999999999998</v>
          </cell>
          <cell r="Q597">
            <v>4.9169999999999998</v>
          </cell>
        </row>
        <row r="599">
          <cell r="B599" t="str">
            <v>Market Capitalization</v>
          </cell>
          <cell r="D599">
            <v>775.2</v>
          </cell>
          <cell r="I599">
            <v>528.67431106000004</v>
          </cell>
          <cell r="J599">
            <v>719.99422000000004</v>
          </cell>
          <cell r="K599">
            <v>1070.75557</v>
          </cell>
          <cell r="L599">
            <v>812.59859339999991</v>
          </cell>
          <cell r="M599">
            <v>650.45806000000005</v>
          </cell>
          <cell r="N599">
            <v>533.29720500000008</v>
          </cell>
          <cell r="O599">
            <v>443.24300812500007</v>
          </cell>
          <cell r="P599">
            <v>529.41572500000007</v>
          </cell>
          <cell r="Q599">
            <v>464.13080000000002</v>
          </cell>
        </row>
        <row r="600">
          <cell r="B600" t="str">
            <v>Total Debt</v>
          </cell>
          <cell r="D600">
            <v>228.74</v>
          </cell>
          <cell r="I600">
            <v>228.74</v>
          </cell>
          <cell r="J600">
            <v>199.13800000000001</v>
          </cell>
          <cell r="K600">
            <v>194.34200000000001</v>
          </cell>
          <cell r="L600">
            <v>198.59400000000002</v>
          </cell>
          <cell r="M600">
            <v>171.55300000000003</v>
          </cell>
          <cell r="N600">
            <v>135.06700000000001</v>
          </cell>
          <cell r="O600">
            <v>115.163</v>
          </cell>
          <cell r="P600">
            <v>107.09099999999999</v>
          </cell>
          <cell r="Q600">
            <v>101.432</v>
          </cell>
        </row>
        <row r="601">
          <cell r="B601" t="str">
            <v>Total Value</v>
          </cell>
          <cell r="D601">
            <v>1003.94</v>
          </cell>
          <cell r="I601">
            <v>757.41431106000005</v>
          </cell>
          <cell r="J601">
            <v>919.13222000000007</v>
          </cell>
          <cell r="K601">
            <v>1265.0975700000001</v>
          </cell>
          <cell r="L601">
            <v>1011.1925934</v>
          </cell>
          <cell r="M601">
            <v>822.01106000000004</v>
          </cell>
          <cell r="N601">
            <v>668.36420500000008</v>
          </cell>
          <cell r="O601">
            <v>558.40600812500008</v>
          </cell>
          <cell r="P601">
            <v>636.50672500000007</v>
          </cell>
          <cell r="Q601">
            <v>565.56280000000004</v>
          </cell>
        </row>
        <row r="603">
          <cell r="B603" t="str">
            <v>Kc</v>
          </cell>
          <cell r="D603">
            <v>4.7199999999999999E-2</v>
          </cell>
          <cell r="I603">
            <v>6.4250000000000002E-2</v>
          </cell>
          <cell r="J603">
            <v>8.879999999999999E-2</v>
          </cell>
          <cell r="K603">
            <v>8.9100000000000013E-2</v>
          </cell>
          <cell r="L603">
            <v>0.10034999999999999</v>
          </cell>
          <cell r="M603">
            <v>0.10615000000000001</v>
          </cell>
          <cell r="N603">
            <v>0.10565000000000001</v>
          </cell>
          <cell r="O603">
            <v>0.20995000000000003</v>
          </cell>
          <cell r="P603">
            <v>0.25995000000000001</v>
          </cell>
          <cell r="Q603">
            <v>0.30995</v>
          </cell>
        </row>
        <row r="604">
          <cell r="B604" t="str">
            <v>Kd</v>
          </cell>
          <cell r="D604">
            <v>6.7705692052111563E-2</v>
          </cell>
          <cell r="I604">
            <v>6.7705692052111563E-2</v>
          </cell>
          <cell r="J604">
            <v>7.3747853247496706E-2</v>
          </cell>
          <cell r="K604">
            <v>8.2190159615523145E-2</v>
          </cell>
          <cell r="L604">
            <v>7.3305336515705394E-2</v>
          </cell>
          <cell r="M604">
            <v>7.0852740262214609E-2</v>
          </cell>
          <cell r="N604">
            <v>7.7591122687888953E-2</v>
          </cell>
          <cell r="O604">
            <v>7.2323573786410578E-2</v>
          </cell>
          <cell r="P604">
            <v>7.7616235627264329E-2</v>
          </cell>
          <cell r="Q604">
            <v>9.0011039776553475E-2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4.5701575791381954E-2</v>
          </cell>
          <cell r="I607">
            <v>5.711474400987139E-2</v>
          </cell>
          <cell r="J607">
            <v>7.9147575455466024E-2</v>
          </cell>
          <cell r="K607">
            <v>8.2988161369245222E-2</v>
          </cell>
          <cell r="L607">
            <v>8.9279796387885593E-2</v>
          </cell>
          <cell r="M607">
            <v>9.2868729964682262E-2</v>
          </cell>
          <cell r="N607">
            <v>9.3707666180448818E-2</v>
          </cell>
          <cell r="O607">
            <v>0.17560031225644041</v>
          </cell>
          <cell r="P607">
            <v>0.22404919270489346</v>
          </cell>
          <cell r="Q607">
            <v>0.26404731947003801</v>
          </cell>
        </row>
      </sheetData>
      <sheetData sheetId="51" refreshError="1">
        <row r="82">
          <cell r="Z82" t="str">
            <v>Mid-Year ROIC w/o GW</v>
          </cell>
          <cell r="AD82">
            <v>6.9065220205525996E-2</v>
          </cell>
          <cell r="AE82">
            <v>7.3754196714245601E-2</v>
          </cell>
          <cell r="AF82">
            <v>7.7163772173675954E-2</v>
          </cell>
          <cell r="AG82">
            <v>9.2010387896616669E-2</v>
          </cell>
          <cell r="AH82">
            <v>9.4331327790132702E-2</v>
          </cell>
          <cell r="AI82">
            <v>0.16445669812322272</v>
          </cell>
        </row>
        <row r="83">
          <cell r="Z83" t="str">
            <v>Mid-Year ROIC w/  NGW</v>
          </cell>
          <cell r="AD83">
            <v>6.9065220205525996E-2</v>
          </cell>
          <cell r="AE83">
            <v>7.3754196714245601E-2</v>
          </cell>
          <cell r="AF83">
            <v>7.7163772173675954E-2</v>
          </cell>
          <cell r="AG83">
            <v>8.9159953690018029E-2</v>
          </cell>
          <cell r="AH83">
            <v>8.8516209023740577E-2</v>
          </cell>
          <cell r="AI83">
            <v>0.15529119220969526</v>
          </cell>
        </row>
        <row r="84">
          <cell r="Z84" t="str">
            <v>Mid-Year ROIC w/ GW</v>
          </cell>
          <cell r="AD84">
            <v>6.9065220205525996E-2</v>
          </cell>
          <cell r="AE84">
            <v>7.3754196714245601E-2</v>
          </cell>
          <cell r="AF84">
            <v>7.7163772173675954E-2</v>
          </cell>
          <cell r="AG84">
            <v>8.9159953690018029E-2</v>
          </cell>
          <cell r="AH84">
            <v>8.8516209023740577E-2</v>
          </cell>
          <cell r="AI84">
            <v>0.15529119220969523</v>
          </cell>
        </row>
      </sheetData>
      <sheetData sheetId="52" refreshError="1">
        <row r="578">
          <cell r="I578">
            <v>721.97970823114861</v>
          </cell>
          <cell r="J578">
            <v>650.37229141648538</v>
          </cell>
          <cell r="K578">
            <v>673.9203232802704</v>
          </cell>
          <cell r="L578">
            <v>675.79426571012436</v>
          </cell>
          <cell r="M578">
            <v>576.50672677463979</v>
          </cell>
          <cell r="N578">
            <v>526.46247908141902</v>
          </cell>
        </row>
        <row r="637">
          <cell r="B637" t="str">
            <v>ROIC</v>
          </cell>
          <cell r="I637">
            <v>6.9159167976003202E-2</v>
          </cell>
          <cell r="J637">
            <v>7.3883136368330951E-2</v>
          </cell>
          <cell r="K637">
            <v>7.7296773644418532E-2</v>
          </cell>
          <cell r="L637">
            <v>7.3341844741209847E-2</v>
          </cell>
        </row>
        <row r="639">
          <cell r="B639" t="str">
            <v>PreTax ROIC</v>
          </cell>
          <cell r="I639">
            <v>0.11891701721944267</v>
          </cell>
          <cell r="J639">
            <v>0.11310161387299322</v>
          </cell>
          <cell r="K639">
            <v>0.11210649438900952</v>
          </cell>
          <cell r="L639">
            <v>0.11480133042157933</v>
          </cell>
        </row>
        <row r="640">
          <cell r="B640" t="str">
            <v>Cash Tax Rate on EBITA</v>
          </cell>
          <cell r="I640">
            <v>0.41842496899850073</v>
          </cell>
          <cell r="J640">
            <v>0.34675435797673426</v>
          </cell>
          <cell r="K640">
            <v>0.31050583585105485</v>
          </cell>
          <cell r="L640">
            <v>0.36114116036913346</v>
          </cell>
        </row>
        <row r="641">
          <cell r="I641" t="str">
            <v/>
          </cell>
          <cell r="J641" t="str">
            <v/>
          </cell>
          <cell r="K641" t="str">
            <v/>
          </cell>
          <cell r="L641" t="str">
            <v/>
          </cell>
        </row>
        <row r="642">
          <cell r="B642" t="str">
            <v>EBITA / Revenues</v>
          </cell>
          <cell r="I642">
            <v>5.2888346692333339E-2</v>
          </cell>
          <cell r="J642">
            <v>4.8894991366194671E-2</v>
          </cell>
          <cell r="K642">
            <v>4.9874686625734854E-2</v>
          </cell>
          <cell r="L642">
            <v>5.0582022648957031E-2</v>
          </cell>
        </row>
        <row r="643">
          <cell r="B643" t="str">
            <v>COGS / Revenues</v>
          </cell>
          <cell r="I643">
            <v>0.69077610768799047</v>
          </cell>
          <cell r="J643">
            <v>0.69597342467125412</v>
          </cell>
          <cell r="K643">
            <v>0.69909344039780386</v>
          </cell>
          <cell r="L643">
            <v>0.69518023439033183</v>
          </cell>
        </row>
        <row r="644">
          <cell r="B644" t="str">
            <v>SG&amp;A / Revenues</v>
          </cell>
          <cell r="I644">
            <v>0.227628578022364</v>
          </cell>
          <cell r="J644">
            <v>0.22822488647164338</v>
          </cell>
          <cell r="K644">
            <v>0.22442384924054751</v>
          </cell>
          <cell r="L644">
            <v>0.22680674476790053</v>
          </cell>
        </row>
        <row r="645">
          <cell r="B645" t="str">
            <v>Other Operating Expenses / Revenues</v>
          </cell>
          <cell r="I645">
            <v>0</v>
          </cell>
          <cell r="J645">
            <v>0</v>
          </cell>
          <cell r="K645">
            <v>0</v>
          </cell>
          <cell r="L645">
            <v>0</v>
          </cell>
        </row>
        <row r="646">
          <cell r="B646" t="str">
            <v>Depreciation/ Revenues</v>
          </cell>
          <cell r="I646">
            <v>2.8706967597312245E-2</v>
          </cell>
          <cell r="J646">
            <v>2.6906697490907787E-2</v>
          </cell>
          <cell r="K646">
            <v>2.6608023735913838E-2</v>
          </cell>
          <cell r="L646">
            <v>2.7430998192810575E-2</v>
          </cell>
        </row>
        <row r="647">
          <cell r="I647" t="str">
            <v/>
          </cell>
          <cell r="J647" t="str">
            <v/>
          </cell>
          <cell r="K647" t="str">
            <v/>
          </cell>
          <cell r="L647" t="str">
            <v/>
          </cell>
        </row>
        <row r="648">
          <cell r="B648" t="str">
            <v>Revenues / Invested Capital</v>
          </cell>
          <cell r="I648">
            <v>2.2484540481330795</v>
          </cell>
          <cell r="J648">
            <v>2.3131533662809916</v>
          </cell>
          <cell r="K648">
            <v>2.2477633840643252</v>
          </cell>
          <cell r="L648">
            <v>2.2696073507836774</v>
          </cell>
        </row>
        <row r="649">
          <cell r="B649" t="str">
            <v>Operating Working Capital / Revs</v>
          </cell>
          <cell r="I649">
            <v>4.7941672483792129E-2</v>
          </cell>
          <cell r="J649">
            <v>4.0180030294251497E-2</v>
          </cell>
          <cell r="K649">
            <v>3.776740030974618E-2</v>
          </cell>
          <cell r="L649">
            <v>4.2081522287843384E-2</v>
          </cell>
        </row>
        <row r="650">
          <cell r="B650" t="str">
            <v>Net PPE / Revs</v>
          </cell>
          <cell r="I650">
            <v>0.38477238420125931</v>
          </cell>
          <cell r="J650">
            <v>0.37796732493859586</v>
          </cell>
          <cell r="K650">
            <v>0.38939232783831818</v>
          </cell>
          <cell r="L650">
            <v>0.38395516133882018</v>
          </cell>
        </row>
        <row r="651">
          <cell r="B651" t="str">
            <v>Other assets / Revs</v>
          </cell>
          <cell r="I651">
            <v>1.203597093072882E-2</v>
          </cell>
          <cell r="J651">
            <v>1.4162933646858741E-2</v>
          </cell>
          <cell r="K651">
            <v>1.7726956584665731E-2</v>
          </cell>
          <cell r="L651">
            <v>1.456816357508175E-2</v>
          </cell>
        </row>
        <row r="652">
          <cell r="B652" t="str">
            <v>Goodwill / Revs</v>
          </cell>
          <cell r="I652">
            <v>0</v>
          </cell>
          <cell r="J652">
            <v>0</v>
          </cell>
          <cell r="K652">
            <v>0</v>
          </cell>
          <cell r="L652">
            <v>0</v>
          </cell>
        </row>
        <row r="657">
          <cell r="B657" t="str">
            <v>ROIC</v>
          </cell>
          <cell r="I657">
            <v>6.9159167976003202E-2</v>
          </cell>
          <cell r="J657">
            <v>7.3883136368330951E-2</v>
          </cell>
          <cell r="K657">
            <v>7.7296773644418532E-2</v>
          </cell>
          <cell r="L657">
            <v>8.9144046563578896E-2</v>
          </cell>
          <cell r="M657">
            <v>9.0752178977679246E-2</v>
          </cell>
          <cell r="N657">
            <v>7.9253386714102397E-2</v>
          </cell>
        </row>
        <row r="658">
          <cell r="I658" t="str">
            <v>=</v>
          </cell>
          <cell r="J658" t="str">
            <v>=</v>
          </cell>
          <cell r="K658" t="str">
            <v>=</v>
          </cell>
          <cell r="L658" t="str">
            <v>=</v>
          </cell>
          <cell r="M658" t="str">
            <v>=</v>
          </cell>
        </row>
        <row r="659">
          <cell r="B659" t="str">
            <v>PreTax ROIC</v>
          </cell>
          <cell r="I659">
            <v>0.11891701721944267</v>
          </cell>
          <cell r="J659">
            <v>0.11310161387299322</v>
          </cell>
          <cell r="K659">
            <v>0.11210649438900952</v>
          </cell>
          <cell r="L659">
            <v>0.11960873509408887</v>
          </cell>
          <cell r="M659">
            <v>0.11722347711084173</v>
          </cell>
          <cell r="N659">
            <v>0.11611777346200812</v>
          </cell>
        </row>
        <row r="660">
          <cell r="B660" t="str">
            <v>Cash Tax Rate on EBITA</v>
          </cell>
          <cell r="I660">
            <v>0.41842496899850073</v>
          </cell>
          <cell r="J660">
            <v>0.34675435797673426</v>
          </cell>
          <cell r="K660">
            <v>0.31050583585105485</v>
          </cell>
          <cell r="L660">
            <v>0.25470287355304999</v>
          </cell>
          <cell r="M660">
            <v>0.22581908322112221</v>
          </cell>
          <cell r="N660">
            <v>0.31747410968026479</v>
          </cell>
        </row>
        <row r="661">
          <cell r="I661" t="str">
            <v/>
          </cell>
          <cell r="J661" t="str">
            <v/>
          </cell>
          <cell r="K661" t="str">
            <v/>
          </cell>
          <cell r="L661" t="str">
            <v/>
          </cell>
        </row>
        <row r="662">
          <cell r="B662" t="str">
            <v>EBITA / Revenues</v>
          </cell>
          <cell r="I662">
            <v>5.2888346692333339E-2</v>
          </cell>
          <cell r="J662">
            <v>4.8894991366194671E-2</v>
          </cell>
          <cell r="K662">
            <v>4.9874686625734854E-2</v>
          </cell>
          <cell r="L662">
            <v>5.2597881934088167E-2</v>
          </cell>
          <cell r="M662">
            <v>4.900543752599551E-2</v>
          </cell>
          <cell r="N662">
            <v>5.0684888050568186E-2</v>
          </cell>
        </row>
        <row r="663">
          <cell r="B663" t="str">
            <v>COGS / Revenues</v>
          </cell>
          <cell r="I663">
            <v>0.69077610768799047</v>
          </cell>
          <cell r="J663">
            <v>0.69597342467125412</v>
          </cell>
          <cell r="K663">
            <v>0.69909344039780386</v>
          </cell>
          <cell r="L663">
            <v>0.69959684574743808</v>
          </cell>
          <cell r="M663">
            <v>0.70382312325084773</v>
          </cell>
          <cell r="N663">
            <v>0.69752350989000322</v>
          </cell>
        </row>
        <row r="664">
          <cell r="B664" t="str">
            <v>SG&amp;A / Revenues</v>
          </cell>
          <cell r="I664">
            <v>0.227628578022364</v>
          </cell>
          <cell r="J664">
            <v>0.22822488647164338</v>
          </cell>
          <cell r="K664">
            <v>0.22442384924054751</v>
          </cell>
          <cell r="L664">
            <v>0.2227092869022573</v>
          </cell>
          <cell r="M664">
            <v>0.22557283945652895</v>
          </cell>
          <cell r="N664">
            <v>0.2258205878888003</v>
          </cell>
        </row>
        <row r="665">
          <cell r="B665" t="str">
            <v>Other Operating Expenses / Revenues</v>
          </cell>
          <cell r="I665">
            <v>0</v>
          </cell>
          <cell r="J665">
            <v>0</v>
          </cell>
          <cell r="K665">
            <v>0</v>
          </cell>
          <cell r="L665">
            <v>0</v>
          </cell>
          <cell r="M665">
            <v>0</v>
          </cell>
          <cell r="N665">
            <v>0</v>
          </cell>
        </row>
        <row r="666">
          <cell r="B666" t="str">
            <v>Depreciation/ Revenues</v>
          </cell>
          <cell r="I666">
            <v>2.8706967597312245E-2</v>
          </cell>
          <cell r="J666">
            <v>2.6906697490907787E-2</v>
          </cell>
          <cell r="K666">
            <v>2.6608023735913838E-2</v>
          </cell>
          <cell r="L666">
            <v>2.5095985416216503E-2</v>
          </cell>
          <cell r="M666">
            <v>2.1598599766627771E-2</v>
          </cell>
          <cell r="N666">
            <v>2.5971014170628373E-2</v>
          </cell>
        </row>
        <row r="667">
          <cell r="I667" t="str">
            <v/>
          </cell>
          <cell r="J667" t="str">
            <v/>
          </cell>
          <cell r="K667" t="str">
            <v/>
          </cell>
          <cell r="L667" t="str">
            <v/>
          </cell>
        </row>
        <row r="668">
          <cell r="B668" t="str">
            <v>Revenues / Invested Capital</v>
          </cell>
          <cell r="I668">
            <v>2.2484540481330795</v>
          </cell>
          <cell r="J668">
            <v>2.3131533662809916</v>
          </cell>
          <cell r="K668">
            <v>2.2477633840643252</v>
          </cell>
          <cell r="L668">
            <v>2.2740218939609358</v>
          </cell>
          <cell r="M668">
            <v>2.3920504137660061</v>
          </cell>
          <cell r="N668">
            <v>2.2909742514604687</v>
          </cell>
        </row>
        <row r="669">
          <cell r="B669" t="str">
            <v>Operating Working Capital / Revs</v>
          </cell>
          <cell r="I669">
            <v>4.7941672483792129E-2</v>
          </cell>
          <cell r="J669">
            <v>4.0180030294251497E-2</v>
          </cell>
          <cell r="K669">
            <v>3.776740030974618E-2</v>
          </cell>
          <cell r="L669">
            <v>3.8056571162913132E-2</v>
          </cell>
          <cell r="M669">
            <v>3.7449474803430471E-2</v>
          </cell>
          <cell r="N669">
            <v>4.0514061279392492E-2</v>
          </cell>
        </row>
        <row r="670">
          <cell r="B670" t="str">
            <v>Net PPE / Revs</v>
          </cell>
          <cell r="I670">
            <v>0.38477238420125931</v>
          </cell>
          <cell r="J670">
            <v>0.37796732493859586</v>
          </cell>
          <cell r="K670">
            <v>0.38939232783831818</v>
          </cell>
          <cell r="L670">
            <v>0.38243737361570879</v>
          </cell>
          <cell r="M670">
            <v>0.36365302353700318</v>
          </cell>
          <cell r="N670">
            <v>0.38011547809734425</v>
          </cell>
        </row>
        <row r="671">
          <cell r="B671" t="str">
            <v>Other assets / Revs</v>
          </cell>
          <cell r="I671">
            <v>1.203597093072882E-2</v>
          </cell>
          <cell r="J671">
            <v>1.4162933646858741E-2</v>
          </cell>
          <cell r="K671">
            <v>1.7726956584665731E-2</v>
          </cell>
          <cell r="L671">
            <v>5.5993485469475312E-3</v>
          </cell>
          <cell r="M671">
            <v>-8.8221703617269547E-3</v>
          </cell>
          <cell r="N671">
            <v>8.7873683377887417E-3</v>
          </cell>
        </row>
        <row r="672">
          <cell r="B672" t="str">
            <v>Goodwill / Revs</v>
          </cell>
          <cell r="I672">
            <v>0</v>
          </cell>
          <cell r="J672">
            <v>0</v>
          </cell>
          <cell r="K672">
            <v>0</v>
          </cell>
          <cell r="L672">
            <v>1.3656210694455736E-2</v>
          </cell>
          <cell r="M672">
            <v>2.5771061843640607E-2</v>
          </cell>
          <cell r="N672">
            <v>7.0786135086013027E-3</v>
          </cell>
        </row>
      </sheetData>
      <sheetData sheetId="53" refreshError="1">
        <row r="14">
          <cell r="B14" t="str">
            <v>Net Sales</v>
          </cell>
          <cell r="I14">
            <v>22597.72</v>
          </cell>
          <cell r="J14">
            <v>25265.61</v>
          </cell>
          <cell r="K14">
            <v>26547.68</v>
          </cell>
          <cell r="L14">
            <v>24247.48</v>
          </cell>
          <cell r="M14">
            <v>21958.959999999999</v>
          </cell>
          <cell r="N14">
            <v>19277.89</v>
          </cell>
          <cell r="O14">
            <v>18406.86</v>
          </cell>
          <cell r="P14">
            <v>15725.365</v>
          </cell>
          <cell r="Q14">
            <v>14652.805</v>
          </cell>
          <cell r="R14">
            <v>15096.345000000001</v>
          </cell>
        </row>
        <row r="594">
          <cell r="D594" t="str">
            <v>Current WACC</v>
          </cell>
        </row>
        <row r="595">
          <cell r="B595" t="str">
            <v>Risk Free Rate</v>
          </cell>
          <cell r="D595">
            <v>4.8809999999999999E-2</v>
          </cell>
          <cell r="I595">
            <v>4.8809999999999999E-2</v>
          </cell>
          <cell r="J595">
            <v>5.484E-2</v>
          </cell>
          <cell r="K595">
            <v>4.3609999999999996E-2</v>
          </cell>
          <cell r="L595">
            <v>6.2910000000000008E-2</v>
          </cell>
          <cell r="M595">
            <v>6.25E-2</v>
          </cell>
          <cell r="N595">
            <v>6.25E-2</v>
          </cell>
          <cell r="O595">
            <v>6.25E-2</v>
          </cell>
          <cell r="P595">
            <v>6.25E-2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7.8E-2</v>
          </cell>
          <cell r="I597">
            <v>0.18099999999999999</v>
          </cell>
          <cell r="J597">
            <v>0.13600000000000001</v>
          </cell>
          <cell r="K597">
            <v>0.26100000000000001</v>
          </cell>
          <cell r="L597">
            <v>0.65</v>
          </cell>
          <cell r="M597">
            <v>0.83199999999999996</v>
          </cell>
          <cell r="N597">
            <v>0.78100000000000003</v>
          </cell>
          <cell r="O597">
            <v>2.6360000000000001</v>
          </cell>
          <cell r="P597">
            <v>3.6360000000000001</v>
          </cell>
        </row>
        <row r="599">
          <cell r="B599" t="str">
            <v>Market Capitalization</v>
          </cell>
          <cell r="D599">
            <v>10616</v>
          </cell>
          <cell r="I599">
            <v>10529.351977689999</v>
          </cell>
          <cell r="J599">
            <v>7672.6235429999997</v>
          </cell>
          <cell r="K599">
            <v>11922.907785000001</v>
          </cell>
          <cell r="L599">
            <v>14873.216105</v>
          </cell>
          <cell r="M599">
            <v>9547.0210838410003</v>
          </cell>
          <cell r="N599">
            <v>10598.523766692</v>
          </cell>
          <cell r="O599">
            <v>12150.3850224</v>
          </cell>
          <cell r="P599">
            <v>9563.876214295</v>
          </cell>
        </row>
        <row r="600">
          <cell r="B600" t="str">
            <v>Total Debt</v>
          </cell>
          <cell r="D600">
            <v>1906.5147999999999</v>
          </cell>
          <cell r="I600">
            <v>1906.5147999999999</v>
          </cell>
          <cell r="J600">
            <v>2819.8850000000002</v>
          </cell>
          <cell r="K600">
            <v>2336.027</v>
          </cell>
          <cell r="L600">
            <v>2275.9186</v>
          </cell>
          <cell r="M600">
            <v>2749.174</v>
          </cell>
          <cell r="N600">
            <v>2177.1032999999998</v>
          </cell>
          <cell r="O600">
            <v>1442.1439</v>
          </cell>
          <cell r="P600">
            <v>1341.0070000000001</v>
          </cell>
        </row>
        <row r="601">
          <cell r="B601" t="str">
            <v>Total Value</v>
          </cell>
          <cell r="D601">
            <v>12522.514800000001</v>
          </cell>
          <cell r="I601">
            <v>12435.86677769</v>
          </cell>
          <cell r="J601">
            <v>10492.508543</v>
          </cell>
          <cell r="K601">
            <v>14258.934785000001</v>
          </cell>
          <cell r="L601">
            <v>17149.134705</v>
          </cell>
          <cell r="M601">
            <v>12296.195083841001</v>
          </cell>
          <cell r="N601">
            <v>12775.627066691999</v>
          </cell>
          <cell r="O601">
            <v>13592.528922400001</v>
          </cell>
          <cell r="P601">
            <v>10904.883214295</v>
          </cell>
        </row>
        <row r="603">
          <cell r="B603" t="str">
            <v>Kc</v>
          </cell>
          <cell r="D603">
            <v>5.271E-2</v>
          </cell>
          <cell r="I603">
            <v>5.7860000000000002E-2</v>
          </cell>
          <cell r="J603">
            <v>6.164E-2</v>
          </cell>
          <cell r="K603">
            <v>5.6659999999999995E-2</v>
          </cell>
          <cell r="L603">
            <v>9.5410000000000009E-2</v>
          </cell>
          <cell r="M603">
            <v>0.1041</v>
          </cell>
          <cell r="N603">
            <v>0.10155</v>
          </cell>
          <cell r="O603">
            <v>0.1943</v>
          </cell>
          <cell r="P603">
            <v>0.24430000000000002</v>
          </cell>
        </row>
        <row r="604">
          <cell r="B604" t="str">
            <v>Kd</v>
          </cell>
          <cell r="D604">
            <v>0.10326893993144934</v>
          </cell>
          <cell r="I604">
            <v>0.10326893993144934</v>
          </cell>
          <cell r="J604">
            <v>5.9471362847143334E-2</v>
          </cell>
          <cell r="K604">
            <v>6.9156306840631551E-2</v>
          </cell>
          <cell r="L604">
            <v>7.6414405055846957E-2</v>
          </cell>
          <cell r="M604">
            <v>5.605245915068667E-2</v>
          </cell>
          <cell r="N604">
            <v>4.7685825018269942E-2</v>
          </cell>
          <cell r="O604">
            <v>5.4956147582880178E-2</v>
          </cell>
          <cell r="P604">
            <v>2.2382261986701041E-2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5.4118492031310791E-2</v>
          </cell>
          <cell r="I607">
            <v>5.8488770895310599E-2</v>
          </cell>
          <cell r="J607">
            <v>5.4663949545840272E-2</v>
          </cell>
          <cell r="K607">
            <v>5.4175334044639152E-2</v>
          </cell>
          <cell r="L607">
            <v>8.8832547778554038E-2</v>
          </cell>
          <cell r="M607">
            <v>8.834470056963295E-2</v>
          </cell>
          <cell r="N607">
            <v>8.9120499743006523E-2</v>
          </cell>
          <cell r="O607">
            <v>0.17718355630539789</v>
          </cell>
          <cell r="P607">
            <v>0.21590912757927089</v>
          </cell>
        </row>
      </sheetData>
      <sheetData sheetId="54" refreshError="1">
        <row r="82">
          <cell r="Z82" t="str">
            <v>Mid-Year ROIC w/o GW</v>
          </cell>
          <cell r="AD82">
            <v>5.7343007214594864E-2</v>
          </cell>
          <cell r="AE82">
            <v>6.5464305391655264E-2</v>
          </cell>
          <cell r="AF82">
            <v>9.0481643736400122E-2</v>
          </cell>
          <cell r="AG82">
            <v>9.1866209912940505E-2</v>
          </cell>
          <cell r="AH82">
            <v>8.9303092332396708E-2</v>
          </cell>
          <cell r="AI82">
            <v>0.19012449755972533</v>
          </cell>
        </row>
        <row r="83">
          <cell r="Z83" t="str">
            <v>Mid-Year ROIC w/  NGW</v>
          </cell>
          <cell r="AD83">
            <v>5.5179956047746608E-2</v>
          </cell>
          <cell r="AE83">
            <v>6.4183068796930753E-2</v>
          </cell>
          <cell r="AF83">
            <v>9.0481643736400122E-2</v>
          </cell>
          <cell r="AG83">
            <v>9.1866209912940505E-2</v>
          </cell>
          <cell r="AH83">
            <v>8.9303092332396708E-2</v>
          </cell>
          <cell r="AI83">
            <v>0.19012449755972533</v>
          </cell>
        </row>
        <row r="84">
          <cell r="Z84" t="str">
            <v>Mid-Year ROIC w/ GW</v>
          </cell>
          <cell r="AD84">
            <v>5.5179956047746608E-2</v>
          </cell>
          <cell r="AE84">
            <v>6.418306879693074E-2</v>
          </cell>
          <cell r="AF84">
            <v>9.0481643736400122E-2</v>
          </cell>
          <cell r="AG84">
            <v>9.1866209912940505E-2</v>
          </cell>
          <cell r="AH84">
            <v>8.9303092332396708E-2</v>
          </cell>
          <cell r="AI84">
            <v>0.19012449755972533</v>
          </cell>
        </row>
      </sheetData>
      <sheetData sheetId="55" refreshError="1">
        <row r="637">
          <cell r="B637" t="str">
            <v>ROIC</v>
          </cell>
          <cell r="I637">
            <v>5.5179956047746614E-2</v>
          </cell>
          <cell r="J637">
            <v>6.4183068796930726E-2</v>
          </cell>
          <cell r="K637">
            <v>9.0481643736400122E-2</v>
          </cell>
          <cell r="L637">
            <v>6.9920977998713815E-2</v>
          </cell>
        </row>
        <row r="639">
          <cell r="B639" t="str">
            <v>PreTax ROIC</v>
          </cell>
          <cell r="I639">
            <v>8.8873777863754583E-2</v>
          </cell>
          <cell r="J639">
            <v>9.3384877304903913E-2</v>
          </cell>
          <cell r="K639">
            <v>0.1324684275298614</v>
          </cell>
          <cell r="L639">
            <v>0.10478742576582969</v>
          </cell>
        </row>
        <row r="640">
          <cell r="B640" t="str">
            <v>Cash Tax Rate on EBITA</v>
          </cell>
          <cell r="I640">
            <v>0.3791199454541172</v>
          </cell>
          <cell r="J640">
            <v>0.31270382690152893</v>
          </cell>
          <cell r="K640">
            <v>0.31695691249899149</v>
          </cell>
          <cell r="L640">
            <v>0.33273503487939987</v>
          </cell>
        </row>
        <row r="641">
          <cell r="I641" t="str">
            <v/>
          </cell>
          <cell r="J641" t="str">
            <v/>
          </cell>
          <cell r="K641" t="str">
            <v/>
          </cell>
          <cell r="L641" t="str">
            <v/>
          </cell>
        </row>
        <row r="642">
          <cell r="B642" t="str">
            <v>EBITA / Revenues</v>
          </cell>
          <cell r="I642">
            <v>4.6107026020874853E-2</v>
          </cell>
          <cell r="J642">
            <v>4.6333446195992563E-2</v>
          </cell>
          <cell r="K642">
            <v>5.9396786606684224E-2</v>
          </cell>
          <cell r="L642">
            <v>5.0925304326052204E-2</v>
          </cell>
        </row>
        <row r="643">
          <cell r="B643" t="str">
            <v>COGS / Revenues</v>
          </cell>
          <cell r="I643">
            <v>0.90635595515485079</v>
          </cell>
          <cell r="J643">
            <v>0.90455410927841362</v>
          </cell>
          <cell r="K643">
            <v>0.8977057082706944</v>
          </cell>
          <cell r="L643">
            <v>0.90265799807301916</v>
          </cell>
        </row>
        <row r="644">
          <cell r="B644" t="str">
            <v>SG&amp;A / Revenues</v>
          </cell>
          <cell r="I644">
            <v>2.190080906505975E-2</v>
          </cell>
          <cell r="J644">
            <v>2.3914240326288905E-2</v>
          </cell>
          <cell r="K644">
            <v>1.9286481485151007E-2</v>
          </cell>
          <cell r="L644">
            <v>2.1651736206102883E-2</v>
          </cell>
        </row>
        <row r="645">
          <cell r="B645" t="str">
            <v>Other Operating Expenses / Revenues</v>
          </cell>
          <cell r="I645">
            <v>0</v>
          </cell>
          <cell r="J645">
            <v>0</v>
          </cell>
          <cell r="K645">
            <v>0</v>
          </cell>
          <cell r="L645">
            <v>0</v>
          </cell>
        </row>
        <row r="646">
          <cell r="B646" t="str">
            <v>Depreciation/ Revenues</v>
          </cell>
          <cell r="I646">
            <v>2.563620975921465E-2</v>
          </cell>
          <cell r="J646">
            <v>2.5198204199304904E-2</v>
          </cell>
          <cell r="K646">
            <v>2.3611023637470394E-2</v>
          </cell>
          <cell r="L646">
            <v>2.4764961394825844E-2</v>
          </cell>
        </row>
        <row r="647">
          <cell r="I647" t="str">
            <v/>
          </cell>
          <cell r="J647" t="str">
            <v/>
          </cell>
          <cell r="K647" t="str">
            <v/>
          </cell>
          <cell r="L647" t="str">
            <v/>
          </cell>
        </row>
        <row r="648">
          <cell r="B648" t="str">
            <v>Revenues / Invested Capital</v>
          </cell>
          <cell r="I648">
            <v>1.9275539008635514</v>
          </cell>
          <cell r="J648">
            <v>2.015496039510674</v>
          </cell>
          <cell r="K648">
            <v>2.2302288574472153</v>
          </cell>
          <cell r="L648">
            <v>2.0576691126855549</v>
          </cell>
        </row>
        <row r="649">
          <cell r="B649" t="str">
            <v>Operating Working Capital / Revs</v>
          </cell>
          <cell r="I649">
            <v>-2.2062306238878504E-2</v>
          </cell>
          <cell r="J649">
            <v>-2.0368850583856863E-2</v>
          </cell>
          <cell r="K649">
            <v>-3.5218138038715867E-2</v>
          </cell>
          <cell r="L649">
            <v>-2.6180925548357502E-2</v>
          </cell>
        </row>
        <row r="650">
          <cell r="B650" t="str">
            <v>Net PPE / Revs</v>
          </cell>
          <cell r="I650">
            <v>0.5275841202953806</v>
          </cell>
          <cell r="J650">
            <v>0.51048361693049293</v>
          </cell>
          <cell r="K650">
            <v>0.48510847569934362</v>
          </cell>
          <cell r="L650">
            <v>0.50662372116425392</v>
          </cell>
        </row>
        <row r="651">
          <cell r="B651" t="str">
            <v>Other assets / Revs</v>
          </cell>
          <cell r="I651">
            <v>-6.2990801726899885E-3</v>
          </cell>
          <cell r="J651">
            <v>-3.6695185669374298E-3</v>
          </cell>
          <cell r="K651">
            <v>-1.5058605874411625E-3</v>
          </cell>
          <cell r="L651">
            <v>-3.696154372854232E-3</v>
          </cell>
        </row>
        <row r="652">
          <cell r="B652" t="str">
            <v>Goodwill / Revs</v>
          </cell>
          <cell r="I652">
            <v>1.9569503029509168E-2</v>
          </cell>
          <cell r="J652">
            <v>9.710527471927256E-3</v>
          </cell>
          <cell r="K652">
            <v>0</v>
          </cell>
          <cell r="L652">
            <v>9.2401453763361081E-3</v>
          </cell>
        </row>
        <row r="657">
          <cell r="B657" t="str">
            <v>ROIC</v>
          </cell>
          <cell r="I657">
            <v>5.5179956047746614E-2</v>
          </cell>
          <cell r="J657">
            <v>6.4183068796930726E-2</v>
          </cell>
          <cell r="K657">
            <v>9.0481643736400122E-2</v>
          </cell>
          <cell r="L657">
            <v>9.1866209912940491E-2</v>
          </cell>
          <cell r="M657">
            <v>8.9303092332396708E-2</v>
          </cell>
          <cell r="N657">
            <v>7.7534265672541208E-2</v>
          </cell>
        </row>
        <row r="658">
          <cell r="I658" t="str">
            <v>=</v>
          </cell>
          <cell r="J658" t="str">
            <v>=</v>
          </cell>
          <cell r="K658" t="str">
            <v>=</v>
          </cell>
          <cell r="L658" t="str">
            <v>=</v>
          </cell>
          <cell r="M658" t="str">
            <v>=</v>
          </cell>
        </row>
        <row r="659">
          <cell r="B659" t="str">
            <v>PreTax ROIC</v>
          </cell>
          <cell r="I659">
            <v>8.8873777863754583E-2</v>
          </cell>
          <cell r="J659">
            <v>9.3384877304903913E-2</v>
          </cell>
          <cell r="K659">
            <v>0.1324684275298614</v>
          </cell>
          <cell r="L659">
            <v>0.13593961271180671</v>
          </cell>
          <cell r="M659">
            <v>0.13216845077484451</v>
          </cell>
          <cell r="N659">
            <v>0.1155716267424715</v>
          </cell>
        </row>
        <row r="660">
          <cell r="B660" t="str">
            <v>Cash Tax Rate on EBITA</v>
          </cell>
          <cell r="I660">
            <v>0.3791199454541172</v>
          </cell>
          <cell r="J660">
            <v>0.31270382690152893</v>
          </cell>
          <cell r="K660">
            <v>0.31695691249899149</v>
          </cell>
          <cell r="L660">
            <v>0.32421309668067294</v>
          </cell>
          <cell r="M660">
            <v>0.32432368081147483</v>
          </cell>
          <cell r="N660">
            <v>0.32912369707046707</v>
          </cell>
        </row>
        <row r="661">
          <cell r="I661" t="str">
            <v/>
          </cell>
          <cell r="J661" t="str">
            <v/>
          </cell>
          <cell r="K661" t="str">
            <v/>
          </cell>
          <cell r="L661" t="str">
            <v/>
          </cell>
        </row>
        <row r="662">
          <cell r="B662" t="str">
            <v>EBITA / Revenues</v>
          </cell>
          <cell r="I662">
            <v>4.6107026020874853E-2</v>
          </cell>
          <cell r="J662">
            <v>4.6333446195992563E-2</v>
          </cell>
          <cell r="K662">
            <v>5.9396786606684224E-2</v>
          </cell>
          <cell r="L662">
            <v>6.17282682805547E-2</v>
          </cell>
          <cell r="M662">
            <v>6.010102306934878E-2</v>
          </cell>
          <cell r="N662">
            <v>5.4767483822325914E-2</v>
          </cell>
        </row>
        <row r="663">
          <cell r="B663" t="str">
            <v>COGS / Revenues</v>
          </cell>
          <cell r="I663">
            <v>0.90635595515485079</v>
          </cell>
          <cell r="J663">
            <v>0.90455410927841362</v>
          </cell>
          <cell r="K663">
            <v>0.8977057082706944</v>
          </cell>
          <cell r="L663">
            <v>0.89572412163665438</v>
          </cell>
          <cell r="M663">
            <v>0.90339680274322676</v>
          </cell>
          <cell r="N663">
            <v>0.90139859781200937</v>
          </cell>
        </row>
        <row r="664">
          <cell r="B664" t="str">
            <v>SG&amp;A / Revenues</v>
          </cell>
          <cell r="I664">
            <v>2.190080906505975E-2</v>
          </cell>
          <cell r="J664">
            <v>2.3914240326288905E-2</v>
          </cell>
          <cell r="K664">
            <v>1.9286481485151007E-2</v>
          </cell>
          <cell r="L664">
            <v>1.8754506634515073E-2</v>
          </cell>
          <cell r="M664">
            <v>1.4180411225972743E-2</v>
          </cell>
          <cell r="N664">
            <v>1.9709123072777959E-2</v>
          </cell>
        </row>
        <row r="665">
          <cell r="B665" t="str">
            <v>Other Operating Expenses / Revenues</v>
          </cell>
          <cell r="I665">
            <v>0</v>
          </cell>
          <cell r="J665">
            <v>0</v>
          </cell>
          <cell r="K665">
            <v>0</v>
          </cell>
          <cell r="L665">
            <v>0</v>
          </cell>
          <cell r="M665">
            <v>0</v>
          </cell>
          <cell r="N665">
            <v>0</v>
          </cell>
        </row>
        <row r="666">
          <cell r="B666" t="str">
            <v>Depreciation/ Revenues</v>
          </cell>
          <cell r="I666">
            <v>2.563620975921465E-2</v>
          </cell>
          <cell r="J666">
            <v>2.5198204199304904E-2</v>
          </cell>
          <cell r="K666">
            <v>2.3611023637470394E-2</v>
          </cell>
          <cell r="L666">
            <v>2.3793103448275864E-2</v>
          </cell>
          <cell r="M666">
            <v>2.2321762961451729E-2</v>
          </cell>
          <cell r="N666">
            <v>2.4124795292886723E-2</v>
          </cell>
        </row>
        <row r="667">
          <cell r="I667" t="str">
            <v/>
          </cell>
          <cell r="J667" t="str">
            <v/>
          </cell>
          <cell r="K667" t="str">
            <v/>
          </cell>
          <cell r="L667" t="str">
            <v/>
          </cell>
        </row>
        <row r="668">
          <cell r="B668" t="str">
            <v>Revenues / Invested Capital</v>
          </cell>
          <cell r="I668">
            <v>1.9275539008635514</v>
          </cell>
          <cell r="J668">
            <v>2.015496039510674</v>
          </cell>
          <cell r="K668">
            <v>2.2302288574472153</v>
          </cell>
          <cell r="L668">
            <v>2.202226248984692</v>
          </cell>
          <cell r="M668">
            <v>2.1991048408999507</v>
          </cell>
          <cell r="N668">
            <v>2.1102234149993726</v>
          </cell>
        </row>
        <row r="669">
          <cell r="B669" t="str">
            <v>Operating Working Capital / Revs</v>
          </cell>
          <cell r="I669">
            <v>-2.2062306238878504E-2</v>
          </cell>
          <cell r="J669">
            <v>-2.0368850583856863E-2</v>
          </cell>
          <cell r="K669">
            <v>-3.5218138038715867E-2</v>
          </cell>
          <cell r="L669">
            <v>-5.1087683795154631E-2</v>
          </cell>
          <cell r="M669">
            <v>-4.611162446771977E-2</v>
          </cell>
          <cell r="N669">
            <v>-3.4816355519695544E-2</v>
          </cell>
        </row>
        <row r="670">
          <cell r="B670" t="str">
            <v>Net PPE / Revs</v>
          </cell>
          <cell r="I670">
            <v>0.5275841202953806</v>
          </cell>
          <cell r="J670">
            <v>0.51048361693049293</v>
          </cell>
          <cell r="K670">
            <v>0.48510847569934362</v>
          </cell>
          <cell r="L670">
            <v>0.50724519701657822</v>
          </cell>
          <cell r="M670">
            <v>0.50485608697283668</v>
          </cell>
          <cell r="N670">
            <v>0.50642684927544968</v>
          </cell>
        </row>
        <row r="671">
          <cell r="B671" t="str">
            <v>Other assets / Revs</v>
          </cell>
          <cell r="I671">
            <v>-6.2990801726899885E-3</v>
          </cell>
          <cell r="J671">
            <v>-3.6695185669374298E-3</v>
          </cell>
          <cell r="K671">
            <v>-1.5058605874411625E-3</v>
          </cell>
          <cell r="L671">
            <v>-2.0715624881430983E-3</v>
          </cell>
          <cell r="M671">
            <v>-4.013982447256155E-3</v>
          </cell>
          <cell r="N671">
            <v>-3.4274280379828956E-3</v>
          </cell>
        </row>
        <row r="672">
          <cell r="B672" t="str">
            <v>Goodwill / Revs</v>
          </cell>
          <cell r="I672">
            <v>1.9569503029509168E-2</v>
          </cell>
          <cell r="J672">
            <v>9.710527471927256E-3</v>
          </cell>
          <cell r="K672">
            <v>0</v>
          </cell>
          <cell r="L672">
            <v>0</v>
          </cell>
          <cell r="M672">
            <v>0</v>
          </cell>
          <cell r="N672">
            <v>5.7004069477509254E-3</v>
          </cell>
        </row>
      </sheetData>
      <sheetData sheetId="56" refreshError="1">
        <row r="14">
          <cell r="B14" t="str">
            <v>Net Sales</v>
          </cell>
          <cell r="I14">
            <v>23194.28</v>
          </cell>
          <cell r="J14">
            <v>20339.080000000002</v>
          </cell>
          <cell r="K14">
            <v>17420.509999999998</v>
          </cell>
          <cell r="L14">
            <v>17201.38</v>
          </cell>
          <cell r="M14">
            <v>16551.900000000001</v>
          </cell>
          <cell r="N14">
            <v>16486.32</v>
          </cell>
          <cell r="O14">
            <v>16563.77</v>
          </cell>
          <cell r="P14">
            <v>15936.925000000001</v>
          </cell>
          <cell r="Q14">
            <v>12568</v>
          </cell>
          <cell r="R14">
            <v>10632.3</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0.247</v>
          </cell>
          <cell r="I597">
            <v>0.45</v>
          </cell>
          <cell r="J597">
            <v>0.77</v>
          </cell>
          <cell r="K597">
            <v>1.1040000000000001</v>
          </cell>
          <cell r="L597">
            <v>1.0609999999999999</v>
          </cell>
          <cell r="M597">
            <v>1.0369999999999999</v>
          </cell>
          <cell r="N597">
            <v>0.79600000000000004</v>
          </cell>
          <cell r="O597">
            <v>3.0720000000000001</v>
          </cell>
          <cell r="P597">
            <v>4.0720000000000001</v>
          </cell>
          <cell r="Q597">
            <v>5.0720000000000001</v>
          </cell>
        </row>
        <row r="599">
          <cell r="B599" t="str">
            <v>Market Capitalization</v>
          </cell>
          <cell r="D599">
            <v>2777</v>
          </cell>
          <cell r="I599">
            <v>1868.43525</v>
          </cell>
          <cell r="J599">
            <v>2402.1800000000003</v>
          </cell>
          <cell r="K599">
            <v>3370.3040000000001</v>
          </cell>
          <cell r="L599">
            <v>2800.6837500000001</v>
          </cell>
          <cell r="M599">
            <v>1913.695125</v>
          </cell>
          <cell r="N599">
            <v>2210.4810000000002</v>
          </cell>
          <cell r="O599">
            <v>1756.4381249999999</v>
          </cell>
          <cell r="P599">
            <v>2597.4937500000001</v>
          </cell>
          <cell r="Q599">
            <v>2344.8018749999997</v>
          </cell>
        </row>
        <row r="600">
          <cell r="B600" t="str">
            <v>Total Debt</v>
          </cell>
          <cell r="D600">
            <v>2642.181</v>
          </cell>
          <cell r="I600">
            <v>2642.181</v>
          </cell>
          <cell r="J600">
            <v>2730.5360000000001</v>
          </cell>
          <cell r="K600">
            <v>1568.354</v>
          </cell>
          <cell r="L600">
            <v>1589.3240000000001</v>
          </cell>
          <cell r="M600">
            <v>1725.1120000000001</v>
          </cell>
          <cell r="N600">
            <v>1702.527</v>
          </cell>
          <cell r="O600">
            <v>1782.7710000000002</v>
          </cell>
          <cell r="P600">
            <v>1414.0269999999998</v>
          </cell>
          <cell r="Q600">
            <v>1624.723</v>
          </cell>
        </row>
        <row r="601">
          <cell r="B601" t="str">
            <v>Total Value</v>
          </cell>
          <cell r="D601">
            <v>5419.1810000000005</v>
          </cell>
          <cell r="I601">
            <v>4510.61625</v>
          </cell>
          <cell r="J601">
            <v>5132.7160000000003</v>
          </cell>
          <cell r="K601">
            <v>4938.6580000000004</v>
          </cell>
          <cell r="L601">
            <v>4390.0077500000007</v>
          </cell>
          <cell r="M601">
            <v>3638.8071250000003</v>
          </cell>
          <cell r="N601">
            <v>3913.0080000000003</v>
          </cell>
          <cell r="O601">
            <v>3539.2091250000003</v>
          </cell>
          <cell r="P601">
            <v>4011.5207499999997</v>
          </cell>
          <cell r="Q601">
            <v>3969.5248749999996</v>
          </cell>
        </row>
        <row r="603">
          <cell r="B603" t="str">
            <v>Kc</v>
          </cell>
          <cell r="D603">
            <v>6.334999999999999E-2</v>
          </cell>
          <cell r="I603">
            <v>7.3499999999999996E-2</v>
          </cell>
          <cell r="J603">
            <v>0.1028</v>
          </cell>
          <cell r="K603">
            <v>0.10250000000000001</v>
          </cell>
          <cell r="L603">
            <v>0.11085</v>
          </cell>
          <cell r="M603">
            <v>0.11595</v>
          </cell>
          <cell r="N603">
            <v>0.10390000000000001</v>
          </cell>
          <cell r="O603">
            <v>0.2177</v>
          </cell>
          <cell r="P603">
            <v>0.26769999999999999</v>
          </cell>
          <cell r="Q603">
            <v>0.31769999999999998</v>
          </cell>
        </row>
        <row r="604">
          <cell r="B604" t="str">
            <v>Kd</v>
          </cell>
          <cell r="D604">
            <v>8.0576614818274397E-2</v>
          </cell>
          <cell r="I604">
            <v>8.0576614818274397E-2</v>
          </cell>
          <cell r="J604">
            <v>5.6575704363512946E-2</v>
          </cell>
          <cell r="K604">
            <v>7.9134557631759153E-2</v>
          </cell>
          <cell r="L604">
            <v>8.407285109895779E-2</v>
          </cell>
          <cell r="M604">
            <v>7.9317168972217453E-2</v>
          </cell>
          <cell r="N604">
            <v>8.2318812033740099E-2</v>
          </cell>
          <cell r="O604">
            <v>7.5939651118857254E-2</v>
          </cell>
          <cell r="P604">
            <v>8.5070511383446012E-2</v>
          </cell>
          <cell r="Q604">
            <v>5.1126253521369493E-2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5.6034620439933229E-2</v>
          </cell>
          <cell r="I607">
            <v>5.8765538146876899E-2</v>
          </cell>
          <cell r="J607">
            <v>6.6170289276468355E-2</v>
          </cell>
          <cell r="K607">
            <v>8.5027705907151307E-2</v>
          </cell>
          <cell r="L607">
            <v>8.8980980429362561E-2</v>
          </cell>
          <cell r="M607">
            <v>8.3541539658755604E-2</v>
          </cell>
          <cell r="N607">
            <v>8.018357640904912E-2</v>
          </cell>
          <cell r="O607">
            <v>0.13099152044918785</v>
          </cell>
          <cell r="P607">
            <v>0.19133000293591901</v>
          </cell>
          <cell r="Q607">
            <v>0.20022123068003192</v>
          </cell>
        </row>
      </sheetData>
      <sheetData sheetId="57" refreshError="1">
        <row r="82">
          <cell r="Z82" t="str">
            <v>Mid-Year ROIC w/o GW</v>
          </cell>
          <cell r="AD82">
            <v>0.12576233483400132</v>
          </cell>
          <cell r="AE82">
            <v>0.1006738137430491</v>
          </cell>
          <cell r="AF82">
            <v>0.12688844463508989</v>
          </cell>
          <cell r="AG82">
            <v>9.4074282038757742E-2</v>
          </cell>
          <cell r="AH82">
            <v>0.10784680397112487</v>
          </cell>
          <cell r="AI82">
            <v>0.2419116978438807</v>
          </cell>
        </row>
        <row r="83">
          <cell r="Z83" t="str">
            <v>Mid-Year ROIC w/  NGW</v>
          </cell>
          <cell r="AD83">
            <v>8.3885860118151481E-2</v>
          </cell>
          <cell r="AE83">
            <v>7.2469118395864243E-2</v>
          </cell>
          <cell r="AF83">
            <v>0.10355713730012592</v>
          </cell>
          <cell r="AG83">
            <v>7.8094556783611477E-2</v>
          </cell>
          <cell r="AH83">
            <v>8.9723247883017054E-2</v>
          </cell>
          <cell r="AI83">
            <v>0.2003489965185051</v>
          </cell>
        </row>
        <row r="84">
          <cell r="Z84" t="str">
            <v>Mid-Year ROIC w/ GW</v>
          </cell>
          <cell r="AD84">
            <v>8.1326910299089838E-2</v>
          </cell>
          <cell r="AE84">
            <v>7.0323746665691314E-2</v>
          </cell>
          <cell r="AF84">
            <v>0.10020503352636025</v>
          </cell>
          <cell r="AG84">
            <v>7.6945803883435734E-2</v>
          </cell>
          <cell r="AH84">
            <v>8.9723247883017054E-2</v>
          </cell>
          <cell r="AI84">
            <v>0.2003489965185051</v>
          </cell>
        </row>
      </sheetData>
      <sheetData sheetId="58" refreshError="1">
        <row r="637">
          <cell r="B637" t="str">
            <v>ROIC</v>
          </cell>
          <cell r="I637">
            <v>8.3885860118151495E-2</v>
          </cell>
          <cell r="J637">
            <v>7.2497114279616012E-2</v>
          </cell>
          <cell r="K637">
            <v>0.10365260184871142</v>
          </cell>
          <cell r="L637">
            <v>8.5015739618393857E-2</v>
          </cell>
        </row>
        <row r="639">
          <cell r="B639" t="str">
            <v>PreTax ROIC</v>
          </cell>
          <cell r="I639">
            <v>0.13895615490617444</v>
          </cell>
          <cell r="J639">
            <v>0.15074602087025715</v>
          </cell>
          <cell r="K639">
            <v>0.15830877136517091</v>
          </cell>
          <cell r="L639">
            <v>0.14776487947708472</v>
          </cell>
        </row>
        <row r="640">
          <cell r="B640" t="str">
            <v>Cash Tax Rate on EBITA</v>
          </cell>
          <cell r="I640">
            <v>0.3963141814423935</v>
          </cell>
          <cell r="J640">
            <v>0.51907775833093306</v>
          </cell>
          <cell r="K640">
            <v>0.34525041818677299</v>
          </cell>
          <cell r="L640">
            <v>0.42465530429659337</v>
          </cell>
        </row>
        <row r="641">
          <cell r="I641" t="str">
            <v/>
          </cell>
          <cell r="J641" t="str">
            <v/>
          </cell>
          <cell r="K641" t="str">
            <v/>
          </cell>
          <cell r="L641" t="str">
            <v/>
          </cell>
        </row>
        <row r="642">
          <cell r="B642" t="str">
            <v>EBITA / Revenues</v>
          </cell>
          <cell r="I642">
            <v>2.8655361802418136E-2</v>
          </cell>
          <cell r="J642">
            <v>2.8778265058117695E-2</v>
          </cell>
          <cell r="K642">
            <v>2.6336812319342019E-2</v>
          </cell>
          <cell r="L642">
            <v>2.8033734737467404E-2</v>
          </cell>
        </row>
        <row r="643">
          <cell r="B643" t="str">
            <v>COGS / Revenues</v>
          </cell>
          <cell r="I643">
            <v>0.87412479864504522</v>
          </cell>
          <cell r="J643">
            <v>0.87684567771594124</v>
          </cell>
          <cell r="K643">
            <v>0.88324644490195225</v>
          </cell>
          <cell r="L643">
            <v>0.87763965187631987</v>
          </cell>
        </row>
        <row r="644">
          <cell r="B644" t="str">
            <v>SG&amp;A / Revenues</v>
          </cell>
          <cell r="I644">
            <v>8.4415863744708164E-2</v>
          </cell>
          <cell r="J644">
            <v>8.2312483062311217E-2</v>
          </cell>
          <cell r="K644">
            <v>7.8545419434710162E-2</v>
          </cell>
          <cell r="L644">
            <v>8.2036245161401011E-2</v>
          </cell>
        </row>
        <row r="645">
          <cell r="B645" t="str">
            <v>Other Operating Expenses / Revenues</v>
          </cell>
          <cell r="I645">
            <v>0</v>
          </cell>
          <cell r="J645">
            <v>0</v>
          </cell>
          <cell r="K645">
            <v>0</v>
          </cell>
          <cell r="L645">
            <v>0</v>
          </cell>
        </row>
        <row r="646">
          <cell r="B646" t="str">
            <v>Depreciation/ Revenues</v>
          </cell>
          <cell r="I646">
            <v>1.2803975807828482E-2</v>
          </cell>
          <cell r="J646">
            <v>1.206357416362982E-2</v>
          </cell>
          <cell r="K646">
            <v>1.1871323343995554E-2</v>
          </cell>
          <cell r="L646">
            <v>1.229036822481178E-2</v>
          </cell>
        </row>
        <row r="647">
          <cell r="I647" t="str">
            <v/>
          </cell>
          <cell r="J647" t="str">
            <v/>
          </cell>
          <cell r="K647" t="str">
            <v/>
          </cell>
          <cell r="L647" t="str">
            <v/>
          </cell>
        </row>
        <row r="648">
          <cell r="B648" t="str">
            <v>Revenues / Invested Capital</v>
          </cell>
          <cell r="I648">
            <v>4.8492200469947777</v>
          </cell>
          <cell r="J648">
            <v>5.2381900217343063</v>
          </cell>
          <cell r="K648">
            <v>6.0109313703430756</v>
          </cell>
          <cell r="L648">
            <v>5.270966600093967</v>
          </cell>
        </row>
        <row r="649">
          <cell r="B649" t="str">
            <v>Operating Working Capital / Revs</v>
          </cell>
          <cell r="I649">
            <v>1.7871367348350455E-2</v>
          </cell>
          <cell r="J649">
            <v>2.0343078446492285E-2</v>
          </cell>
          <cell r="K649">
            <v>2.4861528139690163E-2</v>
          </cell>
          <cell r="L649">
            <v>2.0693903402732829E-2</v>
          </cell>
        </row>
        <row r="650">
          <cell r="B650" t="str">
            <v>Net PPE / Revs</v>
          </cell>
          <cell r="I650">
            <v>0.11397536024417125</v>
          </cell>
          <cell r="J650">
            <v>0.11037891155601227</v>
          </cell>
          <cell r="K650">
            <v>0.10515192896448017</v>
          </cell>
          <cell r="L650">
            <v>0.11025357637012795</v>
          </cell>
        </row>
        <row r="651">
          <cell r="B651" t="str">
            <v>Other assets / Revs</v>
          </cell>
          <cell r="I651">
            <v>5.7050725437478552E-3</v>
          </cell>
          <cell r="J651">
            <v>6.6790139966999484E-3</v>
          </cell>
          <cell r="K651">
            <v>5.7445792344770624E-3</v>
          </cell>
          <cell r="L651">
            <v>6.0413481539400198E-3</v>
          </cell>
        </row>
        <row r="652">
          <cell r="B652" t="str">
            <v>Goodwill / Revs</v>
          </cell>
          <cell r="I652">
            <v>6.8666929949970423E-2</v>
          </cell>
          <cell r="J652">
            <v>5.3504632461251922E-2</v>
          </cell>
          <cell r="K652">
            <v>3.0605533362685709E-2</v>
          </cell>
          <cell r="L652">
            <v>5.2729695423768826E-2</v>
          </cell>
        </row>
        <row r="657">
          <cell r="B657" t="str">
            <v>ROIC</v>
          </cell>
          <cell r="I657">
            <v>8.3885860118151495E-2</v>
          </cell>
          <cell r="J657">
            <v>7.2497114279616012E-2</v>
          </cell>
          <cell r="K657">
            <v>0.10365260184871142</v>
          </cell>
          <cell r="L657">
            <v>7.8094556783611449E-2</v>
          </cell>
          <cell r="M657">
            <v>8.9723247883016999E-2</v>
          </cell>
          <cell r="N657">
            <v>8.4655115910044806E-2</v>
          </cell>
        </row>
        <row r="658">
          <cell r="I658" t="str">
            <v>=</v>
          </cell>
          <cell r="J658" t="str">
            <v>=</v>
          </cell>
          <cell r="K658" t="str">
            <v>=</v>
          </cell>
          <cell r="L658" t="str">
            <v>=</v>
          </cell>
          <cell r="M658" t="str">
            <v>=</v>
          </cell>
        </row>
        <row r="659">
          <cell r="B659" t="str">
            <v>PreTax ROIC</v>
          </cell>
          <cell r="I659">
            <v>0.13895615490617444</v>
          </cell>
          <cell r="J659">
            <v>0.15074602087025715</v>
          </cell>
          <cell r="K659">
            <v>0.15830877136517091</v>
          </cell>
          <cell r="L659">
            <v>0.15267787192021109</v>
          </cell>
          <cell r="M659">
            <v>0.14431450129212012</v>
          </cell>
          <cell r="N659">
            <v>0.1480024637813897</v>
          </cell>
        </row>
        <row r="660">
          <cell r="B660" t="str">
            <v>Cash Tax Rate on EBITA</v>
          </cell>
          <cell r="I660">
            <v>0.3963141814423935</v>
          </cell>
          <cell r="J660">
            <v>0.51907775833093306</v>
          </cell>
          <cell r="K660">
            <v>0.34525041818677299</v>
          </cell>
          <cell r="L660">
            <v>0.48850114426258584</v>
          </cell>
          <cell r="M660">
            <v>0.3782797495769325</v>
          </cell>
          <cell r="N660">
            <v>0.42801549550494955</v>
          </cell>
        </row>
        <row r="661">
          <cell r="I661" t="str">
            <v/>
          </cell>
          <cell r="J661" t="str">
            <v/>
          </cell>
          <cell r="K661" t="str">
            <v/>
          </cell>
          <cell r="L661" t="str">
            <v/>
          </cell>
        </row>
        <row r="662">
          <cell r="B662" t="str">
            <v>EBITA / Revenues</v>
          </cell>
          <cell r="I662">
            <v>2.8655361802418136E-2</v>
          </cell>
          <cell r="J662">
            <v>2.8778265058117695E-2</v>
          </cell>
          <cell r="K662">
            <v>2.6336812319342019E-2</v>
          </cell>
          <cell r="L662">
            <v>2.586189745058122E-2</v>
          </cell>
          <cell r="M662">
            <v>2.5711063182373897E-2</v>
          </cell>
          <cell r="N662">
            <v>2.723333871897619E-2</v>
          </cell>
        </row>
        <row r="663">
          <cell r="B663" t="str">
            <v>COGS / Revenues</v>
          </cell>
          <cell r="I663">
            <v>0.87412479864504522</v>
          </cell>
          <cell r="J663">
            <v>0.87684567771594124</v>
          </cell>
          <cell r="K663">
            <v>0.88324644490195225</v>
          </cell>
          <cell r="L663">
            <v>0.88368262009254028</v>
          </cell>
          <cell r="M663">
            <v>0.88528674948370256</v>
          </cell>
          <cell r="N663">
            <v>0.88007369605886343</v>
          </cell>
        </row>
        <row r="664">
          <cell r="B664" t="str">
            <v>SG&amp;A / Revenues</v>
          </cell>
          <cell r="I664">
            <v>8.4415863744708164E-2</v>
          </cell>
          <cell r="J664">
            <v>8.2312483062311217E-2</v>
          </cell>
          <cell r="K664">
            <v>7.8545419434710162E-2</v>
          </cell>
          <cell r="L664">
            <v>7.8610083515799303E-2</v>
          </cell>
          <cell r="M664">
            <v>7.6585568253822303E-2</v>
          </cell>
          <cell r="N664">
            <v>8.0461350683909375E-2</v>
          </cell>
        </row>
        <row r="665">
          <cell r="B665" t="str">
            <v>Other Operating Expenses / Revenues</v>
          </cell>
          <cell r="I665">
            <v>0</v>
          </cell>
          <cell r="J665">
            <v>0</v>
          </cell>
          <cell r="K665">
            <v>0</v>
          </cell>
          <cell r="L665">
            <v>0</v>
          </cell>
          <cell r="M665">
            <v>0</v>
          </cell>
          <cell r="N665">
            <v>0</v>
          </cell>
        </row>
        <row r="666">
          <cell r="B666" t="str">
            <v>Depreciation/ Revenues</v>
          </cell>
          <cell r="I666">
            <v>1.2803975807828482E-2</v>
          </cell>
          <cell r="J666">
            <v>1.206357416362982E-2</v>
          </cell>
          <cell r="K666">
            <v>1.1871323343995554E-2</v>
          </cell>
          <cell r="L666">
            <v>1.1845398941079187E-2</v>
          </cell>
          <cell r="M666">
            <v>1.2416619080101284E-2</v>
          </cell>
          <cell r="N666">
            <v>1.2231614538251201E-2</v>
          </cell>
        </row>
        <row r="667">
          <cell r="I667" t="str">
            <v/>
          </cell>
          <cell r="J667" t="str">
            <v/>
          </cell>
          <cell r="K667" t="str">
            <v/>
          </cell>
          <cell r="L667" t="str">
            <v/>
          </cell>
        </row>
        <row r="668">
          <cell r="B668" t="str">
            <v>Revenues / Invested Capital</v>
          </cell>
          <cell r="I668">
            <v>4.8492200469947777</v>
          </cell>
          <cell r="J668">
            <v>5.2381900217343063</v>
          </cell>
          <cell r="K668">
            <v>6.0109313703430756</v>
          </cell>
          <cell r="L668">
            <v>5.9035835329545714</v>
          </cell>
          <cell r="M668">
            <v>5.6129340225438149</v>
          </cell>
          <cell r="N668">
            <v>5.4346059184532374</v>
          </cell>
        </row>
        <row r="669">
          <cell r="B669" t="str">
            <v>Operating Working Capital / Revs</v>
          </cell>
          <cell r="I669">
            <v>1.7871367348350455E-2</v>
          </cell>
          <cell r="J669">
            <v>2.0343078446492285E-2</v>
          </cell>
          <cell r="K669">
            <v>2.4861528139690163E-2</v>
          </cell>
          <cell r="L669">
            <v>2.9641197369238471E-2</v>
          </cell>
          <cell r="M669">
            <v>3.0818667343326146E-2</v>
          </cell>
          <cell r="N669">
            <v>2.4088471645551637E-2</v>
          </cell>
        </row>
        <row r="670">
          <cell r="B670" t="str">
            <v>Net PPE / Revs</v>
          </cell>
          <cell r="I670">
            <v>0.11397536024417125</v>
          </cell>
          <cell r="J670">
            <v>0.11037891155601227</v>
          </cell>
          <cell r="K670">
            <v>0.10515192896448017</v>
          </cell>
          <cell r="L670">
            <v>0.10697437392649541</v>
          </cell>
          <cell r="M670">
            <v>0.11372440591510997</v>
          </cell>
          <cell r="N670">
            <v>0.11026457887855245</v>
          </cell>
        </row>
        <row r="671">
          <cell r="B671" t="str">
            <v>Other assets / Revs</v>
          </cell>
          <cell r="I671">
            <v>5.7050725437478552E-3</v>
          </cell>
          <cell r="J671">
            <v>6.6790139966999484E-3</v>
          </cell>
          <cell r="K671">
            <v>5.7445792344770624E-3</v>
          </cell>
          <cell r="L671">
            <v>4.0002342835284144E-3</v>
          </cell>
          <cell r="M671">
            <v>3.6772545750034754E-3</v>
          </cell>
          <cell r="N671">
            <v>5.2574557464774314E-3</v>
          </cell>
        </row>
        <row r="672">
          <cell r="B672" t="str">
            <v>Goodwill / Revs</v>
          </cell>
          <cell r="I672">
            <v>6.8666929949970423E-2</v>
          </cell>
          <cell r="J672">
            <v>5.3504632461251922E-2</v>
          </cell>
          <cell r="K672">
            <v>3.0605533362685709E-2</v>
          </cell>
          <cell r="L672">
            <v>2.8772836830533364E-2</v>
          </cell>
          <cell r="M672">
            <v>2.9939614183265968E-2</v>
          </cell>
          <cell r="N672">
            <v>4.43954759487536E-2</v>
          </cell>
        </row>
      </sheetData>
      <sheetData sheetId="59" refreshError="1">
        <row r="14">
          <cell r="B14" t="str">
            <v>Net Sales</v>
          </cell>
          <cell r="I14">
            <v>31976.9</v>
          </cell>
          <cell r="J14">
            <v>28859.9</v>
          </cell>
          <cell r="K14">
            <v>24484.2</v>
          </cell>
          <cell r="L14">
            <v>22483.8</v>
          </cell>
          <cell r="M14">
            <v>17269</v>
          </cell>
          <cell r="N14">
            <v>16397.5</v>
          </cell>
          <cell r="O14">
            <v>15626.6</v>
          </cell>
          <cell r="P14">
            <v>15214.5</v>
          </cell>
          <cell r="Q14">
            <v>15151.9</v>
          </cell>
          <cell r="R14">
            <v>15119.2</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row>
        <row r="597">
          <cell r="B597" t="str">
            <v>Beta</v>
          </cell>
          <cell r="D597">
            <v>0.441</v>
          </cell>
          <cell r="I597">
            <v>0.58199999999999996</v>
          </cell>
          <cell r="J597">
            <v>0.61499999999999999</v>
          </cell>
          <cell r="K597">
            <v>0.77500000000000002</v>
          </cell>
          <cell r="L597">
            <v>0.66600000000000004</v>
          </cell>
          <cell r="M597">
            <v>0.56899999999999995</v>
          </cell>
          <cell r="N597">
            <v>0.88500000000000001</v>
          </cell>
          <cell r="O597">
            <v>2.5609999999999999</v>
          </cell>
          <cell r="P597">
            <v>3.5609999999999999</v>
          </cell>
        </row>
        <row r="599">
          <cell r="B599" t="str">
            <v>Market Capitalization</v>
          </cell>
          <cell r="D599">
            <v>22798</v>
          </cell>
          <cell r="I599">
            <v>31506.25</v>
          </cell>
          <cell r="J599">
            <v>17646.2</v>
          </cell>
          <cell r="K599">
            <v>29877.901400000002</v>
          </cell>
          <cell r="L599">
            <v>16995.274999999998</v>
          </cell>
          <cell r="M599">
            <v>9464.85</v>
          </cell>
          <cell r="N599">
            <v>5502.7749999999996</v>
          </cell>
          <cell r="O599">
            <v>3340.5</v>
          </cell>
          <cell r="P599">
            <v>2156.875</v>
          </cell>
        </row>
        <row r="600">
          <cell r="B600" t="str">
            <v>Total Debt</v>
          </cell>
          <cell r="D600">
            <v>6495.9000000000005</v>
          </cell>
          <cell r="I600">
            <v>6495.9000000000005</v>
          </cell>
          <cell r="J600">
            <v>6956.2999999999993</v>
          </cell>
          <cell r="K600">
            <v>4972.1000000000004</v>
          </cell>
          <cell r="L600">
            <v>3340.3</v>
          </cell>
          <cell r="M600">
            <v>1984.2</v>
          </cell>
          <cell r="N600">
            <v>2190.1999999999998</v>
          </cell>
          <cell r="O600">
            <v>2196.1</v>
          </cell>
          <cell r="P600">
            <v>2689.2000000000003</v>
          </cell>
        </row>
        <row r="601">
          <cell r="B601" t="str">
            <v>Total Value</v>
          </cell>
          <cell r="D601">
            <v>29293.9</v>
          </cell>
          <cell r="I601">
            <v>38002.15</v>
          </cell>
          <cell r="J601">
            <v>24602.5</v>
          </cell>
          <cell r="K601">
            <v>34850.001400000001</v>
          </cell>
          <cell r="L601">
            <v>20335.574999999997</v>
          </cell>
          <cell r="M601">
            <v>11449.050000000001</v>
          </cell>
          <cell r="N601">
            <v>7692.9749999999995</v>
          </cell>
          <cell r="O601">
            <v>5536.6</v>
          </cell>
          <cell r="P601">
            <v>4846.0750000000007</v>
          </cell>
        </row>
        <row r="603">
          <cell r="B603" t="str">
            <v>Kc</v>
          </cell>
          <cell r="D603">
            <v>7.3050000000000004E-2</v>
          </cell>
          <cell r="I603">
            <v>8.0100000000000005E-2</v>
          </cell>
          <cell r="J603">
            <v>9.5049999999999996E-2</v>
          </cell>
          <cell r="K603">
            <v>8.6050000000000015E-2</v>
          </cell>
          <cell r="L603">
            <v>9.11E-2</v>
          </cell>
          <cell r="M603">
            <v>9.2550000000000007E-2</v>
          </cell>
          <cell r="N603">
            <v>0.10835</v>
          </cell>
          <cell r="O603">
            <v>0.19214999999999999</v>
          </cell>
          <cell r="P603">
            <v>0.24215000000000003</v>
          </cell>
        </row>
        <row r="604">
          <cell r="B604" t="str">
            <v>Kd</v>
          </cell>
          <cell r="D604">
            <v>7.0382856878954403E-2</v>
          </cell>
          <cell r="I604">
            <v>7.0382856878954403E-2</v>
          </cell>
          <cell r="J604">
            <v>5.2067909637201558E-2</v>
          </cell>
          <cell r="K604">
            <v>4.7263731622453287E-2</v>
          </cell>
          <cell r="L604">
            <v>7.2209081246360871E-2</v>
          </cell>
          <cell r="M604">
            <v>8.996069088853087E-2</v>
          </cell>
          <cell r="N604">
            <v>9.1224545703588733E-2</v>
          </cell>
          <cell r="O604">
            <v>0.10095168708164473</v>
          </cell>
          <cell r="P604">
            <v>9.8728246318607757E-2</v>
          </cell>
        </row>
        <row r="605">
          <cell r="B605" t="str">
            <v>Tax Rate</v>
          </cell>
          <cell r="D605">
            <v>0.4</v>
          </cell>
          <cell r="I605">
            <v>0.4</v>
          </cell>
          <cell r="J605">
            <v>0.4</v>
          </cell>
          <cell r="K605">
            <v>0.4</v>
          </cell>
          <cell r="L605">
            <v>0.4</v>
          </cell>
          <cell r="M605">
            <v>0.4</v>
          </cell>
          <cell r="N605">
            <v>0.4</v>
          </cell>
          <cell r="O605">
            <v>0.4</v>
          </cell>
          <cell r="P605">
            <v>0.4</v>
          </cell>
        </row>
        <row r="607">
          <cell r="B607" t="str">
            <v>WACC</v>
          </cell>
          <cell r="D607">
            <v>6.6215625096009742E-2</v>
          </cell>
          <cell r="I607">
            <v>7.3626640203251673E-2</v>
          </cell>
          <cell r="J607">
            <v>7.7008080881437208E-2</v>
          </cell>
          <cell r="K607">
            <v>7.7819033185749051E-2</v>
          </cell>
          <cell r="L607">
            <v>8.325260283775264E-2</v>
          </cell>
          <cell r="M607">
            <v>8.5864929336199408E-2</v>
          </cell>
          <cell r="N607">
            <v>9.3085662081314441E-2</v>
          </cell>
          <cell r="O607">
            <v>0.13995901365458946</v>
          </cell>
          <cell r="P607">
            <v>0.14064728285261782</v>
          </cell>
        </row>
      </sheetData>
      <sheetData sheetId="60" refreshError="1">
        <row r="13">
          <cell r="AD13">
            <v>1679.8990687479065</v>
          </cell>
          <cell r="AE13">
            <v>1499.2021921385806</v>
          </cell>
          <cell r="AF13">
            <v>973.45867780846174</v>
          </cell>
          <cell r="AG13">
            <v>910.49632215443955</v>
          </cell>
          <cell r="AH13">
            <v>711.22548886755601</v>
          </cell>
          <cell r="AI13">
            <v>484.10012396061859</v>
          </cell>
        </row>
        <row r="82">
          <cell r="Z82" t="str">
            <v>Mid-Year ROIC w/o GW</v>
          </cell>
          <cell r="AD82">
            <v>0.17771338806448397</v>
          </cell>
          <cell r="AE82">
            <v>0.19343009631185717</v>
          </cell>
          <cell r="AF82">
            <v>0.16239262338625668</v>
          </cell>
          <cell r="AG82">
            <v>0.2002573602189392</v>
          </cell>
          <cell r="AH82">
            <v>0.19252793905597324</v>
          </cell>
          <cell r="AI82">
            <v>0.26747463188547332</v>
          </cell>
        </row>
        <row r="83">
          <cell r="Z83" t="str">
            <v>Mid-Year ROIC w/  NGW</v>
          </cell>
          <cell r="AD83">
            <v>0.1182935376546432</v>
          </cell>
          <cell r="AE83">
            <v>0.1268584349422846</v>
          </cell>
          <cell r="AF83">
            <v>0.11344580134368501</v>
          </cell>
          <cell r="AG83">
            <v>0.16214761636495068</v>
          </cell>
          <cell r="AH83">
            <v>0.17726166024869042</v>
          </cell>
          <cell r="AI83">
            <v>0.24551280789266725</v>
          </cell>
        </row>
        <row r="84">
          <cell r="Z84" t="str">
            <v>Mid-Year ROIC w/ GW</v>
          </cell>
          <cell r="AD84">
            <v>0.11523833662294895</v>
          </cell>
          <cell r="AE84">
            <v>0.12410187903184322</v>
          </cell>
          <cell r="AF84">
            <v>0.11106423352588601</v>
          </cell>
          <cell r="AG84">
            <v>0.15991207206502467</v>
          </cell>
          <cell r="AH84">
            <v>0.17726166024869042</v>
          </cell>
          <cell r="AI84">
            <v>0.24551280789266725</v>
          </cell>
        </row>
      </sheetData>
      <sheetData sheetId="61" refreshError="1">
        <row r="578">
          <cell r="I578">
            <v>9046.6720141866208</v>
          </cell>
          <cell r="J578">
            <v>9270.4396667473229</v>
          </cell>
          <cell r="K578">
            <v>6828.3899212118358</v>
          </cell>
          <cell r="L578">
            <v>4800.8620518360549</v>
          </cell>
          <cell r="M578">
            <v>3032.7999471579933</v>
          </cell>
          <cell r="N578">
            <v>3375.583464057012</v>
          </cell>
        </row>
        <row r="637">
          <cell r="B637" t="str">
            <v>ROIC</v>
          </cell>
          <cell r="I637">
            <v>0.11829353765464325</v>
          </cell>
          <cell r="J637">
            <v>0.12685843494228463</v>
          </cell>
          <cell r="K637">
            <v>0.11344778450564924</v>
          </cell>
          <cell r="L637">
            <v>0.12001723454431319</v>
          </cell>
        </row>
        <row r="639">
          <cell r="B639" t="str">
            <v>PreTax ROIC</v>
          </cell>
          <cell r="I639">
            <v>0.18239986336449118</v>
          </cell>
          <cell r="J639">
            <v>0.19163788458363959</v>
          </cell>
          <cell r="K639">
            <v>0.20996337265255169</v>
          </cell>
          <cell r="L639">
            <v>0.19239092460075644</v>
          </cell>
        </row>
        <row r="640">
          <cell r="B640" t="str">
            <v>Cash Tax Rate on EBITA</v>
          </cell>
          <cell r="I640">
            <v>0.35146038230162335</v>
          </cell>
          <cell r="J640">
            <v>0.33803049841683164</v>
          </cell>
          <cell r="K640">
            <v>0.45967821400267217</v>
          </cell>
          <cell r="L640">
            <v>0.37618037444661623</v>
          </cell>
        </row>
        <row r="641">
          <cell r="I641" t="str">
            <v/>
          </cell>
          <cell r="J641" t="str">
            <v/>
          </cell>
          <cell r="K641" t="str">
            <v/>
          </cell>
          <cell r="L641" t="str">
            <v/>
          </cell>
        </row>
        <row r="642">
          <cell r="B642" t="str">
            <v>EBITA / Revenues</v>
          </cell>
          <cell r="I642">
            <v>8.1004718912162044E-2</v>
          </cell>
          <cell r="J642">
            <v>7.8474291911249383E-2</v>
          </cell>
          <cell r="K642">
            <v>7.3583276777841516E-2</v>
          </cell>
          <cell r="L642">
            <v>7.8019100556671939E-2</v>
          </cell>
        </row>
        <row r="643">
          <cell r="B643" t="str">
            <v>COGS / Revenues</v>
          </cell>
          <cell r="I643">
            <v>0.6810510212944979</v>
          </cell>
          <cell r="J643">
            <v>0.68083398657108884</v>
          </cell>
          <cell r="K643">
            <v>0.68731266717573214</v>
          </cell>
          <cell r="L643">
            <v>0.68277448667431306</v>
          </cell>
        </row>
        <row r="644">
          <cell r="B644" t="str">
            <v>SG&amp;A / Revenues</v>
          </cell>
          <cell r="I644">
            <v>0.21591273078333598</v>
          </cell>
          <cell r="J644">
            <v>0.216422753156718</v>
          </cell>
          <cell r="K644">
            <v>0.22014504335993637</v>
          </cell>
          <cell r="L644">
            <v>0.21729977479690318</v>
          </cell>
        </row>
        <row r="645">
          <cell r="B645" t="str">
            <v>Other Operating Expenses / Revenues</v>
          </cell>
          <cell r="I645">
            <v>0</v>
          </cell>
          <cell r="J645">
            <v>0</v>
          </cell>
          <cell r="K645">
            <v>0</v>
          </cell>
          <cell r="L645">
            <v>0</v>
          </cell>
        </row>
        <row r="646">
          <cell r="B646" t="str">
            <v>Depreciation/ Revenues</v>
          </cell>
          <cell r="I646">
            <v>2.2031529010004096E-2</v>
          </cell>
          <cell r="J646">
            <v>2.4268968360943728E-2</v>
          </cell>
          <cell r="K646">
            <v>1.8959012686489991E-2</v>
          </cell>
          <cell r="L646">
            <v>2.1906637972111887E-2</v>
          </cell>
        </row>
        <row r="647">
          <cell r="I647" t="str">
            <v/>
          </cell>
          <cell r="J647" t="str">
            <v/>
          </cell>
          <cell r="K647" t="str">
            <v/>
          </cell>
          <cell r="L647" t="str">
            <v/>
          </cell>
        </row>
        <row r="648">
          <cell r="B648" t="str">
            <v>Revenues / Invested Capital</v>
          </cell>
          <cell r="I648">
            <v>2.2517189839554606</v>
          </cell>
          <cell r="J648">
            <v>2.4420466870905027</v>
          </cell>
          <cell r="K648">
            <v>2.8534115609781998</v>
          </cell>
          <cell r="L648">
            <v>2.4659464570602996</v>
          </cell>
        </row>
        <row r="649">
          <cell r="B649" t="str">
            <v>Operating Working Capital / Revs</v>
          </cell>
          <cell r="I649">
            <v>2.9114773903131537E-3</v>
          </cell>
          <cell r="J649">
            <v>-3.1843497468386638E-3</v>
          </cell>
          <cell r="K649">
            <v>-9.4285302914657032E-3</v>
          </cell>
          <cell r="L649">
            <v>-2.6916001366461798E-3</v>
          </cell>
        </row>
        <row r="650">
          <cell r="B650" t="str">
            <v>Net PPE / Revs</v>
          </cell>
          <cell r="I650">
            <v>0.28857881284511544</v>
          </cell>
          <cell r="J650">
            <v>0.27369688716799362</v>
          </cell>
          <cell r="K650">
            <v>0.25761005001282233</v>
          </cell>
          <cell r="L650">
            <v>0.27465801644343707</v>
          </cell>
        </row>
        <row r="651">
          <cell r="B651" t="str">
            <v>Other assets / Revs</v>
          </cell>
          <cell r="I651">
            <v>4.1248573188770662E-3</v>
          </cell>
          <cell r="J651">
            <v>-1.9525310205510057E-3</v>
          </cell>
          <cell r="K651">
            <v>-3.3572671355404705E-3</v>
          </cell>
          <cell r="L651">
            <v>-7.7937436270085199E-5</v>
          </cell>
        </row>
        <row r="652">
          <cell r="B652" t="str">
            <v>Goodwill / Revs</v>
          </cell>
          <cell r="I652">
            <v>0.14849000372143639</v>
          </cell>
          <cell r="J652">
            <v>0.14093257426394409</v>
          </cell>
          <cell r="K652">
            <v>0.10563342890517149</v>
          </cell>
          <cell r="L652">
            <v>0.13363533010630443</v>
          </cell>
        </row>
        <row r="657">
          <cell r="B657" t="str">
            <v>ROIC</v>
          </cell>
          <cell r="I657">
            <v>0.11829353765464325</v>
          </cell>
          <cell r="J657">
            <v>0.12685843494228463</v>
          </cell>
          <cell r="K657">
            <v>0.11344778450564924</v>
          </cell>
          <cell r="L657">
            <v>0.16215194793958865</v>
          </cell>
          <cell r="M657">
            <v>0.17726166024869039</v>
          </cell>
          <cell r="N657">
            <v>0.13055989918682695</v>
          </cell>
        </row>
        <row r="658">
          <cell r="I658" t="str">
            <v>=</v>
          </cell>
          <cell r="J658" t="str">
            <v>=</v>
          </cell>
          <cell r="K658" t="str">
            <v>=</v>
          </cell>
          <cell r="L658" t="str">
            <v>=</v>
          </cell>
          <cell r="M658" t="str">
            <v>=</v>
          </cell>
        </row>
        <row r="659">
          <cell r="B659" t="str">
            <v>PreTax ROIC</v>
          </cell>
          <cell r="I659">
            <v>0.18239986336449118</v>
          </cell>
          <cell r="J659">
            <v>0.19163788458363959</v>
          </cell>
          <cell r="K659">
            <v>0.20996337265255169</v>
          </cell>
          <cell r="L659">
            <v>0.25676804080263665</v>
          </cell>
          <cell r="M659">
            <v>0.2515977218068251</v>
          </cell>
          <cell r="N659">
            <v>0.20593551773370214</v>
          </cell>
        </row>
        <row r="660">
          <cell r="B660" t="str">
            <v>Cash Tax Rate on EBITA</v>
          </cell>
          <cell r="I660">
            <v>0.35146038230162335</v>
          </cell>
          <cell r="J660">
            <v>0.33803049841683164</v>
          </cell>
          <cell r="K660">
            <v>0.45967821400267217</v>
          </cell>
          <cell r="L660">
            <v>0.36848858824986769</v>
          </cell>
          <cell r="M660">
            <v>0.29545602012727834</v>
          </cell>
          <cell r="N660">
            <v>0.36601563138003429</v>
          </cell>
        </row>
        <row r="661">
          <cell r="I661" t="str">
            <v/>
          </cell>
          <cell r="J661" t="str">
            <v/>
          </cell>
          <cell r="K661" t="str">
            <v/>
          </cell>
          <cell r="L661" t="str">
            <v/>
          </cell>
        </row>
        <row r="662">
          <cell r="B662" t="str">
            <v>EBITA / Revenues</v>
          </cell>
          <cell r="I662">
            <v>8.1004718912162044E-2</v>
          </cell>
          <cell r="J662">
            <v>7.8474291911249383E-2</v>
          </cell>
          <cell r="K662">
            <v>7.3583276777841516E-2</v>
          </cell>
          <cell r="L662">
            <v>6.4124985437548757E-2</v>
          </cell>
          <cell r="M662">
            <v>5.8456393072636552E-2</v>
          </cell>
          <cell r="N662">
            <v>7.2820402659453262E-2</v>
          </cell>
        </row>
        <row r="663">
          <cell r="B663" t="str">
            <v>COGS / Revenues</v>
          </cell>
          <cell r="I663">
            <v>0.6810510212944979</v>
          </cell>
          <cell r="J663">
            <v>0.68083398657108884</v>
          </cell>
          <cell r="K663">
            <v>0.68731266717573214</v>
          </cell>
          <cell r="L663">
            <v>0.69442442080433331</v>
          </cell>
          <cell r="M663">
            <v>0.70393769181770804</v>
          </cell>
          <cell r="N663">
            <v>0.68779074250578087</v>
          </cell>
        </row>
        <row r="664">
          <cell r="B664" t="str">
            <v>SG&amp;A / Revenues</v>
          </cell>
          <cell r="I664">
            <v>0.21591273078333598</v>
          </cell>
          <cell r="J664">
            <v>0.216422753156718</v>
          </cell>
          <cell r="K664">
            <v>0.22014504335993637</v>
          </cell>
          <cell r="L664">
            <v>0.22374197481269725</v>
          </cell>
          <cell r="M664">
            <v>0.22048324186566701</v>
          </cell>
          <cell r="N664">
            <v>0.21889739499814109</v>
          </cell>
        </row>
        <row r="665">
          <cell r="B665" t="str">
            <v>Other Operating Expenses / Revenues</v>
          </cell>
          <cell r="I665">
            <v>0</v>
          </cell>
          <cell r="J665">
            <v>0</v>
          </cell>
          <cell r="K665">
            <v>0</v>
          </cell>
          <cell r="L665">
            <v>0</v>
          </cell>
          <cell r="M665">
            <v>0</v>
          </cell>
          <cell r="N665">
            <v>0</v>
          </cell>
        </row>
        <row r="666">
          <cell r="B666" t="str">
            <v>Depreciation/ Revenues</v>
          </cell>
          <cell r="I666">
            <v>2.2031529010004096E-2</v>
          </cell>
          <cell r="J666">
            <v>2.4268968360943728E-2</v>
          </cell>
          <cell r="K666">
            <v>1.8959012686489991E-2</v>
          </cell>
          <cell r="L666">
            <v>1.7708618945420643E-2</v>
          </cell>
          <cell r="M666">
            <v>1.7122673243988449E-2</v>
          </cell>
          <cell r="N666">
            <v>2.0491459836624804E-2</v>
          </cell>
        </row>
        <row r="667">
          <cell r="I667" t="str">
            <v/>
          </cell>
          <cell r="J667" t="str">
            <v/>
          </cell>
          <cell r="K667" t="str">
            <v/>
          </cell>
          <cell r="L667" t="str">
            <v/>
          </cell>
        </row>
        <row r="668">
          <cell r="B668" t="str">
            <v>Revenues / Invested Capital</v>
          </cell>
          <cell r="I668">
            <v>2.2517189839554606</v>
          </cell>
          <cell r="J668">
            <v>2.4420466870905027</v>
          </cell>
          <cell r="K668">
            <v>2.8534115609781998</v>
          </cell>
          <cell r="L668">
            <v>4.0041808828588774</v>
          </cell>
          <cell r="M668">
            <v>4.3040240524966293</v>
          </cell>
          <cell r="N668">
            <v>2.8279920216421432</v>
          </cell>
        </row>
        <row r="669">
          <cell r="B669" t="str">
            <v>Operating Working Capital / Revs</v>
          </cell>
          <cell r="I669">
            <v>2.9114773903131537E-3</v>
          </cell>
          <cell r="J669">
            <v>-3.1843497468386638E-3</v>
          </cell>
          <cell r="K669">
            <v>-9.4285302914657032E-3</v>
          </cell>
          <cell r="L669">
            <v>-7.3252741295564312E-3</v>
          </cell>
          <cell r="M669">
            <v>-8.7932133606971365E-3</v>
          </cell>
          <cell r="N669">
            <v>-4.3670218323804723E-3</v>
          </cell>
        </row>
        <row r="670">
          <cell r="B670" t="str">
            <v>Net PPE / Revs</v>
          </cell>
          <cell r="I670">
            <v>0.28857881284511544</v>
          </cell>
          <cell r="J670">
            <v>0.27369688716799362</v>
          </cell>
          <cell r="K670">
            <v>0.25761005001282233</v>
          </cell>
          <cell r="L670">
            <v>0.20861380191502435</v>
          </cell>
          <cell r="M670">
            <v>0.21956347823310571</v>
          </cell>
          <cell r="N670">
            <v>0.25517869710582891</v>
          </cell>
        </row>
        <row r="671">
          <cell r="B671" t="str">
            <v>Other assets / Revs</v>
          </cell>
          <cell r="I671">
            <v>4.1248573188770662E-3</v>
          </cell>
          <cell r="J671">
            <v>-1.9525310205510057E-3</v>
          </cell>
          <cell r="K671">
            <v>-3.3572671355404705E-3</v>
          </cell>
          <cell r="L671">
            <v>9.2288670064668784E-4</v>
          </cell>
          <cell r="M671">
            <v>3.1472580925357573E-3</v>
          </cell>
          <cell r="N671">
            <v>5.472792863093636E-4</v>
          </cell>
        </row>
        <row r="672">
          <cell r="B672" t="str">
            <v>Goodwill / Revs</v>
          </cell>
          <cell r="I672">
            <v>0.14849000372143639</v>
          </cell>
          <cell r="J672">
            <v>0.14093257426394409</v>
          </cell>
          <cell r="K672">
            <v>0.10563342890517149</v>
          </cell>
          <cell r="L672">
            <v>4.7527553171616894E-2</v>
          </cell>
          <cell r="M672">
            <v>1.8423186055938387E-2</v>
          </cell>
          <cell r="N672">
            <v>0.10224883228941632</v>
          </cell>
        </row>
      </sheetData>
      <sheetData sheetId="62" refreshError="1">
        <row r="14">
          <cell r="B14" t="str">
            <v>Net Sales</v>
          </cell>
          <cell r="I14">
            <v>30329.55</v>
          </cell>
          <cell r="J14">
            <v>29646.74</v>
          </cell>
          <cell r="K14">
            <v>27496.720000000001</v>
          </cell>
          <cell r="L14">
            <v>26176.04</v>
          </cell>
          <cell r="M14">
            <v>22617.200000000001</v>
          </cell>
          <cell r="N14">
            <v>18520.63</v>
          </cell>
          <cell r="O14">
            <v>16007.964</v>
          </cell>
          <cell r="P14">
            <v>12778.42</v>
          </cell>
          <cell r="Q14">
            <v>10769.142</v>
          </cell>
          <cell r="R14">
            <v>12451.607</v>
          </cell>
        </row>
        <row r="595">
          <cell r="B595" t="str">
            <v>Risk Free Rate</v>
          </cell>
          <cell r="D595">
            <v>4.8809999999999999E-2</v>
          </cell>
          <cell r="I595">
            <v>4.8809999999999999E-2</v>
          </cell>
          <cell r="J595">
            <v>5.484E-2</v>
          </cell>
          <cell r="K595">
            <v>4.3609999999999996E-2</v>
          </cell>
          <cell r="L595">
            <v>6.2910000000000008E-2</v>
          </cell>
          <cell r="M595">
            <v>6.25E-2</v>
          </cell>
          <cell r="N595">
            <v>6.25E-2</v>
          </cell>
          <cell r="O595">
            <v>6.25E-2</v>
          </cell>
          <cell r="P595">
            <v>6.25E-2</v>
          </cell>
          <cell r="Q595">
            <v>6.25E-2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0.39800000000000002</v>
          </cell>
          <cell r="I597">
            <v>0.502</v>
          </cell>
          <cell r="J597">
            <v>0.52500000000000002</v>
          </cell>
          <cell r="K597">
            <v>0.58699999999999997</v>
          </cell>
          <cell r="L597">
            <v>0.86</v>
          </cell>
          <cell r="M597">
            <v>1.0549999999999999</v>
          </cell>
          <cell r="N597">
            <v>1.002</v>
          </cell>
          <cell r="O597">
            <v>2.8679999999999999</v>
          </cell>
          <cell r="P597">
            <v>3.8679999999999999</v>
          </cell>
          <cell r="Q597">
            <v>4.8680000000000003</v>
          </cell>
        </row>
        <row r="599">
          <cell r="B599" t="str">
            <v>Market Capitalization</v>
          </cell>
          <cell r="D599">
            <v>26291</v>
          </cell>
          <cell r="I599">
            <v>26997.675042549999</v>
          </cell>
          <cell r="J599">
            <v>18483.533887920003</v>
          </cell>
          <cell r="K599">
            <v>19122.502668863999</v>
          </cell>
          <cell r="L599">
            <v>18682.269653905998</v>
          </cell>
          <cell r="M599">
            <v>12344.657284665</v>
          </cell>
          <cell r="N599">
            <v>8924.878743352001</v>
          </cell>
          <cell r="O599">
            <v>8219.9527631919991</v>
          </cell>
          <cell r="P599">
            <v>6524.2105987570003</v>
          </cell>
          <cell r="Q599">
            <v>6526.4159406469998</v>
          </cell>
        </row>
        <row r="600">
          <cell r="B600" t="str">
            <v>Total Debt</v>
          </cell>
          <cell r="D600">
            <v>4823.7120000000004</v>
          </cell>
          <cell r="I600">
            <v>4823.7120000000004</v>
          </cell>
          <cell r="J600">
            <v>3794.96</v>
          </cell>
          <cell r="K600">
            <v>3282.0430000000001</v>
          </cell>
          <cell r="L600">
            <v>2328.9520000000002</v>
          </cell>
          <cell r="M600">
            <v>1456.0219999999999</v>
          </cell>
          <cell r="N600">
            <v>1272.5851000000002</v>
          </cell>
          <cell r="O600">
            <v>1925.5193000000002</v>
          </cell>
          <cell r="P600">
            <v>1310.54575</v>
          </cell>
          <cell r="Q600">
            <v>1009.51385</v>
          </cell>
        </row>
        <row r="601">
          <cell r="B601" t="str">
            <v>Total Value</v>
          </cell>
          <cell r="D601">
            <v>31114.712</v>
          </cell>
          <cell r="I601">
            <v>31821.387042549999</v>
          </cell>
          <cell r="J601">
            <v>22278.493887920002</v>
          </cell>
          <cell r="K601">
            <v>22404.545668864001</v>
          </cell>
          <cell r="L601">
            <v>21011.221653905999</v>
          </cell>
          <cell r="M601">
            <v>13800.679284664999</v>
          </cell>
          <cell r="N601">
            <v>10197.463843352001</v>
          </cell>
          <cell r="O601">
            <v>10145.472063191999</v>
          </cell>
          <cell r="P601">
            <v>7834.7563487570005</v>
          </cell>
          <cell r="Q601">
            <v>7535.9297906470001</v>
          </cell>
        </row>
        <row r="603">
          <cell r="B603" t="str">
            <v>Kc</v>
          </cell>
          <cell r="D603">
            <v>6.8709999999999993E-2</v>
          </cell>
          <cell r="I603">
            <v>7.3910000000000003E-2</v>
          </cell>
          <cell r="J603">
            <v>8.1089999999999995E-2</v>
          </cell>
          <cell r="K603">
            <v>7.2959999999999997E-2</v>
          </cell>
          <cell r="L603">
            <v>0.10591</v>
          </cell>
          <cell r="M603">
            <v>0.11524999999999999</v>
          </cell>
          <cell r="N603">
            <v>0.11260000000000001</v>
          </cell>
          <cell r="O603">
            <v>0.2059</v>
          </cell>
          <cell r="P603">
            <v>0.25590000000000002</v>
          </cell>
          <cell r="Q603">
            <v>0.30590000000000006</v>
          </cell>
        </row>
        <row r="604">
          <cell r="B604" t="str">
            <v>Kd</v>
          </cell>
          <cell r="D604">
            <v>5.0329518014342475E-2</v>
          </cell>
          <cell r="I604">
            <v>5.0329518014342475E-2</v>
          </cell>
          <cell r="J604">
            <v>6.4422279243880165E-2</v>
          </cell>
          <cell r="K604">
            <v>5.4687498316999004E-2</v>
          </cell>
          <cell r="L604">
            <v>6.4265515132986853E-2</v>
          </cell>
          <cell r="M604">
            <v>6.4876959276714233E-2</v>
          </cell>
          <cell r="N604">
            <v>0.12755712761370536</v>
          </cell>
          <cell r="O604">
            <v>7.0781912589366558E-2</v>
          </cell>
          <cell r="P604">
            <v>5.3401378776742447E-2</v>
          </cell>
          <cell r="Q604">
            <v>8.104686230902132E-2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6.2739442036294599E-2</v>
          </cell>
          <cell r="I607">
            <v>6.7283780544573554E-2</v>
          </cell>
          <cell r="J607">
            <v>7.3861265261171455E-2</v>
          </cell>
          <cell r="K607">
            <v>6.7078790597042706E-2</v>
          </cell>
          <cell r="L607">
            <v>9.844463083186121E-2</v>
          </cell>
          <cell r="M607">
            <v>0.10719755814494696</v>
          </cell>
          <cell r="N607">
            <v>0.10809920421733868</v>
          </cell>
          <cell r="O607">
            <v>0.17488229489560603</v>
          </cell>
          <cell r="P607">
            <v>0.21845433170279188</v>
          </cell>
          <cell r="Q607">
            <v>0.27143583486972733</v>
          </cell>
        </row>
      </sheetData>
      <sheetData sheetId="63" refreshError="1">
        <row r="82">
          <cell r="Z82" t="str">
            <v>Mid-Year ROIC w/o GW</v>
          </cell>
          <cell r="AD82">
            <v>9.9801626877860428E-2</v>
          </cell>
          <cell r="AE82">
            <v>0.10556258410614704</v>
          </cell>
          <cell r="AF82">
            <v>0.11103028068831834</v>
          </cell>
          <cell r="AG82">
            <v>0.11124740905473864</v>
          </cell>
          <cell r="AH82">
            <v>0.10651464401406198</v>
          </cell>
          <cell r="AI82">
            <v>0.17361391039346491</v>
          </cell>
        </row>
        <row r="83">
          <cell r="Z83" t="str">
            <v>Mid-Year ROIC w/  NGW</v>
          </cell>
          <cell r="AD83">
            <v>9.8271687647463274E-2</v>
          </cell>
          <cell r="AE83">
            <v>0.10395323857553436</v>
          </cell>
          <cell r="AF83">
            <v>0.11016342134549832</v>
          </cell>
          <cell r="AG83">
            <v>0.11124740905473864</v>
          </cell>
          <cell r="AH83">
            <v>0.10651464401406198</v>
          </cell>
          <cell r="AI83">
            <v>0.17361391039346491</v>
          </cell>
        </row>
        <row r="84">
          <cell r="Z84" t="str">
            <v>Mid-Year ROIC w/ GW</v>
          </cell>
          <cell r="AD84">
            <v>9.8271687647463274E-2</v>
          </cell>
          <cell r="AE84">
            <v>0.10395323857553435</v>
          </cell>
          <cell r="AF84">
            <v>0.11016342134549832</v>
          </cell>
          <cell r="AG84">
            <v>0.11124740905473864</v>
          </cell>
          <cell r="AH84">
            <v>0.10651464401406198</v>
          </cell>
          <cell r="AI84">
            <v>0.17361391039346491</v>
          </cell>
        </row>
      </sheetData>
      <sheetData sheetId="64" refreshError="1">
        <row r="637">
          <cell r="B637" t="str">
            <v>ROIC</v>
          </cell>
          <cell r="I637">
            <v>9.8271687647463246E-2</v>
          </cell>
          <cell r="J637">
            <v>0.10395323857553436</v>
          </cell>
          <cell r="K637">
            <v>0.11016342134549832</v>
          </cell>
          <cell r="L637">
            <v>0.10370480727901671</v>
          </cell>
        </row>
        <row r="639">
          <cell r="B639" t="str">
            <v>PreTax ROIC</v>
          </cell>
          <cell r="I639">
            <v>0.13442836189179994</v>
          </cell>
          <cell r="J639">
            <v>0.14393554584068532</v>
          </cell>
          <cell r="K639">
            <v>0.1518701687438738</v>
          </cell>
          <cell r="L639">
            <v>0.14278948045460574</v>
          </cell>
        </row>
        <row r="640">
          <cell r="B640" t="str">
            <v>Cash Tax Rate on EBITA</v>
          </cell>
          <cell r="I640">
            <v>0.26896611500360951</v>
          </cell>
          <cell r="J640">
            <v>0.2777792450893628</v>
          </cell>
          <cell r="K640">
            <v>0.27462106444823353</v>
          </cell>
          <cell r="L640">
            <v>0.27372235721534449</v>
          </cell>
        </row>
        <row r="641">
          <cell r="I641" t="str">
            <v/>
          </cell>
          <cell r="J641" t="str">
            <v/>
          </cell>
          <cell r="K641" t="str">
            <v/>
          </cell>
          <cell r="L641" t="str">
            <v/>
          </cell>
        </row>
        <row r="642">
          <cell r="B642" t="str">
            <v>EBITA / Revenues</v>
          </cell>
          <cell r="I642">
            <v>6.3182204543618281E-2</v>
          </cell>
          <cell r="J642">
            <v>6.2735875193075663E-2</v>
          </cell>
          <cell r="K642">
            <v>6.3487271803356435E-2</v>
          </cell>
          <cell r="L642">
            <v>6.3126829049077515E-2</v>
          </cell>
        </row>
        <row r="643">
          <cell r="B643" t="str">
            <v>COGS / Revenues</v>
          </cell>
          <cell r="I643">
            <v>0.90203927412387941</v>
          </cell>
          <cell r="J643">
            <v>0.90295821843852486</v>
          </cell>
          <cell r="K643">
            <v>0.89858977684145136</v>
          </cell>
          <cell r="L643">
            <v>0.9012663939206611</v>
          </cell>
        </row>
        <row r="644">
          <cell r="B644" t="str">
            <v>SG&amp;A / Revenues</v>
          </cell>
          <cell r="I644">
            <v>1.2480063887535257E-2</v>
          </cell>
          <cell r="J644">
            <v>1.1535100235920796E-2</v>
          </cell>
          <cell r="K644">
            <v>1.4551923828999933E-2</v>
          </cell>
          <cell r="L644">
            <v>1.281107182930845E-2</v>
          </cell>
        </row>
        <row r="645">
          <cell r="B645" t="str">
            <v>Other Operating Expenses / Revenues</v>
          </cell>
          <cell r="I645">
            <v>0</v>
          </cell>
          <cell r="J645">
            <v>0</v>
          </cell>
          <cell r="K645">
            <v>0</v>
          </cell>
          <cell r="L645">
            <v>0</v>
          </cell>
        </row>
        <row r="646">
          <cell r="B646" t="str">
            <v>Depreciation/ Revenues</v>
          </cell>
          <cell r="I646">
            <v>2.2298457444967043E-2</v>
          </cell>
          <cell r="J646">
            <v>2.2770806132478647E-2</v>
          </cell>
          <cell r="K646">
            <v>2.3371027526192217E-2</v>
          </cell>
          <cell r="L646">
            <v>2.2795705200952844E-2</v>
          </cell>
        </row>
        <row r="647">
          <cell r="I647" t="str">
            <v/>
          </cell>
          <cell r="J647" t="str">
            <v/>
          </cell>
          <cell r="K647" t="str">
            <v/>
          </cell>
          <cell r="L647" t="str">
            <v/>
          </cell>
        </row>
        <row r="648">
          <cell r="B648" t="str">
            <v>Revenues / Invested Capital</v>
          </cell>
          <cell r="I648">
            <v>2.1276301272298337</v>
          </cell>
          <cell r="J648">
            <v>2.2943100004217665</v>
          </cell>
          <cell r="K648">
            <v>2.3921356900367665</v>
          </cell>
          <cell r="L648">
            <v>2.261946031592923</v>
          </cell>
        </row>
        <row r="649">
          <cell r="B649" t="str">
            <v>Operating Working Capital / Revs</v>
          </cell>
          <cell r="I649">
            <v>-7.707610418997185E-2</v>
          </cell>
          <cell r="J649">
            <v>-7.6527663434475909E-2</v>
          </cell>
          <cell r="K649">
            <v>-7.810936524812663E-2</v>
          </cell>
          <cell r="L649">
            <v>-7.7215024864124862E-2</v>
          </cell>
        </row>
        <row r="650">
          <cell r="B650" t="str">
            <v>Net PPE / Revs</v>
          </cell>
          <cell r="I650">
            <v>0.54008116371992188</v>
          </cell>
          <cell r="J650">
            <v>0.50622761285697704</v>
          </cell>
          <cell r="K650">
            <v>0.49469724807509124</v>
          </cell>
          <cell r="L650">
            <v>0.5143411526982361</v>
          </cell>
        </row>
        <row r="651">
          <cell r="B651" t="str">
            <v>Other assets / Revs</v>
          </cell>
          <cell r="I651">
            <v>-2.0366144568580811E-4</v>
          </cell>
          <cell r="J651">
            <v>-4.8393954950864753E-4</v>
          </cell>
          <cell r="K651">
            <v>-1.8151797741694281E-3</v>
          </cell>
          <cell r="L651">
            <v>-8.0522757819812072E-4</v>
          </cell>
        </row>
        <row r="652">
          <cell r="B652" t="str">
            <v>Goodwill / Revs</v>
          </cell>
          <cell r="I652">
            <v>7.2051069006958558E-3</v>
          </cell>
          <cell r="J652">
            <v>6.6448806850264146E-3</v>
          </cell>
          <cell r="K652">
            <v>3.2637838258526837E-3</v>
          </cell>
          <cell r="L652">
            <v>5.7762965970874899E-3</v>
          </cell>
        </row>
        <row r="657">
          <cell r="B657" t="str">
            <v>ROIC</v>
          </cell>
          <cell r="I657">
            <v>9.8271687647463246E-2</v>
          </cell>
          <cell r="J657">
            <v>0.10395323857553436</v>
          </cell>
          <cell r="K657">
            <v>0.11016342134549832</v>
          </cell>
          <cell r="L657">
            <v>0.11124740905473858</v>
          </cell>
          <cell r="M657">
            <v>0.10651464401406197</v>
          </cell>
          <cell r="N657">
            <v>0.105490143775878</v>
          </cell>
        </row>
        <row r="658">
          <cell r="I658" t="str">
            <v>=</v>
          </cell>
          <cell r="J658" t="str">
            <v>=</v>
          </cell>
          <cell r="K658" t="str">
            <v>=</v>
          </cell>
          <cell r="L658" t="str">
            <v>=</v>
          </cell>
          <cell r="M658" t="str">
            <v>=</v>
          </cell>
        </row>
        <row r="659">
          <cell r="B659" t="str">
            <v>PreTax ROIC</v>
          </cell>
          <cell r="I659">
            <v>0.13442836189179994</v>
          </cell>
          <cell r="J659">
            <v>0.14393554584068532</v>
          </cell>
          <cell r="K659">
            <v>0.1518701687438738</v>
          </cell>
          <cell r="L659">
            <v>0.16366522073009301</v>
          </cell>
          <cell r="M659">
            <v>0.15380094368009359</v>
          </cell>
          <cell r="N659">
            <v>0.14824484000125737</v>
          </cell>
        </row>
        <row r="660">
          <cell r="B660" t="str">
            <v>Cash Tax Rate on EBITA</v>
          </cell>
          <cell r="I660">
            <v>0.26896611500360951</v>
          </cell>
          <cell r="J660">
            <v>0.2777792450893628</v>
          </cell>
          <cell r="K660">
            <v>0.27462106444823353</v>
          </cell>
          <cell r="L660">
            <v>0.32027459127555746</v>
          </cell>
          <cell r="M660">
            <v>0.30745129733655774</v>
          </cell>
          <cell r="N660">
            <v>0.28840596559729664</v>
          </cell>
        </row>
        <row r="661">
          <cell r="I661" t="str">
            <v/>
          </cell>
          <cell r="J661" t="str">
            <v/>
          </cell>
          <cell r="K661" t="str">
            <v/>
          </cell>
          <cell r="L661" t="str">
            <v/>
          </cell>
        </row>
        <row r="662">
          <cell r="B662" t="str">
            <v>EBITA / Revenues</v>
          </cell>
          <cell r="I662">
            <v>6.3182204543618281E-2</v>
          </cell>
          <cell r="J662">
            <v>6.2735875193075663E-2</v>
          </cell>
          <cell r="K662">
            <v>6.3487271803356435E-2</v>
          </cell>
          <cell r="L662">
            <v>6.4675703237164622E-2</v>
          </cell>
          <cell r="M662">
            <v>6.298104175874944E-2</v>
          </cell>
          <cell r="N662">
            <v>6.3400162265479426E-2</v>
          </cell>
        </row>
        <row r="663">
          <cell r="B663" t="str">
            <v>COGS / Revenues</v>
          </cell>
          <cell r="I663">
            <v>0.90203927412387941</v>
          </cell>
          <cell r="J663">
            <v>0.90295821843852486</v>
          </cell>
          <cell r="K663">
            <v>0.89858977684145136</v>
          </cell>
          <cell r="L663">
            <v>0.89475328012874555</v>
          </cell>
          <cell r="M663">
            <v>0.90451504490101153</v>
          </cell>
          <cell r="N663">
            <v>0.90055446313670706</v>
          </cell>
        </row>
        <row r="664">
          <cell r="B664" t="str">
            <v>SG&amp;A / Revenues</v>
          </cell>
          <cell r="I664">
            <v>1.2480063887535257E-2</v>
          </cell>
          <cell r="J664">
            <v>1.1535100235920796E-2</v>
          </cell>
          <cell r="K664">
            <v>1.4551923828999933E-2</v>
          </cell>
          <cell r="L664">
            <v>1.8076517848177251E-2</v>
          </cell>
          <cell r="M664">
            <v>9.676808305133032E-3</v>
          </cell>
          <cell r="N664">
            <v>1.3302317905492172E-2</v>
          </cell>
        </row>
        <row r="665">
          <cell r="B665" t="str">
            <v>Other Operating Expenses / Revenues</v>
          </cell>
          <cell r="I665">
            <v>0</v>
          </cell>
          <cell r="J665">
            <v>0</v>
          </cell>
          <cell r="K665">
            <v>0</v>
          </cell>
          <cell r="L665">
            <v>0</v>
          </cell>
          <cell r="M665">
            <v>0</v>
          </cell>
          <cell r="N665">
            <v>0</v>
          </cell>
        </row>
        <row r="666">
          <cell r="B666" t="str">
            <v>Depreciation/ Revenues</v>
          </cell>
          <cell r="I666">
            <v>2.2298457444967043E-2</v>
          </cell>
          <cell r="J666">
            <v>2.2770806132478647E-2</v>
          </cell>
          <cell r="K666">
            <v>2.3371027526192217E-2</v>
          </cell>
          <cell r="L666">
            <v>2.2494498785912614E-2</v>
          </cell>
          <cell r="M666">
            <v>2.2827105035106026E-2</v>
          </cell>
          <cell r="N666">
            <v>2.2743056692321094E-2</v>
          </cell>
        </row>
        <row r="667">
          <cell r="I667" t="str">
            <v/>
          </cell>
          <cell r="J667" t="str">
            <v/>
          </cell>
          <cell r="K667" t="str">
            <v/>
          </cell>
          <cell r="L667" t="str">
            <v/>
          </cell>
        </row>
        <row r="668">
          <cell r="B668" t="str">
            <v>Revenues / Invested Capital</v>
          </cell>
          <cell r="I668">
            <v>2.1276301272298337</v>
          </cell>
          <cell r="J668">
            <v>2.2943100004217665</v>
          </cell>
          <cell r="K668">
            <v>2.3921356900367665</v>
          </cell>
          <cell r="L668">
            <v>2.5305518539154597</v>
          </cell>
          <cell r="M668">
            <v>2.4420196837840851</v>
          </cell>
          <cell r="N668">
            <v>2.3382407032414609</v>
          </cell>
        </row>
        <row r="669">
          <cell r="B669" t="str">
            <v>Operating Working Capital / Revs</v>
          </cell>
          <cell r="I669">
            <v>-7.707610418997185E-2</v>
          </cell>
          <cell r="J669">
            <v>-7.6527663434475909E-2</v>
          </cell>
          <cell r="K669">
            <v>-7.810936524812663E-2</v>
          </cell>
          <cell r="L669">
            <v>-7.6694203928657181E-2</v>
          </cell>
          <cell r="M669">
            <v>-7.5980212937101665E-2</v>
          </cell>
          <cell r="N669">
            <v>-7.6910026245937957E-2</v>
          </cell>
        </row>
        <row r="670">
          <cell r="B670" t="str">
            <v>Net PPE / Revs</v>
          </cell>
          <cell r="I670">
            <v>0.54008116371992188</v>
          </cell>
          <cell r="J670">
            <v>0.50622761285697704</v>
          </cell>
          <cell r="K670">
            <v>0.49469724807509124</v>
          </cell>
          <cell r="L670">
            <v>0.473964328176183</v>
          </cell>
          <cell r="M670">
            <v>0.48697177346774517</v>
          </cell>
          <cell r="N670">
            <v>0.50204225918869794</v>
          </cell>
        </row>
        <row r="671">
          <cell r="B671" t="str">
            <v>Other assets / Revs</v>
          </cell>
          <cell r="I671">
            <v>-2.0366144568580811E-4</v>
          </cell>
          <cell r="J671">
            <v>-4.8393954950864753E-4</v>
          </cell>
          <cell r="K671">
            <v>-1.8151797741694281E-3</v>
          </cell>
          <cell r="L671">
            <v>-2.0994035003002749E-3</v>
          </cell>
          <cell r="M671">
            <v>-1.4944517889040197E-3</v>
          </cell>
          <cell r="N671">
            <v>-1.1682281195820679E-3</v>
          </cell>
        </row>
        <row r="672">
          <cell r="B672" t="str">
            <v>Goodwill / Revs</v>
          </cell>
          <cell r="I672">
            <v>7.2051069006958558E-3</v>
          </cell>
          <cell r="J672">
            <v>6.6448806850264146E-3</v>
          </cell>
          <cell r="K672">
            <v>3.2637838258526837E-3</v>
          </cell>
          <cell r="L672">
            <v>0</v>
          </cell>
          <cell r="M672">
            <v>0</v>
          </cell>
          <cell r="N672">
            <v>3.7079618027207758E-3</v>
          </cell>
        </row>
      </sheetData>
      <sheetData sheetId="65" refreshError="1">
        <row r="14">
          <cell r="B14" t="str">
            <v>Net Sales</v>
          </cell>
          <cell r="I14">
            <v>12903.373</v>
          </cell>
          <cell r="J14">
            <v>13697.547</v>
          </cell>
          <cell r="K14">
            <v>14136.503000000001</v>
          </cell>
          <cell r="L14">
            <v>13617.484</v>
          </cell>
          <cell r="M14">
            <v>13218.715</v>
          </cell>
          <cell r="N14">
            <v>12955.487999999999</v>
          </cell>
          <cell r="O14">
            <v>11787.843000000001</v>
          </cell>
          <cell r="P14">
            <v>11082.169</v>
          </cell>
          <cell r="Q14">
            <v>10831.535</v>
          </cell>
          <cell r="R14">
            <v>10337.342000000001</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0.13100000000000001</v>
          </cell>
          <cell r="I597">
            <v>0.442</v>
          </cell>
          <cell r="J597">
            <v>0.38400000000000001</v>
          </cell>
          <cell r="K597">
            <v>0.67300000000000004</v>
          </cell>
          <cell r="L597">
            <v>0.69099999999999995</v>
          </cell>
          <cell r="M597">
            <v>0.72499999999999998</v>
          </cell>
          <cell r="N597">
            <v>0.68899999999999995</v>
          </cell>
          <cell r="O597">
            <v>2.6749999999999998</v>
          </cell>
          <cell r="P597">
            <v>3.6749999999999998</v>
          </cell>
          <cell r="Q597">
            <v>4.6749999999999998</v>
          </cell>
        </row>
        <row r="599">
          <cell r="B599" t="str">
            <v>Market Capitalization</v>
          </cell>
          <cell r="D599">
            <v>3153</v>
          </cell>
          <cell r="I599">
            <v>2728.5812500000002</v>
          </cell>
          <cell r="J599">
            <v>3556.6338321999997</v>
          </cell>
          <cell r="K599">
            <v>6665.3151625</v>
          </cell>
          <cell r="L599">
            <v>6504.0903192000005</v>
          </cell>
          <cell r="M599">
            <v>4797.0349624999999</v>
          </cell>
          <cell r="N599">
            <v>5572.6237500000007</v>
          </cell>
          <cell r="O599">
            <v>3810.80998125</v>
          </cell>
          <cell r="P599">
            <v>4019.5074562499999</v>
          </cell>
          <cell r="Q599">
            <v>5888.6963812500007</v>
          </cell>
        </row>
        <row r="600">
          <cell r="B600" t="str">
            <v>Total Debt</v>
          </cell>
          <cell r="D600">
            <v>733.928</v>
          </cell>
          <cell r="I600">
            <v>733.928</v>
          </cell>
          <cell r="J600">
            <v>270.08199999999999</v>
          </cell>
          <cell r="K600">
            <v>506.24400000000003</v>
          </cell>
          <cell r="L600">
            <v>471.488</v>
          </cell>
          <cell r="M600">
            <v>437.04900000000004</v>
          </cell>
          <cell r="N600">
            <v>173.827</v>
          </cell>
          <cell r="O600">
            <v>210.95100000000002</v>
          </cell>
          <cell r="P600">
            <v>98.335999999999999</v>
          </cell>
          <cell r="Q600">
            <v>170.142</v>
          </cell>
        </row>
        <row r="601">
          <cell r="B601" t="str">
            <v>Total Value</v>
          </cell>
          <cell r="D601">
            <v>3886.9279999999999</v>
          </cell>
          <cell r="I601">
            <v>3462.5092500000001</v>
          </cell>
          <cell r="J601">
            <v>3826.7158321999996</v>
          </cell>
          <cell r="K601">
            <v>7171.5591624999997</v>
          </cell>
          <cell r="L601">
            <v>6975.5783192000008</v>
          </cell>
          <cell r="M601">
            <v>5234.0839624999999</v>
          </cell>
          <cell r="N601">
            <v>5746.4507500000009</v>
          </cell>
          <cell r="O601">
            <v>4021.76098125</v>
          </cell>
          <cell r="P601">
            <v>4117.8434562499997</v>
          </cell>
          <cell r="Q601">
            <v>6058.8383812500006</v>
          </cell>
        </row>
        <row r="603">
          <cell r="B603" t="str">
            <v>Kc</v>
          </cell>
          <cell r="D603">
            <v>5.7549999999999997E-2</v>
          </cell>
          <cell r="I603">
            <v>7.3099999999999998E-2</v>
          </cell>
          <cell r="J603">
            <v>8.3499999999999991E-2</v>
          </cell>
          <cell r="K603">
            <v>8.0950000000000008E-2</v>
          </cell>
          <cell r="L603">
            <v>9.2349999999999988E-2</v>
          </cell>
          <cell r="M603">
            <v>0.10034999999999999</v>
          </cell>
          <cell r="N603">
            <v>9.8549999999999999E-2</v>
          </cell>
          <cell r="O603">
            <v>0.19785000000000003</v>
          </cell>
          <cell r="P603">
            <v>0.24785000000000001</v>
          </cell>
          <cell r="Q603">
            <v>0.29785</v>
          </cell>
        </row>
        <row r="604">
          <cell r="B604" t="str">
            <v>Kd</v>
          </cell>
          <cell r="D604">
            <v>6.4489977218473757E-2</v>
          </cell>
          <cell r="I604">
            <v>6.4489977218473757E-2</v>
          </cell>
          <cell r="J604">
            <v>0.17432113210062131</v>
          </cell>
          <cell r="K604">
            <v>5.8564644716776887E-2</v>
          </cell>
          <cell r="L604">
            <v>6.0521158544862223E-2</v>
          </cell>
          <cell r="M604">
            <v>5.0518362929557095E-2</v>
          </cell>
          <cell r="N604">
            <v>0.12221921795808477</v>
          </cell>
          <cell r="O604">
            <v>6.7930467264909852E-2</v>
          </cell>
          <cell r="P604">
            <v>0.14512487796941101</v>
          </cell>
          <cell r="Q604">
            <v>0.10656392895346241</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5.3989615964072403E-2</v>
          </cell>
          <cell r="I607">
            <v>6.5807156868967209E-2</v>
          </cell>
          <cell r="J607">
            <v>8.4988679392408631E-2</v>
          </cell>
          <cell r="K607">
            <v>7.7716163218555206E-2</v>
          </cell>
          <cell r="L607">
            <v>8.8562368983475165E-2</v>
          </cell>
          <cell r="M607">
            <v>9.4501704984231993E-2</v>
          </cell>
          <cell r="N607">
            <v>9.7787155064802386E-2</v>
          </cell>
          <cell r="O607">
            <v>0.18961016289767171</v>
          </cell>
          <cell r="P607">
            <v>0.24401061713662189</v>
          </cell>
          <cell r="Q607">
            <v>0.29128138202478521</v>
          </cell>
        </row>
      </sheetData>
      <sheetData sheetId="66" refreshError="1">
        <row r="82">
          <cell r="Z82" t="str">
            <v>Mid-Year ROIC w/o GW</v>
          </cell>
          <cell r="AD82">
            <v>8.9205256739536068E-2</v>
          </cell>
          <cell r="AE82">
            <v>3.7011380493582532E-3</v>
          </cell>
          <cell r="AF82">
            <v>5.9425106554427648E-2</v>
          </cell>
          <cell r="AG82">
            <v>6.5009561574204733E-2</v>
          </cell>
          <cell r="AH82">
            <v>6.1349601531336881E-2</v>
          </cell>
          <cell r="AI82">
            <v>0.15654743412784031</v>
          </cell>
        </row>
        <row r="83">
          <cell r="Z83" t="str">
            <v>Mid-Year ROIC w/  NGW</v>
          </cell>
          <cell r="AD83">
            <v>8.7965423008335458E-2</v>
          </cell>
          <cell r="AE83">
            <v>3.6934039942115751E-3</v>
          </cell>
          <cell r="AF83">
            <v>5.9425106554427648E-2</v>
          </cell>
          <cell r="AG83">
            <v>6.5009561574204733E-2</v>
          </cell>
          <cell r="AH83">
            <v>6.1349601531336881E-2</v>
          </cell>
          <cell r="AI83">
            <v>0.15654743412784031</v>
          </cell>
        </row>
        <row r="84">
          <cell r="Z84" t="str">
            <v>Mid-Year ROIC w/ GW</v>
          </cell>
          <cell r="AD84">
            <v>8.7825179687323632E-2</v>
          </cell>
          <cell r="AE84">
            <v>3.6906117323935927E-3</v>
          </cell>
          <cell r="AF84">
            <v>5.9425106554427648E-2</v>
          </cell>
          <cell r="AG84">
            <v>6.5009561574204733E-2</v>
          </cell>
          <cell r="AH84">
            <v>6.1349601531336881E-2</v>
          </cell>
          <cell r="AI84">
            <v>0.15654743412784031</v>
          </cell>
        </row>
      </sheetData>
      <sheetData sheetId="67" refreshError="1">
        <row r="637">
          <cell r="B637" t="str">
            <v>ROIC</v>
          </cell>
          <cell r="I637">
            <v>8.7965423008335542E-2</v>
          </cell>
          <cell r="J637">
            <v>3.6934039942116003E-3</v>
          </cell>
          <cell r="K637">
            <v>5.9425106554427697E-2</v>
          </cell>
          <cell r="L637">
            <v>4.9338812155524499E-2</v>
          </cell>
        </row>
        <row r="639">
          <cell r="B639" t="str">
            <v>PreTax ROIC</v>
          </cell>
          <cell r="I639">
            <v>0.11856960336056507</v>
          </cell>
          <cell r="J639">
            <v>5.3778888244452885E-2</v>
          </cell>
          <cell r="K639">
            <v>8.9219698372312944E-2</v>
          </cell>
          <cell r="L639">
            <v>8.6143197636004337E-2</v>
          </cell>
        </row>
        <row r="640">
          <cell r="B640" t="str">
            <v>Cash Tax Rate on EBITA</v>
          </cell>
          <cell r="I640">
            <v>0.25811151833884044</v>
          </cell>
          <cell r="J640">
            <v>0.93132241824295126</v>
          </cell>
          <cell r="K640">
            <v>0.33394634101488108</v>
          </cell>
          <cell r="L640">
            <v>0.42724656723326815</v>
          </cell>
        </row>
        <row r="641">
          <cell r="I641" t="str">
            <v/>
          </cell>
          <cell r="J641" t="str">
            <v/>
          </cell>
          <cell r="K641" t="str">
            <v/>
          </cell>
          <cell r="L641" t="str">
            <v/>
          </cell>
        </row>
        <row r="642">
          <cell r="B642" t="str">
            <v>EBITA / Revenues</v>
          </cell>
          <cell r="I642">
            <v>3.691506484646373E-2</v>
          </cell>
          <cell r="J642">
            <v>1.7656693361531507E-2</v>
          </cell>
          <cell r="K642">
            <v>3.1349858270491665E-2</v>
          </cell>
          <cell r="L642">
            <v>2.8508420959952607E-2</v>
          </cell>
        </row>
        <row r="643">
          <cell r="B643" t="str">
            <v>COGS / Revenues</v>
          </cell>
          <cell r="I643">
            <v>0.71809030980599453</v>
          </cell>
          <cell r="J643">
            <v>0.71488193665316946</v>
          </cell>
          <cell r="K643">
            <v>0.710442729910986</v>
          </cell>
          <cell r="L643">
            <v>0.71435770064750936</v>
          </cell>
        </row>
        <row r="644">
          <cell r="B644" t="str">
            <v>SG&amp;A / Revenues</v>
          </cell>
          <cell r="I644">
            <v>0.23076896512676065</v>
          </cell>
          <cell r="J644">
            <v>0.24872290535363903</v>
          </cell>
          <cell r="K644">
            <v>0.23752238101564277</v>
          </cell>
          <cell r="L644">
            <v>0.23914933381297551</v>
          </cell>
        </row>
        <row r="645">
          <cell r="B645" t="str">
            <v>Other Operating Expenses / Revenues</v>
          </cell>
          <cell r="I645">
            <v>0</v>
          </cell>
          <cell r="J645">
            <v>0</v>
          </cell>
          <cell r="K645">
            <v>0</v>
          </cell>
          <cell r="L645">
            <v>0</v>
          </cell>
        </row>
        <row r="646">
          <cell r="B646" t="str">
            <v>Depreciation/ Revenues</v>
          </cell>
          <cell r="I646">
            <v>1.4225660220781032E-2</v>
          </cell>
          <cell r="J646">
            <v>1.873846463165996E-2</v>
          </cell>
          <cell r="K646">
            <v>2.0685030802879607E-2</v>
          </cell>
          <cell r="L646">
            <v>1.7984544579562632E-2</v>
          </cell>
        </row>
        <row r="647">
          <cell r="I647" t="str">
            <v/>
          </cell>
          <cell r="J647" t="str">
            <v/>
          </cell>
          <cell r="K647" t="str">
            <v/>
          </cell>
          <cell r="L647" t="str">
            <v/>
          </cell>
        </row>
        <row r="648">
          <cell r="B648" t="str">
            <v>Revenues / Invested Capital</v>
          </cell>
          <cell r="I648">
            <v>3.2119570655968497</v>
          </cell>
          <cell r="J648">
            <v>3.0458074534850628</v>
          </cell>
          <cell r="K648">
            <v>2.8459362591853181</v>
          </cell>
          <cell r="L648">
            <v>3.0216755167539642</v>
          </cell>
        </row>
        <row r="649">
          <cell r="B649" t="str">
            <v>Operating Working Capital / Revs</v>
          </cell>
          <cell r="I649">
            <v>2.8870977825569841E-2</v>
          </cell>
          <cell r="J649">
            <v>3.6744860510076353E-2</v>
          </cell>
          <cell r="K649">
            <v>4.8452785850429836E-2</v>
          </cell>
          <cell r="L649">
            <v>3.8313675416734888E-2</v>
          </cell>
        </row>
        <row r="650">
          <cell r="B650" t="str">
            <v>Net PPE / Revs</v>
          </cell>
          <cell r="I650">
            <v>0.30398366531698762</v>
          </cell>
          <cell r="J650">
            <v>0.30614126847798262</v>
          </cell>
          <cell r="K650">
            <v>0.3061150430384274</v>
          </cell>
          <cell r="L650">
            <v>0.30544875794835863</v>
          </cell>
        </row>
        <row r="651">
          <cell r="B651" t="str">
            <v>Other assets / Revs</v>
          </cell>
          <cell r="I651">
            <v>-2.5845141568775796E-2</v>
          </cell>
          <cell r="J651">
            <v>-1.525203760204066E-2</v>
          </cell>
          <cell r="K651">
            <v>-3.1896148573660687E-3</v>
          </cell>
          <cell r="L651">
            <v>-1.4421506333364252E-2</v>
          </cell>
        </row>
        <row r="652">
          <cell r="B652" t="str">
            <v>Goodwill / Revs</v>
          </cell>
          <cell r="I652">
            <v>4.3271631378865045E-3</v>
          </cell>
          <cell r="J652">
            <v>6.8607174700696411E-4</v>
          </cell>
          <cell r="K652">
            <v>0</v>
          </cell>
          <cell r="L652">
            <v>1.601291765559152E-3</v>
          </cell>
        </row>
        <row r="657">
          <cell r="B657" t="str">
            <v>ROIC</v>
          </cell>
          <cell r="I657">
            <v>8.7965423008335542E-2</v>
          </cell>
          <cell r="J657">
            <v>3.6934039942116003E-3</v>
          </cell>
          <cell r="K657">
            <v>5.9425106554427697E-2</v>
          </cell>
          <cell r="L657">
            <v>6.5009561574204747E-2</v>
          </cell>
          <cell r="M657">
            <v>6.1349601531336881E-2</v>
          </cell>
          <cell r="N657">
            <v>5.4740490553955773E-2</v>
          </cell>
        </row>
        <row r="658">
          <cell r="I658" t="str">
            <v>=</v>
          </cell>
          <cell r="J658" t="str">
            <v>=</v>
          </cell>
          <cell r="K658" t="str">
            <v>=</v>
          </cell>
          <cell r="L658" t="str">
            <v>=</v>
          </cell>
          <cell r="M658" t="str">
            <v>=</v>
          </cell>
        </row>
        <row r="659">
          <cell r="B659" t="str">
            <v>PreTax ROIC</v>
          </cell>
          <cell r="I659">
            <v>0.11856960336056507</v>
          </cell>
          <cell r="J659">
            <v>5.3778888244452885E-2</v>
          </cell>
          <cell r="K659">
            <v>8.9219698372312944E-2</v>
          </cell>
          <cell r="L659">
            <v>0.10419531330063637</v>
          </cell>
          <cell r="M659">
            <v>9.5631628146738659E-2</v>
          </cell>
          <cell r="N659">
            <v>9.154822409136068E-2</v>
          </cell>
        </row>
        <row r="660">
          <cell r="B660" t="str">
            <v>Cash Tax Rate on EBITA</v>
          </cell>
          <cell r="I660">
            <v>0.25811151833884044</v>
          </cell>
          <cell r="J660">
            <v>0.93132241824295126</v>
          </cell>
          <cell r="K660">
            <v>0.33394634101488108</v>
          </cell>
          <cell r="L660">
            <v>0.37607979174042466</v>
          </cell>
          <cell r="M660">
            <v>0.3584800058281859</v>
          </cell>
          <cell r="N660">
            <v>0.40205841132071085</v>
          </cell>
        </row>
        <row r="661">
          <cell r="I661" t="str">
            <v/>
          </cell>
          <cell r="J661" t="str">
            <v/>
          </cell>
          <cell r="K661" t="str">
            <v/>
          </cell>
          <cell r="L661" t="str">
            <v/>
          </cell>
        </row>
        <row r="662">
          <cell r="B662" t="str">
            <v>EBITA / Revenues</v>
          </cell>
          <cell r="I662">
            <v>3.691506484646373E-2</v>
          </cell>
          <cell r="J662">
            <v>1.7656693361531507E-2</v>
          </cell>
          <cell r="K662">
            <v>3.1349858270491665E-2</v>
          </cell>
          <cell r="L662">
            <v>3.384259343441838E-2</v>
          </cell>
          <cell r="M662">
            <v>2.9997776141742444E-2</v>
          </cell>
          <cell r="N662">
            <v>2.9874714008534954E-2</v>
          </cell>
        </row>
        <row r="663">
          <cell r="B663" t="str">
            <v>COGS / Revenues</v>
          </cell>
          <cell r="I663">
            <v>0.71809030980599453</v>
          </cell>
          <cell r="J663">
            <v>0.71488193665316946</v>
          </cell>
          <cell r="K663">
            <v>0.710442729910986</v>
          </cell>
          <cell r="L663">
            <v>0.70961420962579824</v>
          </cell>
          <cell r="M663">
            <v>0.72712263979945402</v>
          </cell>
          <cell r="N663">
            <v>0.71589885940838816</v>
          </cell>
        </row>
        <row r="664">
          <cell r="B664" t="str">
            <v>SG&amp;A / Revenues</v>
          </cell>
          <cell r="I664">
            <v>0.23076896512676065</v>
          </cell>
          <cell r="J664">
            <v>0.24872290535363903</v>
          </cell>
          <cell r="K664">
            <v>0.23752238101564277</v>
          </cell>
          <cell r="L664">
            <v>0.23227968394428436</v>
          </cell>
          <cell r="M664">
            <v>0.22084748789817069</v>
          </cell>
          <cell r="N664">
            <v>0.23418476002863373</v>
          </cell>
        </row>
        <row r="665">
          <cell r="B665" t="str">
            <v>Other Operating Expenses / Revenues</v>
          </cell>
          <cell r="I665">
            <v>0</v>
          </cell>
          <cell r="J665">
            <v>0</v>
          </cell>
          <cell r="K665">
            <v>0</v>
          </cell>
          <cell r="L665">
            <v>0</v>
          </cell>
          <cell r="M665">
            <v>0</v>
          </cell>
          <cell r="N665">
            <v>0</v>
          </cell>
        </row>
        <row r="666">
          <cell r="B666" t="str">
            <v>Depreciation/ Revenues</v>
          </cell>
          <cell r="I666">
            <v>1.4225660220781032E-2</v>
          </cell>
          <cell r="J666">
            <v>1.873846463165996E-2</v>
          </cell>
          <cell r="K666">
            <v>2.0685030802879607E-2</v>
          </cell>
          <cell r="L666">
            <v>2.4263512995499021E-2</v>
          </cell>
          <cell r="M666">
            <v>2.2032096160632859E-2</v>
          </cell>
          <cell r="N666">
            <v>2.0041666554443394E-2</v>
          </cell>
        </row>
        <row r="667">
          <cell r="I667" t="str">
            <v/>
          </cell>
          <cell r="J667" t="str">
            <v/>
          </cell>
          <cell r="K667" t="str">
            <v/>
          </cell>
          <cell r="L667" t="str">
            <v/>
          </cell>
        </row>
        <row r="668">
          <cell r="B668" t="str">
            <v>Revenues / Invested Capital</v>
          </cell>
          <cell r="I668">
            <v>3.2119570655968497</v>
          </cell>
          <cell r="J668">
            <v>3.0458074534850628</v>
          </cell>
          <cell r="K668">
            <v>2.8459362591853181</v>
          </cell>
          <cell r="L668">
            <v>3.0788217664982001</v>
          </cell>
          <cell r="M668">
            <v>3.187957257060317</v>
          </cell>
          <cell r="N668">
            <v>3.0644050371563765</v>
          </cell>
        </row>
        <row r="669">
          <cell r="B669" t="str">
            <v>Operating Working Capital / Revs</v>
          </cell>
          <cell r="I669">
            <v>2.8870977825569841E-2</v>
          </cell>
          <cell r="J669">
            <v>3.6744860510076353E-2</v>
          </cell>
          <cell r="K669">
            <v>4.8452785850429836E-2</v>
          </cell>
          <cell r="L669">
            <v>4.5157753306248008E-2</v>
          </cell>
          <cell r="M669">
            <v>4.0853704718659657E-2</v>
          </cell>
          <cell r="N669">
            <v>4.018977796735726E-2</v>
          </cell>
        </row>
        <row r="670">
          <cell r="B670" t="str">
            <v>Net PPE / Revs</v>
          </cell>
          <cell r="I670">
            <v>0.30398366531698762</v>
          </cell>
          <cell r="J670">
            <v>0.30614126847798262</v>
          </cell>
          <cell r="K670">
            <v>0.3061150430384274</v>
          </cell>
          <cell r="L670">
            <v>0.28276684790490014</v>
          </cell>
          <cell r="M670">
            <v>0.2768227124823931</v>
          </cell>
          <cell r="N670">
            <v>0.29527807206004153</v>
          </cell>
        </row>
        <row r="671">
          <cell r="B671" t="str">
            <v>Other assets / Revs</v>
          </cell>
          <cell r="I671">
            <v>-2.5845141568775796E-2</v>
          </cell>
          <cell r="J671">
            <v>-1.525203760204066E-2</v>
          </cell>
          <cell r="K671">
            <v>-3.1896148573660687E-3</v>
          </cell>
          <cell r="L671">
            <v>-3.125026620189163E-3</v>
          </cell>
          <cell r="M671">
            <v>-3.9959254738452269E-3</v>
          </cell>
          <cell r="N671">
            <v>-1.010558533919402E-2</v>
          </cell>
        </row>
        <row r="672">
          <cell r="B672" t="str">
            <v>Goodwill / Revs</v>
          </cell>
          <cell r="I672">
            <v>4.3271631378865045E-3</v>
          </cell>
          <cell r="J672">
            <v>6.8607174700696411E-4</v>
          </cell>
          <cell r="K672">
            <v>0</v>
          </cell>
          <cell r="L672">
            <v>0</v>
          </cell>
          <cell r="M672">
            <v>0</v>
          </cell>
          <cell r="N672">
            <v>9.6535449883091979E-4</v>
          </cell>
        </row>
      </sheetData>
      <sheetData sheetId="68" refreshError="1">
        <row r="14">
          <cell r="B14" t="str">
            <v>Net Sales</v>
          </cell>
          <cell r="I14">
            <v>2060.9760000000001</v>
          </cell>
          <cell r="J14">
            <v>2004.9470000000001</v>
          </cell>
          <cell r="K14">
            <v>1867.492</v>
          </cell>
          <cell r="L14">
            <v>1818.816</v>
          </cell>
          <cell r="M14">
            <v>1753.2460000000001</v>
          </cell>
          <cell r="N14">
            <v>1646.4349999999999</v>
          </cell>
          <cell r="O14">
            <v>1556.663</v>
          </cell>
          <cell r="P14">
            <v>1441.09</v>
          </cell>
          <cell r="Q14">
            <v>1289.1949999999999</v>
          </cell>
          <cell r="R14">
            <v>1294.3320000000001</v>
          </cell>
        </row>
        <row r="595">
          <cell r="B595" t="str">
            <v>Risk Free Rate</v>
          </cell>
          <cell r="D595">
            <v>5.2499999999999998E-2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-0.14599999999999999</v>
          </cell>
          <cell r="I597">
            <v>-5.6000000000000001E-2</v>
          </cell>
          <cell r="J597">
            <v>0.26100000000000001</v>
          </cell>
          <cell r="K597">
            <v>0.33100000000000002</v>
          </cell>
          <cell r="L597">
            <v>0.55700000000000005</v>
          </cell>
          <cell r="M597">
            <v>0.65200000000000002</v>
          </cell>
          <cell r="N597">
            <v>0.34100000000000003</v>
          </cell>
          <cell r="O597">
            <v>2.5819999999999999</v>
          </cell>
          <cell r="P597">
            <v>3.5819999999999999</v>
          </cell>
          <cell r="Q597">
            <v>4.5819999999999999</v>
          </cell>
        </row>
        <row r="599">
          <cell r="B599" t="str">
            <v>Market Capitalization</v>
          </cell>
          <cell r="D599">
            <v>816.63199999999995</v>
          </cell>
          <cell r="I599">
            <v>1597.1865970500003</v>
          </cell>
          <cell r="J599">
            <v>1813.5967800000003</v>
          </cell>
          <cell r="K599">
            <v>1623.2582800000002</v>
          </cell>
          <cell r="L599">
            <v>1462.0238500000003</v>
          </cell>
          <cell r="M599">
            <v>1340.0524125000002</v>
          </cell>
          <cell r="N599">
            <v>1201.5747650000001</v>
          </cell>
          <cell r="O599">
            <v>1049.0404025</v>
          </cell>
          <cell r="P599">
            <v>1182.50307</v>
          </cell>
          <cell r="Q599">
            <v>1145.0971537500002</v>
          </cell>
        </row>
        <row r="600">
          <cell r="B600" t="str">
            <v>Total Debt</v>
          </cell>
          <cell r="D600">
            <v>1E-3</v>
          </cell>
          <cell r="I600">
            <v>1E-3</v>
          </cell>
          <cell r="J600">
            <v>1E-3</v>
          </cell>
          <cell r="K600">
            <v>1E-3</v>
          </cell>
          <cell r="L600">
            <v>1E-3</v>
          </cell>
          <cell r="M600">
            <v>1E-3</v>
          </cell>
          <cell r="N600">
            <v>1E-3</v>
          </cell>
          <cell r="O600">
            <v>1E-3</v>
          </cell>
          <cell r="P600">
            <v>1E-3</v>
          </cell>
          <cell r="Q600">
            <v>1E-3</v>
          </cell>
        </row>
        <row r="601">
          <cell r="B601" t="str">
            <v>Total Value</v>
          </cell>
          <cell r="D601">
            <v>816.63299999999992</v>
          </cell>
          <cell r="I601">
            <v>1597.1875970500002</v>
          </cell>
          <cell r="J601">
            <v>1813.5977800000003</v>
          </cell>
          <cell r="K601">
            <v>1623.2592800000002</v>
          </cell>
          <cell r="L601">
            <v>1462.0248500000002</v>
          </cell>
          <cell r="M601">
            <v>1340.0534125000001</v>
          </cell>
          <cell r="N601">
            <v>1201.575765</v>
          </cell>
          <cell r="O601">
            <v>1049.0414025</v>
          </cell>
          <cell r="P601">
            <v>1182.50407</v>
          </cell>
          <cell r="Q601">
            <v>1145.0981537500002</v>
          </cell>
        </row>
        <row r="603">
          <cell r="B603" t="str">
            <v>Ke</v>
          </cell>
          <cell r="D603">
            <v>4.5199999999999997E-2</v>
          </cell>
          <cell r="I603">
            <v>4.8199999999999993E-2</v>
          </cell>
          <cell r="J603">
            <v>7.7350000000000002E-2</v>
          </cell>
          <cell r="K603">
            <v>6.3850000000000004E-2</v>
          </cell>
          <cell r="L603">
            <v>8.5650000000000004E-2</v>
          </cell>
          <cell r="M603">
            <v>9.6700000000000008E-2</v>
          </cell>
          <cell r="N603">
            <v>8.115E-2</v>
          </cell>
          <cell r="O603">
            <v>0.19319999999999998</v>
          </cell>
          <cell r="P603">
            <v>0.24320000000000003</v>
          </cell>
          <cell r="Q603">
            <v>0.29320000000000002</v>
          </cell>
        </row>
        <row r="604">
          <cell r="B604" t="str">
            <v>Kd</v>
          </cell>
          <cell r="D604">
            <v>0.08</v>
          </cell>
          <cell r="I604">
            <v>0.08</v>
          </cell>
          <cell r="J604">
            <v>0.08</v>
          </cell>
          <cell r="K604">
            <v>0.08</v>
          </cell>
          <cell r="L604">
            <v>0.08</v>
          </cell>
          <cell r="M604">
            <v>0.08</v>
          </cell>
          <cell r="N604">
            <v>0.08</v>
          </cell>
          <cell r="O604">
            <v>0.08</v>
          </cell>
          <cell r="P604">
            <v>0.08</v>
          </cell>
          <cell r="Q604">
            <v>0.08</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4.5200003428712769E-2</v>
          </cell>
          <cell r="I607">
            <v>4.8199999874779888E-2</v>
          </cell>
          <cell r="J607">
            <v>7.7349983816698317E-2</v>
          </cell>
          <cell r="K607">
            <v>6.384999023569421E-2</v>
          </cell>
          <cell r="L607">
            <v>8.5649974248043728E-2</v>
          </cell>
          <cell r="M607">
            <v>9.6699963658165008E-2</v>
          </cell>
          <cell r="N607">
            <v>8.1149972411227858E-2</v>
          </cell>
          <cell r="O607">
            <v>0.19319986158792241</v>
          </cell>
          <cell r="P607">
            <v>0.24319983492657241</v>
          </cell>
          <cell r="Q607">
            <v>0.29319978586988443</v>
          </cell>
        </row>
      </sheetData>
      <sheetData sheetId="69" refreshError="1">
        <row r="82">
          <cell r="Z82" t="str">
            <v>Mid-Year ROIC w/o GW</v>
          </cell>
          <cell r="AD82">
            <v>9.216122691610952E-2</v>
          </cell>
          <cell r="AE82">
            <v>0.10193754431563398</v>
          </cell>
          <cell r="AF82">
            <v>9.3073777275379202E-2</v>
          </cell>
          <cell r="AG82">
            <v>0.11204555659024215</v>
          </cell>
          <cell r="AH82">
            <v>0.13460278015924693</v>
          </cell>
          <cell r="AI82">
            <v>0.25547015037457332</v>
          </cell>
        </row>
        <row r="83">
          <cell r="Z83" t="str">
            <v>Mid-Year ROIC w/  NGW</v>
          </cell>
          <cell r="AD83">
            <v>9.115957722009628E-2</v>
          </cell>
          <cell r="AE83">
            <v>0.10079155708456522</v>
          </cell>
          <cell r="AF83">
            <v>9.3073777275379202E-2</v>
          </cell>
          <cell r="AG83">
            <v>0.11204555659024215</v>
          </cell>
          <cell r="AH83">
            <v>0.13460278015924693</v>
          </cell>
          <cell r="AI83">
            <v>0.25547015037457332</v>
          </cell>
        </row>
        <row r="84">
          <cell r="Z84" t="str">
            <v>Mid-Year ROIC w/ GW</v>
          </cell>
          <cell r="AD84">
            <v>9.115957722009628E-2</v>
          </cell>
          <cell r="AE84">
            <v>0.10079155708456522</v>
          </cell>
          <cell r="AF84">
            <v>9.3073777275379202E-2</v>
          </cell>
          <cell r="AG84">
            <v>0.11204555659024215</v>
          </cell>
          <cell r="AH84">
            <v>0.13460278015924693</v>
          </cell>
          <cell r="AI84">
            <v>0.25547015037457332</v>
          </cell>
        </row>
      </sheetData>
      <sheetData sheetId="70" refreshError="1">
        <row r="637">
          <cell r="B637" t="str">
            <v>ROIC</v>
          </cell>
          <cell r="I637">
            <v>9.1159577220096238E-2</v>
          </cell>
          <cell r="J637">
            <v>0.10079155708456526</v>
          </cell>
          <cell r="K637">
            <v>9.3094259233364021E-2</v>
          </cell>
          <cell r="L637">
            <v>9.500675103819721E-2</v>
          </cell>
        </row>
        <row r="639">
          <cell r="B639" t="str">
            <v>PreTax ROIC</v>
          </cell>
          <cell r="I639">
            <v>0.14152005813571208</v>
          </cell>
          <cell r="J639">
            <v>0.15476987642011922</v>
          </cell>
          <cell r="K639">
            <v>0.14367950653439793</v>
          </cell>
          <cell r="L639">
            <v>0.14665317530530744</v>
          </cell>
        </row>
        <row r="640">
          <cell r="B640" t="str">
            <v>Cash Tax Rate on EBITA</v>
          </cell>
          <cell r="I640">
            <v>0.35585401517657766</v>
          </cell>
          <cell r="J640">
            <v>0.34876502187693859</v>
          </cell>
          <cell r="K640">
            <v>0.3520700239106363</v>
          </cell>
          <cell r="L640">
            <v>0.35216710555084124</v>
          </cell>
        </row>
        <row r="641">
          <cell r="I641" t="str">
            <v/>
          </cell>
          <cell r="J641" t="str">
            <v/>
          </cell>
          <cell r="K641" t="str">
            <v/>
          </cell>
          <cell r="L641" t="str">
            <v/>
          </cell>
        </row>
        <row r="642">
          <cell r="B642" t="str">
            <v>EBITA / Revenues</v>
          </cell>
          <cell r="I642">
            <v>5.1286108326120967E-2</v>
          </cell>
          <cell r="J642">
            <v>5.5739135031877433E-2</v>
          </cell>
          <cell r="K642">
            <v>5.2442478081174922E-2</v>
          </cell>
          <cell r="L642">
            <v>5.3154778190142193E-2</v>
          </cell>
        </row>
        <row r="643">
          <cell r="B643" t="str">
            <v>COGS / Revenues</v>
          </cell>
          <cell r="I643">
            <v>0.71192578886417246</v>
          </cell>
          <cell r="J643">
            <v>0.72326051511586087</v>
          </cell>
          <cell r="K643">
            <v>0.72315115984343703</v>
          </cell>
          <cell r="L643">
            <v>0.71928897109480239</v>
          </cell>
        </row>
        <row r="644">
          <cell r="B644" t="str">
            <v>SG&amp;A / Revenues</v>
          </cell>
          <cell r="I644">
            <v>0.21535699444163239</v>
          </cell>
          <cell r="J644">
            <v>0.20050255115733362</v>
          </cell>
          <cell r="K644">
            <v>0.20364643378653866</v>
          </cell>
          <cell r="L644">
            <v>0.20665176316446282</v>
          </cell>
        </row>
        <row r="645">
          <cell r="B645" t="str">
            <v>Other Operating Expenses / Revenues</v>
          </cell>
          <cell r="I645">
            <v>0</v>
          </cell>
          <cell r="J645">
            <v>0</v>
          </cell>
          <cell r="K645">
            <v>0</v>
          </cell>
          <cell r="L645">
            <v>0</v>
          </cell>
        </row>
        <row r="646">
          <cell r="B646" t="str">
            <v>Depreciation/ Revenues</v>
          </cell>
          <cell r="I646">
            <v>2.1431108368074152E-2</v>
          </cell>
          <cell r="J646">
            <v>2.0497798694928095E-2</v>
          </cell>
          <cell r="K646">
            <v>2.0759928288849434E-2</v>
          </cell>
          <cell r="L646">
            <v>2.0904487550592703E-2</v>
          </cell>
        </row>
        <row r="647">
          <cell r="I647" t="str">
            <v/>
          </cell>
          <cell r="J647" t="str">
            <v/>
          </cell>
          <cell r="K647" t="str">
            <v/>
          </cell>
          <cell r="L647" t="str">
            <v/>
          </cell>
        </row>
        <row r="648">
          <cell r="B648" t="str">
            <v>Revenues / Invested Capital</v>
          </cell>
          <cell r="I648">
            <v>2.7594228291958993</v>
          </cell>
          <cell r="J648">
            <v>2.776682421275567</v>
          </cell>
          <cell r="K648">
            <v>2.7397543325850964</v>
          </cell>
          <cell r="L648">
            <v>2.7589838637028676</v>
          </cell>
        </row>
        <row r="649">
          <cell r="B649" t="str">
            <v>Operating Working Capital / Revs</v>
          </cell>
          <cell r="I649">
            <v>4.4579145783992538E-2</v>
          </cell>
          <cell r="J649">
            <v>4.559671633332199E-2</v>
          </cell>
          <cell r="K649">
            <v>4.9054561058097176E-2</v>
          </cell>
          <cell r="L649">
            <v>4.6331589737640594E-2</v>
          </cell>
        </row>
        <row r="650">
          <cell r="B650" t="str">
            <v>Net PPE / Revs</v>
          </cell>
          <cell r="I650">
            <v>0.30735271737511388</v>
          </cell>
          <cell r="J650">
            <v>0.30487322174987169</v>
          </cell>
          <cell r="K650">
            <v>0.30167895632117148</v>
          </cell>
          <cell r="L650">
            <v>0.30472910842588458</v>
          </cell>
        </row>
        <row r="651">
          <cell r="B651" t="str">
            <v>Other assets / Revs</v>
          </cell>
          <cell r="I651">
            <v>6.5240934392249107E-3</v>
          </cell>
          <cell r="J651">
            <v>5.62334066686052E-3</v>
          </cell>
          <cell r="K651">
            <v>1.4262711701040754E-2</v>
          </cell>
          <cell r="L651">
            <v>8.655386484848945E-3</v>
          </cell>
        </row>
        <row r="652">
          <cell r="B652" t="str">
            <v>Goodwill / Revs</v>
          </cell>
          <cell r="I652">
            <v>3.9386678932699848E-3</v>
          </cell>
          <cell r="J652">
            <v>4.048735452857357E-3</v>
          </cell>
          <cell r="K652">
            <v>0</v>
          </cell>
          <cell r="L652">
            <v>2.7361982938998871E-3</v>
          </cell>
        </row>
        <row r="657">
          <cell r="B657" t="str">
            <v>ROIC</v>
          </cell>
          <cell r="I657">
            <v>9.1159577220096238E-2</v>
          </cell>
          <cell r="J657">
            <v>0.10079155708456526</v>
          </cell>
          <cell r="K657">
            <v>9.3094259233364021E-2</v>
          </cell>
          <cell r="L657">
            <v>0.11207212721463822</v>
          </cell>
          <cell r="M657">
            <v>0.1346027801592469</v>
          </cell>
          <cell r="N657">
            <v>0.10493694995864498</v>
          </cell>
        </row>
        <row r="658">
          <cell r="I658" t="str">
            <v>=</v>
          </cell>
          <cell r="J658" t="str">
            <v>=</v>
          </cell>
          <cell r="K658" t="str">
            <v>=</v>
          </cell>
          <cell r="L658" t="str">
            <v>=</v>
          </cell>
          <cell r="M658" t="str">
            <v>=</v>
          </cell>
        </row>
        <row r="659">
          <cell r="B659" t="str">
            <v>PreTax ROIC</v>
          </cell>
          <cell r="I659">
            <v>0.14152005813571208</v>
          </cell>
          <cell r="J659">
            <v>0.15476987642011922</v>
          </cell>
          <cell r="K659">
            <v>0.14367950653439793</v>
          </cell>
          <cell r="L659">
            <v>0.16476540832791509</v>
          </cell>
          <cell r="M659">
            <v>0.18980565309133191</v>
          </cell>
          <cell r="N659">
            <v>0.15738356051350685</v>
          </cell>
        </row>
        <row r="660">
          <cell r="B660" t="str">
            <v>Cash Tax Rate on EBITA</v>
          </cell>
          <cell r="I660">
            <v>0.35585401517657766</v>
          </cell>
          <cell r="J660">
            <v>0.34876502187693859</v>
          </cell>
          <cell r="K660">
            <v>0.3520700239106363</v>
          </cell>
          <cell r="L660">
            <v>0.31980791143009224</v>
          </cell>
          <cell r="M660">
            <v>0.29083892936277361</v>
          </cell>
          <cell r="N660">
            <v>0.33324071703385327</v>
          </cell>
        </row>
        <row r="661">
          <cell r="I661" t="str">
            <v/>
          </cell>
          <cell r="J661" t="str">
            <v/>
          </cell>
          <cell r="K661" t="str">
            <v/>
          </cell>
          <cell r="L661" t="str">
            <v/>
          </cell>
        </row>
        <row r="662">
          <cell r="B662" t="str">
            <v>EBITA / Revenues</v>
          </cell>
          <cell r="I662">
            <v>5.1286108326120967E-2</v>
          </cell>
          <cell r="J662">
            <v>5.5739135031877433E-2</v>
          </cell>
          <cell r="K662">
            <v>5.2442478081174922E-2</v>
          </cell>
          <cell r="L662">
            <v>5.7300895623282423E-2</v>
          </cell>
          <cell r="M662">
            <v>6.1463147825132597E-2</v>
          </cell>
          <cell r="N662">
            <v>5.5480557375588949E-2</v>
          </cell>
        </row>
        <row r="663">
          <cell r="B663" t="str">
            <v>COGS / Revenues</v>
          </cell>
          <cell r="I663">
            <v>0.71192578886417246</v>
          </cell>
          <cell r="J663">
            <v>0.72326051511586087</v>
          </cell>
          <cell r="K663">
            <v>0.72315115984343703</v>
          </cell>
          <cell r="L663">
            <v>0.72152544283557318</v>
          </cell>
          <cell r="M663">
            <v>0.72020987340733367</v>
          </cell>
          <cell r="N663">
            <v>0.71988676317630429</v>
          </cell>
        </row>
        <row r="664">
          <cell r="B664" t="str">
            <v>SG&amp;A / Revenues</v>
          </cell>
          <cell r="I664">
            <v>0.21535699444163239</v>
          </cell>
          <cell r="J664">
            <v>0.20050255115733362</v>
          </cell>
          <cell r="K664">
            <v>0.20364643378653866</v>
          </cell>
          <cell r="L664">
            <v>0.20115274316526563</v>
          </cell>
          <cell r="M664">
            <v>0.20011966669894024</v>
          </cell>
          <cell r="N664">
            <v>0.20439474044391431</v>
          </cell>
        </row>
        <row r="665">
          <cell r="B665" t="str">
            <v>Other Operating Expenses / Revenues</v>
          </cell>
          <cell r="I665">
            <v>0</v>
          </cell>
          <cell r="J665">
            <v>0</v>
          </cell>
          <cell r="K665">
            <v>0</v>
          </cell>
          <cell r="L665">
            <v>0</v>
          </cell>
          <cell r="M665">
            <v>0</v>
          </cell>
          <cell r="N665">
            <v>0</v>
          </cell>
        </row>
        <row r="666">
          <cell r="B666" t="str">
            <v>Depreciation/ Revenues</v>
          </cell>
          <cell r="I666">
            <v>2.1431108368074152E-2</v>
          </cell>
          <cell r="J666">
            <v>2.0497798694928095E-2</v>
          </cell>
          <cell r="K666">
            <v>2.0759928288849434E-2</v>
          </cell>
          <cell r="L666">
            <v>2.0020918375878799E-2</v>
          </cell>
          <cell r="M666">
            <v>1.8207312068593561E-2</v>
          </cell>
          <cell r="N666">
            <v>2.0237939004192611E-2</v>
          </cell>
        </row>
        <row r="667">
          <cell r="I667" t="str">
            <v/>
          </cell>
          <cell r="J667" t="str">
            <v/>
          </cell>
          <cell r="K667" t="str">
            <v/>
          </cell>
          <cell r="L667" t="str">
            <v/>
          </cell>
        </row>
        <row r="668">
          <cell r="B668" t="str">
            <v>Revenues / Invested Capital</v>
          </cell>
          <cell r="I668">
            <v>2.7594228291958993</v>
          </cell>
          <cell r="J668">
            <v>2.776682421275567</v>
          </cell>
          <cell r="K668">
            <v>2.7397543325850964</v>
          </cell>
          <cell r="L668">
            <v>2.8754421119548406</v>
          </cell>
          <cell r="M668">
            <v>3.0881212532645361</v>
          </cell>
          <cell r="N668">
            <v>2.8367335866520058</v>
          </cell>
        </row>
        <row r="669">
          <cell r="B669" t="str">
            <v>Operating Working Capital / Revs</v>
          </cell>
          <cell r="I669">
            <v>4.4579145783992538E-2</v>
          </cell>
          <cell r="J669">
            <v>4.559671633332199E-2</v>
          </cell>
          <cell r="K669">
            <v>4.9054561058097176E-2</v>
          </cell>
          <cell r="L669">
            <v>4.7532570780932239E-2</v>
          </cell>
          <cell r="M669">
            <v>3.8335179418749248E-2</v>
          </cell>
          <cell r="N669">
            <v>4.5086485376363471E-2</v>
          </cell>
        </row>
        <row r="670">
          <cell r="B670" t="str">
            <v>Net PPE / Revs</v>
          </cell>
          <cell r="I670">
            <v>0.30735271737511388</v>
          </cell>
          <cell r="J670">
            <v>0.30487322174987169</v>
          </cell>
          <cell r="K670">
            <v>0.30167895632117148</v>
          </cell>
          <cell r="L670">
            <v>0.28306127832563538</v>
          </cell>
          <cell r="M670">
            <v>0.26767191688181946</v>
          </cell>
          <cell r="N670">
            <v>0.29374805309141999</v>
          </cell>
        </row>
        <row r="671">
          <cell r="B671" t="str">
            <v>Other assets / Revs</v>
          </cell>
          <cell r="I671">
            <v>6.5240934392249107E-3</v>
          </cell>
          <cell r="J671">
            <v>5.62334066686052E-3</v>
          </cell>
          <cell r="K671">
            <v>1.4262711701040754E-2</v>
          </cell>
          <cell r="L671">
            <v>1.7178758049192441E-2</v>
          </cell>
          <cell r="M671">
            <v>1.7814385431365591E-2</v>
          </cell>
          <cell r="N671">
            <v>1.1975622054527091E-2</v>
          </cell>
        </row>
        <row r="672">
          <cell r="B672" t="str">
            <v>Goodwill / Revs</v>
          </cell>
          <cell r="I672">
            <v>3.9386678932699848E-3</v>
          </cell>
          <cell r="J672">
            <v>4.048735452857357E-3</v>
          </cell>
          <cell r="K672">
            <v>0</v>
          </cell>
          <cell r="L672">
            <v>0</v>
          </cell>
          <cell r="M672">
            <v>0</v>
          </cell>
          <cell r="N672">
            <v>1.7079626829879237E-3</v>
          </cell>
        </row>
      </sheetData>
      <sheetData sheetId="71" refreshError="1">
        <row r="14">
          <cell r="B14" t="str">
            <v>Net Sales</v>
          </cell>
          <cell r="I14">
            <v>191329</v>
          </cell>
          <cell r="J14">
            <v>165013</v>
          </cell>
          <cell r="K14">
            <v>137634</v>
          </cell>
          <cell r="L14">
            <v>117958</v>
          </cell>
          <cell r="M14">
            <v>104859</v>
          </cell>
          <cell r="N14">
            <v>93627</v>
          </cell>
          <cell r="O14">
            <v>82494</v>
          </cell>
          <cell r="P14">
            <v>67344.570000000007</v>
          </cell>
          <cell r="Q14">
            <v>55483.77</v>
          </cell>
          <cell r="R14">
            <v>43886.9</v>
          </cell>
        </row>
        <row r="595">
          <cell r="B595" t="str">
            <v>Risk Free Rate</v>
          </cell>
          <cell r="D595">
            <v>5.0999999999999997E-2</v>
          </cell>
          <cell r="I595">
            <v>5.0999999999999997E-2</v>
          </cell>
          <cell r="J595">
            <v>6.4299999999999996E-2</v>
          </cell>
          <cell r="K595">
            <v>4.7300000000000002E-2</v>
          </cell>
          <cell r="L595">
            <v>5.7799999999999997E-2</v>
          </cell>
          <cell r="M595">
            <v>6.4100000000000004E-2</v>
          </cell>
          <cell r="N595">
            <v>6.4100000000000004E-2</v>
          </cell>
          <cell r="O595">
            <v>6.4100000000000004E-2</v>
          </cell>
          <cell r="P595">
            <v>6.4100000000000004E-2</v>
          </cell>
          <cell r="Q595">
            <v>6.4100000000000004E-2</v>
          </cell>
        </row>
        <row r="596">
          <cell r="B596" t="str">
            <v>Market Risk Rate</v>
          </cell>
          <cell r="D596">
            <v>0.05</v>
          </cell>
          <cell r="I596">
            <v>0.05</v>
          </cell>
          <cell r="J596">
            <v>0.05</v>
          </cell>
          <cell r="K596">
            <v>0.05</v>
          </cell>
          <cell r="L596">
            <v>0.05</v>
          </cell>
          <cell r="M596">
            <v>0.05</v>
          </cell>
          <cell r="N596">
            <v>0.05</v>
          </cell>
          <cell r="O596">
            <v>0.05</v>
          </cell>
          <cell r="P596">
            <v>0.05</v>
          </cell>
          <cell r="Q596">
            <v>0.05</v>
          </cell>
        </row>
        <row r="597">
          <cell r="B597" t="str">
            <v>Beta</v>
          </cell>
          <cell r="D597">
            <v>0.93600000000000005</v>
          </cell>
          <cell r="I597">
            <v>0.90200000000000002</v>
          </cell>
          <cell r="J597">
            <v>0.91100000000000003</v>
          </cell>
          <cell r="K597">
            <v>0.88300000000000001</v>
          </cell>
          <cell r="L597">
            <v>1.0009999999999999</v>
          </cell>
          <cell r="M597">
            <v>0.752</v>
          </cell>
          <cell r="N597">
            <v>0.82499999999999996</v>
          </cell>
          <cell r="O597">
            <v>2.827</v>
          </cell>
          <cell r="P597">
            <v>3.827</v>
          </cell>
          <cell r="Q597">
            <v>4.827</v>
          </cell>
        </row>
        <row r="599">
          <cell r="B599" t="str">
            <v>Market Capitalization</v>
          </cell>
          <cell r="D599">
            <v>214829</v>
          </cell>
          <cell r="I599">
            <v>237468.75</v>
          </cell>
          <cell r="J599">
            <v>308090.125</v>
          </cell>
          <cell r="K599">
            <v>181118.11199999999</v>
          </cell>
          <cell r="L599">
            <v>90115.83</v>
          </cell>
          <cell r="M599">
            <v>51983.75</v>
          </cell>
          <cell r="N599">
            <v>51019.25</v>
          </cell>
          <cell r="O599">
            <v>48811.25</v>
          </cell>
          <cell r="P599">
            <v>57469.225000000006</v>
          </cell>
          <cell r="Q599">
            <v>73588.415999999997</v>
          </cell>
        </row>
        <row r="600">
          <cell r="B600" t="str">
            <v>Total Debt</v>
          </cell>
          <cell r="D600">
            <v>22316</v>
          </cell>
          <cell r="I600">
            <v>22316</v>
          </cell>
          <cell r="J600">
            <v>22082</v>
          </cell>
          <cell r="K600">
            <v>10613</v>
          </cell>
          <cell r="L600">
            <v>10815</v>
          </cell>
          <cell r="M600">
            <v>10634</v>
          </cell>
          <cell r="N600">
            <v>13398</v>
          </cell>
          <cell r="O600">
            <v>11591</v>
          </cell>
          <cell r="P600">
            <v>9606.3100000000013</v>
          </cell>
          <cell r="Q600">
            <v>6493.2139999999999</v>
          </cell>
        </row>
        <row r="601">
          <cell r="B601" t="str">
            <v>Total Value</v>
          </cell>
          <cell r="D601">
            <v>237145</v>
          </cell>
          <cell r="I601">
            <v>259784.75</v>
          </cell>
          <cell r="J601">
            <v>330172.125</v>
          </cell>
          <cell r="K601">
            <v>191731.11199999999</v>
          </cell>
          <cell r="L601">
            <v>100930.83</v>
          </cell>
          <cell r="M601">
            <v>62617.75</v>
          </cell>
          <cell r="N601">
            <v>64417.25</v>
          </cell>
          <cell r="O601">
            <v>60402.25</v>
          </cell>
          <cell r="P601">
            <v>67075.535000000003</v>
          </cell>
          <cell r="Q601">
            <v>80081.63</v>
          </cell>
        </row>
        <row r="603">
          <cell r="B603" t="str">
            <v>Kc</v>
          </cell>
          <cell r="D603">
            <v>9.7799999999999998E-2</v>
          </cell>
          <cell r="I603">
            <v>9.6099999999999991E-2</v>
          </cell>
          <cell r="J603">
            <v>0.10985</v>
          </cell>
          <cell r="K603">
            <v>9.1450000000000004E-2</v>
          </cell>
          <cell r="L603">
            <v>0.10785</v>
          </cell>
          <cell r="M603">
            <v>0.10170000000000001</v>
          </cell>
          <cell r="N603">
            <v>0.10535</v>
          </cell>
          <cell r="O603">
            <v>0.20545000000000002</v>
          </cell>
          <cell r="P603">
            <v>0.25545000000000001</v>
          </cell>
          <cell r="Q603">
            <v>0.30545</v>
          </cell>
        </row>
        <row r="604">
          <cell r="B604" t="str">
            <v>Kd</v>
          </cell>
          <cell r="D604">
            <v>6.1570173866284279E-2</v>
          </cell>
          <cell r="I604">
            <v>6.1570173866284279E-2</v>
          </cell>
          <cell r="J604">
            <v>4.628203967031972E-2</v>
          </cell>
          <cell r="K604">
            <v>7.5096579666446811E-2</v>
          </cell>
          <cell r="L604">
            <v>7.2491909385113268E-2</v>
          </cell>
          <cell r="M604">
            <v>7.9462102689486558E-2</v>
          </cell>
          <cell r="N604">
            <v>6.6278549037169732E-2</v>
          </cell>
          <cell r="O604">
            <v>6.0909326201363127E-2</v>
          </cell>
          <cell r="P604">
            <v>5.38193122284642E-2</v>
          </cell>
          <cell r="Q604">
            <v>4.9697727933822287E-2</v>
          </cell>
        </row>
        <row r="605">
          <cell r="B605" t="str">
            <v>Tax Rate</v>
          </cell>
          <cell r="D605">
            <v>0.4</v>
          </cell>
          <cell r="I605">
            <v>0.4</v>
          </cell>
          <cell r="J605">
            <v>0.4</v>
          </cell>
          <cell r="K605">
            <v>0.4</v>
          </cell>
          <cell r="L605">
            <v>0.4</v>
          </cell>
          <cell r="M605">
            <v>0.4</v>
          </cell>
          <cell r="N605">
            <v>0.4</v>
          </cell>
          <cell r="O605">
            <v>0.4</v>
          </cell>
          <cell r="P605">
            <v>0.4</v>
          </cell>
          <cell r="Q605">
            <v>0.4</v>
          </cell>
        </row>
        <row r="607">
          <cell r="B607" t="str">
            <v>WACC</v>
          </cell>
          <cell r="D607">
            <v>9.2073103797254849E-2</v>
          </cell>
          <cell r="I607">
            <v>9.1018225184503698E-2</v>
          </cell>
          <cell r="J607">
            <v>0.10436041574148636</v>
          </cell>
          <cell r="K607">
            <v>8.8882034661124792E-2</v>
          </cell>
          <cell r="L607">
            <v>0.100954210576689</v>
          </cell>
          <cell r="M607">
            <v>9.2525639694814976E-2</v>
          </cell>
          <cell r="N607">
            <v>9.1709565178581823E-2</v>
          </cell>
          <cell r="O607">
            <v>0.17303778108431395</v>
          </cell>
          <cell r="P607">
            <v>0.22349007763563947</v>
          </cell>
          <cell r="Q607">
            <v>0.28310113638886786</v>
          </cell>
        </row>
      </sheetData>
      <sheetData sheetId="72" refreshError="1">
        <row r="82">
          <cell r="Z82" t="str">
            <v>Mid-Year ROIC w/o GW</v>
          </cell>
          <cell r="AD82">
            <v>0.1476088763757554</v>
          </cell>
          <cell r="AE82">
            <v>0.14351866984208317</v>
          </cell>
          <cell r="AF82">
            <v>0.12277517176975758</v>
          </cell>
          <cell r="AG82">
            <v>0.11865694295751787</v>
          </cell>
          <cell r="AH82">
            <v>9.075396021103542E-2</v>
          </cell>
          <cell r="AI82">
            <v>0.20689990133746947</v>
          </cell>
        </row>
        <row r="83">
          <cell r="Z83" t="str">
            <v>Mid-Year ROIC w/  NGW</v>
          </cell>
          <cell r="AD83">
            <v>0.12366113021648252</v>
          </cell>
          <cell r="AE83">
            <v>0.12861519338810581</v>
          </cell>
          <cell r="AF83">
            <v>0.12277517176975758</v>
          </cell>
          <cell r="AG83">
            <v>0.11865694295751787</v>
          </cell>
          <cell r="AH83">
            <v>9.075396021103542E-2</v>
          </cell>
          <cell r="AI83">
            <v>0.20689990133746947</v>
          </cell>
        </row>
        <row r="84">
          <cell r="Z84" t="str">
            <v>Mid-Year ROIC w/ GW</v>
          </cell>
          <cell r="AD84">
            <v>0.12366113021648252</v>
          </cell>
          <cell r="AE84">
            <v>0.12861519338810581</v>
          </cell>
          <cell r="AF84">
            <v>0.12277517176975758</v>
          </cell>
          <cell r="AG84">
            <v>0.11865694295751787</v>
          </cell>
          <cell r="AH84">
            <v>9.075396021103542E-2</v>
          </cell>
          <cell r="AI84">
            <v>0.20689990133746947</v>
          </cell>
        </row>
      </sheetData>
      <sheetData sheetId="73" refreshError="1">
        <row r="637">
          <cell r="B637" t="str">
            <v>ROIC</v>
          </cell>
          <cell r="I637">
            <v>0.12366113021648252</v>
          </cell>
          <cell r="J637">
            <v>0.12861519338810587</v>
          </cell>
          <cell r="K637">
            <v>0.12277517176975755</v>
          </cell>
          <cell r="L637">
            <v>0.12504970264426493</v>
          </cell>
        </row>
        <row r="639">
          <cell r="B639" t="str">
            <v>PreTax ROIC</v>
          </cell>
          <cell r="I639">
            <v>0.18200547514260848</v>
          </cell>
          <cell r="J639">
            <v>0.19699691680295195</v>
          </cell>
          <cell r="K639">
            <v>0.19537448868146745</v>
          </cell>
          <cell r="L639">
            <v>0.19040668872449254</v>
          </cell>
        </row>
        <row r="640">
          <cell r="B640" t="str">
            <v>Cash Tax Rate on EBITA</v>
          </cell>
          <cell r="I640">
            <v>0.32056368018825182</v>
          </cell>
          <cell r="J640">
            <v>0.34712077998279312</v>
          </cell>
          <cell r="K640">
            <v>0.37159056641255545</v>
          </cell>
          <cell r="L640">
            <v>0.34324942321115309</v>
          </cell>
        </row>
        <row r="641">
          <cell r="I641" t="str">
            <v/>
          </cell>
          <cell r="J641" t="str">
            <v/>
          </cell>
          <cell r="K641" t="str">
            <v/>
          </cell>
          <cell r="L641" t="str">
            <v/>
          </cell>
        </row>
        <row r="642">
          <cell r="B642" t="str">
            <v>EBITA / Revenues</v>
          </cell>
          <cell r="I642">
            <v>5.409304041358752E-2</v>
          </cell>
          <cell r="J642">
            <v>5.3987121484315864E-2</v>
          </cell>
          <cell r="K642">
            <v>5.1349525373352363E-2</v>
          </cell>
          <cell r="L642">
            <v>5.3293246599062864E-2</v>
          </cell>
        </row>
        <row r="643">
          <cell r="B643" t="str">
            <v>COGS / Revenues</v>
          </cell>
          <cell r="I643">
            <v>0.78280866988276743</v>
          </cell>
          <cell r="J643">
            <v>0.77138770884718177</v>
          </cell>
          <cell r="K643">
            <v>0.77635613293226968</v>
          </cell>
          <cell r="L643">
            <v>0.77719565323011641</v>
          </cell>
        </row>
        <row r="644">
          <cell r="B644" t="str">
            <v>SG&amp;A / Revenues</v>
          </cell>
          <cell r="I644">
            <v>0.15062239739249519</v>
          </cell>
          <cell r="J644">
            <v>0.16251703273383664</v>
          </cell>
          <cell r="K644">
            <v>0.16085207719883948</v>
          </cell>
          <cell r="L644">
            <v>0.15744605119763386</v>
          </cell>
        </row>
        <row r="645">
          <cell r="B645" t="str">
            <v>Other Operating Expenses / Revenues</v>
          </cell>
          <cell r="I645">
            <v>0</v>
          </cell>
          <cell r="J645">
            <v>0</v>
          </cell>
          <cell r="K645">
            <v>0</v>
          </cell>
          <cell r="L645">
            <v>0</v>
          </cell>
        </row>
        <row r="646">
          <cell r="B646" t="str">
            <v>Depreciation/ Revenues</v>
          </cell>
          <cell r="I646">
            <v>1.2475892311149903E-2</v>
          </cell>
          <cell r="J646">
            <v>1.2108136934665753E-2</v>
          </cell>
          <cell r="K646">
            <v>1.1442264495538512E-2</v>
          </cell>
          <cell r="L646">
            <v>1.2065048973186851E-2</v>
          </cell>
        </row>
        <row r="647">
          <cell r="I647" t="str">
            <v/>
          </cell>
          <cell r="J647" t="str">
            <v/>
          </cell>
          <cell r="K647" t="str">
            <v/>
          </cell>
          <cell r="L647" t="str">
            <v/>
          </cell>
        </row>
        <row r="648">
          <cell r="B648" t="str">
            <v>Revenues / Invested Capital</v>
          </cell>
          <cell r="I648">
            <v>3.3646745265383697</v>
          </cell>
          <cell r="J648">
            <v>3.6489612964488716</v>
          </cell>
          <cell r="K648">
            <v>3.8047963883003342</v>
          </cell>
          <cell r="L648">
            <v>3.5728108320546705</v>
          </cell>
        </row>
        <row r="649">
          <cell r="B649" t="str">
            <v>Operating Working Capital / Revs</v>
          </cell>
          <cell r="I649">
            <v>2.1502229144562509E-2</v>
          </cell>
          <cell r="J649">
            <v>2.8291710350093629E-2</v>
          </cell>
          <cell r="K649">
            <v>4.1446880857927547E-2</v>
          </cell>
          <cell r="L649">
            <v>2.9327335741007661E-2</v>
          </cell>
        </row>
        <row r="650">
          <cell r="B650" t="str">
            <v>Net PPE / Revs</v>
          </cell>
          <cell r="I650">
            <v>0.22169949879043335</v>
          </cell>
          <cell r="J650">
            <v>0.20662559725878513</v>
          </cell>
          <cell r="K650">
            <v>0.20206355134439583</v>
          </cell>
          <cell r="L650">
            <v>0.21119298895143349</v>
          </cell>
        </row>
        <row r="651">
          <cell r="B651" t="str">
            <v>Other assets / Revs</v>
          </cell>
          <cell r="I651">
            <v>5.7858479373226225E-3</v>
          </cell>
          <cell r="J651">
            <v>1.0674919551792889E-2</v>
          </cell>
          <cell r="K651">
            <v>1.9315721406047925E-2</v>
          </cell>
          <cell r="L651">
            <v>1.1188804719257615E-2</v>
          </cell>
        </row>
        <row r="652">
          <cell r="B652" t="str">
            <v>Goodwill / Revs</v>
          </cell>
          <cell r="I652">
            <v>4.8217990999796165E-2</v>
          </cell>
          <cell r="J652">
            <v>2.845836388648167E-2</v>
          </cell>
          <cell r="K652">
            <v>0</v>
          </cell>
          <cell r="L652">
            <v>2.8182543281454968E-2</v>
          </cell>
        </row>
        <row r="657">
          <cell r="B657" t="str">
            <v>ROIC</v>
          </cell>
          <cell r="I657">
            <v>0.12366113021648252</v>
          </cell>
          <cell r="J657">
            <v>0.12861519338810587</v>
          </cell>
          <cell r="K657">
            <v>0.12277517176975755</v>
          </cell>
          <cell r="L657">
            <v>0.11865694295751793</v>
          </cell>
          <cell r="M657">
            <v>9.0753960211035475E-2</v>
          </cell>
          <cell r="N657">
            <v>0.11865337000977799</v>
          </cell>
        </row>
        <row r="658">
          <cell r="I658" t="str">
            <v>=</v>
          </cell>
          <cell r="J658" t="str">
            <v>=</v>
          </cell>
          <cell r="K658" t="str">
            <v>=</v>
          </cell>
          <cell r="L658" t="str">
            <v>=</v>
          </cell>
          <cell r="M658" t="str">
            <v>=</v>
          </cell>
        </row>
        <row r="659">
          <cell r="B659" t="str">
            <v>PreTax ROIC</v>
          </cell>
          <cell r="I659">
            <v>0.18200547514260848</v>
          </cell>
          <cell r="J659">
            <v>0.19699691680295195</v>
          </cell>
          <cell r="K659">
            <v>0.19537448868146745</v>
          </cell>
          <cell r="L659">
            <v>0.16743224681044591</v>
          </cell>
          <cell r="M659">
            <v>0.15314630991880998</v>
          </cell>
          <cell r="N659">
            <v>0.18081033322265935</v>
          </cell>
        </row>
        <row r="660">
          <cell r="B660" t="str">
            <v>Cash Tax Rate on EBITA</v>
          </cell>
          <cell r="I660">
            <v>0.32056368018825182</v>
          </cell>
          <cell r="J660">
            <v>0.34712077998279312</v>
          </cell>
          <cell r="K660">
            <v>0.37159056641255545</v>
          </cell>
          <cell r="L660">
            <v>0.29131367930663732</v>
          </cell>
          <cell r="M660">
            <v>0.40740354593494033</v>
          </cell>
          <cell r="N660">
            <v>0.3437688659991463</v>
          </cell>
        </row>
        <row r="661">
          <cell r="I661" t="str">
            <v/>
          </cell>
          <cell r="J661" t="str">
            <v/>
          </cell>
          <cell r="K661" t="str">
            <v/>
          </cell>
          <cell r="L661" t="str">
            <v/>
          </cell>
        </row>
        <row r="662">
          <cell r="B662" t="str">
            <v>EBITA / Revenues</v>
          </cell>
          <cell r="I662">
            <v>5.409304041358752E-2</v>
          </cell>
          <cell r="J662">
            <v>5.3987121484315864E-2</v>
          </cell>
          <cell r="K662">
            <v>5.1349525373352363E-2</v>
          </cell>
          <cell r="L662">
            <v>4.7721551851210763E-2</v>
          </cell>
          <cell r="M662">
            <v>4.6301137819943411E-2</v>
          </cell>
          <cell r="N662">
            <v>5.1353479464706323E-2</v>
          </cell>
        </row>
        <row r="663">
          <cell r="B663" t="str">
            <v>COGS / Revenues</v>
          </cell>
          <cell r="I663">
            <v>0.78280866988276743</v>
          </cell>
          <cell r="J663">
            <v>0.77138770884718177</v>
          </cell>
          <cell r="K663">
            <v>0.77635613293226968</v>
          </cell>
          <cell r="L663">
            <v>0.77827701385238812</v>
          </cell>
          <cell r="M663">
            <v>0.78390982292478772</v>
          </cell>
          <cell r="N663">
            <v>0.77835581558702482</v>
          </cell>
        </row>
        <row r="664">
          <cell r="B664" t="str">
            <v>SG&amp;A / Revenues</v>
          </cell>
          <cell r="I664">
            <v>0.15062239739249519</v>
          </cell>
          <cell r="J664">
            <v>0.16251703273383664</v>
          </cell>
          <cell r="K664">
            <v>0.16085207719883948</v>
          </cell>
          <cell r="L664">
            <v>0.1623479305069167</v>
          </cell>
          <cell r="M664">
            <v>0.15805167765540623</v>
          </cell>
          <cell r="N664">
            <v>0.15834131840071752</v>
          </cell>
        </row>
        <row r="665">
          <cell r="B665" t="str">
            <v>Other Operating Expenses / Revenues</v>
          </cell>
          <cell r="I665">
            <v>0</v>
          </cell>
          <cell r="J665">
            <v>0</v>
          </cell>
          <cell r="K665">
            <v>0</v>
          </cell>
          <cell r="L665">
            <v>0</v>
          </cell>
          <cell r="M665">
            <v>0</v>
          </cell>
          <cell r="N665">
            <v>0</v>
          </cell>
        </row>
        <row r="666">
          <cell r="B666" t="str">
            <v>Depreciation/ Revenues</v>
          </cell>
          <cell r="I666">
            <v>1.2475892311149903E-2</v>
          </cell>
          <cell r="J666">
            <v>1.2108136934665753E-2</v>
          </cell>
          <cell r="K666">
            <v>1.1442264495538512E-2</v>
          </cell>
          <cell r="L666">
            <v>1.1653503789484394E-2</v>
          </cell>
          <cell r="M666">
            <v>1.1737361599862673E-2</v>
          </cell>
          <cell r="N666">
            <v>1.1949386547551313E-2</v>
          </cell>
        </row>
        <row r="667">
          <cell r="I667" t="str">
            <v/>
          </cell>
          <cell r="J667" t="str">
            <v/>
          </cell>
          <cell r="K667" t="str">
            <v/>
          </cell>
          <cell r="L667" t="str">
            <v/>
          </cell>
        </row>
        <row r="668">
          <cell r="B668" t="str">
            <v>Revenues / Invested Capital</v>
          </cell>
          <cell r="I668">
            <v>3.3646745265383697</v>
          </cell>
          <cell r="J668">
            <v>3.6489612964488716</v>
          </cell>
          <cell r="K668">
            <v>3.8047963883003342</v>
          </cell>
          <cell r="L668">
            <v>3.5085247716268042</v>
          </cell>
          <cell r="M668">
            <v>3.3076143941509115</v>
          </cell>
          <cell r="N668">
            <v>3.5208974174169589</v>
          </cell>
        </row>
        <row r="669">
          <cell r="B669" t="str">
            <v>Operating Working Capital / Revs</v>
          </cell>
          <cell r="I669">
            <v>2.1502229144562509E-2</v>
          </cell>
          <cell r="J669">
            <v>2.8291710350093629E-2</v>
          </cell>
          <cell r="K669">
            <v>4.1446880857927547E-2</v>
          </cell>
          <cell r="L669">
            <v>5.8016412621441533E-2</v>
          </cell>
          <cell r="M669">
            <v>7.7861699997139017E-2</v>
          </cell>
          <cell r="N669">
            <v>4.1148560323552269E-2</v>
          </cell>
        </row>
        <row r="670">
          <cell r="B670" t="str">
            <v>Net PPE / Revs</v>
          </cell>
          <cell r="I670">
            <v>0.22169949879043335</v>
          </cell>
          <cell r="J670">
            <v>0.20662559725878513</v>
          </cell>
          <cell r="K670">
            <v>0.20206355134439583</v>
          </cell>
          <cell r="L670">
            <v>0.21126501147657956</v>
          </cell>
          <cell r="M670">
            <v>0.21205909741142598</v>
          </cell>
          <cell r="N670">
            <v>0.21133154345744501</v>
          </cell>
        </row>
        <row r="671">
          <cell r="B671" t="str">
            <v>Other assets / Revs</v>
          </cell>
          <cell r="I671">
            <v>5.7858479373226225E-3</v>
          </cell>
          <cell r="J671">
            <v>1.0674919551792889E-2</v>
          </cell>
          <cell r="K671">
            <v>1.9315721406047925E-2</v>
          </cell>
          <cell r="L671">
            <v>1.5738652740806051E-2</v>
          </cell>
          <cell r="M671">
            <v>1.2411905511210292E-2</v>
          </cell>
          <cell r="N671">
            <v>1.2116470166421827E-2</v>
          </cell>
        </row>
        <row r="672">
          <cell r="B672" t="str">
            <v>Goodwill / Revs</v>
          </cell>
          <cell r="I672">
            <v>4.8217990999796165E-2</v>
          </cell>
          <cell r="J672">
            <v>2.845836388648167E-2</v>
          </cell>
          <cell r="K672">
            <v>0</v>
          </cell>
          <cell r="L672">
            <v>0</v>
          </cell>
          <cell r="M672">
            <v>0</v>
          </cell>
          <cell r="N672">
            <v>1.9421925158309303E-2</v>
          </cell>
        </row>
      </sheetData>
      <sheetData sheetId="74" refreshError="1"/>
      <sheetData sheetId="75"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FY2014"/>
      <sheetName val="FY2013"/>
      <sheetName val="FY2012"/>
      <sheetName val="FY2011"/>
      <sheetName val="FY2010"/>
      <sheetName val="Reconciliation"/>
      <sheetName val="AP issues tracking"/>
      <sheetName val="List"/>
      <sheetName val="FY2015"/>
      <sheetName val="SAP List"/>
    </sheetNames>
    <sheetDataSet>
      <sheetData sheetId="0">
        <row r="2">
          <cell r="E2" t="str">
            <v>NGHI</v>
          </cell>
        </row>
      </sheetData>
      <sheetData sheetId="1">
        <row r="2">
          <cell r="E2" t="str">
            <v>NGHI</v>
          </cell>
        </row>
      </sheetData>
      <sheetData sheetId="2">
        <row r="2">
          <cell r="E2" t="str">
            <v>NGHI</v>
          </cell>
        </row>
      </sheetData>
      <sheetData sheetId="3">
        <row r="2">
          <cell r="E2" t="str">
            <v>NGHI</v>
          </cell>
        </row>
      </sheetData>
      <sheetData sheetId="4">
        <row r="2">
          <cell r="E2" t="str">
            <v>Bard, Rao &amp; Athanas Consulting Engineers, LLC</v>
          </cell>
        </row>
      </sheetData>
      <sheetData sheetId="5">
        <row r="2">
          <cell r="E2" t="str">
            <v>Bard, Rao &amp; Athanas Consulting Engineers, LLC</v>
          </cell>
        </row>
      </sheetData>
      <sheetData sheetId="6">
        <row r="2">
          <cell r="E2" t="str">
            <v>Bard, Rao &amp; Athanas Consulting Engineers, LLC</v>
          </cell>
        </row>
      </sheetData>
      <sheetData sheetId="7">
        <row r="2">
          <cell r="E2" t="str">
            <v>Bard, Rao &amp; Athanas Consulting Engineers, LLC</v>
          </cell>
          <cell r="F2" t="str">
            <v>5010</v>
          </cell>
          <cell r="G2" t="str">
            <v>04-3569631</v>
          </cell>
          <cell r="M2" t="str">
            <v>2360K</v>
          </cell>
        </row>
        <row r="3">
          <cell r="E3" t="str">
            <v>National National Grid USA</v>
          </cell>
          <cell r="F3" t="str">
            <v>5020</v>
          </cell>
          <cell r="G3" t="str">
            <v>04-3446185</v>
          </cell>
          <cell r="M3" t="str">
            <v>2360S</v>
          </cell>
        </row>
        <row r="4">
          <cell r="E4" t="str">
            <v>Niagara Mohawk Holdings, Inc.</v>
          </cell>
          <cell r="F4" t="str">
            <v>5030</v>
          </cell>
          <cell r="G4" t="str">
            <v>16-1549726</v>
          </cell>
          <cell r="M4">
            <v>24960</v>
          </cell>
        </row>
        <row r="5">
          <cell r="E5" t="str">
            <v>KeySpan Corporation</v>
          </cell>
          <cell r="F5" t="str">
            <v>5040</v>
          </cell>
          <cell r="G5" t="str">
            <v>11-3431358</v>
          </cell>
          <cell r="M5">
            <v>23605</v>
          </cell>
        </row>
        <row r="6">
          <cell r="E6" t="str">
            <v>National Grid NE Holdings 2 LLC</v>
          </cell>
          <cell r="F6" t="str">
            <v>5050</v>
          </cell>
          <cell r="G6" t="str">
            <v>04-1270730</v>
          </cell>
          <cell r="M6">
            <v>23706</v>
          </cell>
        </row>
        <row r="7">
          <cell r="E7" t="str">
            <v>National Grid USA Service Company</v>
          </cell>
          <cell r="F7" t="str">
            <v>5110</v>
          </cell>
          <cell r="G7" t="str">
            <v>05-0394951</v>
          </cell>
          <cell r="M7" t="str">
            <v>4310K</v>
          </cell>
        </row>
        <row r="8">
          <cell r="E8" t="str">
            <v>National Grid Engineering &amp; Survey Inc.</v>
          </cell>
          <cell r="F8" t="str">
            <v>5120</v>
          </cell>
          <cell r="G8" t="str">
            <v>11-2595665</v>
          </cell>
          <cell r="M8" t="str">
            <v>9302K</v>
          </cell>
        </row>
        <row r="9">
          <cell r="E9" t="str">
            <v>National Grid Corporate Services LLC</v>
          </cell>
          <cell r="F9" t="str">
            <v>5180</v>
          </cell>
          <cell r="G9" t="str">
            <v>11-3435692</v>
          </cell>
          <cell r="M9" t="str">
            <v>236100</v>
          </cell>
        </row>
        <row r="10">
          <cell r="E10" t="str">
            <v>National Grid Utility Services  LLC</v>
          </cell>
          <cell r="F10" t="str">
            <v>5190</v>
          </cell>
          <cell r="G10" t="str">
            <v>11-3442497</v>
          </cell>
          <cell r="M10" t="str">
            <v>236200</v>
          </cell>
        </row>
        <row r="11">
          <cell r="E11" t="str">
            <v>Niagara Mohawk Power Corporation</v>
          </cell>
          <cell r="F11" t="str">
            <v>5210</v>
          </cell>
          <cell r="G11" t="str">
            <v>15-0265555</v>
          </cell>
          <cell r="M11" t="str">
            <v>236401</v>
          </cell>
        </row>
        <row r="12">
          <cell r="E12" t="str">
            <v>The Brooklyn Union Gas Company</v>
          </cell>
          <cell r="F12" t="str">
            <v>5220</v>
          </cell>
          <cell r="G12" t="str">
            <v>11-0584613</v>
          </cell>
          <cell r="M12" t="str">
            <v>236402</v>
          </cell>
        </row>
        <row r="13">
          <cell r="E13" t="str">
            <v>KeySpan Gas East Corporation</v>
          </cell>
          <cell r="F13" t="str">
            <v>5230</v>
          </cell>
          <cell r="G13" t="str">
            <v>11-3434848</v>
          </cell>
          <cell r="M13" t="str">
            <v>236403</v>
          </cell>
        </row>
        <row r="14">
          <cell r="E14" t="str">
            <v>National Grid Electric Services LLC</v>
          </cell>
          <cell r="F14" t="str">
            <v>5260</v>
          </cell>
          <cell r="G14" t="str">
            <v>11-3442501</v>
          </cell>
          <cell r="M14" t="str">
            <v>236404</v>
          </cell>
        </row>
        <row r="15">
          <cell r="E15" t="str">
            <v>Massachusetts Electric Company</v>
          </cell>
          <cell r="F15" t="str">
            <v>5310</v>
          </cell>
          <cell r="G15" t="str">
            <v>04-1988940</v>
          </cell>
          <cell r="M15" t="str">
            <v>236405</v>
          </cell>
        </row>
        <row r="16">
          <cell r="E16" t="str">
            <v>Nantucket Electric Company</v>
          </cell>
          <cell r="F16" t="str">
            <v>5320</v>
          </cell>
          <cell r="G16" t="str">
            <v>04-1649810</v>
          </cell>
          <cell r="M16" t="str">
            <v>236406</v>
          </cell>
        </row>
        <row r="17">
          <cell r="E17" t="str">
            <v>Boston Gas Company</v>
          </cell>
          <cell r="F17" t="str">
            <v>5330</v>
          </cell>
          <cell r="G17" t="str">
            <v>04-1103580</v>
          </cell>
          <cell r="M17" t="str">
            <v>236407</v>
          </cell>
        </row>
        <row r="18">
          <cell r="E18" t="str">
            <v>Colonial Gas Company</v>
          </cell>
          <cell r="F18" t="str">
            <v>5340</v>
          </cell>
          <cell r="G18" t="str">
            <v>04-3480443</v>
          </cell>
          <cell r="M18" t="str">
            <v>236408</v>
          </cell>
        </row>
        <row r="19">
          <cell r="E19" t="str">
            <v>The Narragansett Electric Company</v>
          </cell>
          <cell r="F19" t="str">
            <v>5360</v>
          </cell>
          <cell r="G19" t="str">
            <v>05-0187805</v>
          </cell>
          <cell r="M19" t="str">
            <v>236410</v>
          </cell>
        </row>
        <row r="20">
          <cell r="E20" t="str">
            <v>Granite State Electric Company</v>
          </cell>
          <cell r="F20" t="str">
            <v>5380</v>
          </cell>
          <cell r="G20" t="str">
            <v>02-0140660</v>
          </cell>
          <cell r="M20" t="str">
            <v>236411</v>
          </cell>
        </row>
        <row r="21">
          <cell r="E21" t="str">
            <v>Granite State Electric - Post Sale</v>
          </cell>
          <cell r="F21" t="str">
            <v>5381</v>
          </cell>
          <cell r="G21">
            <v>0</v>
          </cell>
          <cell r="M21" t="str">
            <v>236412</v>
          </cell>
        </row>
        <row r="22">
          <cell r="E22" t="str">
            <v>EnergyNorth Natural Gas, Inc</v>
          </cell>
          <cell r="F22" t="str">
            <v>5390</v>
          </cell>
          <cell r="G22" t="str">
            <v>02-0209312</v>
          </cell>
          <cell r="M22" t="str">
            <v>236413</v>
          </cell>
        </row>
        <row r="23">
          <cell r="E23" t="str">
            <v>EnergyNorth Gas - Post Sale</v>
          </cell>
          <cell r="F23" t="str">
            <v>5391</v>
          </cell>
          <cell r="G23">
            <v>0</v>
          </cell>
          <cell r="M23" t="str">
            <v>236414</v>
          </cell>
        </row>
        <row r="24">
          <cell r="E24" t="str">
            <v>New England Power Company</v>
          </cell>
          <cell r="F24" t="str">
            <v>5410</v>
          </cell>
          <cell r="G24" t="str">
            <v>04-1663070</v>
          </cell>
          <cell r="M24" t="str">
            <v>236415</v>
          </cell>
        </row>
        <row r="25">
          <cell r="E25" t="str">
            <v>New England Hydro- Transmission  Electric Co., Inc.</v>
          </cell>
          <cell r="F25" t="str">
            <v>5411</v>
          </cell>
          <cell r="G25" t="str">
            <v>04-2847182</v>
          </cell>
          <cell r="M25" t="str">
            <v>236416</v>
          </cell>
        </row>
        <row r="26">
          <cell r="E26" t="str">
            <v>New England Hydro- Transmission  Corporation</v>
          </cell>
          <cell r="F26" t="str">
            <v>5412</v>
          </cell>
          <cell r="G26" t="str">
            <v>02-0385717</v>
          </cell>
          <cell r="M26" t="str">
            <v>236417</v>
          </cell>
        </row>
        <row r="27">
          <cell r="E27" t="str">
            <v>New England Electric Transmission Corporation</v>
          </cell>
          <cell r="F27" t="str">
            <v>5413</v>
          </cell>
          <cell r="G27" t="str">
            <v>02-0361913</v>
          </cell>
          <cell r="M27" t="str">
            <v>236419</v>
          </cell>
        </row>
        <row r="28">
          <cell r="E28" t="str">
            <v>New England Hydro Finance Co.</v>
          </cell>
          <cell r="F28" t="str">
            <v>5414</v>
          </cell>
          <cell r="G28" t="str">
            <v>04-3035527</v>
          </cell>
        </row>
        <row r="29">
          <cell r="E29" t="str">
            <v>KeySpan LNG (regulated)</v>
          </cell>
          <cell r="F29" t="str">
            <v>5420</v>
          </cell>
          <cell r="G29" t="str">
            <v>04-2492405</v>
          </cell>
          <cell r="M29" t="str">
            <v>236420</v>
          </cell>
        </row>
        <row r="30">
          <cell r="E30" t="str">
            <v>National Grid LNG LP, LLC</v>
          </cell>
          <cell r="F30" t="str">
            <v>5421</v>
          </cell>
          <cell r="G30" t="str">
            <v>57-1139585</v>
          </cell>
          <cell r="M30" t="str">
            <v>236422</v>
          </cell>
        </row>
        <row r="31">
          <cell r="E31" t="str">
            <v>National Grid LNG GP, LLC</v>
          </cell>
          <cell r="F31" t="str">
            <v>5422</v>
          </cell>
          <cell r="G31" t="str">
            <v>57-1139732</v>
          </cell>
          <cell r="M31" t="str">
            <v>236423</v>
          </cell>
        </row>
        <row r="32">
          <cell r="E32" t="str">
            <v>National Grid Generation LLC</v>
          </cell>
          <cell r="F32" t="str">
            <v>5430</v>
          </cell>
          <cell r="G32" t="str">
            <v>11-3435693</v>
          </cell>
          <cell r="M32" t="str">
            <v>236431</v>
          </cell>
        </row>
        <row r="33">
          <cell r="E33" t="str">
            <v>National Grid Glenwood Energy Center, LLC</v>
          </cell>
          <cell r="F33" t="str">
            <v>5431</v>
          </cell>
          <cell r="G33" t="str">
            <v>03-0447825</v>
          </cell>
          <cell r="M33" t="str">
            <v>236650</v>
          </cell>
        </row>
        <row r="34">
          <cell r="E34" t="str">
            <v>National Grid Port Jefferson Energy Center, LLC</v>
          </cell>
          <cell r="F34" t="str">
            <v>5432</v>
          </cell>
          <cell r="G34" t="str">
            <v>11-3638032</v>
          </cell>
          <cell r="M34" t="str">
            <v>237010</v>
          </cell>
        </row>
        <row r="35">
          <cell r="E35" t="str">
            <v>National Grid IGTS Corp.</v>
          </cell>
          <cell r="F35" t="str">
            <v>5460</v>
          </cell>
          <cell r="G35" t="str">
            <v>11-2574729</v>
          </cell>
        </row>
        <row r="36">
          <cell r="E36" t="str">
            <v>National Grid Millennium LLC</v>
          </cell>
          <cell r="F36" t="str">
            <v>5470</v>
          </cell>
          <cell r="G36" t="str">
            <v>35-2254513</v>
          </cell>
        </row>
        <row r="37">
          <cell r="E37" t="str">
            <v>North East Transmission Company Inc.</v>
          </cell>
          <cell r="F37" t="str">
            <v>5480</v>
          </cell>
          <cell r="G37" t="str">
            <v>11-2866124</v>
          </cell>
        </row>
        <row r="38">
          <cell r="E38" t="str">
            <v>NG US LLC</v>
          </cell>
          <cell r="F38" t="str">
            <v>5801</v>
          </cell>
          <cell r="G38" t="str">
            <v>04-3569631</v>
          </cell>
        </row>
        <row r="39">
          <cell r="E39" t="str">
            <v>National Grid Transmission Services Corp.</v>
          </cell>
          <cell r="F39" t="str">
            <v>5802</v>
          </cell>
          <cell r="G39" t="str">
            <v>04-3517313</v>
          </cell>
        </row>
        <row r="40">
          <cell r="E40" t="str">
            <v>Metrowest LLC</v>
          </cell>
          <cell r="F40" t="str">
            <v>5803</v>
          </cell>
          <cell r="G40">
            <v>0</v>
          </cell>
        </row>
        <row r="41">
          <cell r="E41" t="str">
            <v>Wayfinder Group, Inc.</v>
          </cell>
          <cell r="F41" t="str">
            <v>5804</v>
          </cell>
          <cell r="G41" t="str">
            <v>04-3151283</v>
          </cell>
        </row>
        <row r="42">
          <cell r="E42" t="str">
            <v>EUA Energy Investment Corp.</v>
          </cell>
          <cell r="F42" t="str">
            <v>5805</v>
          </cell>
          <cell r="G42" t="str">
            <v>04-2993332</v>
          </cell>
        </row>
        <row r="43">
          <cell r="E43" t="str">
            <v>Prudence Corporation</v>
          </cell>
          <cell r="F43" t="str">
            <v>5806</v>
          </cell>
          <cell r="G43" t="str">
            <v>05-0350579</v>
          </cell>
        </row>
        <row r="44">
          <cell r="E44" t="str">
            <v>Patience Realty Corporation</v>
          </cell>
          <cell r="F44" t="str">
            <v>5807</v>
          </cell>
          <cell r="G44" t="str">
            <v>05-0410644</v>
          </cell>
        </row>
        <row r="45">
          <cell r="E45" t="str">
            <v>Newport America Corporation</v>
          </cell>
          <cell r="F45" t="str">
            <v>5808</v>
          </cell>
          <cell r="G45" t="str">
            <v>05-0394951</v>
          </cell>
        </row>
        <row r="46">
          <cell r="E46" t="str">
            <v>Unit 40 Sub-Lessor, LLC</v>
          </cell>
          <cell r="F46" t="str">
            <v>5809</v>
          </cell>
          <cell r="G46">
            <v>0</v>
          </cell>
        </row>
        <row r="47">
          <cell r="E47" t="str">
            <v>Nees Energy Inc.</v>
          </cell>
          <cell r="F47" t="str">
            <v>5810</v>
          </cell>
          <cell r="G47" t="str">
            <v>04-3322058</v>
          </cell>
        </row>
        <row r="48">
          <cell r="E48" t="str">
            <v>GridAmerica Holdings Inc</v>
          </cell>
          <cell r="F48" t="str">
            <v>5811</v>
          </cell>
          <cell r="G48" t="str">
            <v>83-0344760</v>
          </cell>
        </row>
        <row r="49">
          <cell r="E49" t="str">
            <v>Opinac North America, Inc.</v>
          </cell>
          <cell r="F49" t="str">
            <v>5815</v>
          </cell>
          <cell r="G49" t="str">
            <v>16-1546220</v>
          </cell>
        </row>
        <row r="50">
          <cell r="E50" t="str">
            <v>National Grid Energy Trading Services LLC</v>
          </cell>
          <cell r="F50" t="str">
            <v>5820</v>
          </cell>
          <cell r="G50" t="str">
            <v>11-3442499</v>
          </cell>
        </row>
        <row r="51">
          <cell r="E51" t="str">
            <v>National Grid Exploration and Production  LLC</v>
          </cell>
          <cell r="F51" t="str">
            <v>5822</v>
          </cell>
          <cell r="G51" t="str">
            <v>11-3479393</v>
          </cell>
        </row>
        <row r="52">
          <cell r="E52" t="str">
            <v>PCC Land Company, Inc.</v>
          </cell>
          <cell r="F52" t="str">
            <v>5823</v>
          </cell>
          <cell r="G52" t="str">
            <v>74-1476065</v>
          </cell>
        </row>
        <row r="53">
          <cell r="E53" t="str">
            <v>Philadelphia Coke Co., Inc.</v>
          </cell>
          <cell r="F53" t="str">
            <v>5824</v>
          </cell>
          <cell r="G53" t="str">
            <v>04-2552742</v>
          </cell>
        </row>
        <row r="54">
          <cell r="E54" t="str">
            <v>Transgas Inc.</v>
          </cell>
          <cell r="F54" t="str">
            <v>5825</v>
          </cell>
          <cell r="G54" t="str">
            <v>04-2656895</v>
          </cell>
        </row>
        <row r="55">
          <cell r="E55" t="str">
            <v>KeySpan Energy Corporation</v>
          </cell>
          <cell r="F55" t="str">
            <v>5830</v>
          </cell>
          <cell r="G55" t="str">
            <v>11-3344628</v>
          </cell>
        </row>
        <row r="56">
          <cell r="E56" t="str">
            <v>National Grid Technologies Inc.</v>
          </cell>
          <cell r="F56" t="str">
            <v>5831</v>
          </cell>
          <cell r="G56" t="str">
            <v>11-3505477</v>
          </cell>
        </row>
        <row r="57">
          <cell r="E57" t="str">
            <v>KeySpan MHK Inc.</v>
          </cell>
          <cell r="F57" t="str">
            <v>5832</v>
          </cell>
          <cell r="G57" t="str">
            <v>11-3537531</v>
          </cell>
        </row>
        <row r="58">
          <cell r="E58" t="str">
            <v>National Grid Islander East Pipeline, LLC</v>
          </cell>
          <cell r="F58" t="str">
            <v>5835</v>
          </cell>
          <cell r="G58" t="str">
            <v>11-3590962</v>
          </cell>
        </row>
        <row r="59">
          <cell r="E59" t="str">
            <v>National Grid Development Holdings Corp (KEDC)</v>
          </cell>
          <cell r="F59" t="str">
            <v>5840</v>
          </cell>
          <cell r="G59" t="str">
            <v>76-0489610</v>
          </cell>
        </row>
        <row r="60">
          <cell r="E60" t="str">
            <v>Broken Bridge Corporation</v>
          </cell>
          <cell r="F60" t="str">
            <v>5842</v>
          </cell>
          <cell r="G60" t="str">
            <v>02-0262257</v>
          </cell>
        </row>
        <row r="61">
          <cell r="E61" t="str">
            <v>National Grid North East Ventures Inc.</v>
          </cell>
          <cell r="F61" t="str">
            <v>5845</v>
          </cell>
          <cell r="G61" t="str">
            <v>11-3091188</v>
          </cell>
        </row>
        <row r="62">
          <cell r="E62" t="str">
            <v>National Grid Services Inc.</v>
          </cell>
          <cell r="F62" t="str">
            <v>5850</v>
          </cell>
          <cell r="G62" t="str">
            <v>11-3522565</v>
          </cell>
        </row>
        <row r="63">
          <cell r="E63" t="str">
            <v>KeySpan Energy Supply, LLC</v>
          </cell>
          <cell r="F63" t="str">
            <v>5851</v>
          </cell>
          <cell r="G63" t="str">
            <v>06-1516734</v>
          </cell>
        </row>
        <row r="64">
          <cell r="E64" t="str">
            <v>KSI Mechanical, LLC</v>
          </cell>
          <cell r="F64" t="str">
            <v>5852</v>
          </cell>
          <cell r="G64" t="str">
            <v>22-3134482</v>
          </cell>
        </row>
        <row r="65">
          <cell r="E65" t="str">
            <v>National Grid Energy Services, LLC</v>
          </cell>
          <cell r="F65" t="str">
            <v>5855</v>
          </cell>
          <cell r="G65" t="str">
            <v>22-3829902</v>
          </cell>
        </row>
        <row r="66">
          <cell r="E66" t="str">
            <v>KeySpan Plumbing Solutions, Inc.</v>
          </cell>
          <cell r="F66" t="str">
            <v>5856</v>
          </cell>
          <cell r="G66" t="str">
            <v>13-5628370</v>
          </cell>
        </row>
        <row r="67">
          <cell r="E67" t="str">
            <v>KeySpan Plumbing &amp; Heating Solutions, LLC</v>
          </cell>
          <cell r="F67" t="str">
            <v>5857</v>
          </cell>
          <cell r="G67" t="str">
            <v>22-3762121</v>
          </cell>
        </row>
        <row r="68">
          <cell r="E68" t="str">
            <v>KeySpan Energy Services, Inc.</v>
          </cell>
          <cell r="F68" t="str">
            <v>5858</v>
          </cell>
          <cell r="G68" t="str">
            <v>06-1451163</v>
          </cell>
        </row>
        <row r="69">
          <cell r="E69" t="str">
            <v>National Grid Energy Management LLC</v>
          </cell>
          <cell r="F69" t="str">
            <v>5860</v>
          </cell>
          <cell r="G69" t="str">
            <v>11-2561421</v>
          </cell>
        </row>
        <row r="70">
          <cell r="E70" t="str">
            <v>Metro Energy LLC</v>
          </cell>
          <cell r="F70" t="str">
            <v>5861</v>
          </cell>
          <cell r="G70" t="str">
            <v>14-1813650</v>
          </cell>
        </row>
        <row r="71">
          <cell r="E71" t="str">
            <v>Northeast Gas Markets LLC</v>
          </cell>
          <cell r="F71" t="str">
            <v>5879</v>
          </cell>
          <cell r="G71" t="str">
            <v>04-3430228</v>
          </cell>
        </row>
        <row r="72">
          <cell r="E72" t="str">
            <v>Seneca-Upshur Petroleum, Inc.</v>
          </cell>
          <cell r="F72" t="str">
            <v>5880</v>
          </cell>
          <cell r="G72" t="str">
            <v>55-0539204</v>
          </cell>
        </row>
        <row r="73">
          <cell r="E73" t="str">
            <v>KeySpan Midstream, Inc</v>
          </cell>
          <cell r="F73" t="str">
            <v>5881</v>
          </cell>
          <cell r="G73" t="str">
            <v>11-3479379</v>
          </cell>
        </row>
        <row r="74">
          <cell r="E74" t="str">
            <v>KeySpan CI Midstream, Ltd.</v>
          </cell>
          <cell r="F74" t="str">
            <v>5882</v>
          </cell>
          <cell r="G74" t="str">
            <v>98-0375024</v>
          </cell>
        </row>
        <row r="75">
          <cell r="E75" t="str">
            <v>KeySpan Luxembourg S. A. R. L.</v>
          </cell>
          <cell r="F75" t="str">
            <v>5883</v>
          </cell>
          <cell r="G75" t="str">
            <v>98-0200774</v>
          </cell>
        </row>
        <row r="76">
          <cell r="E76" t="str">
            <v>Nicodama Beheer V B.V.</v>
          </cell>
          <cell r="F76" t="str">
            <v>5884</v>
          </cell>
          <cell r="G76" t="str">
            <v>98-0200775</v>
          </cell>
        </row>
        <row r="77">
          <cell r="E77" t="str">
            <v>KeySpan Energy Development Co. (owned by Nicodama Beheer &amp; Keyspan Midstream Finance)</v>
          </cell>
          <cell r="F77" t="str">
            <v>5885</v>
          </cell>
          <cell r="G77" t="str">
            <v>52-2151234</v>
          </cell>
        </row>
        <row r="78">
          <cell r="E78" t="str">
            <v>KeySpan International Corp.</v>
          </cell>
          <cell r="F78" t="str">
            <v>5886</v>
          </cell>
          <cell r="G78" t="str">
            <v>11-3361789</v>
          </cell>
        </row>
        <row r="79">
          <cell r="E79" t="str">
            <v>KeySpan C.I. I, Ltd.</v>
          </cell>
          <cell r="F79" t="str">
            <v>5887</v>
          </cell>
          <cell r="G79" t="str">
            <v>n/a</v>
          </cell>
        </row>
        <row r="80">
          <cell r="E80" t="str">
            <v>KeySpan UK Limited</v>
          </cell>
          <cell r="F80" t="str">
            <v>5888</v>
          </cell>
          <cell r="G80" t="str">
            <v>52-2151239</v>
          </cell>
        </row>
        <row r="81">
          <cell r="E81" t="str">
            <v>KeySpan C.I. II, Ltd.</v>
          </cell>
          <cell r="F81" t="str">
            <v>5889</v>
          </cell>
          <cell r="G81" t="str">
            <v>n/a</v>
          </cell>
        </row>
        <row r="82">
          <cell r="E82" t="str">
            <v>KeySpan Ravenswood LLC</v>
          </cell>
          <cell r="F82" t="str">
            <v>5893</v>
          </cell>
          <cell r="G82" t="str">
            <v>11-3484082</v>
          </cell>
        </row>
        <row r="83">
          <cell r="E83" t="str">
            <v>KeySpan Ravenswood Services Corp.</v>
          </cell>
          <cell r="F83" t="str">
            <v>5894</v>
          </cell>
          <cell r="G83" t="str">
            <v>11-3489200</v>
          </cell>
        </row>
        <row r="84">
          <cell r="E84" t="str">
            <v>Honeoye Storage Corp</v>
          </cell>
          <cell r="F84" t="str">
            <v>5895</v>
          </cell>
          <cell r="G84">
            <v>0</v>
          </cell>
        </row>
        <row r="85">
          <cell r="E85" t="str">
            <v>KeySpan Energy Services NJ LLC(f/k/a Fritze KeySpan)</v>
          </cell>
          <cell r="F85" t="str">
            <v>5896</v>
          </cell>
          <cell r="G85" t="str">
            <v>11-3458309</v>
          </cell>
        </row>
        <row r="86">
          <cell r="E86" t="str">
            <v>National Grid Energy Services (New England), LLC</v>
          </cell>
          <cell r="F86" t="str">
            <v>5897</v>
          </cell>
          <cell r="G86" t="str">
            <v>04-3300700</v>
          </cell>
        </row>
        <row r="87">
          <cell r="E87" t="str">
            <v>KeySpan Energy Solutions, LLC</v>
          </cell>
          <cell r="F87" t="str">
            <v>5898</v>
          </cell>
          <cell r="G87" t="str">
            <v>11-3479391</v>
          </cell>
        </row>
        <row r="88">
          <cell r="E88" t="str">
            <v>Valley Appliance &amp; Merch</v>
          </cell>
          <cell r="F88" t="str">
            <v>5970</v>
          </cell>
          <cell r="G88">
            <v>0</v>
          </cell>
        </row>
        <row r="89">
          <cell r="E89" t="str">
            <v>LIPA KS Gen Services, LLC</v>
          </cell>
          <cell r="F89" t="str">
            <v>5980</v>
          </cell>
          <cell r="G89">
            <v>0</v>
          </cell>
        </row>
        <row r="90">
          <cell r="E90" t="str">
            <v>NG Billing Entity</v>
          </cell>
          <cell r="F90" t="str">
            <v>5990</v>
          </cell>
          <cell r="G90">
            <v>0</v>
          </cell>
        </row>
        <row r="91">
          <cell r="E91" t="str">
            <v>New England Energy Incorporated</v>
          </cell>
          <cell r="F91">
            <v>0</v>
          </cell>
          <cell r="G91" t="str">
            <v>04-2510767</v>
          </cell>
        </row>
        <row r="92">
          <cell r="E92" t="str">
            <v>National Grid Communications, Inc.</v>
          </cell>
          <cell r="F92">
            <v>0</v>
          </cell>
          <cell r="G92" t="str">
            <v>01-0746575</v>
          </cell>
        </row>
        <row r="93">
          <cell r="E93" t="str">
            <v>National Grid Wireless Services, Inc.</v>
          </cell>
          <cell r="F93">
            <v>0</v>
          </cell>
          <cell r="G93" t="str">
            <v>20-0647890</v>
          </cell>
        </row>
        <row r="94">
          <cell r="E94" t="str">
            <v>Landwest, Inc.</v>
          </cell>
          <cell r="F94">
            <v>0</v>
          </cell>
          <cell r="G94" t="str">
            <v>16-1478479</v>
          </cell>
        </row>
        <row r="95">
          <cell r="E95" t="str">
            <v>Land Management &amp; Development, Inc.</v>
          </cell>
          <cell r="F95">
            <v>0</v>
          </cell>
          <cell r="G95" t="str">
            <v>16-1463760</v>
          </cell>
        </row>
        <row r="96">
          <cell r="E96" t="str">
            <v>NEWHC, Inc.</v>
          </cell>
          <cell r="F96">
            <v>0</v>
          </cell>
          <cell r="G96" t="str">
            <v>04-3087360</v>
          </cell>
        </row>
        <row r="97">
          <cell r="E97" t="str">
            <v>National Grid Wireless Holdings, Inc.</v>
          </cell>
          <cell r="F97">
            <v>0</v>
          </cell>
          <cell r="G97" t="str">
            <v>20-0622676</v>
          </cell>
        </row>
        <row r="98">
          <cell r="E98" t="str">
            <v>National Grid US 8, Inc.</v>
          </cell>
          <cell r="F98">
            <v>0</v>
          </cell>
          <cell r="G98" t="str">
            <v>11-3794128</v>
          </cell>
        </row>
        <row r="99">
          <cell r="E99" t="str">
            <v>Niagara Mohawk Energy, Inc.</v>
          </cell>
          <cell r="F99">
            <v>0</v>
          </cell>
          <cell r="G99" t="str">
            <v>16-1477627</v>
          </cell>
        </row>
        <row r="100">
          <cell r="E100" t="str">
            <v>NM Properties, Inc.</v>
          </cell>
          <cell r="F100">
            <v>0</v>
          </cell>
          <cell r="G100" t="str">
            <v>16-1438697</v>
          </cell>
        </row>
        <row r="101">
          <cell r="E101" t="str">
            <v>NM Uranium, Inc.</v>
          </cell>
          <cell r="F101">
            <v>0</v>
          </cell>
          <cell r="G101" t="str">
            <v>16-1071917</v>
          </cell>
        </row>
        <row r="102">
          <cell r="E102" t="str">
            <v>New England Wholesale Electric Company</v>
          </cell>
          <cell r="F102">
            <v>0</v>
          </cell>
          <cell r="G102" t="str">
            <v>04-2510766</v>
          </cell>
        </row>
        <row r="103">
          <cell r="E103" t="str">
            <v>Riverview, Inc.</v>
          </cell>
          <cell r="F103">
            <v>0</v>
          </cell>
          <cell r="G103" t="str">
            <v>16-1439790</v>
          </cell>
        </row>
        <row r="104">
          <cell r="E104" t="str">
            <v>Upper Hudson Development, Inc.</v>
          </cell>
          <cell r="F104">
            <v>0</v>
          </cell>
          <cell r="G104" t="str">
            <v>16-1463759</v>
          </cell>
        </row>
        <row r="105">
          <cell r="E105" t="str">
            <v>Silver Bow Communications II, Inc.</v>
          </cell>
          <cell r="F105">
            <v>0</v>
          </cell>
          <cell r="G105" t="str">
            <v>02-0497842</v>
          </cell>
        </row>
        <row r="106">
          <cell r="E106" t="str">
            <v>Grid America, LLC</v>
          </cell>
          <cell r="F106">
            <v>0</v>
          </cell>
          <cell r="G106" t="str">
            <v>30-0141599</v>
          </cell>
        </row>
        <row r="107">
          <cell r="E107" t="str">
            <v>65 Willis Lane, Inc.</v>
          </cell>
          <cell r="F107">
            <v>0</v>
          </cell>
          <cell r="G107" t="str">
            <v>45-0567444</v>
          </cell>
        </row>
        <row r="108">
          <cell r="E108" t="str">
            <v>British Transco Capital, Inc.</v>
          </cell>
          <cell r="F108">
            <v>0</v>
          </cell>
          <cell r="G108" t="str">
            <v>51-0331610</v>
          </cell>
        </row>
        <row r="109">
          <cell r="E109" t="str">
            <v>British Transco Finance, Inc.</v>
          </cell>
          <cell r="F109">
            <v>0</v>
          </cell>
          <cell r="G109" t="str">
            <v>51-0309685</v>
          </cell>
        </row>
        <row r="110">
          <cell r="E110" t="str">
            <v>Bard, Rao &amp; Athanas Consulting Engineers, LLC</v>
          </cell>
          <cell r="F110" t="str">
            <v>00512</v>
          </cell>
          <cell r="G110" t="str">
            <v>04-3519357</v>
          </cell>
        </row>
        <row r="111">
          <cell r="E111" t="str">
            <v>Boston Gas Company</v>
          </cell>
          <cell r="F111" t="str">
            <v>00401</v>
          </cell>
          <cell r="G111" t="str">
            <v>04-1103580</v>
          </cell>
        </row>
        <row r="112">
          <cell r="E112" t="str">
            <v>Broken Bridge Corporation</v>
          </cell>
          <cell r="F112" t="str">
            <v>00558</v>
          </cell>
          <cell r="G112" t="str">
            <v>02-0262257</v>
          </cell>
        </row>
        <row r="113">
          <cell r="E113" t="str">
            <v>Colonial Gas Company</v>
          </cell>
          <cell r="F113" t="str">
            <v>00405C</v>
          </cell>
          <cell r="G113" t="str">
            <v>04-3480443</v>
          </cell>
        </row>
        <row r="114">
          <cell r="E114" t="str">
            <v>Eastern Associated Securities Corp.</v>
          </cell>
          <cell r="F114" t="str">
            <v>n/a</v>
          </cell>
          <cell r="G114" t="str">
            <v>04-2940344</v>
          </cell>
        </row>
        <row r="115">
          <cell r="E115" t="str">
            <v>Eastern Rivermoor Company, Inc.</v>
          </cell>
          <cell r="F115" t="str">
            <v>n/a</v>
          </cell>
          <cell r="G115" t="str">
            <v>04-3337818</v>
          </cell>
        </row>
        <row r="116">
          <cell r="E116" t="str">
            <v>EnergyNorth Natural Gas, Inc.</v>
          </cell>
          <cell r="F116" t="str">
            <v>00406</v>
          </cell>
          <cell r="G116" t="str">
            <v>02-0209312</v>
          </cell>
        </row>
        <row r="117">
          <cell r="E117" t="str">
            <v>Essex Gas Company</v>
          </cell>
          <cell r="F117" t="str">
            <v>00402</v>
          </cell>
          <cell r="G117" t="str">
            <v>04-1427020</v>
          </cell>
        </row>
        <row r="118">
          <cell r="E118" t="str">
            <v>Honeoye Storage Corp</v>
          </cell>
          <cell r="F118" t="str">
            <v>00576</v>
          </cell>
          <cell r="G118" t="str">
            <v>N/A</v>
          </cell>
        </row>
        <row r="119">
          <cell r="E119" t="str">
            <v>Island Energy Services Company, Inc.</v>
          </cell>
          <cell r="F119" t="str">
            <v>n/a</v>
          </cell>
          <cell r="G119" t="str">
            <v>11-3202338</v>
          </cell>
        </row>
        <row r="120">
          <cell r="E120" t="str">
            <v>KeySpan C.I. I, Ltd.</v>
          </cell>
          <cell r="F120" t="str">
            <v>00564</v>
          </cell>
          <cell r="G120" t="str">
            <v>N/A</v>
          </cell>
        </row>
        <row r="121">
          <cell r="E121" t="str">
            <v>KeySpan C.I. II, Ltd.</v>
          </cell>
          <cell r="F121" t="str">
            <v>00566</v>
          </cell>
          <cell r="G121" t="str">
            <v>N/A</v>
          </cell>
        </row>
        <row r="122">
          <cell r="E122" t="str">
            <v>KeySpan CI Midstream, Ltd.</v>
          </cell>
          <cell r="F122" t="str">
            <v>00571</v>
          </cell>
          <cell r="G122" t="str">
            <v>98-0375024</v>
          </cell>
        </row>
        <row r="123">
          <cell r="E123" t="str">
            <v>KeySpan Communications Corp.</v>
          </cell>
          <cell r="F123" t="str">
            <v>00502</v>
          </cell>
          <cell r="G123" t="str">
            <v>11-3495181</v>
          </cell>
        </row>
        <row r="124">
          <cell r="E124" t="str">
            <v>KeySpan Corporation</v>
          </cell>
          <cell r="F124" t="str">
            <v>00460</v>
          </cell>
          <cell r="G124" t="str">
            <v>11-3431358</v>
          </cell>
        </row>
        <row r="125">
          <cell r="E125" t="str">
            <v>KeySpan Energy Corporation</v>
          </cell>
          <cell r="F125" t="str">
            <v>00461</v>
          </cell>
          <cell r="G125" t="str">
            <v>11-3344628</v>
          </cell>
        </row>
        <row r="126">
          <cell r="E126" t="str">
            <v>KeySpan Energy Development Co. (owned by Nicodama Beheer &amp; KS Midstream Finance)</v>
          </cell>
          <cell r="F126" t="str">
            <v>00574</v>
          </cell>
          <cell r="G126" t="str">
            <v>52-2151234</v>
          </cell>
        </row>
        <row r="127">
          <cell r="E127" t="str">
            <v>KeySpan Energy Services NJ LLC(f/k/a Fritze KeySpan)</v>
          </cell>
          <cell r="F127" t="str">
            <v>00506</v>
          </cell>
          <cell r="G127" t="str">
            <v>11-3458309</v>
          </cell>
        </row>
      </sheetData>
      <sheetData sheetId="8">
        <row r="2">
          <cell r="E2" t="str">
            <v>NGHI</v>
          </cell>
        </row>
      </sheetData>
      <sheetData sheetId="9"/>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s>
    <sheetDataSet>
      <sheetData sheetId="0"/>
      <sheetData sheetId="1">
        <row r="7">
          <cell r="H7">
            <v>8336.1200000000008</v>
          </cell>
        </row>
      </sheetData>
      <sheetData sheetId="2"/>
      <sheetData sheetId="3">
        <row r="8">
          <cell r="B8">
            <v>174.38</v>
          </cell>
        </row>
      </sheetData>
      <sheetData sheetId="4">
        <row r="60">
          <cell r="D60">
            <v>1716667.2020000019</v>
          </cell>
        </row>
      </sheetData>
      <sheetData sheetId="5">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 xml:space="preserve">Special Individual Recognition (SIR), Annual Recognition Bonus (ARB), Incentive Compensation Pay (ICP), Commissions Paid, Moving Relocations, Educational Reimbursements, Severence, etc.  These may be recorded by an accrual, accrual from allocations, or a </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 xml:space="preserve">Conservation and Load Management Incentive Payments </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sheetData sheetId="7">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Normalization"/>
      <sheetName val="Rate Table"/>
      <sheetName val="Ld. Grth"/>
      <sheetName val="Weather"/>
      <sheetName val="Data Entry"/>
      <sheetName val="Var. Anal."/>
      <sheetName val="Historical Data"/>
      <sheetName val="H"/>
      <sheetName val="Forecast Data"/>
      <sheetName val="Historical Data (04'sPriorYr)"/>
      <sheetName val="Forecast Data (0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s>
    <sheetDataSet>
      <sheetData sheetId="0"/>
      <sheetData sheetId="1">
        <row r="7">
          <cell r="H7">
            <v>8336.1200000000008</v>
          </cell>
        </row>
      </sheetData>
      <sheetData sheetId="2"/>
      <sheetData sheetId="3">
        <row r="8">
          <cell r="B8">
            <v>174.38</v>
          </cell>
        </row>
      </sheetData>
      <sheetData sheetId="4">
        <row r="60">
          <cell r="D60">
            <v>1716667.2020000019</v>
          </cell>
        </row>
      </sheetData>
      <sheetData sheetId="5">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 xml:space="preserve">Special Individual Recognition (SIR), Annual Recognition Bonus (ARB), Incentive Compensation Pay (ICP), Commissions Paid, Moving Relocations, Educational Reimbursements, Severence, etc.  These may be recorded by an accrual, accrual from allocations, or a </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 xml:space="preserve">Conservation and Load Management Incentive Payments </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sheetData sheetId="7">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Recon Coversheet"/>
      <sheetName val="Drop Downs"/>
    </sheetNames>
    <sheetDataSet>
      <sheetData sheetId="0"/>
      <sheetData sheetId="1">
        <row r="2">
          <cell r="D2" t="str">
            <v>01</v>
          </cell>
          <cell r="H2" t="str">
            <v>0-30 days</v>
          </cell>
          <cell r="J2" t="str">
            <v>U</v>
          </cell>
          <cell r="L2" t="str">
            <v>USD</v>
          </cell>
        </row>
        <row r="3">
          <cell r="D3" t="str">
            <v>02</v>
          </cell>
          <cell r="H3" t="str">
            <v>31-60 days</v>
          </cell>
          <cell r="J3" t="str">
            <v>C</v>
          </cell>
          <cell r="L3" t="str">
            <v>GBP</v>
          </cell>
        </row>
        <row r="4">
          <cell r="D4" t="str">
            <v>03</v>
          </cell>
          <cell r="H4" t="str">
            <v>61-90 days</v>
          </cell>
          <cell r="J4" t="str">
            <v>A</v>
          </cell>
          <cell r="L4" t="str">
            <v>CAD</v>
          </cell>
        </row>
        <row r="5">
          <cell r="D5" t="str">
            <v>04</v>
          </cell>
          <cell r="H5" t="str">
            <v>91-120 days</v>
          </cell>
        </row>
        <row r="6">
          <cell r="D6" t="str">
            <v>05</v>
          </cell>
          <cell r="H6" t="str">
            <v>&gt; 120 days</v>
          </cell>
        </row>
        <row r="7">
          <cell r="D7" t="str">
            <v>06</v>
          </cell>
        </row>
        <row r="8">
          <cell r="D8" t="str">
            <v>07</v>
          </cell>
        </row>
        <row r="9">
          <cell r="D9" t="str">
            <v>08</v>
          </cell>
        </row>
        <row r="10">
          <cell r="D10" t="str">
            <v>09</v>
          </cell>
        </row>
        <row r="11">
          <cell r="D11" t="str">
            <v>10</v>
          </cell>
        </row>
        <row r="12">
          <cell r="D12" t="str">
            <v>11</v>
          </cell>
        </row>
        <row r="13">
          <cell r="D13" t="str">
            <v>12</v>
          </cell>
        </row>
      </sheetData>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App 1"/>
      <sheetName val="HC"/>
      <sheetName val="HY Profit Summary"/>
      <sheetName val="Controllable operating costs"/>
      <sheetName val="Datuk"/>
      <sheetName val="Datus"/>
      <sheetName val="Sheet1"/>
      <sheetName val="Global PL"/>
      <sheetName val="fin pack"/>
      <sheetName val="US retrieve "/>
      <sheetName val="UK"/>
      <sheetName val="UK PL RETRIEVE"/>
      <sheetName val="NGIL RETRIEVE"/>
      <sheetName val="LNG retrieve"/>
      <sheetName val="Other Business retrieve"/>
      <sheetName val="Consolidation analysis"/>
      <sheetName val="Allocations"/>
      <sheetName val="Account Map"/>
      <sheetName val="Activity Map"/>
      <sheetName val="Exp Type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E13">
            <v>294.43626646000001</v>
          </cell>
          <cell r="G13">
            <v>78.087969150000305</v>
          </cell>
          <cell r="I13">
            <v>101.56403052000009</v>
          </cell>
          <cell r="K13">
            <v>1561.13186357</v>
          </cell>
          <cell r="M13">
            <v>262.43028570000047</v>
          </cell>
          <cell r="O13">
            <v>359.69930959999999</v>
          </cell>
          <cell r="S13">
            <v>3253.5946172799995</v>
          </cell>
          <cell r="U13">
            <v>58.697051540001077</v>
          </cell>
          <cell r="W13">
            <v>429.00225459000029</v>
          </cell>
          <cell r="Y13">
            <v>694.62369855999896</v>
          </cell>
        </row>
        <row r="15">
          <cell r="E15">
            <v>-17.176293270000023</v>
          </cell>
          <cell r="G15">
            <v>0.15535394359485963</v>
          </cell>
          <cell r="I15">
            <v>-1.6947796699999937</v>
          </cell>
          <cell r="K15">
            <v>-118.58308045000008</v>
          </cell>
          <cell r="M15">
            <v>-6.3576667650526995</v>
          </cell>
          <cell r="O15">
            <v>-13.322827960000085</v>
          </cell>
          <cell r="S15">
            <v>-244.51591495110003</v>
          </cell>
          <cell r="U15">
            <v>-0.15165356839998956</v>
          </cell>
          <cell r="W15">
            <v>-1.865368843279503</v>
          </cell>
          <cell r="Y15">
            <v>-13.479137151099977</v>
          </cell>
        </row>
        <row r="16">
          <cell r="E16">
            <v>-1.5711433300000002</v>
          </cell>
          <cell r="G16">
            <v>0.35273187248999993</v>
          </cell>
          <cell r="I16">
            <v>-2.4973767599999999</v>
          </cell>
          <cell r="K16">
            <v>-8.307068000000001</v>
          </cell>
          <cell r="M16">
            <v>2.1049232626599998</v>
          </cell>
          <cell r="O16">
            <v>-2.6888000000000001</v>
          </cell>
          <cell r="S16">
            <v>-24.436861300000004</v>
          </cell>
          <cell r="U16">
            <v>0.70399999999999996</v>
          </cell>
          <cell r="W16">
            <v>-1.3241996199999999</v>
          </cell>
          <cell r="Y16">
            <v>0.66046128999999931</v>
          </cell>
        </row>
        <row r="17">
          <cell r="E17">
            <v>-7.2004503300000096</v>
          </cell>
          <cell r="G17">
            <v>1.037202329999994</v>
          </cell>
          <cell r="I17">
            <v>0.21900991000000047</v>
          </cell>
          <cell r="K17">
            <v>-45.367971529999977</v>
          </cell>
          <cell r="M17">
            <v>3.2291637699999995</v>
          </cell>
          <cell r="O17">
            <v>-3.2215479099999982</v>
          </cell>
          <cell r="S17">
            <v>-96.981031849999908</v>
          </cell>
          <cell r="U17">
            <v>1.0963570100000144</v>
          </cell>
          <cell r="W17">
            <v>0.23000859000001128</v>
          </cell>
          <cell r="Y17">
            <v>-11.19529875000066</v>
          </cell>
        </row>
        <row r="18">
          <cell r="E18">
            <v>0</v>
          </cell>
          <cell r="G18">
            <v>0</v>
          </cell>
          <cell r="I18">
            <v>0</v>
          </cell>
          <cell r="K18">
            <v>0</v>
          </cell>
          <cell r="M18">
            <v>0</v>
          </cell>
          <cell r="O18">
            <v>0</v>
          </cell>
          <cell r="S18">
            <v>0</v>
          </cell>
          <cell r="U18">
            <v>0</v>
          </cell>
          <cell r="W18">
            <v>0</v>
          </cell>
          <cell r="Y18">
            <v>0</v>
          </cell>
        </row>
        <row r="19">
          <cell r="E19">
            <v>-132.10499581999997</v>
          </cell>
          <cell r="G19">
            <v>-80.073477559999986</v>
          </cell>
          <cell r="I19">
            <v>-95.095100840000001</v>
          </cell>
          <cell r="K19">
            <v>-592.04104323000001</v>
          </cell>
          <cell r="M19">
            <v>-260.03868721999999</v>
          </cell>
          <cell r="O19">
            <v>-339.33455539999994</v>
          </cell>
          <cell r="S19">
            <v>-1022.2917873</v>
          </cell>
          <cell r="U19">
            <v>-21.437894520000075</v>
          </cell>
          <cell r="W19">
            <v>-329.86224472999993</v>
          </cell>
          <cell r="Y19">
            <v>-448.26506757999994</v>
          </cell>
        </row>
        <row r="20">
          <cell r="E20">
            <v>0</v>
          </cell>
          <cell r="G20">
            <v>0.25</v>
          </cell>
          <cell r="I20">
            <v>0</v>
          </cell>
          <cell r="K20">
            <v>0</v>
          </cell>
          <cell r="M20">
            <v>1.5</v>
          </cell>
          <cell r="O20">
            <v>0.17631685000000002</v>
          </cell>
          <cell r="S20">
            <v>-1.258497</v>
          </cell>
          <cell r="U20">
            <v>0.11765000000000003</v>
          </cell>
          <cell r="W20">
            <v>1.741503</v>
          </cell>
          <cell r="Y20">
            <v>-0.63886703</v>
          </cell>
        </row>
        <row r="21">
          <cell r="E21">
            <v>-5.4769035100000059</v>
          </cell>
          <cell r="G21">
            <v>6.0714414899999944</v>
          </cell>
          <cell r="I21">
            <v>0.11629584999998865</v>
          </cell>
          <cell r="K21">
            <v>-57.513133879999998</v>
          </cell>
          <cell r="M21">
            <v>19.567254120000001</v>
          </cell>
          <cell r="O21">
            <v>-21.949888290000004</v>
          </cell>
          <cell r="S21">
            <v>-184.94492937000004</v>
          </cell>
          <cell r="U21">
            <v>7.7476710999999554</v>
          </cell>
          <cell r="W21">
            <v>-42.690938180000032</v>
          </cell>
          <cell r="Y21">
            <v>-72.957505900000044</v>
          </cell>
        </row>
        <row r="22">
          <cell r="E22">
            <v>-144.78234965999997</v>
          </cell>
          <cell r="G22">
            <v>-72.714833739999989</v>
          </cell>
          <cell r="I22">
            <v>-94.759795080000018</v>
          </cell>
          <cell r="K22">
            <v>-694.92214863999993</v>
          </cell>
          <cell r="M22">
            <v>-235.74226932999997</v>
          </cell>
          <cell r="O22">
            <v>-364.32967474999992</v>
          </cell>
          <cell r="S22">
            <v>-1305.47624552</v>
          </cell>
          <cell r="U22">
            <v>-12.476216410000102</v>
          </cell>
          <cell r="W22">
            <v>-370.58167131999994</v>
          </cell>
          <cell r="Y22">
            <v>-533.05673926000065</v>
          </cell>
        </row>
        <row r="23">
          <cell r="E23">
            <v>-0.60928837999999985</v>
          </cell>
          <cell r="G23">
            <v>-0.60928837999999985</v>
          </cell>
          <cell r="I23">
            <v>-0.6057883799999999</v>
          </cell>
          <cell r="K23">
            <v>-3.6126322799999997</v>
          </cell>
          <cell r="M23">
            <v>-3.6126322799999997</v>
          </cell>
          <cell r="O23">
            <v>-3.6177704099999999</v>
          </cell>
          <cell r="S23">
            <v>-7.3715999999999999</v>
          </cell>
          <cell r="U23">
            <v>-9.9999999999997868E-3</v>
          </cell>
          <cell r="W23">
            <v>-7.3715999999999999</v>
          </cell>
          <cell r="Y23">
            <v>-7.29747477</v>
          </cell>
        </row>
        <row r="24">
          <cell r="E24">
            <v>-14.802982969999999</v>
          </cell>
          <cell r="G24">
            <v>-1.538448999999531E-2</v>
          </cell>
          <cell r="I24">
            <v>-0.59604803999999234</v>
          </cell>
          <cell r="K24">
            <v>-88.74089982000001</v>
          </cell>
          <cell r="M24">
            <v>-1.5308950000004984E-2</v>
          </cell>
          <cell r="O24">
            <v>-3.4999739299999959</v>
          </cell>
          <cell r="S24">
            <v>-177.45118172999997</v>
          </cell>
          <cell r="U24">
            <v>0</v>
          </cell>
          <cell r="W24">
            <v>0</v>
          </cell>
          <cell r="Y24">
            <v>-6.8147223499999825</v>
          </cell>
        </row>
        <row r="25">
          <cell r="E25">
            <v>-1.7965081000000014</v>
          </cell>
          <cell r="G25">
            <v>-0.26317000000000168</v>
          </cell>
          <cell r="I25">
            <v>0.29390856999999881</v>
          </cell>
          <cell r="K25">
            <v>-10.779048660000001</v>
          </cell>
          <cell r="M25">
            <v>-1.5790200600000013</v>
          </cell>
          <cell r="O25">
            <v>1.7634013399999997</v>
          </cell>
          <cell r="S25">
            <v>-24.996957200000001</v>
          </cell>
          <cell r="U25">
            <v>-4.196900000000003</v>
          </cell>
          <cell r="W25">
            <v>-6.5969000000000015</v>
          </cell>
          <cell r="Y25">
            <v>-2.0742572000000017</v>
          </cell>
        </row>
        <row r="26">
          <cell r="E26">
            <v>-0.88069900000000001</v>
          </cell>
          <cell r="G26">
            <v>5.184175000000002E-2</v>
          </cell>
          <cell r="I26">
            <v>0.12688299999999997</v>
          </cell>
          <cell r="K26">
            <v>-5.2841940000000003</v>
          </cell>
          <cell r="M26">
            <v>0.31105049999999945</v>
          </cell>
          <cell r="O26">
            <v>0.82110500000000008</v>
          </cell>
          <cell r="S26">
            <v>-10.568489</v>
          </cell>
          <cell r="U26">
            <v>0</v>
          </cell>
          <cell r="W26">
            <v>0.62199999999999989</v>
          </cell>
          <cell r="Y26">
            <v>1.7295560000000003</v>
          </cell>
        </row>
        <row r="27">
          <cell r="E27">
            <v>-18.089478450000001</v>
          </cell>
          <cell r="G27">
            <v>-0.83600111999999682</v>
          </cell>
          <cell r="I27">
            <v>-0.78104484999999346</v>
          </cell>
          <cell r="K27">
            <v>-108.41677476000001</v>
          </cell>
          <cell r="M27">
            <v>-4.8959107900000065</v>
          </cell>
          <cell r="O27">
            <v>-4.5332379999999963</v>
          </cell>
          <cell r="S27">
            <v>-220.38822792999997</v>
          </cell>
          <cell r="U27">
            <v>-4.2069000000000027</v>
          </cell>
          <cell r="W27">
            <v>-13.346500000000002</v>
          </cell>
          <cell r="Y27">
            <v>-14.456898319999985</v>
          </cell>
        </row>
        <row r="28">
          <cell r="E28">
            <v>-23.103806290000005</v>
          </cell>
          <cell r="G28">
            <v>6.7758586600000168</v>
          </cell>
          <cell r="I28">
            <v>6.0653906700000251</v>
          </cell>
          <cell r="K28">
            <v>-162.45265147999999</v>
          </cell>
          <cell r="M28">
            <v>16.825338030000012</v>
          </cell>
          <cell r="O28">
            <v>13.062992220000014</v>
          </cell>
          <cell r="S28">
            <v>-347.93525266179006</v>
          </cell>
          <cell r="U28">
            <v>0.589999997719997</v>
          </cell>
          <cell r="W28">
            <v>7.7129329282099759</v>
          </cell>
          <cell r="Y28">
            <v>2.56174821820996</v>
          </cell>
        </row>
        <row r="29">
          <cell r="E29">
            <v>-0.25785779000023012</v>
          </cell>
          <cell r="G29">
            <v>-0.17452449000019321</v>
          </cell>
          <cell r="I29">
            <v>0.4442548099998529</v>
          </cell>
          <cell r="K29">
            <v>-0.96270397999995794</v>
          </cell>
          <cell r="M29">
            <v>-0.46270417999988211</v>
          </cell>
          <cell r="O29">
            <v>0.20665530000002974</v>
          </cell>
          <cell r="S29">
            <v>-1.491999590000205</v>
          </cell>
          <cell r="U29">
            <v>3.2684965844964609E-13</v>
          </cell>
          <cell r="W29">
            <v>-0.49200000000052313</v>
          </cell>
          <cell r="Y29">
            <v>5.067209000043249E-2</v>
          </cell>
        </row>
        <row r="30">
          <cell r="E30">
            <v>-0.31667595999999992</v>
          </cell>
          <cell r="G30">
            <v>3.3254379999999958E-2</v>
          </cell>
          <cell r="I30">
            <v>-0.10787299000000003</v>
          </cell>
          <cell r="K30">
            <v>-1.90005571</v>
          </cell>
          <cell r="M30">
            <v>0.19952629</v>
          </cell>
          <cell r="O30">
            <v>0.21809470000000009</v>
          </cell>
          <cell r="S30">
            <v>-4.1991639999999997</v>
          </cell>
          <cell r="U30">
            <v>0</v>
          </cell>
          <cell r="W30">
            <v>0</v>
          </cell>
          <cell r="Y30">
            <v>-0.40048708999999982</v>
          </cell>
        </row>
        <row r="31">
          <cell r="E31">
            <v>89.138661709999795</v>
          </cell>
          <cell r="G31">
            <v>11.679808656085001</v>
          </cell>
          <cell r="I31">
            <v>8.2328066499999721</v>
          </cell>
          <cell r="K31">
            <v>465.58738054999992</v>
          </cell>
          <cell r="M31">
            <v>34.101522217607908</v>
          </cell>
          <cell r="O31">
            <v>-11.687488889999997</v>
          </cell>
          <cell r="S31">
            <v>1105.1509513271092</v>
          </cell>
          <cell r="U31">
            <v>43.156281559321314</v>
          </cell>
          <cell r="W31">
            <v>49.105447734930294</v>
          </cell>
          <cell r="Y31">
            <v>136.50331833710868</v>
          </cell>
        </row>
        <row r="33">
          <cell r="E33">
            <v>0.30288958999999754</v>
          </cell>
          <cell r="G33">
            <v>0.19214930999999541</v>
          </cell>
          <cell r="I33">
            <v>-0.24685352000000249</v>
          </cell>
          <cell r="K33">
            <v>1.7223646400000003</v>
          </cell>
          <cell r="M33">
            <v>-0.17409604999999972</v>
          </cell>
          <cell r="O33">
            <v>-2.4093197599999998</v>
          </cell>
          <cell r="S33">
            <v>1.1573754893700035</v>
          </cell>
          <cell r="U33">
            <v>1.1573754893700037</v>
          </cell>
          <cell r="W33">
            <v>0.87623380937001127</v>
          </cell>
          <cell r="Y33">
            <v>-6.0397916506299989</v>
          </cell>
        </row>
        <row r="34">
          <cell r="E34">
            <v>6.3592410299999935</v>
          </cell>
          <cell r="G34">
            <v>4.9862410299999933</v>
          </cell>
          <cell r="I34">
            <v>3.9548347899999987</v>
          </cell>
          <cell r="K34">
            <v>39.45160594</v>
          </cell>
          <cell r="M34">
            <v>31.350605939999998</v>
          </cell>
          <cell r="O34">
            <v>24.805866340000005</v>
          </cell>
          <cell r="S34">
            <v>59.720000009999985</v>
          </cell>
          <cell r="U34">
            <v>59.720000009999985</v>
          </cell>
          <cell r="W34">
            <v>40.950000009999982</v>
          </cell>
          <cell r="Y34">
            <v>27.134889309999991</v>
          </cell>
        </row>
        <row r="35">
          <cell r="E35">
            <v>-0.35173244000000503</v>
          </cell>
          <cell r="G35">
            <v>-8.0582440000005029E-2</v>
          </cell>
          <cell r="I35">
            <v>-0.49376089000000617</v>
          </cell>
          <cell r="K35">
            <v>0.85524526999999584</v>
          </cell>
          <cell r="M35">
            <v>-2.1583847300000043</v>
          </cell>
          <cell r="O35">
            <v>-4.3901383800000069</v>
          </cell>
          <cell r="S35">
            <v>-1.38992</v>
          </cell>
          <cell r="U35">
            <v>4.2839999999999989E-2</v>
          </cell>
          <cell r="W35">
            <v>-5.4414500000000006</v>
          </cell>
          <cell r="Y35">
            <v>-13.718419089999996</v>
          </cell>
        </row>
        <row r="37">
          <cell r="E37">
            <v>95.449059889999774</v>
          </cell>
          <cell r="G37">
            <v>16.777616556084986</v>
          </cell>
          <cell r="I37">
            <v>11.447027029999962</v>
          </cell>
          <cell r="K37">
            <v>507.61659639999993</v>
          </cell>
          <cell r="M37">
            <v>63.119647377607897</v>
          </cell>
          <cell r="O37">
            <v>6.3189193100000018</v>
          </cell>
          <cell r="S37">
            <v>1164.638406826479</v>
          </cell>
          <cell r="U37">
            <v>104.0764970586913</v>
          </cell>
          <cell r="W37">
            <v>85.490231554300294</v>
          </cell>
          <cell r="Y37">
            <v>143.87999690647865</v>
          </cell>
        </row>
        <row r="39">
          <cell r="E39">
            <v>8.5622677175424027</v>
          </cell>
          <cell r="G39" t="e">
            <v>#VALUE!</v>
          </cell>
          <cell r="I39">
            <v>1.0893512786185635</v>
          </cell>
          <cell r="K39">
            <v>43.744326485042627</v>
          </cell>
          <cell r="M39" t="e">
            <v>#VALUE!</v>
          </cell>
          <cell r="O39">
            <v>5.5923426373585627</v>
          </cell>
          <cell r="S39">
            <v>0</v>
          </cell>
          <cell r="U39">
            <v>0</v>
          </cell>
          <cell r="W39" t="e">
            <v>#VALUE!</v>
          </cell>
          <cell r="Y39">
            <v>-73.062524176507125</v>
          </cell>
        </row>
        <row r="40">
          <cell r="E40">
            <v>8.7519107756094421</v>
          </cell>
          <cell r="G40" t="e">
            <v>#VALUE!</v>
          </cell>
          <cell r="I40">
            <v>3.3066050348051759</v>
          </cell>
          <cell r="K40">
            <v>36.691478891682927</v>
          </cell>
          <cell r="M40" t="e">
            <v>#VALUE!</v>
          </cell>
          <cell r="O40">
            <v>5.4149900757727139</v>
          </cell>
          <cell r="S40">
            <v>0</v>
          </cell>
          <cell r="U40">
            <v>0</v>
          </cell>
          <cell r="W40" t="e">
            <v>#VALUE!</v>
          </cell>
          <cell r="Y40">
            <v>-48.396169526413935</v>
          </cell>
        </row>
        <row r="41">
          <cell r="E41">
            <v>0.5296688975851005</v>
          </cell>
          <cell r="G41" t="e">
            <v>#VALUE!</v>
          </cell>
          <cell r="I41">
            <v>2.3668170171357028E-3</v>
          </cell>
          <cell r="K41">
            <v>2.843330716096788</v>
          </cell>
          <cell r="M41" t="e">
            <v>#VALUE!</v>
          </cell>
          <cell r="O41">
            <v>-0.59240550408269455</v>
          </cell>
          <cell r="S41">
            <v>0</v>
          </cell>
          <cell r="U41">
            <v>0</v>
          </cell>
          <cell r="W41" t="e">
            <v>#VALUE!</v>
          </cell>
          <cell r="Y41">
            <v>-6.8423600845245485</v>
          </cell>
        </row>
        <row r="42">
          <cell r="E42">
            <v>0</v>
          </cell>
          <cell r="G42" t="e">
            <v>#VALUE!</v>
          </cell>
          <cell r="I42">
            <v>0</v>
          </cell>
          <cell r="K42">
            <v>0</v>
          </cell>
          <cell r="M42" t="e">
            <v>#VALUE!</v>
          </cell>
          <cell r="O42">
            <v>0</v>
          </cell>
          <cell r="S42">
            <v>0</v>
          </cell>
          <cell r="U42">
            <v>0</v>
          </cell>
          <cell r="W42" t="e">
            <v>#VALUE!</v>
          </cell>
          <cell r="Y42">
            <v>0</v>
          </cell>
        </row>
        <row r="43">
          <cell r="E43">
            <v>0</v>
          </cell>
          <cell r="G43">
            <v>-0.10249502626578177</v>
          </cell>
          <cell r="I43">
            <v>-0.10249502626578177</v>
          </cell>
          <cell r="K43">
            <v>0</v>
          </cell>
          <cell r="M43">
            <v>-3.6170557389173155</v>
          </cell>
          <cell r="O43">
            <v>-0.10249502626578177</v>
          </cell>
          <cell r="S43">
            <v>0</v>
          </cell>
          <cell r="U43">
            <v>0.39422414608981171</v>
          </cell>
          <cell r="W43">
            <v>-3.6170557389173155</v>
          </cell>
          <cell r="Y43">
            <v>-5.2992569846921924</v>
          </cell>
        </row>
        <row r="44">
          <cell r="E44">
            <v>17.843847390736943</v>
          </cell>
          <cell r="G44" t="e">
            <v>#VALUE!</v>
          </cell>
          <cell r="I44">
            <v>4.2958281041750936</v>
          </cell>
          <cell r="K44">
            <v>83.279136092822341</v>
          </cell>
          <cell r="M44" t="e">
            <v>#VALUE!</v>
          </cell>
          <cell r="O44">
            <v>10.3124321827828</v>
          </cell>
          <cell r="S44">
            <v>0</v>
          </cell>
          <cell r="U44">
            <v>0.39422414608981171</v>
          </cell>
          <cell r="W44" t="e">
            <v>#VALUE!</v>
          </cell>
          <cell r="Y44">
            <v>-133.60031077213782</v>
          </cell>
        </row>
        <row r="46">
          <cell r="E46">
            <v>113.29290728073671</v>
          </cell>
          <cell r="G46" t="e">
            <v>#VALUE!</v>
          </cell>
          <cell r="I46">
            <v>15.742855134175056</v>
          </cell>
          <cell r="K46">
            <v>590.89573249282228</v>
          </cell>
          <cell r="M46" t="e">
            <v>#VALUE!</v>
          </cell>
          <cell r="O46">
            <v>16.631351492782802</v>
          </cell>
          <cell r="S46">
            <v>1164.638406826479</v>
          </cell>
          <cell r="U46">
            <v>104.47072120478111</v>
          </cell>
          <cell r="W46" t="e">
            <v>#VALUE!</v>
          </cell>
          <cell r="Y46">
            <v>10.279686134340835</v>
          </cell>
        </row>
        <row r="48">
          <cell r="E48">
            <v>-2.0968202200000001</v>
          </cell>
          <cell r="G48">
            <v>-1.3927474200000001</v>
          </cell>
          <cell r="I48">
            <v>-1.3442305500000002</v>
          </cell>
          <cell r="K48">
            <v>-4.3548044199999998</v>
          </cell>
          <cell r="M48">
            <v>-3.3056176199999996</v>
          </cell>
          <cell r="O48">
            <v>-2.6715054699999996</v>
          </cell>
          <cell r="S48">
            <v>-15.092914770000002</v>
          </cell>
          <cell r="U48">
            <v>-3.9655147700000022</v>
          </cell>
          <cell r="W48">
            <v>-12.994522870000001</v>
          </cell>
          <cell r="Y48">
            <v>-7.11675916</v>
          </cell>
        </row>
        <row r="49">
          <cell r="E49">
            <v>-0.13529523288839734</v>
          </cell>
          <cell r="G49" t="e">
            <v>#VALUE!</v>
          </cell>
          <cell r="I49">
            <v>5.4451242674321492</v>
          </cell>
          <cell r="K49">
            <v>-0.69385564331848215</v>
          </cell>
          <cell r="M49" t="e">
            <v>#VALUE!</v>
          </cell>
          <cell r="O49">
            <v>5.0897753238857684</v>
          </cell>
          <cell r="S49">
            <v>0</v>
          </cell>
          <cell r="U49">
            <v>0</v>
          </cell>
          <cell r="W49" t="e">
            <v>#VALUE!</v>
          </cell>
          <cell r="Y49">
            <v>6.3554176855189555</v>
          </cell>
        </row>
        <row r="51">
          <cell r="E51">
            <v>-2.2321154528883973</v>
          </cell>
          <cell r="G51" t="e">
            <v>#VALUE!</v>
          </cell>
          <cell r="I51">
            <v>4.1008937174321485</v>
          </cell>
          <cell r="K51">
            <v>-5.0486600633184819</v>
          </cell>
          <cell r="M51" t="e">
            <v>#VALUE!</v>
          </cell>
          <cell r="O51">
            <v>2.4182698538857688</v>
          </cell>
          <cell r="S51">
            <v>-15.092914770000002</v>
          </cell>
          <cell r="U51">
            <v>-3.9655147700000022</v>
          </cell>
          <cell r="W51" t="e">
            <v>#VALUE!</v>
          </cell>
          <cell r="Y51">
            <v>-0.7613414744810445</v>
          </cell>
        </row>
        <row r="53">
          <cell r="E53">
            <v>87.041841489999797</v>
          </cell>
          <cell r="G53">
            <v>10.287061236085002</v>
          </cell>
          <cell r="I53">
            <v>6.8885760999999714</v>
          </cell>
          <cell r="K53">
            <v>461.23257612999993</v>
          </cell>
          <cell r="M53">
            <v>30.795904597607908</v>
          </cell>
          <cell r="O53">
            <v>-14.358994359999997</v>
          </cell>
          <cell r="S53">
            <v>1090.0580365571091</v>
          </cell>
          <cell r="U53">
            <v>39.190766789321316</v>
          </cell>
          <cell r="W53">
            <v>36.110924864930297</v>
          </cell>
          <cell r="Y53">
            <v>129.38655917710869</v>
          </cell>
        </row>
        <row r="56">
          <cell r="E56">
            <v>0</v>
          </cell>
          <cell r="G56">
            <v>0.16322388000000002</v>
          </cell>
          <cell r="I56">
            <v>0.15563601000000005</v>
          </cell>
          <cell r="K56">
            <v>-2.8823689999999999E-2</v>
          </cell>
          <cell r="M56">
            <v>0.95051958999999997</v>
          </cell>
          <cell r="O56">
            <v>0.92701734000000002</v>
          </cell>
          <cell r="S56">
            <v>-2.4821719199999999</v>
          </cell>
          <cell r="U56">
            <v>3.8381708699999995</v>
          </cell>
          <cell r="W56">
            <v>-0.52348536000000001</v>
          </cell>
          <cell r="Y56">
            <v>-1.4888910799999999</v>
          </cell>
        </row>
        <row r="57">
          <cell r="E57">
            <v>-3.7350299999999986E-3</v>
          </cell>
          <cell r="G57">
            <v>-3.7350300000000003E-3</v>
          </cell>
          <cell r="I57">
            <v>-7.2896999999999892E-4</v>
          </cell>
          <cell r="K57">
            <v>-2.2385650000000003E-2</v>
          </cell>
          <cell r="M57">
            <v>-2.2385649999999979E-2</v>
          </cell>
          <cell r="O57">
            <v>1.0757160000000016E-2</v>
          </cell>
          <cell r="S57">
            <v>0</v>
          </cell>
          <cell r="U57">
            <v>0</v>
          </cell>
          <cell r="W57">
            <v>0</v>
          </cell>
          <cell r="Y57">
            <v>6.3836510000000068E-2</v>
          </cell>
        </row>
        <row r="59">
          <cell r="E59">
            <v>0</v>
          </cell>
          <cell r="G59">
            <v>-3.5000000000000003E-2</v>
          </cell>
          <cell r="I59">
            <v>-4.0979259999999983E-2</v>
          </cell>
          <cell r="K59">
            <v>4.9438759999999998E-2</v>
          </cell>
          <cell r="M59">
            <v>-0.16556124</v>
          </cell>
          <cell r="O59">
            <v>-0.14100757</v>
          </cell>
          <cell r="S59">
            <v>0.43</v>
          </cell>
          <cell r="U59">
            <v>0</v>
          </cell>
          <cell r="W59">
            <v>0</v>
          </cell>
          <cell r="Y59">
            <v>2.7151099999999984E-2</v>
          </cell>
        </row>
        <row r="60">
          <cell r="E60">
            <v>0.74591341999999994</v>
          </cell>
          <cell r="G60">
            <v>-1.5205165799999998</v>
          </cell>
          <cell r="I60">
            <v>-0.47657428000000013</v>
          </cell>
          <cell r="K60">
            <v>5.43853835</v>
          </cell>
          <cell r="M60">
            <v>-7.1342816500000001</v>
          </cell>
          <cell r="O60">
            <v>-1.8003282399999998</v>
          </cell>
          <cell r="S60">
            <v>9.9637499999999992</v>
          </cell>
          <cell r="U60">
            <v>0</v>
          </cell>
          <cell r="W60">
            <v>-16.133970000000005</v>
          </cell>
          <cell r="Y60">
            <v>-6.0630092000000015</v>
          </cell>
        </row>
        <row r="61">
          <cell r="E61">
            <v>0.15532041999983903</v>
          </cell>
          <cell r="G61">
            <v>-2.7037390000216988E-2</v>
          </cell>
          <cell r="I61">
            <v>-0.17150558000022897</v>
          </cell>
          <cell r="K61">
            <v>0.35278063999976439</v>
          </cell>
          <cell r="M61">
            <v>-8.3609180000280503E-2</v>
          </cell>
          <cell r="O61">
            <v>-0.45898606000037034</v>
          </cell>
          <cell r="S61">
            <v>0.60549397944987504</v>
          </cell>
          <cell r="U61">
            <v>0</v>
          </cell>
          <cell r="W61">
            <v>-0.15467500055024175</v>
          </cell>
          <cell r="Y61">
            <v>-1.4959426405503109</v>
          </cell>
        </row>
        <row r="63">
          <cell r="E63">
            <v>90.03616051999964</v>
          </cell>
          <cell r="G63">
            <v>10.256743536084784</v>
          </cell>
          <cell r="I63">
            <v>7.6986545699997428</v>
          </cell>
          <cell r="K63">
            <v>471.3769289599997</v>
          </cell>
          <cell r="M63">
            <v>27.646204087607629</v>
          </cell>
          <cell r="O63">
            <v>-13.150036260000368</v>
          </cell>
          <cell r="S63">
            <v>1113.6680233865591</v>
          </cell>
          <cell r="U63">
            <v>46.994452429321314</v>
          </cell>
          <cell r="W63">
            <v>32.293317374380052</v>
          </cell>
          <cell r="Y63">
            <v>127.54646302655837</v>
          </cell>
        </row>
        <row r="65">
          <cell r="E65">
            <v>87.939340299999643</v>
          </cell>
          <cell r="G65">
            <v>8.8639961160847847</v>
          </cell>
          <cell r="I65">
            <v>6.3544240199997422</v>
          </cell>
          <cell r="K65">
            <v>467.02212453999971</v>
          </cell>
          <cell r="M65">
            <v>24.340586467607629</v>
          </cell>
          <cell r="O65">
            <v>-15.821541730000368</v>
          </cell>
          <cell r="S65">
            <v>1098.575108616559</v>
          </cell>
          <cell r="U65">
            <v>43.028937659321315</v>
          </cell>
          <cell r="W65">
            <v>19.298794504380052</v>
          </cell>
          <cell r="Y65">
            <v>120.42970386655837</v>
          </cell>
        </row>
        <row r="68">
          <cell r="E68">
            <v>67.570978260000047</v>
          </cell>
          <cell r="G68">
            <v>4.2092685060850954</v>
          </cell>
          <cell r="I68">
            <v>14.454774520000036</v>
          </cell>
          <cell r="K68">
            <v>373.76208988999997</v>
          </cell>
          <cell r="M68">
            <v>27.477415267607455</v>
          </cell>
          <cell r="O68">
            <v>60.533064569999908</v>
          </cell>
          <cell r="S68">
            <v>705.53402520710995</v>
          </cell>
          <cell r="U68">
            <v>5.4637989193201975</v>
          </cell>
          <cell r="W68">
            <v>22.90587743493063</v>
          </cell>
          <cell r="Y68">
            <v>82.869841257110011</v>
          </cell>
        </row>
        <row r="69">
          <cell r="E69">
            <v>1.568841410000086</v>
          </cell>
          <cell r="G69">
            <v>9.2429430000305457E-2</v>
          </cell>
          <cell r="I69">
            <v>-1.1689889600001571</v>
          </cell>
          <cell r="K69">
            <v>6.516536130000592</v>
          </cell>
          <cell r="M69">
            <v>-2.6021427299993025</v>
          </cell>
          <cell r="O69">
            <v>-12.907257689999579</v>
          </cell>
          <cell r="S69">
            <v>6.1559753400006292</v>
          </cell>
          <cell r="U69">
            <v>-0.65807379999971349</v>
          </cell>
          <cell r="W69">
            <v>-12.650595379999636</v>
          </cell>
          <cell r="Y69">
            <v>-34.81608857999921</v>
          </cell>
        </row>
        <row r="70">
          <cell r="E70">
            <v>11.197424739999995</v>
          </cell>
          <cell r="G70">
            <v>2.2643108099999747</v>
          </cell>
          <cell r="I70">
            <v>-5.1718182900000045</v>
          </cell>
          <cell r="K70">
            <v>47.416458919999975</v>
          </cell>
          <cell r="M70">
            <v>-11.273108090000029</v>
          </cell>
          <cell r="O70">
            <v>-46.182567050000024</v>
          </cell>
          <cell r="S70">
            <v>247.56971455000001</v>
          </cell>
          <cell r="U70">
            <v>-0.67738171000004854</v>
          </cell>
          <cell r="W70">
            <v>5.6940180199999872</v>
          </cell>
          <cell r="Y70">
            <v>42.29144031000007</v>
          </cell>
        </row>
        <row r="71">
          <cell r="E71">
            <v>8.8014172999999669</v>
          </cell>
          <cell r="G71">
            <v>5.1137999099999369</v>
          </cell>
          <cell r="I71">
            <v>0.118800279999979</v>
          </cell>
          <cell r="K71">
            <v>37.892295609999984</v>
          </cell>
          <cell r="M71">
            <v>20.499357769999968</v>
          </cell>
          <cell r="O71">
            <v>-13.130818400000003</v>
          </cell>
          <cell r="S71">
            <v>145.89123622999995</v>
          </cell>
          <cell r="U71">
            <v>39.027938149999969</v>
          </cell>
          <cell r="W71">
            <v>33.156147659999959</v>
          </cell>
          <cell r="Y71">
            <v>46.158125349999949</v>
          </cell>
        </row>
        <row r="72">
          <cell r="E72">
            <v>89.138661710000093</v>
          </cell>
          <cell r="G72">
            <v>11.679808656085314</v>
          </cell>
          <cell r="I72">
            <v>8.2327675499998545</v>
          </cell>
          <cell r="K72">
            <v>465.58738055000049</v>
          </cell>
          <cell r="M72">
            <v>34.101522217608093</v>
          </cell>
          <cell r="O72">
            <v>-11.687578569999701</v>
          </cell>
          <cell r="S72">
            <v>1105.1509513271105</v>
          </cell>
          <cell r="U72">
            <v>43.156281559320405</v>
          </cell>
          <cell r="W72">
            <v>49.105447734930941</v>
          </cell>
          <cell r="Y72">
            <v>136.50331833711081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DATA"/>
      <sheetName val="PL global view"/>
      <sheetName val="Summ PL"/>
      <sheetName val="PL RETRIEVE"/>
      <sheetName val="Summ CF"/>
      <sheetName val="CF RETRIEVE"/>
      <sheetName val="Sheet1"/>
      <sheetName val="Sheet2"/>
      <sheetName val="Incentives"/>
      <sheetName val="IS"/>
      <sheetName val="Settings"/>
      <sheetName val="TRS"/>
      <sheetName val="Int Model"/>
      <sheetName val="Transmission Fully Allocated"/>
      <sheetName val="TO Fully Allocated"/>
      <sheetName val="ETO Fully All"/>
      <sheetName val="ETO Cont"/>
      <sheetName val="ETO Alls"/>
      <sheetName val="GTO Fully All "/>
      <sheetName val="GTO Cont "/>
      <sheetName val="GTO Alls"/>
      <sheetName val="SO Fully Allocated "/>
      <sheetName val="ESO Fully All "/>
      <sheetName val="ESO Cont"/>
      <sheetName val="ESO Alls"/>
      <sheetName val="GSO Fully All "/>
      <sheetName val="GSO Cont "/>
      <sheetName val="GSO Alls"/>
      <sheetName val="Total Alls"/>
      <sheetName val="IS total"/>
      <sheetName val="UK"/>
    </sheetNames>
    <sheetDataSet>
      <sheetData sheetId="0" refreshError="1">
        <row r="5">
          <cell r="D5">
            <v>39538</v>
          </cell>
        </row>
        <row r="9">
          <cell r="F9">
            <v>39508</v>
          </cell>
        </row>
        <row r="10">
          <cell r="F10">
            <v>39479</v>
          </cell>
        </row>
        <row r="11">
          <cell r="D11">
            <v>39172</v>
          </cell>
        </row>
      </sheetData>
      <sheetData sheetId="1" refreshError="1"/>
      <sheetData sheetId="2" refreshError="1"/>
      <sheetData sheetId="3" refreshError="1"/>
      <sheetData sheetId="4" refreshError="1">
        <row r="10">
          <cell r="E10">
            <v>36.401518069999995</v>
          </cell>
          <cell r="G10">
            <v>8.0971196556000322</v>
          </cell>
          <cell r="I10">
            <v>3.637944069999989</v>
          </cell>
          <cell r="K10">
            <v>350.49700087999997</v>
          </cell>
          <cell r="M10">
            <v>2.5855553472000525</v>
          </cell>
          <cell r="O10">
            <v>23.605677880000037</v>
          </cell>
          <cell r="S10">
            <v>350.49700087999997</v>
          </cell>
          <cell r="U10">
            <v>7.2991558107999577</v>
          </cell>
          <cell r="W10">
            <v>2.5855553472000525</v>
          </cell>
          <cell r="Y10">
            <v>23.605677880000037</v>
          </cell>
        </row>
        <row r="11">
          <cell r="E11">
            <v>-2.2672082300000005</v>
          </cell>
          <cell r="G11">
            <v>-0.38626279000000108</v>
          </cell>
          <cell r="I11">
            <v>3.8393769999999439E-2</v>
          </cell>
          <cell r="K11">
            <v>-7.9761556100000019</v>
          </cell>
          <cell r="M11">
            <v>9.0639173899999967</v>
          </cell>
          <cell r="O11">
            <v>3.5015683899999983</v>
          </cell>
          <cell r="S11">
            <v>-7.9761556100000019</v>
          </cell>
          <cell r="U11">
            <v>-0.65308474000000061</v>
          </cell>
          <cell r="W11">
            <v>9.0639173899999967</v>
          </cell>
          <cell r="Y11">
            <v>3.5015683899999983</v>
          </cell>
        </row>
        <row r="12">
          <cell r="E12">
            <v>90.968686279998991</v>
          </cell>
          <cell r="G12">
            <v>14.440581969065382</v>
          </cell>
          <cell r="I12">
            <v>-13.104142720001029</v>
          </cell>
          <cell r="K12">
            <v>1311.1684782599998</v>
          </cell>
          <cell r="M12">
            <v>47.619772198799566</v>
          </cell>
          <cell r="O12">
            <v>144.65602225999976</v>
          </cell>
          <cell r="S12">
            <v>1311.1684782599998</v>
          </cell>
          <cell r="U12">
            <v>-1.8890629892021575</v>
          </cell>
          <cell r="W12">
            <v>47.619772198799566</v>
          </cell>
          <cell r="Y12">
            <v>144.65602225999976</v>
          </cell>
        </row>
        <row r="14">
          <cell r="E14">
            <v>5.3346069899999984</v>
          </cell>
          <cell r="G14">
            <v>5.2341869899999987</v>
          </cell>
          <cell r="I14">
            <v>9.2394699899999981</v>
          </cell>
          <cell r="K14">
            <v>1.5810240600000005</v>
          </cell>
          <cell r="M14">
            <v>2.7232850300000013</v>
          </cell>
          <cell r="O14">
            <v>5.6316157000000029</v>
          </cell>
          <cell r="S14">
            <v>1.5810240600000005</v>
          </cell>
          <cell r="U14">
            <v>4.439229000000001</v>
          </cell>
          <cell r="W14">
            <v>2.7232850300000013</v>
          </cell>
          <cell r="Y14">
            <v>5.6316157000000029</v>
          </cell>
        </row>
        <row r="15">
          <cell r="E15">
            <v>-21.233953929999991</v>
          </cell>
          <cell r="G15">
            <v>-31.886730979999985</v>
          </cell>
          <cell r="I15">
            <v>-10.423903929999994</v>
          </cell>
          <cell r="K15">
            <v>-16.873495449999982</v>
          </cell>
          <cell r="M15">
            <v>-20.794937019999978</v>
          </cell>
          <cell r="O15">
            <v>-43.041738769999967</v>
          </cell>
          <cell r="S15">
            <v>-16.873495449999982</v>
          </cell>
          <cell r="U15">
            <v>-27.120088019999997</v>
          </cell>
          <cell r="W15">
            <v>-20.794937019999978</v>
          </cell>
          <cell r="Y15">
            <v>-43.041738769999967</v>
          </cell>
        </row>
        <row r="16">
          <cell r="E16">
            <v>34.911267860000002</v>
          </cell>
          <cell r="G16">
            <v>13.310125369999957</v>
          </cell>
          <cell r="I16">
            <v>50.698613860000002</v>
          </cell>
          <cell r="K16">
            <v>148.6957731</v>
          </cell>
          <cell r="M16">
            <v>187.49513742999997</v>
          </cell>
          <cell r="O16">
            <v>219.17277529999996</v>
          </cell>
          <cell r="S16">
            <v>148.6957731</v>
          </cell>
          <cell r="U16">
            <v>35.330428739999952</v>
          </cell>
          <cell r="W16">
            <v>187.49513742999997</v>
          </cell>
          <cell r="Y16">
            <v>219.17277529999996</v>
          </cell>
        </row>
        <row r="17">
          <cell r="E17">
            <v>13.677313930000011</v>
          </cell>
          <cell r="G17">
            <v>-18.57660561000003</v>
          </cell>
          <cell r="I17">
            <v>40.274709930000007</v>
          </cell>
          <cell r="K17">
            <v>131.82227765000002</v>
          </cell>
          <cell r="M17">
            <v>166.70020040999998</v>
          </cell>
          <cell r="O17">
            <v>176.13103652999999</v>
          </cell>
          <cell r="S17">
            <v>131.82227765000002</v>
          </cell>
          <cell r="U17">
            <v>8.2103407199999552</v>
          </cell>
          <cell r="W17">
            <v>166.70020040999998</v>
          </cell>
          <cell r="Y17">
            <v>176.13103652999999</v>
          </cell>
        </row>
        <row r="18">
          <cell r="E18">
            <v>1.3641593199999997</v>
          </cell>
          <cell r="G18">
            <v>-9.3908396799999974</v>
          </cell>
          <cell r="I18">
            <v>-0.28777368000000031</v>
          </cell>
          <cell r="K18">
            <v>1.7304286799999997</v>
          </cell>
          <cell r="M18">
            <v>-8.5875083299999986</v>
          </cell>
          <cell r="O18">
            <v>-11.604172829999996</v>
          </cell>
          <cell r="S18">
            <v>1.7304286799999997</v>
          </cell>
          <cell r="U18">
            <v>1.9131780000000003</v>
          </cell>
          <cell r="W18">
            <v>-8.5875083299999986</v>
          </cell>
          <cell r="Y18">
            <v>-11.604172829999996</v>
          </cell>
        </row>
        <row r="19">
          <cell r="E19">
            <v>0.32466758999999978</v>
          </cell>
          <cell r="G19">
            <v>-0.3800108299999998</v>
          </cell>
          <cell r="I19">
            <v>-0.39806840999999693</v>
          </cell>
          <cell r="K19">
            <v>8.0854601600000038</v>
          </cell>
          <cell r="M19">
            <v>-0.37069179999999724</v>
          </cell>
          <cell r="O19">
            <v>-0.35800283999999749</v>
          </cell>
          <cell r="S19">
            <v>8.0854601600000038</v>
          </cell>
          <cell r="U19">
            <v>8.3646382000000017</v>
          </cell>
          <cell r="W19">
            <v>-0.37069179999999724</v>
          </cell>
          <cell r="Y19">
            <v>-0.35800283999999749</v>
          </cell>
        </row>
        <row r="20">
          <cell r="E20">
            <v>2.5913500022374802E-3</v>
          </cell>
          <cell r="G20">
            <v>6.1776257736503526E-2</v>
          </cell>
          <cell r="I20">
            <v>20.348021330002247</v>
          </cell>
          <cell r="K20">
            <v>9.6874999997954347E-2</v>
          </cell>
          <cell r="M20">
            <v>0.31226166279754403</v>
          </cell>
          <cell r="O20">
            <v>2.8262040699939144</v>
          </cell>
          <cell r="S20">
            <v>9.6874999997954347E-2</v>
          </cell>
          <cell r="U20">
            <v>6.8838272204990503E-2</v>
          </cell>
          <cell r="W20">
            <v>0.31226166279754403</v>
          </cell>
          <cell r="Y20">
            <v>2.8262040699939144</v>
          </cell>
        </row>
        <row r="21">
          <cell r="E21">
            <v>20.703339180002246</v>
          </cell>
          <cell r="G21">
            <v>-23.051492872263527</v>
          </cell>
          <cell r="I21">
            <v>69.176359160002249</v>
          </cell>
          <cell r="K21">
            <v>143.31606554999797</v>
          </cell>
          <cell r="M21">
            <v>160.77754697279752</v>
          </cell>
          <cell r="O21">
            <v>172.6266806299939</v>
          </cell>
          <cell r="S21">
            <v>143.31606554999797</v>
          </cell>
          <cell r="U21">
            <v>22.996224192204949</v>
          </cell>
          <cell r="W21">
            <v>160.77754697279752</v>
          </cell>
          <cell r="Y21">
            <v>172.6266806299939</v>
          </cell>
        </row>
        <row r="23">
          <cell r="E23">
            <v>7.1667766099999985</v>
          </cell>
          <cell r="G23">
            <v>7.953513779999998</v>
          </cell>
          <cell r="I23">
            <v>7.2225966099999983</v>
          </cell>
          <cell r="K23">
            <v>1.6188147299999982</v>
          </cell>
          <cell r="M23">
            <v>9.8591961899999987</v>
          </cell>
          <cell r="O23">
            <v>2.310164729999999</v>
          </cell>
          <cell r="S23">
            <v>1.6188147299999982</v>
          </cell>
          <cell r="U23">
            <v>-7.8735504563636365</v>
          </cell>
          <cell r="W23">
            <v>9.8591961899999987</v>
          </cell>
          <cell r="Y23">
            <v>2.310164729999999</v>
          </cell>
        </row>
        <row r="24">
          <cell r="E24">
            <v>-183.89644952</v>
          </cell>
          <cell r="G24">
            <v>-57.531670283600022</v>
          </cell>
          <cell r="I24">
            <v>-7.9230625200000215</v>
          </cell>
          <cell r="K24">
            <v>-1565.3405737099999</v>
          </cell>
          <cell r="M24">
            <v>-90.137616443199931</v>
          </cell>
          <cell r="O24">
            <v>-371.62866870999977</v>
          </cell>
          <cell r="S24">
            <v>-1565.3405737099999</v>
          </cell>
          <cell r="U24">
            <v>-1533.9954409952761</v>
          </cell>
          <cell r="W24">
            <v>-90.137616443199931</v>
          </cell>
          <cell r="Y24">
            <v>-371.62866870999977</v>
          </cell>
        </row>
        <row r="25">
          <cell r="E25">
            <v>48.035945410000025</v>
          </cell>
          <cell r="G25">
            <v>46.534015950000025</v>
          </cell>
          <cell r="I25">
            <v>-4.3665395899999719</v>
          </cell>
          <cell r="K25">
            <v>-53.490582829999973</v>
          </cell>
          <cell r="M25">
            <v>49.565871820000034</v>
          </cell>
          <cell r="O25">
            <v>-150.5534212799999</v>
          </cell>
          <cell r="S25">
            <v>-53.490582829999973</v>
          </cell>
          <cell r="U25">
            <v>7.0351100000000004</v>
          </cell>
          <cell r="W25">
            <v>49.565871820000034</v>
          </cell>
          <cell r="Y25">
            <v>-150.5534212799999</v>
          </cell>
        </row>
        <row r="26">
          <cell r="E26">
            <v>11.056047210000001</v>
          </cell>
          <cell r="G26">
            <v>3.026672210000001</v>
          </cell>
          <cell r="I26">
            <v>5.7284512100000011</v>
          </cell>
          <cell r="K26">
            <v>96.551500650000008</v>
          </cell>
          <cell r="M26">
            <v>1.4022256499999983</v>
          </cell>
          <cell r="O26">
            <v>41.137354650000006</v>
          </cell>
          <cell r="S26">
            <v>96.551500650000008</v>
          </cell>
          <cell r="U26">
            <v>92.342099999999988</v>
          </cell>
          <cell r="W26">
            <v>1.4022256499999983</v>
          </cell>
          <cell r="Y26">
            <v>41.137354650000006</v>
          </cell>
        </row>
        <row r="27">
          <cell r="E27">
            <v>3.3404541000007129</v>
          </cell>
          <cell r="G27">
            <v>2.402898153700753</v>
          </cell>
          <cell r="I27">
            <v>-1.8357988999992525</v>
          </cell>
          <cell r="K27">
            <v>4.0301660399995853</v>
          </cell>
          <cell r="M27">
            <v>1.3994900443993714</v>
          </cell>
          <cell r="O27">
            <v>-1.1064715100005174</v>
          </cell>
          <cell r="S27">
            <v>4.0301660399995853</v>
          </cell>
          <cell r="U27">
            <v>2.2499164399996516</v>
          </cell>
          <cell r="W27">
            <v>1.3994900443993714</v>
          </cell>
          <cell r="Y27">
            <v>-1.1064715100005174</v>
          </cell>
        </row>
        <row r="28">
          <cell r="E28">
            <v>-121.46400279999925</v>
          </cell>
          <cell r="G28">
            <v>-5.5680839698992424</v>
          </cell>
          <cell r="I28">
            <v>-8.3969497999992448</v>
          </cell>
          <cell r="K28">
            <v>-1518.2494898500004</v>
          </cell>
          <cell r="M28">
            <v>-37.770028928800528</v>
          </cell>
          <cell r="O28">
            <v>-482.15120685000016</v>
          </cell>
          <cell r="S28">
            <v>-1518.2494898500004</v>
          </cell>
          <cell r="U28">
            <v>-1432.3683145552764</v>
          </cell>
          <cell r="W28">
            <v>-37.770028928800528</v>
          </cell>
          <cell r="Y28">
            <v>-482.15120685000016</v>
          </cell>
        </row>
        <row r="30">
          <cell r="E30">
            <v>-9.2143618899999993</v>
          </cell>
          <cell r="G30">
            <v>-7.569652559999998</v>
          </cell>
          <cell r="I30">
            <v>-1.2657318899999979</v>
          </cell>
          <cell r="K30">
            <v>-22.888060669999998</v>
          </cell>
          <cell r="M30">
            <v>-0.84706066999999852</v>
          </cell>
          <cell r="O30">
            <v>-3.915717669999998</v>
          </cell>
          <cell r="S30">
            <v>-22.888060669999998</v>
          </cell>
          <cell r="U30">
            <v>-31.849425000000004</v>
          </cell>
          <cell r="W30">
            <v>-0.84706066999999852</v>
          </cell>
          <cell r="Y30">
            <v>-3.915717669999998</v>
          </cell>
        </row>
        <row r="31">
          <cell r="E31">
            <v>-9.5920199999995626E-3</v>
          </cell>
          <cell r="G31">
            <v>-9.5920199999959266E-3</v>
          </cell>
          <cell r="I31">
            <v>-9.5920199999997013E-3</v>
          </cell>
          <cell r="K31">
            <v>0.12565675999999765</v>
          </cell>
          <cell r="M31">
            <v>0.12565675999998938</v>
          </cell>
          <cell r="O31">
            <v>-0.75648714000000927</v>
          </cell>
          <cell r="S31">
            <v>0.12565675999999765</v>
          </cell>
          <cell r="U31">
            <v>16.102424800000005</v>
          </cell>
          <cell r="W31">
            <v>0.12565675999998938</v>
          </cell>
          <cell r="Y31">
            <v>-0.75648714000000927</v>
          </cell>
        </row>
        <row r="33">
          <cell r="E33">
            <v>9.5920199999999893E-3</v>
          </cell>
          <cell r="G33">
            <v>10.987124519999998</v>
          </cell>
          <cell r="I33">
            <v>-0.87240797999999997</v>
          </cell>
          <cell r="K33">
            <v>-0.12565776000000001</v>
          </cell>
          <cell r="M33">
            <v>9.5783422400000013</v>
          </cell>
          <cell r="O33">
            <v>-0.12551276</v>
          </cell>
          <cell r="S33">
            <v>-0.12565776000000001</v>
          </cell>
          <cell r="U33">
            <v>-0.12542500000000001</v>
          </cell>
          <cell r="W33">
            <v>9.5783422400000013</v>
          </cell>
          <cell r="Y33">
            <v>-0.12551276</v>
          </cell>
        </row>
        <row r="34">
          <cell r="E34">
            <v>-0.14499999999999999</v>
          </cell>
          <cell r="G34">
            <v>-7.35</v>
          </cell>
          <cell r="I34">
            <v>-0.14499999999999999</v>
          </cell>
          <cell r="K34">
            <v>3.0609000000002561E-4</v>
          </cell>
          <cell r="M34">
            <v>-7.2046939100000005</v>
          </cell>
          <cell r="O34">
            <v>3.0609000000002561E-4</v>
          </cell>
          <cell r="S34">
            <v>3.0609000000002561E-4</v>
          </cell>
          <cell r="U34">
            <v>0.14530600000000002</v>
          </cell>
          <cell r="W34">
            <v>-7.2046939100000005</v>
          </cell>
          <cell r="Y34">
            <v>3.0609000000002561E-4</v>
          </cell>
        </row>
        <row r="35">
          <cell r="E35">
            <v>0</v>
          </cell>
          <cell r="G35">
            <v>-13.1364675</v>
          </cell>
          <cell r="I35">
            <v>0</v>
          </cell>
          <cell r="K35">
            <v>0</v>
          </cell>
          <cell r="M35">
            <v>-16.908999499999997</v>
          </cell>
          <cell r="O35">
            <v>1.8999999440438842E-7</v>
          </cell>
          <cell r="S35">
            <v>0</v>
          </cell>
          <cell r="U35">
            <v>0</v>
          </cell>
          <cell r="W35">
            <v>-16.908999499999997</v>
          </cell>
          <cell r="Y35">
            <v>1.8999999440438842E-7</v>
          </cell>
        </row>
        <row r="36">
          <cell r="E36">
            <v>-0.13540798000000001</v>
          </cell>
          <cell r="G36">
            <v>-9.4993429800000015</v>
          </cell>
          <cell r="I36">
            <v>-1.01740798</v>
          </cell>
          <cell r="K36">
            <v>-0.12535166999999997</v>
          </cell>
          <cell r="M36">
            <v>-14.535351169999995</v>
          </cell>
          <cell r="O36">
            <v>-0.12520648000000556</v>
          </cell>
          <cell r="S36">
            <v>-0.12535166999999997</v>
          </cell>
          <cell r="U36">
            <v>1.988100000000001E-2</v>
          </cell>
          <cell r="W36">
            <v>-14.535351169999995</v>
          </cell>
          <cell r="Y36">
            <v>-0.12520648000000556</v>
          </cell>
        </row>
        <row r="37">
          <cell r="E37">
            <v>2.862841999850424E-2</v>
          </cell>
          <cell r="G37">
            <v>-1.2007659999988929E-2</v>
          </cell>
          <cell r="I37">
            <v>-0.62160158000149579</v>
          </cell>
          <cell r="K37">
            <v>2.5811949400001173</v>
          </cell>
          <cell r="M37">
            <v>2.0935619800008536</v>
          </cell>
          <cell r="O37">
            <v>-1.7057170599977969</v>
          </cell>
          <cell r="S37">
            <v>2.5811949400001173</v>
          </cell>
          <cell r="U37">
            <v>4.1848790001988413E-2</v>
          </cell>
          <cell r="W37">
            <v>2.0935619800008536</v>
          </cell>
          <cell r="Y37">
            <v>-1.7057170599977969</v>
          </cell>
        </row>
        <row r="38">
          <cell r="E38">
            <v>3.3213567499999996</v>
          </cell>
          <cell r="G38">
            <v>3.2732869299999918</v>
          </cell>
          <cell r="I38">
            <v>-29.744821930000008</v>
          </cell>
          <cell r="K38">
            <v>39.194867669999972</v>
          </cell>
          <cell r="M38">
            <v>8.7931546999999739</v>
          </cell>
          <cell r="O38">
            <v>-45.555589559999973</v>
          </cell>
          <cell r="S38">
            <v>39.194867669999972</v>
          </cell>
          <cell r="U38">
            <v>34.415320290000075</v>
          </cell>
          <cell r="W38">
            <v>8.7931546999999739</v>
          </cell>
          <cell r="Y38">
            <v>-45.555589559999973</v>
          </cell>
        </row>
        <row r="39">
          <cell r="E39">
            <v>0</v>
          </cell>
          <cell r="G39">
            <v>0</v>
          </cell>
          <cell r="I39">
            <v>0</v>
          </cell>
          <cell r="K39">
            <v>2.0000005289944022E-8</v>
          </cell>
          <cell r="M39">
            <v>1.1999999932947958E-7</v>
          </cell>
          <cell r="O39">
            <v>4.0000041313419426E-8</v>
          </cell>
          <cell r="S39">
            <v>2.0000005289944022E-8</v>
          </cell>
          <cell r="U39">
            <v>-6.9006999999284739E-4</v>
          </cell>
          <cell r="W39">
            <v>1.1999999932947958E-7</v>
          </cell>
          <cell r="Y39">
            <v>4.0000041313419426E-8</v>
          </cell>
        </row>
        <row r="40">
          <cell r="E40">
            <v>1.044103519999994</v>
          </cell>
          <cell r="G40">
            <v>1.5952051900000108</v>
          </cell>
          <cell r="I40">
            <v>-1.9124944800000061</v>
          </cell>
          <cell r="K40">
            <v>8.7132161799999999</v>
          </cell>
          <cell r="M40">
            <v>6.5198054000000027</v>
          </cell>
          <cell r="O40">
            <v>-14.218025219999994</v>
          </cell>
          <cell r="S40">
            <v>8.7132161799999999</v>
          </cell>
          <cell r="U40">
            <v>5.2265237999999989</v>
          </cell>
          <cell r="W40">
            <v>6.5198054000000027</v>
          </cell>
          <cell r="Y40">
            <v>-14.218025219999994</v>
          </cell>
        </row>
        <row r="41">
          <cell r="E41">
            <v>-4.2097083600000076</v>
          </cell>
          <cell r="G41">
            <v>-5.1852781000000272</v>
          </cell>
          <cell r="I41">
            <v>-22.385206340000011</v>
          </cell>
          <cell r="K41">
            <v>7.776640769999986</v>
          </cell>
          <cell r="M41">
            <v>-1.082838430000008</v>
          </cell>
          <cell r="O41">
            <v>-6.6303533800000034</v>
          </cell>
          <cell r="S41">
            <v>7.776640769999986</v>
          </cell>
          <cell r="U41">
            <v>12.606755599999994</v>
          </cell>
          <cell r="W41">
            <v>-1.082838430000008</v>
          </cell>
          <cell r="Y41">
            <v>-6.6303533800000034</v>
          </cell>
        </row>
        <row r="43">
          <cell r="E43">
            <v>-11.800182289999523</v>
          </cell>
          <cell r="G43">
            <v>-23.632862293097396</v>
          </cell>
          <cell r="I43">
            <v>-2.0589929699995437</v>
          </cell>
          <cell r="K43">
            <v>-26.767967310002518</v>
          </cell>
          <cell r="M43">
            <v>181.55341512279739</v>
          </cell>
          <cell r="O43">
            <v>-235.46543570000426</v>
          </cell>
          <cell r="S43">
            <v>-26.767967310002518</v>
          </cell>
          <cell r="U43">
            <v>-1382.5720645986351</v>
          </cell>
          <cell r="W43">
            <v>181.55341512279739</v>
          </cell>
          <cell r="Y43">
            <v>-235.46543570000426</v>
          </cell>
        </row>
        <row r="45">
          <cell r="E45">
            <v>-0.29434390490708218</v>
          </cell>
          <cell r="G45">
            <v>-4.4823904690096619</v>
          </cell>
          <cell r="I45">
            <v>11.350451296232544</v>
          </cell>
          <cell r="K45">
            <v>52.508401904288363</v>
          </cell>
          <cell r="M45">
            <v>-5.0702094546860073</v>
          </cell>
          <cell r="O45">
            <v>11.350451296232544</v>
          </cell>
          <cell r="S45">
            <v>0</v>
          </cell>
          <cell r="U45" t="e">
            <v>#DIV/0!</v>
          </cell>
          <cell r="W45">
            <v>-57.578611358974385</v>
          </cell>
          <cell r="Y45" t="e">
            <v>#DIV/0!</v>
          </cell>
        </row>
        <row r="47">
          <cell r="E47">
            <v>-12.094526194906605</v>
          </cell>
          <cell r="G47">
            <v>-28.115252762107058</v>
          </cell>
          <cell r="I47">
            <v>9.2914583262330002</v>
          </cell>
          <cell r="K47">
            <v>25.740434594285844</v>
          </cell>
          <cell r="M47">
            <v>176.4832056681114</v>
          </cell>
          <cell r="O47">
            <v>-224.11498440377173</v>
          </cell>
          <cell r="S47">
            <v>-26.767967310002518</v>
          </cell>
          <cell r="U47" t="e">
            <v>#DIV/0!</v>
          </cell>
          <cell r="W47">
            <v>123.974803763823</v>
          </cell>
          <cell r="Y47" t="e">
            <v>#DIV/0!</v>
          </cell>
        </row>
        <row r="51">
          <cell r="E51">
            <v>-36.654195920001385</v>
          </cell>
          <cell r="G51">
            <v>-23.364176643099537</v>
          </cell>
          <cell r="I51">
            <v>-26.311206920001386</v>
          </cell>
          <cell r="K51">
            <v>136.09034958999757</v>
          </cell>
          <cell r="M51">
            <v>177.53566973279661</v>
          </cell>
          <cell r="O51">
            <v>-103.53582230000512</v>
          </cell>
          <cell r="U51">
            <v>90.757354046356227</v>
          </cell>
          <cell r="W51">
            <v>177.53566973279661</v>
          </cell>
          <cell r="Y51">
            <v>-103.53582230000512</v>
          </cell>
        </row>
        <row r="52">
          <cell r="E52">
            <v>56.131017109999974</v>
          </cell>
          <cell r="G52">
            <v>16.082708609999948</v>
          </cell>
          <cell r="I52">
            <v>90.092740089999992</v>
          </cell>
          <cell r="K52">
            <v>110.89667606999973</v>
          </cell>
          <cell r="M52">
            <v>74.360236809999648</v>
          </cell>
          <cell r="O52">
            <v>52.33447043000038</v>
          </cell>
          <cell r="U52">
            <v>92.127958849997782</v>
          </cell>
          <cell r="W52">
            <v>74.360236809999648</v>
          </cell>
          <cell r="Y52">
            <v>52.33447043000038</v>
          </cell>
        </row>
        <row r="53">
          <cell r="E53">
            <v>-44.668590039999302</v>
          </cell>
          <cell r="G53">
            <v>-48.133801789999183</v>
          </cell>
          <cell r="I53">
            <v>-30.257013039999258</v>
          </cell>
          <cell r="K53">
            <v>-465.52115144999999</v>
          </cell>
          <cell r="M53">
            <v>-147.32686124999933</v>
          </cell>
          <cell r="O53">
            <v>-156.1425904799998</v>
          </cell>
          <cell r="U53">
            <v>-413.67225455658536</v>
          </cell>
          <cell r="W53">
            <v>-147.32686124999933</v>
          </cell>
          <cell r="Y53">
            <v>-156.1425904799998</v>
          </cell>
        </row>
        <row r="54">
          <cell r="E54">
            <v>13.235435820000594</v>
          </cell>
          <cell r="G54">
            <v>32.098794680000637</v>
          </cell>
          <cell r="I54">
            <v>18.448636820000594</v>
          </cell>
          <cell r="K54">
            <v>136.08063501000029</v>
          </cell>
          <cell r="M54">
            <v>62.753449210000447</v>
          </cell>
          <cell r="O54">
            <v>38.110114940000372</v>
          </cell>
          <cell r="U54">
            <v>110.9135716800001</v>
          </cell>
          <cell r="W54">
            <v>62.753449210000447</v>
          </cell>
          <cell r="Y54">
            <v>38.110114940000372</v>
          </cell>
        </row>
        <row r="55">
          <cell r="E55">
            <v>3.3213567499999996</v>
          </cell>
          <cell r="G55">
            <v>3.2732869299999918</v>
          </cell>
          <cell r="I55">
            <v>-29.744821930000008</v>
          </cell>
          <cell r="K55">
            <v>39.194867689999981</v>
          </cell>
          <cell r="M55">
            <v>8.7931548199999732</v>
          </cell>
          <cell r="O55">
            <v>-45.555589519999934</v>
          </cell>
          <cell r="U55">
            <v>34.414630220000085</v>
          </cell>
          <cell r="W55">
            <v>8.7931548199999732</v>
          </cell>
          <cell r="Y55">
            <v>-45.555589519999934</v>
          </cell>
        </row>
        <row r="56">
          <cell r="E56">
            <v>1.044103519999994</v>
          </cell>
          <cell r="G56">
            <v>1.5952051900000108</v>
          </cell>
          <cell r="I56">
            <v>-1.9124944800000061</v>
          </cell>
          <cell r="K56">
            <v>8.7132161799999999</v>
          </cell>
          <cell r="M56">
            <v>6.5198054000000027</v>
          </cell>
          <cell r="O56">
            <v>-14.218025219999994</v>
          </cell>
          <cell r="U56">
            <v>5.2265237999999989</v>
          </cell>
          <cell r="W56">
            <v>6.5198054000000027</v>
          </cell>
          <cell r="Y56">
            <v>-14.218025219999994</v>
          </cell>
        </row>
        <row r="57">
          <cell r="E57">
            <v>-4.2097083600000076</v>
          </cell>
          <cell r="G57">
            <v>-5.1852781000000272</v>
          </cell>
          <cell r="I57">
            <v>-22.385206340000011</v>
          </cell>
          <cell r="K57">
            <v>7.776640769999986</v>
          </cell>
          <cell r="M57">
            <v>-1.082838430000008</v>
          </cell>
          <cell r="O57">
            <v>-6.6303533800000034</v>
          </cell>
          <cell r="U57">
            <v>12.606755599999994</v>
          </cell>
          <cell r="W57">
            <v>-1.082838430000008</v>
          </cell>
          <cell r="Y57">
            <v>-6.6303533800000034</v>
          </cell>
        </row>
        <row r="58">
          <cell r="E58">
            <v>-11.800581120000132</v>
          </cell>
          <cell r="G58">
            <v>-23.633261123098155</v>
          </cell>
          <cell r="I58">
            <v>-2.0693658000000781</v>
          </cell>
          <cell r="K58">
            <v>-26.768766140002427</v>
          </cell>
          <cell r="M58">
            <v>181.55261629279732</v>
          </cell>
          <cell r="O58">
            <v>-235.63779553000407</v>
          </cell>
          <cell r="U58">
            <v>-67.625460360231173</v>
          </cell>
          <cell r="W58">
            <v>181.55261629279732</v>
          </cell>
          <cell r="Y58">
            <v>-235.63779553000407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Data"/>
      <sheetName val="Summary retrieve"/>
      <sheetName val="Transmission Fully Allocated"/>
      <sheetName val="TO Fully Allocated"/>
      <sheetName val="ETO Fully All"/>
      <sheetName val="ETO Retrieve"/>
      <sheetName val="ETO Cont"/>
      <sheetName val="ETO Alls"/>
      <sheetName val="GTO Fully All "/>
      <sheetName val="GTO Retrieve"/>
      <sheetName val="GTO Cont "/>
      <sheetName val="GTO Alls"/>
      <sheetName val="SO Fully Allocated "/>
      <sheetName val="ESO Fully All "/>
      <sheetName val="ESO Cont"/>
      <sheetName val="ESO Alls"/>
      <sheetName val="ESO Retrieve "/>
      <sheetName val="GSO Fully All "/>
      <sheetName val="GSO Retrieve"/>
      <sheetName val="GSO Cont "/>
      <sheetName val="GSO Alls"/>
      <sheetName val="Total Alls"/>
      <sheetName val="IS total"/>
      <sheetName val="IS Retrieve"/>
      <sheetName val="Summ CF"/>
    </sheetNames>
    <sheetDataSet>
      <sheetData sheetId="0" refreshError="1"/>
      <sheetData sheetId="1" refreshError="1"/>
      <sheetData sheetId="2" refreshError="1">
        <row r="12">
          <cell r="B12">
            <v>10.437621389999993</v>
          </cell>
          <cell r="D12">
            <v>0.13833125287691317</v>
          </cell>
          <cell r="F12">
            <v>-0.90909905999999552</v>
          </cell>
          <cell r="H12">
            <v>24.30492718999999</v>
          </cell>
          <cell r="J12">
            <v>-2.2510519155957205</v>
          </cell>
          <cell r="L12">
            <v>-3.075311599999992</v>
          </cell>
          <cell r="P12">
            <v>143.29645511690998</v>
          </cell>
          <cell r="R12">
            <v>7.014998010910432</v>
          </cell>
          <cell r="T12">
            <v>7.014998010910432</v>
          </cell>
          <cell r="V12">
            <v>-8.8060569099468466E-3</v>
          </cell>
        </row>
        <row r="13">
          <cell r="B13">
            <v>9.7552199999993497E-2</v>
          </cell>
          <cell r="D13">
            <v>4.1816440000007102E-2</v>
          </cell>
          <cell r="F13">
            <v>5.5773900000059967E-3</v>
          </cell>
          <cell r="H13">
            <v>0.43236149999999868</v>
          </cell>
          <cell r="J13">
            <v>-0.15362425999999824</v>
          </cell>
          <cell r="L13">
            <v>0.48586511000000115</v>
          </cell>
          <cell r="P13">
            <v>1.6724234000000058</v>
          </cell>
          <cell r="R13">
            <v>0</v>
          </cell>
          <cell r="T13">
            <v>0</v>
          </cell>
          <cell r="V13">
            <v>0.63842480000003166</v>
          </cell>
        </row>
        <row r="14">
          <cell r="B14">
            <v>3.2098155099999972</v>
          </cell>
          <cell r="D14">
            <v>5.1117490000002874E-2</v>
          </cell>
          <cell r="F14">
            <v>-0.28136375999999785</v>
          </cell>
          <cell r="H14">
            <v>6.2930140099999985</v>
          </cell>
          <cell r="J14">
            <v>0.32183199000000062</v>
          </cell>
          <cell r="L14">
            <v>-0.44782740999999859</v>
          </cell>
          <cell r="P14">
            <v>41.685054730000012</v>
          </cell>
          <cell r="R14">
            <v>0</v>
          </cell>
          <cell r="T14">
            <v>0</v>
          </cell>
          <cell r="V14">
            <v>-6.0302336600000075</v>
          </cell>
        </row>
        <row r="15">
          <cell r="B15">
            <v>1.4474057499999999</v>
          </cell>
          <cell r="D15">
            <v>8.235024999999993E-2</v>
          </cell>
          <cell r="F15">
            <v>-0.29184297999999997</v>
          </cell>
          <cell r="H15">
            <v>2.8905055900000001</v>
          </cell>
          <cell r="J15">
            <v>0.16900640999999961</v>
          </cell>
          <cell r="L15">
            <v>-0.43421947</v>
          </cell>
          <cell r="P15">
            <v>18.900939000000001</v>
          </cell>
          <cell r="R15">
            <v>0</v>
          </cell>
          <cell r="T15">
            <v>0</v>
          </cell>
          <cell r="V15">
            <v>-4.5721306800002415</v>
          </cell>
        </row>
        <row r="16">
          <cell r="B16">
            <v>0.19764588999999996</v>
          </cell>
          <cell r="D16">
            <v>2.2872899999999696E-3</v>
          </cell>
          <cell r="F16">
            <v>1.149282000000007E-2</v>
          </cell>
          <cell r="H16">
            <v>0.35994253999999992</v>
          </cell>
          <cell r="J16">
            <v>3.9923839999999988E-2</v>
          </cell>
          <cell r="L16">
            <v>2.5682390000000166E-2</v>
          </cell>
          <cell r="P16">
            <v>2.4758798</v>
          </cell>
          <cell r="R16">
            <v>0</v>
          </cell>
          <cell r="T16">
            <v>0</v>
          </cell>
          <cell r="V16">
            <v>-5.6604920000000281E-2</v>
          </cell>
        </row>
        <row r="17">
          <cell r="B17">
            <v>0.15417505000000006</v>
          </cell>
          <cell r="D17">
            <v>9.1146899999999254E-3</v>
          </cell>
          <cell r="F17">
            <v>4.2904789999999887E-2</v>
          </cell>
          <cell r="H17">
            <v>0.32395336000000002</v>
          </cell>
          <cell r="J17">
            <v>-4.3858850000000005E-2</v>
          </cell>
          <cell r="L17">
            <v>3.4727659999999883E-2</v>
          </cell>
          <cell r="P17">
            <v>2.16202425</v>
          </cell>
          <cell r="R17">
            <v>-0.5</v>
          </cell>
          <cell r="T17">
            <v>-0.5</v>
          </cell>
          <cell r="V17">
            <v>2.6900282299999994</v>
          </cell>
        </row>
        <row r="18">
          <cell r="B18">
            <v>-5.7999999999999996E-2</v>
          </cell>
          <cell r="D18">
            <v>5.7999999999999996E-2</v>
          </cell>
          <cell r="F18">
            <v>0.14799999999999999</v>
          </cell>
          <cell r="H18">
            <v>-6.6000000000000003E-2</v>
          </cell>
          <cell r="J18">
            <v>6.6000000000000003E-2</v>
          </cell>
          <cell r="L18">
            <v>8.9539999999999995E-2</v>
          </cell>
          <cell r="P18">
            <v>-0.40854554999999998</v>
          </cell>
          <cell r="R18">
            <v>0</v>
          </cell>
          <cell r="T18">
            <v>0</v>
          </cell>
          <cell r="V18">
            <v>0.41814554999999992</v>
          </cell>
        </row>
        <row r="19">
          <cell r="B19">
            <v>2.0016999999999997E-2</v>
          </cell>
          <cell r="D19">
            <v>-2.0016999999999997E-2</v>
          </cell>
          <cell r="F19">
            <v>-2.0016999999999997E-2</v>
          </cell>
          <cell r="H19">
            <v>2.0016999999999993E-2</v>
          </cell>
          <cell r="J19">
            <v>-2.0016999999999993E-2</v>
          </cell>
          <cell r="L19">
            <v>-2.0016999999999993E-2</v>
          </cell>
          <cell r="P19">
            <v>0</v>
          </cell>
          <cell r="R19">
            <v>0</v>
          </cell>
          <cell r="T19">
            <v>0</v>
          </cell>
          <cell r="V19">
            <v>9.5322530000000016E-2</v>
          </cell>
        </row>
        <row r="20">
          <cell r="B20">
            <v>0.12403998000000441</v>
          </cell>
          <cell r="D20">
            <v>-0.14155998000001135</v>
          </cell>
          <cell r="F20">
            <v>-9.3779380000009877E-2</v>
          </cell>
          <cell r="H20">
            <v>-3.2713599999997636E-2</v>
          </cell>
          <cell r="J20">
            <v>-2.3264000000111328E-3</v>
          </cell>
          <cell r="L20">
            <v>1.1303369600000028</v>
          </cell>
          <cell r="P20">
            <v>-0.13225000000000001</v>
          </cell>
          <cell r="R20">
            <v>-7.7989999999837245E-2</v>
          </cell>
          <cell r="T20">
            <v>-7.7989999999837245E-2</v>
          </cell>
          <cell r="V20">
            <v>0.45808362000007835</v>
          </cell>
        </row>
        <row r="21">
          <cell r="B21">
            <v>15.630272769999987</v>
          </cell>
          <cell r="D21">
            <v>0.22144043287691156</v>
          </cell>
          <cell r="F21">
            <v>-1.3881271799999975</v>
          </cell>
          <cell r="H21">
            <v>34.526007589999978</v>
          </cell>
          <cell r="J21">
            <v>-1.8741161855957296</v>
          </cell>
          <cell r="L21">
            <v>-2.2112233599999871</v>
          </cell>
          <cell r="P21">
            <v>209.65198074691</v>
          </cell>
          <cell r="R21">
            <v>6.4370080109105947</v>
          </cell>
          <cell r="T21">
            <v>6.4370080109105947</v>
          </cell>
          <cell r="V21">
            <v>-6.3677705869100878</v>
          </cell>
        </row>
        <row r="23">
          <cell r="B23">
            <v>4.650390370000002</v>
          </cell>
          <cell r="D23">
            <v>0.40494370999999857</v>
          </cell>
          <cell r="F23">
            <v>0.13352080999999807</v>
          </cell>
          <cell r="H23">
            <v>9.4363073500000016</v>
          </cell>
          <cell r="J23">
            <v>0.67436080999999914</v>
          </cell>
          <cell r="L23">
            <v>0.19300634999999888</v>
          </cell>
          <cell r="P23">
            <v>65.993992980000002</v>
          </cell>
          <cell r="R23">
            <v>-5.3299999999999965</v>
          </cell>
          <cell r="T23">
            <v>-5.3299999999999965</v>
          </cell>
          <cell r="V23">
            <v>-10.04510891999999</v>
          </cell>
        </row>
        <row r="24">
          <cell r="B24">
            <v>2.4366896600000003</v>
          </cell>
          <cell r="D24">
            <v>-0.79514166000000031</v>
          </cell>
          <cell r="F24">
            <v>-1.0300206599999999</v>
          </cell>
          <cell r="H24">
            <v>4.5810383300000002</v>
          </cell>
          <cell r="J24">
            <v>-1.2979423300000004</v>
          </cell>
          <cell r="L24">
            <v>-1.4671623300000001</v>
          </cell>
          <cell r="P24">
            <v>27.308562999999996</v>
          </cell>
          <cell r="R24">
            <v>-7.61</v>
          </cell>
          <cell r="T24">
            <v>-7.61</v>
          </cell>
          <cell r="V24">
            <v>-7.0568589999999993</v>
          </cell>
        </row>
        <row r="25">
          <cell r="B25">
            <v>1.1221666500000018</v>
          </cell>
          <cell r="D25">
            <v>0.21044563999999849</v>
          </cell>
          <cell r="F25">
            <v>7.2585749999998242E-2</v>
          </cell>
          <cell r="H25">
            <v>2.3740991000000013</v>
          </cell>
          <cell r="J25">
            <v>0.30764366999999904</v>
          </cell>
          <cell r="L25">
            <v>0.2015198799999989</v>
          </cell>
          <cell r="P25">
            <v>16.020572880000003</v>
          </cell>
          <cell r="R25">
            <v>-2.0000000766629E-8</v>
          </cell>
          <cell r="T25">
            <v>-2.0000000766629E-8</v>
          </cell>
          <cell r="V25">
            <v>-0.78122819999999926</v>
          </cell>
        </row>
        <row r="26">
          <cell r="B26">
            <v>1.90709526</v>
          </cell>
          <cell r="D26">
            <v>-0.98065399000000009</v>
          </cell>
          <cell r="F26">
            <v>-0.87913152999999999</v>
          </cell>
          <cell r="H26">
            <v>2.0154557400000002</v>
          </cell>
          <cell r="J26">
            <v>-0.20832715999999996</v>
          </cell>
          <cell r="L26">
            <v>-0.46540071999999982</v>
          </cell>
          <cell r="P26">
            <v>11.219944510000001</v>
          </cell>
          <cell r="R26">
            <v>-1.0000000071064274E-8</v>
          </cell>
          <cell r="T26">
            <v>-1.0000000071064274E-8</v>
          </cell>
          <cell r="V26">
            <v>-1.5751371900000002</v>
          </cell>
        </row>
        <row r="27">
          <cell r="B27">
            <v>1.0390822700000002</v>
          </cell>
          <cell r="D27">
            <v>0.49899452</v>
          </cell>
          <cell r="F27">
            <v>0.27192829000000007</v>
          </cell>
          <cell r="H27">
            <v>2.8429296800000001</v>
          </cell>
          <cell r="J27">
            <v>0.26310416000000014</v>
          </cell>
          <cell r="L27">
            <v>-0.20275259999999967</v>
          </cell>
          <cell r="P27">
            <v>18.99505357</v>
          </cell>
          <cell r="R27">
            <v>-1.1999999888918312E-7</v>
          </cell>
          <cell r="T27">
            <v>-1.1999999888918312E-7</v>
          </cell>
          <cell r="V27">
            <v>-3.3699044799999989</v>
          </cell>
        </row>
        <row r="29">
          <cell r="B29">
            <v>11.155424210000005</v>
          </cell>
          <cell r="D29">
            <v>-0.66141178000000334</v>
          </cell>
          <cell r="F29">
            <v>-1.4311173400000037</v>
          </cell>
          <cell r="H29">
            <v>21.249830200000005</v>
          </cell>
          <cell r="J29">
            <v>-0.261160850000002</v>
          </cell>
          <cell r="L29">
            <v>-1.7407894200000018</v>
          </cell>
          <cell r="P29">
            <v>139.53812694000001</v>
          </cell>
          <cell r="R29">
            <v>-12.940000149999999</v>
          </cell>
          <cell r="T29">
            <v>-12.940000149999999</v>
          </cell>
          <cell r="V29">
            <v>-22.828237789999985</v>
          </cell>
        </row>
        <row r="31">
          <cell r="B31">
            <v>-0.29889568000000005</v>
          </cell>
          <cell r="D31">
            <v>5.2684929999999991E-2</v>
          </cell>
          <cell r="F31">
            <v>0.41024262000000034</v>
          </cell>
          <cell r="H31">
            <v>-0.61937703</v>
          </cell>
          <cell r="J31">
            <v>0.1269555299999999</v>
          </cell>
          <cell r="L31">
            <v>0.44890561999999967</v>
          </cell>
          <cell r="P31">
            <v>-2.3234369999999998</v>
          </cell>
          <cell r="R31">
            <v>-0.50209199999999998</v>
          </cell>
          <cell r="T31">
            <v>-0.50209199999999998</v>
          </cell>
          <cell r="V31">
            <v>-0.83553566999999718</v>
          </cell>
        </row>
        <row r="33">
          <cell r="B33">
            <v>26.486801299999989</v>
          </cell>
          <cell r="D33">
            <v>-0.38728641712309175</v>
          </cell>
          <cell r="F33">
            <v>-2.4090019000000007</v>
          </cell>
          <cell r="H33">
            <v>55.15646075999998</v>
          </cell>
          <cell r="J33">
            <v>-2.0083215055957315</v>
          </cell>
          <cell r="L33">
            <v>-3.5031071599999892</v>
          </cell>
          <cell r="P33">
            <v>346.86667068690997</v>
          </cell>
          <cell r="R33">
            <v>-7.005084139089405</v>
          </cell>
          <cell r="T33">
            <v>-7.005084139089405</v>
          </cell>
          <cell r="V33">
            <v>-30.031544046910071</v>
          </cell>
        </row>
        <row r="36">
          <cell r="B36">
            <v>14.128054419999989</v>
          </cell>
          <cell r="D36">
            <v>-0.47572879712309002</v>
          </cell>
          <cell r="F36">
            <v>-0.15959878999999022</v>
          </cell>
          <cell r="H36">
            <v>30.361058480000001</v>
          </cell>
          <cell r="J36">
            <v>-1.9532226255957341</v>
          </cell>
          <cell r="L36">
            <v>0.17230307000000988</v>
          </cell>
          <cell r="P36">
            <v>180.30592785691005</v>
          </cell>
          <cell r="R36">
            <v>-1.8508939390894747</v>
          </cell>
          <cell r="T36">
            <v>-1.8508939390894747</v>
          </cell>
          <cell r="V36">
            <v>-5.0183693369099966</v>
          </cell>
        </row>
        <row r="37">
          <cell r="B37">
            <v>4.8460390500000088</v>
          </cell>
          <cell r="D37">
            <v>-0.25168787000000886</v>
          </cell>
          <cell r="F37">
            <v>-1.7402514900000092</v>
          </cell>
          <cell r="H37">
            <v>9.838949300000003</v>
          </cell>
          <cell r="J37">
            <v>-0.88569401000000469</v>
          </cell>
          <cell r="L37">
            <v>-2.8261878700000036</v>
          </cell>
          <cell r="P37">
            <v>63.477782210000001</v>
          </cell>
          <cell r="R37">
            <v>0.71772998000001653</v>
          </cell>
          <cell r="T37">
            <v>0.71772998000001653</v>
          </cell>
          <cell r="V37">
            <v>-7.728562929999935</v>
          </cell>
        </row>
        <row r="38">
          <cell r="B38">
            <v>4.5209241699999998</v>
          </cell>
          <cell r="D38">
            <v>0.29867937999999838</v>
          </cell>
          <cell r="F38">
            <v>-0.20594545000000047</v>
          </cell>
          <cell r="H38">
            <v>9.1505951499999991</v>
          </cell>
          <cell r="J38">
            <v>0.58752971999999948</v>
          </cell>
          <cell r="L38">
            <v>-0.46286253999999949</v>
          </cell>
          <cell r="P38">
            <v>63.45486468</v>
          </cell>
          <cell r="R38">
            <v>-3.6100000299999997</v>
          </cell>
          <cell r="T38">
            <v>-3.6100000299999997</v>
          </cell>
          <cell r="V38">
            <v>-8.9723538600002346</v>
          </cell>
        </row>
        <row r="39">
          <cell r="B39">
            <v>2.9917836600000003</v>
          </cell>
          <cell r="D39">
            <v>4.1450869999996726E-2</v>
          </cell>
          <cell r="F39">
            <v>-0.30320617000000349</v>
          </cell>
          <cell r="H39">
            <v>5.8058578300000008</v>
          </cell>
          <cell r="J39">
            <v>0.24306540999999754</v>
          </cell>
          <cell r="L39">
            <v>-0.38635982000000346</v>
          </cell>
          <cell r="P39">
            <v>39.628095940000001</v>
          </cell>
          <cell r="R39">
            <v>-2.2619201500000008</v>
          </cell>
          <cell r="T39">
            <v>-2.2619201500000008</v>
          </cell>
          <cell r="V39">
            <v>-8.3122579199999826</v>
          </cell>
        </row>
        <row r="41">
          <cell r="B41">
            <v>26.4868013</v>
          </cell>
          <cell r="D41">
            <v>-0.38728641712310374</v>
          </cell>
          <cell r="F41">
            <v>-2.4090019000000034</v>
          </cell>
          <cell r="H41">
            <v>55.156460760000009</v>
          </cell>
          <cell r="J41">
            <v>-2.0083215055957417</v>
          </cell>
          <cell r="L41">
            <v>-3.5031071599999972</v>
          </cell>
          <cell r="P41">
            <v>346.86667068691003</v>
          </cell>
          <cell r="R41">
            <v>-7.0050841390894591</v>
          </cell>
          <cell r="T41">
            <v>-7.0050841390894591</v>
          </cell>
          <cell r="V41">
            <v>-30.031544046910149</v>
          </cell>
        </row>
      </sheetData>
      <sheetData sheetId="3" refreshError="1">
        <row r="12">
          <cell r="B12">
            <v>10.382139849999994</v>
          </cell>
          <cell r="D12">
            <v>7.8360692876908278E-2</v>
          </cell>
          <cell r="F12">
            <v>-0.7898510999999937</v>
          </cell>
          <cell r="H12">
            <v>24.182266519999999</v>
          </cell>
          <cell r="J12">
            <v>-2.3592954155957298</v>
          </cell>
          <cell r="L12">
            <v>-3.0096264099999992</v>
          </cell>
          <cell r="P12">
            <v>141.91103019691005</v>
          </cell>
        </row>
        <row r="13">
          <cell r="B13">
            <v>9.7552199999997924E-2</v>
          </cell>
          <cell r="D13">
            <v>4.1816440000002508E-2</v>
          </cell>
          <cell r="F13">
            <v>5.577390000002902E-3</v>
          </cell>
          <cell r="H13">
            <v>0.43236149999999962</v>
          </cell>
          <cell r="J13">
            <v>-0.15362425999999904</v>
          </cell>
          <cell r="L13">
            <v>0.48586511000000143</v>
          </cell>
          <cell r="P13">
            <v>1.6724233999999989</v>
          </cell>
        </row>
        <row r="14">
          <cell r="B14">
            <v>2.7067240000000003E-2</v>
          </cell>
          <cell r="D14">
            <v>-2.7067240000000003E-2</v>
          </cell>
          <cell r="F14">
            <v>-2.7067240000000003E-2</v>
          </cell>
          <cell r="H14">
            <v>4.4441109999999999E-2</v>
          </cell>
          <cell r="J14">
            <v>-4.4441109999999999E-2</v>
          </cell>
          <cell r="L14">
            <v>-4.4441109999999999E-2</v>
          </cell>
          <cell r="P14">
            <v>0</v>
          </cell>
        </row>
        <row r="15">
          <cell r="B15">
            <v>0.32986929999999992</v>
          </cell>
          <cell r="D15">
            <v>-2.4785299999999975E-2</v>
          </cell>
          <cell r="F15">
            <v>-9.5879049999999924E-2</v>
          </cell>
          <cell r="H15">
            <v>0.64587169999999994</v>
          </cell>
          <cell r="J15">
            <v>-3.5703700000000005E-2</v>
          </cell>
          <cell r="L15">
            <v>-0.14873041999999986</v>
          </cell>
          <cell r="P15">
            <v>3.7948370000000002</v>
          </cell>
        </row>
        <row r="16">
          <cell r="B16">
            <v>0.14874350999999997</v>
          </cell>
          <cell r="D16">
            <v>-2.7922999999999559E-3</v>
          </cell>
          <cell r="F16">
            <v>7.4309700000000437E-3</v>
          </cell>
          <cell r="H16">
            <v>0.26884522</v>
          </cell>
          <cell r="J16">
            <v>2.3057220000000017E-2</v>
          </cell>
          <cell r="L16">
            <v>2.065888000000006E-2</v>
          </cell>
          <cell r="P16">
            <v>1.8073922800000002</v>
          </cell>
        </row>
        <row r="17">
          <cell r="B17">
            <v>0.11477304999999999</v>
          </cell>
          <cell r="D17">
            <v>4.4284500000000074E-3</v>
          </cell>
          <cell r="F17">
            <v>3.2306789999999967E-2</v>
          </cell>
          <cell r="H17">
            <v>0.24296736000000002</v>
          </cell>
          <cell r="J17">
            <v>-3.8498380000000006E-2</v>
          </cell>
          <cell r="L17">
            <v>2.5713659999999944E-2</v>
          </cell>
          <cell r="P17">
            <v>1.71327768</v>
          </cell>
        </row>
        <row r="18">
          <cell r="B18">
            <v>-3.1899999999999998E-2</v>
          </cell>
          <cell r="D18">
            <v>3.1899999999999998E-2</v>
          </cell>
          <cell r="F18">
            <v>5.4800000000000001E-2</v>
          </cell>
          <cell r="H18">
            <v>-3.6299999999999999E-2</v>
          </cell>
          <cell r="J18">
            <v>3.6299999999999999E-2</v>
          </cell>
          <cell r="L18">
            <v>3.9029999999999995E-2</v>
          </cell>
          <cell r="P18">
            <v>-0.32683087999999999</v>
          </cell>
        </row>
        <row r="19">
          <cell r="B19">
            <v>1.0008499999999997E-2</v>
          </cell>
          <cell r="D19">
            <v>-1.0008499999999997E-2</v>
          </cell>
          <cell r="F19">
            <v>-1.0008499999999997E-2</v>
          </cell>
          <cell r="H19">
            <v>1.000849999999999E-2</v>
          </cell>
          <cell r="J19">
            <v>-1.000849999999999E-2</v>
          </cell>
          <cell r="L19">
            <v>-1.000849999999999E-2</v>
          </cell>
          <cell r="P19">
            <v>0</v>
          </cell>
        </row>
        <row r="20">
          <cell r="B20">
            <v>0.1177899800000044</v>
          </cell>
          <cell r="D20">
            <v>-0.13530998000000624</v>
          </cell>
          <cell r="F20">
            <v>-0.11230938000000631</v>
          </cell>
          <cell r="H20">
            <v>-3.6515359999996562E-2</v>
          </cell>
          <cell r="J20">
            <v>1.4753599999922859E-3</v>
          </cell>
          <cell r="L20">
            <v>1.0845787200000059</v>
          </cell>
          <cell r="P20">
            <v>-0.13225000000000001</v>
          </cell>
        </row>
        <row r="21">
          <cell r="B21">
            <v>11.196043629999995</v>
          </cell>
          <cell r="D21">
            <v>-4.3457737123095364E-2</v>
          </cell>
          <cell r="F21">
            <v>-0.93500011999999721</v>
          </cell>
          <cell r="H21">
            <v>25.753946550000006</v>
          </cell>
          <cell r="J21">
            <v>-2.5807387855957371</v>
          </cell>
          <cell r="L21">
            <v>-1.5569600699999917</v>
          </cell>
          <cell r="P21">
            <v>150.43987967691004</v>
          </cell>
        </row>
        <row r="23">
          <cell r="B23">
            <v>2.8498214100000019</v>
          </cell>
          <cell r="D23">
            <v>0.34672916999999831</v>
          </cell>
          <cell r="F23">
            <v>0.21718589999999852</v>
          </cell>
          <cell r="H23">
            <v>5.7911075600000022</v>
          </cell>
          <cell r="J23">
            <v>0.60199358999999864</v>
          </cell>
          <cell r="L23">
            <v>0.26437944999999907</v>
          </cell>
          <cell r="P23">
            <v>37.814690890000001</v>
          </cell>
        </row>
        <row r="24">
          <cell r="B24">
            <v>1.8856386600000001</v>
          </cell>
          <cell r="D24">
            <v>-0.83252466000000025</v>
          </cell>
          <cell r="F24">
            <v>-1.1051586600000001</v>
          </cell>
          <cell r="H24">
            <v>3.42450433</v>
          </cell>
          <cell r="J24">
            <v>-1.3182763300000002</v>
          </cell>
          <cell r="L24">
            <v>-1.37599333</v>
          </cell>
          <cell r="P24">
            <v>20.247363999999997</v>
          </cell>
        </row>
        <row r="25">
          <cell r="B25">
            <v>0.86855604000000164</v>
          </cell>
          <cell r="D25">
            <v>0.21278814999999857</v>
          </cell>
          <cell r="F25">
            <v>9.80955699999983E-2</v>
          </cell>
          <cell r="H25">
            <v>1.830171090000001</v>
          </cell>
          <cell r="J25">
            <v>0.34592091999999908</v>
          </cell>
          <cell r="L25">
            <v>0.24836735999999893</v>
          </cell>
          <cell r="P25">
            <v>12.999845180000001</v>
          </cell>
        </row>
        <row r="26">
          <cell r="B26">
            <v>1.70047189</v>
          </cell>
          <cell r="D26">
            <v>-0.9547719400000001</v>
          </cell>
          <cell r="F26">
            <v>-0.85183584999999995</v>
          </cell>
          <cell r="H26">
            <v>1.7844106900000001</v>
          </cell>
          <cell r="J26">
            <v>-0.33114186999999995</v>
          </cell>
          <cell r="L26">
            <v>-0.52568335999999982</v>
          </cell>
          <cell r="P26">
            <v>9.0365423700000012</v>
          </cell>
        </row>
        <row r="27">
          <cell r="B27">
            <v>0.77497400000000005</v>
          </cell>
          <cell r="D27">
            <v>0.50695060000000003</v>
          </cell>
          <cell r="F27">
            <v>0.29627555000000005</v>
          </cell>
          <cell r="H27">
            <v>2.2399837200000001</v>
          </cell>
          <cell r="J27">
            <v>0.34829451000000011</v>
          </cell>
          <cell r="L27">
            <v>-0.11556764999999969</v>
          </cell>
          <cell r="P27">
            <v>15.82882495</v>
          </cell>
        </row>
        <row r="29">
          <cell r="B29">
            <v>8.079462000000003</v>
          </cell>
          <cell r="D29">
            <v>-0.72082868000000355</v>
          </cell>
          <cell r="F29">
            <v>-1.345437490000003</v>
          </cell>
          <cell r="H29">
            <v>15.070177390000001</v>
          </cell>
          <cell r="J29">
            <v>-0.35320918000000234</v>
          </cell>
          <cell r="L29">
            <v>-1.5044975300000014</v>
          </cell>
          <cell r="P29">
            <v>95.927267390000011</v>
          </cell>
        </row>
        <row r="31">
          <cell r="B31">
            <v>-0.30141216000000004</v>
          </cell>
          <cell r="D31">
            <v>3.6869750000000021E-2</v>
          </cell>
          <cell r="F31">
            <v>0.38058733000000033</v>
          </cell>
          <cell r="H31">
            <v>-0.62411616000000003</v>
          </cell>
          <cell r="J31">
            <v>9.5031329999999942E-2</v>
          </cell>
          <cell r="L31">
            <v>0.40757279999999962</v>
          </cell>
          <cell r="P31">
            <v>-2.5834369999999995</v>
          </cell>
        </row>
        <row r="33">
          <cell r="B33">
            <v>18.974093469999996</v>
          </cell>
          <cell r="D33">
            <v>-0.72741666712309894</v>
          </cell>
          <cell r="F33">
            <v>-1.8998502799999999</v>
          </cell>
          <cell r="H33">
            <v>40.200007780000007</v>
          </cell>
          <cell r="J33">
            <v>-2.8389166355957394</v>
          </cell>
          <cell r="L33">
            <v>-2.6538847999999935</v>
          </cell>
          <cell r="P33">
            <v>243.78371006691003</v>
          </cell>
        </row>
        <row r="36">
          <cell r="B36">
            <v>14.128054419999989</v>
          </cell>
          <cell r="D36">
            <v>-0.47572879712309002</v>
          </cell>
          <cell r="F36">
            <v>-0.15959878999999022</v>
          </cell>
          <cell r="H36">
            <v>30.361058480000001</v>
          </cell>
          <cell r="J36">
            <v>-1.9532226255957341</v>
          </cell>
          <cell r="L36">
            <v>0.17230307000000988</v>
          </cell>
          <cell r="P36">
            <v>180.30592785691005</v>
          </cell>
        </row>
        <row r="37">
          <cell r="B37">
            <v>4.8460390500000088</v>
          </cell>
          <cell r="D37">
            <v>-0.25168787000000886</v>
          </cell>
          <cell r="F37">
            <v>-1.7402514900000092</v>
          </cell>
          <cell r="H37">
            <v>9.838949300000003</v>
          </cell>
          <cell r="J37">
            <v>-0.88569401000000469</v>
          </cell>
          <cell r="L37">
            <v>-2.8261878700000036</v>
          </cell>
          <cell r="P37">
            <v>63.477782210000001</v>
          </cell>
        </row>
        <row r="39">
          <cell r="B39">
            <v>18.97409347</v>
          </cell>
          <cell r="D39">
            <v>-0.72741666712309883</v>
          </cell>
          <cell r="F39">
            <v>-1.8998502799999994</v>
          </cell>
          <cell r="H39">
            <v>40.200007780000007</v>
          </cell>
          <cell r="J39">
            <v>-2.8389166355957389</v>
          </cell>
          <cell r="L39">
            <v>-2.6538847999999939</v>
          </cell>
          <cell r="P39">
            <v>243.78371006691003</v>
          </cell>
        </row>
        <row r="42">
          <cell r="B42">
            <v>1.0107483499999999</v>
          </cell>
          <cell r="D42">
            <v>-0.56358234999999968</v>
          </cell>
          <cell r="F42">
            <v>0.44438487999999998</v>
          </cell>
          <cell r="H42">
            <v>2.4432311699999998</v>
          </cell>
          <cell r="J42">
            <v>-1.3988991699999995</v>
          </cell>
          <cell r="L42">
            <v>1.0443320000000003</v>
          </cell>
          <cell r="P42">
            <v>10.255000000000001</v>
          </cell>
        </row>
        <row r="43">
          <cell r="B43">
            <v>0.23941146999999999</v>
          </cell>
          <cell r="D43">
            <v>-0.11303647</v>
          </cell>
          <cell r="F43">
            <v>0.23300000000000001</v>
          </cell>
          <cell r="H43">
            <v>0.67325396000000004</v>
          </cell>
          <cell r="J43">
            <v>-0.42050396000000007</v>
          </cell>
          <cell r="L43">
            <v>0.25274999999999997</v>
          </cell>
          <cell r="P43">
            <v>3.0329999999999999</v>
          </cell>
        </row>
        <row r="45">
          <cell r="B45">
            <v>1.2501598199999999</v>
          </cell>
          <cell r="D45">
            <v>-0.67661881999999962</v>
          </cell>
          <cell r="F45">
            <v>0.67738487999999997</v>
          </cell>
          <cell r="H45">
            <v>3.11648513</v>
          </cell>
          <cell r="J45">
            <v>-1.8194031299999995</v>
          </cell>
          <cell r="L45">
            <v>1.2970820000000003</v>
          </cell>
          <cell r="P45">
            <v>13.288</v>
          </cell>
        </row>
        <row r="46">
          <cell r="B46">
            <v>20.22425329</v>
          </cell>
          <cell r="D46">
            <v>-1.4040354871230984</v>
          </cell>
          <cell r="F46">
            <v>-1.2224653999999995</v>
          </cell>
          <cell r="H46">
            <v>43.316492910000008</v>
          </cell>
          <cell r="J46">
            <v>-4.6583197655957385</v>
          </cell>
          <cell r="L46">
            <v>-1.3568027999999936</v>
          </cell>
          <cell r="P46">
            <v>257.07171006691004</v>
          </cell>
        </row>
      </sheetData>
      <sheetData sheetId="4" refreshError="1">
        <row r="12">
          <cell r="B12">
            <v>6.8978067899999953</v>
          </cell>
          <cell r="D12">
            <v>0.67443003287690662</v>
          </cell>
          <cell r="F12">
            <v>0.67298248000000438</v>
          </cell>
          <cell r="H12">
            <v>17.545958109999997</v>
          </cell>
          <cell r="J12">
            <v>-1.2603727355957304</v>
          </cell>
          <cell r="L12">
            <v>-0.53188525999999925</v>
          </cell>
          <cell r="P12">
            <v>101.80872497691004</v>
          </cell>
          <cell r="R12">
            <v>3.6151060309103826</v>
          </cell>
          <cell r="T12">
            <v>3.6151060309103826</v>
          </cell>
          <cell r="V12">
            <v>2.9840001130899481</v>
          </cell>
        </row>
        <row r="13">
          <cell r="B13">
            <v>0.12065200999999925</v>
          </cell>
          <cell r="D13">
            <v>1.8716920000000914E-2</v>
          </cell>
          <cell r="F13">
            <v>0.32688953000000182</v>
          </cell>
          <cell r="H13">
            <v>0.29170685999999979</v>
          </cell>
          <cell r="J13">
            <v>-1.2969079999999522E-2</v>
          </cell>
          <cell r="L13">
            <v>0.7280764000000014</v>
          </cell>
          <cell r="P13">
            <v>1.6724265200000008</v>
          </cell>
          <cell r="R13">
            <v>0</v>
          </cell>
          <cell r="T13">
            <v>0</v>
          </cell>
          <cell r="V13">
            <v>-0.18822290999999591</v>
          </cell>
        </row>
        <row r="14">
          <cell r="B14">
            <v>0</v>
          </cell>
          <cell r="D14">
            <v>0</v>
          </cell>
          <cell r="F14">
            <v>0</v>
          </cell>
          <cell r="H14">
            <v>0</v>
          </cell>
          <cell r="J14">
            <v>0</v>
          </cell>
          <cell r="L14">
            <v>0</v>
          </cell>
          <cell r="P14">
            <v>0</v>
          </cell>
          <cell r="R14">
            <v>0</v>
          </cell>
          <cell r="T14">
            <v>0</v>
          </cell>
          <cell r="V14">
            <v>0</v>
          </cell>
        </row>
        <row r="15">
          <cell r="B15">
            <v>6.0171519999999985E-2</v>
          </cell>
          <cell r="D15">
            <v>-1.8218519999999981E-2</v>
          </cell>
          <cell r="F15">
            <v>1.4673699999999817E-3</v>
          </cell>
          <cell r="H15">
            <v>0.15082409999999999</v>
          </cell>
          <cell r="J15">
            <v>-6.691809999999998E-2</v>
          </cell>
          <cell r="L15">
            <v>-1.9866060000000019E-2</v>
          </cell>
          <cell r="P15">
            <v>0.53275800000000006</v>
          </cell>
          <cell r="R15">
            <v>0</v>
          </cell>
          <cell r="T15">
            <v>0</v>
          </cell>
          <cell r="V15">
            <v>0.13067233999999994</v>
          </cell>
        </row>
        <row r="16">
          <cell r="B16">
            <v>0.10467347999999999</v>
          </cell>
          <cell r="D16">
            <v>-7.082299999999625E-4</v>
          </cell>
          <cell r="F16">
            <v>3.2978400000000518E-3</v>
          </cell>
          <cell r="H16">
            <v>0.18886592999999999</v>
          </cell>
          <cell r="J16">
            <v>1.9064570000000003E-2</v>
          </cell>
          <cell r="L16">
            <v>1.1554550000000052E-2</v>
          </cell>
          <cell r="P16">
            <v>1.2874574600000002</v>
          </cell>
          <cell r="R16">
            <v>0</v>
          </cell>
          <cell r="T16">
            <v>0</v>
          </cell>
          <cell r="V16">
            <v>-5.673180000000011E-2</v>
          </cell>
        </row>
        <row r="17">
          <cell r="B17">
            <v>7.8803299999999993E-2</v>
          </cell>
          <cell r="D17">
            <v>6.1073499999999975E-3</v>
          </cell>
          <cell r="F17">
            <v>2.3439109999999957E-2</v>
          </cell>
          <cell r="H17">
            <v>0.16197253</v>
          </cell>
          <cell r="J17">
            <v>-1.6323399999999988E-2</v>
          </cell>
          <cell r="L17">
            <v>2.4506719999999954E-2</v>
          </cell>
          <cell r="P17">
            <v>1.36425258</v>
          </cell>
          <cell r="R17">
            <v>-0.5</v>
          </cell>
          <cell r="T17">
            <v>-0.5</v>
          </cell>
          <cell r="V17">
            <v>2.5943320599999997</v>
          </cell>
        </row>
        <row r="18">
          <cell r="B18">
            <v>0</v>
          </cell>
          <cell r="D18">
            <v>0</v>
          </cell>
          <cell r="F18">
            <v>0</v>
          </cell>
          <cell r="H18">
            <v>0</v>
          </cell>
          <cell r="J18">
            <v>0</v>
          </cell>
          <cell r="L18">
            <v>5.2429999999999997E-2</v>
          </cell>
          <cell r="P18">
            <v>-0.32683087999999999</v>
          </cell>
          <cell r="R18">
            <v>0</v>
          </cell>
          <cell r="T18">
            <v>0</v>
          </cell>
          <cell r="V18">
            <v>0.32683087999999993</v>
          </cell>
        </row>
        <row r="19">
          <cell r="B19">
            <v>1.0008499999999997E-2</v>
          </cell>
          <cell r="D19">
            <v>-1.0008499999999997E-2</v>
          </cell>
          <cell r="F19">
            <v>-1.0008499999999997E-2</v>
          </cell>
          <cell r="H19">
            <v>1.000849999999999E-2</v>
          </cell>
          <cell r="J19">
            <v>-1.000849999999999E-2</v>
          </cell>
          <cell r="L19">
            <v>-1.000849999999999E-2</v>
          </cell>
          <cell r="P19">
            <v>0</v>
          </cell>
          <cell r="R19">
            <v>0</v>
          </cell>
          <cell r="T19">
            <v>0</v>
          </cell>
          <cell r="V19">
            <v>4.7661260000000039E-2</v>
          </cell>
        </row>
        <row r="20">
          <cell r="B20">
            <v>0.14777070999999342</v>
          </cell>
          <cell r="D20">
            <v>-0.1587915499999942</v>
          </cell>
          <cell r="F20">
            <v>-0.142290109999994</v>
          </cell>
          <cell r="H20">
            <v>-3.67264400000007E-2</v>
          </cell>
          <cell r="J20">
            <v>1.4684769999997814E-2</v>
          </cell>
          <cell r="L20">
            <v>1.0847898000000096</v>
          </cell>
          <cell r="P20">
            <v>-0.13225000000000001</v>
          </cell>
          <cell r="R20">
            <v>1.3855583347321954E-13</v>
          </cell>
          <cell r="T20">
            <v>1.3855583347321954E-13</v>
          </cell>
          <cell r="V20">
            <v>0.14810806000003707</v>
          </cell>
        </row>
        <row r="21">
          <cell r="B21">
            <v>7.4198863099999866</v>
          </cell>
          <cell r="D21">
            <v>0.51152750287691329</v>
          </cell>
          <cell r="F21">
            <v>0.87577772000001231</v>
          </cell>
          <cell r="H21">
            <v>18.312609589999997</v>
          </cell>
          <cell r="J21">
            <v>-1.332842475595732</v>
          </cell>
          <cell r="L21">
            <v>1.3395976500000117</v>
          </cell>
          <cell r="P21">
            <v>106.20653865691004</v>
          </cell>
          <cell r="R21">
            <v>3.1151060309105212</v>
          </cell>
          <cell r="T21">
            <v>3.1151060309105212</v>
          </cell>
          <cell r="V21">
            <v>5.9866500030899878</v>
          </cell>
        </row>
        <row r="23">
          <cell r="B23">
            <v>2.5856921900000018</v>
          </cell>
          <cell r="D23">
            <v>0.24422580999999832</v>
          </cell>
          <cell r="F23">
            <v>0.25918253999999852</v>
          </cell>
          <cell r="H23">
            <v>5.1928491300000017</v>
          </cell>
          <cell r="J23">
            <v>0.46698686999999861</v>
          </cell>
          <cell r="L23">
            <v>0.40037272999999907</v>
          </cell>
          <cell r="P23">
            <v>33.414999999999999</v>
          </cell>
          <cell r="R23">
            <v>0.54400000000000404</v>
          </cell>
          <cell r="T23">
            <v>0.54400000000000404</v>
          </cell>
          <cell r="V23">
            <v>-2.4363541199999901</v>
          </cell>
        </row>
        <row r="24">
          <cell r="B24">
            <v>1.6596900000000001</v>
          </cell>
          <cell r="D24">
            <v>-0.82036700000000018</v>
          </cell>
          <cell r="F24">
            <v>-1.099783</v>
          </cell>
          <cell r="H24">
            <v>2.7977669999999999</v>
          </cell>
          <cell r="J24">
            <v>-1.119121</v>
          </cell>
          <cell r="L24">
            <v>-1.2191719999999999</v>
          </cell>
          <cell r="P24">
            <v>15.581873999999999</v>
          </cell>
          <cell r="R24">
            <v>-5.51</v>
          </cell>
          <cell r="T24">
            <v>-5.51</v>
          </cell>
          <cell r="V24">
            <v>-5.1348729999999989</v>
          </cell>
        </row>
        <row r="25">
          <cell r="B25">
            <v>0.58420085000000155</v>
          </cell>
          <cell r="D25">
            <v>0.12907717999999857</v>
          </cell>
          <cell r="F25">
            <v>9.6616989999998459E-2</v>
          </cell>
          <cell r="H25">
            <v>1.168400660000001</v>
          </cell>
          <cell r="J25">
            <v>0.26699671999999919</v>
          </cell>
          <cell r="L25">
            <v>0.19430401999999902</v>
          </cell>
          <cell r="P25">
            <v>8.5749792300000003</v>
          </cell>
          <cell r="R25">
            <v>-3.0000000705854291E-8</v>
          </cell>
          <cell r="T25">
            <v>-3.0000000705854291E-8</v>
          </cell>
          <cell r="V25">
            <v>-0.41131026999999953</v>
          </cell>
        </row>
        <row r="26">
          <cell r="B26">
            <v>1.52656773</v>
          </cell>
          <cell r="D26">
            <v>-1.0026147600000002</v>
          </cell>
          <cell r="F26">
            <v>-0.89585428999999994</v>
          </cell>
          <cell r="H26">
            <v>1.5929324</v>
          </cell>
          <cell r="J26">
            <v>-0.57380521999999989</v>
          </cell>
          <cell r="L26">
            <v>-0.69012766999999986</v>
          </cell>
          <cell r="P26">
            <v>6.3577810600000007</v>
          </cell>
          <cell r="R26">
            <v>1.9999999933961732E-8</v>
          </cell>
          <cell r="T26">
            <v>1.9999999933961732E-8</v>
          </cell>
          <cell r="V26">
            <v>-0.3333485300000002</v>
          </cell>
        </row>
        <row r="27">
          <cell r="B27">
            <v>0.57832991000000011</v>
          </cell>
          <cell r="D27">
            <v>0.38364630999999999</v>
          </cell>
          <cell r="F27">
            <v>0.22547936000000002</v>
          </cell>
          <cell r="H27">
            <v>1.7706158600000002</v>
          </cell>
          <cell r="J27">
            <v>0.15951915000000014</v>
          </cell>
          <cell r="L27">
            <v>-0.25164006999999972</v>
          </cell>
          <cell r="P27">
            <v>11.85319191</v>
          </cell>
          <cell r="R27">
            <v>4.0000001080554558E-8</v>
          </cell>
          <cell r="T27">
            <v>4.0000001080554558E-8</v>
          </cell>
          <cell r="V27">
            <v>-1.905344229999999</v>
          </cell>
        </row>
        <row r="28">
          <cell r="B28">
            <v>-0.22631257000000005</v>
          </cell>
          <cell r="D28">
            <v>7.8776160000000026E-2</v>
          </cell>
          <cell r="F28">
            <v>0.37898189000000032</v>
          </cell>
          <cell r="H28">
            <v>-0.47411616000000001</v>
          </cell>
          <cell r="J28">
            <v>0.17904332999999995</v>
          </cell>
          <cell r="L28">
            <v>0.39896840999999961</v>
          </cell>
          <cell r="P28">
            <v>-1.6834369999999996</v>
          </cell>
          <cell r="R28">
            <v>0</v>
          </cell>
          <cell r="T28">
            <v>0</v>
          </cell>
          <cell r="V28">
            <v>-0.78378918999999725</v>
          </cell>
        </row>
        <row r="29">
          <cell r="B29">
            <v>6.7081681100000026</v>
          </cell>
          <cell r="D29">
            <v>-0.98725630000000331</v>
          </cell>
          <cell r="F29">
            <v>-1.0353765100000025</v>
          </cell>
          <cell r="H29">
            <v>12.048448890000003</v>
          </cell>
          <cell r="J29">
            <v>-0.62038015000000202</v>
          </cell>
          <cell r="L29">
            <v>-1.1672945800000019</v>
          </cell>
          <cell r="P29">
            <v>74.099389200000005</v>
          </cell>
          <cell r="R29">
            <v>-4.9659999699999959</v>
          </cell>
          <cell r="T29">
            <v>-4.9659999699999959</v>
          </cell>
          <cell r="V29">
            <v>-11.005019339999984</v>
          </cell>
        </row>
        <row r="31">
          <cell r="B31">
            <v>14.128054419999989</v>
          </cell>
          <cell r="D31">
            <v>-0.47572879712309002</v>
          </cell>
          <cell r="F31">
            <v>-0.15959878999999022</v>
          </cell>
          <cell r="H31">
            <v>30.361058480000001</v>
          </cell>
          <cell r="J31">
            <v>-1.9532226255957341</v>
          </cell>
          <cell r="L31">
            <v>0.17230307000000988</v>
          </cell>
          <cell r="P31">
            <v>180.30592785691005</v>
          </cell>
          <cell r="R31">
            <v>-1.8508939390894747</v>
          </cell>
          <cell r="T31">
            <v>-1.8508939390894747</v>
          </cell>
          <cell r="V31">
            <v>-5.0183693369099966</v>
          </cell>
        </row>
      </sheetData>
      <sheetData sheetId="5" refreshError="1"/>
      <sheetData sheetId="6" refreshError="1">
        <row r="12">
          <cell r="B12">
            <v>6.6610599600000011</v>
          </cell>
          <cell r="D12">
            <v>0.29244269328855721</v>
          </cell>
          <cell r="F12">
            <v>-0.29217945000000017</v>
          </cell>
          <cell r="H12">
            <v>13.391227850000002</v>
          </cell>
          <cell r="J12">
            <v>-0.20320741948851351</v>
          </cell>
          <cell r="L12">
            <v>-1.0548327000000006</v>
          </cell>
          <cell r="P12">
            <v>86.769416484880026</v>
          </cell>
          <cell r="R12">
            <v>-0.43215200378365637</v>
          </cell>
          <cell r="T12">
            <v>-0.43215200378365637</v>
          </cell>
          <cell r="V12">
            <v>-5.9118122048800057</v>
          </cell>
        </row>
        <row r="13">
          <cell r="B13">
            <v>-1.2805923500000018</v>
          </cell>
          <cell r="D13">
            <v>-0.361297599999997</v>
          </cell>
          <cell r="F13">
            <v>-0.42031430999999991</v>
          </cell>
          <cell r="H13">
            <v>-2.7086183500000036</v>
          </cell>
          <cell r="J13">
            <v>-0.55914939999999569</v>
          </cell>
          <cell r="L13">
            <v>0.11919327000000202</v>
          </cell>
          <cell r="P13">
            <v>-19.583776258689994</v>
          </cell>
          <cell r="R13">
            <v>-0.13300000130999479</v>
          </cell>
          <cell r="T13">
            <v>-0.13300000130999479</v>
          </cell>
          <cell r="V13">
            <v>0.17359134868998627</v>
          </cell>
        </row>
        <row r="14">
          <cell r="B14">
            <v>5.3804676099999993</v>
          </cell>
          <cell r="D14">
            <v>-6.8854906711439762E-2</v>
          </cell>
          <cell r="F14">
            <v>-0.71249376000000009</v>
          </cell>
          <cell r="H14">
            <v>10.682609499999998</v>
          </cell>
          <cell r="J14">
            <v>-0.7623568194885092</v>
          </cell>
          <cell r="L14">
            <v>-0.93563942999999861</v>
          </cell>
          <cell r="P14">
            <v>67.185640226190031</v>
          </cell>
          <cell r="R14">
            <v>-0.56515200509365116</v>
          </cell>
          <cell r="T14">
            <v>-0.56515200509365116</v>
          </cell>
          <cell r="V14">
            <v>-5.7382208561900194</v>
          </cell>
        </row>
        <row r="16">
          <cell r="B16">
            <v>0.85709233000000007</v>
          </cell>
          <cell r="D16">
            <v>1.2379302914283401</v>
          </cell>
          <cell r="F16">
            <v>1.54688895</v>
          </cell>
          <cell r="H16">
            <v>5.2066868900000012</v>
          </cell>
          <cell r="J16">
            <v>-0.92992602177722539</v>
          </cell>
          <cell r="L16">
            <v>-0.41427910000000079</v>
          </cell>
          <cell r="P16">
            <v>33.189087102079995</v>
          </cell>
          <cell r="R16">
            <v>2.5267608246440858</v>
          </cell>
          <cell r="T16">
            <v>2.5267608246440858</v>
          </cell>
          <cell r="V16">
            <v>5.419177247920004</v>
          </cell>
        </row>
        <row r="17">
          <cell r="B17">
            <v>2.4443361600000002</v>
          </cell>
          <cell r="D17">
            <v>0.56288988000000018</v>
          </cell>
          <cell r="F17">
            <v>3.0888059600000006</v>
          </cell>
          <cell r="H17">
            <v>5.0660022299999996</v>
          </cell>
          <cell r="J17">
            <v>0.9462787700000006</v>
          </cell>
          <cell r="L17">
            <v>3.4098542000000007</v>
          </cell>
          <cell r="P17">
            <v>38.701391570919995</v>
          </cell>
          <cell r="R17">
            <v>1.4811552790799993</v>
          </cell>
          <cell r="T17">
            <v>1.4811552790799993</v>
          </cell>
          <cell r="V17">
            <v>-7.7492328909199983</v>
          </cell>
        </row>
        <row r="18">
          <cell r="B18">
            <v>0.604406</v>
          </cell>
          <cell r="D18">
            <v>-0.15058691999999996</v>
          </cell>
          <cell r="F18">
            <v>-0.17745699999999998</v>
          </cell>
          <cell r="H18">
            <v>1.1937800000000001</v>
          </cell>
          <cell r="J18">
            <v>-0.27965976000000015</v>
          </cell>
          <cell r="L18">
            <v>-0.30610400000000004</v>
          </cell>
          <cell r="P18">
            <v>4.5015508646299995</v>
          </cell>
          <cell r="R18">
            <v>1.1020357853700009</v>
          </cell>
          <cell r="T18">
            <v>1.1020357853700009</v>
          </cell>
          <cell r="V18">
            <v>-0.14326486462999988</v>
          </cell>
        </row>
        <row r="19">
          <cell r="B19">
            <v>-6.3280799200000013</v>
          </cell>
          <cell r="D19">
            <v>6.3365317900000013</v>
          </cell>
          <cell r="F19">
            <v>6.3501909200000011</v>
          </cell>
          <cell r="H19">
            <v>2.0448096800000002</v>
          </cell>
          <cell r="J19">
            <v>-2.0296415000000003</v>
          </cell>
          <cell r="L19">
            <v>-2.0596262900000002</v>
          </cell>
          <cell r="P19">
            <v>0.56170739000000003</v>
          </cell>
          <cell r="R19">
            <v>-0.33991108000000003</v>
          </cell>
          <cell r="T19">
            <v>-0.33991108000000003</v>
          </cell>
          <cell r="V19">
            <v>-0.29973191000000005</v>
          </cell>
        </row>
        <row r="20">
          <cell r="B20">
            <v>-6.5257999999999974E-3</v>
          </cell>
          <cell r="D20">
            <v>9.3559099999999985E-3</v>
          </cell>
          <cell r="F20">
            <v>1.7440949999999997E-2</v>
          </cell>
          <cell r="H20">
            <v>1.6848700000000001E-2</v>
          </cell>
          <cell r="J20">
            <v>-1.1188500000000002E-2</v>
          </cell>
          <cell r="L20">
            <v>-3.8422700000000018E-3</v>
          </cell>
          <cell r="P20">
            <v>0.13877274862</v>
          </cell>
          <cell r="R20">
            <v>1.3800000031594095E-9</v>
          </cell>
          <cell r="T20">
            <v>1.3800000031594095E-9</v>
          </cell>
          <cell r="V20">
            <v>9.3326413800000202E-3</v>
          </cell>
        </row>
        <row r="21">
          <cell r="B21">
            <v>2.0095629999999993E-2</v>
          </cell>
          <cell r="D21">
            <v>1.8223920000000008E-2</v>
          </cell>
          <cell r="F21">
            <v>2.1031140000000007E-2</v>
          </cell>
          <cell r="H21">
            <v>6.6459139999999986E-2</v>
          </cell>
          <cell r="J21">
            <v>1.0333970000000003E-2</v>
          </cell>
          <cell r="L21">
            <v>1.5396100000000013E-2</v>
          </cell>
          <cell r="P21">
            <v>0.57210961216</v>
          </cell>
          <cell r="R21">
            <v>-2.1600000121857477E-9</v>
          </cell>
          <cell r="T21">
            <v>-2.1600000121857477E-9</v>
          </cell>
          <cell r="V21">
            <v>-7.8996721599999681E-3</v>
          </cell>
        </row>
        <row r="22">
          <cell r="B22">
            <v>0.96203853999999978</v>
          </cell>
          <cell r="D22">
            <v>-0.36095837999999997</v>
          </cell>
          <cell r="F22">
            <v>-0.50803719999999986</v>
          </cell>
          <cell r="H22">
            <v>1.9616662299999998</v>
          </cell>
          <cell r="J22">
            <v>-0.77326075000000039</v>
          </cell>
          <cell r="L22">
            <v>-0.59519526</v>
          </cell>
          <cell r="P22">
            <v>7.9024769677099993</v>
          </cell>
          <cell r="R22">
            <v>2.2900010776538693E-9</v>
          </cell>
          <cell r="T22">
            <v>2.2900010776538693E-9</v>
          </cell>
          <cell r="V22">
            <v>0.58839519228999992</v>
          </cell>
        </row>
        <row r="23">
          <cell r="B23">
            <v>0.20679246999999998</v>
          </cell>
          <cell r="D23">
            <v>-0.16844828999999997</v>
          </cell>
          <cell r="F23">
            <v>-6.7475399999999963E-2</v>
          </cell>
          <cell r="H23">
            <v>0.14875696999999999</v>
          </cell>
          <cell r="J23">
            <v>-7.475498999999998E-2</v>
          </cell>
          <cell r="L23">
            <v>0.12624662000000006</v>
          </cell>
          <cell r="P23">
            <v>0.66853219918999995</v>
          </cell>
          <cell r="R23">
            <v>8.1000006701970051E-10</v>
          </cell>
          <cell r="T23">
            <v>8.1000006701970051E-10</v>
          </cell>
          <cell r="V23">
            <v>1.34766886081</v>
          </cell>
        </row>
        <row r="25">
          <cell r="B25">
            <v>4.3027000000000003E-2</v>
          </cell>
          <cell r="D25">
            <v>-3.3994960000000005E-2</v>
          </cell>
          <cell r="F25">
            <v>1.008999999999996E-3</v>
          </cell>
          <cell r="H25">
            <v>8.6197999999999997E-2</v>
          </cell>
          <cell r="J25">
            <v>-7.2649939999999996E-2</v>
          </cell>
          <cell r="L25">
            <v>-0.129193</v>
          </cell>
          <cell r="P25">
            <v>0.35224943999999997</v>
          </cell>
          <cell r="R25">
            <v>0</v>
          </cell>
          <cell r="T25">
            <v>0</v>
          </cell>
          <cell r="V25">
            <v>0.20648956000000002</v>
          </cell>
        </row>
        <row r="26">
          <cell r="B26">
            <v>-2.9852300999999999</v>
          </cell>
          <cell r="D26">
            <v>0.56121367999999949</v>
          </cell>
          <cell r="F26">
            <v>0.26859493999999978</v>
          </cell>
          <cell r="H26">
            <v>-6.4432986099999994</v>
          </cell>
          <cell r="J26">
            <v>3.3295117399999987</v>
          </cell>
          <cell r="L26">
            <v>1.8678214499999986</v>
          </cell>
          <cell r="P26">
            <v>-32.185897264359994</v>
          </cell>
          <cell r="R26">
            <v>-0.59469385564000632</v>
          </cell>
          <cell r="T26">
            <v>-0.59469385564000632</v>
          </cell>
          <cell r="V26">
            <v>-5.7577840456400002</v>
          </cell>
        </row>
        <row r="27">
          <cell r="B27">
            <v>0</v>
          </cell>
          <cell r="D27">
            <v>0</v>
          </cell>
          <cell r="F27">
            <v>0</v>
          </cell>
          <cell r="H27">
            <v>0</v>
          </cell>
          <cell r="J27">
            <v>0</v>
          </cell>
          <cell r="L27">
            <v>0</v>
          </cell>
          <cell r="P27">
            <v>0</v>
          </cell>
          <cell r="R27">
            <v>0</v>
          </cell>
          <cell r="T27">
            <v>0</v>
          </cell>
          <cell r="V27">
            <v>0</v>
          </cell>
        </row>
        <row r="28">
          <cell r="B28">
            <v>0</v>
          </cell>
          <cell r="D28">
            <v>0</v>
          </cell>
          <cell r="F28">
            <v>0</v>
          </cell>
          <cell r="H28">
            <v>0</v>
          </cell>
          <cell r="J28">
            <v>0</v>
          </cell>
          <cell r="L28">
            <v>0</v>
          </cell>
          <cell r="P28">
            <v>0</v>
          </cell>
          <cell r="R28">
            <v>0</v>
          </cell>
          <cell r="T28">
            <v>0</v>
          </cell>
          <cell r="V28">
            <v>0</v>
          </cell>
        </row>
        <row r="29">
          <cell r="B29">
            <v>0</v>
          </cell>
          <cell r="D29">
            <v>-6.9601769999999993E-2</v>
          </cell>
          <cell r="F29">
            <v>0</v>
          </cell>
          <cell r="H29">
            <v>0</v>
          </cell>
          <cell r="J29">
            <v>-0.13920353999999999</v>
          </cell>
          <cell r="L29">
            <v>0</v>
          </cell>
          <cell r="P29">
            <v>-0.92931353000000005</v>
          </cell>
          <cell r="R29">
            <v>0</v>
          </cell>
          <cell r="T29">
            <v>0</v>
          </cell>
          <cell r="V29">
            <v>0.92931353000000005</v>
          </cell>
        </row>
        <row r="30">
          <cell r="B30">
            <v>0</v>
          </cell>
          <cell r="D30">
            <v>-1.1020839999999999E-2</v>
          </cell>
          <cell r="F30">
            <v>7.2899999999999994E-4</v>
          </cell>
          <cell r="H30">
            <v>-3.6747300000000045E-2</v>
          </cell>
          <cell r="J30">
            <v>1.4705630000000046E-2</v>
          </cell>
          <cell r="L30">
            <v>1.0426413000000001</v>
          </cell>
          <cell r="P30">
            <v>-0.13225000000000001</v>
          </cell>
          <cell r="R30">
            <v>0</v>
          </cell>
          <cell r="T30">
            <v>0</v>
          </cell>
          <cell r="V30">
            <v>0.11710806000000007</v>
          </cell>
        </row>
        <row r="31">
          <cell r="B31">
            <v>0</v>
          </cell>
          <cell r="D31">
            <v>0</v>
          </cell>
          <cell r="F31">
            <v>0</v>
          </cell>
          <cell r="H31">
            <v>0</v>
          </cell>
          <cell r="J31">
            <v>0</v>
          </cell>
          <cell r="L31">
            <v>5.2429999999999997E-2</v>
          </cell>
          <cell r="P31">
            <v>-0.32683087999999999</v>
          </cell>
          <cell r="R31">
            <v>0</v>
          </cell>
          <cell r="T31">
            <v>0</v>
          </cell>
          <cell r="V31">
            <v>0.32683087999999993</v>
          </cell>
        </row>
        <row r="32">
          <cell r="B32">
            <v>1.0008499999999997E-2</v>
          </cell>
          <cell r="D32">
            <v>-1.0008499999999997E-2</v>
          </cell>
          <cell r="F32">
            <v>-1.0008499999999997E-2</v>
          </cell>
          <cell r="H32">
            <v>1.000849999999999E-2</v>
          </cell>
          <cell r="J32">
            <v>-1.000849999999999E-2</v>
          </cell>
          <cell r="L32">
            <v>-1.000849999999999E-2</v>
          </cell>
          <cell r="P32">
            <v>0</v>
          </cell>
          <cell r="R32">
            <v>0</v>
          </cell>
          <cell r="T32">
            <v>0</v>
          </cell>
          <cell r="V32">
            <v>4.7661260000000039E-2</v>
          </cell>
        </row>
        <row r="33">
          <cell r="B33">
            <v>-4.2814240000000038E-2</v>
          </cell>
          <cell r="D33">
            <v>0.46902182999999997</v>
          </cell>
          <cell r="F33">
            <v>0.38906076000000001</v>
          </cell>
          <cell r="H33">
            <v>0.27017036999999999</v>
          </cell>
          <cell r="J33">
            <v>0.57873373000000006</v>
          </cell>
          <cell r="L33">
            <v>0.39008044999999997</v>
          </cell>
          <cell r="P33">
            <v>6.1257599358499997</v>
          </cell>
          <cell r="R33">
            <v>-5.8499995958527506E-9</v>
          </cell>
          <cell r="T33">
            <v>-5.8499995958527506E-9</v>
          </cell>
          <cell r="V33">
            <v>-1.639459705849998</v>
          </cell>
        </row>
        <row r="34">
          <cell r="B34">
            <v>6.2542721299999871</v>
          </cell>
          <cell r="D34">
            <v>-7.7561883618399863</v>
          </cell>
          <cell r="F34">
            <v>-9.2705020399999896</v>
          </cell>
          <cell r="H34">
            <v>-1.9613407099999982</v>
          </cell>
          <cell r="J34">
            <v>-1.0297047043299961</v>
          </cell>
          <cell r="L34">
            <v>-0.998984619999989</v>
          </cell>
          <cell r="P34">
            <v>-19.510276876080042</v>
          </cell>
          <cell r="R34">
            <v>-0.49508891391990861</v>
          </cell>
          <cell r="T34">
            <v>-0.49508891391990861</v>
          </cell>
          <cell r="V34">
            <v>18.397957866080002</v>
          </cell>
        </row>
        <row r="35">
          <cell r="B35">
            <v>2.0394186999999855</v>
          </cell>
          <cell r="D35">
            <v>0.63435927958835681</v>
          </cell>
          <cell r="F35">
            <v>1.6502714800000113</v>
          </cell>
          <cell r="H35">
            <v>7.6300000900000047</v>
          </cell>
          <cell r="J35">
            <v>-0.47043436610722245</v>
          </cell>
          <cell r="L35">
            <v>2.38723708000001</v>
          </cell>
          <cell r="P35">
            <v>39.629069280719946</v>
          </cell>
          <cell r="R35">
            <v>3.6802580360041723</v>
          </cell>
          <cell r="T35">
            <v>3.6802580360041723</v>
          </cell>
          <cell r="V35">
            <v>11.79256200928001</v>
          </cell>
        </row>
        <row r="37">
          <cell r="B37">
            <v>0</v>
          </cell>
          <cell r="D37">
            <v>0</v>
          </cell>
          <cell r="F37">
            <v>0</v>
          </cell>
          <cell r="H37">
            <v>0</v>
          </cell>
          <cell r="J37">
            <v>0</v>
          </cell>
          <cell r="L37">
            <v>0</v>
          </cell>
          <cell r="P37">
            <v>0</v>
          </cell>
          <cell r="R37">
            <v>0</v>
          </cell>
          <cell r="T37">
            <v>0</v>
          </cell>
          <cell r="V37">
            <v>-0.67586199999999996</v>
          </cell>
        </row>
        <row r="38">
          <cell r="B38">
            <v>0</v>
          </cell>
          <cell r="D38">
            <v>-5.3976869999999996E-2</v>
          </cell>
          <cell r="F38">
            <v>-6.2E-2</v>
          </cell>
          <cell r="H38">
            <v>0</v>
          </cell>
          <cell r="J38">
            <v>-0.10005129</v>
          </cell>
          <cell r="L38">
            <v>-0.112</v>
          </cell>
          <cell r="P38">
            <v>-0.60817085000000004</v>
          </cell>
          <cell r="R38">
            <v>0</v>
          </cell>
          <cell r="T38">
            <v>0</v>
          </cell>
          <cell r="V38">
            <v>0.60817085000000004</v>
          </cell>
        </row>
        <row r="40">
          <cell r="B40">
            <v>7.4198863099999848</v>
          </cell>
          <cell r="D40">
            <v>0.51152750287691706</v>
          </cell>
          <cell r="F40">
            <v>0.8757777200000112</v>
          </cell>
          <cell r="H40">
            <v>18.312609590000001</v>
          </cell>
          <cell r="J40">
            <v>-1.3328424755957315</v>
          </cell>
          <cell r="L40">
            <v>1.3395976500000113</v>
          </cell>
          <cell r="P40">
            <v>106.20653865690998</v>
          </cell>
          <cell r="R40">
            <v>3.1151060309105212</v>
          </cell>
          <cell r="T40">
            <v>3.1151060309105212</v>
          </cell>
          <cell r="V40">
            <v>5.9866500030899914</v>
          </cell>
        </row>
      </sheetData>
      <sheetData sheetId="7" refreshError="1">
        <row r="12">
          <cell r="B12">
            <v>0.1868959300000001</v>
          </cell>
          <cell r="D12">
            <v>0.25428029000000002</v>
          </cell>
          <cell r="F12">
            <v>0.20180843000000001</v>
          </cell>
          <cell r="H12">
            <v>0.61685060999999997</v>
          </cell>
          <cell r="J12">
            <v>0.27114972000000015</v>
          </cell>
          <cell r="L12">
            <v>7.4428340000000259E-2</v>
          </cell>
          <cell r="P12">
            <v>5.38030717</v>
          </cell>
          <cell r="R12">
            <v>-1.9999999878450581E-8</v>
          </cell>
          <cell r="T12">
            <v>-1.9999999878450581E-8</v>
          </cell>
          <cell r="V12">
            <v>-0.28182392999999983</v>
          </cell>
        </row>
        <row r="13">
          <cell r="B13">
            <v>3.4622340000000022E-2</v>
          </cell>
          <cell r="D13">
            <v>8.9846470000000012E-2</v>
          </cell>
          <cell r="F13">
            <v>0.12413088</v>
          </cell>
          <cell r="H13">
            <v>0.38316306</v>
          </cell>
          <cell r="J13">
            <v>-0.13450223999999997</v>
          </cell>
          <cell r="L13">
            <v>-4.0348159999999966E-2</v>
          </cell>
          <cell r="P13">
            <v>1.7243578500000001</v>
          </cell>
          <cell r="R13">
            <v>-9.9999997171806854E-9</v>
          </cell>
          <cell r="T13">
            <v>-9.9999997171806854E-9</v>
          </cell>
          <cell r="V13">
            <v>0.52015396999999997</v>
          </cell>
        </row>
        <row r="14">
          <cell r="B14">
            <v>3.2773079999999954E-2</v>
          </cell>
          <cell r="D14">
            <v>3.239143000000004E-2</v>
          </cell>
          <cell r="F14">
            <v>6.0985960000000061E-2</v>
          </cell>
          <cell r="H14">
            <v>0.20417496999999998</v>
          </cell>
          <cell r="J14">
            <v>-7.2845939999999998E-2</v>
          </cell>
          <cell r="L14">
            <v>-0.12371708999999997</v>
          </cell>
          <cell r="P14">
            <v>0.81431664999999998</v>
          </cell>
          <cell r="R14">
            <v>2.0000000100495186E-8</v>
          </cell>
          <cell r="T14">
            <v>2.0000000100495186E-8</v>
          </cell>
          <cell r="V14">
            <v>-0.55326965999999977</v>
          </cell>
        </row>
        <row r="15">
          <cell r="B15">
            <v>6.7395419999999984E-2</v>
          </cell>
          <cell r="D15">
            <v>0.12223790000000005</v>
          </cell>
          <cell r="F15">
            <v>0.18511684000000006</v>
          </cell>
          <cell r="H15">
            <v>0.58733802999999996</v>
          </cell>
          <cell r="J15">
            <v>-0.20734817999999997</v>
          </cell>
          <cell r="L15">
            <v>-0.16406524999999994</v>
          </cell>
          <cell r="P15">
            <v>2.5386744999999999</v>
          </cell>
          <cell r="R15">
            <v>1.00000003833145E-8</v>
          </cell>
          <cell r="T15">
            <v>1.00000003833145E-8</v>
          </cell>
          <cell r="V15">
            <v>-3.3115689999999809E-2</v>
          </cell>
        </row>
        <row r="16">
          <cell r="B16">
            <v>-2.4296389999999977E-2</v>
          </cell>
          <cell r="D16">
            <v>3.343040999999998E-2</v>
          </cell>
          <cell r="F16">
            <v>2.9943249999999973E-2</v>
          </cell>
          <cell r="H16">
            <v>-4.0219009999999986E-2</v>
          </cell>
          <cell r="J16">
            <v>5.8487049999999985E-2</v>
          </cell>
          <cell r="L16">
            <v>7.6854989999999984E-2</v>
          </cell>
          <cell r="P16">
            <v>0.11261552999999999</v>
          </cell>
          <cell r="R16">
            <v>-1.0000000008614229E-8</v>
          </cell>
          <cell r="T16">
            <v>-1.0000000008614229E-8</v>
          </cell>
          <cell r="V16">
            <v>2.6405430000000008E-2</v>
          </cell>
        </row>
        <row r="17">
          <cell r="B17">
            <v>0</v>
          </cell>
          <cell r="D17">
            <v>0</v>
          </cell>
          <cell r="F17">
            <v>4.2633859999999996E-2</v>
          </cell>
          <cell r="H17">
            <v>1.6039999999999999E-5</v>
          </cell>
          <cell r="J17">
            <v>-1.6039999999999999E-5</v>
          </cell>
          <cell r="L17">
            <v>9.1100020000000004E-2</v>
          </cell>
          <cell r="P17">
            <v>0</v>
          </cell>
          <cell r="R17">
            <v>0</v>
          </cell>
          <cell r="T17">
            <v>0</v>
          </cell>
          <cell r="V17">
            <v>0.32650825</v>
          </cell>
        </row>
        <row r="18">
          <cell r="B18">
            <v>0.13109846000000008</v>
          </cell>
          <cell r="D18">
            <v>8.4525129999999976E-2</v>
          </cell>
          <cell r="F18">
            <v>-1.8939290000000067E-2</v>
          </cell>
          <cell r="H18">
            <v>0.38939410000000008</v>
          </cell>
          <cell r="J18">
            <v>4.2161879999999985E-2</v>
          </cell>
          <cell r="L18">
            <v>-0.11375234000000001</v>
          </cell>
          <cell r="P18">
            <v>2.5520750999999997</v>
          </cell>
          <cell r="R18">
            <v>5.0000000584304871E-8</v>
          </cell>
          <cell r="T18">
            <v>5.0000000584304871E-8</v>
          </cell>
          <cell r="V18">
            <v>-0.67379866999999938</v>
          </cell>
        </row>
        <row r="19">
          <cell r="B19">
            <v>0</v>
          </cell>
          <cell r="D19">
            <v>0</v>
          </cell>
          <cell r="F19">
            <v>1.4023400000000019E-3</v>
          </cell>
          <cell r="H19">
            <v>0</v>
          </cell>
          <cell r="J19">
            <v>0</v>
          </cell>
          <cell r="L19">
            <v>1.0660300000000025E-3</v>
          </cell>
          <cell r="P19">
            <v>-4.0000000000000001E-8</v>
          </cell>
          <cell r="R19">
            <v>4.0000000000000001E-8</v>
          </cell>
          <cell r="T19">
            <v>4.0000000000000001E-8</v>
          </cell>
          <cell r="V19">
            <v>4.0000000000000001E-8</v>
          </cell>
        </row>
        <row r="20">
          <cell r="B20">
            <v>0</v>
          </cell>
          <cell r="D20">
            <v>0</v>
          </cell>
          <cell r="F20">
            <v>7.5042000000000424E-4</v>
          </cell>
          <cell r="H20">
            <v>0</v>
          </cell>
          <cell r="J20">
            <v>0</v>
          </cell>
          <cell r="L20">
            <v>-3.5770000000000005E-5</v>
          </cell>
          <cell r="P20">
            <v>3.0000000000000004E-8</v>
          </cell>
          <cell r="R20">
            <v>-3.0000000000000004E-8</v>
          </cell>
          <cell r="T20">
            <v>-3.0000000000000004E-8</v>
          </cell>
          <cell r="V20">
            <v>-3.9999999999763533E-8</v>
          </cell>
        </row>
        <row r="21">
          <cell r="B21">
            <v>0.21723649</v>
          </cell>
          <cell r="D21">
            <v>-0.11082742000000004</v>
          </cell>
          <cell r="F21">
            <v>-0.21723649</v>
          </cell>
          <cell r="H21">
            <v>0.21723608999999999</v>
          </cell>
          <cell r="J21">
            <v>-4.9152800000000219E-3</v>
          </cell>
          <cell r="L21">
            <v>-0.21723608999999999</v>
          </cell>
          <cell r="P21">
            <v>1.2695196199999998</v>
          </cell>
          <cell r="R21">
            <v>0</v>
          </cell>
          <cell r="T21">
            <v>0</v>
          </cell>
          <cell r="V21">
            <v>-1.2695196199999998</v>
          </cell>
        </row>
        <row r="22">
          <cell r="B22">
            <v>0.57832991000000022</v>
          </cell>
          <cell r="D22">
            <v>0.38364631000000005</v>
          </cell>
          <cell r="F22">
            <v>0.22547936000000007</v>
          </cell>
          <cell r="H22">
            <v>1.7706158599999999</v>
          </cell>
          <cell r="J22">
            <v>0.15951915000000014</v>
          </cell>
          <cell r="L22">
            <v>-0.25164006999999966</v>
          </cell>
          <cell r="P22">
            <v>11.853191910000001</v>
          </cell>
          <cell r="R22">
            <v>4.0000001080554558E-8</v>
          </cell>
          <cell r="T22">
            <v>4.0000001080554558E-8</v>
          </cell>
          <cell r="V22">
            <v>-1.905344229999999</v>
          </cell>
        </row>
        <row r="23">
          <cell r="B23">
            <v>0</v>
          </cell>
          <cell r="D23">
            <v>0</v>
          </cell>
          <cell r="F23">
            <v>0</v>
          </cell>
          <cell r="H23">
            <v>0</v>
          </cell>
          <cell r="J23">
            <v>0</v>
          </cell>
          <cell r="L23">
            <v>0</v>
          </cell>
          <cell r="P23">
            <v>0</v>
          </cell>
          <cell r="R23">
            <v>0</v>
          </cell>
          <cell r="T23">
            <v>0</v>
          </cell>
          <cell r="V23">
            <v>0</v>
          </cell>
        </row>
        <row r="24">
          <cell r="B24">
            <v>0.12866431999999997</v>
          </cell>
          <cell r="D24">
            <v>1.6616780000000025E-2</v>
          </cell>
          <cell r="F24">
            <v>-1.6151600000000044E-3</v>
          </cell>
          <cell r="H24">
            <v>0.24179916999999998</v>
          </cell>
          <cell r="J24">
            <v>4.566633000000006E-2</v>
          </cell>
          <cell r="L24">
            <v>1.9612120000000094E-2</v>
          </cell>
          <cell r="P24">
            <v>1.7672523299999996</v>
          </cell>
          <cell r="R24">
            <v>0</v>
          </cell>
          <cell r="T24">
            <v>0</v>
          </cell>
          <cell r="V24">
            <v>0.36710353000000073</v>
          </cell>
        </row>
        <row r="25">
          <cell r="B25">
            <v>0.25431446000000002</v>
          </cell>
          <cell r="D25">
            <v>-0.14923194000000001</v>
          </cell>
          <cell r="F25">
            <v>-7.6587750000000038E-2</v>
          </cell>
          <cell r="H25">
            <v>0.32255130999999998</v>
          </cell>
          <cell r="J25">
            <v>-0.13853877999999994</v>
          </cell>
          <cell r="L25">
            <v>-0.10235214000000001</v>
          </cell>
          <cell r="P25">
            <v>1.1401146700000002</v>
          </cell>
          <cell r="R25">
            <v>0</v>
          </cell>
          <cell r="T25">
            <v>0</v>
          </cell>
          <cell r="V25">
            <v>-5.5683599999999833E-2</v>
          </cell>
        </row>
        <row r="26">
          <cell r="B26">
            <v>0.12437215999999998</v>
          </cell>
          <cell r="D26">
            <v>1.0188120000000023E-2</v>
          </cell>
          <cell r="F26">
            <v>-3.1876859999999965E-2</v>
          </cell>
          <cell r="H26">
            <v>0.26169732999999995</v>
          </cell>
          <cell r="J26">
            <v>7.4232300000000584E-3</v>
          </cell>
          <cell r="L26">
            <v>-0.12255674999999991</v>
          </cell>
          <cell r="P26">
            <v>1.5643053900000001</v>
          </cell>
          <cell r="R26">
            <v>9.9999999392252903E-9</v>
          </cell>
          <cell r="T26">
            <v>9.9999999392252903E-9</v>
          </cell>
          <cell r="V26">
            <v>-2.5318850000000115E-2</v>
          </cell>
        </row>
        <row r="27">
          <cell r="B27">
            <v>1.9231750000000002E-2</v>
          </cell>
          <cell r="D27">
            <v>7.4809500000000001E-3</v>
          </cell>
          <cell r="F27">
            <v>-7.837490000000006E-3</v>
          </cell>
          <cell r="H27">
            <v>3.9960399999999993E-2</v>
          </cell>
          <cell r="J27">
            <v>1.3465000000000012E-2</v>
          </cell>
          <cell r="L27">
            <v>-1.0957559999999998E-2</v>
          </cell>
          <cell r="P27">
            <v>0.34814862000000002</v>
          </cell>
          <cell r="R27">
            <v>9.9999999947364415E-9</v>
          </cell>
          <cell r="T27">
            <v>9.9999999947364415E-9</v>
          </cell>
          <cell r="V27">
            <v>-7.7460850000000026E-2</v>
          </cell>
        </row>
        <row r="28">
          <cell r="B28">
            <v>0.99004647000000001</v>
          </cell>
          <cell r="D28">
            <v>-0.87773010000000007</v>
          </cell>
          <cell r="F28">
            <v>-0.79216778999999993</v>
          </cell>
          <cell r="H28">
            <v>0.7276048100000001</v>
          </cell>
          <cell r="J28">
            <v>-0.50250162000000009</v>
          </cell>
          <cell r="L28">
            <v>-0.46293103000000002</v>
          </cell>
          <cell r="P28">
            <v>1.5379600500000004</v>
          </cell>
          <cell r="R28">
            <v>0</v>
          </cell>
          <cell r="T28">
            <v>0</v>
          </cell>
          <cell r="V28">
            <v>-0.53975437000000093</v>
          </cell>
        </row>
        <row r="29">
          <cell r="B29">
            <v>0.58420085000000155</v>
          </cell>
          <cell r="D29">
            <v>0.12907717999999857</v>
          </cell>
          <cell r="F29">
            <v>9.6616989999998459E-2</v>
          </cell>
          <cell r="H29">
            <v>1.168400660000001</v>
          </cell>
          <cell r="J29">
            <v>0.26699671999999919</v>
          </cell>
          <cell r="L29">
            <v>0.19430401999999902</v>
          </cell>
          <cell r="P29">
            <v>8.5749792300000003</v>
          </cell>
          <cell r="R29">
            <v>-3.0000000705854291E-8</v>
          </cell>
          <cell r="T29">
            <v>-3.0000000705854291E-8</v>
          </cell>
          <cell r="V29">
            <v>-0.41131026999999953</v>
          </cell>
        </row>
        <row r="31">
          <cell r="B31">
            <v>9.9385700000000042E-3</v>
          </cell>
          <cell r="D31">
            <v>-9.9385700000000042E-3</v>
          </cell>
          <cell r="F31">
            <v>1.4230759999999992E-2</v>
          </cell>
          <cell r="H31">
            <v>-6.8061999999999994E-4</v>
          </cell>
          <cell r="J31">
            <v>6.8061999999999994E-4</v>
          </cell>
          <cell r="L31">
            <v>-1.094231E-2</v>
          </cell>
          <cell r="P31">
            <v>0</v>
          </cell>
          <cell r="R31">
            <v>0</v>
          </cell>
          <cell r="T31">
            <v>0</v>
          </cell>
          <cell r="V31">
            <v>-2.2343900000000002E-3</v>
          </cell>
        </row>
        <row r="32">
          <cell r="B32">
            <v>2.1107685800000016</v>
          </cell>
          <cell r="D32">
            <v>-0.87353758000000148</v>
          </cell>
          <cell r="F32">
            <v>-0.79923730000000148</v>
          </cell>
          <cell r="H32">
            <v>2.761333060000001</v>
          </cell>
          <cell r="J32">
            <v>-0.30680850000000071</v>
          </cell>
          <cell r="L32">
            <v>-0.49582365000000084</v>
          </cell>
          <cell r="P32">
            <v>14.932760290000001</v>
          </cell>
          <cell r="R32">
            <v>-1.0000000771892559E-8</v>
          </cell>
          <cell r="T32">
            <v>-1.0000000771892559E-8</v>
          </cell>
          <cell r="V32">
            <v>-0.74465879999999973</v>
          </cell>
        </row>
        <row r="34">
          <cell r="B34">
            <v>2.5856921900000018</v>
          </cell>
          <cell r="D34">
            <v>0.24422580999999832</v>
          </cell>
          <cell r="F34">
            <v>0.25918253999999852</v>
          </cell>
          <cell r="H34">
            <v>5.1928491300000017</v>
          </cell>
          <cell r="J34">
            <v>0.46698686999999861</v>
          </cell>
          <cell r="L34">
            <v>0.40037272999999907</v>
          </cell>
          <cell r="P34">
            <v>33.414999999999999</v>
          </cell>
          <cell r="R34">
            <v>0.54400000000000404</v>
          </cell>
          <cell r="T34">
            <v>0.54400000000000404</v>
          </cell>
          <cell r="V34">
            <v>-2.4363541199999901</v>
          </cell>
        </row>
        <row r="35">
          <cell r="B35">
            <v>1.6596900000000001</v>
          </cell>
          <cell r="D35">
            <v>-0.82036700000000018</v>
          </cell>
          <cell r="F35">
            <v>-1.099783</v>
          </cell>
          <cell r="H35">
            <v>2.7977669999999999</v>
          </cell>
          <cell r="J35">
            <v>-1.119121</v>
          </cell>
          <cell r="L35">
            <v>-1.2191719999999999</v>
          </cell>
          <cell r="P35">
            <v>15.581873999999999</v>
          </cell>
          <cell r="R35">
            <v>-5.51</v>
          </cell>
          <cell r="T35">
            <v>-5.51</v>
          </cell>
          <cell r="V35">
            <v>-5.1348729999999989</v>
          </cell>
        </row>
        <row r="36">
          <cell r="B36">
            <v>6.9344806800000045</v>
          </cell>
          <cell r="D36">
            <v>-1.0660324600000033</v>
          </cell>
          <cell r="F36">
            <v>-1.4143584000000029</v>
          </cell>
          <cell r="H36">
            <v>12.522565050000004</v>
          </cell>
          <cell r="J36">
            <v>-0.79942348000000196</v>
          </cell>
          <cell r="L36">
            <v>-1.5662629900000014</v>
          </cell>
          <cell r="P36">
            <v>75.782826200000002</v>
          </cell>
          <cell r="R36">
            <v>-4.965999969999995</v>
          </cell>
          <cell r="T36">
            <v>-4.965999969999995</v>
          </cell>
          <cell r="V36">
            <v>-10.221230149999988</v>
          </cell>
        </row>
        <row r="40">
          <cell r="B40">
            <v>-0.28109641999999996</v>
          </cell>
          <cell r="D40">
            <v>4.7560009999999958E-2</v>
          </cell>
          <cell r="F40">
            <v>0.10726124999999997</v>
          </cell>
          <cell r="H40">
            <v>-0.56219284999999997</v>
          </cell>
          <cell r="J40">
            <v>9.5120019999999972E-2</v>
          </cell>
          <cell r="L40">
            <v>9.3629529999999961E-2</v>
          </cell>
          <cell r="P40">
            <v>-2.8024369999999998</v>
          </cell>
          <cell r="R40">
            <v>0</v>
          </cell>
          <cell r="T40">
            <v>0</v>
          </cell>
          <cell r="V40">
            <v>-0.57072011000000078</v>
          </cell>
        </row>
        <row r="41">
          <cell r="B41">
            <v>2.9625829999999992E-2</v>
          </cell>
          <cell r="D41">
            <v>5.7075100000000059E-3</v>
          </cell>
          <cell r="F41">
            <v>-8.5303999999999901E-3</v>
          </cell>
          <cell r="H41">
            <v>6.0432159999999999E-2</v>
          </cell>
          <cell r="J41">
            <v>1.0234510000000002E-2</v>
          </cell>
          <cell r="L41">
            <v>-1.8123589999999995E-2</v>
          </cell>
          <cell r="P41">
            <v>0.51100000000000001</v>
          </cell>
          <cell r="R41">
            <v>0</v>
          </cell>
          <cell r="T41">
            <v>0</v>
          </cell>
          <cell r="V41">
            <v>-0.11567564000000002</v>
          </cell>
        </row>
        <row r="42">
          <cell r="B42">
            <v>2.5158019999999906E-2</v>
          </cell>
          <cell r="D42">
            <v>2.5508640000000062E-2</v>
          </cell>
          <cell r="F42">
            <v>0.28025104000000034</v>
          </cell>
          <cell r="H42">
            <v>2.7644529999999976E-2</v>
          </cell>
          <cell r="J42">
            <v>7.3688799999999985E-2</v>
          </cell>
          <cell r="L42">
            <v>0.32346246999999961</v>
          </cell>
          <cell r="P42">
            <v>0.60800000000000032</v>
          </cell>
          <cell r="R42">
            <v>0</v>
          </cell>
          <cell r="T42">
            <v>0</v>
          </cell>
          <cell r="V42">
            <v>-9.7393439999996431E-2</v>
          </cell>
        </row>
        <row r="43">
          <cell r="B43">
            <v>-0.22631257000000005</v>
          </cell>
          <cell r="D43">
            <v>7.8776160000000026E-2</v>
          </cell>
          <cell r="F43">
            <v>0.37898189000000032</v>
          </cell>
          <cell r="H43">
            <v>-0.47411616000000001</v>
          </cell>
          <cell r="J43">
            <v>0.17904332999999995</v>
          </cell>
          <cell r="L43">
            <v>0.39896840999999961</v>
          </cell>
          <cell r="P43">
            <v>-1.6834369999999994</v>
          </cell>
          <cell r="R43">
            <v>0</v>
          </cell>
          <cell r="T43">
            <v>0</v>
          </cell>
          <cell r="V43">
            <v>-0.78378918999999725</v>
          </cell>
        </row>
        <row r="45">
          <cell r="B45">
            <v>6.7081681100000043</v>
          </cell>
          <cell r="D45">
            <v>-0.98725630000000331</v>
          </cell>
          <cell r="F45">
            <v>-1.0353765100000025</v>
          </cell>
          <cell r="H45">
            <v>12.048448890000005</v>
          </cell>
          <cell r="J45">
            <v>-0.62038015000000202</v>
          </cell>
          <cell r="L45">
            <v>-1.1672945800000019</v>
          </cell>
          <cell r="P45">
            <v>74.099389200000005</v>
          </cell>
          <cell r="R45">
            <v>-4.965999969999995</v>
          </cell>
          <cell r="T45">
            <v>-4.965999969999995</v>
          </cell>
          <cell r="V45">
            <v>-11.005019339999984</v>
          </cell>
        </row>
      </sheetData>
      <sheetData sheetId="8" refreshError="1">
        <row r="11">
          <cell r="B11">
            <v>3.4843330599999991</v>
          </cell>
          <cell r="D11">
            <v>-0.59606933999999834</v>
          </cell>
          <cell r="F11">
            <v>-1.4628335799999981</v>
          </cell>
          <cell r="H11">
            <v>6.6363084099999998</v>
          </cell>
          <cell r="J11">
            <v>-1.0989226799999994</v>
          </cell>
          <cell r="L11">
            <v>-2.4777411499999999</v>
          </cell>
          <cell r="P11">
            <v>40.102305219999998</v>
          </cell>
          <cell r="R11">
            <v>3.3998919799999925</v>
          </cell>
          <cell r="T11">
            <v>3.3998919799999925</v>
          </cell>
          <cell r="V11">
            <v>-2.7850118499999823</v>
          </cell>
        </row>
        <row r="12">
          <cell r="B12">
            <v>-2.3099810000001338E-2</v>
          </cell>
          <cell r="D12">
            <v>2.3099520000001598E-2</v>
          </cell>
          <cell r="F12">
            <v>-0.32131213999999891</v>
          </cell>
          <cell r="H12">
            <v>0.14065463999999983</v>
          </cell>
          <cell r="J12">
            <v>-0.14065517999999952</v>
          </cell>
          <cell r="L12">
            <v>-0.24221128999999997</v>
          </cell>
          <cell r="P12">
            <v>-3.1200000018070565E-6</v>
          </cell>
          <cell r="R12">
            <v>0</v>
          </cell>
          <cell r="T12">
            <v>0</v>
          </cell>
          <cell r="V12">
            <v>0.82664771000002346</v>
          </cell>
        </row>
        <row r="13">
          <cell r="B13">
            <v>2.7067240000000003E-2</v>
          </cell>
          <cell r="D13">
            <v>-2.7067240000000003E-2</v>
          </cell>
          <cell r="F13">
            <v>-2.7067240000000003E-2</v>
          </cell>
          <cell r="H13">
            <v>4.4441109999999999E-2</v>
          </cell>
          <cell r="J13">
            <v>-4.4441109999999999E-2</v>
          </cell>
          <cell r="L13">
            <v>-4.4441109999999999E-2</v>
          </cell>
          <cell r="P13">
            <v>0</v>
          </cell>
          <cell r="R13">
            <v>0</v>
          </cell>
          <cell r="T13">
            <v>0</v>
          </cell>
          <cell r="V13">
            <v>2.7499999999999998E-3</v>
          </cell>
        </row>
        <row r="14">
          <cell r="B14">
            <v>0.26969777999999994</v>
          </cell>
          <cell r="D14">
            <v>-6.5667799999999943E-3</v>
          </cell>
          <cell r="F14">
            <v>-9.7346419999999906E-2</v>
          </cell>
          <cell r="H14">
            <v>0.49504759999999992</v>
          </cell>
          <cell r="J14">
            <v>3.1214399999999975E-2</v>
          </cell>
          <cell r="L14">
            <v>-0.12886435999999984</v>
          </cell>
          <cell r="P14">
            <v>3.2620790000000004</v>
          </cell>
          <cell r="R14">
            <v>0</v>
          </cell>
          <cell r="T14">
            <v>0</v>
          </cell>
          <cell r="V14">
            <v>-0.72609410000000052</v>
          </cell>
        </row>
        <row r="15">
          <cell r="B15">
            <v>4.4070029999999996E-2</v>
          </cell>
          <cell r="D15">
            <v>-2.0840699999999934E-3</v>
          </cell>
          <cell r="F15">
            <v>4.1331299999999918E-3</v>
          </cell>
          <cell r="H15">
            <v>7.9979289999999995E-2</v>
          </cell>
          <cell r="J15">
            <v>3.9926500000000142E-3</v>
          </cell>
          <cell r="L15">
            <v>9.1043300000000077E-3</v>
          </cell>
          <cell r="P15">
            <v>0.51993482000000002</v>
          </cell>
          <cell r="R15">
            <v>0</v>
          </cell>
          <cell r="T15">
            <v>0</v>
          </cell>
          <cell r="V15">
            <v>2.4838299999999869E-2</v>
          </cell>
        </row>
        <row r="16">
          <cell r="B16">
            <v>3.5969749999999995E-2</v>
          </cell>
          <cell r="D16">
            <v>-1.6788999999999901E-3</v>
          </cell>
          <cell r="F16">
            <v>8.8676800000000097E-3</v>
          </cell>
          <cell r="H16">
            <v>8.0994830000000018E-2</v>
          </cell>
          <cell r="J16">
            <v>-2.2174980000000018E-2</v>
          </cell>
          <cell r="L16">
            <v>1.2069399999999897E-3</v>
          </cell>
          <cell r="P16">
            <v>0.34902510000000003</v>
          </cell>
          <cell r="R16">
            <v>0</v>
          </cell>
          <cell r="T16">
            <v>0</v>
          </cell>
          <cell r="V16">
            <v>6.5150729999999935E-2</v>
          </cell>
        </row>
        <row r="17">
          <cell r="B17">
            <v>-3.1899999999999998E-2</v>
          </cell>
          <cell r="D17">
            <v>3.1899999999999998E-2</v>
          </cell>
          <cell r="F17">
            <v>5.4800000000000001E-2</v>
          </cell>
          <cell r="H17">
            <v>-3.6299999999999999E-2</v>
          </cell>
          <cell r="J17">
            <v>3.6299999999999999E-2</v>
          </cell>
          <cell r="L17">
            <v>-1.3400000000000002E-2</v>
          </cell>
          <cell r="P17">
            <v>0</v>
          </cell>
          <cell r="R17">
            <v>0</v>
          </cell>
          <cell r="T17">
            <v>0</v>
          </cell>
          <cell r="V17">
            <v>-2.3699999999999999E-2</v>
          </cell>
        </row>
        <row r="18">
          <cell r="B18">
            <v>0</v>
          </cell>
          <cell r="D18">
            <v>0</v>
          </cell>
          <cell r="F18">
            <v>0</v>
          </cell>
          <cell r="H18">
            <v>0</v>
          </cell>
          <cell r="J18">
            <v>0</v>
          </cell>
          <cell r="L18">
            <v>0</v>
          </cell>
          <cell r="P18">
            <v>0</v>
          </cell>
          <cell r="R18">
            <v>0</v>
          </cell>
          <cell r="T18">
            <v>0</v>
          </cell>
          <cell r="V18">
            <v>9.9999999999999986E-9</v>
          </cell>
        </row>
        <row r="19">
          <cell r="B19">
            <v>-2.998072999998902E-2</v>
          </cell>
          <cell r="D19">
            <v>2.3481569999987961E-2</v>
          </cell>
          <cell r="F19">
            <v>2.9980729999987688E-2</v>
          </cell>
          <cell r="H19">
            <v>2.1108000000413796E-4</v>
          </cell>
          <cell r="J19">
            <v>-1.3209410000005528E-2</v>
          </cell>
          <cell r="L19">
            <v>-2.1108000000369387E-4</v>
          </cell>
          <cell r="P19">
            <v>0</v>
          </cell>
          <cell r="R19">
            <v>-7.7989999999975801E-2</v>
          </cell>
          <cell r="T19">
            <v>-7.7989999999975801E-2</v>
          </cell>
          <cell r="V19">
            <v>0.26136640000002287</v>
          </cell>
        </row>
        <row r="20">
          <cell r="B20">
            <v>3.7761573200000087</v>
          </cell>
          <cell r="D20">
            <v>-0.55498524000000882</v>
          </cell>
          <cell r="F20">
            <v>-1.8107778400000092</v>
          </cell>
          <cell r="H20">
            <v>7.4413369600000037</v>
          </cell>
          <cell r="J20">
            <v>-1.2478963100000044</v>
          </cell>
          <cell r="L20">
            <v>-2.8965577200000037</v>
          </cell>
          <cell r="P20">
            <v>44.233341019999997</v>
          </cell>
          <cell r="R20">
            <v>3.3219019800000167</v>
          </cell>
          <cell r="T20">
            <v>3.3219019800000167</v>
          </cell>
          <cell r="V20">
            <v>-2.3540527999999359</v>
          </cell>
        </row>
        <row r="22">
          <cell r="B22">
            <v>0.26412922</v>
          </cell>
          <cell r="D22">
            <v>0.10250335999999997</v>
          </cell>
          <cell r="F22">
            <v>-4.1996640000000009E-2</v>
          </cell>
          <cell r="H22">
            <v>0.59825843000000001</v>
          </cell>
          <cell r="J22">
            <v>0.13500672</v>
          </cell>
          <cell r="L22">
            <v>-0.13599328000000002</v>
          </cell>
          <cell r="P22">
            <v>4.3996908899999996</v>
          </cell>
          <cell r="R22">
            <v>-9.9999999999766942E-5</v>
          </cell>
          <cell r="T22">
            <v>-9.9999999999766942E-5</v>
          </cell>
          <cell r="V22">
            <v>-0.27609999999999957</v>
          </cell>
        </row>
        <row r="23">
          <cell r="B23">
            <v>0.22594866000000005</v>
          </cell>
          <cell r="D23">
            <v>-1.2157660000000042E-2</v>
          </cell>
          <cell r="F23">
            <v>-5.3756600000000321E-3</v>
          </cell>
          <cell r="H23">
            <v>0.62673733000000009</v>
          </cell>
          <cell r="J23">
            <v>-0.19915533000000007</v>
          </cell>
          <cell r="L23">
            <v>-0.15682133000000009</v>
          </cell>
          <cell r="P23">
            <v>4.6654900000000001</v>
          </cell>
          <cell r="R23">
            <v>-2.1000000000000005</v>
          </cell>
          <cell r="T23">
            <v>-2.1000000000000005</v>
          </cell>
          <cell r="V23">
            <v>-2.0680140000000002</v>
          </cell>
        </row>
        <row r="24">
          <cell r="B24">
            <v>0.28435519000000004</v>
          </cell>
          <cell r="D24">
            <v>8.3710969999999996E-2</v>
          </cell>
          <cell r="F24">
            <v>1.4785799999998406E-3</v>
          </cell>
          <cell r="H24">
            <v>0.66177043000000002</v>
          </cell>
          <cell r="J24">
            <v>7.8924199999999889E-2</v>
          </cell>
          <cell r="L24">
            <v>5.4063339999999904E-2</v>
          </cell>
          <cell r="P24">
            <v>4.42486595</v>
          </cell>
          <cell r="R24">
            <v>9.9999999392252903E-9</v>
          </cell>
          <cell r="T24">
            <v>9.9999999392252903E-9</v>
          </cell>
          <cell r="V24">
            <v>-0.59529222000000015</v>
          </cell>
        </row>
        <row r="25">
          <cell r="B25">
            <v>0.17390415999999997</v>
          </cell>
          <cell r="D25">
            <v>4.7842820000000022E-2</v>
          </cell>
          <cell r="F25">
            <v>4.4018440000000006E-2</v>
          </cell>
          <cell r="H25">
            <v>0.19147829</v>
          </cell>
          <cell r="J25">
            <v>0.24266334999999997</v>
          </cell>
          <cell r="L25">
            <v>0.16444431000000001</v>
          </cell>
          <cell r="P25">
            <v>2.6787613100000001</v>
          </cell>
          <cell r="R25">
            <v>1.9999999906206156E-8</v>
          </cell>
          <cell r="T25">
            <v>1.9999999906206156E-8</v>
          </cell>
          <cell r="V25">
            <v>-1.03759018</v>
          </cell>
        </row>
        <row r="26">
          <cell r="B26">
            <v>0.19664408999999999</v>
          </cell>
          <cell r="D26">
            <v>0.12330429000000004</v>
          </cell>
          <cell r="F26">
            <v>7.0796190000000037E-2</v>
          </cell>
          <cell r="H26">
            <v>0.46936785999999997</v>
          </cell>
          <cell r="J26">
            <v>0.18877536</v>
          </cell>
          <cell r="L26">
            <v>0.13607242000000003</v>
          </cell>
          <cell r="P26">
            <v>3.9756330400000004</v>
          </cell>
          <cell r="R26">
            <v>-2.9999999748286932E-8</v>
          </cell>
          <cell r="T26">
            <v>-2.9999999748286932E-8</v>
          </cell>
          <cell r="V26">
            <v>-1.3987087999999999</v>
          </cell>
        </row>
        <row r="27">
          <cell r="B27">
            <v>-7.5099589999999994E-2</v>
          </cell>
          <cell r="D27">
            <v>-4.1906410000000005E-2</v>
          </cell>
          <cell r="F27">
            <v>1.6054400000000135E-3</v>
          </cell>
          <cell r="H27">
            <v>-0.15</v>
          </cell>
          <cell r="J27">
            <v>-8.4012000000000003E-2</v>
          </cell>
          <cell r="L27">
            <v>8.6043900000000173E-3</v>
          </cell>
          <cell r="P27">
            <v>-0.9</v>
          </cell>
          <cell r="R27">
            <v>-0.50407199999999996</v>
          </cell>
          <cell r="T27">
            <v>-0.50407199999999996</v>
          </cell>
          <cell r="V27">
            <v>1.1950700000000758E-3</v>
          </cell>
        </row>
        <row r="28">
          <cell r="B28">
            <v>1.0698817300000001</v>
          </cell>
          <cell r="D28">
            <v>0.30329736999999996</v>
          </cell>
          <cell r="F28">
            <v>7.0526349999999849E-2</v>
          </cell>
          <cell r="H28">
            <v>2.3976123399999998</v>
          </cell>
          <cell r="J28">
            <v>0.36220229999999976</v>
          </cell>
          <cell r="L28">
            <v>7.0369849999999873E-2</v>
          </cell>
          <cell r="P28">
            <v>19.244441190000003</v>
          </cell>
          <cell r="R28">
            <v>-2.6041720000000002</v>
          </cell>
          <cell r="T28">
            <v>-2.6041720000000002</v>
          </cell>
          <cell r="V28">
            <v>-5.3745101299999991</v>
          </cell>
        </row>
        <row r="30">
          <cell r="B30">
            <v>4.8460390500000088</v>
          </cell>
          <cell r="D30">
            <v>-0.25168787000000886</v>
          </cell>
          <cell r="F30">
            <v>-1.7402514900000092</v>
          </cell>
          <cell r="H30">
            <v>9.838949300000003</v>
          </cell>
          <cell r="J30">
            <v>-0.88569401000000469</v>
          </cell>
          <cell r="L30">
            <v>-2.8261878700000036</v>
          </cell>
          <cell r="P30">
            <v>63.477782210000001</v>
          </cell>
          <cell r="R30">
            <v>0.71772998000001653</v>
          </cell>
          <cell r="T30">
            <v>0.71772998000001653</v>
          </cell>
          <cell r="V30">
            <v>-7.728562929999935</v>
          </cell>
        </row>
      </sheetData>
      <sheetData sheetId="9" refreshError="1"/>
      <sheetData sheetId="10" refreshError="1">
        <row r="12">
          <cell r="B12">
            <v>2.4322891600000012</v>
          </cell>
          <cell r="D12">
            <v>-0.17070360000000001</v>
          </cell>
          <cell r="F12">
            <v>-0.58680238000000096</v>
          </cell>
          <cell r="H12">
            <v>4.6722126200000007</v>
          </cell>
          <cell r="J12">
            <v>-0.14820341999999972</v>
          </cell>
          <cell r="L12">
            <v>-0.86585036000000137</v>
          </cell>
          <cell r="P12">
            <v>27.82427513</v>
          </cell>
          <cell r="R12">
            <v>0</v>
          </cell>
          <cell r="T12">
            <v>0</v>
          </cell>
          <cell r="V12">
            <v>-1.1851005499999989</v>
          </cell>
        </row>
        <row r="13">
          <cell r="B13">
            <v>-0.69768266000000034</v>
          </cell>
          <cell r="D13">
            <v>0.15356880999999944</v>
          </cell>
          <cell r="F13">
            <v>-0.26798104</v>
          </cell>
          <cell r="H13">
            <v>-1.4747804499999999</v>
          </cell>
          <cell r="J13">
            <v>0.38480109999999934</v>
          </cell>
          <cell r="L13">
            <v>0.35389350000000031</v>
          </cell>
          <cell r="P13">
            <v>-6.1069928600000019</v>
          </cell>
          <cell r="R13">
            <v>-0.36632057000000628</v>
          </cell>
          <cell r="T13">
            <v>-0.36632057000000628</v>
          </cell>
          <cell r="V13">
            <v>-1.7655752099999977</v>
          </cell>
        </row>
        <row r="14">
          <cell r="B14">
            <v>1.7346065000000008</v>
          </cell>
          <cell r="D14">
            <v>-1.7134790000000566E-2</v>
          </cell>
          <cell r="F14">
            <v>-0.85478342000000096</v>
          </cell>
          <cell r="H14">
            <v>3.1974321700000008</v>
          </cell>
          <cell r="J14">
            <v>0.23659767999999962</v>
          </cell>
          <cell r="L14">
            <v>-0.51195686000000107</v>
          </cell>
          <cell r="P14">
            <v>21.717282269999998</v>
          </cell>
          <cell r="R14">
            <v>-0.36632057000000628</v>
          </cell>
          <cell r="T14">
            <v>-0.36632057000000628</v>
          </cell>
          <cell r="V14">
            <v>-2.9506757599999967</v>
          </cell>
        </row>
        <row r="16">
          <cell r="B16">
            <v>0.41396169000000321</v>
          </cell>
          <cell r="D16">
            <v>0.10850997999999695</v>
          </cell>
          <cell r="F16">
            <v>0.28827000999999669</v>
          </cell>
          <cell r="H16">
            <v>5.6128066900000029</v>
          </cell>
          <cell r="J16">
            <v>-4.5678633600000023</v>
          </cell>
          <cell r="L16">
            <v>-4.5755061600000033</v>
          </cell>
          <cell r="P16">
            <v>5.7497529299999997</v>
          </cell>
          <cell r="R16">
            <v>0.51990699999999901</v>
          </cell>
          <cell r="T16">
            <v>0.51990699999999901</v>
          </cell>
          <cell r="V16">
            <v>-3.2542773099999969</v>
          </cell>
        </row>
        <row r="17">
          <cell r="B17">
            <v>-16.489514440000001</v>
          </cell>
          <cell r="D17">
            <v>17.273669290000001</v>
          </cell>
          <cell r="F17">
            <v>16.58997707</v>
          </cell>
          <cell r="H17">
            <v>-38.179318610000003</v>
          </cell>
          <cell r="J17">
            <v>39.505367939999999</v>
          </cell>
          <cell r="L17">
            <v>38.472442620000002</v>
          </cell>
          <cell r="P17">
            <v>18.948361590000001</v>
          </cell>
          <cell r="R17">
            <v>0.11899999999999977</v>
          </cell>
          <cell r="T17">
            <v>0.11899999999999977</v>
          </cell>
          <cell r="V17">
            <v>-68.1591655</v>
          </cell>
        </row>
        <row r="18">
          <cell r="B18">
            <v>0</v>
          </cell>
          <cell r="D18">
            <v>0</v>
          </cell>
          <cell r="F18">
            <v>0</v>
          </cell>
          <cell r="H18">
            <v>0</v>
          </cell>
          <cell r="J18">
            <v>0</v>
          </cell>
          <cell r="L18">
            <v>0</v>
          </cell>
          <cell r="P18">
            <v>0</v>
          </cell>
          <cell r="R18">
            <v>0</v>
          </cell>
          <cell r="T18">
            <v>0</v>
          </cell>
          <cell r="V18">
            <v>0</v>
          </cell>
        </row>
        <row r="19">
          <cell r="B19">
            <v>2.0990676200000005</v>
          </cell>
          <cell r="D19">
            <v>-2.0866034100000004</v>
          </cell>
          <cell r="F19">
            <v>-2.1083672600000005</v>
          </cell>
          <cell r="H19">
            <v>1.7854038700000001</v>
          </cell>
          <cell r="J19">
            <v>-1.76047547</v>
          </cell>
          <cell r="L19">
            <v>-1.7564808500000002</v>
          </cell>
          <cell r="P19">
            <v>0.17320822</v>
          </cell>
          <cell r="R19">
            <v>0</v>
          </cell>
          <cell r="T19">
            <v>0</v>
          </cell>
          <cell r="V19">
            <v>14.579625200000002</v>
          </cell>
        </row>
        <row r="20">
          <cell r="B20">
            <v>2.4775789999999985E-2</v>
          </cell>
          <cell r="D20">
            <v>-2.3986719999999986E-2</v>
          </cell>
          <cell r="F20">
            <v>-2.4755639999999985E-2</v>
          </cell>
          <cell r="H20">
            <v>8.2218509999999995E-2</v>
          </cell>
          <cell r="J20">
            <v>-8.0640359999999994E-2</v>
          </cell>
          <cell r="L20">
            <v>-8.2198359999999998E-2</v>
          </cell>
          <cell r="P20">
            <v>1.7643599999999999E-2</v>
          </cell>
          <cell r="R20">
            <v>0</v>
          </cell>
          <cell r="T20">
            <v>0</v>
          </cell>
          <cell r="V20">
            <v>0.22323285999999998</v>
          </cell>
        </row>
        <row r="21">
          <cell r="B21">
            <v>2.5269539999999993E-2</v>
          </cell>
          <cell r="D21">
            <v>1.2850050000000002E-2</v>
          </cell>
          <cell r="F21">
            <v>2.069907E-2</v>
          </cell>
          <cell r="H21">
            <v>9.5782690000000004E-2</v>
          </cell>
          <cell r="J21">
            <v>-1.9543530000000003E-2</v>
          </cell>
          <cell r="L21">
            <v>-1.1084510000000006E-2</v>
          </cell>
          <cell r="P21">
            <v>0.45743492000000002</v>
          </cell>
          <cell r="R21">
            <v>0</v>
          </cell>
          <cell r="T21">
            <v>0</v>
          </cell>
          <cell r="V21">
            <v>0.15452804999999986</v>
          </cell>
        </row>
        <row r="22">
          <cell r="B22">
            <v>0.27048115999999989</v>
          </cell>
          <cell r="D22">
            <v>-8.4217569999999908E-2</v>
          </cell>
          <cell r="F22">
            <v>-5.9082969999999846E-2</v>
          </cell>
          <cell r="H22">
            <v>0.74630922999999982</v>
          </cell>
          <cell r="J22">
            <v>-0.37284812999999983</v>
          </cell>
          <cell r="L22">
            <v>-0.33592660999999985</v>
          </cell>
          <cell r="P22">
            <v>2.2775311900000008</v>
          </cell>
          <cell r="R22">
            <v>-2.000000121071821E-8</v>
          </cell>
          <cell r="T22">
            <v>-2.000000121071821E-8</v>
          </cell>
          <cell r="V22">
            <v>0.56352781999999957</v>
          </cell>
        </row>
        <row r="23">
          <cell r="B23">
            <v>0.31354418000000006</v>
          </cell>
          <cell r="D23">
            <v>-0.22877605000000006</v>
          </cell>
          <cell r="F23">
            <v>-0.26898818000000008</v>
          </cell>
          <cell r="H23">
            <v>0.38940495000000003</v>
          </cell>
          <cell r="J23">
            <v>-0.21986868000000004</v>
          </cell>
          <cell r="L23">
            <v>-0.17292274000000007</v>
          </cell>
          <cell r="P23">
            <v>1.0172177099999999</v>
          </cell>
          <cell r="R23">
            <v>0</v>
          </cell>
          <cell r="T23">
            <v>0</v>
          </cell>
          <cell r="V23">
            <v>1.9010944299999999</v>
          </cell>
        </row>
        <row r="25">
          <cell r="B25">
            <v>0</v>
          </cell>
          <cell r="D25">
            <v>0</v>
          </cell>
          <cell r="F25">
            <v>0</v>
          </cell>
          <cell r="H25">
            <v>0</v>
          </cell>
          <cell r="J25">
            <v>0</v>
          </cell>
          <cell r="L25">
            <v>0</v>
          </cell>
          <cell r="P25">
            <v>0</v>
          </cell>
          <cell r="R25">
            <v>0</v>
          </cell>
          <cell r="T25">
            <v>0</v>
          </cell>
          <cell r="V25">
            <v>0</v>
          </cell>
        </row>
        <row r="26">
          <cell r="B26">
            <v>-0.33533281999999998</v>
          </cell>
          <cell r="D26">
            <v>-0.2723160899999999</v>
          </cell>
          <cell r="F26">
            <v>2.0219640000000039E-2</v>
          </cell>
          <cell r="H26">
            <v>-1.1732439800000001</v>
          </cell>
          <cell r="J26">
            <v>-3.8954869999999975E-2</v>
          </cell>
          <cell r="L26">
            <v>0.46052600000000021</v>
          </cell>
          <cell r="P26">
            <v>-7.2886878899999994</v>
          </cell>
          <cell r="R26">
            <v>0</v>
          </cell>
          <cell r="T26">
            <v>0</v>
          </cell>
          <cell r="V26">
            <v>2.5948917499999995</v>
          </cell>
        </row>
        <row r="27">
          <cell r="B27">
            <v>0</v>
          </cell>
          <cell r="D27">
            <v>0.31216386000000007</v>
          </cell>
          <cell r="F27">
            <v>0</v>
          </cell>
          <cell r="H27">
            <v>0</v>
          </cell>
          <cell r="J27">
            <v>0.62432770999999998</v>
          </cell>
          <cell r="L27">
            <v>0</v>
          </cell>
          <cell r="P27">
            <v>3.7459662300000001</v>
          </cell>
          <cell r="R27">
            <v>0</v>
          </cell>
          <cell r="T27">
            <v>0</v>
          </cell>
          <cell r="V27">
            <v>-3.7459662300000001</v>
          </cell>
        </row>
        <row r="28">
          <cell r="B28">
            <v>0</v>
          </cell>
          <cell r="D28">
            <v>0</v>
          </cell>
          <cell r="F28">
            <v>0</v>
          </cell>
          <cell r="H28">
            <v>0</v>
          </cell>
          <cell r="J28">
            <v>0</v>
          </cell>
          <cell r="L28">
            <v>0</v>
          </cell>
          <cell r="P28">
            <v>0</v>
          </cell>
          <cell r="R28">
            <v>0</v>
          </cell>
          <cell r="T28">
            <v>0</v>
          </cell>
          <cell r="V28">
            <v>0</v>
          </cell>
        </row>
        <row r="29">
          <cell r="B29">
            <v>0</v>
          </cell>
          <cell r="D29">
            <v>-4.3821700000000003E-3</v>
          </cell>
          <cell r="F29">
            <v>0</v>
          </cell>
          <cell r="H29">
            <v>0</v>
          </cell>
          <cell r="J29">
            <v>-8.7643400000000007E-3</v>
          </cell>
          <cell r="L29">
            <v>0</v>
          </cell>
          <cell r="P29">
            <v>-8.9177499999999993E-2</v>
          </cell>
          <cell r="R29">
            <v>0</v>
          </cell>
          <cell r="T29">
            <v>0</v>
          </cell>
          <cell r="V29">
            <v>8.9177499999999993E-2</v>
          </cell>
        </row>
        <row r="31">
          <cell r="B31">
            <v>-3.1899999999999998E-2</v>
          </cell>
          <cell r="D31">
            <v>3.1899999999999998E-2</v>
          </cell>
          <cell r="F31">
            <v>5.4800000000000001E-2</v>
          </cell>
          <cell r="H31">
            <v>-3.6299999999999999E-2</v>
          </cell>
          <cell r="J31">
            <v>3.6299999999999999E-2</v>
          </cell>
          <cell r="L31">
            <v>-1.3400000000000002E-2</v>
          </cell>
          <cell r="P31">
            <v>0</v>
          </cell>
          <cell r="R31">
            <v>0</v>
          </cell>
          <cell r="T31">
            <v>0</v>
          </cell>
          <cell r="V31">
            <v>-2.3699999999999999E-2</v>
          </cell>
        </row>
        <row r="32">
          <cell r="B32">
            <v>0</v>
          </cell>
          <cell r="D32">
            <v>0</v>
          </cell>
          <cell r="F32">
            <v>0</v>
          </cell>
          <cell r="H32">
            <v>0</v>
          </cell>
          <cell r="J32">
            <v>0</v>
          </cell>
          <cell r="L32">
            <v>0</v>
          </cell>
          <cell r="P32">
            <v>0</v>
          </cell>
          <cell r="R32">
            <v>0</v>
          </cell>
          <cell r="T32">
            <v>0</v>
          </cell>
          <cell r="V32">
            <v>9.9999999999999986E-9</v>
          </cell>
        </row>
        <row r="33">
          <cell r="B33">
            <v>-0.13158728999999997</v>
          </cell>
          <cell r="D33">
            <v>0.25249968999999994</v>
          </cell>
          <cell r="F33">
            <v>0.5013474899999999</v>
          </cell>
          <cell r="H33">
            <v>-9.9209550000000021E-2</v>
          </cell>
          <cell r="J33">
            <v>0.34103434999999999</v>
          </cell>
          <cell r="L33">
            <v>0.69608121999999983</v>
          </cell>
          <cell r="P33">
            <v>1.4572701800000001</v>
          </cell>
          <cell r="R33">
            <v>0</v>
          </cell>
          <cell r="T33">
            <v>0</v>
          </cell>
          <cell r="V33">
            <v>0.29872592000000009</v>
          </cell>
        </row>
        <row r="34">
          <cell r="B34">
            <v>15.882785390000004</v>
          </cell>
          <cell r="D34">
            <v>-15.806235980000011</v>
          </cell>
          <cell r="F34">
            <v>-15.935155270000006</v>
          </cell>
          <cell r="H34">
            <v>35.020050990000001</v>
          </cell>
          <cell r="J34">
            <v>-34.876714590000006</v>
          </cell>
          <cell r="L34">
            <v>-34.964168300000004</v>
          </cell>
          <cell r="P34">
            <v>-3.6753585300000089</v>
          </cell>
          <cell r="R34">
            <v>3.0493155700000254</v>
          </cell>
          <cell r="T34">
            <v>3.0493155700000254</v>
          </cell>
          <cell r="V34">
            <v>55.33041357000004</v>
          </cell>
        </row>
        <row r="35">
          <cell r="B35">
            <v>2.0415508200000065</v>
          </cell>
          <cell r="D35">
            <v>-0.51492512000001156</v>
          </cell>
          <cell r="F35">
            <v>-0.92103604000001127</v>
          </cell>
          <cell r="H35">
            <v>4.2439047900000055</v>
          </cell>
          <cell r="J35">
            <v>-1.438643330000005</v>
          </cell>
          <cell r="L35">
            <v>-2.2826376900000156</v>
          </cell>
          <cell r="P35">
            <v>22.791162649999993</v>
          </cell>
          <cell r="R35">
            <v>3.688222550000023</v>
          </cell>
          <cell r="T35">
            <v>3.688222550000023</v>
          </cell>
          <cell r="V35">
            <v>0.55210807000005957</v>
          </cell>
        </row>
        <row r="38">
          <cell r="B38">
            <v>0</v>
          </cell>
          <cell r="D38">
            <v>-2.2925330000000001E-2</v>
          </cell>
          <cell r="F38">
            <v>-3.4958379999999997E-2</v>
          </cell>
          <cell r="H38">
            <v>0</v>
          </cell>
          <cell r="J38">
            <v>-4.5850660000000001E-2</v>
          </cell>
          <cell r="L38">
            <v>-0.10196316999999999</v>
          </cell>
          <cell r="P38">
            <v>-0.27510390000000001</v>
          </cell>
          <cell r="R38">
            <v>0</v>
          </cell>
          <cell r="T38">
            <v>0</v>
          </cell>
          <cell r="V38">
            <v>4.4514900000000024E-2</v>
          </cell>
        </row>
        <row r="40">
          <cell r="B40">
            <v>3.7761573200000074</v>
          </cell>
          <cell r="D40">
            <v>-0.55498524000001204</v>
          </cell>
          <cell r="F40">
            <v>-1.8107778400000121</v>
          </cell>
          <cell r="H40">
            <v>7.4413369600000063</v>
          </cell>
          <cell r="J40">
            <v>-1.2478963100000053</v>
          </cell>
          <cell r="L40">
            <v>-2.8965577200000165</v>
          </cell>
          <cell r="P40">
            <v>44.23334101999999</v>
          </cell>
          <cell r="R40">
            <v>3.3219019800000167</v>
          </cell>
          <cell r="T40">
            <v>3.3219019800000167</v>
          </cell>
          <cell r="V40">
            <v>-2.3540527899999368</v>
          </cell>
        </row>
      </sheetData>
      <sheetData sheetId="11" refreshError="1">
        <row r="12">
          <cell r="B12">
            <v>5.2418709999999993E-2</v>
          </cell>
          <cell r="D12">
            <v>5.1476870000000008E-2</v>
          </cell>
          <cell r="F12">
            <v>7.4988210000000041E-2</v>
          </cell>
          <cell r="H12">
            <v>0.13511752999999999</v>
          </cell>
          <cell r="J12">
            <v>7.3544660000000012E-2</v>
          </cell>
          <cell r="L12">
            <v>0.11028939000000004</v>
          </cell>
          <cell r="P12">
            <v>1.26553081</v>
          </cell>
          <cell r="R12">
            <v>-9.9999999392252903E-9</v>
          </cell>
          <cell r="T12">
            <v>-9.9999999392252903E-9</v>
          </cell>
          <cell r="V12">
            <v>-0.25379025999999993</v>
          </cell>
        </row>
        <row r="13">
          <cell r="B13">
            <v>1.033501999999999E-2</v>
          </cell>
          <cell r="D13">
            <v>4.5135690000000006E-2</v>
          </cell>
          <cell r="F13">
            <v>6.0837200000000008E-2</v>
          </cell>
          <cell r="H13">
            <v>0.11437703</v>
          </cell>
          <cell r="J13">
            <v>-3.5589800000000033E-3</v>
          </cell>
          <cell r="L13">
            <v>3.8795189999999993E-2</v>
          </cell>
          <cell r="P13">
            <v>0.76847640000000006</v>
          </cell>
          <cell r="R13">
            <v>9.9999999392252903E-9</v>
          </cell>
          <cell r="T13">
            <v>9.9999999392252903E-9</v>
          </cell>
          <cell r="V13">
            <v>-9.8472870000000157E-2</v>
          </cell>
        </row>
        <row r="14">
          <cell r="B14">
            <v>0</v>
          </cell>
          <cell r="D14">
            <v>0</v>
          </cell>
          <cell r="F14">
            <v>-5.1999999999999998E-3</v>
          </cell>
          <cell r="H14">
            <v>0</v>
          </cell>
          <cell r="J14">
            <v>0</v>
          </cell>
          <cell r="L14">
            <v>4.7999999999999996E-3</v>
          </cell>
          <cell r="P14">
            <v>0</v>
          </cell>
          <cell r="R14">
            <v>0</v>
          </cell>
          <cell r="T14">
            <v>0</v>
          </cell>
          <cell r="V14">
            <v>4.1174229999999999E-2</v>
          </cell>
        </row>
        <row r="15">
          <cell r="B15">
            <v>1.033501999999999E-2</v>
          </cell>
          <cell r="D15">
            <v>4.5135690000000006E-2</v>
          </cell>
          <cell r="F15">
            <v>5.5637200000000012E-2</v>
          </cell>
          <cell r="H15">
            <v>0.11437703</v>
          </cell>
          <cell r="J15">
            <v>-3.5589800000000033E-3</v>
          </cell>
          <cell r="L15">
            <v>4.3595189999999992E-2</v>
          </cell>
          <cell r="P15">
            <v>0.76847640000000006</v>
          </cell>
          <cell r="R15">
            <v>9.9999999392252903E-9</v>
          </cell>
          <cell r="T15">
            <v>9.9999999392252903E-9</v>
          </cell>
          <cell r="V15">
            <v>-5.7298640000000158E-2</v>
          </cell>
        </row>
        <row r="16">
          <cell r="B16">
            <v>3.3876300000000004E-3</v>
          </cell>
          <cell r="D16">
            <v>6.8302999999999984E-4</v>
          </cell>
          <cell r="F16">
            <v>-9.4949000000000118E-4</v>
          </cell>
          <cell r="H16">
            <v>4.2524800000000003E-3</v>
          </cell>
          <cell r="J16">
            <v>3.8888400000000002E-3</v>
          </cell>
          <cell r="L16">
            <v>1.2185660000000001E-2</v>
          </cell>
          <cell r="P16">
            <v>5.0188169999999997E-2</v>
          </cell>
          <cell r="R16">
            <v>1.0000000008614229E-8</v>
          </cell>
          <cell r="T16">
            <v>1.0000000008614229E-8</v>
          </cell>
          <cell r="V16">
            <v>-8.9796499999999987E-3</v>
          </cell>
        </row>
        <row r="17">
          <cell r="B17">
            <v>0</v>
          </cell>
          <cell r="D17">
            <v>0</v>
          </cell>
          <cell r="F17">
            <v>1.9623000000000002E-2</v>
          </cell>
          <cell r="H17">
            <v>0</v>
          </cell>
          <cell r="J17">
            <v>0</v>
          </cell>
          <cell r="L17">
            <v>4.0622999999999999E-2</v>
          </cell>
          <cell r="P17">
            <v>0</v>
          </cell>
          <cell r="R17">
            <v>0</v>
          </cell>
          <cell r="T17">
            <v>0</v>
          </cell>
          <cell r="V17">
            <v>9.746515E-2</v>
          </cell>
        </row>
        <row r="18">
          <cell r="B18">
            <v>3.9133859999999999E-2</v>
          </cell>
          <cell r="D18">
            <v>5.696084000000002E-2</v>
          </cell>
          <cell r="F18">
            <v>1.0956529999999999E-2</v>
          </cell>
          <cell r="H18">
            <v>0.11623704</v>
          </cell>
          <cell r="J18">
            <v>7.6089969999999993E-2</v>
          </cell>
          <cell r="L18">
            <v>6.8533499999999942E-3</v>
          </cell>
          <cell r="P18">
            <v>1.13735645</v>
          </cell>
          <cell r="R18">
            <v>-1.9999999878450581E-8</v>
          </cell>
          <cell r="T18">
            <v>-1.9999999878450581E-8</v>
          </cell>
          <cell r="V18">
            <v>-0.57667691999999993</v>
          </cell>
        </row>
        <row r="19">
          <cell r="B19">
            <v>1.034787E-2</v>
          </cell>
          <cell r="D19">
            <v>2.2961200000000022E-3</v>
          </cell>
          <cell r="F19">
            <v>9.3077999999999737E-4</v>
          </cell>
          <cell r="H19">
            <v>1.7497749999999999E-2</v>
          </cell>
          <cell r="J19">
            <v>7.706130000000002E-3</v>
          </cell>
          <cell r="L19">
            <v>3.7809000000000002E-3</v>
          </cell>
          <cell r="P19">
            <v>0.14939847000000001</v>
          </cell>
          <cell r="R19">
            <v>0</v>
          </cell>
          <cell r="T19">
            <v>0</v>
          </cell>
          <cell r="V19">
            <v>-2.9414110000000007E-2</v>
          </cell>
        </row>
        <row r="20">
          <cell r="B20">
            <v>8.1020999999999996E-2</v>
          </cell>
          <cell r="D20">
            <v>-8.0670469999999994E-2</v>
          </cell>
          <cell r="F20">
            <v>-9.0390039999999991E-2</v>
          </cell>
          <cell r="H20">
            <v>8.1886029999999999E-2</v>
          </cell>
          <cell r="J20">
            <v>-6.3518039999999998E-2</v>
          </cell>
          <cell r="L20">
            <v>-8.1255069999999999E-2</v>
          </cell>
          <cell r="P20">
            <v>3.8909309999999996E-2</v>
          </cell>
          <cell r="R20">
            <v>0</v>
          </cell>
          <cell r="T20">
            <v>0</v>
          </cell>
          <cell r="V20">
            <v>-4.2409399999999917E-3</v>
          </cell>
        </row>
        <row r="21">
          <cell r="B21">
            <v>0</v>
          </cell>
          <cell r="D21">
            <v>4.7422209999999999E-2</v>
          </cell>
          <cell r="F21">
            <v>0</v>
          </cell>
          <cell r="H21">
            <v>0</v>
          </cell>
          <cell r="J21">
            <v>9.4622780000000004E-2</v>
          </cell>
          <cell r="L21">
            <v>0</v>
          </cell>
          <cell r="P21">
            <v>0.56577342999999991</v>
          </cell>
          <cell r="R21">
            <v>-1.9999999878450581E-8</v>
          </cell>
          <cell r="T21">
            <v>-1.9999999878450581E-8</v>
          </cell>
          <cell r="V21">
            <v>-0.56577342999999991</v>
          </cell>
        </row>
        <row r="22">
          <cell r="B22">
            <v>0.19664408999999999</v>
          </cell>
          <cell r="D22">
            <v>0.12330429000000004</v>
          </cell>
          <cell r="F22">
            <v>7.0796190000000064E-2</v>
          </cell>
          <cell r="H22">
            <v>0.46936785999999997</v>
          </cell>
          <cell r="J22">
            <v>0.18877536</v>
          </cell>
          <cell r="L22">
            <v>0.13607242000000003</v>
          </cell>
          <cell r="P22">
            <v>3.97563304</v>
          </cell>
          <cell r="R22">
            <v>-2.9999999748286932E-8</v>
          </cell>
          <cell r="T22">
            <v>-2.9999999748286932E-8</v>
          </cell>
          <cell r="V22">
            <v>-1.3987088000000001</v>
          </cell>
        </row>
        <row r="24">
          <cell r="B24">
            <v>3.8407259999999999E-2</v>
          </cell>
          <cell r="D24">
            <v>2.6338639999999996E-2</v>
          </cell>
          <cell r="F24">
            <v>1.7604790000000002E-2</v>
          </cell>
          <cell r="H24">
            <v>7.2178859999999997E-2</v>
          </cell>
          <cell r="J24">
            <v>5.593287000000001E-2</v>
          </cell>
          <cell r="L24">
            <v>4.3833190000000008E-2</v>
          </cell>
          <cell r="P24">
            <v>0.78759272999999996</v>
          </cell>
          <cell r="R24">
            <v>9.9999999392252903E-9</v>
          </cell>
          <cell r="T24">
            <v>9.9999999392252903E-9</v>
          </cell>
          <cell r="V24">
            <v>-0.15047158000000005</v>
          </cell>
        </row>
        <row r="25">
          <cell r="B25">
            <v>2.4869989999999998E-2</v>
          </cell>
          <cell r="D25">
            <v>7.7077600000000045E-3</v>
          </cell>
          <cell r="F25">
            <v>8.9399099999999988E-3</v>
          </cell>
          <cell r="H25">
            <v>4.5239199999999993E-2</v>
          </cell>
          <cell r="J25">
            <v>1.1808480000000003E-2</v>
          </cell>
          <cell r="L25">
            <v>7.5707000000000066E-3</v>
          </cell>
          <cell r="P25">
            <v>0.35345906000000005</v>
          </cell>
          <cell r="R25">
            <v>9.9999999392252903E-9</v>
          </cell>
          <cell r="T25">
            <v>9.9999999392252903E-9</v>
          </cell>
          <cell r="V25">
            <v>-0.14497217000000007</v>
          </cell>
        </row>
        <row r="26">
          <cell r="B26">
            <v>3.7126020000000003E-2</v>
          </cell>
          <cell r="D26">
            <v>2.2842039999999994E-2</v>
          </cell>
          <cell r="F26">
            <v>3.8476699999999975E-3</v>
          </cell>
          <cell r="H26">
            <v>7.8118610000000005E-2</v>
          </cell>
          <cell r="J26">
            <v>4.1817509999999988E-2</v>
          </cell>
          <cell r="L26">
            <v>-1.6144920000000007E-2</v>
          </cell>
          <cell r="P26">
            <v>0.69714750999999997</v>
          </cell>
          <cell r="R26">
            <v>1.9999999989472883E-8</v>
          </cell>
          <cell r="T26">
            <v>1.9999999989472883E-8</v>
          </cell>
          <cell r="V26">
            <v>-0.23775838999999999</v>
          </cell>
        </row>
        <row r="27">
          <cell r="B27">
            <v>5.7408199999999998E-3</v>
          </cell>
          <cell r="D27">
            <v>6.1639499999999988E-3</v>
          </cell>
          <cell r="F27">
            <v>-8.064200000000004E-4</v>
          </cell>
          <cell r="H27">
            <v>1.192848E-2</v>
          </cell>
          <cell r="J27">
            <v>1.1881059999999997E-2</v>
          </cell>
          <cell r="L27">
            <v>1.0059200000000004E-3</v>
          </cell>
          <cell r="P27">
            <v>0.15515572</v>
          </cell>
          <cell r="R27">
            <v>2.0000000017228459E-8</v>
          </cell>
          <cell r="T27">
            <v>2.0000000017228459E-8</v>
          </cell>
          <cell r="V27">
            <v>-7.43534E-2</v>
          </cell>
        </row>
        <row r="28">
          <cell r="B28">
            <v>6.2700429999999988E-2</v>
          </cell>
          <cell r="D28">
            <v>-1.0149929999999981E-2</v>
          </cell>
          <cell r="F28">
            <v>2.5372130000000007E-2</v>
          </cell>
          <cell r="H28">
            <v>-1.5640359999999999E-2</v>
          </cell>
          <cell r="J28">
            <v>0.12087692999999999</v>
          </cell>
          <cell r="L28">
            <v>0.13371291999999999</v>
          </cell>
          <cell r="P28">
            <v>0.68540628999999997</v>
          </cell>
          <cell r="R28">
            <v>-3.9999999978945766E-8</v>
          </cell>
          <cell r="T28">
            <v>-3.9999999978945766E-8</v>
          </cell>
          <cell r="V28">
            <v>-0.42889712999999996</v>
          </cell>
        </row>
        <row r="29">
          <cell r="B29">
            <v>0.28435519000000004</v>
          </cell>
          <cell r="D29">
            <v>8.3710969999999996E-2</v>
          </cell>
          <cell r="F29">
            <v>1.4785799999998406E-3</v>
          </cell>
          <cell r="H29">
            <v>0.66177043000000002</v>
          </cell>
          <cell r="J29">
            <v>7.8924199999999889E-2</v>
          </cell>
          <cell r="L29">
            <v>5.4063339999999904E-2</v>
          </cell>
          <cell r="P29">
            <v>4.42486595</v>
          </cell>
          <cell r="R29">
            <v>9.9999999392252903E-9</v>
          </cell>
          <cell r="T29">
            <v>9.9999999392252903E-9</v>
          </cell>
          <cell r="V29">
            <v>-0.59529222000000015</v>
          </cell>
        </row>
        <row r="30">
          <cell r="B30">
            <v>0</v>
          </cell>
          <cell r="D30">
            <v>0</v>
          </cell>
          <cell r="F30">
            <v>0</v>
          </cell>
          <cell r="H30">
            <v>0</v>
          </cell>
          <cell r="J30">
            <v>0</v>
          </cell>
          <cell r="L30">
            <v>0</v>
          </cell>
          <cell r="P30">
            <v>0</v>
          </cell>
          <cell r="R30">
            <v>0</v>
          </cell>
          <cell r="T30">
            <v>0</v>
          </cell>
          <cell r="V30">
            <v>0</v>
          </cell>
        </row>
        <row r="31">
          <cell r="B31">
            <v>5.0596399999999989E-3</v>
          </cell>
          <cell r="D31">
            <v>-5.0596399999999989E-3</v>
          </cell>
          <cell r="F31">
            <v>-1.0939639999999999E-2</v>
          </cell>
          <cell r="H31">
            <v>-3.4649999999999997E-4</v>
          </cell>
          <cell r="J31">
            <v>3.4649999999999997E-4</v>
          </cell>
          <cell r="L31">
            <v>-5.5335000000000002E-3</v>
          </cell>
          <cell r="P31">
            <v>0</v>
          </cell>
          <cell r="R31">
            <v>0</v>
          </cell>
          <cell r="T31">
            <v>0</v>
          </cell>
          <cell r="V31">
            <v>-1.13751E-3</v>
          </cell>
        </row>
        <row r="32">
          <cell r="B32">
            <v>0.45825935000000001</v>
          </cell>
          <cell r="D32">
            <v>0.13155379</v>
          </cell>
          <cell r="F32">
            <v>4.5497019999999846E-2</v>
          </cell>
          <cell r="H32">
            <v>0.85324871999999996</v>
          </cell>
          <cell r="J32">
            <v>0.32158754999999989</v>
          </cell>
          <cell r="L32">
            <v>0.21850764999999991</v>
          </cell>
          <cell r="P32">
            <v>7.1036272599999997</v>
          </cell>
          <cell r="R32">
            <v>2.9999999845431446E-8</v>
          </cell>
          <cell r="T32">
            <v>2.9999999845431446E-8</v>
          </cell>
          <cell r="V32">
            <v>-1.6328824000000002</v>
          </cell>
        </row>
        <row r="34">
          <cell r="B34">
            <v>0.26412922</v>
          </cell>
          <cell r="D34">
            <v>0.10250335999999997</v>
          </cell>
          <cell r="F34">
            <v>-4.1996640000000009E-2</v>
          </cell>
          <cell r="H34">
            <v>0.59825843000000001</v>
          </cell>
          <cell r="J34">
            <v>0.13500672</v>
          </cell>
          <cell r="L34">
            <v>-0.13599328000000002</v>
          </cell>
          <cell r="P34">
            <v>4.3996908899999996</v>
          </cell>
          <cell r="R34">
            <v>-9.9999999999766942E-5</v>
          </cell>
          <cell r="T34">
            <v>-9.9999999999766942E-5</v>
          </cell>
          <cell r="V34">
            <v>-0.27609999999999957</v>
          </cell>
        </row>
        <row r="35">
          <cell r="B35">
            <v>0.22594866000000005</v>
          </cell>
          <cell r="D35">
            <v>-1.2157660000000042E-2</v>
          </cell>
          <cell r="F35">
            <v>-5.3756600000000321E-3</v>
          </cell>
          <cell r="H35">
            <v>0.62673733000000009</v>
          </cell>
          <cell r="J35">
            <v>-0.19915533000000007</v>
          </cell>
          <cell r="L35">
            <v>-0.15682133000000009</v>
          </cell>
          <cell r="P35">
            <v>4.6654900000000001</v>
          </cell>
          <cell r="R35">
            <v>-2.1000000000000005</v>
          </cell>
          <cell r="T35">
            <v>-2.1000000000000005</v>
          </cell>
          <cell r="V35">
            <v>-2.0680140000000002</v>
          </cell>
        </row>
        <row r="36">
          <cell r="B36">
            <v>1.1449813200000001</v>
          </cell>
          <cell r="D36">
            <v>0.34520377999999996</v>
          </cell>
          <cell r="F36">
            <v>6.8920909999999863E-2</v>
          </cell>
          <cell r="H36">
            <v>2.5476123400000001</v>
          </cell>
          <cell r="J36">
            <v>0.44621429999999984</v>
          </cell>
          <cell r="L36">
            <v>6.17654599999998E-2</v>
          </cell>
          <cell r="P36">
            <v>20.144441190000002</v>
          </cell>
          <cell r="R36">
            <v>-2.1001000000000003</v>
          </cell>
          <cell r="T36">
            <v>-2.1001000000000003</v>
          </cell>
          <cell r="V36">
            <v>-5.3757052000000005</v>
          </cell>
        </row>
        <row r="42">
          <cell r="B42">
            <v>-7.5099589999999994E-2</v>
          </cell>
          <cell r="D42">
            <v>-4.1906410000000005E-2</v>
          </cell>
          <cell r="F42">
            <v>1.6054400000000135E-3</v>
          </cell>
          <cell r="H42">
            <v>-0.15</v>
          </cell>
          <cell r="J42">
            <v>-8.4012000000000003E-2</v>
          </cell>
          <cell r="L42">
            <v>8.6043900000000173E-3</v>
          </cell>
          <cell r="P42">
            <v>-0.9</v>
          </cell>
          <cell r="R42">
            <v>-0.50407199999999996</v>
          </cell>
          <cell r="T42">
            <v>-0.50407199999999996</v>
          </cell>
          <cell r="V42">
            <v>1.1950700000000758E-3</v>
          </cell>
        </row>
        <row r="43">
          <cell r="B43">
            <v>-7.5099589999999994E-2</v>
          </cell>
          <cell r="D43">
            <v>-4.1906410000000005E-2</v>
          </cell>
          <cell r="F43">
            <v>1.6054400000000135E-3</v>
          </cell>
          <cell r="H43">
            <v>-0.15</v>
          </cell>
          <cell r="J43">
            <v>-8.4012000000000003E-2</v>
          </cell>
          <cell r="L43">
            <v>8.6043900000000173E-3</v>
          </cell>
          <cell r="P43">
            <v>-0.9</v>
          </cell>
          <cell r="R43">
            <v>-0.50407199999999996</v>
          </cell>
          <cell r="T43">
            <v>-0.50407199999999996</v>
          </cell>
          <cell r="V43">
            <v>1.1950700000000758E-3</v>
          </cell>
        </row>
        <row r="45">
          <cell r="B45">
            <v>1.0698817300000001</v>
          </cell>
          <cell r="D45">
            <v>0.30329736999999996</v>
          </cell>
          <cell r="F45">
            <v>7.0526349999999877E-2</v>
          </cell>
          <cell r="H45">
            <v>2.3976123400000002</v>
          </cell>
          <cell r="J45">
            <v>0.36220229999999987</v>
          </cell>
          <cell r="L45">
            <v>7.0369849999999817E-2</v>
          </cell>
          <cell r="P45">
            <v>19.244441190000003</v>
          </cell>
          <cell r="R45">
            <v>-2.6041720000000002</v>
          </cell>
          <cell r="T45">
            <v>-2.6041720000000002</v>
          </cell>
          <cell r="V45">
            <v>-5.3745101300000009</v>
          </cell>
        </row>
      </sheetData>
      <sheetData sheetId="12" refreshError="1">
        <row r="12">
          <cell r="B12">
            <v>5.548154000000001E-2</v>
          </cell>
          <cell r="D12">
            <v>5.9970559999999978E-2</v>
          </cell>
          <cell r="F12">
            <v>-0.11924796000000001</v>
          </cell>
          <cell r="H12">
            <v>0.12266067000000001</v>
          </cell>
          <cell r="J12">
            <v>0.10824349999999996</v>
          </cell>
          <cell r="L12">
            <v>-6.5685190000000018E-2</v>
          </cell>
          <cell r="P12">
            <v>1.3854249200000002</v>
          </cell>
          <cell r="R12">
            <v>0</v>
          </cell>
          <cell r="T12">
            <v>0</v>
          </cell>
          <cell r="V12">
            <v>-0.20779432000000003</v>
          </cell>
        </row>
        <row r="13">
          <cell r="B13">
            <v>0</v>
          </cell>
          <cell r="D13">
            <v>0</v>
          </cell>
          <cell r="F13">
            <v>0</v>
          </cell>
          <cell r="H13">
            <v>0</v>
          </cell>
          <cell r="J13">
            <v>0</v>
          </cell>
          <cell r="L13">
            <v>0</v>
          </cell>
          <cell r="P13">
            <v>0</v>
          </cell>
          <cell r="R13">
            <v>0</v>
          </cell>
          <cell r="T13">
            <v>0</v>
          </cell>
          <cell r="V13">
            <v>0</v>
          </cell>
        </row>
        <row r="14">
          <cell r="B14">
            <v>3.1827482699999994</v>
          </cell>
          <cell r="D14">
            <v>7.8184730000000258E-2</v>
          </cell>
          <cell r="F14">
            <v>-0.2542965199999998</v>
          </cell>
          <cell r="H14">
            <v>6.2485729000000001</v>
          </cell>
          <cell r="J14">
            <v>0.36627310000000057</v>
          </cell>
          <cell r="L14">
            <v>-0.40338629999999953</v>
          </cell>
          <cell r="P14">
            <v>41.685054730000004</v>
          </cell>
          <cell r="R14">
            <v>0</v>
          </cell>
          <cell r="T14">
            <v>0</v>
          </cell>
          <cell r="V14">
            <v>-6.0329836599999958</v>
          </cell>
        </row>
        <row r="15">
          <cell r="B15">
            <v>1.11753645</v>
          </cell>
          <cell r="D15">
            <v>0.10713554999999991</v>
          </cell>
          <cell r="F15">
            <v>-0.19596393000000006</v>
          </cell>
          <cell r="H15">
            <v>2.2446338900000002</v>
          </cell>
          <cell r="J15">
            <v>0.20471010999999961</v>
          </cell>
          <cell r="L15">
            <v>-0.28548905000000013</v>
          </cell>
          <cell r="P15">
            <v>15.106102</v>
          </cell>
          <cell r="R15">
            <v>0</v>
          </cell>
          <cell r="T15">
            <v>0</v>
          </cell>
          <cell r="V15">
            <v>-3.9767089200002408</v>
          </cell>
        </row>
        <row r="16">
          <cell r="B16">
            <v>4.8902380000000009E-2</v>
          </cell>
          <cell r="D16">
            <v>5.0795899999999984E-3</v>
          </cell>
          <cell r="F16">
            <v>4.0618499999999919E-3</v>
          </cell>
          <cell r="H16">
            <v>9.1097320000000009E-2</v>
          </cell>
          <cell r="J16">
            <v>1.6866620000000006E-2</v>
          </cell>
          <cell r="L16">
            <v>5.0235100000000088E-3</v>
          </cell>
          <cell r="P16">
            <v>0.66848752</v>
          </cell>
          <cell r="R16">
            <v>0</v>
          </cell>
          <cell r="T16">
            <v>0</v>
          </cell>
          <cell r="V16">
            <v>-2.4711419999999457E-2</v>
          </cell>
        </row>
        <row r="17">
          <cell r="B17">
            <v>3.9402E-2</v>
          </cell>
          <cell r="D17">
            <v>4.686239999999996E-3</v>
          </cell>
          <cell r="F17">
            <v>1.0597999999999998E-2</v>
          </cell>
          <cell r="H17">
            <v>8.0986000000000002E-2</v>
          </cell>
          <cell r="J17">
            <v>-5.3604699999999957E-3</v>
          </cell>
          <cell r="L17">
            <v>9.0139999999999977E-3</v>
          </cell>
          <cell r="P17">
            <v>0.44874656999999996</v>
          </cell>
          <cell r="R17">
            <v>0</v>
          </cell>
          <cell r="T17">
            <v>0</v>
          </cell>
          <cell r="V17">
            <v>3.0545439999999896E-2</v>
          </cell>
        </row>
        <row r="18">
          <cell r="B18">
            <v>-2.6100000000000002E-2</v>
          </cell>
          <cell r="D18">
            <v>2.6100000000000002E-2</v>
          </cell>
          <cell r="F18">
            <v>9.3199999999999991E-2</v>
          </cell>
          <cell r="H18">
            <v>-2.9700000000000001E-2</v>
          </cell>
          <cell r="J18">
            <v>2.9700000000000001E-2</v>
          </cell>
          <cell r="L18">
            <v>5.0509999999999999E-2</v>
          </cell>
          <cell r="P18">
            <v>-8.1714670000000003E-2</v>
          </cell>
          <cell r="R18">
            <v>0</v>
          </cell>
          <cell r="T18">
            <v>0</v>
          </cell>
          <cell r="V18">
            <v>0.11501466999999999</v>
          </cell>
        </row>
        <row r="19">
          <cell r="B19">
            <v>1.00085E-2</v>
          </cell>
          <cell r="D19">
            <v>-1.00085E-2</v>
          </cell>
          <cell r="F19">
            <v>-1.00085E-2</v>
          </cell>
          <cell r="H19">
            <v>1.0008500000000004E-2</v>
          </cell>
          <cell r="J19">
            <v>-1.0008500000000004E-2</v>
          </cell>
          <cell r="L19">
            <v>-1.0008500000000004E-2</v>
          </cell>
          <cell r="P19">
            <v>0</v>
          </cell>
          <cell r="R19">
            <v>0</v>
          </cell>
          <cell r="T19">
            <v>0</v>
          </cell>
          <cell r="V19">
            <v>4.7661259999999983E-2</v>
          </cell>
        </row>
        <row r="20">
          <cell r="B20">
            <v>6.2500000000000003E-3</v>
          </cell>
          <cell r="D20">
            <v>-6.2500000000051074E-3</v>
          </cell>
          <cell r="F20">
            <v>1.8529999999996445E-2</v>
          </cell>
          <cell r="H20">
            <v>3.8017599999989223E-3</v>
          </cell>
          <cell r="J20">
            <v>-3.8017600000034187E-3</v>
          </cell>
          <cell r="L20">
            <v>4.5758239999996883E-2</v>
          </cell>
          <cell r="P20">
            <v>0</v>
          </cell>
          <cell r="R20">
            <v>0</v>
          </cell>
          <cell r="T20">
            <v>0</v>
          </cell>
          <cell r="V20">
            <v>4.8609160000018414E-2</v>
          </cell>
        </row>
        <row r="21">
          <cell r="B21">
            <v>4.4342291399999993</v>
          </cell>
          <cell r="D21">
            <v>0.2648981699999951</v>
          </cell>
          <cell r="F21">
            <v>-0.45312706000000336</v>
          </cell>
          <cell r="H21">
            <v>8.772061039999997</v>
          </cell>
          <cell r="J21">
            <v>0.70662259999999677</v>
          </cell>
          <cell r="L21">
            <v>-0.65426329000000294</v>
          </cell>
          <cell r="P21">
            <v>59.212101070000003</v>
          </cell>
          <cell r="R21">
            <v>0</v>
          </cell>
          <cell r="T21">
            <v>0</v>
          </cell>
          <cell r="V21">
            <v>-10.000367790000217</v>
          </cell>
        </row>
        <row r="23">
          <cell r="B23">
            <v>1.8005689600000001</v>
          </cell>
          <cell r="D23">
            <v>5.8214540000000259E-2</v>
          </cell>
          <cell r="F23">
            <v>-8.3665090000000442E-2</v>
          </cell>
          <cell r="H23">
            <v>3.6451997899999999</v>
          </cell>
          <cell r="J23">
            <v>7.2367220000000509E-2</v>
          </cell>
          <cell r="L23">
            <v>-7.1373100000000189E-2</v>
          </cell>
          <cell r="P23">
            <v>28.17930209</v>
          </cell>
          <cell r="R23">
            <v>-5.8739000000000008</v>
          </cell>
          <cell r="T23">
            <v>-5.8739000000000008</v>
          </cell>
          <cell r="V23">
            <v>-7.3326548000000011</v>
          </cell>
        </row>
        <row r="24">
          <cell r="B24">
            <v>0.55105099999999996</v>
          </cell>
          <cell r="D24">
            <v>3.7383E-2</v>
          </cell>
          <cell r="F24">
            <v>7.5138000000000038E-2</v>
          </cell>
          <cell r="H24">
            <v>1.1565340000000002</v>
          </cell>
          <cell r="J24">
            <v>2.0333999999999908E-2</v>
          </cell>
          <cell r="L24">
            <v>-9.1169000000000056E-2</v>
          </cell>
          <cell r="P24">
            <v>7.0611990000000002</v>
          </cell>
          <cell r="R24">
            <v>0</v>
          </cell>
          <cell r="T24">
            <v>0</v>
          </cell>
          <cell r="V24">
            <v>0.14602799999999982</v>
          </cell>
        </row>
        <row r="25">
          <cell r="B25">
            <v>0.25361061000000007</v>
          </cell>
          <cell r="D25">
            <v>-2.3425100000000892E-3</v>
          </cell>
          <cell r="F25">
            <v>-2.5509820000000058E-2</v>
          </cell>
          <cell r="H25">
            <v>0.54392801000000002</v>
          </cell>
          <cell r="J25">
            <v>-3.827725000000004E-2</v>
          </cell>
          <cell r="L25">
            <v>-4.6847480000000025E-2</v>
          </cell>
          <cell r="P25">
            <v>3.0207277000000001</v>
          </cell>
          <cell r="R25">
            <v>0</v>
          </cell>
          <cell r="T25">
            <v>0</v>
          </cell>
          <cell r="V25">
            <v>0.22537429000000042</v>
          </cell>
        </row>
        <row r="26">
          <cell r="B26">
            <v>0.20662336999999997</v>
          </cell>
          <cell r="D26">
            <v>-2.5882049999999997E-2</v>
          </cell>
          <cell r="F26">
            <v>-2.7295680000000003E-2</v>
          </cell>
          <cell r="H26">
            <v>0.23104504999999997</v>
          </cell>
          <cell r="J26">
            <v>0.12281471000000001</v>
          </cell>
          <cell r="L26">
            <v>6.0282639999999998E-2</v>
          </cell>
          <cell r="P26">
            <v>2.1834021400000001</v>
          </cell>
          <cell r="R26">
            <v>-4.9999999911232162E-8</v>
          </cell>
          <cell r="T26">
            <v>-4.9999999911232162E-8</v>
          </cell>
          <cell r="V26">
            <v>-0.20419847999999988</v>
          </cell>
        </row>
        <row r="27">
          <cell r="B27">
            <v>0.26410827000000003</v>
          </cell>
          <cell r="D27">
            <v>-7.9560800000000181E-3</v>
          </cell>
          <cell r="F27">
            <v>-2.4347260000000013E-2</v>
          </cell>
          <cell r="H27">
            <v>0.60294596</v>
          </cell>
          <cell r="J27">
            <v>-8.5190350000000012E-2</v>
          </cell>
          <cell r="L27">
            <v>-8.7184949999999983E-2</v>
          </cell>
          <cell r="P27">
            <v>3.16622862</v>
          </cell>
          <cell r="R27">
            <v>-1.3000000022145073E-7</v>
          </cell>
          <cell r="T27">
            <v>-1.3000000022145073E-7</v>
          </cell>
          <cell r="V27">
            <v>-6.5851450000000034E-2</v>
          </cell>
        </row>
        <row r="29">
          <cell r="B29">
            <v>3.0759622099999997</v>
          </cell>
          <cell r="D29">
            <v>5.9416900000000147E-2</v>
          </cell>
          <cell r="F29">
            <v>-8.5679850000000474E-2</v>
          </cell>
          <cell r="H29">
            <v>6.1796528100000003</v>
          </cell>
          <cell r="J29">
            <v>9.2048330000000358E-2</v>
          </cell>
          <cell r="L29">
            <v>-0.23629189000000025</v>
          </cell>
          <cell r="P29">
            <v>43.610859550000001</v>
          </cell>
          <cell r="R29">
            <v>-5.8739001800000006</v>
          </cell>
          <cell r="T29">
            <v>-5.8739001800000006</v>
          </cell>
          <cell r="V29">
            <v>-7.2313024400000003</v>
          </cell>
        </row>
        <row r="31">
          <cell r="B31">
            <v>2.5164800000000197E-3</v>
          </cell>
          <cell r="D31">
            <v>1.5815179999999963E-2</v>
          </cell>
          <cell r="F31">
            <v>2.965528999999998E-2</v>
          </cell>
          <cell r="H31">
            <v>4.7391299999999924E-3</v>
          </cell>
          <cell r="J31">
            <v>3.1924199999999958E-2</v>
          </cell>
          <cell r="L31">
            <v>4.1332820000000006E-2</v>
          </cell>
          <cell r="P31">
            <v>0.25999999999999995</v>
          </cell>
          <cell r="R31">
            <v>1.9799999999999957E-3</v>
          </cell>
          <cell r="T31">
            <v>1.9799999999999957E-3</v>
          </cell>
          <cell r="V31">
            <v>-5.2941549999999941E-2</v>
          </cell>
        </row>
        <row r="33">
          <cell r="B33">
            <v>7.5127078299999992</v>
          </cell>
          <cell r="D33">
            <v>0.34013024999999525</v>
          </cell>
          <cell r="F33">
            <v>-0.5091516200000038</v>
          </cell>
          <cell r="H33">
            <v>14.956452979999998</v>
          </cell>
          <cell r="J33">
            <v>0.83059512999999707</v>
          </cell>
          <cell r="L33">
            <v>-0.84922236000000317</v>
          </cell>
          <cell r="P33">
            <v>103.08296062000001</v>
          </cell>
          <cell r="R33">
            <v>-5.8719201800000009</v>
          </cell>
          <cell r="T33">
            <v>-5.8719201800000009</v>
          </cell>
          <cell r="V33">
            <v>-17.284611780000219</v>
          </cell>
        </row>
        <row r="36">
          <cell r="B36">
            <v>4.5209241699999998</v>
          </cell>
          <cell r="D36">
            <v>0.29867937999999838</v>
          </cell>
          <cell r="F36">
            <v>-0.20594545000000047</v>
          </cell>
          <cell r="H36">
            <v>9.1505951499999991</v>
          </cell>
          <cell r="J36">
            <v>0.58752971999999948</v>
          </cell>
          <cell r="L36">
            <v>-0.46286253999999949</v>
          </cell>
          <cell r="P36">
            <v>63.45486468</v>
          </cell>
          <cell r="R36">
            <v>-3.6100000299999997</v>
          </cell>
          <cell r="T36">
            <v>-3.6100000299999997</v>
          </cell>
          <cell r="V36">
            <v>-8.9723538600002346</v>
          </cell>
        </row>
        <row r="37">
          <cell r="B37">
            <v>2.9917836600000003</v>
          </cell>
          <cell r="D37">
            <v>4.1450869999996726E-2</v>
          </cell>
          <cell r="F37">
            <v>-0.30320617000000349</v>
          </cell>
          <cell r="H37">
            <v>5.8058578300000008</v>
          </cell>
          <cell r="J37">
            <v>0.24306540999999754</v>
          </cell>
          <cell r="L37">
            <v>-0.38635982000000346</v>
          </cell>
          <cell r="P37">
            <v>39.628095940000001</v>
          </cell>
          <cell r="R37">
            <v>-2.2619201500000008</v>
          </cell>
          <cell r="T37">
            <v>-2.2619201500000008</v>
          </cell>
          <cell r="V37">
            <v>-8.3122579199999826</v>
          </cell>
        </row>
        <row r="39">
          <cell r="B39">
            <v>7.5127078300000001</v>
          </cell>
          <cell r="D39">
            <v>0.34013024999999508</v>
          </cell>
          <cell r="F39">
            <v>-0.50915162000000391</v>
          </cell>
          <cell r="H39">
            <v>14.95645298</v>
          </cell>
          <cell r="J39">
            <v>0.83059512999999696</v>
          </cell>
          <cell r="L39">
            <v>-0.84922236000000295</v>
          </cell>
          <cell r="P39">
            <v>103.08296061999999</v>
          </cell>
          <cell r="R39">
            <v>-5.87192018</v>
          </cell>
          <cell r="T39">
            <v>-5.87192018</v>
          </cell>
          <cell r="V39">
            <v>-17.284611780000219</v>
          </cell>
        </row>
        <row r="42">
          <cell r="B42">
            <v>1.1124752899999999</v>
          </cell>
          <cell r="D42">
            <v>0.20252470999999989</v>
          </cell>
          <cell r="F42">
            <v>-0.37747785000000011</v>
          </cell>
          <cell r="H42">
            <v>1.7684622800000001</v>
          </cell>
          <cell r="J42">
            <v>0.53853771999999989</v>
          </cell>
          <cell r="L42">
            <v>-0.34128298999999995</v>
          </cell>
          <cell r="P42">
            <v>16.998000000000001</v>
          </cell>
          <cell r="R42">
            <v>0</v>
          </cell>
          <cell r="T42">
            <v>0</v>
          </cell>
          <cell r="V42">
            <v>-6.0011267700000008</v>
          </cell>
        </row>
        <row r="43">
          <cell r="B43">
            <v>0.70582650999999985</v>
          </cell>
          <cell r="D43">
            <v>0.19217349000000017</v>
          </cell>
          <cell r="F43">
            <v>-0.1448265099999998</v>
          </cell>
          <cell r="H43">
            <v>1.2542956999999999</v>
          </cell>
          <cell r="J43">
            <v>0.25570430000000011</v>
          </cell>
          <cell r="L43">
            <v>-0.23229569999999988</v>
          </cell>
          <cell r="P43">
            <v>11.641</v>
          </cell>
          <cell r="R43">
            <v>0</v>
          </cell>
          <cell r="T43">
            <v>0</v>
          </cell>
          <cell r="V43">
            <v>-3.8979999999999997</v>
          </cell>
        </row>
        <row r="45">
          <cell r="B45">
            <v>1.8183017999999997</v>
          </cell>
          <cell r="D45">
            <v>0.39469820000000005</v>
          </cell>
          <cell r="F45">
            <v>-0.52230435999999991</v>
          </cell>
          <cell r="H45">
            <v>3.0227579799999997</v>
          </cell>
          <cell r="J45">
            <v>0.79424201999999999</v>
          </cell>
          <cell r="L45">
            <v>-0.57357868999999984</v>
          </cell>
          <cell r="P45">
            <v>28.639000000000003</v>
          </cell>
          <cell r="R45">
            <v>0</v>
          </cell>
          <cell r="T45">
            <v>0</v>
          </cell>
          <cell r="V45">
            <v>-9.8991267700000005</v>
          </cell>
        </row>
        <row r="46">
          <cell r="B46">
            <v>9.3310096300000005</v>
          </cell>
          <cell r="D46">
            <v>0.73482844999999508</v>
          </cell>
          <cell r="F46">
            <v>-1.0314559800000038</v>
          </cell>
          <cell r="H46">
            <v>17.97921096</v>
          </cell>
          <cell r="J46">
            <v>1.624837149999997</v>
          </cell>
          <cell r="L46">
            <v>-1.4228010500000028</v>
          </cell>
          <cell r="P46">
            <v>131.72196062</v>
          </cell>
          <cell r="R46">
            <v>-5.87192018</v>
          </cell>
          <cell r="T46">
            <v>-5.87192018</v>
          </cell>
          <cell r="V46">
            <v>-27.183738550000221</v>
          </cell>
        </row>
      </sheetData>
      <sheetData sheetId="13" refreshError="1">
        <row r="11">
          <cell r="B11">
            <v>5.548154000000001E-2</v>
          </cell>
          <cell r="D11">
            <v>3.6268479999999978E-2</v>
          </cell>
          <cell r="F11">
            <v>-0.11924796000000001</v>
          </cell>
          <cell r="H11">
            <v>0.12266067000000001</v>
          </cell>
          <cell r="J11">
            <v>6.083933999999995E-2</v>
          </cell>
          <cell r="L11">
            <v>-6.5685190000000018E-2</v>
          </cell>
          <cell r="P11">
            <v>1.10099999</v>
          </cell>
          <cell r="R11">
            <v>0</v>
          </cell>
          <cell r="T11">
            <v>0</v>
          </cell>
          <cell r="V11">
            <v>-0.15395839</v>
          </cell>
        </row>
        <row r="13">
          <cell r="B13">
            <v>2.1822298699999991</v>
          </cell>
          <cell r="D13">
            <v>8.5615130000000761E-2</v>
          </cell>
          <cell r="F13">
            <v>-0.13422205999999903</v>
          </cell>
          <cell r="H13">
            <v>4.3097986299999995</v>
          </cell>
          <cell r="J13">
            <v>0.33553837000000097</v>
          </cell>
          <cell r="L13">
            <v>-0.28589255999999885</v>
          </cell>
          <cell r="P13">
            <v>28.959715929999998</v>
          </cell>
          <cell r="R13">
            <v>0</v>
          </cell>
          <cell r="T13">
            <v>0</v>
          </cell>
          <cell r="V13">
            <v>-4.1193024399999949</v>
          </cell>
        </row>
        <row r="14">
          <cell r="B14">
            <v>0.37941359000000002</v>
          </cell>
          <cell r="D14">
            <v>2.1971409999999969E-2</v>
          </cell>
          <cell r="F14">
            <v>-7.1375699999999875E-2</v>
          </cell>
          <cell r="H14">
            <v>0.77253844000000005</v>
          </cell>
          <cell r="J14">
            <v>3.0231559999999935E-2</v>
          </cell>
          <cell r="L14">
            <v>-0.13896448999999989</v>
          </cell>
          <cell r="P14">
            <v>5.0904040000000004</v>
          </cell>
          <cell r="R14">
            <v>0</v>
          </cell>
          <cell r="T14">
            <v>0</v>
          </cell>
          <cell r="V14">
            <v>-0.69842730000024034</v>
          </cell>
        </row>
        <row r="15">
          <cell r="B15">
            <v>3.2206000000000005E-2</v>
          </cell>
          <cell r="D15">
            <v>1.7826499999999967E-3</v>
          </cell>
          <cell r="F15">
            <v>-2.0600000000000479E-4</v>
          </cell>
          <cell r="H15">
            <v>5.8112000000000004E-2</v>
          </cell>
          <cell r="J15">
            <v>9.8653000000000005E-3</v>
          </cell>
          <cell r="L15">
            <v>-1.1200000000000099E-4</v>
          </cell>
          <cell r="P15">
            <v>0.42089957</v>
          </cell>
          <cell r="R15">
            <v>0</v>
          </cell>
          <cell r="T15">
            <v>0</v>
          </cell>
          <cell r="V15">
            <v>-2.474158999999998E-2</v>
          </cell>
        </row>
        <row r="16">
          <cell r="B16">
            <v>2.4248000000000002E-2</v>
          </cell>
          <cell r="D16">
            <v>3.5112599999999987E-3</v>
          </cell>
          <cell r="F16">
            <v>5.7519999999999967E-3</v>
          </cell>
          <cell r="H16">
            <v>4.9838E-2</v>
          </cell>
          <cell r="J16">
            <v>-2.221929999999997E-3</v>
          </cell>
          <cell r="L16">
            <v>4.161999999999999E-3</v>
          </cell>
          <cell r="P16">
            <v>0.28254415999999999</v>
          </cell>
          <cell r="R16">
            <v>0</v>
          </cell>
          <cell r="T16">
            <v>0</v>
          </cell>
          <cell r="V16">
            <v>1.2404849999999912E-2</v>
          </cell>
        </row>
        <row r="17">
          <cell r="B17">
            <v>0</v>
          </cell>
          <cell r="D17">
            <v>0</v>
          </cell>
          <cell r="F17">
            <v>0</v>
          </cell>
          <cell r="H17">
            <v>0</v>
          </cell>
          <cell r="J17">
            <v>0</v>
          </cell>
          <cell r="L17">
            <v>1.311E-2</v>
          </cell>
          <cell r="P17">
            <v>-8.1714670000000003E-2</v>
          </cell>
          <cell r="R17">
            <v>0</v>
          </cell>
          <cell r="T17">
            <v>0</v>
          </cell>
          <cell r="V17">
            <v>8.1714669999999989E-2</v>
          </cell>
        </row>
        <row r="18">
          <cell r="B18">
            <v>1.00085E-2</v>
          </cell>
          <cell r="D18">
            <v>-1.00085E-2</v>
          </cell>
          <cell r="F18">
            <v>-1.00085E-2</v>
          </cell>
          <cell r="H18">
            <v>1.0008500000000004E-2</v>
          </cell>
          <cell r="J18">
            <v>-1.0008500000000004E-2</v>
          </cell>
          <cell r="L18">
            <v>-1.0008500000000004E-2</v>
          </cell>
          <cell r="P18">
            <v>0</v>
          </cell>
          <cell r="R18">
            <v>0</v>
          </cell>
          <cell r="T18">
            <v>0</v>
          </cell>
          <cell r="V18">
            <v>4.7661259999999983E-2</v>
          </cell>
        </row>
        <row r="19">
          <cell r="B19">
            <v>0</v>
          </cell>
          <cell r="D19">
            <v>-2.3037127760971998E-15</v>
          </cell>
          <cell r="F19">
            <v>-9.9920072216264089E-16</v>
          </cell>
          <cell r="H19">
            <v>-8.6982400000010784E-3</v>
          </cell>
          <cell r="J19">
            <v>8.6982399999984139E-3</v>
          </cell>
          <cell r="L19">
            <v>8.6982399999994686E-3</v>
          </cell>
          <cell r="P19">
            <v>0</v>
          </cell>
          <cell r="R19">
            <v>0</v>
          </cell>
          <cell r="T19">
            <v>0</v>
          </cell>
          <cell r="V19">
            <v>-0.24875088000000001</v>
          </cell>
        </row>
        <row r="20">
          <cell r="B20">
            <v>2.6835874999999993</v>
          </cell>
          <cell r="D20">
            <v>0.1391404299999984</v>
          </cell>
          <cell r="F20">
            <v>-0.32930821999999993</v>
          </cell>
          <cell r="H20">
            <v>5.3142579999999988</v>
          </cell>
          <cell r="J20">
            <v>0.43294237999999929</v>
          </cell>
          <cell r="L20">
            <v>-0.47469249999999924</v>
          </cell>
          <cell r="P20">
            <v>35.772848980000006</v>
          </cell>
          <cell r="R20">
            <v>0</v>
          </cell>
          <cell r="T20">
            <v>0</v>
          </cell>
          <cell r="V20">
            <v>-5.1033998200002344</v>
          </cell>
        </row>
        <row r="22">
          <cell r="B22">
            <v>0.97926911000000005</v>
          </cell>
          <cell r="D22">
            <v>0.14356389000000014</v>
          </cell>
          <cell r="F22">
            <v>9.4351259999999493E-2</v>
          </cell>
          <cell r="H22">
            <v>2.14460008</v>
          </cell>
          <cell r="J22">
            <v>0.10106592000000036</v>
          </cell>
          <cell r="L22">
            <v>7.5659599999999827E-2</v>
          </cell>
          <cell r="P22">
            <v>17.084</v>
          </cell>
          <cell r="R22">
            <v>-3.6099999999999994</v>
          </cell>
          <cell r="T22">
            <v>-3.6099999999999994</v>
          </cell>
          <cell r="V22">
            <v>-3.9117548000000006</v>
          </cell>
        </row>
        <row r="23">
          <cell r="B23">
            <v>0.389654</v>
          </cell>
          <cell r="D23">
            <v>3.7185999999999997E-2</v>
          </cell>
          <cell r="F23">
            <v>3.8280000000000036E-2</v>
          </cell>
          <cell r="H23">
            <v>0.83164400000000005</v>
          </cell>
          <cell r="J23">
            <v>2.2035999999999945E-2</v>
          </cell>
          <cell r="L23">
            <v>-7.7401000000000053E-2</v>
          </cell>
          <cell r="P23">
            <v>5.1220749999999997</v>
          </cell>
          <cell r="R23">
            <v>0</v>
          </cell>
          <cell r="T23">
            <v>0</v>
          </cell>
          <cell r="V23">
            <v>0.12919199999999975</v>
          </cell>
        </row>
        <row r="24">
          <cell r="B24">
            <v>0.14144829000000003</v>
          </cell>
          <cell r="D24">
            <v>5.3793799999999337E-3</v>
          </cell>
          <cell r="F24">
            <v>5.5314499999999656E-3</v>
          </cell>
          <cell r="H24">
            <v>0.28289634000000002</v>
          </cell>
          <cell r="J24">
            <v>1.2578989999999957E-2</v>
          </cell>
          <cell r="L24">
            <v>1.1063139999999971E-2</v>
          </cell>
          <cell r="P24">
            <v>1.76515212</v>
          </cell>
          <cell r="R24">
            <v>2.9999999817675871E-8</v>
          </cell>
          <cell r="T24">
            <v>2.9999999817675871E-8</v>
          </cell>
          <cell r="V24">
            <v>-2.9604209999999798E-2</v>
          </cell>
        </row>
        <row r="25">
          <cell r="B25">
            <v>0.14002358999999998</v>
          </cell>
          <cell r="D25">
            <v>-2.2203969999999996E-2</v>
          </cell>
          <cell r="F25">
            <v>-2.4358999999999999E-2</v>
          </cell>
          <cell r="H25">
            <v>0.15538082999999997</v>
          </cell>
          <cell r="J25">
            <v>7.5289290000000009E-2</v>
          </cell>
          <cell r="L25">
            <v>3.3283759999999996E-2</v>
          </cell>
          <cell r="P25">
            <v>1.4232916099999999</v>
          </cell>
          <cell r="R25">
            <v>-1.9999999933961732E-8</v>
          </cell>
          <cell r="T25">
            <v>-1.9999999933961732E-8</v>
          </cell>
          <cell r="V25">
            <v>-9.1887459999999893E-2</v>
          </cell>
        </row>
        <row r="26">
          <cell r="B26">
            <v>0.18157212</v>
          </cell>
          <cell r="D26">
            <v>-2.0183450000000012E-2</v>
          </cell>
          <cell r="F26">
            <v>-2.0282080000000001E-2</v>
          </cell>
          <cell r="H26">
            <v>0.41107676999999998</v>
          </cell>
          <cell r="J26">
            <v>-8.797706000000001E-2</v>
          </cell>
          <cell r="L26">
            <v>-7.1786729999999993E-2</v>
          </cell>
          <cell r="P26">
            <v>1.99149697</v>
          </cell>
          <cell r="R26">
            <v>-4.0000000213311603E-8</v>
          </cell>
          <cell r="T26">
            <v>-4.0000000213311603E-8</v>
          </cell>
          <cell r="V26">
            <v>8.627897000000001E-2</v>
          </cell>
        </row>
        <row r="27">
          <cell r="B27">
            <v>5.3695600000000197E-3</v>
          </cell>
          <cell r="D27">
            <v>1.5797099999999963E-2</v>
          </cell>
          <cell r="F27">
            <v>2.9841139999999978E-2</v>
          </cell>
          <cell r="H27">
            <v>1.0739129999999993E-2</v>
          </cell>
          <cell r="J27">
            <v>3.1594199999999954E-2</v>
          </cell>
          <cell r="L27">
            <v>4.1011190000000003E-2</v>
          </cell>
          <cell r="P27">
            <v>0.29599999999999993</v>
          </cell>
          <cell r="R27">
            <v>0</v>
          </cell>
          <cell r="T27">
            <v>0</v>
          </cell>
          <cell r="V27">
            <v>-5.1178539999999939E-2</v>
          </cell>
        </row>
        <row r="28">
          <cell r="B28">
            <v>1.8373366700000002</v>
          </cell>
          <cell r="D28">
            <v>0.15953895000000001</v>
          </cell>
          <cell r="F28">
            <v>0.12336276999999947</v>
          </cell>
          <cell r="H28">
            <v>3.8363371500000003</v>
          </cell>
          <cell r="J28">
            <v>0.15458734000000021</v>
          </cell>
          <cell r="L28">
            <v>1.1829959999999751E-2</v>
          </cell>
          <cell r="P28">
            <v>27.682015699999997</v>
          </cell>
          <cell r="R28">
            <v>-3.6100000299999997</v>
          </cell>
          <cell r="T28">
            <v>-3.6100000299999997</v>
          </cell>
          <cell r="V28">
            <v>-3.8689540400000002</v>
          </cell>
        </row>
        <row r="30">
          <cell r="B30">
            <v>4.5209241699999998</v>
          </cell>
          <cell r="D30">
            <v>0.29867937999999838</v>
          </cell>
          <cell r="F30">
            <v>-0.20594545000000047</v>
          </cell>
          <cell r="H30">
            <v>9.1505951499999991</v>
          </cell>
          <cell r="J30">
            <v>0.58752971999999948</v>
          </cell>
          <cell r="L30">
            <v>-0.46286253999999949</v>
          </cell>
          <cell r="P30">
            <v>63.45486468</v>
          </cell>
          <cell r="R30">
            <v>-3.6100000299999997</v>
          </cell>
          <cell r="T30">
            <v>-3.6100000299999997</v>
          </cell>
          <cell r="V30">
            <v>-8.9723538600002346</v>
          </cell>
        </row>
      </sheetData>
      <sheetData sheetId="14" refreshError="1">
        <row r="12">
          <cell r="B12">
            <v>2.2589736999999999</v>
          </cell>
          <cell r="D12">
            <v>0.26478533999999987</v>
          </cell>
          <cell r="F12">
            <v>-0.12751319999999938</v>
          </cell>
          <cell r="H12">
            <v>4.6552123400000003</v>
          </cell>
          <cell r="J12">
            <v>0.39230574000000007</v>
          </cell>
          <cell r="L12">
            <v>-0.44911447999999926</v>
          </cell>
          <cell r="P12">
            <v>32.133592579999998</v>
          </cell>
          <cell r="R12">
            <v>0</v>
          </cell>
          <cell r="T12">
            <v>0</v>
          </cell>
          <cell r="V12">
            <v>-5.4783152900000065</v>
          </cell>
        </row>
        <row r="13">
          <cell r="B13">
            <v>0</v>
          </cell>
          <cell r="D13">
            <v>-8.1242000000000009E-2</v>
          </cell>
          <cell r="F13">
            <v>-1.1062930000000248E-2</v>
          </cell>
          <cell r="H13">
            <v>-2.2999999999999687E-2</v>
          </cell>
          <cell r="J13">
            <v>-0.13948400000000039</v>
          </cell>
          <cell r="L13">
            <v>7.9370699999996575E-3</v>
          </cell>
          <cell r="P13">
            <v>-0.99434188999999762</v>
          </cell>
          <cell r="R13">
            <v>0</v>
          </cell>
          <cell r="T13">
            <v>0</v>
          </cell>
          <cell r="V13">
            <v>0.28781573000000371</v>
          </cell>
        </row>
        <row r="14">
          <cell r="B14">
            <v>2.2589736999999999</v>
          </cell>
          <cell r="D14">
            <v>0.18354333999999986</v>
          </cell>
          <cell r="F14">
            <v>-0.13857612999999963</v>
          </cell>
          <cell r="H14">
            <v>4.6322123400000006</v>
          </cell>
          <cell r="J14">
            <v>0.25282173999999968</v>
          </cell>
          <cell r="L14">
            <v>-0.4411774099999996</v>
          </cell>
          <cell r="P14">
            <v>31.139250690000001</v>
          </cell>
          <cell r="R14">
            <v>0</v>
          </cell>
          <cell r="T14">
            <v>0</v>
          </cell>
          <cell r="V14">
            <v>-5.1904995600000028</v>
          </cell>
        </row>
        <row r="16">
          <cell r="B16">
            <v>0</v>
          </cell>
          <cell r="D16">
            <v>0</v>
          </cell>
          <cell r="F16">
            <v>0</v>
          </cell>
          <cell r="H16">
            <v>0</v>
          </cell>
          <cell r="J16">
            <v>0</v>
          </cell>
          <cell r="L16">
            <v>0</v>
          </cell>
          <cell r="P16">
            <v>0</v>
          </cell>
          <cell r="R16">
            <v>0</v>
          </cell>
          <cell r="T16">
            <v>0</v>
          </cell>
          <cell r="V16">
            <v>0</v>
          </cell>
        </row>
        <row r="17">
          <cell r="B17">
            <v>0</v>
          </cell>
          <cell r="D17">
            <v>0</v>
          </cell>
          <cell r="F17">
            <v>0</v>
          </cell>
          <cell r="H17">
            <v>0</v>
          </cell>
          <cell r="J17">
            <v>0</v>
          </cell>
          <cell r="L17">
            <v>0</v>
          </cell>
          <cell r="P17">
            <v>0</v>
          </cell>
          <cell r="R17">
            <v>0</v>
          </cell>
          <cell r="T17">
            <v>0</v>
          </cell>
          <cell r="V17">
            <v>0</v>
          </cell>
        </row>
        <row r="18">
          <cell r="B18">
            <v>0</v>
          </cell>
          <cell r="D18">
            <v>0</v>
          </cell>
          <cell r="F18">
            <v>0</v>
          </cell>
          <cell r="H18">
            <v>0</v>
          </cell>
          <cell r="J18">
            <v>0</v>
          </cell>
          <cell r="L18">
            <v>0</v>
          </cell>
          <cell r="P18">
            <v>0</v>
          </cell>
          <cell r="R18">
            <v>0</v>
          </cell>
          <cell r="T18">
            <v>0</v>
          </cell>
          <cell r="V18">
            <v>0</v>
          </cell>
        </row>
        <row r="19">
          <cell r="B19">
            <v>9.8030179999999981E-2</v>
          </cell>
          <cell r="D19">
            <v>-2.7179999999985167E-5</v>
          </cell>
          <cell r="F19">
            <v>-0.13919317999999997</v>
          </cell>
          <cell r="H19">
            <v>0.13079594999999999</v>
          </cell>
          <cell r="J19">
            <v>6.5210050000000006E-2</v>
          </cell>
          <cell r="L19">
            <v>-0.12764095</v>
          </cell>
          <cell r="P19">
            <v>0.47524649999999996</v>
          </cell>
          <cell r="R19">
            <v>0</v>
          </cell>
          <cell r="T19">
            <v>0</v>
          </cell>
          <cell r="V19">
            <v>-4.0369919999999948E-2</v>
          </cell>
        </row>
        <row r="20">
          <cell r="B20">
            <v>-4.3800000000000002E-4</v>
          </cell>
          <cell r="D20">
            <v>4.84E-4</v>
          </cell>
          <cell r="F20">
            <v>8.0630000000000007E-3</v>
          </cell>
          <cell r="H20">
            <v>3.6999999999999999E-4</v>
          </cell>
          <cell r="J20">
            <v>-2.7799999999999998E-4</v>
          </cell>
          <cell r="L20">
            <v>7.2550000000000002E-3</v>
          </cell>
          <cell r="P20">
            <v>3.5933599999999994E-3</v>
          </cell>
          <cell r="R20">
            <v>0</v>
          </cell>
          <cell r="T20">
            <v>0</v>
          </cell>
          <cell r="V20">
            <v>8.9805500000000003E-3</v>
          </cell>
        </row>
        <row r="21">
          <cell r="B21">
            <v>5.4841099999999969E-3</v>
          </cell>
          <cell r="D21">
            <v>5.6828900000000047E-3</v>
          </cell>
          <cell r="F21">
            <v>1.4653600000000058E-3</v>
          </cell>
          <cell r="H21">
            <v>1.3613619999999996E-2</v>
          </cell>
          <cell r="J21">
            <v>8.720380000000005E-3</v>
          </cell>
          <cell r="L21">
            <v>2.6142100000000031E-3</v>
          </cell>
          <cell r="P21">
            <v>0.13472413999999999</v>
          </cell>
          <cell r="R21">
            <v>0</v>
          </cell>
          <cell r="T21">
            <v>0</v>
          </cell>
          <cell r="V21">
            <v>-3.8936599999999988E-2</v>
          </cell>
        </row>
        <row r="22">
          <cell r="B22">
            <v>0.19627603000000013</v>
          </cell>
          <cell r="D22">
            <v>-6.2248350000000126E-2</v>
          </cell>
          <cell r="F22">
            <v>-7.6189730000000164E-2</v>
          </cell>
          <cell r="H22">
            <v>0.27396340999999991</v>
          </cell>
          <cell r="J22">
            <v>0.1041079300000001</v>
          </cell>
          <cell r="L22">
            <v>-1.8665469999999892E-2</v>
          </cell>
          <cell r="P22">
            <v>2.4456174799999997</v>
          </cell>
          <cell r="R22">
            <v>0</v>
          </cell>
          <cell r="T22">
            <v>0</v>
          </cell>
          <cell r="V22">
            <v>-0.61365354999999999</v>
          </cell>
        </row>
        <row r="23">
          <cell r="B23">
            <v>1.9115720000000003E-2</v>
          </cell>
          <cell r="D23">
            <v>-2.8483800000000041E-3</v>
          </cell>
          <cell r="F23">
            <v>6.2226799999999961E-3</v>
          </cell>
          <cell r="H23">
            <v>5.0238419999999999E-2</v>
          </cell>
          <cell r="J23">
            <v>-1.7703750000000004E-2</v>
          </cell>
          <cell r="L23">
            <v>-1.2534310000000002E-2</v>
          </cell>
          <cell r="P23">
            <v>0.19520043000000001</v>
          </cell>
          <cell r="R23">
            <v>0</v>
          </cell>
          <cell r="T23">
            <v>0</v>
          </cell>
          <cell r="V23">
            <v>-5.6417530000000007E-2</v>
          </cell>
        </row>
        <row r="25">
          <cell r="B25">
            <v>0</v>
          </cell>
          <cell r="D25">
            <v>0</v>
          </cell>
          <cell r="F25">
            <v>0</v>
          </cell>
          <cell r="H25">
            <v>0</v>
          </cell>
          <cell r="J25">
            <v>0</v>
          </cell>
          <cell r="L25">
            <v>0</v>
          </cell>
          <cell r="P25">
            <v>0</v>
          </cell>
          <cell r="R25">
            <v>0</v>
          </cell>
          <cell r="T25">
            <v>0</v>
          </cell>
          <cell r="V25">
            <v>0</v>
          </cell>
        </row>
        <row r="26">
          <cell r="B26">
            <v>0</v>
          </cell>
          <cell r="D26">
            <v>1.1020000000000001E-3</v>
          </cell>
          <cell r="F26">
            <v>0</v>
          </cell>
          <cell r="H26">
            <v>0</v>
          </cell>
          <cell r="J26">
            <v>2.2040000000000002E-3</v>
          </cell>
          <cell r="L26">
            <v>0</v>
          </cell>
          <cell r="P26">
            <v>1.323E-2</v>
          </cell>
          <cell r="R26">
            <v>0</v>
          </cell>
          <cell r="T26">
            <v>0</v>
          </cell>
          <cell r="V26">
            <v>-1.323E-2</v>
          </cell>
        </row>
        <row r="27">
          <cell r="B27">
            <v>0</v>
          </cell>
          <cell r="D27">
            <v>0</v>
          </cell>
          <cell r="F27">
            <v>0</v>
          </cell>
          <cell r="H27">
            <v>0</v>
          </cell>
          <cell r="J27">
            <v>0</v>
          </cell>
          <cell r="L27">
            <v>0</v>
          </cell>
          <cell r="P27">
            <v>0</v>
          </cell>
          <cell r="R27">
            <v>0</v>
          </cell>
          <cell r="T27">
            <v>0</v>
          </cell>
          <cell r="V27">
            <v>0</v>
          </cell>
        </row>
        <row r="28">
          <cell r="B28">
            <v>0</v>
          </cell>
          <cell r="D28">
            <v>0</v>
          </cell>
          <cell r="F28">
            <v>0</v>
          </cell>
          <cell r="H28">
            <v>0</v>
          </cell>
          <cell r="J28">
            <v>0</v>
          </cell>
          <cell r="L28">
            <v>0</v>
          </cell>
          <cell r="P28">
            <v>0</v>
          </cell>
          <cell r="R28">
            <v>0</v>
          </cell>
          <cell r="T28">
            <v>0</v>
          </cell>
          <cell r="V28">
            <v>0</v>
          </cell>
        </row>
        <row r="29">
          <cell r="B29">
            <v>0</v>
          </cell>
          <cell r="D29">
            <v>0</v>
          </cell>
          <cell r="F29">
            <v>0</v>
          </cell>
          <cell r="H29">
            <v>0</v>
          </cell>
          <cell r="J29">
            <v>0</v>
          </cell>
          <cell r="L29">
            <v>0</v>
          </cell>
          <cell r="P29">
            <v>0</v>
          </cell>
          <cell r="R29">
            <v>0</v>
          </cell>
          <cell r="T29">
            <v>0</v>
          </cell>
          <cell r="V29">
            <v>0</v>
          </cell>
        </row>
        <row r="30">
          <cell r="B30">
            <v>0</v>
          </cell>
          <cell r="D30">
            <v>0</v>
          </cell>
          <cell r="F30">
            <v>0</v>
          </cell>
          <cell r="H30">
            <v>0</v>
          </cell>
          <cell r="J30">
            <v>0</v>
          </cell>
          <cell r="L30">
            <v>0</v>
          </cell>
          <cell r="P30">
            <v>0</v>
          </cell>
          <cell r="R30">
            <v>0</v>
          </cell>
          <cell r="T30">
            <v>0</v>
          </cell>
          <cell r="V30">
            <v>-0.24875088000000001</v>
          </cell>
        </row>
        <row r="31">
          <cell r="B31">
            <v>0</v>
          </cell>
          <cell r="D31">
            <v>0</v>
          </cell>
          <cell r="F31">
            <v>0</v>
          </cell>
          <cell r="H31">
            <v>0</v>
          </cell>
          <cell r="J31">
            <v>0</v>
          </cell>
          <cell r="L31">
            <v>1.311E-2</v>
          </cell>
          <cell r="P31">
            <v>-8.1714670000000003E-2</v>
          </cell>
          <cell r="R31">
            <v>0</v>
          </cell>
          <cell r="T31">
            <v>0</v>
          </cell>
          <cell r="V31">
            <v>8.1714669999999989E-2</v>
          </cell>
        </row>
        <row r="32">
          <cell r="B32">
            <v>1.00085E-2</v>
          </cell>
          <cell r="D32">
            <v>-1.00085E-2</v>
          </cell>
          <cell r="F32">
            <v>-1.00085E-2</v>
          </cell>
          <cell r="H32">
            <v>1.0008500000000004E-2</v>
          </cell>
          <cell r="J32">
            <v>-1.0008500000000004E-2</v>
          </cell>
          <cell r="L32">
            <v>-1.0008500000000004E-2</v>
          </cell>
          <cell r="P32">
            <v>0</v>
          </cell>
          <cell r="R32">
            <v>0</v>
          </cell>
          <cell r="T32">
            <v>0</v>
          </cell>
          <cell r="V32">
            <v>4.7661259999999983E-2</v>
          </cell>
        </row>
        <row r="33">
          <cell r="B33">
            <v>-1.6122000000000003E-4</v>
          </cell>
          <cell r="D33">
            <v>8.5422199999999997E-3</v>
          </cell>
          <cell r="F33">
            <v>1.6122000000000003E-4</v>
          </cell>
          <cell r="H33">
            <v>6.0999999999999998E-7</v>
          </cell>
          <cell r="J33">
            <v>1.6761390000000001E-2</v>
          </cell>
          <cell r="L33">
            <v>-6.0999999999999998E-7</v>
          </cell>
          <cell r="P33">
            <v>0.15487511000000001</v>
          </cell>
          <cell r="R33">
            <v>0</v>
          </cell>
          <cell r="T33">
            <v>0</v>
          </cell>
          <cell r="V33">
            <v>-7.3722840000238432E-2</v>
          </cell>
        </row>
        <row r="34">
          <cell r="B34">
            <v>9.6298480000001074E-2</v>
          </cell>
          <cell r="D34">
            <v>-3.9058480000001311E-2</v>
          </cell>
          <cell r="F34">
            <v>-4.3252940000000184E-2</v>
          </cell>
          <cell r="H34">
            <v>0.20305514999999907</v>
          </cell>
          <cell r="J34">
            <v>-8.8944150000000555E-2</v>
          </cell>
          <cell r="L34">
            <v>3.5554000000026509E-4</v>
          </cell>
          <cell r="P34">
            <v>0.68465508999999969</v>
          </cell>
          <cell r="R34">
            <v>0</v>
          </cell>
          <cell r="T34">
            <v>0</v>
          </cell>
          <cell r="V34">
            <v>0.96613343000000107</v>
          </cell>
        </row>
        <row r="35">
          <cell r="B35">
            <v>0.42461380000000115</v>
          </cell>
          <cell r="D35">
            <v>-9.8379780000001416E-2</v>
          </cell>
          <cell r="F35">
            <v>-0.2527320900000003</v>
          </cell>
          <cell r="H35">
            <v>0.68204565999999889</v>
          </cell>
          <cell r="J35">
            <v>8.006934999999954E-2</v>
          </cell>
          <cell r="L35">
            <v>-0.14551508999999963</v>
          </cell>
          <cell r="P35">
            <v>4.0254274399999987</v>
          </cell>
          <cell r="R35">
            <v>0</v>
          </cell>
          <cell r="T35">
            <v>0</v>
          </cell>
          <cell r="V35">
            <v>1.9408589999762582E-2</v>
          </cell>
        </row>
        <row r="37">
          <cell r="B37">
            <v>0</v>
          </cell>
          <cell r="D37">
            <v>0</v>
          </cell>
          <cell r="F37">
            <v>0</v>
          </cell>
          <cell r="H37">
            <v>0</v>
          </cell>
          <cell r="J37">
            <v>0</v>
          </cell>
          <cell r="L37">
            <v>0</v>
          </cell>
          <cell r="P37">
            <v>0</v>
          </cell>
          <cell r="R37">
            <v>0</v>
          </cell>
          <cell r="T37">
            <v>0</v>
          </cell>
          <cell r="V37">
            <v>0.67586199999999996</v>
          </cell>
        </row>
        <row r="40">
          <cell r="B40">
            <v>0</v>
          </cell>
          <cell r="D40">
            <v>5.3976869999999996E-2</v>
          </cell>
          <cell r="F40">
            <v>6.2E-2</v>
          </cell>
          <cell r="H40">
            <v>0</v>
          </cell>
          <cell r="J40">
            <v>0.10005129</v>
          </cell>
          <cell r="L40">
            <v>0.112</v>
          </cell>
          <cell r="P40">
            <v>0.60817085000000004</v>
          </cell>
          <cell r="R40">
            <v>0</v>
          </cell>
          <cell r="T40">
            <v>0</v>
          </cell>
          <cell r="V40">
            <v>-0.60817085000000004</v>
          </cell>
        </row>
        <row r="42">
          <cell r="B42">
            <v>2.6835875000000011</v>
          </cell>
          <cell r="D42">
            <v>0.13914042999999843</v>
          </cell>
          <cell r="F42">
            <v>-0.32930821999999993</v>
          </cell>
          <cell r="H42">
            <v>5.3142579999999997</v>
          </cell>
          <cell r="J42">
            <v>0.43294237999999924</v>
          </cell>
          <cell r="L42">
            <v>-0.47469249999999918</v>
          </cell>
          <cell r="P42">
            <v>35.772848979999999</v>
          </cell>
          <cell r="R42">
            <v>0</v>
          </cell>
          <cell r="T42">
            <v>0</v>
          </cell>
          <cell r="V42">
            <v>-5.1033998200002415</v>
          </cell>
        </row>
      </sheetData>
      <sheetData sheetId="15" refreshError="1">
        <row r="12">
          <cell r="B12">
            <v>7.036039999999999E-2</v>
          </cell>
          <cell r="D12">
            <v>-1.6861569999999992E-2</v>
          </cell>
          <cell r="F12">
            <v>1.4826570000000004E-2</v>
          </cell>
          <cell r="H12">
            <v>0.11351102999999998</v>
          </cell>
          <cell r="J12">
            <v>-6.0808099999999921E-3</v>
          </cell>
          <cell r="L12">
            <v>4.8675940000000008E-2</v>
          </cell>
          <cell r="P12">
            <v>0.65160571000000012</v>
          </cell>
          <cell r="R12">
            <v>1.9999999933961732E-8</v>
          </cell>
          <cell r="T12">
            <v>1.9999999933961732E-8</v>
          </cell>
          <cell r="V12">
            <v>0.31546977999999992</v>
          </cell>
        </row>
        <row r="13">
          <cell r="B13">
            <v>8.3828500000000059E-3</v>
          </cell>
          <cell r="D13">
            <v>2.1090099999999994E-2</v>
          </cell>
          <cell r="F13">
            <v>2.9001300000000001E-2</v>
          </cell>
          <cell r="H13">
            <v>9.2772480000000004E-2</v>
          </cell>
          <cell r="J13">
            <v>-3.3892130000000006E-2</v>
          </cell>
          <cell r="L13">
            <v>-1.1388330000000002E-2</v>
          </cell>
          <cell r="P13">
            <v>0.40831034999999999</v>
          </cell>
          <cell r="R13">
            <v>9.9999999947364415E-9</v>
          </cell>
          <cell r="T13">
            <v>9.9999999947364415E-9</v>
          </cell>
          <cell r="V13">
            <v>0.13513695000000009</v>
          </cell>
        </row>
        <row r="14">
          <cell r="B14">
            <v>0</v>
          </cell>
          <cell r="D14">
            <v>0</v>
          </cell>
          <cell r="F14">
            <v>0</v>
          </cell>
          <cell r="H14">
            <v>0</v>
          </cell>
          <cell r="J14">
            <v>0</v>
          </cell>
          <cell r="L14">
            <v>0</v>
          </cell>
          <cell r="P14">
            <v>2E-8</v>
          </cell>
          <cell r="R14">
            <v>-2E-8</v>
          </cell>
          <cell r="T14">
            <v>-2E-8</v>
          </cell>
          <cell r="V14">
            <v>-2E-8</v>
          </cell>
        </row>
        <row r="15">
          <cell r="B15">
            <v>8.3828500000000059E-3</v>
          </cell>
          <cell r="D15">
            <v>2.1090099999999994E-2</v>
          </cell>
          <cell r="F15">
            <v>2.9001300000000001E-2</v>
          </cell>
          <cell r="H15">
            <v>9.2772480000000004E-2</v>
          </cell>
          <cell r="J15">
            <v>-3.3892130000000006E-2</v>
          </cell>
          <cell r="L15">
            <v>-1.1388330000000002E-2</v>
          </cell>
          <cell r="P15">
            <v>0.40831036999999998</v>
          </cell>
          <cell r="R15">
            <v>-1.0000000005263559E-8</v>
          </cell>
          <cell r="T15">
            <v>-1.0000000005263559E-8</v>
          </cell>
          <cell r="V15">
            <v>0.1351369300000001</v>
          </cell>
        </row>
        <row r="16">
          <cell r="B16">
            <v>1.8489059999999998E-2</v>
          </cell>
          <cell r="D16">
            <v>-1.6326219999999999E-2</v>
          </cell>
          <cell r="F16">
            <v>-1.6755069999999997E-2</v>
          </cell>
          <cell r="H16">
            <v>5.7914059999999996E-2</v>
          </cell>
          <cell r="J16">
            <v>-5.3588379999999998E-2</v>
          </cell>
          <cell r="L16">
            <v>-4.9180069999999992E-2</v>
          </cell>
          <cell r="P16">
            <v>2.6666180000000001E-2</v>
          </cell>
          <cell r="R16">
            <v>9.9999999982058885E-9</v>
          </cell>
          <cell r="T16">
            <v>9.9999999982058885E-9</v>
          </cell>
          <cell r="V16">
            <v>6.7585099999999988E-3</v>
          </cell>
        </row>
        <row r="17">
          <cell r="B17">
            <v>0</v>
          </cell>
          <cell r="D17">
            <v>0</v>
          </cell>
          <cell r="F17">
            <v>1.0583990000000001E-2</v>
          </cell>
          <cell r="H17">
            <v>0</v>
          </cell>
          <cell r="J17">
            <v>0</v>
          </cell>
          <cell r="L17">
            <v>2.1583990000000001E-2</v>
          </cell>
          <cell r="P17">
            <v>0</v>
          </cell>
          <cell r="R17">
            <v>0</v>
          </cell>
          <cell r="T17">
            <v>0</v>
          </cell>
          <cell r="V17">
            <v>7.9055059999999996E-2</v>
          </cell>
        </row>
        <row r="18">
          <cell r="B18">
            <v>3.1741920000000007E-2</v>
          </cell>
          <cell r="D18">
            <v>1.9315549999999994E-2</v>
          </cell>
          <cell r="F18">
            <v>-5.3409800000000056E-3</v>
          </cell>
          <cell r="H18">
            <v>9.4281160000000003E-2</v>
          </cell>
          <cell r="J18">
            <v>7.9068999999999945E-3</v>
          </cell>
          <cell r="L18">
            <v>-2.8880219999999998E-2</v>
          </cell>
          <cell r="P18">
            <v>0.60430541000000004</v>
          </cell>
          <cell r="R18">
            <v>-5.0000000140215661E-8</v>
          </cell>
          <cell r="T18">
            <v>-5.0000000140215661E-8</v>
          </cell>
          <cell r="V18">
            <v>-0.14953201000000005</v>
          </cell>
        </row>
        <row r="19">
          <cell r="B19">
            <v>0</v>
          </cell>
          <cell r="D19">
            <v>0</v>
          </cell>
          <cell r="F19">
            <v>0</v>
          </cell>
          <cell r="H19">
            <v>0</v>
          </cell>
          <cell r="J19">
            <v>0</v>
          </cell>
          <cell r="L19">
            <v>0</v>
          </cell>
          <cell r="P19">
            <v>4.0000000000000001E-8</v>
          </cell>
          <cell r="R19">
            <v>-4.0000000000000001E-8</v>
          </cell>
          <cell r="T19">
            <v>-4.0000000000000001E-8</v>
          </cell>
          <cell r="V19">
            <v>-4.0000000000000001E-8</v>
          </cell>
        </row>
        <row r="20">
          <cell r="B20">
            <v>0</v>
          </cell>
          <cell r="D20">
            <v>0</v>
          </cell>
          <cell r="F20">
            <v>0</v>
          </cell>
          <cell r="H20">
            <v>0</v>
          </cell>
          <cell r="J20">
            <v>0</v>
          </cell>
          <cell r="L20">
            <v>0</v>
          </cell>
          <cell r="P20">
            <v>-3.0000000000000004E-8</v>
          </cell>
          <cell r="R20">
            <v>3.0000000000000004E-8</v>
          </cell>
          <cell r="T20">
            <v>3.0000000000000004E-8</v>
          </cell>
          <cell r="V20">
            <v>3.0000000000000004E-8</v>
          </cell>
        </row>
        <row r="21">
          <cell r="B21">
            <v>5.2597890000000001E-2</v>
          </cell>
          <cell r="D21">
            <v>-2.7401310000000009E-2</v>
          </cell>
          <cell r="F21">
            <v>-5.2597890000000001E-2</v>
          </cell>
          <cell r="H21">
            <v>5.2598039999999999E-2</v>
          </cell>
          <cell r="J21">
            <v>-2.3226400000000008E-3</v>
          </cell>
          <cell r="L21">
            <v>-5.2598039999999999E-2</v>
          </cell>
          <cell r="P21">
            <v>0.30060928999999997</v>
          </cell>
          <cell r="R21">
            <v>0</v>
          </cell>
          <cell r="T21">
            <v>0</v>
          </cell>
          <cell r="V21">
            <v>-0.30060928999999997</v>
          </cell>
        </row>
        <row r="22">
          <cell r="B22">
            <v>0.18157212000000003</v>
          </cell>
          <cell r="D22">
            <v>-2.0183450000000012E-2</v>
          </cell>
          <cell r="F22">
            <v>-2.0282080000000001E-2</v>
          </cell>
          <cell r="H22">
            <v>0.41107676999999998</v>
          </cell>
          <cell r="J22">
            <v>-8.797706000000001E-2</v>
          </cell>
          <cell r="L22">
            <v>-7.1786729999999979E-2</v>
          </cell>
          <cell r="P22">
            <v>1.99149697</v>
          </cell>
          <cell r="R22">
            <v>-4.0000000213311603E-8</v>
          </cell>
          <cell r="T22">
            <v>-4.0000000213311603E-8</v>
          </cell>
          <cell r="V22">
            <v>8.6278969999999955E-2</v>
          </cell>
        </row>
        <row r="23">
          <cell r="B23">
            <v>0</v>
          </cell>
          <cell r="D23">
            <v>0</v>
          </cell>
          <cell r="F23">
            <v>0</v>
          </cell>
          <cell r="H23">
            <v>0</v>
          </cell>
          <cell r="J23">
            <v>0</v>
          </cell>
          <cell r="L23">
            <v>0</v>
          </cell>
          <cell r="P23">
            <v>0</v>
          </cell>
          <cell r="R23">
            <v>0</v>
          </cell>
          <cell r="T23">
            <v>0</v>
          </cell>
          <cell r="V23">
            <v>0</v>
          </cell>
        </row>
        <row r="24">
          <cell r="B24">
            <v>3.1152549999999998E-2</v>
          </cell>
          <cell r="D24">
            <v>3.248529999999996E-3</v>
          </cell>
          <cell r="F24">
            <v>-1.5124999999999965E-3</v>
          </cell>
          <cell r="H24">
            <v>5.8545070000000005E-2</v>
          </cell>
          <cell r="J24">
            <v>9.523829999999997E-3</v>
          </cell>
          <cell r="L24">
            <v>3.0949799999999972E-3</v>
          </cell>
          <cell r="P24">
            <v>0.41846730999999998</v>
          </cell>
          <cell r="R24">
            <v>0</v>
          </cell>
          <cell r="T24">
            <v>0</v>
          </cell>
          <cell r="V24">
            <v>9.8308730000000011E-2</v>
          </cell>
        </row>
        <row r="25">
          <cell r="B25">
            <v>2.0172330000000006E-2</v>
          </cell>
          <cell r="D25">
            <v>-2.8629700000000029E-3</v>
          </cell>
          <cell r="F25">
            <v>-2.1131400000000064E-3</v>
          </cell>
          <cell r="H25">
            <v>3.6694020000000001E-2</v>
          </cell>
          <cell r="J25">
            <v>-6.3831900000000004E-3</v>
          </cell>
          <cell r="L25">
            <v>-8.6348299999999996E-3</v>
          </cell>
          <cell r="P25">
            <v>0.18780144999999998</v>
          </cell>
          <cell r="R25">
            <v>0</v>
          </cell>
          <cell r="T25">
            <v>0</v>
          </cell>
          <cell r="V25">
            <v>-1.869541999999999E-2</v>
          </cell>
        </row>
        <row r="26">
          <cell r="B26">
            <v>3.0113330000000001E-2</v>
          </cell>
          <cell r="D26">
            <v>1.7491700000000013E-3</v>
          </cell>
          <cell r="F26">
            <v>-8.1851900000000019E-3</v>
          </cell>
          <cell r="H26">
            <v>6.3362870000000002E-2</v>
          </cell>
          <cell r="J26">
            <v>3.6213000000000217E-4</v>
          </cell>
          <cell r="L26">
            <v>-3.043473E-2</v>
          </cell>
          <cell r="P26">
            <v>0.37041159999999995</v>
          </cell>
          <cell r="R26">
            <v>-9.9999999392252903E-9</v>
          </cell>
          <cell r="T26">
            <v>-9.9999999392252903E-9</v>
          </cell>
          <cell r="V26">
            <v>2.2040200000000287E-3</v>
          </cell>
        </row>
        <row r="27">
          <cell r="B27">
            <v>4.6564399999999995E-3</v>
          </cell>
          <cell r="D27">
            <v>1.6688600000000012E-3</v>
          </cell>
          <cell r="F27">
            <v>-1.78408E-3</v>
          </cell>
          <cell r="H27">
            <v>9.6753199999999994E-3</v>
          </cell>
          <cell r="J27">
            <v>2.975280000000002E-3</v>
          </cell>
          <cell r="L27">
            <v>-2.8029600000000002E-3</v>
          </cell>
          <cell r="P27">
            <v>8.243803999999999E-2</v>
          </cell>
          <cell r="R27">
            <v>-9.9999999947364415E-9</v>
          </cell>
          <cell r="T27">
            <v>-9.9999999947364415E-9</v>
          </cell>
          <cell r="V27">
            <v>-1.6898379999999991E-2</v>
          </cell>
        </row>
        <row r="28">
          <cell r="B28">
            <v>5.0857019999999996E-2</v>
          </cell>
          <cell r="D28">
            <v>-2.2935639999999993E-2</v>
          </cell>
          <cell r="F28">
            <v>-4.1221699999999944E-3</v>
          </cell>
          <cell r="H28">
            <v>-1.2686070000000001E-2</v>
          </cell>
          <cell r="J28">
            <v>6.8600860000000013E-2</v>
          </cell>
          <cell r="L28">
            <v>7.5420920000000002E-2</v>
          </cell>
          <cell r="P28">
            <v>0.36417320999999997</v>
          </cell>
          <cell r="R28">
            <v>0</v>
          </cell>
          <cell r="T28">
            <v>0</v>
          </cell>
          <cell r="V28">
            <v>-0.15611577999999995</v>
          </cell>
        </row>
        <row r="29">
          <cell r="B29">
            <v>0.14144829000000003</v>
          </cell>
          <cell r="D29">
            <v>5.3793799999999337E-3</v>
          </cell>
          <cell r="F29">
            <v>5.5314499999999656E-3</v>
          </cell>
          <cell r="H29">
            <v>0.28289634000000002</v>
          </cell>
          <cell r="J29">
            <v>1.2578989999999957E-2</v>
          </cell>
          <cell r="L29">
            <v>1.1063139999999971E-2</v>
          </cell>
          <cell r="P29">
            <v>1.76515212</v>
          </cell>
          <cell r="R29">
            <v>2.9999999817675871E-8</v>
          </cell>
          <cell r="T29">
            <v>2.9999999817675871E-8</v>
          </cell>
          <cell r="V29">
            <v>-2.9604209999999798E-2</v>
          </cell>
        </row>
        <row r="31">
          <cell r="B31">
            <v>3.0719200000000001E-3</v>
          </cell>
          <cell r="D31">
            <v>-3.0719200000000001E-3</v>
          </cell>
          <cell r="F31">
            <v>-6.6419199999999999E-3</v>
          </cell>
          <cell r="H31">
            <v>-2.1038E-4</v>
          </cell>
          <cell r="J31">
            <v>2.1038E-4</v>
          </cell>
          <cell r="L31">
            <v>-3.3596199999999998E-3</v>
          </cell>
          <cell r="P31">
            <v>0</v>
          </cell>
          <cell r="R31">
            <v>0</v>
          </cell>
          <cell r="T31">
            <v>0</v>
          </cell>
          <cell r="V31">
            <v>-6.9063000000000002E-4</v>
          </cell>
        </row>
        <row r="32">
          <cell r="B32">
            <v>0.28147188000000001</v>
          </cell>
          <cell r="D32">
            <v>-1.6824590000000063E-2</v>
          </cell>
          <cell r="F32">
            <v>-1.8827550000000033E-2</v>
          </cell>
          <cell r="H32">
            <v>0.43827716999999999</v>
          </cell>
          <cell r="J32">
            <v>8.7868279999999965E-2</v>
          </cell>
          <cell r="L32">
            <v>4.4346899999999967E-2</v>
          </cell>
          <cell r="P32">
            <v>3.1884437299999999</v>
          </cell>
          <cell r="R32">
            <v>9.9999998837141391E-9</v>
          </cell>
          <cell r="T32">
            <v>9.9999998837141391E-9</v>
          </cell>
          <cell r="V32">
            <v>-0.12149166999999969</v>
          </cell>
        </row>
        <row r="34">
          <cell r="B34">
            <v>0.97926911000000005</v>
          </cell>
          <cell r="D34">
            <v>0.14356389000000014</v>
          </cell>
          <cell r="F34">
            <v>9.4351259999999493E-2</v>
          </cell>
          <cell r="H34">
            <v>2.14460008</v>
          </cell>
          <cell r="J34">
            <v>0.10106592000000036</v>
          </cell>
          <cell r="L34">
            <v>7.5659599999999827E-2</v>
          </cell>
          <cell r="P34">
            <v>17.084</v>
          </cell>
          <cell r="R34">
            <v>-3.6099999999999994</v>
          </cell>
          <cell r="T34">
            <v>-3.6099999999999994</v>
          </cell>
          <cell r="V34">
            <v>-3.9117548000000006</v>
          </cell>
        </row>
        <row r="35">
          <cell r="B35">
            <v>0.389654</v>
          </cell>
          <cell r="D35">
            <v>3.7185999999999997E-2</v>
          </cell>
          <cell r="F35">
            <v>3.8280000000000036E-2</v>
          </cell>
          <cell r="H35">
            <v>0.83164400000000005</v>
          </cell>
          <cell r="J35">
            <v>2.2035999999999945E-2</v>
          </cell>
          <cell r="L35">
            <v>-7.7401000000000053E-2</v>
          </cell>
          <cell r="P35">
            <v>5.1220749999999997</v>
          </cell>
          <cell r="R35">
            <v>0</v>
          </cell>
          <cell r="T35">
            <v>0</v>
          </cell>
          <cell r="V35">
            <v>0.12919199999999975</v>
          </cell>
        </row>
        <row r="36">
          <cell r="B36">
            <v>1.8319671100000001</v>
          </cell>
          <cell r="D36">
            <v>0.14374185000000006</v>
          </cell>
          <cell r="F36">
            <v>9.3521629999999495E-2</v>
          </cell>
          <cell r="H36">
            <v>3.8255980200000002</v>
          </cell>
          <cell r="J36">
            <v>0.12299314000000026</v>
          </cell>
          <cell r="L36">
            <v>-2.9181230000000238E-2</v>
          </cell>
          <cell r="P36">
            <v>27.386015699999998</v>
          </cell>
          <cell r="R36">
            <v>-3.6100000299999997</v>
          </cell>
          <cell r="T36">
            <v>-3.6100000299999997</v>
          </cell>
          <cell r="V36">
            <v>-3.8177755000000007</v>
          </cell>
        </row>
        <row r="37">
          <cell r="P37">
            <v>0</v>
          </cell>
          <cell r="R37">
            <v>0</v>
          </cell>
          <cell r="T37">
            <v>0</v>
          </cell>
          <cell r="V37">
            <v>0</v>
          </cell>
        </row>
        <row r="38">
          <cell r="R38">
            <v>0</v>
          </cell>
        </row>
        <row r="39">
          <cell r="R39">
            <v>0</v>
          </cell>
        </row>
        <row r="40">
          <cell r="R40">
            <v>0</v>
          </cell>
        </row>
        <row r="41">
          <cell r="B41">
            <v>5.3695599999999989E-3</v>
          </cell>
          <cell r="D41">
            <v>-5.3695599999999989E-3</v>
          </cell>
          <cell r="F41">
            <v>8.0544000000000102E-4</v>
          </cell>
          <cell r="H41">
            <v>1.073913E-2</v>
          </cell>
          <cell r="J41">
            <v>-1.073913E-2</v>
          </cell>
          <cell r="L41">
            <v>1.6108700000000004E-3</v>
          </cell>
          <cell r="P41">
            <v>0</v>
          </cell>
          <cell r="R41">
            <v>0</v>
          </cell>
          <cell r="T41">
            <v>0</v>
          </cell>
          <cell r="V41">
            <v>6.4434779999999997E-2</v>
          </cell>
        </row>
        <row r="42">
          <cell r="B42">
            <v>2.0816681711721685E-17</v>
          </cell>
          <cell r="D42">
            <v>2.1166659999999962E-2</v>
          </cell>
          <cell r="F42">
            <v>2.9035699999999977E-2</v>
          </cell>
          <cell r="H42">
            <v>-6.9388939039072284E-18</v>
          </cell>
          <cell r="J42">
            <v>4.2333329999999954E-2</v>
          </cell>
          <cell r="L42">
            <v>3.9400320000000003E-2</v>
          </cell>
          <cell r="P42">
            <v>0.29599999999999993</v>
          </cell>
          <cell r="R42">
            <v>0</v>
          </cell>
          <cell r="T42">
            <v>0</v>
          </cell>
          <cell r="V42">
            <v>-0.11561331999999994</v>
          </cell>
        </row>
        <row r="43">
          <cell r="B43">
            <v>5.3695600000000197E-3</v>
          </cell>
          <cell r="D43">
            <v>1.5797099999999963E-2</v>
          </cell>
          <cell r="F43">
            <v>2.9841139999999978E-2</v>
          </cell>
          <cell r="H43">
            <v>1.0739129999999993E-2</v>
          </cell>
          <cell r="J43">
            <v>3.1594199999999954E-2</v>
          </cell>
          <cell r="L43">
            <v>4.1011190000000003E-2</v>
          </cell>
          <cell r="P43">
            <v>0.29599999999999993</v>
          </cell>
          <cell r="R43">
            <v>0</v>
          </cell>
          <cell r="T43">
            <v>0</v>
          </cell>
          <cell r="V43">
            <v>-5.1178539999999939E-2</v>
          </cell>
        </row>
        <row r="45">
          <cell r="B45">
            <v>1.8373366700000002</v>
          </cell>
          <cell r="D45">
            <v>0.15953895000000001</v>
          </cell>
          <cell r="F45">
            <v>0.12336276999999947</v>
          </cell>
          <cell r="H45">
            <v>3.8363371500000003</v>
          </cell>
          <cell r="J45">
            <v>0.15458734000000021</v>
          </cell>
          <cell r="L45">
            <v>1.1829959999999765E-2</v>
          </cell>
          <cell r="P45">
            <v>27.682015699999997</v>
          </cell>
          <cell r="R45">
            <v>-3.6100000299999997</v>
          </cell>
          <cell r="T45">
            <v>-3.6100000299999997</v>
          </cell>
          <cell r="V45">
            <v>-3.8689540400000006</v>
          </cell>
        </row>
      </sheetData>
      <sheetData sheetId="16" refreshError="1"/>
      <sheetData sheetId="17" refreshError="1">
        <row r="11">
          <cell r="B11">
            <v>0</v>
          </cell>
          <cell r="D11">
            <v>2.3702080000000004E-2</v>
          </cell>
          <cell r="F11">
            <v>0</v>
          </cell>
          <cell r="H11">
            <v>0</v>
          </cell>
          <cell r="J11">
            <v>4.7404160000000008E-2</v>
          </cell>
          <cell r="L11">
            <v>0</v>
          </cell>
          <cell r="P11">
            <v>0.28442493000000002</v>
          </cell>
          <cell r="R11">
            <v>0</v>
          </cell>
          <cell r="T11">
            <v>0</v>
          </cell>
          <cell r="V11">
            <v>-5.3835930000000032E-2</v>
          </cell>
        </row>
        <row r="12">
          <cell r="B12">
            <v>0</v>
          </cell>
          <cell r="D12">
            <v>0</v>
          </cell>
          <cell r="F12">
            <v>0</v>
          </cell>
          <cell r="H12">
            <v>0</v>
          </cell>
          <cell r="J12">
            <v>0</v>
          </cell>
          <cell r="L12">
            <v>0</v>
          </cell>
          <cell r="P12">
            <v>0</v>
          </cell>
          <cell r="R12">
            <v>0</v>
          </cell>
          <cell r="T12">
            <v>0</v>
          </cell>
          <cell r="V12">
            <v>0</v>
          </cell>
        </row>
        <row r="13">
          <cell r="B13">
            <v>1.0005184000000005</v>
          </cell>
          <cell r="D13">
            <v>-7.4304000000005033E-3</v>
          </cell>
          <cell r="F13">
            <v>-0.12007446000000077</v>
          </cell>
          <cell r="H13">
            <v>1.9387742700000004</v>
          </cell>
          <cell r="J13">
            <v>3.0734729999999599E-2</v>
          </cell>
          <cell r="L13">
            <v>-0.11749374000000068</v>
          </cell>
          <cell r="P13">
            <v>12.725338800000003</v>
          </cell>
          <cell r="R13">
            <v>0</v>
          </cell>
          <cell r="T13">
            <v>0</v>
          </cell>
          <cell r="V13">
            <v>-1.9136812200000008</v>
          </cell>
        </row>
        <row r="14">
          <cell r="B14">
            <v>0.73812286000000005</v>
          </cell>
          <cell r="D14">
            <v>8.5164139999999944E-2</v>
          </cell>
          <cell r="F14">
            <v>-0.12458823000000019</v>
          </cell>
          <cell r="H14">
            <v>1.4720954500000003</v>
          </cell>
          <cell r="J14">
            <v>0.17447854999999968</v>
          </cell>
          <cell r="L14">
            <v>-0.14652456000000025</v>
          </cell>
          <cell r="P14">
            <v>10.015698</v>
          </cell>
          <cell r="R14">
            <v>0</v>
          </cell>
          <cell r="T14">
            <v>0</v>
          </cell>
          <cell r="V14">
            <v>-3.2782816200000005</v>
          </cell>
        </row>
        <row r="15">
          <cell r="B15">
            <v>1.6696380000000007E-2</v>
          </cell>
          <cell r="D15">
            <v>3.2969400000000017E-3</v>
          </cell>
          <cell r="F15">
            <v>4.2678499999999966E-3</v>
          </cell>
          <cell r="H15">
            <v>3.2985319999999999E-2</v>
          </cell>
          <cell r="J15">
            <v>7.0013200000000053E-3</v>
          </cell>
          <cell r="L15">
            <v>5.1355100000000098E-3</v>
          </cell>
          <cell r="P15">
            <v>0.24758795000000006</v>
          </cell>
          <cell r="R15">
            <v>0</v>
          </cell>
          <cell r="T15">
            <v>0</v>
          </cell>
          <cell r="V15">
            <v>3.0170000000523389E-5</v>
          </cell>
        </row>
        <row r="16">
          <cell r="B16">
            <v>1.5153999999999999E-2</v>
          </cell>
          <cell r="D16">
            <v>1.1749799999999973E-3</v>
          </cell>
          <cell r="F16">
            <v>4.8460000000000013E-3</v>
          </cell>
          <cell r="H16">
            <v>3.1147999999999999E-2</v>
          </cell>
          <cell r="J16">
            <v>-3.1385399999999987E-3</v>
          </cell>
          <cell r="L16">
            <v>4.8519999999999987E-3</v>
          </cell>
          <cell r="P16">
            <v>0.16620240999999999</v>
          </cell>
          <cell r="R16">
            <v>0</v>
          </cell>
          <cell r="T16">
            <v>0</v>
          </cell>
          <cell r="V16">
            <v>1.8140589999999984E-2</v>
          </cell>
        </row>
        <row r="17">
          <cell r="B17">
            <v>-2.6100000000000002E-2</v>
          </cell>
          <cell r="D17">
            <v>2.6100000000000002E-2</v>
          </cell>
          <cell r="F17">
            <v>9.3199999999999991E-2</v>
          </cell>
          <cell r="H17">
            <v>-2.9700000000000001E-2</v>
          </cell>
          <cell r="J17">
            <v>2.9700000000000001E-2</v>
          </cell>
          <cell r="L17">
            <v>3.7400000000000003E-2</v>
          </cell>
          <cell r="P17">
            <v>0</v>
          </cell>
          <cell r="R17">
            <v>0</v>
          </cell>
          <cell r="T17">
            <v>0</v>
          </cell>
          <cell r="V17">
            <v>3.3299999999999996E-2</v>
          </cell>
        </row>
        <row r="18">
          <cell r="B18">
            <v>0</v>
          </cell>
          <cell r="D18">
            <v>0</v>
          </cell>
          <cell r="F18">
            <v>0</v>
          </cell>
          <cell r="H18">
            <v>0</v>
          </cell>
          <cell r="J18">
            <v>0</v>
          </cell>
          <cell r="L18">
            <v>0</v>
          </cell>
          <cell r="P18">
            <v>0</v>
          </cell>
          <cell r="R18">
            <v>0</v>
          </cell>
          <cell r="T18">
            <v>0</v>
          </cell>
          <cell r="V18">
            <v>0</v>
          </cell>
        </row>
        <row r="19">
          <cell r="B19">
            <v>6.2500000000000003E-3</v>
          </cell>
          <cell r="D19">
            <v>-6.2500000000028037E-3</v>
          </cell>
          <cell r="F19">
            <v>1.8529999999997444E-2</v>
          </cell>
          <cell r="H19">
            <v>1.2500000000000001E-2</v>
          </cell>
          <cell r="J19">
            <v>-1.2500000000001833E-2</v>
          </cell>
          <cell r="L19">
            <v>3.7059999999997414E-2</v>
          </cell>
          <cell r="P19">
            <v>0</v>
          </cell>
          <cell r="R19">
            <v>0</v>
          </cell>
          <cell r="T19">
            <v>0</v>
          </cell>
          <cell r="V19">
            <v>0.29736004000001842</v>
          </cell>
        </row>
        <row r="20">
          <cell r="B20">
            <v>1.7506416400000004</v>
          </cell>
          <cell r="D20">
            <v>0.12575773999999662</v>
          </cell>
          <cell r="F20">
            <v>-0.12381884000000354</v>
          </cell>
          <cell r="H20">
            <v>3.4578030400000008</v>
          </cell>
          <cell r="J20">
            <v>0.27368021999999742</v>
          </cell>
          <cell r="L20">
            <v>-0.17957079000000348</v>
          </cell>
          <cell r="P20">
            <v>23.439252090000004</v>
          </cell>
          <cell r="R20">
            <v>0</v>
          </cell>
          <cell r="T20">
            <v>0</v>
          </cell>
          <cell r="V20">
            <v>-4.8969679699999826</v>
          </cell>
        </row>
        <row r="22">
          <cell r="B22">
            <v>0.82129984999999994</v>
          </cell>
          <cell r="D22">
            <v>-8.5349349999999879E-2</v>
          </cell>
          <cell r="F22">
            <v>-0.17801634999999993</v>
          </cell>
          <cell r="H22">
            <v>1.5005997099999999</v>
          </cell>
          <cell r="J22">
            <v>-2.8698699999999858E-2</v>
          </cell>
          <cell r="L22">
            <v>-0.14703270000000002</v>
          </cell>
          <cell r="P22">
            <v>11.095302090000001</v>
          </cell>
          <cell r="R22">
            <v>-2.2639000000000014</v>
          </cell>
          <cell r="T22">
            <v>-2.2639000000000014</v>
          </cell>
          <cell r="V22">
            <v>-3.4209000000000005</v>
          </cell>
        </row>
        <row r="23">
          <cell r="B23">
            <v>0.16139699999999998</v>
          </cell>
          <cell r="D23">
            <v>1.9700000000000273E-4</v>
          </cell>
          <cell r="F23">
            <v>3.6858000000000002E-2</v>
          </cell>
          <cell r="H23">
            <v>0.32489000000000001</v>
          </cell>
          <cell r="J23">
            <v>-1.7020000000000368E-3</v>
          </cell>
          <cell r="L23">
            <v>-1.3768000000000002E-2</v>
          </cell>
          <cell r="P23">
            <v>1.9391240000000001</v>
          </cell>
          <cell r="R23">
            <v>0</v>
          </cell>
          <cell r="T23">
            <v>0</v>
          </cell>
          <cell r="V23">
            <v>1.6836000000000073E-2</v>
          </cell>
        </row>
        <row r="24">
          <cell r="B24">
            <v>0.11216232000000001</v>
          </cell>
          <cell r="D24">
            <v>-7.7218900000000229E-3</v>
          </cell>
          <cell r="F24">
            <v>-3.1041270000000024E-2</v>
          </cell>
          <cell r="H24">
            <v>0.26103166999999999</v>
          </cell>
          <cell r="J24">
            <v>-5.0856239999999997E-2</v>
          </cell>
          <cell r="L24">
            <v>-5.7910619999999996E-2</v>
          </cell>
          <cell r="P24">
            <v>1.2555755799999999</v>
          </cell>
          <cell r="R24">
            <v>-2.9999999817675871E-8</v>
          </cell>
          <cell r="T24">
            <v>-2.9999999817675871E-8</v>
          </cell>
          <cell r="V24">
            <v>0.25497850000000022</v>
          </cell>
        </row>
        <row r="25">
          <cell r="B25">
            <v>6.6599779999999997E-2</v>
          </cell>
          <cell r="D25">
            <v>-3.678080000000002E-3</v>
          </cell>
          <cell r="F25">
            <v>-2.9366800000000031E-3</v>
          </cell>
          <cell r="H25">
            <v>7.566421999999999E-2</v>
          </cell>
          <cell r="J25">
            <v>4.7525419999999999E-2</v>
          </cell>
          <cell r="L25">
            <v>2.6998880000000003E-2</v>
          </cell>
          <cell r="P25">
            <v>0.76011052999999995</v>
          </cell>
          <cell r="R25">
            <v>-2.9999999977270431E-8</v>
          </cell>
          <cell r="T25">
            <v>-2.9999999977270431E-8</v>
          </cell>
          <cell r="V25">
            <v>-0.11231101999999998</v>
          </cell>
        </row>
        <row r="26">
          <cell r="B26">
            <v>8.2536150000000016E-2</v>
          </cell>
          <cell r="D26">
            <v>1.2227369999999994E-2</v>
          </cell>
          <cell r="F26">
            <v>-4.065180000000012E-3</v>
          </cell>
          <cell r="H26">
            <v>0.19186919000000002</v>
          </cell>
          <cell r="J26">
            <v>2.7867100000000013E-3</v>
          </cell>
          <cell r="L26">
            <v>-1.5398219999999997E-2</v>
          </cell>
          <cell r="P26">
            <v>1.17473165</v>
          </cell>
          <cell r="R26">
            <v>-9.0000000008139125E-8</v>
          </cell>
          <cell r="T26">
            <v>-9.0000000008139125E-8</v>
          </cell>
          <cell r="V26">
            <v>-0.15213042000000004</v>
          </cell>
        </row>
        <row r="27">
          <cell r="B27">
            <v>-2.85308E-3</v>
          </cell>
          <cell r="D27">
            <v>1.8080000000000179E-5</v>
          </cell>
          <cell r="F27">
            <v>-1.8584999999999956E-4</v>
          </cell>
          <cell r="H27">
            <v>-6.0000000000000001E-3</v>
          </cell>
          <cell r="J27">
            <v>3.3000000000000043E-4</v>
          </cell>
          <cell r="L27">
            <v>3.2162999999999983E-4</v>
          </cell>
          <cell r="P27">
            <v>-3.5999999999999997E-2</v>
          </cell>
          <cell r="R27">
            <v>1.9799999999999957E-3</v>
          </cell>
          <cell r="T27">
            <v>1.9799999999999957E-3</v>
          </cell>
          <cell r="V27">
            <v>-1.7630100000000024E-3</v>
          </cell>
        </row>
        <row r="28">
          <cell r="B28">
            <v>1.2411420199999998</v>
          </cell>
          <cell r="D28">
            <v>-8.4306869999999895E-2</v>
          </cell>
          <cell r="F28">
            <v>-0.17938732999999993</v>
          </cell>
          <cell r="H28">
            <v>2.3480547900000004</v>
          </cell>
          <cell r="J28">
            <v>-3.0614809999999888E-2</v>
          </cell>
          <cell r="L28">
            <v>-0.20678903000000001</v>
          </cell>
          <cell r="P28">
            <v>16.188843849999998</v>
          </cell>
          <cell r="R28">
            <v>-2.2619201500000008</v>
          </cell>
          <cell r="T28">
            <v>-2.2619201500000008</v>
          </cell>
          <cell r="V28">
            <v>-3.41528995</v>
          </cell>
        </row>
        <row r="30">
          <cell r="B30">
            <v>2.9917836600000003</v>
          </cell>
          <cell r="D30">
            <v>4.1450869999996726E-2</v>
          </cell>
          <cell r="F30">
            <v>-0.30320617000000349</v>
          </cell>
          <cell r="H30">
            <v>5.8058578300000008</v>
          </cell>
          <cell r="J30">
            <v>0.24306540999999754</v>
          </cell>
          <cell r="L30">
            <v>-0.38635982000000346</v>
          </cell>
          <cell r="P30">
            <v>39.628095940000001</v>
          </cell>
          <cell r="R30">
            <v>-2.2619201500000008</v>
          </cell>
          <cell r="T30">
            <v>-2.2619201500000008</v>
          </cell>
          <cell r="V30">
            <v>-8.3122579199999826</v>
          </cell>
        </row>
      </sheetData>
      <sheetData sheetId="18" refreshError="1"/>
      <sheetData sheetId="19" refreshError="1">
        <row r="12">
          <cell r="B12">
            <v>1.0266701900000004</v>
          </cell>
          <cell r="D12">
            <v>6.9573249999999365E-2</v>
          </cell>
          <cell r="F12">
            <v>-8.5565080000000654E-2</v>
          </cell>
          <cell r="H12">
            <v>2.0456400000000001</v>
          </cell>
          <cell r="J12">
            <v>0.14684686999999941</v>
          </cell>
          <cell r="L12">
            <v>-0.12552531000000017</v>
          </cell>
          <cell r="P12">
            <v>13.698626020000001</v>
          </cell>
          <cell r="R12">
            <v>0</v>
          </cell>
          <cell r="T12">
            <v>0</v>
          </cell>
          <cell r="V12">
            <v>-1.2059228199999992</v>
          </cell>
        </row>
        <row r="13">
          <cell r="B13">
            <v>0</v>
          </cell>
          <cell r="D13">
            <v>-2.9636999999999906E-2</v>
          </cell>
          <cell r="F13">
            <v>0</v>
          </cell>
          <cell r="H13">
            <v>0</v>
          </cell>
          <cell r="J13">
            <v>-5.9273999999999841E-2</v>
          </cell>
          <cell r="L13">
            <v>0</v>
          </cell>
          <cell r="P13">
            <v>-0.29187240000000259</v>
          </cell>
          <cell r="R13">
            <v>0</v>
          </cell>
          <cell r="T13">
            <v>0</v>
          </cell>
          <cell r="V13">
            <v>-0.27484826999999612</v>
          </cell>
        </row>
        <row r="14">
          <cell r="B14">
            <v>1.0266701900000004</v>
          </cell>
          <cell r="D14">
            <v>3.9936249999999458E-2</v>
          </cell>
          <cell r="F14">
            <v>-8.5565080000000654E-2</v>
          </cell>
          <cell r="H14">
            <v>2.0456400000000001</v>
          </cell>
          <cell r="J14">
            <v>8.7572869999999567E-2</v>
          </cell>
          <cell r="L14">
            <v>-0.12552531000000017</v>
          </cell>
          <cell r="P14">
            <v>13.406753619999998</v>
          </cell>
          <cell r="R14">
            <v>0</v>
          </cell>
          <cell r="T14">
            <v>0</v>
          </cell>
          <cell r="V14">
            <v>-1.4807710899999953</v>
          </cell>
        </row>
        <row r="16">
          <cell r="B16">
            <v>0</v>
          </cell>
          <cell r="D16">
            <v>0</v>
          </cell>
          <cell r="F16">
            <v>6.9999999999999999E-6</v>
          </cell>
          <cell r="H16">
            <v>0</v>
          </cell>
          <cell r="J16">
            <v>0</v>
          </cell>
          <cell r="L16">
            <v>1.4E-5</v>
          </cell>
          <cell r="P16">
            <v>0</v>
          </cell>
          <cell r="R16">
            <v>0</v>
          </cell>
          <cell r="T16">
            <v>0</v>
          </cell>
          <cell r="V16">
            <v>7.0999999999999991E-5</v>
          </cell>
        </row>
        <row r="17">
          <cell r="B17">
            <v>0</v>
          </cell>
          <cell r="D17">
            <v>1.329265E-2</v>
          </cell>
          <cell r="F17">
            <v>0</v>
          </cell>
          <cell r="H17">
            <v>0</v>
          </cell>
          <cell r="J17">
            <v>2.6585299999999999E-2</v>
          </cell>
          <cell r="L17">
            <v>0</v>
          </cell>
          <cell r="P17">
            <v>0.15951577</v>
          </cell>
          <cell r="R17">
            <v>0</v>
          </cell>
          <cell r="T17">
            <v>0</v>
          </cell>
          <cell r="V17">
            <v>-0.15951577</v>
          </cell>
        </row>
        <row r="18">
          <cell r="B18">
            <v>0</v>
          </cell>
          <cell r="D18">
            <v>0</v>
          </cell>
          <cell r="F18">
            <v>0</v>
          </cell>
          <cell r="H18">
            <v>0</v>
          </cell>
          <cell r="J18">
            <v>0</v>
          </cell>
          <cell r="L18">
            <v>0</v>
          </cell>
          <cell r="P18">
            <v>0</v>
          </cell>
          <cell r="R18">
            <v>0</v>
          </cell>
          <cell r="T18">
            <v>0</v>
          </cell>
          <cell r="V18">
            <v>0</v>
          </cell>
        </row>
        <row r="19">
          <cell r="B19">
            <v>6.7444560000000001E-2</v>
          </cell>
          <cell r="D19">
            <v>-7.5255600000000006E-3</v>
          </cell>
          <cell r="F19">
            <v>-6.0737939999999997E-2</v>
          </cell>
          <cell r="H19">
            <v>6.7254559999999991E-2</v>
          </cell>
          <cell r="J19">
            <v>3.5916440000000022E-2</v>
          </cell>
          <cell r="L19">
            <v>-5.2012759999999991E-2</v>
          </cell>
          <cell r="P19">
            <v>0.85346017000000007</v>
          </cell>
          <cell r="R19">
            <v>0</v>
          </cell>
          <cell r="T19">
            <v>0</v>
          </cell>
          <cell r="V19">
            <v>-0.58224433000000009</v>
          </cell>
        </row>
        <row r="20">
          <cell r="B20">
            <v>0</v>
          </cell>
          <cell r="D20">
            <v>4.6E-5</v>
          </cell>
          <cell r="F20">
            <v>0</v>
          </cell>
          <cell r="H20">
            <v>6.1959999999999999E-4</v>
          </cell>
          <cell r="J20">
            <v>-5.2760000000000003E-4</v>
          </cell>
          <cell r="L20">
            <v>-6.1959999999999999E-4</v>
          </cell>
          <cell r="P20">
            <v>8.027799999999999E-4</v>
          </cell>
          <cell r="R20">
            <v>0</v>
          </cell>
          <cell r="T20">
            <v>0</v>
          </cell>
          <cell r="V20">
            <v>2.8061800000000001E-3</v>
          </cell>
        </row>
        <row r="21">
          <cell r="B21">
            <v>4.7473900000000136E-3</v>
          </cell>
          <cell r="D21">
            <v>4.3460999999998633E-4</v>
          </cell>
          <cell r="F21">
            <v>-6.1043000000001423E-4</v>
          </cell>
          <cell r="H21">
            <v>5.4144850000000008E-2</v>
          </cell>
          <cell r="J21">
            <v>-4.378085000000001E-2</v>
          </cell>
          <cell r="L21">
            <v>-4.5222620000000005E-2</v>
          </cell>
          <cell r="P21">
            <v>0.12637213999999999</v>
          </cell>
          <cell r="R21">
            <v>0</v>
          </cell>
          <cell r="T21">
            <v>0</v>
          </cell>
          <cell r="V21">
            <v>7.1296800000000271E-3</v>
          </cell>
        </row>
        <row r="22">
          <cell r="B22">
            <v>0.16033903999999999</v>
          </cell>
          <cell r="D22">
            <v>-7.3794039999999991E-2</v>
          </cell>
          <cell r="F22">
            <v>-0.10530479000000001</v>
          </cell>
          <cell r="H22">
            <v>0.22529817999999999</v>
          </cell>
          <cell r="J22">
            <v>-5.2208179999999993E-2</v>
          </cell>
          <cell r="L22">
            <v>-9.2243100000000022E-2</v>
          </cell>
          <cell r="P22">
            <v>1.1961507199999997</v>
          </cell>
          <cell r="R22">
            <v>0</v>
          </cell>
          <cell r="T22">
            <v>0</v>
          </cell>
          <cell r="V22">
            <v>-0.4646111399999997</v>
          </cell>
        </row>
        <row r="23">
          <cell r="B23">
            <v>1.7532929999999999E-2</v>
          </cell>
          <cell r="D23">
            <v>-3.8397699999999958E-3</v>
          </cell>
          <cell r="F23">
            <v>2.3595949999999987E-2</v>
          </cell>
          <cell r="H23">
            <v>7.6895800000000023E-3</v>
          </cell>
          <cell r="J23">
            <v>1.9696749999999999E-2</v>
          </cell>
          <cell r="L23">
            <v>6.9991819999999996E-2</v>
          </cell>
          <cell r="P23">
            <v>0.16431657000000002</v>
          </cell>
          <cell r="R23">
            <v>0</v>
          </cell>
          <cell r="T23">
            <v>0</v>
          </cell>
          <cell r="V23">
            <v>0.23152564</v>
          </cell>
        </row>
        <row r="25">
          <cell r="B25">
            <v>0</v>
          </cell>
          <cell r="D25">
            <v>0</v>
          </cell>
          <cell r="F25">
            <v>0</v>
          </cell>
          <cell r="H25">
            <v>0</v>
          </cell>
          <cell r="J25">
            <v>0</v>
          </cell>
          <cell r="L25">
            <v>0</v>
          </cell>
          <cell r="P25">
            <v>0</v>
          </cell>
          <cell r="R25">
            <v>0</v>
          </cell>
          <cell r="T25">
            <v>0</v>
          </cell>
          <cell r="V25">
            <v>0</v>
          </cell>
        </row>
        <row r="26">
          <cell r="B26">
            <v>-4.2524440000000004E-2</v>
          </cell>
          <cell r="D26">
            <v>3.4107440000000003E-2</v>
          </cell>
          <cell r="F26">
            <v>3.5522510000000007E-2</v>
          </cell>
          <cell r="H26">
            <v>-5.1755220000000005E-2</v>
          </cell>
          <cell r="J26">
            <v>3.4921220000000003E-2</v>
          </cell>
          <cell r="L26">
            <v>3.6980150000000003E-2</v>
          </cell>
          <cell r="P26">
            <v>-0.10100000000000001</v>
          </cell>
          <cell r="R26">
            <v>0</v>
          </cell>
          <cell r="T26">
            <v>0</v>
          </cell>
          <cell r="V26">
            <v>-5.3986730000000011E-2</v>
          </cell>
        </row>
        <row r="27">
          <cell r="B27">
            <v>0</v>
          </cell>
          <cell r="D27">
            <v>0</v>
          </cell>
          <cell r="F27">
            <v>0</v>
          </cell>
          <cell r="H27">
            <v>0</v>
          </cell>
          <cell r="J27">
            <v>0</v>
          </cell>
          <cell r="L27">
            <v>0</v>
          </cell>
          <cell r="P27">
            <v>0</v>
          </cell>
          <cell r="R27">
            <v>0</v>
          </cell>
          <cell r="T27">
            <v>0</v>
          </cell>
          <cell r="V27">
            <v>0</v>
          </cell>
        </row>
        <row r="28">
          <cell r="B28">
            <v>0</v>
          </cell>
          <cell r="D28">
            <v>0</v>
          </cell>
          <cell r="F28">
            <v>0</v>
          </cell>
          <cell r="H28">
            <v>0</v>
          </cell>
          <cell r="J28">
            <v>0</v>
          </cell>
          <cell r="L28">
            <v>0</v>
          </cell>
          <cell r="P28">
            <v>0</v>
          </cell>
          <cell r="R28">
            <v>0</v>
          </cell>
          <cell r="T28">
            <v>0</v>
          </cell>
          <cell r="V28">
            <v>0</v>
          </cell>
        </row>
        <row r="29">
          <cell r="B29">
            <v>0</v>
          </cell>
          <cell r="D29">
            <v>0</v>
          </cell>
          <cell r="F29">
            <v>0</v>
          </cell>
          <cell r="H29">
            <v>0</v>
          </cell>
          <cell r="J29">
            <v>0</v>
          </cell>
          <cell r="L29">
            <v>0</v>
          </cell>
          <cell r="P29">
            <v>0</v>
          </cell>
          <cell r="R29">
            <v>0</v>
          </cell>
          <cell r="T29">
            <v>0</v>
          </cell>
          <cell r="V29">
            <v>0</v>
          </cell>
        </row>
        <row r="31">
          <cell r="B31">
            <v>-2.6100000000000002E-2</v>
          </cell>
          <cell r="D31">
            <v>2.6100000000000002E-2</v>
          </cell>
          <cell r="F31">
            <v>9.3199999999999991E-2</v>
          </cell>
          <cell r="H31">
            <v>-2.9700000000000001E-2</v>
          </cell>
          <cell r="J31">
            <v>2.9700000000000001E-2</v>
          </cell>
          <cell r="L31">
            <v>3.7400000000000003E-2</v>
          </cell>
          <cell r="P31">
            <v>0</v>
          </cell>
          <cell r="R31">
            <v>0</v>
          </cell>
          <cell r="T31">
            <v>0</v>
          </cell>
          <cell r="V31">
            <v>3.3299999999999996E-2</v>
          </cell>
        </row>
        <row r="32">
          <cell r="B32">
            <v>0</v>
          </cell>
          <cell r="D32">
            <v>0</v>
          </cell>
          <cell r="F32">
            <v>0</v>
          </cell>
          <cell r="H32">
            <v>0</v>
          </cell>
          <cell r="J32">
            <v>0</v>
          </cell>
          <cell r="L32">
            <v>0</v>
          </cell>
          <cell r="P32">
            <v>0</v>
          </cell>
          <cell r="R32">
            <v>0</v>
          </cell>
          <cell r="T32">
            <v>0</v>
          </cell>
          <cell r="V32">
            <v>0</v>
          </cell>
        </row>
        <row r="33">
          <cell r="B33">
            <v>0.53832425000000017</v>
          </cell>
          <cell r="D33">
            <v>4.9577749999999865E-2</v>
          </cell>
          <cell r="F33">
            <v>-5.8176070000000135E-2</v>
          </cell>
          <cell r="H33">
            <v>1.0771966800000004</v>
          </cell>
          <cell r="J33">
            <v>9.8607319999999721E-2</v>
          </cell>
          <cell r="L33">
            <v>-7.8871280000000321E-2</v>
          </cell>
          <cell r="P33">
            <v>7.0548238899999998</v>
          </cell>
          <cell r="R33">
            <v>0</v>
          </cell>
          <cell r="T33">
            <v>0</v>
          </cell>
          <cell r="V33">
            <v>-2.6922264099999991</v>
          </cell>
        </row>
        <row r="34">
          <cell r="B34">
            <v>4.2077200000012367E-3</v>
          </cell>
          <cell r="D34">
            <v>2.8652979999997299E-2</v>
          </cell>
          <cell r="F34">
            <v>-7.0837000000265049E-4</v>
          </cell>
          <cell r="H34">
            <v>6.1414810000000875E-2</v>
          </cell>
          <cell r="J34">
            <v>-3.419100000018778E-4</v>
          </cell>
          <cell r="L34">
            <v>-3.1425260000002994E-2</v>
          </cell>
          <cell r="P34">
            <v>0.35282326999998598</v>
          </cell>
          <cell r="R34">
            <v>0</v>
          </cell>
          <cell r="T34">
            <v>0</v>
          </cell>
          <cell r="V34">
            <v>0.25619916000001164</v>
          </cell>
        </row>
        <row r="35">
          <cell r="B35">
            <v>0.7239714500000014</v>
          </cell>
          <cell r="D35">
            <v>6.7052059999997166E-2</v>
          </cell>
          <cell r="F35">
            <v>-7.3212140000002826E-2</v>
          </cell>
          <cell r="H35">
            <v>1.4121630400000014</v>
          </cell>
          <cell r="J35">
            <v>0.14856848999999786</v>
          </cell>
          <cell r="L35">
            <v>-0.15600865000000333</v>
          </cell>
          <cell r="P35">
            <v>9.8072653099999858</v>
          </cell>
          <cell r="R35">
            <v>0</v>
          </cell>
          <cell r="T35">
            <v>0</v>
          </cell>
          <cell r="V35">
            <v>-3.4215527199999873</v>
          </cell>
        </row>
        <row r="38">
          <cell r="B38">
            <v>0</v>
          </cell>
          <cell r="D38">
            <v>1.876943E-2</v>
          </cell>
          <cell r="F38">
            <v>3.4958379999999997E-2</v>
          </cell>
          <cell r="H38">
            <v>0</v>
          </cell>
          <cell r="J38">
            <v>3.753886E-2</v>
          </cell>
          <cell r="L38">
            <v>0.10196316999999999</v>
          </cell>
          <cell r="P38">
            <v>0.22523315999999999</v>
          </cell>
          <cell r="R38">
            <v>0</v>
          </cell>
          <cell r="T38">
            <v>0</v>
          </cell>
          <cell r="V38">
            <v>5.3558400000000006E-3</v>
          </cell>
        </row>
        <row r="40">
          <cell r="B40">
            <v>1.7506416400000018</v>
          </cell>
          <cell r="D40">
            <v>0.12575773999999662</v>
          </cell>
          <cell r="F40">
            <v>-0.1238188400000035</v>
          </cell>
          <cell r="H40">
            <v>3.4578030400000017</v>
          </cell>
          <cell r="J40">
            <v>0.27368021999999742</v>
          </cell>
          <cell r="L40">
            <v>-0.17957079000000353</v>
          </cell>
          <cell r="P40">
            <v>23.439252089999982</v>
          </cell>
          <cell r="R40">
            <v>0</v>
          </cell>
          <cell r="T40">
            <v>0</v>
          </cell>
          <cell r="V40">
            <v>-4.8969679699999826</v>
          </cell>
        </row>
      </sheetData>
      <sheetData sheetId="20" refreshError="1">
        <row r="12">
          <cell r="B12">
            <v>2.2793569999999999E-2</v>
          </cell>
          <cell r="D12">
            <v>5.7775500000000098E-3</v>
          </cell>
          <cell r="F12">
            <v>1.0654890000000007E-2</v>
          </cell>
          <cell r="H12">
            <v>5.5200569999999997E-2</v>
          </cell>
          <cell r="J12">
            <v>2.1726700000000085E-3</v>
          </cell>
          <cell r="L12">
            <v>1.2247890000000018E-2</v>
          </cell>
          <cell r="P12">
            <v>0.34799082999999997</v>
          </cell>
          <cell r="R12">
            <v>-3.9999999978945766E-8</v>
          </cell>
          <cell r="T12">
            <v>-3.9999999978945766E-8</v>
          </cell>
          <cell r="V12">
            <v>4.0384739999999975E-2</v>
          </cell>
        </row>
        <row r="13">
          <cell r="B13">
            <v>4.0765900000000041E-3</v>
          </cell>
          <cell r="D13">
            <v>1.1663469999999995E-2</v>
          </cell>
          <cell r="F13">
            <v>1.638671999999999E-2</v>
          </cell>
          <cell r="H13">
            <v>4.5115380000000004E-2</v>
          </cell>
          <cell r="J13">
            <v>-1.3670260000000004E-2</v>
          </cell>
          <cell r="L13">
            <v>-1.6520700000000055E-3</v>
          </cell>
          <cell r="P13">
            <v>0.21805863</v>
          </cell>
          <cell r="R13">
            <v>0</v>
          </cell>
          <cell r="T13">
            <v>0</v>
          </cell>
          <cell r="V13">
            <v>4.6220540000000004E-2</v>
          </cell>
        </row>
        <row r="14">
          <cell r="B14">
            <v>0</v>
          </cell>
          <cell r="D14">
            <v>0</v>
          </cell>
          <cell r="F14">
            <v>0</v>
          </cell>
          <cell r="H14">
            <v>0</v>
          </cell>
          <cell r="J14">
            <v>0</v>
          </cell>
          <cell r="L14">
            <v>0</v>
          </cell>
          <cell r="P14">
            <v>0</v>
          </cell>
          <cell r="R14">
            <v>0</v>
          </cell>
          <cell r="T14">
            <v>0</v>
          </cell>
          <cell r="V14">
            <v>0</v>
          </cell>
        </row>
        <row r="15">
          <cell r="B15">
            <v>4.0765900000000041E-3</v>
          </cell>
          <cell r="D15">
            <v>1.1663469999999995E-2</v>
          </cell>
          <cell r="F15">
            <v>1.638671999999999E-2</v>
          </cell>
          <cell r="H15">
            <v>4.5115380000000004E-2</v>
          </cell>
          <cell r="J15">
            <v>-1.3670260000000004E-2</v>
          </cell>
          <cell r="L15">
            <v>-1.6520700000000055E-3</v>
          </cell>
          <cell r="P15">
            <v>0.21805863</v>
          </cell>
          <cell r="R15">
            <v>0</v>
          </cell>
          <cell r="T15">
            <v>0</v>
          </cell>
          <cell r="V15">
            <v>4.6220540000000004E-2</v>
          </cell>
        </row>
        <row r="16">
          <cell r="B16">
            <v>1.3362300000000001E-3</v>
          </cell>
          <cell r="D16">
            <v>-1.8116000000000009E-4</v>
          </cell>
          <cell r="F16">
            <v>-6.7183000000000043E-4</v>
          </cell>
          <cell r="H16">
            <v>1.6773700000000001E-3</v>
          </cell>
          <cell r="J16">
            <v>6.3276999999999995E-4</v>
          </cell>
          <cell r="L16">
            <v>2.9870299999999999E-3</v>
          </cell>
          <cell r="P16">
            <v>1.4241120000000001E-2</v>
          </cell>
          <cell r="R16">
            <v>0</v>
          </cell>
          <cell r="T16">
            <v>0</v>
          </cell>
          <cell r="V16">
            <v>2.0133499999999988E-3</v>
          </cell>
        </row>
        <row r="17">
          <cell r="B17">
            <v>0</v>
          </cell>
          <cell r="D17">
            <v>0</v>
          </cell>
          <cell r="F17">
            <v>5.5269600000000009E-3</v>
          </cell>
          <cell r="H17">
            <v>0</v>
          </cell>
          <cell r="J17">
            <v>0</v>
          </cell>
          <cell r="L17">
            <v>1.1526960000000001E-2</v>
          </cell>
          <cell r="P17">
            <v>0</v>
          </cell>
          <cell r="R17">
            <v>0</v>
          </cell>
          <cell r="T17">
            <v>0</v>
          </cell>
          <cell r="V17">
            <v>3.8444590000000001E-2</v>
          </cell>
        </row>
        <row r="18">
          <cell r="B18">
            <v>1.5436140000000008E-2</v>
          </cell>
          <cell r="D18">
            <v>1.1831159999999993E-2</v>
          </cell>
          <cell r="F18">
            <v>-1.5086900000000104E-3</v>
          </cell>
          <cell r="H18">
            <v>4.5849060000000004E-2</v>
          </cell>
          <cell r="J18">
            <v>8.7245899999999973E-3</v>
          </cell>
          <cell r="L18">
            <v>-1.0921610000000005E-2</v>
          </cell>
          <cell r="P18">
            <v>0.32273000000000002</v>
          </cell>
          <cell r="R18">
            <v>-1.9999999989472883E-8</v>
          </cell>
          <cell r="T18">
            <v>-1.9999999989472883E-8</v>
          </cell>
          <cell r="V18">
            <v>-0.10157307000000002</v>
          </cell>
        </row>
        <row r="19">
          <cell r="B19">
            <v>6.9353400000000016E-3</v>
          </cell>
          <cell r="D19">
            <v>1.5388999999999976E-3</v>
          </cell>
          <cell r="F19">
            <v>3.2600999999999897E-4</v>
          </cell>
          <cell r="H19">
            <v>1.1727320000000003E-2</v>
          </cell>
          <cell r="J19">
            <v>5.1647899999999955E-3</v>
          </cell>
          <cell r="L19">
            <v>2.5340299999999979E-3</v>
          </cell>
          <cell r="P19">
            <v>0.10012963000000001</v>
          </cell>
          <cell r="R19">
            <v>-2.0000000017228459E-8</v>
          </cell>
          <cell r="T19">
            <v>-2.0000000017228459E-8</v>
          </cell>
          <cell r="V19">
            <v>-1.9713880000000003E-2</v>
          </cell>
        </row>
        <row r="20">
          <cell r="B20">
            <v>3.1958279999999999E-2</v>
          </cell>
          <cell r="D20">
            <v>-3.1858810000000001E-2</v>
          </cell>
          <cell r="F20">
            <v>-3.4779239999999996E-2</v>
          </cell>
          <cell r="H20">
            <v>3.229949E-2</v>
          </cell>
          <cell r="J20">
            <v>-2.7087480000000001E-2</v>
          </cell>
          <cell r="L20">
            <v>-3.2120450000000002E-2</v>
          </cell>
          <cell r="P20">
            <v>1.1040689999999999E-2</v>
          </cell>
          <cell r="R20">
            <v>0</v>
          </cell>
          <cell r="T20">
            <v>0</v>
          </cell>
          <cell r="V20">
            <v>2.6340600000000006E-3</v>
          </cell>
        </row>
        <row r="21">
          <cell r="B21">
            <v>0</v>
          </cell>
          <cell r="D21">
            <v>1.3456260000000001E-2</v>
          </cell>
          <cell r="F21">
            <v>0</v>
          </cell>
          <cell r="H21">
            <v>0</v>
          </cell>
          <cell r="J21">
            <v>2.6849630000000003E-2</v>
          </cell>
          <cell r="L21">
            <v>0</v>
          </cell>
          <cell r="P21">
            <v>0.16054075000000001</v>
          </cell>
          <cell r="R21">
            <v>-1.0000000022492017E-8</v>
          </cell>
          <cell r="T21">
            <v>-1.0000000022492017E-8</v>
          </cell>
          <cell r="V21">
            <v>-0.16054075000000001</v>
          </cell>
        </row>
        <row r="22">
          <cell r="B22">
            <v>8.2536150000000016E-2</v>
          </cell>
          <cell r="D22">
            <v>1.2227369999999994E-2</v>
          </cell>
          <cell r="F22">
            <v>-4.0651800000000085E-3</v>
          </cell>
          <cell r="H22">
            <v>0.19186919000000002</v>
          </cell>
          <cell r="J22">
            <v>2.7867099999999995E-3</v>
          </cell>
          <cell r="L22">
            <v>-1.5398219999999997E-2</v>
          </cell>
          <cell r="P22">
            <v>1.17473165</v>
          </cell>
          <cell r="R22">
            <v>-9.0000000008139125E-8</v>
          </cell>
          <cell r="T22">
            <v>-9.0000000008139125E-8</v>
          </cell>
          <cell r="V22">
            <v>-0.15213042000000004</v>
          </cell>
        </row>
        <row r="24">
          <cell r="B24">
            <v>1.5149529999999998E-2</v>
          </cell>
          <cell r="D24">
            <v>3.2224100000000019E-3</v>
          </cell>
          <cell r="F24">
            <v>7.6941000000000509E-4</v>
          </cell>
          <cell r="H24">
            <v>2.8470550000000001E-2</v>
          </cell>
          <cell r="J24">
            <v>7.88173E-3</v>
          </cell>
          <cell r="L24">
            <v>4.44839E-3</v>
          </cell>
          <cell r="P24">
            <v>0.22348297</v>
          </cell>
          <cell r="R24">
            <v>0</v>
          </cell>
          <cell r="T24">
            <v>0</v>
          </cell>
          <cell r="V24">
            <v>2.7825929999999999E-2</v>
          </cell>
        </row>
        <row r="25">
          <cell r="B25">
            <v>9.8098299999999986E-3</v>
          </cell>
          <cell r="D25">
            <v>-5.6575000000000028E-4</v>
          </cell>
          <cell r="F25">
            <v>1.752100000000003E-4</v>
          </cell>
          <cell r="H25">
            <v>1.7844349999999998E-2</v>
          </cell>
          <cell r="J25">
            <v>-1.6568199999999998E-3</v>
          </cell>
          <cell r="L25">
            <v>-2.8593099999999986E-3</v>
          </cell>
          <cell r="P25">
            <v>0.10029559</v>
          </cell>
          <cell r="R25">
            <v>-1.0000000008614229E-8</v>
          </cell>
          <cell r="T25">
            <v>-1.0000000008614229E-8</v>
          </cell>
          <cell r="V25">
            <v>-1.8059099999999995E-2</v>
          </cell>
        </row>
        <row r="26">
          <cell r="B26">
            <v>1.4644150000000002E-2</v>
          </cell>
          <cell r="D26">
            <v>2.3720599999999953E-3</v>
          </cell>
          <cell r="F26">
            <v>-3.0588400000000002E-3</v>
          </cell>
          <cell r="H26">
            <v>3.0813449999999999E-2</v>
          </cell>
          <cell r="J26">
            <v>3.2189699999999946E-3</v>
          </cell>
          <cell r="L26">
            <v>-1.3228139999999999E-2</v>
          </cell>
          <cell r="P26">
            <v>0.19781873</v>
          </cell>
          <cell r="R26">
            <v>-1.9999999989472883E-8</v>
          </cell>
          <cell r="T26">
            <v>-1.9999999989472883E-8</v>
          </cell>
          <cell r="V26">
            <v>-1.6615249999999998E-2</v>
          </cell>
        </row>
        <row r="27">
          <cell r="B27">
            <v>2.26443E-3</v>
          </cell>
          <cell r="D27">
            <v>1.1135999999999997E-3</v>
          </cell>
          <cell r="F27">
            <v>-5.9424E-4</v>
          </cell>
          <cell r="H27">
            <v>4.7051200000000001E-3</v>
          </cell>
          <cell r="J27">
            <v>2.0509399999999994E-3</v>
          </cell>
          <cell r="L27">
            <v>-1.0349300000000003E-3</v>
          </cell>
          <cell r="P27">
            <v>4.4026130000000004E-2</v>
          </cell>
          <cell r="R27">
            <v>-1.0000000001675335E-8</v>
          </cell>
          <cell r="T27">
            <v>-1.0000000001675335E-8</v>
          </cell>
          <cell r="V27">
            <v>-1.2154100000000008E-2</v>
          </cell>
        </row>
        <row r="28">
          <cell r="B28">
            <v>2.4731840000000001E-2</v>
          </cell>
          <cell r="D28">
            <v>-9.8203999999999982E-3</v>
          </cell>
          <cell r="F28">
            <v>-2.2822000000000814E-4</v>
          </cell>
          <cell r="H28">
            <v>-6.1692500000000003E-3</v>
          </cell>
          <cell r="J28">
            <v>3.6030600000000003E-2</v>
          </cell>
          <cell r="L28">
            <v>3.9672869999999999E-2</v>
          </cell>
          <cell r="P28">
            <v>0.19448710999999999</v>
          </cell>
          <cell r="R28">
            <v>1.0000000022492017E-8</v>
          </cell>
          <cell r="T28">
            <v>1.0000000022492017E-8</v>
          </cell>
          <cell r="V28">
            <v>-9.3308499999999989E-2</v>
          </cell>
        </row>
        <row r="29">
          <cell r="B29">
            <v>0.11216232000000001</v>
          </cell>
          <cell r="D29">
            <v>-7.7218900000000229E-3</v>
          </cell>
          <cell r="F29">
            <v>-3.1041270000000024E-2</v>
          </cell>
          <cell r="H29">
            <v>0.26103166999999999</v>
          </cell>
          <cell r="J29">
            <v>-5.0856239999999997E-2</v>
          </cell>
          <cell r="L29">
            <v>-5.7910619999999996E-2</v>
          </cell>
          <cell r="P29">
            <v>1.2555755799999999</v>
          </cell>
          <cell r="R29">
            <v>-2.9999999817675871E-8</v>
          </cell>
          <cell r="T29">
            <v>-2.9999999817675871E-8</v>
          </cell>
          <cell r="V29">
            <v>0.25497850000000022</v>
          </cell>
        </row>
        <row r="30">
          <cell r="B30">
            <v>0</v>
          </cell>
          <cell r="D30">
            <v>0</v>
          </cell>
          <cell r="F30">
            <v>0</v>
          </cell>
          <cell r="H30">
            <v>0</v>
          </cell>
          <cell r="J30">
            <v>0</v>
          </cell>
          <cell r="L30">
            <v>0</v>
          </cell>
          <cell r="P30">
            <v>0</v>
          </cell>
          <cell r="R30">
            <v>0</v>
          </cell>
          <cell r="T30">
            <v>0</v>
          </cell>
          <cell r="V30">
            <v>0</v>
          </cell>
        </row>
        <row r="31">
          <cell r="B31">
            <v>0</v>
          </cell>
          <cell r="D31">
            <v>0</v>
          </cell>
          <cell r="F31">
            <v>0</v>
          </cell>
          <cell r="H31">
            <v>0</v>
          </cell>
          <cell r="J31">
            <v>0</v>
          </cell>
          <cell r="L31">
            <v>0</v>
          </cell>
          <cell r="P31">
            <v>0</v>
          </cell>
          <cell r="R31">
            <v>0</v>
          </cell>
          <cell r="T31">
            <v>0</v>
          </cell>
          <cell r="V31">
            <v>0</v>
          </cell>
        </row>
        <row r="32">
          <cell r="B32">
            <v>0.17876210000000001</v>
          </cell>
          <cell r="D32">
            <v>-1.1399970000000025E-2</v>
          </cell>
          <cell r="F32">
            <v>-3.3977950000000028E-2</v>
          </cell>
          <cell r="H32">
            <v>0.33669589</v>
          </cell>
          <cell r="J32">
            <v>-3.3308199999999982E-3</v>
          </cell>
          <cell r="L32">
            <v>-3.0911739999999993E-2</v>
          </cell>
          <cell r="P32">
            <v>2.0156861099999999</v>
          </cell>
          <cell r="R32">
            <v>-5.9999999794946302E-8</v>
          </cell>
          <cell r="T32">
            <v>-5.9999999794946302E-8</v>
          </cell>
          <cell r="V32">
            <v>0.14266748000000024</v>
          </cell>
        </row>
        <row r="34">
          <cell r="B34">
            <v>0.82129984999999994</v>
          </cell>
          <cell r="D34">
            <v>-8.5349349999999879E-2</v>
          </cell>
          <cell r="F34">
            <v>-0.17801634999999993</v>
          </cell>
          <cell r="H34">
            <v>1.5005997099999999</v>
          </cell>
          <cell r="J34">
            <v>-2.8698699999999858E-2</v>
          </cell>
          <cell r="L34">
            <v>-0.14703270000000002</v>
          </cell>
          <cell r="P34">
            <v>11.095302090000001</v>
          </cell>
          <cell r="R34">
            <v>-2.2639000000000014</v>
          </cell>
          <cell r="T34">
            <v>-2.2639000000000014</v>
          </cell>
          <cell r="V34">
            <v>-3.4209000000000005</v>
          </cell>
        </row>
        <row r="35">
          <cell r="B35">
            <v>0.16139699999999998</v>
          </cell>
          <cell r="D35">
            <v>1.9700000000000273E-4</v>
          </cell>
          <cell r="F35">
            <v>3.6858000000000002E-2</v>
          </cell>
          <cell r="H35">
            <v>0.32489000000000001</v>
          </cell>
          <cell r="J35">
            <v>-1.7020000000000368E-3</v>
          </cell>
          <cell r="L35">
            <v>-1.3768000000000002E-2</v>
          </cell>
          <cell r="P35">
            <v>1.9391240000000001</v>
          </cell>
          <cell r="R35">
            <v>0</v>
          </cell>
          <cell r="T35">
            <v>0</v>
          </cell>
          <cell r="V35">
            <v>1.6836000000000073E-2</v>
          </cell>
        </row>
        <row r="36">
          <cell r="B36">
            <v>1.2439951</v>
          </cell>
          <cell r="D36">
            <v>-8.4324949999999912E-2</v>
          </cell>
          <cell r="F36">
            <v>-0.17920147999999997</v>
          </cell>
          <cell r="H36">
            <v>2.3540547899999997</v>
          </cell>
          <cell r="J36">
            <v>-3.0944809999999892E-2</v>
          </cell>
          <cell r="L36">
            <v>-0.20711066</v>
          </cell>
          <cell r="P36">
            <v>16.224843849999999</v>
          </cell>
          <cell r="R36">
            <v>-2.2639001500000013</v>
          </cell>
          <cell r="T36">
            <v>-2.2639001500000013</v>
          </cell>
          <cell r="V36">
            <v>-3.4135269400000001</v>
          </cell>
        </row>
        <row r="42">
          <cell r="B42">
            <v>-2.85308E-3</v>
          </cell>
          <cell r="D42">
            <v>1.8080000000000179E-5</v>
          </cell>
          <cell r="F42">
            <v>-1.8584999999999956E-4</v>
          </cell>
          <cell r="H42">
            <v>-6.0000000000000001E-3</v>
          </cell>
          <cell r="J42">
            <v>3.3000000000000043E-4</v>
          </cell>
          <cell r="L42">
            <v>3.2162999999999983E-4</v>
          </cell>
          <cell r="P42">
            <v>-3.5999999999999997E-2</v>
          </cell>
          <cell r="R42">
            <v>1.9799999999999957E-3</v>
          </cell>
          <cell r="T42">
            <v>1.9799999999999957E-3</v>
          </cell>
          <cell r="V42">
            <v>-1.7630100000000024E-3</v>
          </cell>
        </row>
        <row r="43">
          <cell r="B43">
            <v>-2.85308E-3</v>
          </cell>
          <cell r="D43">
            <v>1.8080000000000179E-5</v>
          </cell>
          <cell r="F43">
            <v>-1.8584999999999956E-4</v>
          </cell>
          <cell r="H43">
            <v>-6.0000000000000001E-3</v>
          </cell>
          <cell r="J43">
            <v>3.3000000000000043E-4</v>
          </cell>
          <cell r="L43">
            <v>3.2162999999999983E-4</v>
          </cell>
          <cell r="P43">
            <v>-3.5999999999999997E-2</v>
          </cell>
          <cell r="R43">
            <v>1.9799999999999957E-3</v>
          </cell>
          <cell r="T43">
            <v>1.9799999999999957E-3</v>
          </cell>
          <cell r="V43">
            <v>-1.7630100000000024E-3</v>
          </cell>
        </row>
        <row r="45">
          <cell r="B45">
            <v>1.2411420200000001</v>
          </cell>
          <cell r="D45">
            <v>-8.4306869999999909E-2</v>
          </cell>
          <cell r="F45">
            <v>-0.17938732999999996</v>
          </cell>
          <cell r="H45">
            <v>2.3480547899999999</v>
          </cell>
          <cell r="J45">
            <v>-3.0614809999999892E-2</v>
          </cell>
          <cell r="L45">
            <v>-0.20678903000000001</v>
          </cell>
          <cell r="P45">
            <v>16.188843849999998</v>
          </cell>
          <cell r="R45">
            <v>-2.2619201500000012</v>
          </cell>
          <cell r="T45">
            <v>-2.2619201500000012</v>
          </cell>
          <cell r="V45">
            <v>-3.41528995</v>
          </cell>
        </row>
      </sheetData>
      <sheetData sheetId="21" refreshError="1">
        <row r="12">
          <cell r="B12">
            <v>0.33246861000000005</v>
          </cell>
          <cell r="D12">
            <v>0.29467314000000006</v>
          </cell>
          <cell r="F12">
            <v>0.30227810000000005</v>
          </cell>
          <cell r="H12">
            <v>0.92067973999999997</v>
          </cell>
          <cell r="J12">
            <v>0.34078624000000018</v>
          </cell>
          <cell r="L12">
            <v>0.24564156000000031</v>
          </cell>
          <cell r="P12">
            <v>7.6454345200000002</v>
          </cell>
          <cell r="R12">
            <v>-4.9999999862659905E-8</v>
          </cell>
          <cell r="T12">
            <v>-4.9999999862659905E-8</v>
          </cell>
          <cell r="V12">
            <v>-0.17975966999999987</v>
          </cell>
        </row>
        <row r="13">
          <cell r="B13">
            <v>5.7416800000000018E-2</v>
          </cell>
          <cell r="D13">
            <v>0.16773573</v>
          </cell>
          <cell r="F13">
            <v>0.23035610000000001</v>
          </cell>
          <cell r="H13">
            <v>0.63542794999999996</v>
          </cell>
          <cell r="J13">
            <v>-0.18562360999999999</v>
          </cell>
          <cell r="L13">
            <v>-1.4593369999999981E-2</v>
          </cell>
          <cell r="P13">
            <v>3.1192032300000001</v>
          </cell>
          <cell r="R13">
            <v>1.0000000216781046E-8</v>
          </cell>
          <cell r="T13">
            <v>1.0000000216781046E-8</v>
          </cell>
          <cell r="V13">
            <v>0.60303858999999993</v>
          </cell>
        </row>
        <row r="14">
          <cell r="B14">
            <v>3.2773079999999954E-2</v>
          </cell>
          <cell r="D14">
            <v>3.239143000000004E-2</v>
          </cell>
          <cell r="F14">
            <v>5.5785960000000065E-2</v>
          </cell>
          <cell r="H14">
            <v>0.20417496999999998</v>
          </cell>
          <cell r="J14">
            <v>-7.2845939999999998E-2</v>
          </cell>
          <cell r="L14">
            <v>-0.11891708999999998</v>
          </cell>
          <cell r="P14">
            <v>0.81431666999999996</v>
          </cell>
          <cell r="R14">
            <v>1.004951850881371E-16</v>
          </cell>
          <cell r="T14">
            <v>1.004951850881371E-16</v>
          </cell>
          <cell r="V14">
            <v>-0.51209544999999979</v>
          </cell>
        </row>
        <row r="15">
          <cell r="B15">
            <v>9.0189879999999986E-2</v>
          </cell>
          <cell r="D15">
            <v>0.20012716000000003</v>
          </cell>
          <cell r="F15">
            <v>0.28614206000000009</v>
          </cell>
          <cell r="H15">
            <v>0.83960291999999992</v>
          </cell>
          <cell r="J15">
            <v>-0.25846954999999999</v>
          </cell>
          <cell r="L15">
            <v>-0.13351045999999994</v>
          </cell>
          <cell r="P15">
            <v>3.9335198999999998</v>
          </cell>
          <cell r="R15">
            <v>1.0000000317276232E-8</v>
          </cell>
          <cell r="T15">
            <v>1.0000000317276232E-8</v>
          </cell>
          <cell r="V15">
            <v>9.0943140000000144E-2</v>
          </cell>
        </row>
        <row r="16">
          <cell r="B16">
            <v>-1.0834699999999788E-3</v>
          </cell>
          <cell r="D16">
            <v>1.7606059999999982E-2</v>
          </cell>
          <cell r="F16">
            <v>1.1566859999999974E-2</v>
          </cell>
          <cell r="H16">
            <v>2.3624900000000004E-2</v>
          </cell>
          <cell r="J16">
            <v>9.4202799999999823E-3</v>
          </cell>
          <cell r="L16">
            <v>4.2847609999999994E-2</v>
          </cell>
          <cell r="P16">
            <v>0.20371099999999998</v>
          </cell>
          <cell r="R16">
            <v>9.9999999982058885E-9</v>
          </cell>
          <cell r="T16">
            <v>9.9999999982058885E-9</v>
          </cell>
          <cell r="V16">
            <v>2.6197640000000008E-2</v>
          </cell>
        </row>
        <row r="17">
          <cell r="B17">
            <v>0</v>
          </cell>
          <cell r="D17">
            <v>0</v>
          </cell>
          <cell r="F17">
            <v>7.8367809999999996E-2</v>
          </cell>
          <cell r="H17">
            <v>1.6039999999999999E-5</v>
          </cell>
          <cell r="J17">
            <v>-1.6039999999999999E-5</v>
          </cell>
          <cell r="L17">
            <v>0.16483397</v>
          </cell>
          <cell r="P17">
            <v>0</v>
          </cell>
          <cell r="R17">
            <v>0</v>
          </cell>
          <cell r="T17">
            <v>0</v>
          </cell>
          <cell r="V17">
            <v>0.54147305000000001</v>
          </cell>
        </row>
        <row r="18">
          <cell r="B18">
            <v>0.2174103800000001</v>
          </cell>
          <cell r="D18">
            <v>0.17263267999999998</v>
          </cell>
          <cell r="F18">
            <v>-1.4832430000000084E-2</v>
          </cell>
          <cell r="H18">
            <v>0.64576136000000006</v>
          </cell>
          <cell r="J18">
            <v>0.13488333999999996</v>
          </cell>
          <cell r="L18">
            <v>-0.14670082000000001</v>
          </cell>
          <cell r="P18">
            <v>4.6164669599999995</v>
          </cell>
          <cell r="R18">
            <v>-3.9999999423834254E-8</v>
          </cell>
          <cell r="T18">
            <v>-3.9999999423834254E-8</v>
          </cell>
          <cell r="V18">
            <v>-1.5015806699999994</v>
          </cell>
        </row>
        <row r="19">
          <cell r="B19">
            <v>1.728321E-2</v>
          </cell>
          <cell r="D19">
            <v>3.8350199999999997E-3</v>
          </cell>
          <cell r="F19">
            <v>2.6591299999999983E-3</v>
          </cell>
          <cell r="H19">
            <v>2.9225070000000002E-2</v>
          </cell>
          <cell r="J19">
            <v>1.2870919999999998E-2</v>
          </cell>
          <cell r="L19">
            <v>7.3809600000000006E-3</v>
          </cell>
          <cell r="P19">
            <v>0.2495281</v>
          </cell>
          <cell r="R19">
            <v>-2.0000000017228459E-8</v>
          </cell>
          <cell r="T19">
            <v>-2.0000000017228459E-8</v>
          </cell>
          <cell r="V19">
            <v>-4.912799000000001E-2</v>
          </cell>
        </row>
        <row r="20">
          <cell r="B20">
            <v>0.11297927999999999</v>
          </cell>
          <cell r="D20">
            <v>-0.11252928</v>
          </cell>
          <cell r="F20">
            <v>-0.12441885999999999</v>
          </cell>
          <cell r="H20">
            <v>0.11418552</v>
          </cell>
          <cell r="J20">
            <v>-9.0605519999999995E-2</v>
          </cell>
          <cell r="L20">
            <v>-0.11341129000000001</v>
          </cell>
          <cell r="P20">
            <v>4.9949999999999994E-2</v>
          </cell>
          <cell r="R20">
            <v>0</v>
          </cell>
          <cell r="T20">
            <v>0</v>
          </cell>
          <cell r="V20">
            <v>-1.606889999999991E-3</v>
          </cell>
        </row>
        <row r="21">
          <cell r="B21">
            <v>0.26983437999999998</v>
          </cell>
          <cell r="D21">
            <v>-7.7350260000000046E-2</v>
          </cell>
          <cell r="F21">
            <v>-0.26983437999999998</v>
          </cell>
          <cell r="H21">
            <v>0.26983413000000001</v>
          </cell>
          <cell r="J21">
            <v>0.11423448999999998</v>
          </cell>
          <cell r="L21">
            <v>-0.26983413000000001</v>
          </cell>
          <cell r="P21">
            <v>2.2964430899999995</v>
          </cell>
          <cell r="R21">
            <v>-2.9999999900942598E-8</v>
          </cell>
          <cell r="T21">
            <v>-2.9999999900942598E-8</v>
          </cell>
          <cell r="V21">
            <v>-2.2964430899999995</v>
          </cell>
        </row>
        <row r="22">
          <cell r="B22">
            <v>1.0390822700000002</v>
          </cell>
          <cell r="D22">
            <v>0.49899452000000005</v>
          </cell>
          <cell r="F22">
            <v>0.27192829000000013</v>
          </cell>
          <cell r="H22">
            <v>2.8429296800000001</v>
          </cell>
          <cell r="J22">
            <v>0.26310416000000014</v>
          </cell>
          <cell r="L22">
            <v>-0.20275259999999962</v>
          </cell>
          <cell r="P22">
            <v>18.995053570000003</v>
          </cell>
          <cell r="R22">
            <v>-1.1999999888918312E-7</v>
          </cell>
          <cell r="T22">
            <v>-1.1999999888918312E-7</v>
          </cell>
          <cell r="V22">
            <v>-3.3699044799999989</v>
          </cell>
        </row>
        <row r="24">
          <cell r="B24">
            <v>0.21337365999999997</v>
          </cell>
          <cell r="D24">
            <v>4.9426360000000016E-2</v>
          </cell>
          <cell r="F24">
            <v>1.5246540000000006E-2</v>
          </cell>
          <cell r="H24">
            <v>0.40099364999999998</v>
          </cell>
          <cell r="J24">
            <v>0.11900476000000007</v>
          </cell>
          <cell r="L24">
            <v>7.0988680000000096E-2</v>
          </cell>
          <cell r="P24">
            <v>3.1967953399999995</v>
          </cell>
          <cell r="R24">
            <v>9.9999999392252903E-9</v>
          </cell>
          <cell r="T24">
            <v>9.9999999392252903E-9</v>
          </cell>
          <cell r="V24">
            <v>0.34276661000000069</v>
          </cell>
        </row>
        <row r="25">
          <cell r="B25">
            <v>0.30916661000000001</v>
          </cell>
          <cell r="D25">
            <v>-0.1449529</v>
          </cell>
          <cell r="F25">
            <v>-6.9585770000000047E-2</v>
          </cell>
          <cell r="H25">
            <v>0.42232887999999996</v>
          </cell>
          <cell r="J25">
            <v>-0.13477030999999995</v>
          </cell>
          <cell r="L25">
            <v>-0.10627557999999999</v>
          </cell>
          <cell r="P25">
            <v>1.7816707700000003</v>
          </cell>
          <cell r="R25">
            <v>-6.9388939039072284E-17</v>
          </cell>
          <cell r="T25">
            <v>-6.9388939039072284E-17</v>
          </cell>
          <cell r="V25">
            <v>-0.23741028999999989</v>
          </cell>
        </row>
        <row r="26">
          <cell r="B26">
            <v>0.20625565999999998</v>
          </cell>
          <cell r="D26">
            <v>3.7151390000000013E-2</v>
          </cell>
          <cell r="F26">
            <v>-3.927321999999997E-2</v>
          </cell>
          <cell r="H26">
            <v>0.43399225999999996</v>
          </cell>
          <cell r="J26">
            <v>5.2821840000000043E-2</v>
          </cell>
          <cell r="L26">
            <v>-0.18236453999999991</v>
          </cell>
          <cell r="P26">
            <v>2.8296832300000001</v>
          </cell>
          <cell r="R26">
            <v>0</v>
          </cell>
          <cell r="T26">
            <v>0</v>
          </cell>
          <cell r="V26">
            <v>-0.2774884700000001</v>
          </cell>
        </row>
        <row r="27">
          <cell r="B27">
            <v>3.1893440000000002E-2</v>
          </cell>
          <cell r="D27">
            <v>1.6427360000000002E-2</v>
          </cell>
          <cell r="F27">
            <v>-1.1022230000000006E-2</v>
          </cell>
          <cell r="H27">
            <v>6.6269319999999993E-2</v>
          </cell>
          <cell r="J27">
            <v>3.0372280000000008E-2</v>
          </cell>
          <cell r="L27">
            <v>-1.3789529999999998E-2</v>
          </cell>
          <cell r="P27">
            <v>0.62976851</v>
          </cell>
          <cell r="R27">
            <v>1.0000000015553123E-8</v>
          </cell>
          <cell r="T27">
            <v>1.0000000015553123E-8</v>
          </cell>
          <cell r="V27">
            <v>-0.18086673000000003</v>
          </cell>
        </row>
        <row r="28">
          <cell r="B28">
            <v>1.1283357599999999</v>
          </cell>
          <cell r="D28">
            <v>-0.92063607000000003</v>
          </cell>
          <cell r="F28">
            <v>-0.77114604999999992</v>
          </cell>
          <cell r="H28">
            <v>0.69310913000000007</v>
          </cell>
          <cell r="J28">
            <v>-0.27699323000000009</v>
          </cell>
          <cell r="L28">
            <v>-0.21412432000000003</v>
          </cell>
          <cell r="P28">
            <v>2.7820266600000005</v>
          </cell>
          <cell r="R28">
            <v>-2.9999999956453749E-8</v>
          </cell>
          <cell r="T28">
            <v>-2.9999999956453749E-8</v>
          </cell>
          <cell r="V28">
            <v>-1.2180757800000008</v>
          </cell>
        </row>
        <row r="29">
          <cell r="B29">
            <v>1.1221666500000016</v>
          </cell>
          <cell r="D29">
            <v>0.21044563999999849</v>
          </cell>
          <cell r="F29">
            <v>7.2585749999998242E-2</v>
          </cell>
          <cell r="H29">
            <v>2.3740991000000009</v>
          </cell>
          <cell r="J29">
            <v>0.30764366999999904</v>
          </cell>
          <cell r="L29">
            <v>0.2015198799999989</v>
          </cell>
          <cell r="P29">
            <v>16.02057288</v>
          </cell>
          <cell r="R29">
            <v>-2.0000000766629E-8</v>
          </cell>
          <cell r="T29">
            <v>-2.0000000766629E-8</v>
          </cell>
          <cell r="V29">
            <v>-0.78122819999999926</v>
          </cell>
        </row>
        <row r="30">
          <cell r="B30">
            <v>0</v>
          </cell>
          <cell r="D30">
            <v>0</v>
          </cell>
          <cell r="F30">
            <v>0</v>
          </cell>
          <cell r="H30">
            <v>0</v>
          </cell>
          <cell r="J30">
            <v>0</v>
          </cell>
          <cell r="L30">
            <v>0</v>
          </cell>
          <cell r="P30">
            <v>0</v>
          </cell>
          <cell r="R30">
            <v>0</v>
          </cell>
          <cell r="T30">
            <v>0</v>
          </cell>
          <cell r="V30">
            <v>0</v>
          </cell>
        </row>
        <row r="31">
          <cell r="B31">
            <v>1.8070130000000004E-2</v>
          </cell>
          <cell r="D31">
            <v>-1.8070130000000004E-2</v>
          </cell>
          <cell r="F31">
            <v>-3.3508000000000079E-3</v>
          </cell>
          <cell r="H31">
            <v>-1.2374999999999999E-3</v>
          </cell>
          <cell r="J31">
            <v>1.2374999999999999E-3</v>
          </cell>
          <cell r="L31">
            <v>-1.9835430000000001E-2</v>
          </cell>
          <cell r="P31">
            <v>0</v>
          </cell>
          <cell r="R31">
            <v>0</v>
          </cell>
          <cell r="T31">
            <v>0</v>
          </cell>
          <cell r="V31">
            <v>-4.06253E-3</v>
          </cell>
        </row>
        <row r="32">
          <cell r="B32">
            <v>3.0292619100000016</v>
          </cell>
          <cell r="D32">
            <v>-0.77020835000000154</v>
          </cell>
          <cell r="F32">
            <v>-0.80654578000000166</v>
          </cell>
          <cell r="H32">
            <v>4.3895548400000006</v>
          </cell>
          <cell r="J32">
            <v>9.9316509999999136E-2</v>
          </cell>
          <cell r="L32">
            <v>-0.26388084000000095</v>
          </cell>
          <cell r="P32">
            <v>27.240517390000001</v>
          </cell>
          <cell r="R32">
            <v>-3.0000000837693275E-8</v>
          </cell>
          <cell r="T32">
            <v>-3.0000000837693275E-8</v>
          </cell>
          <cell r="V32">
            <v>-2.3563653899999992</v>
          </cell>
        </row>
        <row r="34">
          <cell r="B34">
            <v>4.650390370000002</v>
          </cell>
          <cell r="D34">
            <v>0.40494370999999857</v>
          </cell>
          <cell r="F34">
            <v>0.13352080999999807</v>
          </cell>
          <cell r="H34">
            <v>9.4363073500000016</v>
          </cell>
          <cell r="J34">
            <v>0.67436080999999914</v>
          </cell>
          <cell r="L34">
            <v>0.19300634999999886</v>
          </cell>
          <cell r="P34">
            <v>65.993992980000002</v>
          </cell>
          <cell r="R34">
            <v>-5.3299999999999965</v>
          </cell>
          <cell r="T34">
            <v>-5.3299999999999965</v>
          </cell>
          <cell r="V34">
            <v>-10.04510891999999</v>
          </cell>
        </row>
        <row r="35">
          <cell r="B35">
            <v>2.4366896599999999</v>
          </cell>
          <cell r="D35">
            <v>-0.79514166000000019</v>
          </cell>
          <cell r="F35">
            <v>-1.0300206599999999</v>
          </cell>
          <cell r="H35">
            <v>4.5810383300000002</v>
          </cell>
          <cell r="J35">
            <v>-1.2979423300000001</v>
          </cell>
          <cell r="L35">
            <v>-1.4671623300000001</v>
          </cell>
          <cell r="P35">
            <v>27.308562999999999</v>
          </cell>
          <cell r="R35">
            <v>-7.61</v>
          </cell>
          <cell r="T35">
            <v>-7.61</v>
          </cell>
          <cell r="V35">
            <v>-7.0568589999999993</v>
          </cell>
        </row>
        <row r="36">
          <cell r="B36">
            <v>11.155424210000005</v>
          </cell>
          <cell r="D36">
            <v>-0.66141178000000322</v>
          </cell>
          <cell r="F36">
            <v>-1.4311173400000035</v>
          </cell>
          <cell r="H36">
            <v>21.249830200000005</v>
          </cell>
          <cell r="J36">
            <v>-0.26116085000000178</v>
          </cell>
          <cell r="L36">
            <v>-1.7407894200000018</v>
          </cell>
          <cell r="P36">
            <v>139.53812694000001</v>
          </cell>
          <cell r="R36">
            <v>-12.940000149999996</v>
          </cell>
          <cell r="T36">
            <v>-12.940000149999996</v>
          </cell>
          <cell r="V36">
            <v>-22.828237789999989</v>
          </cell>
        </row>
        <row r="38">
          <cell r="B38">
            <v>0</v>
          </cell>
          <cell r="D38">
            <v>0</v>
          </cell>
          <cell r="F38">
            <v>0</v>
          </cell>
          <cell r="H38">
            <v>0</v>
          </cell>
          <cell r="J38">
            <v>0</v>
          </cell>
          <cell r="L38">
            <v>0</v>
          </cell>
          <cell r="P38">
            <v>0</v>
          </cell>
          <cell r="R38">
            <v>0</v>
          </cell>
          <cell r="T38">
            <v>0</v>
          </cell>
          <cell r="V38">
            <v>0</v>
          </cell>
        </row>
        <row r="39">
          <cell r="B39">
            <v>0</v>
          </cell>
          <cell r="D39">
            <v>0</v>
          </cell>
          <cell r="F39">
            <v>0</v>
          </cell>
          <cell r="H39">
            <v>0</v>
          </cell>
          <cell r="J39">
            <v>0</v>
          </cell>
          <cell r="L39">
            <v>0</v>
          </cell>
          <cell r="P39">
            <v>0</v>
          </cell>
          <cell r="R39">
            <v>0</v>
          </cell>
          <cell r="T39">
            <v>0</v>
          </cell>
          <cell r="V39">
            <v>0</v>
          </cell>
        </row>
        <row r="40">
          <cell r="B40">
            <v>-0.28109641999999996</v>
          </cell>
          <cell r="D40">
            <v>4.7560009999999958E-2</v>
          </cell>
          <cell r="F40">
            <v>0.10726124999999997</v>
          </cell>
          <cell r="H40">
            <v>-0.56219284999999997</v>
          </cell>
          <cell r="J40">
            <v>9.5120019999999972E-2</v>
          </cell>
          <cell r="L40">
            <v>9.3629529999999961E-2</v>
          </cell>
          <cell r="P40">
            <v>-2.8024369999999998</v>
          </cell>
          <cell r="R40">
            <v>0</v>
          </cell>
          <cell r="T40">
            <v>0</v>
          </cell>
          <cell r="V40">
            <v>-0.57072011000000078</v>
          </cell>
        </row>
        <row r="41">
          <cell r="B41">
            <v>3.4995389999999987E-2</v>
          </cell>
          <cell r="D41">
            <v>3.3795000000000699E-4</v>
          </cell>
          <cell r="F41">
            <v>-7.7249599999999891E-3</v>
          </cell>
          <cell r="H41">
            <v>7.1171289999999998E-2</v>
          </cell>
          <cell r="J41">
            <v>-5.0461999999999729E-4</v>
          </cell>
          <cell r="L41">
            <v>-1.6512719999999995E-2</v>
          </cell>
          <cell r="P41">
            <v>0.51100000000000001</v>
          </cell>
          <cell r="R41">
            <v>0</v>
          </cell>
          <cell r="T41">
            <v>0</v>
          </cell>
          <cell r="V41">
            <v>-5.1240860000000027E-2</v>
          </cell>
        </row>
        <row r="42">
          <cell r="B42">
            <v>-5.2794650000000068E-2</v>
          </cell>
          <cell r="D42">
            <v>4.7869700000000188E-3</v>
          </cell>
          <cell r="F42">
            <v>0.31070633000000031</v>
          </cell>
          <cell r="H42">
            <v>-0.12835547000000003</v>
          </cell>
          <cell r="J42">
            <v>3.2340129999999939E-2</v>
          </cell>
          <cell r="L42">
            <v>0.37178880999999964</v>
          </cell>
          <cell r="P42">
            <v>-3.1999999999999806E-2</v>
          </cell>
          <cell r="R42">
            <v>-0.50209199999999998</v>
          </cell>
          <cell r="T42">
            <v>-0.50209199999999998</v>
          </cell>
          <cell r="V42">
            <v>-0.21357469999999629</v>
          </cell>
        </row>
        <row r="43">
          <cell r="B43">
            <v>-0.29889568</v>
          </cell>
          <cell r="D43">
            <v>5.2684929999999984E-2</v>
          </cell>
          <cell r="F43">
            <v>0.41024262000000034</v>
          </cell>
          <cell r="H43">
            <v>-0.61937703</v>
          </cell>
          <cell r="J43">
            <v>0.1269555299999999</v>
          </cell>
          <cell r="L43">
            <v>0.44890561999999962</v>
          </cell>
          <cell r="P43">
            <v>-2.3234369999999993</v>
          </cell>
          <cell r="R43">
            <v>-0.50209199999999998</v>
          </cell>
          <cell r="T43">
            <v>-0.50209199999999998</v>
          </cell>
          <cell r="V43">
            <v>-0.83553566999999707</v>
          </cell>
        </row>
        <row r="45">
          <cell r="B45">
            <v>10.856528530000006</v>
          </cell>
          <cell r="D45">
            <v>-0.60872685000000326</v>
          </cell>
          <cell r="F45">
            <v>-1.0208747200000032</v>
          </cell>
          <cell r="H45">
            <v>20.630453170000003</v>
          </cell>
          <cell r="J45">
            <v>-0.13420532000000185</v>
          </cell>
          <cell r="L45">
            <v>-1.2918838000000024</v>
          </cell>
          <cell r="P45">
            <v>137.21468994</v>
          </cell>
          <cell r="R45">
            <v>-13.442092149999997</v>
          </cell>
          <cell r="T45">
            <v>-13.442092149999997</v>
          </cell>
          <cell r="V45">
            <v>-23.663773459999987</v>
          </cell>
        </row>
      </sheetData>
      <sheetData sheetId="22" refreshError="1">
        <row r="13">
          <cell r="B13">
            <v>0.52491163000000052</v>
          </cell>
          <cell r="D13">
            <v>1.4055643699999991</v>
          </cell>
          <cell r="F13">
            <v>-2.3613567500000019</v>
          </cell>
          <cell r="H13">
            <v>0.45737510000000015</v>
          </cell>
          <cell r="J13">
            <v>3.4035769</v>
          </cell>
          <cell r="L13">
            <v>1.8205509699999998</v>
          </cell>
          <cell r="T13">
            <v>29.183721999999996</v>
          </cell>
          <cell r="V13">
            <v>-6.0179990000000014</v>
          </cell>
          <cell r="X13">
            <v>-6.0179990000000014</v>
          </cell>
          <cell r="Z13">
            <v>-5.3080988099999917</v>
          </cell>
        </row>
        <row r="14">
          <cell r="B14">
            <v>2.6625879199999996</v>
          </cell>
          <cell r="D14">
            <v>-0.60888891999999961</v>
          </cell>
          <cell r="F14">
            <v>0.80367369999999949</v>
          </cell>
          <cell r="H14">
            <v>5.1996905499999997</v>
          </cell>
          <cell r="J14">
            <v>-1.0922925499999996</v>
          </cell>
          <cell r="L14">
            <v>-0.1971205200000003</v>
          </cell>
          <cell r="T14">
            <v>23.956392000000001</v>
          </cell>
          <cell r="V14">
            <v>0.68800000000000061</v>
          </cell>
          <cell r="X14">
            <v>0.68800000000000061</v>
          </cell>
          <cell r="Z14">
            <v>0.579660339999997</v>
          </cell>
        </row>
        <row r="15">
          <cell r="B15">
            <v>3.1874995500000001</v>
          </cell>
          <cell r="D15">
            <v>0.79667544999999951</v>
          </cell>
          <cell r="F15">
            <v>-1.5576830500000023</v>
          </cell>
          <cell r="H15">
            <v>5.6570656499999998</v>
          </cell>
          <cell r="J15">
            <v>2.3112843500000002</v>
          </cell>
          <cell r="L15">
            <v>1.6234304499999994</v>
          </cell>
          <cell r="T15">
            <v>53.140113999999997</v>
          </cell>
          <cell r="V15">
            <v>-5.3299990000000008</v>
          </cell>
          <cell r="X15">
            <v>-5.3299990000000008</v>
          </cell>
          <cell r="Z15">
            <v>-4.7284384699999951</v>
          </cell>
        </row>
        <row r="18">
          <cell r="B18">
            <v>0.10861367</v>
          </cell>
          <cell r="D18">
            <v>-2.5613669999999991E-2</v>
          </cell>
          <cell r="F18">
            <v>-3.7716169999999993E-2</v>
          </cell>
          <cell r="H18">
            <v>0.19548338000000001</v>
          </cell>
          <cell r="J18">
            <v>-4.9483380000000007E-2</v>
          </cell>
          <cell r="L18">
            <v>0.13191416999999997</v>
          </cell>
          <cell r="T18">
            <v>3.5939999999999999</v>
          </cell>
          <cell r="V18">
            <v>0</v>
          </cell>
          <cell r="X18">
            <v>0</v>
          </cell>
          <cell r="Z18">
            <v>-0.77204782999999999</v>
          </cell>
        </row>
        <row r="20">
          <cell r="B20">
            <v>1.9297330000000001E-2</v>
          </cell>
          <cell r="D20">
            <v>4.7029900000000006E-3</v>
          </cell>
          <cell r="F20">
            <v>0.11170267</v>
          </cell>
          <cell r="H20">
            <v>1.9297330000000001E-2</v>
          </cell>
          <cell r="J20">
            <v>1.1703150000000002E-2</v>
          </cell>
          <cell r="L20">
            <v>0.27170267000000003</v>
          </cell>
          <cell r="T20">
            <v>0.51501247999999999</v>
          </cell>
          <cell r="V20">
            <v>0</v>
          </cell>
          <cell r="X20">
            <v>0</v>
          </cell>
          <cell r="Z20">
            <v>-1.2954529999999964E-2</v>
          </cell>
        </row>
        <row r="21">
          <cell r="B21">
            <v>0.127911</v>
          </cell>
          <cell r="D21">
            <v>-2.0910679999999991E-2</v>
          </cell>
          <cell r="F21">
            <v>7.3986500000000011E-2</v>
          </cell>
          <cell r="H21">
            <v>0.21478071000000001</v>
          </cell>
          <cell r="J21">
            <v>-3.7780230000000005E-2</v>
          </cell>
          <cell r="L21">
            <v>0.40361683999999998</v>
          </cell>
          <cell r="T21">
            <v>4.1090124799999996</v>
          </cell>
          <cell r="V21">
            <v>0</v>
          </cell>
          <cell r="X21">
            <v>0</v>
          </cell>
          <cell r="Z21">
            <v>-0.78500236000000001</v>
          </cell>
        </row>
        <row r="24">
          <cell r="B24">
            <v>9.1219459999999988E-2</v>
          </cell>
          <cell r="D24">
            <v>2.9210540000000021E-2</v>
          </cell>
          <cell r="F24">
            <v>0.14887983999999996</v>
          </cell>
          <cell r="H24">
            <v>0.13782879999999997</v>
          </cell>
          <cell r="J24">
            <v>0.10303120000000002</v>
          </cell>
          <cell r="L24">
            <v>0.23467561000000006</v>
          </cell>
          <cell r="T24">
            <v>1.5791570000000001</v>
          </cell>
          <cell r="V24">
            <v>0</v>
          </cell>
          <cell r="X24">
            <v>0</v>
          </cell>
          <cell r="Z24">
            <v>-2.6296490000000117E-2</v>
          </cell>
        </row>
        <row r="25">
          <cell r="B25">
            <v>7.5470870000000009E-2</v>
          </cell>
          <cell r="D25">
            <v>-4.4291870000000004E-2</v>
          </cell>
          <cell r="F25">
            <v>-6.1557659999999979E-2</v>
          </cell>
          <cell r="H25">
            <v>-2.3927859999999995E-2</v>
          </cell>
          <cell r="J25">
            <v>8.6285859999999992E-2</v>
          </cell>
          <cell r="L25">
            <v>0.12474481000000001</v>
          </cell>
          <cell r="T25">
            <v>0.37415799999999999</v>
          </cell>
          <cell r="V25">
            <v>0</v>
          </cell>
          <cell r="X25">
            <v>0</v>
          </cell>
          <cell r="Z25">
            <v>0.30838880000000041</v>
          </cell>
        </row>
        <row r="26">
          <cell r="B26">
            <v>0.18774574999999971</v>
          </cell>
          <cell r="D26">
            <v>2.8192500000002937E-3</v>
          </cell>
          <cell r="F26">
            <v>0.27466566000000026</v>
          </cell>
          <cell r="H26">
            <v>0.57026430999999989</v>
          </cell>
          <cell r="J26">
            <v>-0.18913430999999981</v>
          </cell>
          <cell r="L26">
            <v>-1.507760999999988E-2</v>
          </cell>
          <cell r="T26">
            <v>2.2866710000000001</v>
          </cell>
          <cell r="V26">
            <v>0</v>
          </cell>
          <cell r="X26">
            <v>0</v>
          </cell>
          <cell r="Z26">
            <v>-1.5633337400000007</v>
          </cell>
        </row>
        <row r="27">
          <cell r="B27">
            <v>0.13092842000000002</v>
          </cell>
          <cell r="D27">
            <v>-2.4897420000000017E-2</v>
          </cell>
          <cell r="F27">
            <v>0.10038332999999999</v>
          </cell>
          <cell r="H27">
            <v>0.1581167</v>
          </cell>
          <cell r="J27">
            <v>5.3945299999999981E-2</v>
          </cell>
          <cell r="L27">
            <v>0.12428301000000003</v>
          </cell>
          <cell r="T27">
            <v>1.272365</v>
          </cell>
          <cell r="V27">
            <v>0</v>
          </cell>
          <cell r="X27">
            <v>0</v>
          </cell>
          <cell r="Z27">
            <v>-0.35939276999999992</v>
          </cell>
        </row>
        <row r="29">
          <cell r="B29">
            <v>0.48536449999999975</v>
          </cell>
          <cell r="D29">
            <v>-3.7159499999999707E-2</v>
          </cell>
          <cell r="F29">
            <v>0.46237117000000022</v>
          </cell>
          <cell r="H29">
            <v>0.84228194999999983</v>
          </cell>
          <cell r="J29">
            <v>5.4128050000000184E-2</v>
          </cell>
          <cell r="L29">
            <v>0.46862582000000025</v>
          </cell>
          <cell r="T29">
            <v>5.5123509999999998</v>
          </cell>
          <cell r="V29">
            <v>0</v>
          </cell>
          <cell r="X29">
            <v>0</v>
          </cell>
          <cell r="Z29">
            <v>-1.6406342000000003</v>
          </cell>
        </row>
        <row r="31">
          <cell r="B31">
            <v>-5.6623759999997803E-2</v>
          </cell>
          <cell r="D31">
            <v>0.17201151999999864</v>
          </cell>
          <cell r="F31">
            <v>0.16068527000000021</v>
          </cell>
          <cell r="H31">
            <v>-2.5899999980261157E-6</v>
          </cell>
          <cell r="J31">
            <v>0.23077826999999873</v>
          </cell>
          <cell r="L31">
            <v>0.2237148699999989</v>
          </cell>
          <cell r="T31">
            <v>1.3846505000000042</v>
          </cell>
          <cell r="V31">
            <v>-9.9999999544908569E-7</v>
          </cell>
          <cell r="X31">
            <v>-9.9999999544908569E-7</v>
          </cell>
          <cell r="Z31">
            <v>-1.3841620999999944</v>
          </cell>
        </row>
        <row r="32">
          <cell r="B32">
            <v>0.92782307999999991</v>
          </cell>
          <cell r="D32">
            <v>-0.50567307999999989</v>
          </cell>
          <cell r="F32">
            <v>0.99417692000000002</v>
          </cell>
          <cell r="H32">
            <v>2.7653496300000002</v>
          </cell>
          <cell r="J32">
            <v>-1.8840496299999998</v>
          </cell>
          <cell r="L32">
            <v>-2.5263496299999999</v>
          </cell>
          <cell r="T32">
            <v>2.1068720000000001</v>
          </cell>
          <cell r="V32">
            <v>-2.4980018054066022E-16</v>
          </cell>
          <cell r="X32">
            <v>-2.4980018054066022E-16</v>
          </cell>
          <cell r="Z32">
            <v>-1.5068717900000004</v>
          </cell>
        </row>
        <row r="33">
          <cell r="B33">
            <v>-2.1583999999999999E-2</v>
          </cell>
          <cell r="D33">
            <v>0</v>
          </cell>
          <cell r="F33">
            <v>-1.6000000000002124E-5</v>
          </cell>
          <cell r="H33">
            <v>-4.3167999999999998E-2</v>
          </cell>
          <cell r="J33">
            <v>0</v>
          </cell>
          <cell r="L33">
            <v>-3.2000000000004247E-5</v>
          </cell>
          <cell r="T33">
            <v>-0.25900699999999999</v>
          </cell>
          <cell r="V33">
            <v>0</v>
          </cell>
          <cell r="X33">
            <v>0</v>
          </cell>
          <cell r="Z33">
            <v>0</v>
          </cell>
        </row>
        <row r="34">
          <cell r="B34">
            <v>4.6503903700000011</v>
          </cell>
          <cell r="D34">
            <v>0.40494370999999862</v>
          </cell>
          <cell r="F34">
            <v>0.13352080999999805</v>
          </cell>
          <cell r="H34">
            <v>9.4363073500000034</v>
          </cell>
          <cell r="J34">
            <v>0.67436080999999914</v>
          </cell>
          <cell r="L34">
            <v>0.19300634999999877</v>
          </cell>
          <cell r="T34">
            <v>65.993992980000002</v>
          </cell>
          <cell r="V34">
            <v>-5.3299999999999965</v>
          </cell>
          <cell r="X34">
            <v>-5.3299999999999965</v>
          </cell>
          <cell r="Z34">
            <v>-10.04510891999999</v>
          </cell>
        </row>
        <row r="38">
          <cell r="B38">
            <v>2.5856921900000018</v>
          </cell>
          <cell r="D38">
            <v>0.24422580999999832</v>
          </cell>
          <cell r="F38">
            <v>0.25918253999999852</v>
          </cell>
          <cell r="H38">
            <v>5.1928491300000017</v>
          </cell>
          <cell r="J38">
            <v>0.46698686999999861</v>
          </cell>
          <cell r="L38">
            <v>0.40037272999999907</v>
          </cell>
          <cell r="T38">
            <v>33.414999999999999</v>
          </cell>
          <cell r="V38">
            <v>0.54400000000000404</v>
          </cell>
          <cell r="X38">
            <v>0.54400000000000404</v>
          </cell>
          <cell r="Z38">
            <v>-2.4363541199999901</v>
          </cell>
        </row>
        <row r="39">
          <cell r="B39">
            <v>0.26412922</v>
          </cell>
          <cell r="D39">
            <v>0.10250335999999997</v>
          </cell>
          <cell r="F39">
            <v>-4.1996640000000009E-2</v>
          </cell>
          <cell r="H39">
            <v>0.59825843000000001</v>
          </cell>
          <cell r="J39">
            <v>0.13500672</v>
          </cell>
          <cell r="L39">
            <v>-0.13599328000000002</v>
          </cell>
          <cell r="T39">
            <v>4.3996908899999996</v>
          </cell>
          <cell r="V39">
            <v>-9.9999999999766942E-5</v>
          </cell>
          <cell r="X39">
            <v>-9.9999999999766942E-5</v>
          </cell>
          <cell r="Z39">
            <v>-0.27609999999999957</v>
          </cell>
        </row>
        <row r="40">
          <cell r="B40">
            <v>0.97926911000000005</v>
          </cell>
          <cell r="D40">
            <v>0.14356389000000014</v>
          </cell>
          <cell r="F40">
            <v>9.4351259999999493E-2</v>
          </cell>
          <cell r="H40">
            <v>2.14460008</v>
          </cell>
          <cell r="J40">
            <v>0.10106592000000036</v>
          </cell>
          <cell r="L40">
            <v>7.5659599999999827E-2</v>
          </cell>
          <cell r="T40">
            <v>17.084</v>
          </cell>
          <cell r="V40">
            <v>-3.6099999999999994</v>
          </cell>
          <cell r="X40">
            <v>-3.6099999999999994</v>
          </cell>
          <cell r="Z40">
            <v>-3.9117548000000006</v>
          </cell>
        </row>
        <row r="41">
          <cell r="B41">
            <v>0.82129984999999994</v>
          </cell>
          <cell r="D41">
            <v>-8.5349349999999879E-2</v>
          </cell>
          <cell r="F41">
            <v>-0.17801634999999993</v>
          </cell>
          <cell r="H41">
            <v>1.5005997099999999</v>
          </cell>
          <cell r="J41">
            <v>-2.8698699999999858E-2</v>
          </cell>
          <cell r="L41">
            <v>-0.14703270000000002</v>
          </cell>
          <cell r="T41">
            <v>11.095302090000001</v>
          </cell>
          <cell r="V41">
            <v>-2.2639000000000014</v>
          </cell>
          <cell r="X41">
            <v>-2.2639000000000014</v>
          </cell>
          <cell r="Z41">
            <v>-3.4209000000000005</v>
          </cell>
        </row>
        <row r="44">
          <cell r="B44">
            <v>4.650390370000002</v>
          </cell>
          <cell r="D44">
            <v>0.40494370999999857</v>
          </cell>
          <cell r="F44">
            <v>0.13352080999999805</v>
          </cell>
          <cell r="H44">
            <v>9.4363073500000016</v>
          </cell>
          <cell r="J44">
            <v>0.67436080999999914</v>
          </cell>
          <cell r="L44">
            <v>0.19300634999999888</v>
          </cell>
          <cell r="T44">
            <v>65.993992980000002</v>
          </cell>
          <cell r="V44">
            <v>-5.3299999999999965</v>
          </cell>
          <cell r="X44">
            <v>-5.3299999999999965</v>
          </cell>
          <cell r="Z44">
            <v>-10.04510891999999</v>
          </cell>
        </row>
      </sheetData>
      <sheetData sheetId="23" refreshError="1"/>
      <sheetData sheetId="24"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ata"/>
      <sheetName val="P&amp;L"/>
      <sheetName val="BS"/>
      <sheetName val="CF"/>
      <sheetName val="RETRIEVE"/>
      <sheetName val="ROE Tree"/>
      <sheetName val="Blnk Type Charts"/>
      <sheetName val="Multiple Company Charts"/>
      <sheetName val="IncStmtDtl"/>
      <sheetName val="PositionIDs"/>
      <sheetName val="Central Charts"/>
      <sheetName val="Ind Bar Chart Inputs"/>
      <sheetName val="Transmission Fully Allocated"/>
      <sheetName val="TO Fully Allocated"/>
      <sheetName val="ETO Fully All"/>
      <sheetName val="ETO Cont"/>
      <sheetName val="ETO Alls"/>
      <sheetName val="GTO Fully All "/>
      <sheetName val="GTO Cont "/>
      <sheetName val="GTO Alls"/>
      <sheetName val="SO Fully Allocated "/>
      <sheetName val="ESO Fully All "/>
      <sheetName val="ESO Cont"/>
      <sheetName val="ESO Alls"/>
      <sheetName val="GSO Fully All "/>
      <sheetName val="GSO Cont "/>
      <sheetName val="GSO Alls"/>
      <sheetName val="Total Alls"/>
      <sheetName val="IS total"/>
    </sheetNames>
    <sheetDataSet>
      <sheetData sheetId="0" refreshError="1"/>
      <sheetData sheetId="1" refreshError="1"/>
      <sheetData sheetId="2" refreshError="1">
        <row r="10">
          <cell r="D10">
            <v>125.85734097999999</v>
          </cell>
          <cell r="F10">
            <v>-0.48541031999999973</v>
          </cell>
          <cell r="H10">
            <v>-29.945950979999992</v>
          </cell>
          <cell r="L10">
            <v>0</v>
          </cell>
          <cell r="N10">
            <v>125.85734097999999</v>
          </cell>
          <cell r="P10">
            <v>125.37193065999999</v>
          </cell>
          <cell r="R10">
            <v>95.911389999999997</v>
          </cell>
        </row>
        <row r="11">
          <cell r="D11">
            <v>1.35886503</v>
          </cell>
          <cell r="F11">
            <v>3.7902009699999994</v>
          </cell>
          <cell r="H11">
            <v>94.721676970000004</v>
          </cell>
          <cell r="L11">
            <v>0</v>
          </cell>
          <cell r="N11">
            <v>1.6212850000000001</v>
          </cell>
          <cell r="P11">
            <v>5.1490659999999995</v>
          </cell>
          <cell r="R11">
            <v>96.080542000000008</v>
          </cell>
        </row>
        <row r="12">
          <cell r="D12">
            <v>-4.7861438600000001</v>
          </cell>
          <cell r="F12">
            <v>-3.3776461400000004</v>
          </cell>
          <cell r="H12">
            <v>0.82647285999999998</v>
          </cell>
          <cell r="L12">
            <v>0</v>
          </cell>
          <cell r="N12">
            <v>-4.7859999999999996</v>
          </cell>
          <cell r="P12">
            <v>-8.1637900000000005</v>
          </cell>
          <cell r="R12">
            <v>-3.9596710000000002</v>
          </cell>
        </row>
        <row r="13">
          <cell r="D13">
            <v>0</v>
          </cell>
          <cell r="F13">
            <v>0</v>
          </cell>
          <cell r="H13">
            <v>0</v>
          </cell>
          <cell r="L13">
            <v>0</v>
          </cell>
          <cell r="N13">
            <v>0</v>
          </cell>
          <cell r="P13">
            <v>0</v>
          </cell>
          <cell r="R13">
            <v>0</v>
          </cell>
        </row>
        <row r="14">
          <cell r="D14">
            <v>0</v>
          </cell>
          <cell r="F14">
            <v>0</v>
          </cell>
          <cell r="H14">
            <v>-62.174919000000003</v>
          </cell>
          <cell r="L14">
            <v>0</v>
          </cell>
          <cell r="N14">
            <v>0</v>
          </cell>
          <cell r="P14">
            <v>0</v>
          </cell>
          <cell r="R14">
            <v>-62.174919000000003</v>
          </cell>
        </row>
        <row r="15">
          <cell r="D15">
            <v>122.43006215</v>
          </cell>
          <cell r="F15">
            <v>-7.2855489999994916E-2</v>
          </cell>
          <cell r="H15">
            <v>3.427279850000005</v>
          </cell>
          <cell r="L15">
            <v>0</v>
          </cell>
          <cell r="N15">
            <v>122.69262597999999</v>
          </cell>
          <cell r="P15">
            <v>122.35720666</v>
          </cell>
          <cell r="R15">
            <v>125.857342</v>
          </cell>
        </row>
        <row r="17">
          <cell r="D17">
            <v>0.20081201000000001</v>
          </cell>
          <cell r="F17">
            <v>-0.20081201000000001</v>
          </cell>
          <cell r="H17">
            <v>-0.10081401000000001</v>
          </cell>
          <cell r="L17">
            <v>0</v>
          </cell>
          <cell r="N17">
            <v>0.20081200000000002</v>
          </cell>
          <cell r="P17">
            <v>0</v>
          </cell>
          <cell r="R17">
            <v>9.9998000000000004E-2</v>
          </cell>
        </row>
        <row r="19">
          <cell r="D19">
            <v>-4.5531173200000001</v>
          </cell>
          <cell r="F19">
            <v>4.5531173200000001</v>
          </cell>
          <cell r="H19">
            <v>6.4596933200000004</v>
          </cell>
          <cell r="L19">
            <v>0</v>
          </cell>
          <cell r="N19">
            <v>-4.4344049999999999</v>
          </cell>
          <cell r="P19">
            <v>0</v>
          </cell>
          <cell r="R19">
            <v>1.906576</v>
          </cell>
        </row>
        <row r="20">
          <cell r="D20">
            <v>0.22535932</v>
          </cell>
          <cell r="F20">
            <v>3.6225886799999998</v>
          </cell>
          <cell r="H20">
            <v>0.41432967999999992</v>
          </cell>
          <cell r="L20">
            <v>0</v>
          </cell>
          <cell r="N20">
            <v>2.681</v>
          </cell>
          <cell r="P20">
            <v>3.8479479999999997</v>
          </cell>
          <cell r="R20">
            <v>0.63968899999999995</v>
          </cell>
        </row>
        <row r="21">
          <cell r="D21">
            <v>-4.6865631299999997</v>
          </cell>
          <cell r="F21">
            <v>8.5345111299999985</v>
          </cell>
          <cell r="H21">
            <v>4.8873467399999999</v>
          </cell>
          <cell r="L21">
            <v>0</v>
          </cell>
          <cell r="N21">
            <v>0.15</v>
          </cell>
          <cell r="P21">
            <v>3.8479479999999997</v>
          </cell>
          <cell r="R21">
            <v>0.20078360999999997</v>
          </cell>
        </row>
        <row r="22">
          <cell r="D22">
            <v>-2.9450000000000001E-5</v>
          </cell>
          <cell r="F22">
            <v>2.9450000000000001E-5</v>
          </cell>
          <cell r="H22">
            <v>3.6449999999999998E-5</v>
          </cell>
          <cell r="L22">
            <v>0</v>
          </cell>
          <cell r="N22">
            <v>0</v>
          </cell>
          <cell r="P22">
            <v>0</v>
          </cell>
          <cell r="R22">
            <v>6.9999999999999999E-6</v>
          </cell>
        </row>
        <row r="23">
          <cell r="D23">
            <v>-9.0143505800000021</v>
          </cell>
          <cell r="F23">
            <v>16.710246580000003</v>
          </cell>
          <cell r="H23">
            <v>11.761406190000002</v>
          </cell>
          <cell r="L23">
            <v>0</v>
          </cell>
          <cell r="N23">
            <v>-1.6034049999999986</v>
          </cell>
          <cell r="P23">
            <v>7.6958959999999994</v>
          </cell>
          <cell r="R23">
            <v>2.7470556099999999</v>
          </cell>
        </row>
        <row r="25">
          <cell r="D25">
            <v>-2.1036185199999999</v>
          </cell>
          <cell r="F25">
            <v>-3.9499704799999997</v>
          </cell>
          <cell r="H25">
            <v>-1.6794565100000005</v>
          </cell>
          <cell r="L25">
            <v>0</v>
          </cell>
          <cell r="N25">
            <v>-5.1349999999999998</v>
          </cell>
          <cell r="P25">
            <v>-6.0535889999999997</v>
          </cell>
          <cell r="R25">
            <v>-3.7830750300000004</v>
          </cell>
        </row>
        <row r="27">
          <cell r="D27">
            <v>111.51290506000001</v>
          </cell>
          <cell r="F27">
            <v>12.486608599999997</v>
          </cell>
          <cell r="H27">
            <v>13.408415519999991</v>
          </cell>
          <cell r="L27">
            <v>0</v>
          </cell>
          <cell r="N27">
            <v>116.15503297999999</v>
          </cell>
          <cell r="P27">
            <v>123.99951366000001</v>
          </cell>
          <cell r="R27">
            <v>124.92132058</v>
          </cell>
        </row>
      </sheetData>
      <sheetData sheetId="3" refreshError="1">
        <row r="16">
          <cell r="G16">
            <v>2.5623875499999973</v>
          </cell>
          <cell r="I16">
            <v>1.2646812199999991</v>
          </cell>
          <cell r="K16">
            <v>-4.2535942000000038</v>
          </cell>
          <cell r="M16">
            <v>32.585110699999994</v>
          </cell>
          <cell r="O16">
            <v>4.4902137399999908</v>
          </cell>
          <cell r="Q16">
            <v>-25.114106049999997</v>
          </cell>
          <cell r="U16">
            <v>0</v>
          </cell>
          <cell r="W16">
            <v>-32.528807</v>
          </cell>
          <cell r="Y16">
            <v>-28.094896960000003</v>
          </cell>
          <cell r="AA16">
            <v>-57.699216749999991</v>
          </cell>
        </row>
        <row r="17">
          <cell r="G17">
            <v>0.40158161000000037</v>
          </cell>
          <cell r="I17">
            <v>-0.28019038999999968</v>
          </cell>
          <cell r="K17">
            <v>0.83068361000000035</v>
          </cell>
          <cell r="M17">
            <v>4.7861438600000001</v>
          </cell>
          <cell r="O17">
            <v>-3.3950761399999996</v>
          </cell>
          <cell r="Q17">
            <v>0.82647285999999998</v>
          </cell>
          <cell r="U17">
            <v>0</v>
          </cell>
          <cell r="W17">
            <v>-4.7859999999999996</v>
          </cell>
          <cell r="Y17">
            <v>-8.1812199999999997</v>
          </cell>
          <cell r="AA17">
            <v>-3.9596710000000002</v>
          </cell>
        </row>
        <row r="20">
          <cell r="G20">
            <v>0</v>
          </cell>
          <cell r="I20">
            <v>0</v>
          </cell>
          <cell r="K20">
            <v>0</v>
          </cell>
          <cell r="M20">
            <v>-0.10081401000000001</v>
          </cell>
          <cell r="O20">
            <v>-0.25081401000000003</v>
          </cell>
          <cell r="Q20">
            <v>-8.160100000000059E-4</v>
          </cell>
          <cell r="U20">
            <v>9.9998000000000004E-2</v>
          </cell>
          <cell r="W20">
            <v>0.20081199999999999</v>
          </cell>
          <cell r="Y20">
            <v>-5.0001999999999991E-2</v>
          </cell>
          <cell r="AA20">
            <v>0.19999600000000001</v>
          </cell>
        </row>
        <row r="21">
          <cell r="G21">
            <v>6.1822075399999994</v>
          </cell>
          <cell r="I21">
            <v>6.2206690499999988</v>
          </cell>
          <cell r="K21">
            <v>2.2407181499999993</v>
          </cell>
          <cell r="M21">
            <v>5.3017128699999994</v>
          </cell>
          <cell r="O21">
            <v>5.69217438</v>
          </cell>
          <cell r="Q21">
            <v>0.46857135999999855</v>
          </cell>
          <cell r="U21">
            <v>0.84047960999999982</v>
          </cell>
          <cell r="W21">
            <v>2.831</v>
          </cell>
          <cell r="Y21">
            <v>1.2309411200000007</v>
          </cell>
          <cell r="AA21">
            <v>-3.9926619000000008</v>
          </cell>
        </row>
        <row r="22">
          <cell r="G22">
            <v>-4.647271120000001</v>
          </cell>
          <cell r="I22">
            <v>-4.6451811200000011</v>
          </cell>
          <cell r="K22">
            <v>-0.81295215000000143</v>
          </cell>
          <cell r="M22">
            <v>-1.6794565100000003</v>
          </cell>
          <cell r="O22">
            <v>-1.2120101000000001</v>
          </cell>
          <cell r="Q22">
            <v>4.9839169899999982</v>
          </cell>
          <cell r="U22">
            <v>-3.7830750300000004</v>
          </cell>
          <cell r="W22">
            <v>-5.1349999999999998</v>
          </cell>
          <cell r="Y22">
            <v>-3.3156286200000005</v>
          </cell>
          <cell r="AA22">
            <v>2.8802984699999983</v>
          </cell>
        </row>
        <row r="23">
          <cell r="G23">
            <v>0</v>
          </cell>
          <cell r="I23">
            <v>0</v>
          </cell>
          <cell r="K23">
            <v>-26.512352</v>
          </cell>
          <cell r="M23">
            <v>0</v>
          </cell>
          <cell r="O23">
            <v>0</v>
          </cell>
          <cell r="Q23">
            <v>-26.512352</v>
          </cell>
          <cell r="U23">
            <v>-26.365192999999998</v>
          </cell>
          <cell r="W23">
            <v>-26.365192999999998</v>
          </cell>
          <cell r="Y23">
            <v>-26.365192999999998</v>
          </cell>
          <cell r="AA23">
            <v>-52.877544999999998</v>
          </cell>
        </row>
        <row r="24">
          <cell r="G24">
            <v>1.5349364199999991</v>
          </cell>
          <cell r="I24">
            <v>1.5754879299999989</v>
          </cell>
          <cell r="K24">
            <v>-25.084586000000005</v>
          </cell>
          <cell r="M24">
            <v>3.5214423499999992</v>
          </cell>
          <cell r="O24">
            <v>4.2293502700000003</v>
          </cell>
          <cell r="Q24">
            <v>-21.060679660000005</v>
          </cell>
          <cell r="U24">
            <v>-29.207790420000002</v>
          </cell>
          <cell r="W24">
            <v>-28.468381000000001</v>
          </cell>
          <cell r="Y24">
            <v>-28.499882500000002</v>
          </cell>
          <cell r="AA24">
            <v>-53.789912430000001</v>
          </cell>
        </row>
        <row r="26">
          <cell r="G26">
            <v>-2.0000000018626453E-8</v>
          </cell>
          <cell r="I26">
            <v>1.4579799999999813E-3</v>
          </cell>
          <cell r="K26">
            <v>-5.9777530000007476E-2</v>
          </cell>
          <cell r="M26">
            <v>-0.34036113000003188</v>
          </cell>
          <cell r="O26">
            <v>-0.32293106000002414</v>
          </cell>
          <cell r="Q26">
            <v>3.4108949999994032E-2</v>
          </cell>
          <cell r="U26">
            <v>-632.00215226000012</v>
          </cell>
          <cell r="W26">
            <v>-631.46335895000016</v>
          </cell>
          <cell r="Y26">
            <v>-631.98472219000007</v>
          </cell>
          <cell r="AA26">
            <v>-631.62768218000008</v>
          </cell>
        </row>
        <row r="28">
          <cell r="G28">
            <v>4.5006530199999961</v>
          </cell>
          <cell r="I28">
            <v>2.5631841999999883</v>
          </cell>
          <cell r="K28">
            <v>-28.56552666000001</v>
          </cell>
          <cell r="M28">
            <v>40.553731679999963</v>
          </cell>
          <cell r="O28">
            <v>5.0029527099999669</v>
          </cell>
          <cell r="Q28">
            <v>-45.312808000000011</v>
          </cell>
          <cell r="U28">
            <v>-661.20994268000004</v>
          </cell>
          <cell r="W28">
            <v>-697.24654695000015</v>
          </cell>
          <cell r="Y28">
            <v>-696.76072165000005</v>
          </cell>
          <cell r="AA28">
            <v>-747.07648236</v>
          </cell>
        </row>
        <row r="30">
          <cell r="G30">
            <v>-1.17929627</v>
          </cell>
          <cell r="I30">
            <v>0.71010272999999979</v>
          </cell>
          <cell r="K30">
            <v>-1.1792952700000001</v>
          </cell>
          <cell r="M30">
            <v>-1.35886503</v>
          </cell>
          <cell r="O30">
            <v>3.7902009699999994</v>
          </cell>
          <cell r="Q30">
            <v>94.721676970000004</v>
          </cell>
          <cell r="U30">
            <v>0</v>
          </cell>
          <cell r="W30">
            <v>1.6212850000000001</v>
          </cell>
          <cell r="Y30">
            <v>5.1490659999999995</v>
          </cell>
          <cell r="AA30">
            <v>96.080542000000008</v>
          </cell>
        </row>
        <row r="31">
          <cell r="G31">
            <v>0</v>
          </cell>
          <cell r="I31">
            <v>0</v>
          </cell>
          <cell r="K31">
            <v>0</v>
          </cell>
          <cell r="M31">
            <v>0</v>
          </cell>
          <cell r="O31">
            <v>0</v>
          </cell>
          <cell r="Q31">
            <v>0</v>
          </cell>
          <cell r="U31">
            <v>0</v>
          </cell>
          <cell r="W31">
            <v>0</v>
          </cell>
          <cell r="Y31">
            <v>0</v>
          </cell>
          <cell r="AA31">
            <v>0</v>
          </cell>
        </row>
        <row r="32">
          <cell r="G32">
            <v>0</v>
          </cell>
          <cell r="I32">
            <v>0</v>
          </cell>
          <cell r="K32">
            <v>0</v>
          </cell>
          <cell r="M32">
            <v>0</v>
          </cell>
          <cell r="O32">
            <v>0</v>
          </cell>
          <cell r="Q32">
            <v>0</v>
          </cell>
          <cell r="U32">
            <v>0</v>
          </cell>
          <cell r="W32">
            <v>0</v>
          </cell>
          <cell r="Y32">
            <v>0</v>
          </cell>
          <cell r="AA32">
            <v>0</v>
          </cell>
        </row>
        <row r="33">
          <cell r="G33">
            <v>3.7747582837255322E-15</v>
          </cell>
          <cell r="I33">
            <v>3.7747582837255322E-15</v>
          </cell>
          <cell r="K33">
            <v>3.7747582837255322E-15</v>
          </cell>
          <cell r="M33">
            <v>9.1000000949605924E-7</v>
          </cell>
          <cell r="O33">
            <v>9.1000000949605924E-7</v>
          </cell>
          <cell r="Q33">
            <v>-62.174918639999959</v>
          </cell>
          <cell r="U33">
            <v>158.64688200000001</v>
          </cell>
          <cell r="W33">
            <v>158.64688108999999</v>
          </cell>
          <cell r="Y33">
            <v>158.64688200000001</v>
          </cell>
          <cell r="AA33">
            <v>96.471962450000035</v>
          </cell>
        </row>
        <row r="34">
          <cell r="G34">
            <v>-1.1792962699999963</v>
          </cell>
          <cell r="I34">
            <v>0.71010273000000357</v>
          </cell>
          <cell r="K34">
            <v>-1.1792952699999963</v>
          </cell>
          <cell r="M34">
            <v>-1.3588640099999911</v>
          </cell>
          <cell r="O34">
            <v>3.7902019900000083</v>
          </cell>
          <cell r="Q34">
            <v>32.546758440000048</v>
          </cell>
          <cell r="U34">
            <v>125.857342</v>
          </cell>
          <cell r="W34">
            <v>127.47862597999999</v>
          </cell>
          <cell r="Y34">
            <v>131.00640799999999</v>
          </cell>
          <cell r="AA34">
            <v>159.76296445000003</v>
          </cell>
        </row>
        <row r="36">
          <cell r="G36">
            <v>3.3213567499999996</v>
          </cell>
          <cell r="I36">
            <v>3.2732869299999914</v>
          </cell>
          <cell r="K36">
            <v>-29.744821930000008</v>
          </cell>
          <cell r="M36">
            <v>39.19486755999997</v>
          </cell>
          <cell r="O36">
            <v>8.7931545899999719</v>
          </cell>
          <cell r="Q36">
            <v>-12.766049669999965</v>
          </cell>
          <cell r="U36">
            <v>-502.56306068000004</v>
          </cell>
          <cell r="W36">
            <v>-536.97838086000013</v>
          </cell>
          <cell r="Y36">
            <v>-532.96477364999998</v>
          </cell>
          <cell r="AA36">
            <v>-554.52397790999999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Data"/>
      <sheetName val="P&amp;L"/>
      <sheetName val="BS"/>
      <sheetName val="CF"/>
      <sheetName val="RETRIEVE"/>
      <sheetName val="Type Code Map Table"/>
    </sheetNames>
    <sheetDataSet>
      <sheetData sheetId="0" refreshError="1"/>
      <sheetData sheetId="1" refreshError="1">
        <row r="12">
          <cell r="D12">
            <v>3.8852226199999933</v>
          </cell>
          <cell r="F12">
            <v>-0.54001798000000178</v>
          </cell>
          <cell r="H12">
            <v>-2.8699648500000023</v>
          </cell>
          <cell r="J12">
            <v>46.611315000000005</v>
          </cell>
          <cell r="L12">
            <v>-6.4915722000000002</v>
          </cell>
          <cell r="N12">
            <v>-31.753535369999994</v>
          </cell>
          <cell r="Q12">
            <v>46.611315000000005</v>
          </cell>
          <cell r="S12">
            <v>-0.24827127557377082</v>
          </cell>
          <cell r="U12">
            <v>-6.4915722000000002</v>
          </cell>
          <cell r="W12">
            <v>-31.753535370000002</v>
          </cell>
        </row>
        <row r="13">
          <cell r="D13">
            <v>5.4719179999999756E-2</v>
          </cell>
          <cell r="F13">
            <v>-8.4816820000000348E-2</v>
          </cell>
          <cell r="H13">
            <v>-0.17309619000000076</v>
          </cell>
          <cell r="J13">
            <v>1.8401725099999997</v>
          </cell>
          <cell r="L13">
            <v>-5.1366274900000004</v>
          </cell>
          <cell r="N13">
            <v>-4.6076632800000015</v>
          </cell>
          <cell r="Q13">
            <v>1.8401725099999997</v>
          </cell>
          <cell r="S13">
            <v>-8.263040333333338E-2</v>
          </cell>
          <cell r="U13">
            <v>-5.1366274899999995</v>
          </cell>
          <cell r="W13">
            <v>-4.6076632799999997</v>
          </cell>
        </row>
        <row r="14">
          <cell r="D14">
            <v>3.9399417999999926</v>
          </cell>
          <cell r="F14">
            <v>-0.62483480000000213</v>
          </cell>
          <cell r="H14">
            <v>-3.0430610400000049</v>
          </cell>
          <cell r="J14">
            <v>48.451487510000007</v>
          </cell>
          <cell r="L14">
            <v>-11.628199690000002</v>
          </cell>
          <cell r="N14">
            <v>-36.361198649999999</v>
          </cell>
          <cell r="Q14">
            <v>48.451487510000007</v>
          </cell>
          <cell r="S14">
            <v>-0.3309016789071042</v>
          </cell>
          <cell r="U14">
            <v>-11.628199689999999</v>
          </cell>
          <cell r="W14">
            <v>-36.361198649999999</v>
          </cell>
        </row>
        <row r="16">
          <cell r="D16">
            <v>-0.78964633000000006</v>
          </cell>
          <cell r="F16">
            <v>-0.26332917810566236</v>
          </cell>
          <cell r="H16">
            <v>-0.15265777000000114</v>
          </cell>
          <cell r="J16">
            <v>-6.9473180800000005</v>
          </cell>
          <cell r="L16">
            <v>-0.68337884194173881</v>
          </cell>
          <cell r="N16">
            <v>-0.83043903000000263</v>
          </cell>
          <cell r="Q16">
            <v>-6.9473180799999987</v>
          </cell>
          <cell r="S16">
            <v>-0.16460498125662504</v>
          </cell>
          <cell r="U16">
            <v>-0.68337884194173792</v>
          </cell>
          <cell r="W16">
            <v>-0.83043902999999974</v>
          </cell>
        </row>
        <row r="17">
          <cell r="D17">
            <v>-0.1144492399999999</v>
          </cell>
          <cell r="F17">
            <v>0.10443076000000051</v>
          </cell>
          <cell r="H17">
            <v>0.76406235000000056</v>
          </cell>
          <cell r="J17">
            <v>-3.4222778599999999</v>
          </cell>
          <cell r="L17">
            <v>1.0921221400000003</v>
          </cell>
          <cell r="N17">
            <v>3.2958131300000004</v>
          </cell>
          <cell r="Q17">
            <v>-3.4222778599999994</v>
          </cell>
          <cell r="S17">
            <v>0.59755075999999985</v>
          </cell>
          <cell r="U17">
            <v>1.0921221400000001</v>
          </cell>
          <cell r="W17">
            <v>3.29581313</v>
          </cell>
        </row>
        <row r="18">
          <cell r="D18">
            <v>0.11349154000000003</v>
          </cell>
          <cell r="F18">
            <v>0.39564153999999974</v>
          </cell>
          <cell r="H18">
            <v>1.0860343899999974</v>
          </cell>
          <cell r="J18">
            <v>6.4553939999999477E-2</v>
          </cell>
          <cell r="L18">
            <v>3.4503539399999994</v>
          </cell>
          <cell r="N18">
            <v>7.4635378399999999</v>
          </cell>
          <cell r="Q18">
            <v>6.4553939999999393E-2</v>
          </cell>
          <cell r="S18">
            <v>-0.22592245999999958</v>
          </cell>
          <cell r="U18">
            <v>3.4503539399999998</v>
          </cell>
          <cell r="W18">
            <v>7.4635378400000008</v>
          </cell>
        </row>
        <row r="19">
          <cell r="D19">
            <v>0.22257668000000042</v>
          </cell>
          <cell r="F19">
            <v>0.36231788000000087</v>
          </cell>
          <cell r="H19">
            <v>-9.1073900000004926E-3</v>
          </cell>
          <cell r="J19">
            <v>-1.6130827900000004</v>
          </cell>
          <cell r="L19">
            <v>5.3739772099999996</v>
          </cell>
          <cell r="N19">
            <v>5.0163916599999983</v>
          </cell>
          <cell r="Q19">
            <v>-1.6130827900000002</v>
          </cell>
          <cell r="S19">
            <v>0.28817967999999872</v>
          </cell>
          <cell r="U19">
            <v>5.3739772099999987</v>
          </cell>
          <cell r="W19">
            <v>5.0163916599999983</v>
          </cell>
        </row>
        <row r="20">
          <cell r="D20">
            <v>-1.7772303799999971</v>
          </cell>
          <cell r="F20">
            <v>-0.51214851423999797</v>
          </cell>
          <cell r="H20">
            <v>-0.26561495999999529</v>
          </cell>
          <cell r="J20">
            <v>-17.482029759999996</v>
          </cell>
          <cell r="L20">
            <v>-0.75874254687999709</v>
          </cell>
          <cell r="N20">
            <v>-1.5297414399999969</v>
          </cell>
          <cell r="Q20">
            <v>-17.459787760000001</v>
          </cell>
          <cell r="S20">
            <v>-0.3261804849999983</v>
          </cell>
          <cell r="U20">
            <v>-0.73650054687999966</v>
          </cell>
          <cell r="W20">
            <v>-1.5297414399999998</v>
          </cell>
        </row>
        <row r="21">
          <cell r="D21">
            <v>-2.3452577299999966</v>
          </cell>
          <cell r="F21">
            <v>8.6912487654340786E-2</v>
          </cell>
          <cell r="H21">
            <v>1.422716620000001</v>
          </cell>
          <cell r="J21">
            <v>-29.400154549999996</v>
          </cell>
          <cell r="L21">
            <v>8.4743319011782603</v>
          </cell>
          <cell r="N21">
            <v>13.415562159999999</v>
          </cell>
          <cell r="Q21">
            <v>-29.377912549999998</v>
          </cell>
          <cell r="S21">
            <v>0.16902251374337562</v>
          </cell>
          <cell r="U21">
            <v>8.4965739011782606</v>
          </cell>
          <cell r="W21">
            <v>13.415562159999999</v>
          </cell>
        </row>
        <row r="23">
          <cell r="D23">
            <v>-0.58222092000000014</v>
          </cell>
          <cell r="F23">
            <v>-6.6970586666666776E-2</v>
          </cell>
          <cell r="H23">
            <v>-2.18977000000109E-3</v>
          </cell>
          <cell r="J23">
            <v>-6.7228343499999994</v>
          </cell>
          <cell r="L23">
            <v>-5.5834016666666209E-2</v>
          </cell>
          <cell r="N23">
            <v>0.2971349899999991</v>
          </cell>
          <cell r="Q23">
            <v>-6.651840299999999</v>
          </cell>
          <cell r="S23">
            <v>-8.6104359999999325E-2</v>
          </cell>
          <cell r="U23">
            <v>1.5160033333333326E-2</v>
          </cell>
          <cell r="W23">
            <v>0.11594361999999991</v>
          </cell>
        </row>
        <row r="24">
          <cell r="D24">
            <v>0</v>
          </cell>
          <cell r="F24">
            <v>0</v>
          </cell>
          <cell r="H24">
            <v>0</v>
          </cell>
          <cell r="J24">
            <v>0</v>
          </cell>
          <cell r="L24">
            <v>0</v>
          </cell>
          <cell r="N24">
            <v>0.25218541999999999</v>
          </cell>
          <cell r="Q24">
            <v>0</v>
          </cell>
          <cell r="S24">
            <v>5.3743440000000475E-2</v>
          </cell>
          <cell r="U24">
            <v>-7.0994050000000003E-2</v>
          </cell>
          <cell r="W24">
            <v>0.18119136999999999</v>
          </cell>
        </row>
        <row r="25">
          <cell r="D25">
            <v>1.0124631499999959</v>
          </cell>
          <cell r="F25">
            <v>-0.60489289901232812</v>
          </cell>
          <cell r="H25">
            <v>-1.6225341900000032</v>
          </cell>
          <cell r="J25">
            <v>12.328498610000011</v>
          </cell>
          <cell r="L25">
            <v>-3.2097018054884039</v>
          </cell>
          <cell r="N25">
            <v>-22.396316079999998</v>
          </cell>
          <cell r="Q25">
            <v>12.421734660000009</v>
          </cell>
          <cell r="S25">
            <v>-0.2479835251637279</v>
          </cell>
          <cell r="U25">
            <v>-3.1874598054884049</v>
          </cell>
          <cell r="W25">
            <v>-22.648501499999998</v>
          </cell>
        </row>
      </sheetData>
      <sheetData sheetId="2" refreshError="1">
        <row r="10">
          <cell r="E10">
            <v>72.155878209999997</v>
          </cell>
          <cell r="G10">
            <v>2.6341817899999995</v>
          </cell>
          <cell r="I10">
            <v>-14.495256209999994</v>
          </cell>
          <cell r="M10">
            <v>0</v>
          </cell>
          <cell r="O10">
            <v>72.155889999999999</v>
          </cell>
          <cell r="Q10">
            <v>74.790059999999997</v>
          </cell>
          <cell r="S10">
            <v>57.660622000000004</v>
          </cell>
        </row>
        <row r="11">
          <cell r="E11">
            <v>11.24911389</v>
          </cell>
          <cell r="G11">
            <v>9.9049561100000005</v>
          </cell>
          <cell r="I11">
            <v>10.266112109999998</v>
          </cell>
          <cell r="M11">
            <v>0</v>
          </cell>
          <cell r="O11">
            <v>11.602360000000001</v>
          </cell>
          <cell r="Q11">
            <v>21.154070000000001</v>
          </cell>
          <cell r="S11">
            <v>21.515225999999998</v>
          </cell>
        </row>
        <row r="12">
          <cell r="E12">
            <v>-6.6518495399999988</v>
          </cell>
          <cell r="G12">
            <v>-1.5150460000000976E-2</v>
          </cell>
          <cell r="I12">
            <v>-0.11593446000000096</v>
          </cell>
          <cell r="M12">
            <v>0</v>
          </cell>
          <cell r="O12">
            <v>-6.69048</v>
          </cell>
          <cell r="Q12">
            <v>-6.6669999999999998</v>
          </cell>
          <cell r="S12">
            <v>-6.7677839999999998</v>
          </cell>
        </row>
        <row r="13">
          <cell r="E13">
            <v>-9.2399999971348734E-6</v>
          </cell>
          <cell r="G13">
            <v>9.2399999971348734E-6</v>
          </cell>
          <cell r="I13">
            <v>-0.25217576000000008</v>
          </cell>
          <cell r="M13">
            <v>0</v>
          </cell>
          <cell r="O13">
            <v>0</v>
          </cell>
          <cell r="Q13">
            <v>0</v>
          </cell>
          <cell r="S13">
            <v>-0.25218499999999722</v>
          </cell>
        </row>
        <row r="14">
          <cell r="E14">
            <v>76.682148510000005</v>
          </cell>
          <cell r="G14">
            <v>12.594981489999995</v>
          </cell>
          <cell r="I14">
            <v>-4.5262695100000059</v>
          </cell>
          <cell r="M14">
            <v>0</v>
          </cell>
          <cell r="O14">
            <v>77.06777000000001</v>
          </cell>
          <cell r="Q14">
            <v>89.27713</v>
          </cell>
          <cell r="S14">
            <v>72.155878999999999</v>
          </cell>
        </row>
        <row r="16">
          <cell r="E16">
            <v>1.3132551300000004</v>
          </cell>
          <cell r="G16">
            <v>2.7680848699999996</v>
          </cell>
          <cell r="I16">
            <v>-0.56980113000000043</v>
          </cell>
          <cell r="M16">
            <v>0</v>
          </cell>
          <cell r="O16">
            <v>0.86068</v>
          </cell>
          <cell r="Q16">
            <v>4.08134</v>
          </cell>
          <cell r="S16">
            <v>0.74345399999999995</v>
          </cell>
        </row>
        <row r="18">
          <cell r="E18">
            <v>0</v>
          </cell>
          <cell r="G18">
            <v>0</v>
          </cell>
          <cell r="I18">
            <v>0</v>
          </cell>
          <cell r="M18">
            <v>0</v>
          </cell>
          <cell r="O18">
            <v>0</v>
          </cell>
          <cell r="Q18">
            <v>0</v>
          </cell>
          <cell r="S18">
            <v>0</v>
          </cell>
        </row>
        <row r="19">
          <cell r="E19">
            <v>9.0903999999999996E-4</v>
          </cell>
          <cell r="G19">
            <v>3.3570709600000002</v>
          </cell>
          <cell r="I19">
            <v>6.1013339600000007</v>
          </cell>
          <cell r="M19">
            <v>0</v>
          </cell>
          <cell r="O19">
            <v>3.2527699999999999</v>
          </cell>
          <cell r="Q19">
            <v>3.35798</v>
          </cell>
          <cell r="S19">
            <v>6.1022430000000005</v>
          </cell>
        </row>
        <row r="20">
          <cell r="E20">
            <v>0</v>
          </cell>
          <cell r="G20">
            <v>0</v>
          </cell>
          <cell r="I20">
            <v>0</v>
          </cell>
          <cell r="M20">
            <v>0</v>
          </cell>
          <cell r="O20">
            <v>0</v>
          </cell>
          <cell r="Q20">
            <v>0</v>
          </cell>
          <cell r="S20">
            <v>0</v>
          </cell>
        </row>
        <row r="21">
          <cell r="E21">
            <v>4.0658737399999998</v>
          </cell>
          <cell r="G21">
            <v>-3.0816237399999999</v>
          </cell>
          <cell r="I21">
            <v>-1.2542127399999998</v>
          </cell>
          <cell r="M21">
            <v>0</v>
          </cell>
          <cell r="O21">
            <v>0.75892999999999999</v>
          </cell>
          <cell r="Q21">
            <v>0.98424999999999996</v>
          </cell>
          <cell r="S21">
            <v>2.811661</v>
          </cell>
        </row>
        <row r="22">
          <cell r="E22">
            <v>4.066782780000004</v>
          </cell>
          <cell r="G22">
            <v>0.27544721999999577</v>
          </cell>
          <cell r="I22">
            <v>4.8471212199999965</v>
          </cell>
          <cell r="M22">
            <v>0</v>
          </cell>
          <cell r="O22">
            <v>4.0117000000000047</v>
          </cell>
          <cell r="Q22">
            <v>4.3422299999999998</v>
          </cell>
          <cell r="S22">
            <v>8.9139040000000005</v>
          </cell>
        </row>
        <row r="24">
          <cell r="E24">
            <v>-8.9490711399999991</v>
          </cell>
          <cell r="G24">
            <v>3.554861139999999</v>
          </cell>
          <cell r="I24">
            <v>-3.4332198599999995</v>
          </cell>
          <cell r="M24">
            <v>0</v>
          </cell>
          <cell r="O24">
            <v>-5.1907200000000007</v>
          </cell>
          <cell r="Q24">
            <v>-5.3942100000000002</v>
          </cell>
          <cell r="S24">
            <v>-12.382290999999999</v>
          </cell>
        </row>
        <row r="26">
          <cell r="E26">
            <v>73.113115280000017</v>
          </cell>
          <cell r="G26">
            <v>19.19337471999998</v>
          </cell>
          <cell r="I26">
            <v>-3.6821692800000108</v>
          </cell>
          <cell r="M26">
            <v>0</v>
          </cell>
          <cell r="O26">
            <v>76.749430000000018</v>
          </cell>
          <cell r="Q26">
            <v>92.306489999999997</v>
          </cell>
          <cell r="S26">
            <v>69.430946000000006</v>
          </cell>
        </row>
      </sheetData>
      <sheetData sheetId="3" refreshError="1">
        <row r="12">
          <cell r="F12">
            <v>1.0124628099999875</v>
          </cell>
          <cell r="H12">
            <v>-0.60494552000001067</v>
          </cell>
          <cell r="J12">
            <v>-1.6216131900000124</v>
          </cell>
          <cell r="L12">
            <v>12.328499089999996</v>
          </cell>
          <cell r="N12">
            <v>-3.2097108700000039</v>
          </cell>
          <cell r="P12">
            <v>-22.670743910000006</v>
          </cell>
          <cell r="T12">
            <v>0</v>
          </cell>
          <cell r="V12">
            <v>-12.54501</v>
          </cell>
          <cell r="X12">
            <v>-15.53820996</v>
          </cell>
          <cell r="Z12">
            <v>-34.999243</v>
          </cell>
        </row>
        <row r="13">
          <cell r="F13">
            <v>0.51123610999999847</v>
          </cell>
          <cell r="H13">
            <v>-4.0138900000015187E-3</v>
          </cell>
          <cell r="J13">
            <v>-7.3540890000001524E-2</v>
          </cell>
          <cell r="L13">
            <v>6.6518495399999988</v>
          </cell>
          <cell r="N13">
            <v>-1.5150460000000976E-2</v>
          </cell>
          <cell r="P13">
            <v>-0.11593446000000096</v>
          </cell>
          <cell r="T13">
            <v>0</v>
          </cell>
          <cell r="V13">
            <v>-6.69048</v>
          </cell>
          <cell r="X13">
            <v>-6.6669999999999998</v>
          </cell>
          <cell r="Z13">
            <v>-6.7677839999999998</v>
          </cell>
        </row>
        <row r="15">
          <cell r="F15">
            <v>7.0984809999999995E-2</v>
          </cell>
          <cell r="H15">
            <v>7.0984809999999995E-2</v>
          </cell>
          <cell r="J15">
            <v>7.0984809999999995E-2</v>
          </cell>
          <cell r="L15">
            <v>7.0984809999999995E-2</v>
          </cell>
          <cell r="N15">
            <v>7.0984809999999995E-2</v>
          </cell>
          <cell r="P15">
            <v>7.0984809999999995E-2</v>
          </cell>
          <cell r="T15">
            <v>0</v>
          </cell>
          <cell r="V15">
            <v>0</v>
          </cell>
          <cell r="X15">
            <v>0</v>
          </cell>
          <cell r="Z15">
            <v>0</v>
          </cell>
        </row>
        <row r="16">
          <cell r="F16">
            <v>-0.19031908000000006</v>
          </cell>
          <cell r="H16">
            <v>-0.20057908000000005</v>
          </cell>
          <cell r="J16">
            <v>-1.4699000799999999</v>
          </cell>
          <cell r="L16">
            <v>-0.56980113000000043</v>
          </cell>
          <cell r="N16">
            <v>-0.18969113000000043</v>
          </cell>
          <cell r="P16">
            <v>-1.2381354600000005</v>
          </cell>
          <cell r="T16">
            <v>0.74345399999999995</v>
          </cell>
          <cell r="V16">
            <v>0.86067999999999989</v>
          </cell>
          <cell r="X16">
            <v>1.123564</v>
          </cell>
          <cell r="Z16">
            <v>7.5119669999999972E-2</v>
          </cell>
        </row>
        <row r="17">
          <cell r="F17">
            <v>1.2344708099999995</v>
          </cell>
          <cell r="H17">
            <v>2.2121808099999996</v>
          </cell>
          <cell r="J17">
            <v>1.8697358099999994</v>
          </cell>
          <cell r="L17">
            <v>4.84712122</v>
          </cell>
          <cell r="N17">
            <v>2.4004812200000001</v>
          </cell>
          <cell r="P17">
            <v>5.9201002199999992</v>
          </cell>
          <cell r="T17">
            <v>8.9139040000000005</v>
          </cell>
          <cell r="V17">
            <v>4.0117000000000012</v>
          </cell>
          <cell r="X17">
            <v>6.4672640000000001</v>
          </cell>
          <cell r="Z17">
            <v>9.9868829999999988</v>
          </cell>
        </row>
        <row r="18">
          <cell r="F18">
            <v>-0.19997735999999894</v>
          </cell>
          <cell r="H18">
            <v>-0.63440735999999887</v>
          </cell>
          <cell r="J18">
            <v>-0.95524335999999899</v>
          </cell>
          <cell r="L18">
            <v>-2.4162888299999996</v>
          </cell>
          <cell r="N18">
            <v>-1.1028088299999996</v>
          </cell>
          <cell r="P18">
            <v>-2.5520961999999998</v>
          </cell>
          <cell r="T18">
            <v>-7.3653829999999996</v>
          </cell>
          <cell r="V18">
            <v>-3.1827199999999998</v>
          </cell>
          <cell r="X18">
            <v>-6.0519029999999994</v>
          </cell>
          <cell r="Z18">
            <v>-7.5011903699999998</v>
          </cell>
        </row>
        <row r="19">
          <cell r="F19">
            <v>0</v>
          </cell>
          <cell r="H19">
            <v>0</v>
          </cell>
          <cell r="J19">
            <v>0</v>
          </cell>
          <cell r="L19">
            <v>0</v>
          </cell>
          <cell r="N19">
            <v>0</v>
          </cell>
          <cell r="P19">
            <v>0</v>
          </cell>
          <cell r="T19">
            <v>0</v>
          </cell>
          <cell r="V19">
            <v>0</v>
          </cell>
          <cell r="X19">
            <v>0</v>
          </cell>
          <cell r="Z19">
            <v>0</v>
          </cell>
        </row>
        <row r="20">
          <cell r="F20">
            <v>0.91515918000000063</v>
          </cell>
          <cell r="H20">
            <v>1.4481791800000006</v>
          </cell>
          <cell r="J20">
            <v>-0.48442281999999948</v>
          </cell>
          <cell r="L20">
            <v>1.93201607</v>
          </cell>
          <cell r="N20">
            <v>1.17896607</v>
          </cell>
          <cell r="P20">
            <v>2.200853369999999</v>
          </cell>
          <cell r="T20">
            <v>2.2919749999999999</v>
          </cell>
          <cell r="V20">
            <v>1.6896599999999999</v>
          </cell>
          <cell r="X20">
            <v>1.5389249999999999</v>
          </cell>
          <cell r="Z20">
            <v>2.5608122999999989</v>
          </cell>
        </row>
        <row r="22">
          <cell r="F22">
            <v>6.6886940000003198E-2</v>
          </cell>
          <cell r="H22">
            <v>6.6886940000003198E-2</v>
          </cell>
          <cell r="J22">
            <v>6.6885940000003197E-2</v>
          </cell>
          <cell r="L22">
            <v>6.6886340000009162E-2</v>
          </cell>
          <cell r="N22">
            <v>-8.698447999998371E-2</v>
          </cell>
          <cell r="P22">
            <v>6.6887330000033593E-2</v>
          </cell>
          <cell r="T22">
            <v>-106.759719</v>
          </cell>
          <cell r="V22">
            <v>-106.75971680000001</v>
          </cell>
          <cell r="X22">
            <v>-106.91358982</v>
          </cell>
          <cell r="Z22">
            <v>-106.75971800999999</v>
          </cell>
        </row>
        <row r="24">
          <cell r="F24">
            <v>2.5057450499999914</v>
          </cell>
          <cell r="H24">
            <v>0.93729672000000785</v>
          </cell>
          <cell r="J24">
            <v>-2.1126909500000086</v>
          </cell>
          <cell r="L24">
            <v>20.979251070000004</v>
          </cell>
          <cell r="N24">
            <v>-1.7585997099999906</v>
          </cell>
          <cell r="P24">
            <v>-20.518937639999969</v>
          </cell>
          <cell r="T24">
            <v>-104.46774400000001</v>
          </cell>
          <cell r="V24">
            <v>-124.3055468</v>
          </cell>
          <cell r="X24">
            <v>-127.20559478000001</v>
          </cell>
          <cell r="Z24">
            <v>-145.96593270999998</v>
          </cell>
        </row>
        <row r="26">
          <cell r="F26">
            <v>-2.1119274900000002</v>
          </cell>
          <cell r="H26">
            <v>-0.29928749000000021</v>
          </cell>
          <cell r="J26">
            <v>0.39737350999999954</v>
          </cell>
          <cell r="L26">
            <v>-11.24911389</v>
          </cell>
          <cell r="N26">
            <v>9.9049561100000005</v>
          </cell>
          <cell r="P26">
            <v>10.266112109999998</v>
          </cell>
          <cell r="T26">
            <v>0</v>
          </cell>
          <cell r="V26">
            <v>11.602360000000001</v>
          </cell>
          <cell r="X26">
            <v>21.154070000000001</v>
          </cell>
          <cell r="Z26">
            <v>21.515225999999998</v>
          </cell>
        </row>
        <row r="27">
          <cell r="F27">
            <v>0.65027672000000014</v>
          </cell>
          <cell r="H27">
            <v>0.95718672000000016</v>
          </cell>
          <cell r="J27">
            <v>-0.20193127999999982</v>
          </cell>
          <cell r="L27">
            <v>-1.0169310299999998</v>
          </cell>
          <cell r="N27">
            <v>-1.62656103</v>
          </cell>
          <cell r="P27">
            <v>-3.1816668299999997</v>
          </cell>
          <cell r="T27">
            <v>-5.0169079999999999</v>
          </cell>
          <cell r="V27">
            <v>-2.008</v>
          </cell>
          <cell r="X27">
            <v>-5.626538</v>
          </cell>
          <cell r="Z27">
            <v>-7.1816437999999998</v>
          </cell>
        </row>
        <row r="28">
          <cell r="F28">
            <v>0</v>
          </cell>
          <cell r="H28">
            <v>0</v>
          </cell>
          <cell r="J28">
            <v>0</v>
          </cell>
          <cell r="L28">
            <v>0</v>
          </cell>
          <cell r="N28">
            <v>0</v>
          </cell>
          <cell r="P28">
            <v>-0.531358</v>
          </cell>
          <cell r="T28">
            <v>0</v>
          </cell>
          <cell r="V28">
            <v>0</v>
          </cell>
          <cell r="X28">
            <v>0</v>
          </cell>
          <cell r="Z28">
            <v>-0.531358</v>
          </cell>
        </row>
        <row r="29">
          <cell r="F29">
            <v>9.2400000026859885E-6</v>
          </cell>
          <cell r="H29">
            <v>9.2400000026859885E-6</v>
          </cell>
          <cell r="J29">
            <v>4.7542400000029073E-3</v>
          </cell>
          <cell r="L29">
            <v>1.0029999996774563E-5</v>
          </cell>
          <cell r="N29">
            <v>1.002999999322185E-5</v>
          </cell>
          <cell r="P29">
            <v>-0.25217486000002332</v>
          </cell>
          <cell r="T29">
            <v>72.155878999999999</v>
          </cell>
          <cell r="V29">
            <v>72.155889999999999</v>
          </cell>
          <cell r="X29">
            <v>72.155878999999999</v>
          </cell>
          <cell r="Z29">
            <v>71.903694109999975</v>
          </cell>
        </row>
        <row r="30">
          <cell r="F30">
            <v>-1.4616415299999974</v>
          </cell>
          <cell r="H30">
            <v>0.65790847000000285</v>
          </cell>
          <cell r="J30">
            <v>0.20019647000000251</v>
          </cell>
          <cell r="L30">
            <v>-12.266034890000004</v>
          </cell>
          <cell r="N30">
            <v>8.2784051099999942</v>
          </cell>
          <cell r="P30">
            <v>6.3009124199999746</v>
          </cell>
          <cell r="T30">
            <v>67.138970999999998</v>
          </cell>
          <cell r="V30">
            <v>81.750249999999994</v>
          </cell>
          <cell r="X30">
            <v>87.683410999999992</v>
          </cell>
          <cell r="Z30">
            <v>85.705918309999973</v>
          </cell>
        </row>
        <row r="32">
          <cell r="F32">
            <v>0.97721651999998826</v>
          </cell>
          <cell r="H32">
            <v>1.5283181900000051</v>
          </cell>
          <cell r="J32">
            <v>-1.9793814800000118</v>
          </cell>
          <cell r="L32">
            <v>8.6463291799999951</v>
          </cell>
          <cell r="N32">
            <v>6.4529183999999979</v>
          </cell>
          <cell r="P32">
            <v>-14.284912219999999</v>
          </cell>
          <cell r="T32">
            <v>-37.328773000000012</v>
          </cell>
          <cell r="V32">
            <v>-42.555296800000008</v>
          </cell>
          <cell r="X32">
            <v>-39.522183780000006</v>
          </cell>
          <cell r="Z32">
            <v>-60.260014400000003</v>
          </cell>
        </row>
      </sheetData>
      <sheetData sheetId="4" refreshError="1"/>
      <sheetData sheetId="5"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ontents"/>
      <sheetName val="5.1.1 NGG - P&amp;L"/>
      <sheetName val="5.2.1 NGG - Balance Sheet"/>
      <sheetName val="5.3.1a NGG Interest Costs"/>
      <sheetName val="5.3.1b NGG Debt Balance Sheet"/>
      <sheetName val="5.3.1c NGG Debt CF"/>
      <sheetName val="5.3.1d NGG Existing Debt"/>
      <sheetName val="5.4.1 NGG-CashFlow "/>
      <sheetName val="5.5.1 NGG - Cap Allowances"/>
      <sheetName val="5.6.1 NGG -Tax Comp"/>
      <sheetName val="IFRS Rec"/>
      <sheetName val="Wkgs - 2004 05 UKGAAP vs IFRS"/>
      <sheetName val="Wkgs - MB UKGAAP IFRS Wkgs"/>
      <sheetName val="Wkgs - IFRS BS Diffs"/>
      <sheetName val="Wgks - IFRS PL Diffs"/>
      <sheetName val="UKREP to NGTPLAN05"/>
      <sheetName val="Net Debt Analysis"/>
      <sheetName val="Transmission Rec"/>
      <sheetName val="Cashflow Wrkg"/>
      <sheetName val="Cashflow Wrkg 2"/>
      <sheetName val="Cashflow Wrkg 3"/>
      <sheetName val="PM Cashflow"/>
      <sheetName val="Cashflow Table"/>
      <sheetName val="Settings"/>
      <sheetName val="P&amp;L"/>
      <sheetName val="BS"/>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C3" t="str">
            <v>PCROPPLAN</v>
          </cell>
        </row>
        <row r="5">
          <cell r="C5" t="str">
            <v>PCR0405</v>
          </cell>
        </row>
        <row r="7">
          <cell r="C7">
            <v>38442</v>
          </cell>
        </row>
        <row r="8">
          <cell r="C8">
            <v>38807</v>
          </cell>
        </row>
        <row r="9">
          <cell r="C9">
            <v>39172</v>
          </cell>
        </row>
        <row r="10">
          <cell r="C10">
            <v>39538</v>
          </cell>
        </row>
        <row r="11">
          <cell r="C11">
            <v>39903</v>
          </cell>
        </row>
        <row r="12">
          <cell r="C12">
            <v>40268</v>
          </cell>
        </row>
        <row r="13">
          <cell r="C13">
            <v>40633</v>
          </cell>
        </row>
        <row r="14">
          <cell r="C14">
            <v>40999</v>
          </cell>
        </row>
        <row r="15">
          <cell r="C15">
            <v>41364</v>
          </cell>
          <cell r="G15" t="str">
            <v>Outturn Prices</v>
          </cell>
        </row>
        <row r="17">
          <cell r="C17" t="str">
            <v>Y.YTD</v>
          </cell>
        </row>
        <row r="19">
          <cell r="C19" t="str">
            <v>NGTPLAN05</v>
          </cell>
        </row>
      </sheetData>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Instructions"/>
      <sheetName val="Open Issues"/>
      <sheetName val="Enter Industry List &gt;&gt;&gt;"/>
      <sheetName val="Industry List"/>
      <sheetName val="Enter Selections &gt;&gt;&gt; "/>
      <sheetName val="Betas"/>
      <sheetName val="ROE Tree"/>
      <sheetName val="XY Scatter Inputs"/>
      <sheetName val="XY Scatter"/>
      <sheetName val="Isoquant Mapping"/>
      <sheetName val="Isoquant Map"/>
      <sheetName val="Multiple Company Charts"/>
      <sheetName val="Individual Company Graphs"/>
      <sheetName val="Thirfts&gt;&gt;"/>
      <sheetName val="Banks &gt;&gt;"/>
      <sheetName val="BAC"/>
      <sheetName val="ONE"/>
      <sheetName val="BBT"/>
      <sheetName val="CF"/>
      <sheetName val="FITB"/>
      <sheetName val="KEY"/>
      <sheetName val="NCC"/>
      <sheetName val="PNC"/>
      <sheetName val="SOTR"/>
      <sheetName val="STI"/>
      <sheetName val="USB"/>
      <sheetName val="WB"/>
      <sheetName val="WFC"/>
      <sheetName val="Bank Data"/>
      <sheetName val="sti2"/>
      <sheetName val="SOV"/>
      <sheetName val="C"/>
      <sheetName val="SOV2"/>
      <sheetName val="FBF"/>
      <sheetName val="JPM"/>
      <sheetName val="Bank List"/>
      <sheetName val="Settings"/>
    </sheetNames>
    <sheetDataSet>
      <sheetData sheetId="0" refreshError="1"/>
      <sheetData sheetId="1" refreshError="1"/>
      <sheetData sheetId="2" refreshError="1"/>
      <sheetData sheetId="3" refreshError="1"/>
      <sheetData sheetId="4" refreshError="1"/>
      <sheetData sheetId="5" refreshError="1"/>
      <sheetData sheetId="6" refreshError="1">
        <row r="1">
          <cell r="AH1" t="str">
            <v>Labels</v>
          </cell>
        </row>
        <row r="2">
          <cell r="AH2" t="str">
            <v>1999</v>
          </cell>
        </row>
        <row r="3">
          <cell r="AH3" t="str">
            <v>2000</v>
          </cell>
        </row>
        <row r="4">
          <cell r="AH4" t="str">
            <v>2001</v>
          </cell>
        </row>
        <row r="5">
          <cell r="AH5" t="str">
            <v>2002</v>
          </cell>
        </row>
        <row r="6">
          <cell r="AH6" t="str">
            <v>Active Cos.</v>
          </cell>
        </row>
        <row r="7">
          <cell r="AI7">
            <v>5</v>
          </cell>
        </row>
        <row r="15">
          <cell r="B15" t="str">
            <v>ROE (NOPLAT / Average Equity)</v>
          </cell>
        </row>
        <row r="36">
          <cell r="B36" t="str">
            <v>Net Interest Income / Assets</v>
          </cell>
        </row>
        <row r="38">
          <cell r="B38" t="str">
            <v xml:space="preserve"> </v>
          </cell>
        </row>
        <row r="40">
          <cell r="B40" t="str">
            <v>Net charge off / Assets</v>
          </cell>
        </row>
        <row r="41">
          <cell r="B41" t="str">
            <v>Non interest income / Assets</v>
          </cell>
        </row>
        <row r="42">
          <cell r="B42" t="str">
            <v>Non-Interest expense / Assets</v>
          </cell>
        </row>
      </sheetData>
      <sheetData sheetId="7" refreshError="1"/>
      <sheetData sheetId="8" refreshError="1"/>
      <sheetData sheetId="9" refreshError="1"/>
      <sheetData sheetId="10" refreshError="1"/>
      <sheetData sheetId="11" refreshError="1">
        <row r="2">
          <cell r="B2" t="str">
            <v>BAC</v>
          </cell>
          <cell r="C2" t="str">
            <v/>
          </cell>
        </row>
        <row r="3">
          <cell r="S3">
            <v>13</v>
          </cell>
        </row>
        <row r="46">
          <cell r="G46">
            <v>6</v>
          </cell>
        </row>
        <row r="62">
          <cell r="L62" t="str">
            <v>WFC</v>
          </cell>
        </row>
        <row r="63">
          <cell r="L63">
            <v>82581967.213114768</v>
          </cell>
        </row>
        <row r="64">
          <cell r="L64">
            <v>-4187314.6376147717</v>
          </cell>
        </row>
        <row r="80">
          <cell r="K80" t="str">
            <v>Adjusted ROE</v>
          </cell>
        </row>
        <row r="99">
          <cell r="K99" t="str">
            <v>2001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Adjusted Beta"/>
      <sheetName val="Implied Growth"/>
      <sheetName val="Debt Ratings"/>
      <sheetName val="Operating Leases"/>
      <sheetName val="Market Valuation"/>
      <sheetName val="ROIC Trees"/>
      <sheetName val="Scatter Chart Data"/>
      <sheetName val="Spread-Growth"/>
      <sheetName val="CV FV"/>
      <sheetName val="EPS Growth"/>
      <sheetName val="Sheet1"/>
      <sheetName val="Air Canada"/>
      <sheetName val="Air France"/>
      <sheetName val="AirTran"/>
      <sheetName val="Alaska"/>
      <sheetName val="Alitalia"/>
      <sheetName val="America West"/>
      <sheetName val="American"/>
      <sheetName val="Atlantic Coast"/>
      <sheetName val="British Airways"/>
      <sheetName val="Cathay Pacific"/>
      <sheetName val="Continental"/>
      <sheetName val="Delta"/>
      <sheetName val="Finnair"/>
      <sheetName val="Frontier"/>
      <sheetName val="Japan Airlines"/>
      <sheetName val="KLM"/>
      <sheetName val="Korean Air"/>
      <sheetName val="Lufthansa"/>
      <sheetName val="Northwest"/>
      <sheetName val="Qantas"/>
      <sheetName val="Ryanair"/>
      <sheetName val="Singapore"/>
      <sheetName val="SkyWest"/>
      <sheetName val="Southwest"/>
      <sheetName val="Thai"/>
      <sheetName val="United"/>
      <sheetName val="US Airways"/>
      <sheetName val="Virgin Express"/>
      <sheetName val="China Southern--JUNK"/>
      <sheetName val="China Eastern--JUNK"/>
      <sheetName val="LAN Chile--JUNK"/>
      <sheetName val="SAS--JUNK"/>
      <sheetName val="Malaysia--JUNK"/>
      <sheetName val="ROE Tree"/>
      <sheetName val="Multiple Company Charts"/>
    </sheetNames>
    <sheetDataSet>
      <sheetData sheetId="0" refreshError="1"/>
      <sheetData sheetId="1" refreshError="1"/>
      <sheetData sheetId="2" refreshError="1"/>
      <sheetData sheetId="3" refreshError="1">
        <row r="5">
          <cell r="D5" t="str">
            <v>Air Canada</v>
          </cell>
          <cell r="E5" t="str">
            <v>Air France</v>
          </cell>
          <cell r="F5" t="str">
            <v>AirTran</v>
          </cell>
          <cell r="G5" t="str">
            <v>Alaska</v>
          </cell>
          <cell r="H5" t="str">
            <v>Alitalia</v>
          </cell>
          <cell r="I5" t="str">
            <v>America West</v>
          </cell>
          <cell r="J5" t="str">
            <v>American</v>
          </cell>
          <cell r="K5" t="str">
            <v>Atlantic Coast</v>
          </cell>
          <cell r="L5" t="str">
            <v>British Airways</v>
          </cell>
          <cell r="M5" t="str">
            <v>Cathay Pacific</v>
          </cell>
          <cell r="N5" t="str">
            <v>Continental</v>
          </cell>
          <cell r="O5" t="str">
            <v>Delta</v>
          </cell>
          <cell r="P5" t="str">
            <v>Finnair</v>
          </cell>
          <cell r="Q5" t="str">
            <v>Frontier</v>
          </cell>
          <cell r="R5" t="str">
            <v>Japan Airlines</v>
          </cell>
          <cell r="S5" t="str">
            <v>KLM</v>
          </cell>
          <cell r="T5" t="str">
            <v>Korean Air</v>
          </cell>
          <cell r="U5" t="str">
            <v>Lufthansa</v>
          </cell>
          <cell r="V5" t="str">
            <v>Northwest</v>
          </cell>
          <cell r="W5" t="str">
            <v>Qantas</v>
          </cell>
          <cell r="X5" t="str">
            <v>Ryanair</v>
          </cell>
          <cell r="Y5" t="str">
            <v>Singapore</v>
          </cell>
          <cell r="Z5" t="str">
            <v>SkyWest</v>
          </cell>
          <cell r="AA5" t="str">
            <v>Southwest</v>
          </cell>
          <cell r="AB5" t="str">
            <v>Thai</v>
          </cell>
          <cell r="AC5" t="str">
            <v>United</v>
          </cell>
          <cell r="AD5" t="str">
            <v>US Airways</v>
          </cell>
          <cell r="AE5" t="str">
            <v>Virgin Express</v>
          </cell>
        </row>
        <row r="6">
          <cell r="D6">
            <v>712.92</v>
          </cell>
          <cell r="E6">
            <v>376</v>
          </cell>
          <cell r="F6">
            <v>33.015999999999998</v>
          </cell>
          <cell r="G6">
            <v>185.6</v>
          </cell>
          <cell r="H6">
            <v>602</v>
          </cell>
          <cell r="I6">
            <v>369.67</v>
          </cell>
          <cell r="J6">
            <v>984</v>
          </cell>
          <cell r="K6">
            <v>88.965999999999994</v>
          </cell>
          <cell r="L6">
            <v>725</v>
          </cell>
          <cell r="M6">
            <v>107</v>
          </cell>
          <cell r="N6">
            <v>859</v>
          </cell>
          <cell r="O6">
            <v>1204</v>
          </cell>
          <cell r="P6">
            <v>68</v>
          </cell>
          <cell r="Q6">
            <v>74</v>
          </cell>
          <cell r="R6">
            <v>483.04</v>
          </cell>
          <cell r="S6">
            <v>186.38499999999999</v>
          </cell>
          <cell r="T6">
            <v>552.55899999999997</v>
          </cell>
          <cell r="U6">
            <v>273.68</v>
          </cell>
          <cell r="V6">
            <v>655</v>
          </cell>
          <cell r="W6">
            <v>163.95</v>
          </cell>
          <cell r="X6">
            <v>6.4053680000000002</v>
          </cell>
          <cell r="Y6">
            <v>197.78399999999999</v>
          </cell>
          <cell r="Z6">
            <v>64.381</v>
          </cell>
          <cell r="AA6">
            <v>274.56400000000002</v>
          </cell>
          <cell r="AB6">
            <v>193.65</v>
          </cell>
          <cell r="AC6">
            <v>1553</v>
          </cell>
          <cell r="AD6">
            <v>945</v>
          </cell>
          <cell r="AE6">
            <v>58</v>
          </cell>
        </row>
        <row r="7">
          <cell r="D7">
            <v>475.75</v>
          </cell>
          <cell r="E7">
            <v>291</v>
          </cell>
          <cell r="F7">
            <v>18.059000000000001</v>
          </cell>
          <cell r="G7">
            <v>207.9</v>
          </cell>
          <cell r="H7">
            <v>481</v>
          </cell>
          <cell r="I7">
            <v>343.709</v>
          </cell>
          <cell r="J7">
            <v>1015</v>
          </cell>
          <cell r="K7">
            <v>57.965000000000003</v>
          </cell>
          <cell r="L7">
            <v>739</v>
          </cell>
          <cell r="M7">
            <v>105</v>
          </cell>
          <cell r="N7">
            <v>851</v>
          </cell>
          <cell r="O7">
            <v>1020</v>
          </cell>
          <cell r="P7">
            <v>58</v>
          </cell>
          <cell r="Q7">
            <v>67</v>
          </cell>
          <cell r="R7">
            <v>478.76300000000003</v>
          </cell>
          <cell r="S7">
            <v>124.464</v>
          </cell>
          <cell r="T7">
            <v>487.47800000000001</v>
          </cell>
          <cell r="U7">
            <v>246</v>
          </cell>
          <cell r="V7">
            <v>634</v>
          </cell>
          <cell r="W7">
            <v>138.334</v>
          </cell>
          <cell r="X7">
            <v>2.0164900000000001</v>
          </cell>
          <cell r="Y7">
            <v>168.04900000000001</v>
          </cell>
          <cell r="Z7">
            <v>60.664999999999999</v>
          </cell>
          <cell r="AA7">
            <v>278.3279</v>
          </cell>
          <cell r="AB7">
            <v>196.27</v>
          </cell>
          <cell r="AC7">
            <v>1370</v>
          </cell>
          <cell r="AD7">
            <v>806</v>
          </cell>
          <cell r="AE7">
            <v>67</v>
          </cell>
        </row>
        <row r="8">
          <cell r="D8">
            <v>450.08</v>
          </cell>
          <cell r="E8">
            <v>315</v>
          </cell>
          <cell r="F8">
            <v>8.42</v>
          </cell>
          <cell r="G8">
            <v>217.7</v>
          </cell>
          <cell r="H8">
            <v>589</v>
          </cell>
          <cell r="I8">
            <v>290.43799999999999</v>
          </cell>
          <cell r="J8">
            <v>1012</v>
          </cell>
          <cell r="K8">
            <v>45.110999999999997</v>
          </cell>
          <cell r="L8">
            <v>771</v>
          </cell>
          <cell r="M8">
            <v>91</v>
          </cell>
          <cell r="N8">
            <v>738</v>
          </cell>
          <cell r="O8">
            <v>950</v>
          </cell>
          <cell r="P8">
            <v>67</v>
          </cell>
          <cell r="Q8">
            <v>46</v>
          </cell>
          <cell r="R8">
            <v>401.63499999999999</v>
          </cell>
          <cell r="S8">
            <v>152.042</v>
          </cell>
          <cell r="T8">
            <v>269.995</v>
          </cell>
          <cell r="U8">
            <v>259</v>
          </cell>
          <cell r="V8">
            <v>495.8</v>
          </cell>
          <cell r="W8">
            <v>159</v>
          </cell>
          <cell r="X8">
            <v>3.1239430000000001</v>
          </cell>
          <cell r="Y8">
            <v>119.29300000000001</v>
          </cell>
          <cell r="Z8">
            <v>59.704999999999998</v>
          </cell>
          <cell r="AA8">
            <v>247.208</v>
          </cell>
          <cell r="AB8">
            <v>198.92544745675187</v>
          </cell>
          <cell r="AC8">
            <v>1320</v>
          </cell>
          <cell r="AD8">
            <v>794</v>
          </cell>
          <cell r="AE8">
            <v>58.227741000000002</v>
          </cell>
        </row>
        <row r="9">
          <cell r="D9">
            <v>431.9</v>
          </cell>
          <cell r="E9">
            <v>316</v>
          </cell>
          <cell r="F9">
            <v>12.641999999999999</v>
          </cell>
          <cell r="G9">
            <v>195.1</v>
          </cell>
          <cell r="H9">
            <v>533</v>
          </cell>
          <cell r="I9">
            <v>255.65</v>
          </cell>
          <cell r="J9">
            <v>1011</v>
          </cell>
          <cell r="K9">
            <v>35.107432433364956</v>
          </cell>
          <cell r="L9">
            <v>652</v>
          </cell>
          <cell r="M9">
            <v>104</v>
          </cell>
          <cell r="N9">
            <v>658</v>
          </cell>
          <cell r="O9">
            <v>860</v>
          </cell>
          <cell r="P9">
            <v>63</v>
          </cell>
          <cell r="Q9">
            <v>36</v>
          </cell>
          <cell r="R9">
            <v>284.75600000000003</v>
          </cell>
          <cell r="S9">
            <v>168.55600000000001</v>
          </cell>
          <cell r="T9">
            <v>174.64</v>
          </cell>
          <cell r="U9">
            <v>246</v>
          </cell>
          <cell r="V9">
            <v>473.5</v>
          </cell>
          <cell r="W9">
            <v>144</v>
          </cell>
          <cell r="X9">
            <v>5.4799420000000003</v>
          </cell>
          <cell r="Y9">
            <v>59.838610000000003</v>
          </cell>
          <cell r="Z9">
            <v>40.939</v>
          </cell>
          <cell r="AA9">
            <v>234.828</v>
          </cell>
          <cell r="AB9">
            <v>169</v>
          </cell>
          <cell r="AC9">
            <v>1419</v>
          </cell>
          <cell r="AD9">
            <v>795.39279999999997</v>
          </cell>
          <cell r="AE9">
            <v>43.406475999999998</v>
          </cell>
        </row>
        <row r="22">
          <cell r="D22" t="str">
            <v>Air Canada</v>
          </cell>
          <cell r="E22" t="str">
            <v>Air France</v>
          </cell>
          <cell r="F22" t="str">
            <v>AirTran</v>
          </cell>
          <cell r="G22" t="str">
            <v>Alaska</v>
          </cell>
          <cell r="H22" t="str">
            <v>Alitalia</v>
          </cell>
          <cell r="I22" t="str">
            <v>America West</v>
          </cell>
          <cell r="J22" t="str">
            <v>American</v>
          </cell>
          <cell r="K22" t="str">
            <v>Atlantic Coast</v>
          </cell>
          <cell r="L22" t="str">
            <v>British Airways</v>
          </cell>
          <cell r="M22" t="str">
            <v>Cathay Pacific</v>
          </cell>
          <cell r="N22" t="str">
            <v>Continental</v>
          </cell>
          <cell r="O22" t="str">
            <v>Delta</v>
          </cell>
          <cell r="P22" t="str">
            <v>Finnair</v>
          </cell>
          <cell r="Q22" t="str">
            <v>Frontier</v>
          </cell>
          <cell r="R22" t="str">
            <v>Japan Airlines</v>
          </cell>
          <cell r="S22" t="str">
            <v>KLM</v>
          </cell>
          <cell r="T22" t="str">
            <v>Korean Air</v>
          </cell>
          <cell r="U22" t="str">
            <v>Lufthansa</v>
          </cell>
          <cell r="V22" t="str">
            <v>Northwest</v>
          </cell>
          <cell r="W22" t="str">
            <v>Qantas</v>
          </cell>
          <cell r="X22" t="str">
            <v>Ryanair</v>
          </cell>
          <cell r="Y22" t="str">
            <v>Singapore</v>
          </cell>
          <cell r="Z22" t="str">
            <v>SkyWest</v>
          </cell>
          <cell r="AA22" t="str">
            <v>Southwest</v>
          </cell>
          <cell r="AB22" t="str">
            <v>Thai</v>
          </cell>
          <cell r="AC22" t="str">
            <v>United</v>
          </cell>
          <cell r="AD22" t="str">
            <v>US Airways</v>
          </cell>
          <cell r="AE22" t="str">
            <v>Virgin Express</v>
          </cell>
        </row>
        <row r="23">
          <cell r="D23">
            <v>7165.0251256281399</v>
          </cell>
          <cell r="E23">
            <v>5136.6120218579235</v>
          </cell>
          <cell r="F23">
            <v>240.29112081513827</v>
          </cell>
          <cell r="G23">
            <v>2069.1192865105909</v>
          </cell>
          <cell r="H23">
            <v>4381.3682678311498</v>
          </cell>
          <cell r="I23">
            <v>3497.3509933774835</v>
          </cell>
          <cell r="J23">
            <v>12862.745098039217</v>
          </cell>
          <cell r="K23">
            <v>750.76793248945148</v>
          </cell>
          <cell r="L23">
            <v>9904.3715846994528</v>
          </cell>
          <cell r="M23">
            <v>1075.3768844221106</v>
          </cell>
          <cell r="N23">
            <v>9296.5367965367968</v>
          </cell>
          <cell r="O23">
            <v>13030.30303030303</v>
          </cell>
          <cell r="P23">
            <v>735.93073593073598</v>
          </cell>
          <cell r="Q23">
            <v>1070.9117221418235</v>
          </cell>
          <cell r="R23">
            <v>5227.7056277056281</v>
          </cell>
          <cell r="S23">
            <v>2546.243169398907</v>
          </cell>
          <cell r="T23">
            <v>4021.5356622998543</v>
          </cell>
          <cell r="U23">
            <v>3738.7978142076504</v>
          </cell>
          <cell r="V23">
            <v>7088.7445887445892</v>
          </cell>
          <cell r="W23">
            <v>2239.7540983606555</v>
          </cell>
          <cell r="X23">
            <v>89.335676429567641</v>
          </cell>
          <cell r="Y23">
            <v>2758.4937238493721</v>
          </cell>
          <cell r="Z23">
            <v>866.50067294751</v>
          </cell>
          <cell r="AA23">
            <v>3829.3444909344494</v>
          </cell>
          <cell r="AB23">
            <v>2158.8628762541807</v>
          </cell>
          <cell r="AC23">
            <v>17313.266443701224</v>
          </cell>
          <cell r="AD23">
            <v>8940.3973509933767</v>
          </cell>
          <cell r="AE23">
            <v>422.1251819505095</v>
          </cell>
        </row>
        <row r="24">
          <cell r="D24">
            <v>5099.1425509110404</v>
          </cell>
          <cell r="E24">
            <v>3779.2207792207791</v>
          </cell>
          <cell r="F24">
            <v>165.98345588235296</v>
          </cell>
          <cell r="G24">
            <v>2284.6153846153848</v>
          </cell>
          <cell r="H24">
            <v>4420.9558823529414</v>
          </cell>
          <cell r="I24">
            <v>3510.817160367722</v>
          </cell>
          <cell r="J24">
            <v>12546.353522867737</v>
          </cell>
          <cell r="K24">
            <v>563.86186770428014</v>
          </cell>
          <cell r="L24">
            <v>9597.4025974025972</v>
          </cell>
          <cell r="M24">
            <v>1089.2116182572613</v>
          </cell>
          <cell r="N24">
            <v>9121.1146838156492</v>
          </cell>
          <cell r="O24">
            <v>10932.475884244373</v>
          </cell>
          <cell r="P24">
            <v>621.6505894962487</v>
          </cell>
          <cell r="Q24">
            <v>900.53763440860223</v>
          </cell>
          <cell r="R24">
            <v>5131.4362272240096</v>
          </cell>
          <cell r="S24">
            <v>1616.4155844155844</v>
          </cell>
          <cell r="T24">
            <v>4480.4963235294117</v>
          </cell>
          <cell r="U24">
            <v>3194.8051948051948</v>
          </cell>
          <cell r="V24">
            <v>6795.2840300107182</v>
          </cell>
          <cell r="W24">
            <v>1796.5454545454545</v>
          </cell>
          <cell r="X24">
            <v>26.497897503285152</v>
          </cell>
          <cell r="Y24">
            <v>2208.2654402102498</v>
          </cell>
          <cell r="Z24">
            <v>774.7765006385697</v>
          </cell>
          <cell r="AA24">
            <v>3657.3968462549278</v>
          </cell>
          <cell r="AB24">
            <v>2156.8131868131868</v>
          </cell>
          <cell r="AC24">
            <v>15054.945054945056</v>
          </cell>
          <cell r="AD24">
            <v>8232.8907048008168</v>
          </cell>
          <cell r="AE24">
            <v>615.80882352941182</v>
          </cell>
        </row>
        <row r="25">
          <cell r="D25">
            <v>5814.9870801033594</v>
          </cell>
          <cell r="E25">
            <v>5172.4137931034484</v>
          </cell>
          <cell r="F25">
            <v>78.544776119402982</v>
          </cell>
          <cell r="G25">
            <v>3079.2079207920792</v>
          </cell>
          <cell r="H25">
            <v>5494.4029850746265</v>
          </cell>
          <cell r="I25">
            <v>3311.7217787913341</v>
          </cell>
          <cell r="J25">
            <v>15450.381679389313</v>
          </cell>
          <cell r="K25">
            <v>473.35781741867783</v>
          </cell>
          <cell r="L25">
            <v>12957.983193277312</v>
          </cell>
          <cell r="M25">
            <v>1076.9230769230769</v>
          </cell>
          <cell r="N25">
            <v>9534.8837209302328</v>
          </cell>
          <cell r="O25">
            <v>12273.901808785531</v>
          </cell>
          <cell r="P25">
            <v>865.6330749354006</v>
          </cell>
          <cell r="Q25">
            <v>802.79232111692852</v>
          </cell>
          <cell r="R25">
            <v>5189.0826873385013</v>
          </cell>
          <cell r="S25">
            <v>2496.5845648604268</v>
          </cell>
          <cell r="T25">
            <v>2518.6100746268658</v>
          </cell>
          <cell r="U25">
            <v>4252.8735632183907</v>
          </cell>
          <cell r="V25">
            <v>6405.6847545219644</v>
          </cell>
          <cell r="W25">
            <v>2610.8374384236454</v>
          </cell>
          <cell r="X25">
            <v>52.503243697478993</v>
          </cell>
          <cell r="Y25">
            <v>2004.9243697478994</v>
          </cell>
          <cell r="Z25">
            <v>937.28414442700148</v>
          </cell>
          <cell r="AA25">
            <v>4154.7563025210084</v>
          </cell>
          <cell r="AB25">
            <v>2813.6555510148778</v>
          </cell>
          <cell r="AC25">
            <v>18670.438472418671</v>
          </cell>
          <cell r="AD25">
            <v>9053.5917901938428</v>
          </cell>
          <cell r="AE25">
            <v>543.16922574626869</v>
          </cell>
        </row>
        <row r="26">
          <cell r="D26">
            <v>5460.1769911504416</v>
          </cell>
          <cell r="E26">
            <v>4861.538461538461</v>
          </cell>
          <cell r="F26">
            <v>135.2085561497326</v>
          </cell>
          <cell r="G26">
            <v>2466.4981036662452</v>
          </cell>
          <cell r="H26">
            <v>5700.5347593582892</v>
          </cell>
          <cell r="I26">
            <v>3069.0276110444179</v>
          </cell>
          <cell r="J26">
            <v>15044.642857142859</v>
          </cell>
          <cell r="K26">
            <v>391.82402269380532</v>
          </cell>
          <cell r="L26">
            <v>10203.442879499218</v>
          </cell>
          <cell r="M26">
            <v>1314.7914032869785</v>
          </cell>
          <cell r="N26">
            <v>7899.1596638655465</v>
          </cell>
          <cell r="O26">
            <v>10324.129651860745</v>
          </cell>
          <cell r="P26">
            <v>807.69230769230774</v>
          </cell>
          <cell r="Q26">
            <v>563.38028169014081</v>
          </cell>
          <cell r="R26">
            <v>4021.9774011299437</v>
          </cell>
          <cell r="S26">
            <v>2593.169230769231</v>
          </cell>
          <cell r="T26">
            <v>1867.807486631016</v>
          </cell>
          <cell r="U26">
            <v>3784.6153846153843</v>
          </cell>
          <cell r="V26">
            <v>6070.5128205128203</v>
          </cell>
          <cell r="W26">
            <v>2215.3846153846152</v>
          </cell>
          <cell r="X26">
            <v>85.092267080745344</v>
          </cell>
          <cell r="Y26">
            <v>929.17096273291929</v>
          </cell>
          <cell r="Z26">
            <v>623.1202435312025</v>
          </cell>
          <cell r="AA26">
            <v>3646.3975155279504</v>
          </cell>
          <cell r="AB26">
            <v>2387.0056497175142</v>
          </cell>
          <cell r="AC26">
            <v>20042.372881355932</v>
          </cell>
          <cell r="AD26">
            <v>8506.8748663101596</v>
          </cell>
          <cell r="AE26">
            <v>464.24038502673795</v>
          </cell>
        </row>
      </sheetData>
      <sheetData sheetId="4" refreshError="1"/>
      <sheetData sheetId="5" refreshError="1">
        <row r="8">
          <cell r="B8" t="str">
            <v>Frontier</v>
          </cell>
          <cell r="E8">
            <v>0.14262191774014848</v>
          </cell>
          <cell r="F8">
            <v>0.11769700812079767</v>
          </cell>
          <cell r="G8">
            <v>0.10089341839047471</v>
          </cell>
          <cell r="H8">
            <v>0.12040411475047363</v>
          </cell>
          <cell r="J8">
            <v>0.37812288241562197</v>
          </cell>
          <cell r="K8">
            <v>0.39185402451557982</v>
          </cell>
          <cell r="L8">
            <v>0.18007355415246606</v>
          </cell>
          <cell r="M8">
            <v>0.31668348702788929</v>
          </cell>
          <cell r="O8">
            <v>0.32719176049465176</v>
          </cell>
          <cell r="P8">
            <v>0.32232731948749827</v>
          </cell>
          <cell r="Q8">
            <v>0.32038732331698971</v>
          </cell>
          <cell r="R8">
            <v>0.32330213443304656</v>
          </cell>
          <cell r="T8">
            <v>0.66127244576660915</v>
          </cell>
          <cell r="U8">
            <v>0.66724274903472591</v>
          </cell>
          <cell r="V8">
            <v>0.6720880175591345</v>
          </cell>
          <cell r="W8">
            <v>0.66686773745348982</v>
          </cell>
          <cell r="Y8">
            <v>0.4893267348402775</v>
          </cell>
          <cell r="Z8">
            <v>0.47822752861146478</v>
          </cell>
          <cell r="AA8">
            <v>0.46908540659307707</v>
          </cell>
          <cell r="AB8">
            <v>0.47887989001493975</v>
          </cell>
          <cell r="AD8">
            <v>0.17194571092633162</v>
          </cell>
          <cell r="AE8">
            <v>0.18901522042326119</v>
          </cell>
          <cell r="AF8">
            <v>0.20300261096605743</v>
          </cell>
          <cell r="AG8">
            <v>0.1879878474385501</v>
          </cell>
          <cell r="AI8">
            <v>0</v>
          </cell>
          <cell r="AJ8">
            <v>0</v>
          </cell>
          <cell r="AK8">
            <v>0</v>
          </cell>
          <cell r="AL8">
            <v>0</v>
          </cell>
          <cell r="AN8">
            <v>1.1535793738739119E-2</v>
          </cell>
          <cell r="AO8">
            <v>1.0429931477775756E-2</v>
          </cell>
          <cell r="AP8">
            <v>7.5246591238758336E-3</v>
          </cell>
          <cell r="AQ8">
            <v>9.8301281134635689E-3</v>
          </cell>
          <cell r="AS8">
            <v>0.43589703336212149</v>
          </cell>
          <cell r="AT8">
            <v>0.36514747899103428</v>
          </cell>
          <cell r="AU8">
            <v>0.31491076908386678</v>
          </cell>
          <cell r="AV8">
            <v>0.37198509381234085</v>
          </cell>
          <cell r="AX8">
            <v>7.9196237491435381E-2</v>
          </cell>
          <cell r="AY8">
            <v>6.6451397732096282E-2</v>
          </cell>
          <cell r="AZ8">
            <v>3.0007977951841975E-3</v>
          </cell>
          <cell r="BA8">
            <v>4.9549477672905289E-2</v>
          </cell>
          <cell r="BC8">
            <v>2.1477124621998427</v>
          </cell>
          <cell r="BD8">
            <v>2.628277477905419</v>
          </cell>
          <cell r="BE8">
            <v>3.1288180909284096</v>
          </cell>
          <cell r="BF8">
            <v>2.6349360103445574</v>
          </cell>
          <cell r="BH8">
            <v>6.7211065903112016E-2</v>
          </cell>
          <cell r="BI8">
            <v>4.3890606997756362E-2</v>
          </cell>
          <cell r="BJ8">
            <v>4.3683819263127359E-2</v>
          </cell>
          <cell r="BK8">
            <v>5.1595164054665243E-2</v>
          </cell>
          <cell r="BM8">
            <v>0</v>
          </cell>
          <cell r="BN8">
            <v>0</v>
          </cell>
          <cell r="BO8">
            <v>0</v>
          </cell>
          <cell r="BP8">
            <v>0</v>
          </cell>
        </row>
      </sheetData>
      <sheetData sheetId="6" refreshError="1"/>
      <sheetData sheetId="7" refreshError="1"/>
      <sheetData sheetId="8" refreshError="1"/>
      <sheetData sheetId="9" refreshError="1"/>
      <sheetData sheetId="10" refreshError="1"/>
      <sheetData sheetId="11" refreshError="1">
        <row r="595">
          <cell r="B595" t="str">
            <v>Risk Free Rate</v>
          </cell>
          <cell r="D595">
            <v>5.4600000000000003E-2</v>
          </cell>
          <cell r="I595">
            <v>5.3900000000000003E-2</v>
          </cell>
          <cell r="J595">
            <v>6.25E-2</v>
          </cell>
          <cell r="K595">
            <v>4.9000000000000002E-2</v>
          </cell>
          <cell r="L595">
            <v>5.0099999999999999E-2</v>
          </cell>
          <cell r="M595">
            <v>5.0099999999999999E-2</v>
          </cell>
        </row>
        <row r="596">
          <cell r="B596" t="str">
            <v>Market Risk Premium</v>
          </cell>
          <cell r="D596">
            <v>0.05</v>
          </cell>
          <cell r="I596">
            <v>0.05</v>
          </cell>
          <cell r="J596">
            <v>0.05</v>
          </cell>
          <cell r="K596">
            <v>0.05</v>
          </cell>
          <cell r="L596">
            <v>0.05</v>
          </cell>
          <cell r="M596">
            <v>0.05</v>
          </cell>
        </row>
        <row r="597">
          <cell r="B597" t="str">
            <v>Beta</v>
          </cell>
          <cell r="D597">
            <v>1.2569999999999999</v>
          </cell>
          <cell r="I597">
            <v>1.2569999999999999</v>
          </cell>
          <cell r="J597">
            <v>1.1259999999999999</v>
          </cell>
          <cell r="K597">
            <v>1.3220000000000001</v>
          </cell>
        </row>
        <row r="599">
          <cell r="B599" t="str">
            <v>Market Capitalization</v>
          </cell>
          <cell r="D599">
            <v>377</v>
          </cell>
          <cell r="I599">
            <v>938.75</v>
          </cell>
          <cell r="J599">
            <v>838.75400000000002</v>
          </cell>
          <cell r="K599">
            <v>611.44524999999999</v>
          </cell>
          <cell r="L599">
            <v>1489.0205000000001</v>
          </cell>
          <cell r="M599">
            <v>605.36956199999997</v>
          </cell>
        </row>
        <row r="600">
          <cell r="B600" t="str">
            <v>Total Debt</v>
          </cell>
          <cell r="D600">
            <v>2937.0268000000001</v>
          </cell>
          <cell r="I600">
            <v>2937.0268000000001</v>
          </cell>
          <cell r="J600">
            <v>2282.48</v>
          </cell>
          <cell r="K600">
            <v>1948.5980000000002</v>
          </cell>
          <cell r="L600">
            <v>1967</v>
          </cell>
          <cell r="M600">
            <v>2243.598</v>
          </cell>
        </row>
        <row r="601">
          <cell r="B601" t="str">
            <v>Total Value</v>
          </cell>
          <cell r="D601">
            <v>3314.0268000000001</v>
          </cell>
          <cell r="I601">
            <v>3875.7768000000001</v>
          </cell>
          <cell r="J601">
            <v>3121.2339999999999</v>
          </cell>
          <cell r="K601">
            <v>2560.0432500000002</v>
          </cell>
          <cell r="L601">
            <v>3456.0205000000001</v>
          </cell>
          <cell r="M601">
            <v>2848.9675619999998</v>
          </cell>
        </row>
        <row r="603">
          <cell r="B603" t="str">
            <v>Ke</v>
          </cell>
          <cell r="D603">
            <v>0.11745</v>
          </cell>
          <cell r="I603">
            <v>0.11675000000000001</v>
          </cell>
          <cell r="J603">
            <v>0.11879999999999999</v>
          </cell>
          <cell r="K603">
            <v>0.11510000000000001</v>
          </cell>
          <cell r="L603">
            <v>5.0099999999999999E-2</v>
          </cell>
          <cell r="M603">
            <v>5.0099999999999999E-2</v>
          </cell>
        </row>
        <row r="604">
          <cell r="B604" t="str">
            <v>Credit Rating</v>
          </cell>
          <cell r="D604" t="str">
            <v>B+</v>
          </cell>
          <cell r="I604" t="str">
            <v>BB-</v>
          </cell>
          <cell r="J604" t="str">
            <v>BB</v>
          </cell>
          <cell r="K604" t="str">
            <v>BB</v>
          </cell>
          <cell r="L604" t="str">
            <v>BB-</v>
          </cell>
          <cell r="M604" t="str">
            <v>BB-</v>
          </cell>
        </row>
        <row r="605">
          <cell r="B605" t="str">
            <v>Kd</v>
          </cell>
          <cell r="D605">
            <v>0.1018</v>
          </cell>
          <cell r="I605">
            <v>9.9500000000000005E-2</v>
          </cell>
          <cell r="J605">
            <v>9.3299999999999994E-2</v>
          </cell>
          <cell r="K605">
            <v>7.7399999999999997E-2</v>
          </cell>
          <cell r="L605">
            <v>7.9100000000000004E-2</v>
          </cell>
          <cell r="M605">
            <v>8.8400000000000006E-2</v>
          </cell>
        </row>
        <row r="606">
          <cell r="B606" t="str">
            <v>Tax Rate</v>
          </cell>
          <cell r="D606">
            <v>0.29120000000000001</v>
          </cell>
          <cell r="I606">
            <v>0.29120000000000001</v>
          </cell>
          <cell r="J606">
            <v>0.29120000000000001</v>
          </cell>
          <cell r="K606">
            <v>0.29120000000000001</v>
          </cell>
          <cell r="L606">
            <v>0.29120000000000001</v>
          </cell>
          <cell r="M606">
            <v>0.29120000000000001</v>
          </cell>
        </row>
        <row r="608">
          <cell r="B608" t="str">
            <v>WACC</v>
          </cell>
          <cell r="D608">
            <v>7.7308453225698723E-2</v>
          </cell>
          <cell r="I608">
            <v>8.1721589278845985E-2</v>
          </cell>
          <cell r="J608">
            <v>8.028451291354638E-2</v>
          </cell>
          <cell r="K608">
            <v>6.924868046067581E-2</v>
          </cell>
          <cell r="L608">
            <v>5.3495604673062559E-2</v>
          </cell>
          <cell r="M608">
            <v>5.9989520881866751E-2</v>
          </cell>
        </row>
      </sheetData>
      <sheetData sheetId="12" refreshError="1">
        <row r="595">
          <cell r="B595" t="str">
            <v>Risk Free Rate</v>
          </cell>
          <cell r="D595">
            <v>4.9500000000000002E-2</v>
          </cell>
          <cell r="I595">
            <v>5.0070000000000003E-2</v>
          </cell>
          <cell r="J595">
            <v>5.4780000000000002E-2</v>
          </cell>
          <cell r="K595">
            <v>3.9410000000000001E-2</v>
          </cell>
          <cell r="L595">
            <v>5.3370000000000001E-2</v>
          </cell>
          <cell r="M595">
            <v>5.7459999999999997E-2</v>
          </cell>
        </row>
        <row r="596">
          <cell r="B596" t="str">
            <v>Market Risk Premium</v>
          </cell>
          <cell r="D596">
            <v>0.05</v>
          </cell>
          <cell r="I596">
            <v>0.05</v>
          </cell>
          <cell r="J596">
            <v>0.05</v>
          </cell>
          <cell r="K596">
            <v>0.05</v>
          </cell>
          <cell r="L596">
            <v>0.05</v>
          </cell>
          <cell r="M596">
            <v>0.05</v>
          </cell>
        </row>
        <row r="597">
          <cell r="B597" t="str">
            <v>Beta</v>
          </cell>
          <cell r="D597">
            <v>0.67</v>
          </cell>
          <cell r="I597">
            <v>0.67200000000000004</v>
          </cell>
          <cell r="J597">
            <v>0.61499999999999999</v>
          </cell>
          <cell r="K597">
            <v>0.66400000000000003</v>
          </cell>
        </row>
        <row r="599">
          <cell r="B599" t="str">
            <v>Market Capitalization</v>
          </cell>
          <cell r="D599">
            <v>3721.7252314680009</v>
          </cell>
          <cell r="I599">
            <v>3721.7252314680009</v>
          </cell>
          <cell r="J599">
            <v>3353.3031442080005</v>
          </cell>
          <cell r="K599">
            <v>3312.9773253500002</v>
          </cell>
          <cell r="L599">
            <v>4139.301849462001</v>
          </cell>
          <cell r="M599">
            <v>3413.1652236852001</v>
          </cell>
        </row>
        <row r="600">
          <cell r="B600" t="str">
            <v>Total Debt</v>
          </cell>
          <cell r="D600">
            <v>3529.0257999999999</v>
          </cell>
          <cell r="I600">
            <v>3529.0257999999999</v>
          </cell>
          <cell r="J600">
            <v>3698.4059999999999</v>
          </cell>
          <cell r="K600">
            <v>4099.8366999999998</v>
          </cell>
          <cell r="L600">
            <v>4503.0023000000001</v>
          </cell>
          <cell r="M600">
            <v>5016.1374999999998</v>
          </cell>
        </row>
        <row r="601">
          <cell r="B601" t="str">
            <v>Total Value</v>
          </cell>
          <cell r="D601">
            <v>7250.7510314680003</v>
          </cell>
          <cell r="I601">
            <v>7250.7510314680003</v>
          </cell>
          <cell r="J601">
            <v>7051.709144208</v>
          </cell>
          <cell r="K601">
            <v>7412.8140253500005</v>
          </cell>
          <cell r="L601">
            <v>8642.3041494620011</v>
          </cell>
          <cell r="M601">
            <v>8429.3027236851995</v>
          </cell>
        </row>
        <row r="603">
          <cell r="B603" t="str">
            <v>Ke</v>
          </cell>
          <cell r="D603">
            <v>8.3000000000000004E-2</v>
          </cell>
          <cell r="I603">
            <v>8.3670000000000008E-2</v>
          </cell>
          <cell r="J603">
            <v>8.5529999999999995E-2</v>
          </cell>
          <cell r="K603">
            <v>7.2610000000000008E-2</v>
          </cell>
          <cell r="L603">
            <v>5.3370000000000001E-2</v>
          </cell>
          <cell r="M603">
            <v>5.7459999999999997E-2</v>
          </cell>
        </row>
        <row r="604">
          <cell r="B604" t="str">
            <v>Credit Rating</v>
          </cell>
          <cell r="D604" t="str">
            <v>BBB+</v>
          </cell>
          <cell r="E604" t="str">
            <v>BBB+</v>
          </cell>
          <cell r="F604" t="str">
            <v>BBB+</v>
          </cell>
          <cell r="G604" t="str">
            <v>BBB+</v>
          </cell>
          <cell r="H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0.33329999999999999</v>
          </cell>
          <cell r="I606">
            <v>0.33329999999999999</v>
          </cell>
          <cell r="J606">
            <v>0.33329999999999999</v>
          </cell>
          <cell r="K606">
            <v>0.33329999999999999</v>
          </cell>
          <cell r="L606">
            <v>0.33329999999999999</v>
          </cell>
          <cell r="M606">
            <v>0.33329999999999999</v>
          </cell>
        </row>
        <row r="608">
          <cell r="B608" t="str">
            <v>WACC</v>
          </cell>
          <cell r="D608">
            <v>6.3597474153532618E-2</v>
          </cell>
          <cell r="I608">
            <v>6.6699548485526297E-2</v>
          </cell>
          <cell r="J608">
            <v>6.759623925938972E-2</v>
          </cell>
          <cell r="K608">
            <v>5.4907215382750285E-2</v>
          </cell>
          <cell r="L608">
            <v>4.8141605373069066E-2</v>
          </cell>
          <cell r="M608">
            <v>5.1157478446010901E-2</v>
          </cell>
        </row>
      </sheetData>
      <sheetData sheetId="13"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0.89100000000000001</v>
          </cell>
          <cell r="I597">
            <v>0.89100000000000001</v>
          </cell>
          <cell r="J597">
            <v>1.1359999999999999</v>
          </cell>
          <cell r="K597">
            <v>1.2729999999999999</v>
          </cell>
        </row>
        <row r="599">
          <cell r="B599" t="str">
            <v>Market Capitalization</v>
          </cell>
          <cell r="D599">
            <v>457</v>
          </cell>
          <cell r="I599">
            <v>477.21675000000005</v>
          </cell>
          <cell r="J599">
            <v>297.69406250000003</v>
          </cell>
          <cell r="K599">
            <v>170.35724999999999</v>
          </cell>
          <cell r="L599">
            <v>257.24799999999999</v>
          </cell>
          <cell r="M599">
            <v>353.23681199999999</v>
          </cell>
        </row>
        <row r="600">
          <cell r="B600" t="str">
            <v>Total Debt</v>
          </cell>
          <cell r="D600">
            <v>427.90289999999999</v>
          </cell>
          <cell r="I600">
            <v>427.90289999999999</v>
          </cell>
          <cell r="J600">
            <v>415.68790000000001</v>
          </cell>
          <cell r="K600">
            <v>245.994</v>
          </cell>
          <cell r="L600">
            <v>250.71200000000002</v>
          </cell>
          <cell r="M600">
            <v>244.70500000000001</v>
          </cell>
        </row>
        <row r="601">
          <cell r="B601" t="str">
            <v>Total Value</v>
          </cell>
          <cell r="D601">
            <v>884.90290000000005</v>
          </cell>
          <cell r="I601">
            <v>905.11965000000009</v>
          </cell>
          <cell r="J601">
            <v>713.3819625000001</v>
          </cell>
          <cell r="K601">
            <v>416.35124999999999</v>
          </cell>
          <cell r="L601">
            <v>507.96000000000004</v>
          </cell>
          <cell r="M601">
            <v>597.94181200000003</v>
          </cell>
        </row>
        <row r="603">
          <cell r="B603" t="str">
            <v>Ke</v>
          </cell>
          <cell r="D603">
            <v>9.6390000000000003E-2</v>
          </cell>
          <cell r="I603">
            <v>9.5650000000000013E-2</v>
          </cell>
          <cell r="J603">
            <v>0.12117</v>
          </cell>
          <cell r="K603">
            <v>0.11011</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0.4</v>
          </cell>
          <cell r="I606">
            <v>0.4</v>
          </cell>
          <cell r="J606">
            <v>0.4</v>
          </cell>
          <cell r="K606">
            <v>0.4</v>
          </cell>
          <cell r="L606">
            <v>0.4</v>
          </cell>
          <cell r="M606">
            <v>0.4</v>
          </cell>
        </row>
        <row r="608">
          <cell r="B608" t="str">
            <v>WACC</v>
          </cell>
          <cell r="D608">
            <v>8.7178198066703128E-2</v>
          </cell>
          <cell r="I608">
            <v>8.9404861792029361E-2</v>
          </cell>
          <cell r="J608">
            <v>8.8602878945267693E-2</v>
          </cell>
          <cell r="K608">
            <v>8.3055763318832354E-2</v>
          </cell>
          <cell r="L608">
            <v>5.6753299314906677E-2</v>
          </cell>
          <cell r="M608">
            <v>6.3544778925010176E-2</v>
          </cell>
        </row>
      </sheetData>
      <sheetData sheetId="14"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0.51100000000000001</v>
          </cell>
          <cell r="I597">
            <v>0.51100000000000001</v>
          </cell>
          <cell r="J597">
            <v>0.60599999999999998</v>
          </cell>
          <cell r="K597">
            <v>1.107</v>
          </cell>
        </row>
        <row r="599">
          <cell r="B599" t="str">
            <v>Market Capitalization</v>
          </cell>
          <cell r="D599">
            <v>787.09575000000007</v>
          </cell>
          <cell r="I599">
            <v>787.09575000000007</v>
          </cell>
          <cell r="J599">
            <v>927.686375</v>
          </cell>
          <cell r="K599">
            <v>1160.412</v>
          </cell>
          <cell r="L599">
            <v>708.46625000000006</v>
          </cell>
          <cell r="M599">
            <v>303.97499999999997</v>
          </cell>
        </row>
        <row r="600">
          <cell r="B600" t="str">
            <v>Total Debt</v>
          </cell>
          <cell r="D600">
            <v>675.90000000000009</v>
          </cell>
          <cell r="I600">
            <v>675.90000000000009</v>
          </cell>
          <cell r="J600">
            <v>403.5</v>
          </cell>
          <cell r="K600">
            <v>198.7</v>
          </cell>
          <cell r="L600">
            <v>430.09999999999997</v>
          </cell>
          <cell r="M600">
            <v>475.20000000000005</v>
          </cell>
        </row>
        <row r="601">
          <cell r="B601" t="str">
            <v>Total Value</v>
          </cell>
          <cell r="D601">
            <v>1462.99575</v>
          </cell>
          <cell r="I601">
            <v>1462.99575</v>
          </cell>
          <cell r="J601">
            <v>1331.186375</v>
          </cell>
          <cell r="K601">
            <v>1359.1120000000001</v>
          </cell>
          <cell r="L601">
            <v>1138.5662500000001</v>
          </cell>
          <cell r="M601">
            <v>779.17499999999995</v>
          </cell>
        </row>
        <row r="603">
          <cell r="B603" t="str">
            <v>Ke</v>
          </cell>
          <cell r="D603">
            <v>7.739E-2</v>
          </cell>
          <cell r="I603">
            <v>7.6649999999999996E-2</v>
          </cell>
          <cell r="J603">
            <v>9.4670000000000004E-2</v>
          </cell>
          <cell r="K603">
            <v>0.10181000000000001</v>
          </cell>
          <cell r="L603">
            <v>5.7389999999999997E-2</v>
          </cell>
          <cell r="M603">
            <v>6.4130000000000006E-2</v>
          </cell>
        </row>
        <row r="604">
          <cell r="B604" t="str">
            <v>Credit Rating</v>
          </cell>
          <cell r="D604" t="str">
            <v>BB</v>
          </cell>
          <cell r="I604" t="str">
            <v>BB+</v>
          </cell>
          <cell r="J604" t="str">
            <v>BB+</v>
          </cell>
          <cell r="K604" t="str">
            <v>BB+</v>
          </cell>
          <cell r="L604" t="str">
            <v>BB-</v>
          </cell>
          <cell r="M604" t="str">
            <v>B+</v>
          </cell>
        </row>
        <row r="605">
          <cell r="B605" t="str">
            <v>Kd</v>
          </cell>
          <cell r="D605">
            <v>9.3899999999999997E-2</v>
          </cell>
          <cell r="I605">
            <v>8.9700000000000002E-2</v>
          </cell>
          <cell r="J605">
            <v>9.0999999999999998E-2</v>
          </cell>
          <cell r="K605">
            <v>7.0699999999999999E-2</v>
          </cell>
          <cell r="L605">
            <v>7.9100000000000004E-2</v>
          </cell>
          <cell r="M605">
            <v>9.1999999999999998E-2</v>
          </cell>
        </row>
        <row r="606">
          <cell r="B606" t="str">
            <v>Tax Rate</v>
          </cell>
          <cell r="D606">
            <v>0.4</v>
          </cell>
          <cell r="I606">
            <v>0.4</v>
          </cell>
          <cell r="J606">
            <v>0.4</v>
          </cell>
          <cell r="K606">
            <v>0.4</v>
          </cell>
          <cell r="L606">
            <v>0.4</v>
          </cell>
          <cell r="M606">
            <v>0.4</v>
          </cell>
        </row>
        <row r="608">
          <cell r="B608" t="str">
            <v>WACC</v>
          </cell>
          <cell r="D608">
            <v>6.7664958078312951E-2</v>
          </cell>
          <cell r="I608">
            <v>6.61026029894482E-2</v>
          </cell>
          <cell r="J608">
            <v>8.2524258950028684E-2</v>
          </cell>
          <cell r="K608">
            <v>9.3127277016169394E-2</v>
          </cell>
          <cell r="L608">
            <v>5.3638884946308571E-2</v>
          </cell>
          <cell r="M608">
            <v>5.8683808836269141E-2</v>
          </cell>
        </row>
      </sheetData>
      <sheetData sheetId="15" refreshError="1">
        <row r="595">
          <cell r="B595" t="str">
            <v>Risk Free Rate</v>
          </cell>
          <cell r="D595">
            <v>5.1220000000000002E-2</v>
          </cell>
          <cell r="I595">
            <v>5.2630000000000003E-2</v>
          </cell>
          <cell r="J595">
            <v>5.5789999999999999E-2</v>
          </cell>
          <cell r="K595">
            <v>4.0329999999999998E-2</v>
          </cell>
          <cell r="L595">
            <v>5.645E-2</v>
          </cell>
          <cell r="M595">
            <v>7.5410000000000005E-2</v>
          </cell>
        </row>
        <row r="596">
          <cell r="B596" t="str">
            <v>Market Risk Premium</v>
          </cell>
          <cell r="D596">
            <v>0.05</v>
          </cell>
          <cell r="I596">
            <v>0.05</v>
          </cell>
          <cell r="J596">
            <v>0.05</v>
          </cell>
          <cell r="K596">
            <v>0.05</v>
          </cell>
          <cell r="L596">
            <v>0.05</v>
          </cell>
          <cell r="M596">
            <v>0.05</v>
          </cell>
        </row>
        <row r="597">
          <cell r="B597" t="str">
            <v>Beta</v>
          </cell>
          <cell r="D597">
            <v>0.61399999999999999</v>
          </cell>
          <cell r="I597">
            <v>0.61399999999999999</v>
          </cell>
          <cell r="J597">
            <v>0.73499999999999999</v>
          </cell>
          <cell r="K597">
            <v>0.83799999999999997</v>
          </cell>
        </row>
        <row r="599">
          <cell r="B599" t="str">
            <v>Market Capitalization</v>
          </cell>
          <cell r="D599">
            <v>2796.1414640999997</v>
          </cell>
          <cell r="I599">
            <v>2796.1414640999997</v>
          </cell>
          <cell r="J599">
            <v>3687.1935638999994</v>
          </cell>
          <cell r="K599">
            <v>5713.015786500001</v>
          </cell>
          <cell r="L599">
            <v>517.40317078239991</v>
          </cell>
          <cell r="M599">
            <v>263.51323189687997</v>
          </cell>
        </row>
        <row r="600">
          <cell r="B600" t="str">
            <v>Total Debt</v>
          </cell>
          <cell r="D600">
            <v>934.28459999999995</v>
          </cell>
          <cell r="I600">
            <v>934.28459999999995</v>
          </cell>
          <cell r="J600">
            <v>440.42787000000004</v>
          </cell>
          <cell r="K600">
            <v>585.79370000000006</v>
          </cell>
          <cell r="L600">
            <v>795.8673</v>
          </cell>
          <cell r="M600">
            <v>1570.5785000000001</v>
          </cell>
        </row>
        <row r="601">
          <cell r="B601" t="str">
            <v>Total Value</v>
          </cell>
          <cell r="D601">
            <v>3730.4260640999996</v>
          </cell>
          <cell r="I601">
            <v>3730.4260640999996</v>
          </cell>
          <cell r="J601">
            <v>4127.6214338999998</v>
          </cell>
          <cell r="K601">
            <v>6298.8094865000012</v>
          </cell>
          <cell r="L601">
            <v>1313.2704707824</v>
          </cell>
          <cell r="M601">
            <v>1834.09173189688</v>
          </cell>
        </row>
        <row r="603">
          <cell r="B603" t="str">
            <v>Ke</v>
          </cell>
          <cell r="D603">
            <v>8.1920000000000007E-2</v>
          </cell>
          <cell r="I603">
            <v>8.3330000000000001E-2</v>
          </cell>
          <cell r="J603">
            <v>9.2539999999999997E-2</v>
          </cell>
          <cell r="K603">
            <v>8.2229999999999998E-2</v>
          </cell>
          <cell r="L603">
            <v>5.645E-2</v>
          </cell>
          <cell r="M603">
            <v>7.5410000000000005E-2</v>
          </cell>
        </row>
        <row r="604">
          <cell r="B604" t="str">
            <v>Credit Rating</v>
          </cell>
          <cell r="D604" t="str">
            <v>B-</v>
          </cell>
          <cell r="E604" t="str">
            <v>B-</v>
          </cell>
          <cell r="F604" t="str">
            <v>B-</v>
          </cell>
          <cell r="G604" t="str">
            <v>B-</v>
          </cell>
          <cell r="H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0.36</v>
          </cell>
          <cell r="I606">
            <v>0.36</v>
          </cell>
          <cell r="J606">
            <v>0.36</v>
          </cell>
          <cell r="K606">
            <v>0.36</v>
          </cell>
          <cell r="L606">
            <v>0.36</v>
          </cell>
          <cell r="M606">
            <v>0.36</v>
          </cell>
        </row>
        <row r="608">
          <cell r="B608" t="str">
            <v>WACC</v>
          </cell>
          <cell r="D608">
            <v>8.2064259106159193E-2</v>
          </cell>
          <cell r="I608">
            <v>8.4483571949599323E-2</v>
          </cell>
          <cell r="J608">
            <v>9.0095657221106365E-2</v>
          </cell>
          <cell r="K608">
            <v>8.0963144446025453E-2</v>
          </cell>
          <cell r="L608">
            <v>5.8504405552416497E-2</v>
          </cell>
          <cell r="M608">
            <v>6.8105548225854379E-2</v>
          </cell>
        </row>
      </sheetData>
      <sheetData sheetId="16"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0.95899999999999996</v>
          </cell>
          <cell r="I597">
            <v>0.95899999999999996</v>
          </cell>
          <cell r="J597">
            <v>0.98099999999999998</v>
          </cell>
          <cell r="K597">
            <v>1.1759999999999999</v>
          </cell>
        </row>
        <row r="599">
          <cell r="B599" t="str">
            <v>Market Capitalization</v>
          </cell>
          <cell r="D599">
            <v>114</v>
          </cell>
          <cell r="I599">
            <v>430.48718750000006</v>
          </cell>
          <cell r="J599">
            <v>752.74775</v>
          </cell>
          <cell r="K599">
            <v>662.86399999999992</v>
          </cell>
          <cell r="L599">
            <v>828.73800000000006</v>
          </cell>
          <cell r="M599">
            <v>705.99300000000005</v>
          </cell>
        </row>
        <row r="600">
          <cell r="B600" t="str">
            <v>Total Debt</v>
          </cell>
          <cell r="D600">
            <v>305.245</v>
          </cell>
          <cell r="I600">
            <v>305.245</v>
          </cell>
          <cell r="J600">
            <v>200.339</v>
          </cell>
          <cell r="K600">
            <v>288.34500000000003</v>
          </cell>
          <cell r="L600">
            <v>326.76</v>
          </cell>
          <cell r="M600">
            <v>376.38589999999999</v>
          </cell>
        </row>
        <row r="601">
          <cell r="B601" t="str">
            <v>Total Value</v>
          </cell>
          <cell r="D601">
            <v>419.245</v>
          </cell>
          <cell r="I601">
            <v>735.73218750000001</v>
          </cell>
          <cell r="J601">
            <v>953.08674999999994</v>
          </cell>
          <cell r="K601">
            <v>951.20899999999995</v>
          </cell>
          <cell r="L601">
            <v>1155.498</v>
          </cell>
          <cell r="M601">
            <v>1082.3789000000002</v>
          </cell>
        </row>
        <row r="603">
          <cell r="B603" t="str">
            <v>Ke</v>
          </cell>
          <cell r="D603">
            <v>9.978999999999999E-2</v>
          </cell>
          <cell r="I603">
            <v>9.9049999999999999E-2</v>
          </cell>
          <cell r="J603">
            <v>0.11341999999999999</v>
          </cell>
          <cell r="K603">
            <v>0.10525999999999999</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0.1057</v>
          </cell>
          <cell r="J605">
            <v>9.7900000000000001E-2</v>
          </cell>
          <cell r="K605">
            <v>8.77E-2</v>
          </cell>
          <cell r="L605">
            <v>8.3299999999999999E-2</v>
          </cell>
          <cell r="M605">
            <v>9.1999999999999998E-2</v>
          </cell>
        </row>
        <row r="606">
          <cell r="B606" t="str">
            <v>Tax Rate</v>
          </cell>
          <cell r="D606">
            <v>0.4</v>
          </cell>
          <cell r="I606">
            <v>0.4</v>
          </cell>
          <cell r="J606">
            <v>0.4</v>
          </cell>
          <cell r="K606">
            <v>0.4</v>
          </cell>
          <cell r="L606">
            <v>0.4</v>
          </cell>
          <cell r="M606">
            <v>0.4</v>
          </cell>
        </row>
        <row r="608">
          <cell r="B608" t="str">
            <v>WACC</v>
          </cell>
          <cell r="D608">
            <v>8.3444545075075413E-2</v>
          </cell>
          <cell r="I608">
            <v>8.4267611061769693E-2</v>
          </cell>
          <cell r="J608">
            <v>0.10192625452509962</v>
          </cell>
          <cell r="K608">
            <v>8.9302959223472436E-2</v>
          </cell>
          <cell r="L608">
            <v>5.5294547130328227E-2</v>
          </cell>
          <cell r="M608">
            <v>6.1024686244345663E-2</v>
          </cell>
        </row>
      </sheetData>
      <sheetData sheetId="17"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1.0920000000000001</v>
          </cell>
          <cell r="I597">
            <v>1.0920000000000001</v>
          </cell>
          <cell r="J597">
            <v>1.137</v>
          </cell>
          <cell r="K597">
            <v>1.2969999999999999</v>
          </cell>
        </row>
        <row r="599">
          <cell r="B599" t="str">
            <v>Market Capitalization</v>
          </cell>
          <cell r="D599">
            <v>5958.9688125000002</v>
          </cell>
          <cell r="I599">
            <v>5958.9688125000002</v>
          </cell>
          <cell r="J599">
            <v>9932.4150000000009</v>
          </cell>
          <cell r="K599">
            <v>9580.2156250000007</v>
          </cell>
          <cell r="L599">
            <v>11127.9715</v>
          </cell>
          <cell r="M599">
            <v>8019.375</v>
          </cell>
        </row>
        <row r="600">
          <cell r="B600" t="str">
            <v>Total Debt</v>
          </cell>
          <cell r="D600">
            <v>6270</v>
          </cell>
          <cell r="I600">
            <v>6270</v>
          </cell>
          <cell r="J600">
            <v>6227</v>
          </cell>
          <cell r="K600">
            <v>4402</v>
          </cell>
          <cell r="L600">
            <v>4421</v>
          </cell>
          <cell r="M600">
            <v>5096</v>
          </cell>
        </row>
        <row r="601">
          <cell r="B601" t="str">
            <v>Total Value</v>
          </cell>
          <cell r="D601">
            <v>12228.968812499999</v>
          </cell>
          <cell r="I601">
            <v>12228.968812499999</v>
          </cell>
          <cell r="J601">
            <v>16159.415000000001</v>
          </cell>
          <cell r="K601">
            <v>13982.215625000001</v>
          </cell>
          <cell r="L601">
            <v>15548.9715</v>
          </cell>
          <cell r="M601">
            <v>13115.375</v>
          </cell>
        </row>
        <row r="603">
          <cell r="B603" t="str">
            <v>Ke</v>
          </cell>
          <cell r="D603">
            <v>0.10644000000000001</v>
          </cell>
          <cell r="I603">
            <v>0.10570000000000002</v>
          </cell>
          <cell r="J603">
            <v>0.12121999999999999</v>
          </cell>
          <cell r="K603">
            <v>0.11131000000000001</v>
          </cell>
          <cell r="L603">
            <v>5.7389999999999997E-2</v>
          </cell>
          <cell r="M603">
            <v>6.4130000000000006E-2</v>
          </cell>
        </row>
        <row r="604">
          <cell r="B604" t="str">
            <v>Credit Rating</v>
          </cell>
          <cell r="D604" t="str">
            <v>BB</v>
          </cell>
          <cell r="I604" t="str">
            <v>BBB-</v>
          </cell>
          <cell r="J604" t="str">
            <v>BBB-</v>
          </cell>
          <cell r="K604" t="str">
            <v>BBB-</v>
          </cell>
          <cell r="L604" t="str">
            <v>BBB-</v>
          </cell>
          <cell r="M604" t="str">
            <v>BB+</v>
          </cell>
        </row>
        <row r="605">
          <cell r="B605" t="str">
            <v>Kd</v>
          </cell>
          <cell r="D605">
            <v>9.3899999999999997E-2</v>
          </cell>
          <cell r="I605">
            <v>7.6499999999999999E-2</v>
          </cell>
          <cell r="J605">
            <v>8.09E-2</v>
          </cell>
          <cell r="K605">
            <v>6.5500000000000003E-2</v>
          </cell>
          <cell r="L605">
            <v>6.7199999999999996E-2</v>
          </cell>
          <cell r="M605">
            <v>7.6300000000000007E-2</v>
          </cell>
        </row>
        <row r="606">
          <cell r="B606" t="str">
            <v>Tax Rate</v>
          </cell>
          <cell r="D606">
            <v>0.4</v>
          </cell>
          <cell r="I606">
            <v>0.4</v>
          </cell>
          <cell r="J606">
            <v>0.4</v>
          </cell>
          <cell r="K606">
            <v>0.4</v>
          </cell>
          <cell r="L606">
            <v>0.4</v>
          </cell>
          <cell r="M606">
            <v>0.4</v>
          </cell>
        </row>
        <row r="608">
          <cell r="B608" t="str">
            <v>WACC</v>
          </cell>
          <cell r="D608">
            <v>8.0752879130175648E-2</v>
          </cell>
          <cell r="I608">
            <v>7.503952439090826E-2</v>
          </cell>
          <cell r="J608">
            <v>9.3212899495433474E-2</v>
          </cell>
          <cell r="K608">
            <v>8.8639199570257676E-2</v>
          </cell>
          <cell r="L608">
            <v>5.2536529788159939E-2</v>
          </cell>
          <cell r="M608">
            <v>5.7000078057241985E-2</v>
          </cell>
        </row>
      </sheetData>
      <sheetData sheetId="18"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1.0860000000000001</v>
          </cell>
          <cell r="I597">
            <v>1.0860000000000001</v>
          </cell>
          <cell r="J597">
            <v>1.115</v>
          </cell>
          <cell r="K597">
            <v>1.387</v>
          </cell>
        </row>
        <row r="599">
          <cell r="B599" t="str">
            <v>Market Capitalization</v>
          </cell>
          <cell r="D599">
            <v>871.86313687500001</v>
          </cell>
          <cell r="I599">
            <v>871.86313687500001</v>
          </cell>
          <cell r="J599">
            <v>442.41500000000002</v>
          </cell>
          <cell r="K599">
            <v>483.72500000000002</v>
          </cell>
          <cell r="L599">
            <v>230.72725</v>
          </cell>
          <cell r="M599">
            <v>103.95350000000001</v>
          </cell>
        </row>
        <row r="600">
          <cell r="B600" t="str">
            <v>Total Debt</v>
          </cell>
          <cell r="D600">
            <v>72.944999999999993</v>
          </cell>
          <cell r="I600">
            <v>72.944999999999993</v>
          </cell>
          <cell r="J600">
            <v>99.172000000000011</v>
          </cell>
          <cell r="K600">
            <v>69.519000000000005</v>
          </cell>
          <cell r="L600">
            <v>79.725999999999999</v>
          </cell>
          <cell r="M600">
            <v>8.4890000000000008</v>
          </cell>
        </row>
        <row r="601">
          <cell r="B601" t="str">
            <v>Total Value</v>
          </cell>
          <cell r="D601">
            <v>944.80813687499995</v>
          </cell>
          <cell r="I601">
            <v>944.80813687499995</v>
          </cell>
          <cell r="J601">
            <v>541.58699999999999</v>
          </cell>
          <cell r="K601">
            <v>553.24400000000003</v>
          </cell>
          <cell r="L601">
            <v>310.45325000000003</v>
          </cell>
          <cell r="M601">
            <v>112.44250000000001</v>
          </cell>
        </row>
        <row r="603">
          <cell r="B603" t="str">
            <v>Ke</v>
          </cell>
          <cell r="D603">
            <v>0.10614000000000001</v>
          </cell>
          <cell r="I603">
            <v>0.10540000000000001</v>
          </cell>
          <cell r="J603">
            <v>0.12012</v>
          </cell>
          <cell r="K603">
            <v>0.11581000000000001</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0.11849999999999999</v>
          </cell>
          <cell r="J605">
            <v>0.1028</v>
          </cell>
          <cell r="K605">
            <v>9.5299999999999996E-2</v>
          </cell>
          <cell r="L605">
            <v>8.9599999999999999E-2</v>
          </cell>
          <cell r="M605">
            <v>9.7600000000000006E-2</v>
          </cell>
        </row>
        <row r="606">
          <cell r="B606" t="str">
            <v>Tax Rate</v>
          </cell>
          <cell r="D606">
            <v>0.4</v>
          </cell>
          <cell r="I606">
            <v>0.4</v>
          </cell>
          <cell r="J606">
            <v>0.4</v>
          </cell>
          <cell r="K606">
            <v>0.4</v>
          </cell>
          <cell r="L606">
            <v>0.4</v>
          </cell>
          <cell r="M606">
            <v>0.4</v>
          </cell>
        </row>
        <row r="608">
          <cell r="B608" t="str">
            <v>WACC</v>
          </cell>
          <cell r="D608">
            <v>0.10391646284149442</v>
          </cell>
          <cell r="I608">
            <v>0.10275182900914091</v>
          </cell>
          <cell r="J608">
            <v>0.10941883531177818</v>
          </cell>
          <cell r="K608">
            <v>0.10844272810911641</v>
          </cell>
          <cell r="L608">
            <v>5.6457797228729276E-2</v>
          </cell>
          <cell r="M608">
            <v>6.3709485248015646E-2</v>
          </cell>
        </row>
      </sheetData>
      <sheetData sheetId="19" refreshError="1">
        <row r="595">
          <cell r="B595" t="str">
            <v>Risk Free Rate</v>
          </cell>
          <cell r="D595">
            <v>4.8739999999999999E-2</v>
          </cell>
          <cell r="I595">
            <v>4.8809999999999999E-2</v>
          </cell>
          <cell r="J595">
            <v>5.484E-2</v>
          </cell>
          <cell r="K595">
            <v>4.3610000000000003E-2</v>
          </cell>
          <cell r="L595">
            <v>6.2909999999999994E-2</v>
          </cell>
          <cell r="M595">
            <v>7.5120000000000006E-2</v>
          </cell>
        </row>
        <row r="596">
          <cell r="B596" t="str">
            <v>Market Risk Premium</v>
          </cell>
          <cell r="D596">
            <v>0.05</v>
          </cell>
          <cell r="I596">
            <v>0.05</v>
          </cell>
          <cell r="J596">
            <v>0.05</v>
          </cell>
          <cell r="K596">
            <v>0.05</v>
          </cell>
          <cell r="L596">
            <v>0.05</v>
          </cell>
          <cell r="M596">
            <v>0.05</v>
          </cell>
        </row>
        <row r="597">
          <cell r="B597" t="str">
            <v>Beta</v>
          </cell>
          <cell r="D597">
            <v>1.1060000000000001</v>
          </cell>
          <cell r="I597">
            <v>1.1060000000000001</v>
          </cell>
          <cell r="J597">
            <v>1.3080000000000001</v>
          </cell>
          <cell r="K597">
            <v>1.115</v>
          </cell>
        </row>
        <row r="599">
          <cell r="B599" t="str">
            <v>Market Capitalization</v>
          </cell>
          <cell r="D599">
            <v>4791.7475498880003</v>
          </cell>
          <cell r="I599">
            <v>4791.7475498880003</v>
          </cell>
          <cell r="J599">
            <v>5622.8570498400004</v>
          </cell>
          <cell r="K599">
            <v>7450.6282383849984</v>
          </cell>
          <cell r="L599">
            <v>10554.087331584999</v>
          </cell>
          <cell r="M599">
            <v>10773.661827578</v>
          </cell>
        </row>
        <row r="600">
          <cell r="B600" t="str">
            <v>Total Debt</v>
          </cell>
          <cell r="D600">
            <v>10140.222400000001</v>
          </cell>
          <cell r="I600">
            <v>10140.222400000001</v>
          </cell>
          <cell r="J600">
            <v>11245.2461</v>
          </cell>
          <cell r="K600">
            <v>10806.146700000001</v>
          </cell>
          <cell r="L600">
            <v>8931.4334999999992</v>
          </cell>
          <cell r="M600">
            <v>7593.4234999999999</v>
          </cell>
        </row>
        <row r="601">
          <cell r="B601" t="str">
            <v>Total Value</v>
          </cell>
          <cell r="D601">
            <v>14931.969949888</v>
          </cell>
          <cell r="I601">
            <v>14931.969949888</v>
          </cell>
          <cell r="J601">
            <v>16868.103149840001</v>
          </cell>
          <cell r="K601">
            <v>18256.774938384999</v>
          </cell>
          <cell r="L601">
            <v>19485.520831584996</v>
          </cell>
          <cell r="M601">
            <v>18367.085327577999</v>
          </cell>
        </row>
        <row r="603">
          <cell r="B603" t="str">
            <v>Ke</v>
          </cell>
          <cell r="D603">
            <v>0.10404000000000001</v>
          </cell>
          <cell r="I603">
            <v>0.10411000000000001</v>
          </cell>
          <cell r="J603">
            <v>0.12024</v>
          </cell>
          <cell r="K603">
            <v>9.9360000000000004E-2</v>
          </cell>
          <cell r="L603">
            <v>6.2909999999999994E-2</v>
          </cell>
          <cell r="M603">
            <v>7.5120000000000006E-2</v>
          </cell>
        </row>
        <row r="604">
          <cell r="B604" t="str">
            <v>Credit Rating</v>
          </cell>
          <cell r="D604" t="str">
            <v>BBB-</v>
          </cell>
          <cell r="I604" t="str">
            <v>BBB+</v>
          </cell>
          <cell r="J604" t="str">
            <v>BBB+</v>
          </cell>
          <cell r="K604" t="str">
            <v>A-</v>
          </cell>
          <cell r="L604" t="str">
            <v>A</v>
          </cell>
          <cell r="M604" t="str">
            <v>A</v>
          </cell>
        </row>
        <row r="605">
          <cell r="B605" t="str">
            <v>Kd</v>
          </cell>
          <cell r="D605">
            <v>7.0499999999999993E-2</v>
          </cell>
          <cell r="I605">
            <v>7.3200000000000001E-2</v>
          </cell>
          <cell r="J605">
            <v>7.6999999999999999E-2</v>
          </cell>
          <cell r="K605">
            <v>5.9499999999999997E-2</v>
          </cell>
          <cell r="L605">
            <v>6.3899999999999998E-2</v>
          </cell>
          <cell r="M605">
            <v>7.0000000000000007E-2</v>
          </cell>
        </row>
        <row r="606">
          <cell r="B606" t="str">
            <v>Tax Rate</v>
          </cell>
          <cell r="D606">
            <v>0.3</v>
          </cell>
          <cell r="I606">
            <v>0.3</v>
          </cell>
          <cell r="J606">
            <v>0.3</v>
          </cell>
          <cell r="K606">
            <v>0.3</v>
          </cell>
          <cell r="L606">
            <v>0.3</v>
          </cell>
          <cell r="M606">
            <v>0.3</v>
          </cell>
        </row>
        <row r="608">
          <cell r="B608" t="str">
            <v>WACC</v>
          </cell>
          <cell r="D608">
            <v>6.6900308122964075E-2</v>
          </cell>
          <cell r="I608">
            <v>6.8206260567948623E-2</v>
          </cell>
          <cell r="J608">
            <v>7.6013946860108206E-2</v>
          </cell>
          <cell r="K608">
            <v>6.5201572338944219E-2</v>
          </cell>
          <cell r="L608">
            <v>5.4576968389841489E-2</v>
          </cell>
          <cell r="M608">
            <v>6.4321323003481992E-2</v>
          </cell>
        </row>
      </sheetData>
      <sheetData sheetId="20" refreshError="1">
        <row r="595">
          <cell r="B595" t="str">
            <v>Risk Free Rate</v>
          </cell>
          <cell r="D595">
            <v>6.0400000000000002E-2</v>
          </cell>
          <cell r="I595">
            <v>6.4600000000000005E-2</v>
          </cell>
          <cell r="J595">
            <v>7.7399999999999997E-2</v>
          </cell>
          <cell r="K595">
            <v>6.3600000000000004E-2</v>
          </cell>
          <cell r="L595">
            <v>9.2200000000000004E-2</v>
          </cell>
          <cell r="M595">
            <v>9.2200000000000004E-2</v>
          </cell>
        </row>
        <row r="596">
          <cell r="B596" t="str">
            <v>Market Risk Premium</v>
          </cell>
          <cell r="D596">
            <v>0.05</v>
          </cell>
          <cell r="I596">
            <v>0.05</v>
          </cell>
          <cell r="J596">
            <v>0.05</v>
          </cell>
          <cell r="K596">
            <v>0.05</v>
          </cell>
          <cell r="L596">
            <v>0.05</v>
          </cell>
          <cell r="M596">
            <v>0.05</v>
          </cell>
        </row>
        <row r="597">
          <cell r="B597" t="str">
            <v>Beta</v>
          </cell>
          <cell r="D597">
            <v>0.75700000000000001</v>
          </cell>
          <cell r="I597">
            <v>0.75700000000000001</v>
          </cell>
          <cell r="J597">
            <v>0.91800000000000004</v>
          </cell>
          <cell r="K597">
            <v>0.82499999999999996</v>
          </cell>
        </row>
        <row r="599">
          <cell r="B599" t="str">
            <v>Market Capitalization</v>
          </cell>
          <cell r="D599">
            <v>6185.9987513279993</v>
          </cell>
          <cell r="I599">
            <v>6185.9987513279993</v>
          </cell>
          <cell r="J599">
            <v>6029.0369049999999</v>
          </cell>
          <cell r="K599">
            <v>3363.6105271999995</v>
          </cell>
          <cell r="L599">
            <v>2754.3322170000001</v>
          </cell>
          <cell r="M599">
            <v>5421.5443594240005</v>
          </cell>
        </row>
        <row r="600">
          <cell r="B600" t="str">
            <v>Total Debt</v>
          </cell>
          <cell r="D600">
            <v>5111.6039000000001</v>
          </cell>
          <cell r="I600">
            <v>5111.6039000000001</v>
          </cell>
          <cell r="J600">
            <v>5401.9454000000005</v>
          </cell>
          <cell r="K600">
            <v>5599.8771000000006</v>
          </cell>
          <cell r="L600">
            <v>4704.9052000000001</v>
          </cell>
          <cell r="M600">
            <v>3384.6799000000001</v>
          </cell>
        </row>
        <row r="601">
          <cell r="B601" t="str">
            <v>Total Value</v>
          </cell>
          <cell r="D601">
            <v>11297.602651327999</v>
          </cell>
          <cell r="I601">
            <v>11297.602651327999</v>
          </cell>
          <cell r="J601">
            <v>11430.982305000001</v>
          </cell>
          <cell r="K601">
            <v>8963.4876272000001</v>
          </cell>
          <cell r="L601">
            <v>7459.2374170000003</v>
          </cell>
          <cell r="M601">
            <v>8806.2242594240015</v>
          </cell>
        </row>
        <row r="603">
          <cell r="B603" t="str">
            <v>Ke</v>
          </cell>
          <cell r="D603">
            <v>9.8250000000000004E-2</v>
          </cell>
          <cell r="I603">
            <v>0.10245000000000001</v>
          </cell>
          <cell r="J603">
            <v>0.12329999999999999</v>
          </cell>
          <cell r="K603">
            <v>0.10485</v>
          </cell>
          <cell r="L603">
            <v>9.2200000000000004E-2</v>
          </cell>
          <cell r="M603">
            <v>9.2200000000000004E-2</v>
          </cell>
        </row>
        <row r="604">
          <cell r="B604" t="str">
            <v>Credit Rating</v>
          </cell>
          <cell r="D604" t="str">
            <v>BB-</v>
          </cell>
          <cell r="E604" t="str">
            <v>BB-</v>
          </cell>
          <cell r="F604" t="str">
            <v>BB-</v>
          </cell>
          <cell r="G604" t="str">
            <v>BB-</v>
          </cell>
          <cell r="H604" t="str">
            <v>BB-</v>
          </cell>
          <cell r="I604" t="str">
            <v>BB-</v>
          </cell>
          <cell r="J604" t="str">
            <v>BB-</v>
          </cell>
          <cell r="K604" t="str">
            <v>BB-</v>
          </cell>
          <cell r="L604" t="str">
            <v>BB-</v>
          </cell>
          <cell r="M604" t="str">
            <v>BB-</v>
          </cell>
        </row>
        <row r="605">
          <cell r="B605" t="str">
            <v>Kd</v>
          </cell>
          <cell r="D605">
            <v>9.8799999999999999E-2</v>
          </cell>
          <cell r="I605">
            <v>9.9500000000000005E-2</v>
          </cell>
          <cell r="J605">
            <v>9.64E-2</v>
          </cell>
          <cell r="K605">
            <v>8.4500000000000006E-2</v>
          </cell>
          <cell r="L605">
            <v>7.9100000000000004E-2</v>
          </cell>
          <cell r="M605">
            <v>8.8400000000000006E-2</v>
          </cell>
        </row>
        <row r="606">
          <cell r="B606" t="str">
            <v>Tax Rate</v>
          </cell>
          <cell r="D606">
            <v>0.16</v>
          </cell>
          <cell r="I606">
            <v>0.16</v>
          </cell>
          <cell r="J606">
            <v>0.16</v>
          </cell>
          <cell r="K606">
            <v>0.16</v>
          </cell>
          <cell r="L606">
            <v>0.16</v>
          </cell>
          <cell r="M606">
            <v>0.16</v>
          </cell>
        </row>
        <row r="608">
          <cell r="B608" t="str">
            <v>WACC</v>
          </cell>
          <cell r="D608">
            <v>9.1346513064474597E-2</v>
          </cell>
          <cell r="I608">
            <v>9.391226251976903E-2</v>
          </cell>
          <cell r="J608">
            <v>0.10329892476348294</v>
          </cell>
          <cell r="K608">
            <v>8.3689951002838825E-2</v>
          </cell>
          <cell r="L608">
            <v>7.5954433388187192E-2</v>
          </cell>
          <cell r="M608">
            <v>8.5303208101859929E-2</v>
          </cell>
        </row>
      </sheetData>
      <sheetData sheetId="21"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1.075</v>
          </cell>
          <cell r="I597">
            <v>1.075</v>
          </cell>
          <cell r="J597">
            <v>0.96399999999999997</v>
          </cell>
          <cell r="K597">
            <v>1.343</v>
          </cell>
        </row>
        <row r="599">
          <cell r="B599" t="str">
            <v>Market Capitalization</v>
          </cell>
          <cell r="D599">
            <v>3017.4812500000003</v>
          </cell>
          <cell r="I599">
            <v>3017.4812500000003</v>
          </cell>
          <cell r="J599">
            <v>2905.7193749999997</v>
          </cell>
          <cell r="K599">
            <v>2156.663</v>
          </cell>
          <cell r="L599">
            <v>2834.129375</v>
          </cell>
          <cell r="M599">
            <v>1616.5497499999999</v>
          </cell>
        </row>
        <row r="600">
          <cell r="B600" t="str">
            <v>Total Debt</v>
          </cell>
          <cell r="D600">
            <v>3920</v>
          </cell>
          <cell r="I600">
            <v>3920</v>
          </cell>
          <cell r="J600">
            <v>3376</v>
          </cell>
          <cell r="K600">
            <v>2822</v>
          </cell>
          <cell r="L600">
            <v>2093</v>
          </cell>
          <cell r="M600">
            <v>2127</v>
          </cell>
        </row>
        <row r="601">
          <cell r="B601" t="str">
            <v>Total Value</v>
          </cell>
          <cell r="D601">
            <v>6937.4812500000007</v>
          </cell>
          <cell r="I601">
            <v>6937.4812500000007</v>
          </cell>
          <cell r="J601">
            <v>6281.7193749999997</v>
          </cell>
          <cell r="K601">
            <v>4978.6630000000005</v>
          </cell>
          <cell r="L601">
            <v>4927.1293750000004</v>
          </cell>
          <cell r="M601">
            <v>3743.5497500000001</v>
          </cell>
        </row>
        <row r="603">
          <cell r="B603" t="str">
            <v>Ke</v>
          </cell>
          <cell r="D603">
            <v>0.10558999999999999</v>
          </cell>
          <cell r="I603">
            <v>0.10485</v>
          </cell>
          <cell r="J603">
            <v>0.11257</v>
          </cell>
          <cell r="K603">
            <v>0.11361</v>
          </cell>
          <cell r="L603">
            <v>5.7389999999999997E-2</v>
          </cell>
          <cell r="M603">
            <v>6.4130000000000006E-2</v>
          </cell>
        </row>
        <row r="604">
          <cell r="B604" t="str">
            <v>Credit Rating</v>
          </cell>
          <cell r="D604" t="str">
            <v>BB-</v>
          </cell>
          <cell r="I604" t="str">
            <v>BB</v>
          </cell>
          <cell r="J604" t="str">
            <v>BB</v>
          </cell>
          <cell r="K604" t="str">
            <v>BB</v>
          </cell>
          <cell r="L604" t="str">
            <v>B+</v>
          </cell>
          <cell r="M604" t="str">
            <v>B+</v>
          </cell>
        </row>
        <row r="605">
          <cell r="B605" t="str">
            <v>Kd</v>
          </cell>
          <cell r="D605">
            <v>9.8799999999999999E-2</v>
          </cell>
          <cell r="I605">
            <v>9.2399999999999996E-2</v>
          </cell>
          <cell r="J605">
            <v>9.3299999999999994E-2</v>
          </cell>
          <cell r="K605">
            <v>7.7399999999999997E-2</v>
          </cell>
          <cell r="L605">
            <v>8.3299999999999999E-2</v>
          </cell>
          <cell r="M605">
            <v>9.1999999999999998E-2</v>
          </cell>
        </row>
        <row r="606">
          <cell r="B606" t="str">
            <v>Tax Rate</v>
          </cell>
          <cell r="D606">
            <v>0.4</v>
          </cell>
          <cell r="I606">
            <v>0.4</v>
          </cell>
          <cell r="J606">
            <v>0.4</v>
          </cell>
          <cell r="K606">
            <v>0.4</v>
          </cell>
          <cell r="L606">
            <v>0.4</v>
          </cell>
          <cell r="M606">
            <v>0.4</v>
          </cell>
        </row>
        <row r="608">
          <cell r="B608" t="str">
            <v>WACC</v>
          </cell>
          <cell r="D608">
            <v>7.9422693241513256E-2</v>
          </cell>
          <cell r="I608">
            <v>7.6931048867699636E-2</v>
          </cell>
          <cell r="J608">
            <v>8.2156696158326867E-2</v>
          </cell>
          <cell r="K608">
            <v>7.5536778333861909E-2</v>
          </cell>
          <cell r="L608">
            <v>5.4242299012343259E-2</v>
          </cell>
          <cell r="M608">
            <v>5.9056176685644418E-2</v>
          </cell>
        </row>
      </sheetData>
      <sheetData sheetId="22"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0.60899999999999999</v>
          </cell>
          <cell r="I597">
            <v>0.60899999999999999</v>
          </cell>
          <cell r="J597">
            <v>0.84499999999999997</v>
          </cell>
          <cell r="K597">
            <v>1.1060000000000001</v>
          </cell>
        </row>
        <row r="599">
          <cell r="B599" t="str">
            <v>Market Capitalization</v>
          </cell>
          <cell r="D599">
            <v>6173.7149374999999</v>
          </cell>
          <cell r="I599">
            <v>6173.7149374999999</v>
          </cell>
          <cell r="J599">
            <v>7984.17425</v>
          </cell>
          <cell r="K599">
            <v>9722.8312499999993</v>
          </cell>
          <cell r="L599">
            <v>6089.1319999999996</v>
          </cell>
          <cell r="M599">
            <v>5625.5740000000005</v>
          </cell>
        </row>
        <row r="600">
          <cell r="B600" t="str">
            <v>Total Debt</v>
          </cell>
          <cell r="D600">
            <v>5998</v>
          </cell>
          <cell r="I600">
            <v>5998</v>
          </cell>
          <cell r="J600">
            <v>2651</v>
          </cell>
          <cell r="K600">
            <v>1912</v>
          </cell>
          <cell r="L600">
            <v>2095</v>
          </cell>
          <cell r="M600">
            <v>2273</v>
          </cell>
        </row>
        <row r="601">
          <cell r="B601" t="str">
            <v>Total Value</v>
          </cell>
          <cell r="D601">
            <v>12171.714937500001</v>
          </cell>
          <cell r="I601">
            <v>12171.714937500001</v>
          </cell>
          <cell r="J601">
            <v>10635.17425</v>
          </cell>
          <cell r="K601">
            <v>11634.831249999999</v>
          </cell>
          <cell r="L601">
            <v>8184.1319999999996</v>
          </cell>
          <cell r="M601">
            <v>7898.5740000000005</v>
          </cell>
        </row>
        <row r="603">
          <cell r="B603" t="str">
            <v>Ke</v>
          </cell>
          <cell r="D603">
            <v>8.2290000000000002E-2</v>
          </cell>
          <cell r="I603">
            <v>8.1549999999999997E-2</v>
          </cell>
          <cell r="J603">
            <v>0.10661999999999999</v>
          </cell>
          <cell r="K603">
            <v>0.10176000000000002</v>
          </cell>
          <cell r="L603">
            <v>5.7389999999999997E-2</v>
          </cell>
          <cell r="M603">
            <v>6.4130000000000006E-2</v>
          </cell>
        </row>
        <row r="604">
          <cell r="B604" t="str">
            <v>Credit Rating</v>
          </cell>
          <cell r="D604" t="str">
            <v>BB+</v>
          </cell>
          <cell r="I604" t="str">
            <v>BB</v>
          </cell>
          <cell r="J604" t="str">
            <v>BB</v>
          </cell>
          <cell r="K604" t="str">
            <v>BB</v>
          </cell>
          <cell r="L604" t="str">
            <v>B+</v>
          </cell>
          <cell r="M604" t="str">
            <v>B+</v>
          </cell>
        </row>
        <row r="605">
          <cell r="B605" t="str">
            <v>Kd</v>
          </cell>
          <cell r="D605">
            <v>8.6599999999999996E-2</v>
          </cell>
          <cell r="I605">
            <v>9.2399999999999996E-2</v>
          </cell>
          <cell r="J605">
            <v>9.3299999999999994E-2</v>
          </cell>
          <cell r="K605">
            <v>7.7399999999999997E-2</v>
          </cell>
          <cell r="L605">
            <v>8.3299999999999999E-2</v>
          </cell>
          <cell r="M605">
            <v>9.1999999999999998E-2</v>
          </cell>
        </row>
        <row r="606">
          <cell r="B606" t="str">
            <v>Tax Rate</v>
          </cell>
          <cell r="D606">
            <v>0.4</v>
          </cell>
          <cell r="I606">
            <v>0.4</v>
          </cell>
          <cell r="J606">
            <v>0.4</v>
          </cell>
          <cell r="K606">
            <v>0.4</v>
          </cell>
          <cell r="L606">
            <v>0.4</v>
          </cell>
          <cell r="M606">
            <v>0.4</v>
          </cell>
        </row>
        <row r="608">
          <cell r="B608" t="str">
            <v>WACC</v>
          </cell>
          <cell r="D608">
            <v>6.7343926999265946E-2</v>
          </cell>
          <cell r="I608">
            <v>6.8683466335339061E-2</v>
          </cell>
          <cell r="J608">
            <v>9.3997109500580101E-2</v>
          </cell>
          <cell r="K608">
            <v>9.2669035315832385E-2</v>
          </cell>
          <cell r="L608">
            <v>5.5493164758339673E-2</v>
          </cell>
          <cell r="M608">
            <v>6.1560182967203961E-2</v>
          </cell>
        </row>
      </sheetData>
      <sheetData sheetId="23" refreshError="1">
        <row r="595">
          <cell r="B595" t="str">
            <v>Risk Free Rate</v>
          </cell>
          <cell r="D595">
            <v>5.0569999999999997E-2</v>
          </cell>
          <cell r="I595">
            <v>5.0680000000000003E-2</v>
          </cell>
          <cell r="J595">
            <v>5.5890000000000002E-2</v>
          </cell>
          <cell r="K595">
            <v>4.0059999999999998E-2</v>
          </cell>
          <cell r="L595">
            <v>5.5399999999999998E-2</v>
          </cell>
          <cell r="M595">
            <v>6.2199999999999998E-2</v>
          </cell>
        </row>
        <row r="596">
          <cell r="B596" t="str">
            <v>Market Risk Premium</v>
          </cell>
          <cell r="D596">
            <v>0.05</v>
          </cell>
          <cell r="I596">
            <v>0.05</v>
          </cell>
          <cell r="J596">
            <v>0.05</v>
          </cell>
          <cell r="K596">
            <v>0.05</v>
          </cell>
          <cell r="L596">
            <v>0.05</v>
          </cell>
          <cell r="M596">
            <v>0.05</v>
          </cell>
        </row>
        <row r="597">
          <cell r="B597" t="str">
            <v>Beta</v>
          </cell>
          <cell r="D597">
            <v>2.5999999999999999E-2</v>
          </cell>
          <cell r="I597">
            <v>2.5999999999999999E-2</v>
          </cell>
          <cell r="J597">
            <v>0.504</v>
          </cell>
          <cell r="K597">
            <v>0.80600000000000005</v>
          </cell>
        </row>
        <row r="599">
          <cell r="B599" t="str">
            <v>Market Capitalization</v>
          </cell>
          <cell r="D599">
            <v>283</v>
          </cell>
          <cell r="I599">
            <v>356.9651535320001</v>
          </cell>
          <cell r="J599">
            <v>441.16819398540002</v>
          </cell>
          <cell r="K599">
            <v>796.42099704960015</v>
          </cell>
          <cell r="L599">
            <v>616.86143965602002</v>
          </cell>
          <cell r="M599">
            <v>664.45100958288003</v>
          </cell>
        </row>
        <row r="600">
          <cell r="B600" t="str">
            <v>Total Debt</v>
          </cell>
          <cell r="D600">
            <v>279.79799000000003</v>
          </cell>
          <cell r="I600">
            <v>279.79799000000003</v>
          </cell>
          <cell r="J600">
            <v>250.22842000000003</v>
          </cell>
          <cell r="K600">
            <v>245.61687000000001</v>
          </cell>
          <cell r="L600">
            <v>346.70997</v>
          </cell>
          <cell r="M600">
            <v>499.93231000000003</v>
          </cell>
        </row>
        <row r="601">
          <cell r="B601" t="str">
            <v>Total Value</v>
          </cell>
          <cell r="D601">
            <v>562.79799000000003</v>
          </cell>
          <cell r="I601">
            <v>636.76314353200019</v>
          </cell>
          <cell r="J601">
            <v>691.39661398540011</v>
          </cell>
          <cell r="K601">
            <v>1042.0378670496002</v>
          </cell>
          <cell r="L601">
            <v>963.57140965602002</v>
          </cell>
          <cell r="M601">
            <v>1164.3833195828802</v>
          </cell>
        </row>
        <row r="603">
          <cell r="B603" t="str">
            <v>Ke</v>
          </cell>
          <cell r="D603">
            <v>5.1869999999999999E-2</v>
          </cell>
          <cell r="I603">
            <v>5.1980000000000005E-2</v>
          </cell>
          <cell r="J603">
            <v>8.1089999999999995E-2</v>
          </cell>
          <cell r="K603">
            <v>8.0360000000000001E-2</v>
          </cell>
          <cell r="L603">
            <v>5.5399999999999998E-2</v>
          </cell>
          <cell r="M603">
            <v>6.2199999999999998E-2</v>
          </cell>
        </row>
        <row r="604">
          <cell r="B604" t="str">
            <v>Credit Rating</v>
          </cell>
          <cell r="D604" t="str">
            <v>BB</v>
          </cell>
          <cell r="E604" t="str">
            <v>BB</v>
          </cell>
          <cell r="F604" t="str">
            <v>BB</v>
          </cell>
          <cell r="G604" t="str">
            <v>BB</v>
          </cell>
          <cell r="H604" t="str">
            <v>BB</v>
          </cell>
          <cell r="I604" t="str">
            <v>BB</v>
          </cell>
          <cell r="J604" t="str">
            <v>BB</v>
          </cell>
          <cell r="K604" t="str">
            <v>BB</v>
          </cell>
          <cell r="L604" t="str">
            <v>BB</v>
          </cell>
          <cell r="M604" t="str">
            <v>BB</v>
          </cell>
        </row>
        <row r="605">
          <cell r="B605" t="str">
            <v>Kd</v>
          </cell>
          <cell r="D605">
            <v>9.3899999999999997E-2</v>
          </cell>
          <cell r="I605">
            <v>9.2399999999999996E-2</v>
          </cell>
          <cell r="J605">
            <v>9.3299999999999994E-2</v>
          </cell>
          <cell r="K605">
            <v>7.7399999999999997E-2</v>
          </cell>
          <cell r="L605">
            <v>7.8E-2</v>
          </cell>
          <cell r="M605">
            <v>8.0500000000000002E-2</v>
          </cell>
        </row>
        <row r="606">
          <cell r="B606" t="str">
            <v>Tax Rate</v>
          </cell>
          <cell r="D606">
            <v>0.28999999999999998</v>
          </cell>
          <cell r="I606">
            <v>0.28999999999999998</v>
          </cell>
          <cell r="J606">
            <v>0.28999999999999998</v>
          </cell>
          <cell r="K606">
            <v>0.28999999999999998</v>
          </cell>
          <cell r="L606">
            <v>0.28999999999999998</v>
          </cell>
          <cell r="M606">
            <v>0.28999999999999998</v>
          </cell>
        </row>
        <row r="608">
          <cell r="B608" t="str">
            <v>WACC</v>
          </cell>
          <cell r="D608">
            <v>5.922740092819094E-2</v>
          </cell>
          <cell r="I608">
            <v>5.7966476846972897E-2</v>
          </cell>
          <cell r="J608">
            <v>7.5716613326430815E-2</v>
          </cell>
          <cell r="K608">
            <v>7.4371597470168541E-2</v>
          </cell>
          <cell r="L608">
            <v>5.5392803647627442E-2</v>
          </cell>
          <cell r="M608">
            <v>6.0033910481598507E-2</v>
          </cell>
        </row>
      </sheetData>
      <sheetData sheetId="24"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1.32</v>
          </cell>
          <cell r="I597">
            <v>1.32</v>
          </cell>
          <cell r="J597">
            <v>1.137</v>
          </cell>
          <cell r="K597">
            <v>1.2450000000000001</v>
          </cell>
        </row>
        <row r="599">
          <cell r="B599" t="str">
            <v>Market Capitalization</v>
          </cell>
          <cell r="D599">
            <v>282</v>
          </cell>
          <cell r="I599">
            <v>343.62656249999998</v>
          </cell>
          <cell r="J599">
            <v>210.56750886599997</v>
          </cell>
          <cell r="K599">
            <v>159.39230109617</v>
          </cell>
          <cell r="L599">
            <v>34.702500000000001</v>
          </cell>
          <cell r="M599">
            <v>29.848500000000001</v>
          </cell>
        </row>
        <row r="600">
          <cell r="B600" t="str">
            <v>Total Debt</v>
          </cell>
          <cell r="D600">
            <v>0.33</v>
          </cell>
          <cell r="I600">
            <v>0.33</v>
          </cell>
          <cell r="J600">
            <v>0.441</v>
          </cell>
          <cell r="K600">
            <v>0.54200000000000004</v>
          </cell>
          <cell r="L600">
            <v>3.62</v>
          </cell>
          <cell r="M600">
            <v>0.10300000000000001</v>
          </cell>
        </row>
        <row r="601">
          <cell r="B601" t="str">
            <v>Total Value</v>
          </cell>
          <cell r="D601">
            <v>282.33</v>
          </cell>
          <cell r="I601">
            <v>343.95656249999996</v>
          </cell>
          <cell r="J601">
            <v>211.00850886599997</v>
          </cell>
          <cell r="K601">
            <v>159.93430109617</v>
          </cell>
          <cell r="L601">
            <v>38.322499999999998</v>
          </cell>
          <cell r="M601">
            <v>29.951500000000003</v>
          </cell>
        </row>
        <row r="603">
          <cell r="B603" t="str">
            <v>Ke</v>
          </cell>
          <cell r="D603">
            <v>0.11784</v>
          </cell>
          <cell r="I603">
            <v>0.11710000000000001</v>
          </cell>
          <cell r="J603">
            <v>0.12121999999999999</v>
          </cell>
          <cell r="K603">
            <v>0.10871</v>
          </cell>
          <cell r="L603">
            <v>5.7389999999999997E-2</v>
          </cell>
          <cell r="M603">
            <v>6.4130000000000006E-2</v>
          </cell>
        </row>
        <row r="604">
          <cell r="B604" t="str">
            <v>Credit Rating</v>
          </cell>
          <cell r="D604" t="str">
            <v>A</v>
          </cell>
          <cell r="I604" t="str">
            <v>A</v>
          </cell>
          <cell r="J604" t="str">
            <v>A</v>
          </cell>
          <cell r="K604" t="str">
            <v>A</v>
          </cell>
          <cell r="L604" t="str">
            <v>A</v>
          </cell>
          <cell r="M604" t="str">
            <v>A</v>
          </cell>
        </row>
        <row r="605">
          <cell r="B605" t="str">
            <v>Kd</v>
          </cell>
          <cell r="D605">
            <v>6.13E-2</v>
          </cell>
          <cell r="I605">
            <v>6.9099999999999995E-2</v>
          </cell>
          <cell r="J605">
            <v>7.4399999999999994E-2</v>
          </cell>
          <cell r="K605">
            <v>5.7299999999999997E-2</v>
          </cell>
          <cell r="L605">
            <v>6.3899999999999998E-2</v>
          </cell>
          <cell r="M605">
            <v>7.0000000000000007E-2</v>
          </cell>
        </row>
        <row r="606">
          <cell r="B606" t="str">
            <v>Tax Rate</v>
          </cell>
          <cell r="D606">
            <v>0.4</v>
          </cell>
          <cell r="I606">
            <v>0.4</v>
          </cell>
          <cell r="J606">
            <v>0.4</v>
          </cell>
          <cell r="K606">
            <v>0.4</v>
          </cell>
          <cell r="L606">
            <v>0.4</v>
          </cell>
          <cell r="M606">
            <v>0.4</v>
          </cell>
        </row>
        <row r="608">
          <cell r="B608" t="str">
            <v>WACC</v>
          </cell>
          <cell r="D608">
            <v>0.11774525342684095</v>
          </cell>
          <cell r="I608">
            <v>0.11702742920844839</v>
          </cell>
          <cell r="J608">
            <v>0.1210599506248279</v>
          </cell>
          <cell r="K608">
            <v>0.10845810369180421</v>
          </cell>
          <cell r="L608">
            <v>5.5590508839454628E-2</v>
          </cell>
          <cell r="M608">
            <v>6.4053897300636042E-2</v>
          </cell>
        </row>
      </sheetData>
      <sheetData sheetId="25" refreshError="1">
        <row r="595">
          <cell r="B595" t="str">
            <v>Risk Free Rate</v>
          </cell>
          <cell r="D595">
            <v>1.329E-2</v>
          </cell>
          <cell r="I595">
            <v>1.6250000000000001E-2</v>
          </cell>
          <cell r="J595">
            <v>1.6549999999999999E-2</v>
          </cell>
          <cell r="K595">
            <v>2.215E-2</v>
          </cell>
          <cell r="L595">
            <v>1.9400000000000001E-2</v>
          </cell>
          <cell r="M595">
            <v>2.7650000000000001E-2</v>
          </cell>
        </row>
        <row r="596">
          <cell r="B596" t="str">
            <v>Market Risk Premium</v>
          </cell>
          <cell r="D596">
            <v>0.05</v>
          </cell>
          <cell r="I596">
            <v>0.05</v>
          </cell>
          <cell r="J596">
            <v>0.05</v>
          </cell>
          <cell r="K596">
            <v>0.05</v>
          </cell>
          <cell r="L596">
            <v>0.05</v>
          </cell>
          <cell r="M596">
            <v>0.05</v>
          </cell>
        </row>
        <row r="597">
          <cell r="B597" t="str">
            <v>Beta</v>
          </cell>
          <cell r="D597">
            <v>0.57799999999999996</v>
          </cell>
          <cell r="I597">
            <v>0.57799999999999996</v>
          </cell>
          <cell r="J597">
            <v>0.70399999999999996</v>
          </cell>
          <cell r="K597">
            <v>1.177</v>
          </cell>
        </row>
        <row r="599">
          <cell r="B599" t="str">
            <v>Market Capitalization</v>
          </cell>
          <cell r="D599">
            <v>6908.7995000000001</v>
          </cell>
          <cell r="I599">
            <v>6908.7995000000001</v>
          </cell>
          <cell r="J599">
            <v>5058.6160625000002</v>
          </cell>
          <cell r="K599">
            <v>5503.5393187500003</v>
          </cell>
          <cell r="L599">
            <v>5947.8250383000004</v>
          </cell>
          <cell r="M599">
            <v>7004.5282125000003</v>
          </cell>
        </row>
        <row r="600">
          <cell r="B600" t="str">
            <v>Total Debt</v>
          </cell>
          <cell r="D600">
            <v>8165.7820000000002</v>
          </cell>
          <cell r="I600">
            <v>8165.7820000000002</v>
          </cell>
          <cell r="J600">
            <v>11405.32</v>
          </cell>
          <cell r="K600">
            <v>10691.554</v>
          </cell>
          <cell r="L600">
            <v>9946.6779999999999</v>
          </cell>
          <cell r="M600">
            <v>10352.203</v>
          </cell>
        </row>
        <row r="601">
          <cell r="B601" t="str">
            <v>Total Value</v>
          </cell>
          <cell r="D601">
            <v>15074.5815</v>
          </cell>
          <cell r="I601">
            <v>15074.5815</v>
          </cell>
          <cell r="J601">
            <v>16463.936062500001</v>
          </cell>
          <cell r="K601">
            <v>16195.093318750001</v>
          </cell>
          <cell r="L601">
            <v>15894.503038300001</v>
          </cell>
          <cell r="M601">
            <v>17356.731212499999</v>
          </cell>
        </row>
        <row r="603">
          <cell r="B603" t="str">
            <v>Ke</v>
          </cell>
          <cell r="D603">
            <v>4.2189999999999998E-2</v>
          </cell>
          <cell r="I603">
            <v>4.5149999999999996E-2</v>
          </cell>
          <cell r="J603">
            <v>5.1750000000000004E-2</v>
          </cell>
          <cell r="K603">
            <v>8.1000000000000003E-2</v>
          </cell>
          <cell r="L603">
            <v>1.9400000000000001E-2</v>
          </cell>
          <cell r="M603">
            <v>2.7650000000000001E-2</v>
          </cell>
        </row>
        <row r="604">
          <cell r="B604" t="str">
            <v>Credit Rating</v>
          </cell>
          <cell r="D604" t="str">
            <v>BB</v>
          </cell>
          <cell r="I604" t="str">
            <v>BB</v>
          </cell>
          <cell r="J604" t="str">
            <v>BB</v>
          </cell>
          <cell r="K604" t="str">
            <v>BB</v>
          </cell>
          <cell r="L604" t="str">
            <v>BB+</v>
          </cell>
          <cell r="M604" t="str">
            <v>BBB+</v>
          </cell>
        </row>
        <row r="605">
          <cell r="B605" t="str">
            <v>Kd</v>
          </cell>
          <cell r="D605">
            <v>9.3899999999999997E-2</v>
          </cell>
          <cell r="I605">
            <v>9.2399999999999996E-2</v>
          </cell>
          <cell r="J605">
            <v>9.3299999999999994E-2</v>
          </cell>
          <cell r="K605">
            <v>7.7399999999999997E-2</v>
          </cell>
          <cell r="L605">
            <v>7.0800000000000002E-2</v>
          </cell>
          <cell r="M605">
            <v>7.0300000000000001E-2</v>
          </cell>
        </row>
        <row r="606">
          <cell r="B606" t="str">
            <v>Tax Rate</v>
          </cell>
          <cell r="D606">
            <v>0.3</v>
          </cell>
          <cell r="I606">
            <v>0.3</v>
          </cell>
          <cell r="J606">
            <v>0.3</v>
          </cell>
          <cell r="K606">
            <v>0.3</v>
          </cell>
          <cell r="L606">
            <v>0.3</v>
          </cell>
          <cell r="M606">
            <v>0.3</v>
          </cell>
        </row>
        <row r="608">
          <cell r="B608" t="str">
            <v>WACC</v>
          </cell>
          <cell r="D608">
            <v>5.4941432487860431E-2</v>
          </cell>
          <cell r="I608">
            <v>5.5729247089546061E-2</v>
          </cell>
          <cell r="J608">
            <v>6.114363094055382E-2</v>
          </cell>
          <cell r="K608">
            <v>6.3294175610089515E-2</v>
          </cell>
          <cell r="L608">
            <v>3.827393445124571E-2</v>
          </cell>
          <cell r="M608">
            <v>4.0509189552884253E-2</v>
          </cell>
        </row>
      </sheetData>
      <sheetData sheetId="26" refreshError="1">
        <row r="595">
          <cell r="B595" t="str">
            <v>Risk Free Rate</v>
          </cell>
          <cell r="D595">
            <v>4.9689999999999998E-2</v>
          </cell>
          <cell r="I595">
            <v>4.9730000000000003E-2</v>
          </cell>
          <cell r="J595">
            <v>5.4899999999999997E-2</v>
          </cell>
          <cell r="K595">
            <v>3.9550000000000002E-2</v>
          </cell>
          <cell r="L595">
            <v>5.2999999999999999E-2</v>
          </cell>
          <cell r="M595">
            <v>5.6840000000000002E-2</v>
          </cell>
        </row>
        <row r="596">
          <cell r="B596" t="str">
            <v>Market Risk Premium</v>
          </cell>
          <cell r="D596">
            <v>0.05</v>
          </cell>
          <cell r="I596">
            <v>0.05</v>
          </cell>
          <cell r="J596">
            <v>0.05</v>
          </cell>
          <cell r="K596">
            <v>0.05</v>
          </cell>
          <cell r="L596">
            <v>0.05</v>
          </cell>
          <cell r="M596">
            <v>0.05</v>
          </cell>
        </row>
        <row r="597">
          <cell r="B597" t="str">
            <v>Beta</v>
          </cell>
          <cell r="D597">
            <v>0.70799999999999996</v>
          </cell>
          <cell r="I597">
            <v>0.70799999999999996</v>
          </cell>
          <cell r="J597">
            <v>0.70599999999999996</v>
          </cell>
          <cell r="K597">
            <v>0.93</v>
          </cell>
        </row>
        <row r="599">
          <cell r="B599" t="str">
            <v>Market Capitalization</v>
          </cell>
          <cell r="D599">
            <v>853.75908000000004</v>
          </cell>
          <cell r="I599">
            <v>853.75908000000004</v>
          </cell>
          <cell r="J599">
            <v>1043.998875</v>
          </cell>
          <cell r="K599">
            <v>1149.8630000600001</v>
          </cell>
          <cell r="L599">
            <v>2073.8000000000002</v>
          </cell>
          <cell r="M599">
            <v>2598.2719279290004</v>
          </cell>
        </row>
        <row r="600">
          <cell r="B600" t="str">
            <v>Total Debt</v>
          </cell>
          <cell r="D600">
            <v>3493.4832000000001</v>
          </cell>
          <cell r="I600">
            <v>3493.4832000000001</v>
          </cell>
          <cell r="J600">
            <v>3678.0953</v>
          </cell>
          <cell r="K600">
            <v>4048.7051000000001</v>
          </cell>
          <cell r="L600">
            <v>4105.5967000000001</v>
          </cell>
          <cell r="M600">
            <v>4105.0095000000001</v>
          </cell>
        </row>
        <row r="601">
          <cell r="B601" t="str">
            <v>Total Value</v>
          </cell>
          <cell r="D601">
            <v>4347.2422800000004</v>
          </cell>
          <cell r="I601">
            <v>4347.2422800000004</v>
          </cell>
          <cell r="J601">
            <v>4722.0941750000002</v>
          </cell>
          <cell r="K601">
            <v>5198.5681000599998</v>
          </cell>
          <cell r="L601">
            <v>6179.3967000000002</v>
          </cell>
          <cell r="M601">
            <v>6703.2814279290005</v>
          </cell>
        </row>
        <row r="603">
          <cell r="B603" t="str">
            <v>Ke</v>
          </cell>
          <cell r="D603">
            <v>8.5089999999999999E-2</v>
          </cell>
          <cell r="I603">
            <v>8.5130000000000011E-2</v>
          </cell>
          <cell r="J603">
            <v>9.0200000000000002E-2</v>
          </cell>
          <cell r="K603">
            <v>8.6050000000000015E-2</v>
          </cell>
          <cell r="L603">
            <v>5.2999999999999999E-2</v>
          </cell>
          <cell r="M603">
            <v>5.6840000000000002E-2</v>
          </cell>
        </row>
        <row r="604">
          <cell r="B604" t="str">
            <v>Credit Rating</v>
          </cell>
          <cell r="D604" t="str">
            <v>BBB+</v>
          </cell>
          <cell r="E604" t="str">
            <v>BBB+</v>
          </cell>
          <cell r="F604" t="str">
            <v>BBB+</v>
          </cell>
          <cell r="G604" t="str">
            <v>BBB+</v>
          </cell>
          <cell r="H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0.35</v>
          </cell>
          <cell r="I606">
            <v>0.35</v>
          </cell>
          <cell r="J606">
            <v>0.35</v>
          </cell>
          <cell r="K606">
            <v>0.35</v>
          </cell>
          <cell r="L606">
            <v>0.35</v>
          </cell>
          <cell r="M606">
            <v>0.35</v>
          </cell>
        </row>
        <row r="608">
          <cell r="B608" t="str">
            <v>WACC</v>
          </cell>
          <cell r="D608">
            <v>5.0506684916857225E-2</v>
          </cell>
          <cell r="I608">
            <v>5.4954480507214805E-2</v>
          </cell>
          <cell r="J608">
            <v>5.8926687604657947E-2</v>
          </cell>
          <cell r="K608">
            <v>4.9862519360989288E-2</v>
          </cell>
          <cell r="L608">
            <v>4.5857690375340363E-2</v>
          </cell>
          <cell r="M608">
            <v>5.0014935086734866E-2</v>
          </cell>
        </row>
      </sheetData>
      <sheetData sheetId="27" refreshError="1">
        <row r="595">
          <cell r="B595" t="str">
            <v>Risk Free Rate</v>
          </cell>
          <cell r="D595">
            <v>7.1800000000000003E-2</v>
          </cell>
          <cell r="I595">
            <v>7.8039999999999998E-2</v>
          </cell>
          <cell r="J595">
            <v>7.8039999999999998E-2</v>
          </cell>
          <cell r="K595">
            <v>7.8039999999999998E-2</v>
          </cell>
          <cell r="L595">
            <v>7.8039999999999998E-2</v>
          </cell>
          <cell r="M595">
            <v>7.8039999999999998E-2</v>
          </cell>
        </row>
        <row r="596">
          <cell r="B596" t="str">
            <v>Market Risk Premium</v>
          </cell>
          <cell r="D596">
            <v>0.05</v>
          </cell>
          <cell r="I596">
            <v>0.05</v>
          </cell>
          <cell r="J596">
            <v>0.05</v>
          </cell>
          <cell r="K596">
            <v>0.05</v>
          </cell>
          <cell r="L596">
            <v>0.05</v>
          </cell>
          <cell r="M596">
            <v>0.05</v>
          </cell>
        </row>
        <row r="597">
          <cell r="B597" t="str">
            <v>Beta</v>
          </cell>
          <cell r="D597">
            <v>1.484</v>
          </cell>
          <cell r="I597">
            <v>1.484</v>
          </cell>
          <cell r="J597">
            <v>1.3520000000000001</v>
          </cell>
          <cell r="K597">
            <v>1.2470000000000001</v>
          </cell>
        </row>
        <row r="599">
          <cell r="B599" t="str">
            <v>Market Capitalization</v>
          </cell>
          <cell r="D599">
            <v>359.33554460781005</v>
          </cell>
          <cell r="I599">
            <v>359.33554460781005</v>
          </cell>
          <cell r="J599">
            <v>710.74241684549997</v>
          </cell>
          <cell r="K599">
            <v>462.79080468503997</v>
          </cell>
          <cell r="L599">
            <v>209.16457988447002</v>
          </cell>
          <cell r="M599">
            <v>763.80336407070001</v>
          </cell>
        </row>
        <row r="600">
          <cell r="B600" t="str">
            <v>Total Debt</v>
          </cell>
          <cell r="D600">
            <v>4394.68</v>
          </cell>
          <cell r="I600">
            <v>4394.68</v>
          </cell>
          <cell r="J600">
            <v>3752.6577000000002</v>
          </cell>
          <cell r="K600">
            <v>2083.864</v>
          </cell>
          <cell r="L600">
            <v>2077.2449999999999</v>
          </cell>
          <cell r="M600">
            <v>2524.5259999999998</v>
          </cell>
        </row>
        <row r="601">
          <cell r="B601" t="str">
            <v>Total Value</v>
          </cell>
          <cell r="D601">
            <v>4754.0155446078106</v>
          </cell>
          <cell r="I601">
            <v>4754.0155446078106</v>
          </cell>
          <cell r="J601">
            <v>4463.4001168454997</v>
          </cell>
          <cell r="K601">
            <v>2546.6548046850398</v>
          </cell>
          <cell r="L601">
            <v>2286.4095798844701</v>
          </cell>
          <cell r="M601">
            <v>3288.3293640706997</v>
          </cell>
        </row>
        <row r="603">
          <cell r="B603" t="str">
            <v>Ke</v>
          </cell>
          <cell r="D603">
            <v>0.14600000000000002</v>
          </cell>
          <cell r="I603">
            <v>0.15223999999999999</v>
          </cell>
          <cell r="J603">
            <v>0.14563999999999999</v>
          </cell>
          <cell r="K603">
            <v>0.14039000000000001</v>
          </cell>
          <cell r="L603">
            <v>7.8039999999999998E-2</v>
          </cell>
          <cell r="M603">
            <v>7.8039999999999998E-2</v>
          </cell>
        </row>
        <row r="604">
          <cell r="B604" t="str">
            <v>Credit Rating</v>
          </cell>
          <cell r="D604" t="str">
            <v>B-</v>
          </cell>
          <cell r="E604" t="str">
            <v>B-</v>
          </cell>
          <cell r="F604" t="str">
            <v>B-</v>
          </cell>
          <cell r="G604" t="str">
            <v>B-</v>
          </cell>
          <cell r="H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0.28000000000000003</v>
          </cell>
          <cell r="I606">
            <v>0.28000000000000003</v>
          </cell>
          <cell r="J606">
            <v>0.28000000000000003</v>
          </cell>
          <cell r="K606">
            <v>0.28000000000000003</v>
          </cell>
          <cell r="L606">
            <v>0.28000000000000003</v>
          </cell>
          <cell r="M606">
            <v>0.28000000000000003</v>
          </cell>
        </row>
        <row r="608">
          <cell r="B608" t="str">
            <v>WACC</v>
          </cell>
          <cell r="D608">
            <v>9.6828554015743223E-2</v>
          </cell>
          <cell r="I608">
            <v>0.10295762429852802</v>
          </cell>
          <cell r="J608">
            <v>8.905334694876009E-2</v>
          </cell>
          <cell r="K608">
            <v>8.867010936476738E-2</v>
          </cell>
          <cell r="L608">
            <v>6.830068356434843E-2</v>
          </cell>
          <cell r="M608">
            <v>7.5890375671842814E-2</v>
          </cell>
        </row>
      </sheetData>
      <sheetData sheetId="28" refreshError="1">
        <row r="595">
          <cell r="B595" t="str">
            <v>Risk Free Rate</v>
          </cell>
          <cell r="D595">
            <v>4.8550000000000003E-2</v>
          </cell>
          <cell r="I595">
            <v>4.8509999999999998E-2</v>
          </cell>
          <cell r="J595">
            <v>5.3580000000000003E-2</v>
          </cell>
          <cell r="K595">
            <v>3.8670000000000003E-2</v>
          </cell>
          <cell r="L595">
            <v>5.3519999999999998E-2</v>
          </cell>
          <cell r="M595">
            <v>5.7790000000000001E-2</v>
          </cell>
        </row>
        <row r="596">
          <cell r="B596" t="str">
            <v>Market Risk Premium</v>
          </cell>
          <cell r="D596">
            <v>0.05</v>
          </cell>
          <cell r="I596">
            <v>0.05</v>
          </cell>
          <cell r="J596">
            <v>0.05</v>
          </cell>
          <cell r="K596">
            <v>0.05</v>
          </cell>
          <cell r="L596">
            <v>0.05</v>
          </cell>
          <cell r="M596">
            <v>0.05</v>
          </cell>
        </row>
        <row r="597">
          <cell r="B597" t="str">
            <v>Beta</v>
          </cell>
          <cell r="D597">
            <v>0.53400000000000003</v>
          </cell>
          <cell r="I597">
            <v>0.53400000000000003</v>
          </cell>
          <cell r="J597">
            <v>0.65600000000000003</v>
          </cell>
          <cell r="K597">
            <v>0.72</v>
          </cell>
        </row>
        <row r="599">
          <cell r="B599" t="str">
            <v>Market Capitalization</v>
          </cell>
          <cell r="D599">
            <v>9707.9230800000023</v>
          </cell>
          <cell r="I599">
            <v>9707.9230800000023</v>
          </cell>
          <cell r="J599">
            <v>8882.3391120000015</v>
          </cell>
          <cell r="K599">
            <v>8413.9327440000015</v>
          </cell>
          <cell r="L599">
            <v>7322.0873760000004</v>
          </cell>
          <cell r="M599">
            <v>5203.6311600000008</v>
          </cell>
        </row>
        <row r="600">
          <cell r="B600" t="str">
            <v>Total Debt</v>
          </cell>
          <cell r="D600">
            <v>2303.931</v>
          </cell>
          <cell r="I600">
            <v>2303.931</v>
          </cell>
          <cell r="J600">
            <v>2337.5654000000004</v>
          </cell>
          <cell r="K600">
            <v>2816.8605000000002</v>
          </cell>
          <cell r="L600">
            <v>1357.671</v>
          </cell>
          <cell r="M600">
            <v>1608.0065300000001</v>
          </cell>
        </row>
        <row r="601">
          <cell r="B601" t="str">
            <v>Total Value</v>
          </cell>
          <cell r="D601">
            <v>12011.854080000003</v>
          </cell>
          <cell r="I601">
            <v>12011.854080000003</v>
          </cell>
          <cell r="J601">
            <v>11219.904512000001</v>
          </cell>
          <cell r="K601">
            <v>11230.793244000002</v>
          </cell>
          <cell r="L601">
            <v>8679.7583759999998</v>
          </cell>
          <cell r="M601">
            <v>6811.6376900000014</v>
          </cell>
        </row>
        <row r="603">
          <cell r="B603" t="str">
            <v>Ke</v>
          </cell>
          <cell r="D603">
            <v>7.5250000000000011E-2</v>
          </cell>
          <cell r="I603">
            <v>7.5209999999999999E-2</v>
          </cell>
          <cell r="J603">
            <v>8.6380000000000012E-2</v>
          </cell>
          <cell r="K603">
            <v>7.467E-2</v>
          </cell>
          <cell r="L603">
            <v>5.3519999999999998E-2</v>
          </cell>
          <cell r="M603">
            <v>5.7790000000000001E-2</v>
          </cell>
        </row>
        <row r="604">
          <cell r="B604" t="str">
            <v>Credit Rating</v>
          </cell>
          <cell r="D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0.25</v>
          </cell>
          <cell r="I606">
            <v>0.25</v>
          </cell>
          <cell r="J606">
            <v>0.25</v>
          </cell>
          <cell r="K606">
            <v>0.25</v>
          </cell>
          <cell r="L606">
            <v>0.25</v>
          </cell>
          <cell r="M606">
            <v>0.25</v>
          </cell>
        </row>
        <row r="608">
          <cell r="B608" t="str">
            <v>WACC</v>
          </cell>
          <cell r="D608">
            <v>7.0124017319481133E-2</v>
          </cell>
          <cell r="I608">
            <v>7.1314444967583213E-2</v>
          </cell>
          <cell r="J608">
            <v>8.0415199022378286E-2</v>
          </cell>
          <cell r="K608">
            <v>6.739759560050361E-2</v>
          </cell>
          <cell r="L608">
            <v>5.2773885835358421E-2</v>
          </cell>
          <cell r="M608">
            <v>5.6594317926890493E-2</v>
          </cell>
        </row>
      </sheetData>
      <sheetData sheetId="29"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0.79600000000000004</v>
          </cell>
          <cell r="I597">
            <v>0.79600000000000004</v>
          </cell>
          <cell r="J597">
            <v>0.68300000000000005</v>
          </cell>
          <cell r="K597">
            <v>0.88500000000000001</v>
          </cell>
        </row>
        <row r="599">
          <cell r="B599" t="str">
            <v>Market Capitalization</v>
          </cell>
          <cell r="D599">
            <v>2503.2067500000003</v>
          </cell>
          <cell r="I599">
            <v>2503.2067500000003</v>
          </cell>
          <cell r="J599">
            <v>1826.2577500000002</v>
          </cell>
          <cell r="K599">
            <v>2044.3609374999999</v>
          </cell>
          <cell r="L599">
            <v>4642.9653750000007</v>
          </cell>
          <cell r="M599">
            <v>3818.7565</v>
          </cell>
        </row>
        <row r="600">
          <cell r="B600" t="str">
            <v>Total Debt</v>
          </cell>
          <cell r="D600">
            <v>4356</v>
          </cell>
          <cell r="I600">
            <v>4356</v>
          </cell>
          <cell r="J600">
            <v>4889</v>
          </cell>
          <cell r="K600">
            <v>5228.5999999999995</v>
          </cell>
          <cell r="L600">
            <v>3314.6</v>
          </cell>
          <cell r="M600">
            <v>3420.6</v>
          </cell>
        </row>
        <row r="601">
          <cell r="B601" t="str">
            <v>Total Value</v>
          </cell>
          <cell r="D601">
            <v>6859.2067500000003</v>
          </cell>
          <cell r="I601">
            <v>6859.2067500000003</v>
          </cell>
          <cell r="J601">
            <v>6715.2577500000007</v>
          </cell>
          <cell r="K601">
            <v>7272.9609374999991</v>
          </cell>
          <cell r="L601">
            <v>7957.5653750000001</v>
          </cell>
          <cell r="M601">
            <v>7239.3564999999999</v>
          </cell>
        </row>
        <row r="603">
          <cell r="B603" t="str">
            <v>Ke</v>
          </cell>
          <cell r="D603">
            <v>9.1639999999999999E-2</v>
          </cell>
          <cell r="I603">
            <v>9.0900000000000009E-2</v>
          </cell>
          <cell r="J603">
            <v>9.8519999999999996E-2</v>
          </cell>
          <cell r="K603">
            <v>9.0710000000000013E-2</v>
          </cell>
          <cell r="L603">
            <v>5.7389999999999997E-2</v>
          </cell>
          <cell r="M603">
            <v>6.4130000000000006E-2</v>
          </cell>
        </row>
        <row r="604">
          <cell r="B604" t="str">
            <v>Credit Rating</v>
          </cell>
          <cell r="D604" t="str">
            <v>BB</v>
          </cell>
          <cell r="I604" t="str">
            <v>BB</v>
          </cell>
          <cell r="J604" t="str">
            <v>BB</v>
          </cell>
          <cell r="K604" t="str">
            <v>BB</v>
          </cell>
          <cell r="L604" t="str">
            <v>BB</v>
          </cell>
          <cell r="M604" t="str">
            <v>BB</v>
          </cell>
        </row>
        <row r="605">
          <cell r="B605" t="str">
            <v>Kd</v>
          </cell>
          <cell r="D605">
            <v>9.3899999999999997E-2</v>
          </cell>
          <cell r="I605">
            <v>9.2399999999999996E-2</v>
          </cell>
          <cell r="J605">
            <v>9.3299999999999994E-2</v>
          </cell>
          <cell r="K605">
            <v>7.7399999999999997E-2</v>
          </cell>
          <cell r="L605">
            <v>7.8E-2</v>
          </cell>
          <cell r="M605">
            <v>8.0500000000000002E-2</v>
          </cell>
        </row>
        <row r="606">
          <cell r="B606" t="str">
            <v>Tax Rate</v>
          </cell>
          <cell r="D606">
            <v>0.4</v>
          </cell>
          <cell r="I606">
            <v>0.4</v>
          </cell>
          <cell r="J606">
            <v>0.4</v>
          </cell>
          <cell r="K606">
            <v>0.4</v>
          </cell>
          <cell r="L606">
            <v>0.4</v>
          </cell>
          <cell r="M606">
            <v>0.4</v>
          </cell>
        </row>
        <row r="608">
          <cell r="B608" t="str">
            <v>WACC</v>
          </cell>
          <cell r="D608">
            <v>6.9222422340600831E-2</v>
          </cell>
          <cell r="I608">
            <v>6.8380812923447748E-2</v>
          </cell>
          <cell r="J608">
            <v>6.7549027962478428E-2</v>
          </cell>
          <cell r="K608">
            <v>5.8883880763401258E-2</v>
          </cell>
          <cell r="L608">
            <v>5.2978900329958015E-2</v>
          </cell>
          <cell r="M608">
            <v>5.6650316135833344E-2</v>
          </cell>
        </row>
      </sheetData>
      <sheetData sheetId="30" refreshError="1">
        <row r="595">
          <cell r="B595" t="str">
            <v>Risk Free Rate</v>
          </cell>
          <cell r="D595">
            <v>5.9499999999999997E-2</v>
          </cell>
          <cell r="I595">
            <v>5.4629999999999998E-2</v>
          </cell>
          <cell r="J595">
            <v>6.9650000000000004E-2</v>
          </cell>
          <cell r="K595">
            <v>5.015E-2</v>
          </cell>
          <cell r="L595">
            <v>6.0380000000000003E-2</v>
          </cell>
          <cell r="M595">
            <v>6.0380000000000003E-2</v>
          </cell>
        </row>
        <row r="596">
          <cell r="B596" t="str">
            <v>Market Risk Premium</v>
          </cell>
          <cell r="D596">
            <v>0.05</v>
          </cell>
          <cell r="I596">
            <v>0.05</v>
          </cell>
          <cell r="J596">
            <v>0.05</v>
          </cell>
          <cell r="K596">
            <v>0.05</v>
          </cell>
          <cell r="L596">
            <v>0.05</v>
          </cell>
          <cell r="M596">
            <v>0.05</v>
          </cell>
        </row>
        <row r="597">
          <cell r="B597" t="str">
            <v>Beta</v>
          </cell>
          <cell r="D597">
            <v>0.57899999999999996</v>
          </cell>
          <cell r="I597">
            <v>0.57899999999999996</v>
          </cell>
          <cell r="J597">
            <v>0.36599999999999999</v>
          </cell>
          <cell r="K597">
            <v>0.56100000000000005</v>
          </cell>
        </row>
        <row r="599">
          <cell r="B599" t="str">
            <v>Market Capitalization</v>
          </cell>
          <cell r="D599">
            <v>2337.9792853200006</v>
          </cell>
          <cell r="I599">
            <v>2337.9792853200006</v>
          </cell>
          <cell r="J599">
            <v>2442.3560069489999</v>
          </cell>
          <cell r="K599">
            <v>3951.9728979679999</v>
          </cell>
          <cell r="L599">
            <v>1771.4796577920001</v>
          </cell>
          <cell r="M599">
            <v>2597.0633949000003</v>
          </cell>
        </row>
        <row r="600">
          <cell r="B600" t="str">
            <v>Total Debt</v>
          </cell>
          <cell r="D600">
            <v>1699.9854</v>
          </cell>
          <cell r="I600">
            <v>1699.9854</v>
          </cell>
          <cell r="J600">
            <v>1857.5218</v>
          </cell>
          <cell r="K600">
            <v>2019.9070999999999</v>
          </cell>
          <cell r="L600">
            <v>1724.78187</v>
          </cell>
          <cell r="M600">
            <v>2204.7489999999998</v>
          </cell>
        </row>
        <row r="601">
          <cell r="B601" t="str">
            <v>Total Value</v>
          </cell>
          <cell r="D601">
            <v>4037.9646853200006</v>
          </cell>
          <cell r="I601">
            <v>4037.9646853200006</v>
          </cell>
          <cell r="J601">
            <v>4299.8778069489999</v>
          </cell>
          <cell r="K601">
            <v>5971.8799979679998</v>
          </cell>
          <cell r="L601">
            <v>3496.2615277920004</v>
          </cell>
          <cell r="M601">
            <v>4801.8123949000001</v>
          </cell>
        </row>
        <row r="603">
          <cell r="B603" t="str">
            <v>Ke</v>
          </cell>
          <cell r="D603">
            <v>8.8450000000000001E-2</v>
          </cell>
          <cell r="I603">
            <v>8.3580000000000002E-2</v>
          </cell>
          <cell r="J603">
            <v>8.795E-2</v>
          </cell>
          <cell r="K603">
            <v>7.8200000000000006E-2</v>
          </cell>
          <cell r="L603">
            <v>6.0380000000000003E-2</v>
          </cell>
          <cell r="M603">
            <v>6.0380000000000003E-2</v>
          </cell>
        </row>
        <row r="604">
          <cell r="B604" t="str">
            <v>Credit Rating</v>
          </cell>
          <cell r="D604" t="str">
            <v>BBB+</v>
          </cell>
          <cell r="I604" t="str">
            <v>BBB+</v>
          </cell>
          <cell r="J604" t="str">
            <v>BBB+</v>
          </cell>
          <cell r="K604" t="str">
            <v>BBB+</v>
          </cell>
          <cell r="L604" t="str">
            <v>BBB+</v>
          </cell>
          <cell r="M604" t="str">
            <v>BBB+</v>
          </cell>
        </row>
        <row r="605">
          <cell r="B605" t="str">
            <v>Kd</v>
          </cell>
          <cell r="D605">
            <v>6.4699999999999994E-2</v>
          </cell>
          <cell r="I605">
            <v>7.3200000000000001E-2</v>
          </cell>
          <cell r="J605">
            <v>7.6999999999999999E-2</v>
          </cell>
          <cell r="K605">
            <v>6.0900000000000003E-2</v>
          </cell>
          <cell r="L605">
            <v>6.5000000000000002E-2</v>
          </cell>
          <cell r="M605">
            <v>7.0300000000000001E-2</v>
          </cell>
        </row>
        <row r="606">
          <cell r="B606" t="str">
            <v>Tax Rate</v>
          </cell>
          <cell r="D606">
            <v>0.34</v>
          </cell>
          <cell r="I606">
            <v>0.34</v>
          </cell>
          <cell r="J606">
            <v>0.34</v>
          </cell>
          <cell r="K606">
            <v>0.34</v>
          </cell>
          <cell r="L606">
            <v>0.34</v>
          </cell>
          <cell r="M606">
            <v>0.34</v>
          </cell>
        </row>
        <row r="608">
          <cell r="B608" t="str">
            <v>WACC</v>
          </cell>
          <cell r="D608">
            <v>6.9190066310650056E-2</v>
          </cell>
          <cell r="I608">
            <v>6.873215219559338E-2</v>
          </cell>
          <cell r="J608">
            <v>7.1910059441098892E-2</v>
          </cell>
          <cell r="K608">
            <v>6.5344987965477969E-2</v>
          </cell>
          <cell r="L608">
            <v>5.1756735736745593E-2</v>
          </cell>
          <cell r="M608">
            <v>5.3960173904598785E-2</v>
          </cell>
        </row>
      </sheetData>
      <sheetData sheetId="31" refreshError="1">
        <row r="595">
          <cell r="B595" t="str">
            <v>Risk Free Rate</v>
          </cell>
          <cell r="D595">
            <v>4.8739999999999999E-2</v>
          </cell>
          <cell r="I595">
            <v>4.8809999999999999E-2</v>
          </cell>
          <cell r="J595">
            <v>5.484E-2</v>
          </cell>
          <cell r="K595">
            <v>4.3610000000000003E-2</v>
          </cell>
          <cell r="L595">
            <v>6.2909999999999994E-2</v>
          </cell>
          <cell r="M595">
            <v>7.5120000000000006E-2</v>
          </cell>
        </row>
        <row r="596">
          <cell r="B596" t="str">
            <v>Market Risk Premium</v>
          </cell>
          <cell r="D596">
            <v>0.05</v>
          </cell>
          <cell r="I596">
            <v>0.05</v>
          </cell>
          <cell r="J596">
            <v>0.05</v>
          </cell>
          <cell r="K596">
            <v>0.05</v>
          </cell>
          <cell r="L596">
            <v>0.05</v>
          </cell>
          <cell r="M596">
            <v>0.05</v>
          </cell>
        </row>
        <row r="597">
          <cell r="B597" t="str">
            <v>Beta</v>
          </cell>
          <cell r="D597">
            <v>0.85799999999999998</v>
          </cell>
          <cell r="I597">
            <v>0.85799999999999998</v>
          </cell>
          <cell r="J597">
            <v>0.79400000000000004</v>
          </cell>
          <cell r="K597">
            <v>1.0229999999999999</v>
          </cell>
        </row>
        <row r="599">
          <cell r="B599" t="str">
            <v>Market Capitalization</v>
          </cell>
          <cell r="D599">
            <v>3222.2894999999999</v>
          </cell>
          <cell r="I599">
            <v>3222.2894999999999</v>
          </cell>
          <cell r="J599">
            <v>3212.6262500000003</v>
          </cell>
          <cell r="K599">
            <v>1364.5137500000001</v>
          </cell>
          <cell r="L599">
            <v>1126.3910000000001</v>
          </cell>
          <cell r="M599" t="e">
            <v>#VALUE!</v>
          </cell>
        </row>
        <row r="600">
          <cell r="B600" t="str">
            <v>Total Debt</v>
          </cell>
          <cell r="D600">
            <v>358.64480000000003</v>
          </cell>
          <cell r="I600">
            <v>358.64480000000003</v>
          </cell>
          <cell r="J600">
            <v>120.40100000000001</v>
          </cell>
          <cell r="K600">
            <v>31.193000000000001</v>
          </cell>
          <cell r="L600">
            <v>7.4819999999999993</v>
          </cell>
          <cell r="M600">
            <v>61.128</v>
          </cell>
        </row>
        <row r="601">
          <cell r="B601" t="str">
            <v>Total Value</v>
          </cell>
          <cell r="D601">
            <v>3580.9342999999999</v>
          </cell>
          <cell r="I601">
            <v>3580.9342999999999</v>
          </cell>
          <cell r="J601">
            <v>3333.0272500000001</v>
          </cell>
          <cell r="K601">
            <v>1395.7067500000001</v>
          </cell>
          <cell r="L601">
            <v>1133.873</v>
          </cell>
          <cell r="M601" t="e">
            <v>#VALUE!</v>
          </cell>
        </row>
        <row r="603">
          <cell r="B603" t="str">
            <v>Ke</v>
          </cell>
          <cell r="D603">
            <v>9.1639999999999999E-2</v>
          </cell>
          <cell r="I603">
            <v>9.171E-2</v>
          </cell>
          <cell r="J603">
            <v>9.4540000000000013E-2</v>
          </cell>
          <cell r="K603">
            <v>9.4760000000000011E-2</v>
          </cell>
          <cell r="L603">
            <v>6.2909999999999994E-2</v>
          </cell>
          <cell r="M603">
            <v>7.5120000000000006E-2</v>
          </cell>
        </row>
        <row r="604">
          <cell r="B604" t="str">
            <v>Credit Rating</v>
          </cell>
          <cell r="D604" t="str">
            <v>A-</v>
          </cell>
          <cell r="E604" t="str">
            <v>A-</v>
          </cell>
          <cell r="F604" t="str">
            <v>A-</v>
          </cell>
          <cell r="G604" t="str">
            <v>A-</v>
          </cell>
          <cell r="H604" t="str">
            <v>A-</v>
          </cell>
          <cell r="I604" t="str">
            <v>A-</v>
          </cell>
          <cell r="J604" t="str">
            <v>A-</v>
          </cell>
          <cell r="K604" t="str">
            <v>A-</v>
          </cell>
          <cell r="L604" t="str">
            <v>A-</v>
          </cell>
          <cell r="M604" t="str">
            <v>A-</v>
          </cell>
        </row>
        <row r="605">
          <cell r="B605" t="str">
            <v>Kd</v>
          </cell>
          <cell r="D605">
            <v>6.4199999999999993E-2</v>
          </cell>
          <cell r="I605">
            <v>7.17E-2</v>
          </cell>
          <cell r="J605">
            <v>7.6100000000000001E-2</v>
          </cell>
          <cell r="K605">
            <v>5.9499999999999997E-2</v>
          </cell>
          <cell r="L605">
            <v>6.4399999999999999E-2</v>
          </cell>
          <cell r="M605">
            <v>7.0199999999999999E-2</v>
          </cell>
        </row>
        <row r="606">
          <cell r="B606" t="str">
            <v>Tax Rate</v>
          </cell>
          <cell r="D606">
            <v>0.3</v>
          </cell>
          <cell r="I606">
            <v>0.3</v>
          </cell>
          <cell r="J606">
            <v>0.3</v>
          </cell>
          <cell r="K606">
            <v>0.3</v>
          </cell>
          <cell r="L606">
            <v>0.3</v>
          </cell>
          <cell r="M606">
            <v>0.3</v>
          </cell>
        </row>
        <row r="608">
          <cell r="B608" t="str">
            <v>WACC</v>
          </cell>
          <cell r="D608">
            <v>8.6962809424344922E-2</v>
          </cell>
          <cell r="I608">
            <v>8.7551607008539645E-2</v>
          </cell>
          <cell r="J608">
            <v>9.3049178324299653E-2</v>
          </cell>
          <cell r="K608">
            <v>9.3573031297584555E-2</v>
          </cell>
          <cell r="L608">
            <v>6.2792346559094353E-2</v>
          </cell>
          <cell r="M608" t="e">
            <v>#VALUE!</v>
          </cell>
        </row>
      </sheetData>
      <sheetData sheetId="32" refreshError="1">
        <row r="595">
          <cell r="B595" t="str">
            <v>Risk Free Rate</v>
          </cell>
          <cell r="D595">
            <v>3.6069999999999998E-2</v>
          </cell>
          <cell r="I595">
            <v>4.0869999999999997E-2</v>
          </cell>
          <cell r="J595">
            <v>4.5560000000000003E-2</v>
          </cell>
          <cell r="K595">
            <v>4.48E-2</v>
          </cell>
          <cell r="L595">
            <v>5.4300000000000001E-2</v>
          </cell>
          <cell r="M595">
            <v>5.4300000000000001E-2</v>
          </cell>
        </row>
        <row r="596">
          <cell r="B596" t="str">
            <v>Market Risk Premium</v>
          </cell>
          <cell r="D596">
            <v>0.05</v>
          </cell>
          <cell r="I596">
            <v>0.05</v>
          </cell>
          <cell r="J596">
            <v>0.05</v>
          </cell>
          <cell r="K596">
            <v>0.05</v>
          </cell>
          <cell r="L596">
            <v>0.05</v>
          </cell>
          <cell r="M596">
            <v>0.05</v>
          </cell>
        </row>
        <row r="597">
          <cell r="B597" t="str">
            <v>Beta</v>
          </cell>
          <cell r="D597">
            <v>0.94499999999999995</v>
          </cell>
          <cell r="I597">
            <v>0.94499999999999995</v>
          </cell>
          <cell r="J597">
            <v>1.0269999999999999</v>
          </cell>
          <cell r="K597">
            <v>0.72</v>
          </cell>
        </row>
        <row r="599">
          <cell r="B599" t="str">
            <v>Market Capitalization</v>
          </cell>
          <cell r="D599">
            <v>9188.6624112000009</v>
          </cell>
          <cell r="I599">
            <v>9188.6624112000009</v>
          </cell>
          <cell r="J599">
            <v>11687.17194432</v>
          </cell>
          <cell r="K599">
            <v>6290.5739062299999</v>
          </cell>
          <cell r="L599">
            <v>7390.1506113239993</v>
          </cell>
          <cell r="M599">
            <v>6257.3905935720004</v>
          </cell>
        </row>
        <row r="600">
          <cell r="B600" t="str">
            <v>Total Debt</v>
          </cell>
          <cell r="D600">
            <v>455.98018000000002</v>
          </cell>
          <cell r="I600">
            <v>455.98018000000002</v>
          </cell>
          <cell r="J600">
            <v>368.74873000000002</v>
          </cell>
          <cell r="K600">
            <v>343.27519999999998</v>
          </cell>
          <cell r="L600">
            <v>344.11472000000003</v>
          </cell>
          <cell r="M600">
            <v>395.29350999999997</v>
          </cell>
        </row>
        <row r="601">
          <cell r="B601" t="str">
            <v>Total Value</v>
          </cell>
          <cell r="D601">
            <v>9644.6425912000013</v>
          </cell>
          <cell r="I601">
            <v>9644.6425912000013</v>
          </cell>
          <cell r="J601">
            <v>12055.920674319999</v>
          </cell>
          <cell r="K601">
            <v>6633.84910623</v>
          </cell>
          <cell r="L601">
            <v>7734.2653313239989</v>
          </cell>
          <cell r="M601">
            <v>6652.6841035720008</v>
          </cell>
        </row>
        <row r="603">
          <cell r="B603" t="str">
            <v>Ke</v>
          </cell>
          <cell r="D603">
            <v>8.3320000000000005E-2</v>
          </cell>
          <cell r="I603">
            <v>8.8120000000000004E-2</v>
          </cell>
          <cell r="J603">
            <v>9.6909999999999996E-2</v>
          </cell>
          <cell r="K603">
            <v>8.0799999999999997E-2</v>
          </cell>
          <cell r="L603">
            <v>5.4300000000000001E-2</v>
          </cell>
          <cell r="M603">
            <v>5.4300000000000001E-2</v>
          </cell>
        </row>
        <row r="604">
          <cell r="B604" t="str">
            <v>Credit Rating</v>
          </cell>
          <cell r="D604" t="str">
            <v>A-</v>
          </cell>
          <cell r="E604" t="str">
            <v>A-</v>
          </cell>
          <cell r="F604" t="str">
            <v>A-</v>
          </cell>
          <cell r="G604" t="str">
            <v>A-</v>
          </cell>
          <cell r="H604" t="str">
            <v>A-</v>
          </cell>
          <cell r="I604" t="str">
            <v>A-</v>
          </cell>
          <cell r="J604" t="str">
            <v>A-</v>
          </cell>
          <cell r="K604" t="str">
            <v>A-</v>
          </cell>
          <cell r="L604" t="str">
            <v>A-</v>
          </cell>
          <cell r="M604" t="str">
            <v>A-</v>
          </cell>
        </row>
        <row r="605">
          <cell r="B605" t="str">
            <v>Kd</v>
          </cell>
          <cell r="D605">
            <v>6.4199999999999993E-2</v>
          </cell>
          <cell r="I605">
            <v>7.17E-2</v>
          </cell>
          <cell r="J605">
            <v>7.6100000000000001E-2</v>
          </cell>
          <cell r="K605">
            <v>5.9499999999999997E-2</v>
          </cell>
          <cell r="L605">
            <v>6.4399999999999999E-2</v>
          </cell>
          <cell r="M605">
            <v>7.0199999999999999E-2</v>
          </cell>
        </row>
        <row r="606">
          <cell r="B606" t="str">
            <v>Tax Rate</v>
          </cell>
          <cell r="D606">
            <v>0.255</v>
          </cell>
          <cell r="I606">
            <v>0.255</v>
          </cell>
          <cell r="J606">
            <v>0.255</v>
          </cell>
          <cell r="K606">
            <v>0.255</v>
          </cell>
          <cell r="L606">
            <v>0.255</v>
          </cell>
          <cell r="M606">
            <v>0.255</v>
          </cell>
        </row>
        <row r="608">
          <cell r="B608" t="str">
            <v>WACC</v>
          </cell>
          <cell r="D608">
            <v>8.1642053677432699E-2</v>
          </cell>
          <cell r="I608">
            <v>8.6479285165106237E-2</v>
          </cell>
          <cell r="J608">
            <v>9.5679947567513204E-2</v>
          </cell>
          <cell r="K608">
            <v>7.8912693772271336E-2</v>
          </cell>
          <cell r="L608">
            <v>5.4018720115402666E-2</v>
          </cell>
          <cell r="M608">
            <v>5.4181103280841893E-2</v>
          </cell>
        </row>
      </sheetData>
      <sheetData sheetId="33"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0.63200000000000001</v>
          </cell>
          <cell r="I597">
            <v>0.63200000000000001</v>
          </cell>
          <cell r="J597">
            <v>0.73899999999999999</v>
          </cell>
          <cell r="K597">
            <v>0.95899999999999996</v>
          </cell>
        </row>
        <row r="599">
          <cell r="B599" t="str">
            <v>Market Capitalization</v>
          </cell>
          <cell r="D599">
            <v>1304.3715000000002</v>
          </cell>
          <cell r="I599">
            <v>1304.3715000000002</v>
          </cell>
          <cell r="J599">
            <v>967.79600000000005</v>
          </cell>
          <cell r="K599">
            <v>706.57081687499999</v>
          </cell>
          <cell r="L599">
            <v>438.1825</v>
          </cell>
          <cell r="M599">
            <v>131.95000000000002</v>
          </cell>
        </row>
        <row r="600">
          <cell r="B600" t="str">
            <v>Total Debt</v>
          </cell>
          <cell r="D600">
            <v>84.100999999999999</v>
          </cell>
          <cell r="I600">
            <v>84.100999999999999</v>
          </cell>
          <cell r="J600">
            <v>60.757999999999996</v>
          </cell>
          <cell r="K600">
            <v>70.326999999999998</v>
          </cell>
          <cell r="L600">
            <v>57.808999999999997</v>
          </cell>
          <cell r="M600">
            <v>53.736000000000004</v>
          </cell>
        </row>
        <row r="601">
          <cell r="B601" t="str">
            <v>Total Value</v>
          </cell>
          <cell r="D601">
            <v>1388.4725000000003</v>
          </cell>
          <cell r="I601">
            <v>1388.4725000000003</v>
          </cell>
          <cell r="J601">
            <v>1028.5540000000001</v>
          </cell>
          <cell r="K601">
            <v>776.89781687499999</v>
          </cell>
          <cell r="L601">
            <v>495.99149999999997</v>
          </cell>
          <cell r="M601">
            <v>185.68600000000004</v>
          </cell>
        </row>
        <row r="603">
          <cell r="B603" t="str">
            <v>Ke</v>
          </cell>
          <cell r="D603">
            <v>8.344E-2</v>
          </cell>
          <cell r="I603">
            <v>8.2699999999999996E-2</v>
          </cell>
          <cell r="J603">
            <v>0.10131999999999999</v>
          </cell>
          <cell r="K603">
            <v>9.4409999999999994E-2</v>
          </cell>
          <cell r="L603">
            <v>5.7389999999999997E-2</v>
          </cell>
          <cell r="M603">
            <v>6.4130000000000006E-2</v>
          </cell>
        </row>
        <row r="604">
          <cell r="B604" t="str">
            <v>Credit Rating</v>
          </cell>
          <cell r="D604" t="str">
            <v>BBB</v>
          </cell>
          <cell r="E604" t="str">
            <v>BBB</v>
          </cell>
          <cell r="F604" t="str">
            <v>BBB</v>
          </cell>
          <cell r="G604" t="str">
            <v>BBB</v>
          </cell>
          <cell r="H604" t="str">
            <v>BBB</v>
          </cell>
          <cell r="I604" t="str">
            <v>BBB</v>
          </cell>
          <cell r="J604" t="str">
            <v>BBB</v>
          </cell>
          <cell r="K604" t="str">
            <v>BBB</v>
          </cell>
          <cell r="L604" t="str">
            <v>BBB</v>
          </cell>
          <cell r="M604" t="str">
            <v>BBB</v>
          </cell>
        </row>
        <row r="605">
          <cell r="B605" t="str">
            <v>Kd</v>
          </cell>
          <cell r="D605">
            <v>6.8400000000000002E-2</v>
          </cell>
          <cell r="I605">
            <v>7.4300000000000005E-2</v>
          </cell>
          <cell r="J605">
            <v>7.8299999999999995E-2</v>
          </cell>
          <cell r="K605">
            <v>6.3700000000000007E-2</v>
          </cell>
          <cell r="L605">
            <v>6.5699999999999995E-2</v>
          </cell>
          <cell r="M605">
            <v>7.0900000000000005E-2</v>
          </cell>
        </row>
        <row r="606">
          <cell r="B606" t="str">
            <v>Tax Rate</v>
          </cell>
          <cell r="D606">
            <v>0.4</v>
          </cell>
          <cell r="I606">
            <v>0.4</v>
          </cell>
          <cell r="J606">
            <v>0.4</v>
          </cell>
          <cell r="K606">
            <v>0.4</v>
          </cell>
          <cell r="L606">
            <v>0.4</v>
          </cell>
          <cell r="M606">
            <v>0.4</v>
          </cell>
        </row>
        <row r="608">
          <cell r="B608" t="str">
            <v>WACC</v>
          </cell>
          <cell r="D608">
            <v>8.0871794724058269E-2</v>
          </cell>
          <cell r="I608">
            <v>8.0391038086818412E-2</v>
          </cell>
          <cell r="J608">
            <v>9.8110066715019331E-2</v>
          </cell>
          <cell r="K608">
            <v>8.9323521387027122E-2</v>
          </cell>
          <cell r="L608">
            <v>5.5295553361297517E-2</v>
          </cell>
          <cell r="M608">
            <v>5.7882031709444975E-2</v>
          </cell>
        </row>
      </sheetData>
      <sheetData sheetId="34"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0.78</v>
          </cell>
          <cell r="I597">
            <v>0.78</v>
          </cell>
          <cell r="J597">
            <v>1.056</v>
          </cell>
          <cell r="K597">
            <v>1.379</v>
          </cell>
        </row>
        <row r="599">
          <cell r="B599" t="str">
            <v>Market Capitalization</v>
          </cell>
          <cell r="D599">
            <v>16904.544868524001</v>
          </cell>
          <cell r="I599">
            <v>16904.544868524001</v>
          </cell>
          <cell r="J599">
            <v>8053.2410250000012</v>
          </cell>
          <cell r="K599">
            <v>7539.1235591061004</v>
          </cell>
          <cell r="L599">
            <v>5447.2219713856002</v>
          </cell>
          <cell r="M599">
            <v>3192.4617870420002</v>
          </cell>
        </row>
        <row r="600">
          <cell r="B600" t="str">
            <v>Total Debt</v>
          </cell>
          <cell r="D600">
            <v>869.74389999999994</v>
          </cell>
          <cell r="I600">
            <v>869.74389999999994</v>
          </cell>
          <cell r="J600">
            <v>879.58980000000008</v>
          </cell>
          <cell r="K600">
            <v>635.3048</v>
          </cell>
          <cell r="L600">
            <v>749.43</v>
          </cell>
          <cell r="M600">
            <v>662.55280000000005</v>
          </cell>
        </row>
        <row r="601">
          <cell r="B601" t="str">
            <v>Total Value</v>
          </cell>
          <cell r="D601">
            <v>17774.288768524002</v>
          </cell>
          <cell r="I601">
            <v>17774.288768524002</v>
          </cell>
          <cell r="J601">
            <v>8932.8308250000009</v>
          </cell>
          <cell r="K601">
            <v>8174.4283591061003</v>
          </cell>
          <cell r="L601">
            <v>6196.6519713856005</v>
          </cell>
          <cell r="M601">
            <v>3855.0145870420001</v>
          </cell>
        </row>
        <row r="603">
          <cell r="B603" t="str">
            <v>Ke</v>
          </cell>
          <cell r="D603">
            <v>9.0840000000000004E-2</v>
          </cell>
          <cell r="I603">
            <v>9.0100000000000013E-2</v>
          </cell>
          <cell r="J603">
            <v>0.11717</v>
          </cell>
          <cell r="K603">
            <v>0.11541</v>
          </cell>
          <cell r="L603">
            <v>5.7389999999999997E-2</v>
          </cell>
          <cell r="M603">
            <v>6.4130000000000006E-2</v>
          </cell>
        </row>
        <row r="604">
          <cell r="B604" t="str">
            <v>Credit Rating</v>
          </cell>
          <cell r="D604" t="str">
            <v>A</v>
          </cell>
          <cell r="I604" t="str">
            <v>A-</v>
          </cell>
          <cell r="J604" t="str">
            <v>A-</v>
          </cell>
          <cell r="K604" t="str">
            <v>A-</v>
          </cell>
          <cell r="L604" t="str">
            <v>A-</v>
          </cell>
          <cell r="M604" t="str">
            <v>A-</v>
          </cell>
        </row>
        <row r="605">
          <cell r="B605" t="str">
            <v>Kd</v>
          </cell>
          <cell r="D605">
            <v>6.13E-2</v>
          </cell>
          <cell r="I605">
            <v>7.17E-2</v>
          </cell>
          <cell r="J605">
            <v>7.6100000000000001E-2</v>
          </cell>
          <cell r="K605">
            <v>5.9499999999999997E-2</v>
          </cell>
          <cell r="L605">
            <v>6.4399999999999999E-2</v>
          </cell>
          <cell r="M605">
            <v>7.0199999999999999E-2</v>
          </cell>
        </row>
        <row r="606">
          <cell r="B606" t="str">
            <v>Tax Rate</v>
          </cell>
          <cell r="D606">
            <v>0.4</v>
          </cell>
          <cell r="I606">
            <v>0.4</v>
          </cell>
          <cell r="J606">
            <v>0.4</v>
          </cell>
          <cell r="K606">
            <v>0.4</v>
          </cell>
          <cell r="L606">
            <v>0.4</v>
          </cell>
          <cell r="M606">
            <v>0.4</v>
          </cell>
        </row>
        <row r="608">
          <cell r="B608" t="str">
            <v>WACC</v>
          </cell>
          <cell r="D608">
            <v>8.8194698359730511E-2</v>
          </cell>
          <cell r="I608">
            <v>8.7796248590013184E-2</v>
          </cell>
          <cell r="J608">
            <v>0.11012861884880148</v>
          </cell>
          <cell r="K608">
            <v>0.10921505359110667</v>
          </cell>
          <cell r="L608">
            <v>5.5122354089775026E-2</v>
          </cell>
          <cell r="M608">
            <v>6.0347190156162411E-2</v>
          </cell>
        </row>
      </sheetData>
      <sheetData sheetId="35" refreshError="1">
        <row r="595">
          <cell r="B595" t="str">
            <v>Risk Free Rate</v>
          </cell>
          <cell r="D595">
            <v>4.48E-2</v>
          </cell>
          <cell r="I595">
            <v>5.8000000000000003E-2</v>
          </cell>
          <cell r="J595">
            <v>5.8000000000000003E-2</v>
          </cell>
          <cell r="K595">
            <v>5.8000000000000003E-2</v>
          </cell>
          <cell r="L595">
            <v>5.8000000000000003E-2</v>
          </cell>
          <cell r="M595">
            <v>5.8000000000000003E-2</v>
          </cell>
        </row>
        <row r="596">
          <cell r="B596" t="str">
            <v>Market Risk Premium</v>
          </cell>
          <cell r="D596">
            <v>0.05</v>
          </cell>
          <cell r="I596">
            <v>0.05</v>
          </cell>
          <cell r="J596">
            <v>0.05</v>
          </cell>
          <cell r="K596">
            <v>0.05</v>
          </cell>
          <cell r="L596">
            <v>0.05</v>
          </cell>
          <cell r="M596">
            <v>0.05</v>
          </cell>
        </row>
        <row r="597">
          <cell r="B597" t="str">
            <v>Beta</v>
          </cell>
          <cell r="D597">
            <v>1.5</v>
          </cell>
          <cell r="I597">
            <v>1.5</v>
          </cell>
          <cell r="J597">
            <v>1.0740000000000001</v>
          </cell>
          <cell r="K597">
            <v>1.1479999999999999</v>
          </cell>
        </row>
        <row r="599">
          <cell r="B599" t="str">
            <v>Market Capitalization</v>
          </cell>
          <cell r="D599">
            <v>1146.1590000000001</v>
          </cell>
          <cell r="I599">
            <v>1146.1590000000001</v>
          </cell>
          <cell r="J599">
            <v>1848</v>
          </cell>
          <cell r="K599">
            <v>1165.7100000000003</v>
          </cell>
          <cell r="L599">
            <v>2206.0990000000002</v>
          </cell>
          <cell r="M599">
            <v>2753.8</v>
          </cell>
        </row>
        <row r="600">
          <cell r="B600" t="str">
            <v>Total Debt</v>
          </cell>
          <cell r="D600">
            <v>2832.7897000000003</v>
          </cell>
          <cell r="I600">
            <v>2832.7897000000003</v>
          </cell>
          <cell r="J600">
            <v>2475.4310999999998</v>
          </cell>
          <cell r="K600">
            <v>2725.5673999999999</v>
          </cell>
          <cell r="L600">
            <v>3153.2147</v>
          </cell>
          <cell r="M600">
            <v>3179.5186000000003</v>
          </cell>
        </row>
        <row r="601">
          <cell r="B601" t="str">
            <v>Total Value</v>
          </cell>
          <cell r="D601">
            <v>3978.9487000000004</v>
          </cell>
          <cell r="I601">
            <v>3978.9487000000004</v>
          </cell>
          <cell r="J601">
            <v>4323.4310999999998</v>
          </cell>
          <cell r="K601">
            <v>3891.2773999999999</v>
          </cell>
          <cell r="L601">
            <v>5359.3137000000006</v>
          </cell>
          <cell r="M601">
            <v>5933.3186000000005</v>
          </cell>
        </row>
        <row r="603">
          <cell r="B603" t="str">
            <v>Ke</v>
          </cell>
          <cell r="D603">
            <v>0.11980000000000002</v>
          </cell>
          <cell r="I603">
            <v>0.13300000000000001</v>
          </cell>
          <cell r="J603">
            <v>0.11170000000000001</v>
          </cell>
          <cell r="K603">
            <v>0.1154</v>
          </cell>
          <cell r="L603">
            <v>5.8000000000000003E-2</v>
          </cell>
          <cell r="M603">
            <v>5.8000000000000003E-2</v>
          </cell>
        </row>
        <row r="604">
          <cell r="B604" t="str">
            <v>Credit Rating</v>
          </cell>
          <cell r="D604" t="str">
            <v>BB+</v>
          </cell>
          <cell r="E604" t="str">
            <v>BB+</v>
          </cell>
          <cell r="F604" t="str">
            <v>BB+</v>
          </cell>
          <cell r="G604" t="str">
            <v>BB+</v>
          </cell>
          <cell r="H604" t="str">
            <v>BB+</v>
          </cell>
          <cell r="I604" t="str">
            <v>BB+</v>
          </cell>
          <cell r="J604" t="str">
            <v>BB+</v>
          </cell>
          <cell r="K604" t="str">
            <v>BB+</v>
          </cell>
          <cell r="L604" t="str">
            <v>BB+</v>
          </cell>
          <cell r="M604" t="str">
            <v>BB+</v>
          </cell>
        </row>
        <row r="605">
          <cell r="B605" t="str">
            <v>Kd</v>
          </cell>
          <cell r="D605">
            <v>8.6599999999999996E-2</v>
          </cell>
          <cell r="I605">
            <v>8.9700000000000002E-2</v>
          </cell>
          <cell r="J605">
            <v>9.0999999999999998E-2</v>
          </cell>
          <cell r="K605">
            <v>7.0699999999999999E-2</v>
          </cell>
          <cell r="L605">
            <v>7.0800000000000002E-2</v>
          </cell>
          <cell r="M605">
            <v>7.6300000000000007E-2</v>
          </cell>
        </row>
        <row r="606">
          <cell r="B606" t="str">
            <v>Tax Rate</v>
          </cell>
          <cell r="D606">
            <v>0.3</v>
          </cell>
          <cell r="I606">
            <v>0.3</v>
          </cell>
          <cell r="J606">
            <v>0.3</v>
          </cell>
          <cell r="K606">
            <v>0.3</v>
          </cell>
          <cell r="L606">
            <v>0.3</v>
          </cell>
          <cell r="M606">
            <v>0.3</v>
          </cell>
        </row>
        <row r="608">
          <cell r="B608" t="str">
            <v>WACC</v>
          </cell>
          <cell r="D608">
            <v>7.7667138511738038E-2</v>
          </cell>
          <cell r="I608">
            <v>8.3014393290117061E-2</v>
          </cell>
          <cell r="J608">
            <v>8.421703796089175E-2</v>
          </cell>
          <cell r="K608">
            <v>6.9234659195975073E-2</v>
          </cell>
          <cell r="L608">
            <v>5.3034227597462708E-2</v>
          </cell>
          <cell r="M608">
            <v>5.5540332593297784E-2</v>
          </cell>
        </row>
      </sheetData>
      <sheetData sheetId="36"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1.0149999999999999</v>
          </cell>
          <cell r="I597">
            <v>1.0149999999999999</v>
          </cell>
          <cell r="J597">
            <v>0.79</v>
          </cell>
          <cell r="K597">
            <v>0.97399999999999998</v>
          </cell>
        </row>
        <row r="599">
          <cell r="B599" t="str">
            <v>Market Capitalization</v>
          </cell>
          <cell r="D599">
            <v>2045.7373125000001</v>
          </cell>
          <cell r="I599">
            <v>2045.7373125000001</v>
          </cell>
          <cell r="J599">
            <v>3938.3910624999999</v>
          </cell>
          <cell r="K599">
            <v>3092.1109375000001</v>
          </cell>
          <cell r="L599">
            <v>5302.1</v>
          </cell>
          <cell r="M599">
            <v>3676.0625</v>
          </cell>
        </row>
        <row r="600">
          <cell r="B600" t="str">
            <v>Total Debt</v>
          </cell>
          <cell r="D600">
            <v>7487</v>
          </cell>
          <cell r="I600">
            <v>7487</v>
          </cell>
          <cell r="J600">
            <v>5430</v>
          </cell>
          <cell r="K600">
            <v>5529</v>
          </cell>
          <cell r="L600">
            <v>4278</v>
          </cell>
          <cell r="M600">
            <v>3385</v>
          </cell>
        </row>
        <row r="601">
          <cell r="B601" t="str">
            <v>Total Value</v>
          </cell>
          <cell r="D601">
            <v>9532.7373124999995</v>
          </cell>
          <cell r="I601">
            <v>9532.7373124999995</v>
          </cell>
          <cell r="J601">
            <v>9368.391062499999</v>
          </cell>
          <cell r="K601">
            <v>8621.1109374999996</v>
          </cell>
          <cell r="L601">
            <v>9580.1</v>
          </cell>
          <cell r="M601">
            <v>7061.0625</v>
          </cell>
        </row>
        <row r="603">
          <cell r="B603" t="str">
            <v>Ke</v>
          </cell>
          <cell r="D603">
            <v>0.10258999999999999</v>
          </cell>
          <cell r="I603">
            <v>0.10185</v>
          </cell>
          <cell r="J603">
            <v>0.10387</v>
          </cell>
          <cell r="K603">
            <v>9.5159999999999995E-2</v>
          </cell>
          <cell r="L603">
            <v>5.7389999999999997E-2</v>
          </cell>
          <cell r="M603">
            <v>6.4130000000000006E-2</v>
          </cell>
        </row>
        <row r="604">
          <cell r="B604" t="str">
            <v>Credit Rating</v>
          </cell>
          <cell r="D604" t="str">
            <v>B+</v>
          </cell>
          <cell r="I604" t="str">
            <v>BB+</v>
          </cell>
          <cell r="J604" t="str">
            <v>BB+</v>
          </cell>
          <cell r="K604" t="str">
            <v>BB+</v>
          </cell>
          <cell r="L604" t="str">
            <v>BB+</v>
          </cell>
          <cell r="M604" t="str">
            <v>BB</v>
          </cell>
        </row>
        <row r="605">
          <cell r="B605" t="str">
            <v>Kd</v>
          </cell>
          <cell r="D605">
            <v>0.1018</v>
          </cell>
          <cell r="I605">
            <v>8.9700000000000002E-2</v>
          </cell>
          <cell r="J605">
            <v>9.0999999999999998E-2</v>
          </cell>
          <cell r="K605">
            <v>7.0699999999999999E-2</v>
          </cell>
          <cell r="L605">
            <v>7.0800000000000002E-2</v>
          </cell>
          <cell r="M605">
            <v>8.0500000000000002E-2</v>
          </cell>
        </row>
        <row r="606">
          <cell r="B606" t="str">
            <v>Tax Rate</v>
          </cell>
          <cell r="D606">
            <v>0.4</v>
          </cell>
          <cell r="I606">
            <v>0.4</v>
          </cell>
          <cell r="J606">
            <v>0.4</v>
          </cell>
          <cell r="K606">
            <v>0.4</v>
          </cell>
          <cell r="L606">
            <v>0.4</v>
          </cell>
          <cell r="M606">
            <v>0.4</v>
          </cell>
        </row>
        <row r="608">
          <cell r="B608" t="str">
            <v>WACC</v>
          </cell>
          <cell r="D608">
            <v>6.9988097753886896E-2</v>
          </cell>
          <cell r="I608">
            <v>6.4127297882900211E-2</v>
          </cell>
          <cell r="J608">
            <v>7.5312684425194495E-2</v>
          </cell>
          <cell r="K608">
            <v>6.1336115570952185E-2</v>
          </cell>
          <cell r="L608">
            <v>5.0731929624951724E-2</v>
          </cell>
          <cell r="M608">
            <v>5.6541262469352177E-2</v>
          </cell>
        </row>
      </sheetData>
      <sheetData sheetId="37" refreshError="1">
        <row r="595">
          <cell r="B595" t="str">
            <v>Risk Free Rate</v>
          </cell>
          <cell r="D595">
            <v>5.1839999999999997E-2</v>
          </cell>
          <cell r="I595">
            <v>5.11E-2</v>
          </cell>
          <cell r="J595">
            <v>6.4369999999999997E-2</v>
          </cell>
          <cell r="K595">
            <v>4.6460000000000001E-2</v>
          </cell>
          <cell r="L595">
            <v>5.7389999999999997E-2</v>
          </cell>
          <cell r="M595">
            <v>6.4130000000000006E-2</v>
          </cell>
        </row>
        <row r="596">
          <cell r="B596" t="str">
            <v>Market Risk Premium</v>
          </cell>
          <cell r="D596">
            <v>0.05</v>
          </cell>
          <cell r="I596">
            <v>0.05</v>
          </cell>
          <cell r="J596">
            <v>0.05</v>
          </cell>
          <cell r="K596">
            <v>0.05</v>
          </cell>
          <cell r="L596">
            <v>0.05</v>
          </cell>
          <cell r="M596">
            <v>0.05</v>
          </cell>
        </row>
        <row r="597">
          <cell r="B597" t="str">
            <v>Beta</v>
          </cell>
          <cell r="D597">
            <v>1.1879999999999999</v>
          </cell>
          <cell r="I597">
            <v>1.1879999999999999</v>
          </cell>
          <cell r="J597">
            <v>1.0529999999999999</v>
          </cell>
          <cell r="K597">
            <v>1.417</v>
          </cell>
        </row>
        <row r="599">
          <cell r="B599" t="str">
            <v>Market Capitalization</v>
          </cell>
          <cell r="D599">
            <v>431</v>
          </cell>
          <cell r="I599">
            <v>2717.930875</v>
          </cell>
          <cell r="J599">
            <v>2124.2047499999999</v>
          </cell>
          <cell r="K599">
            <v>4355.26</v>
          </cell>
          <cell r="L599">
            <v>5715.125</v>
          </cell>
          <cell r="M599">
            <v>1503.15275</v>
          </cell>
        </row>
        <row r="600">
          <cell r="B600" t="str">
            <v>Total Debt</v>
          </cell>
          <cell r="D600">
            <v>2972</v>
          </cell>
          <cell r="I600">
            <v>2972</v>
          </cell>
          <cell r="J600">
            <v>2229</v>
          </cell>
          <cell r="K600">
            <v>2026</v>
          </cell>
          <cell r="L600">
            <v>2611.6060000000002</v>
          </cell>
          <cell r="M600">
            <v>2700.0390000000002</v>
          </cell>
        </row>
        <row r="601">
          <cell r="B601" t="str">
            <v>Total Value</v>
          </cell>
          <cell r="D601">
            <v>3403</v>
          </cell>
          <cell r="I601">
            <v>5689.930875</v>
          </cell>
          <cell r="J601">
            <v>4353.2047499999999</v>
          </cell>
          <cell r="K601">
            <v>6381.26</v>
          </cell>
          <cell r="L601">
            <v>8326.7309999999998</v>
          </cell>
          <cell r="M601">
            <v>4203.19175</v>
          </cell>
        </row>
        <row r="603">
          <cell r="B603" t="str">
            <v>Ke</v>
          </cell>
          <cell r="D603">
            <v>0.11124000000000001</v>
          </cell>
          <cell r="I603">
            <v>0.1105</v>
          </cell>
          <cell r="J603">
            <v>0.11702</v>
          </cell>
          <cell r="K603">
            <v>0.11731000000000001</v>
          </cell>
          <cell r="L603">
            <v>5.7389999999999997E-2</v>
          </cell>
          <cell r="M603">
            <v>6.4130000000000006E-2</v>
          </cell>
        </row>
        <row r="604">
          <cell r="B604" t="str">
            <v>Credit Rating</v>
          </cell>
          <cell r="D604" t="str">
            <v>B-</v>
          </cell>
          <cell r="I604" t="str">
            <v>B+</v>
          </cell>
          <cell r="J604" t="str">
            <v>B+</v>
          </cell>
          <cell r="K604" t="str">
            <v>B+</v>
          </cell>
          <cell r="L604" t="str">
            <v>B-</v>
          </cell>
          <cell r="M604" t="str">
            <v>B-</v>
          </cell>
        </row>
        <row r="605">
          <cell r="B605" t="str">
            <v>Kd</v>
          </cell>
          <cell r="D605">
            <v>0.12889999999999999</v>
          </cell>
          <cell r="I605">
            <v>0.1057</v>
          </cell>
          <cell r="J605">
            <v>9.7900000000000001E-2</v>
          </cell>
          <cell r="K605">
            <v>8.77E-2</v>
          </cell>
          <cell r="L605">
            <v>9.35E-2</v>
          </cell>
          <cell r="M605">
            <v>0.1045</v>
          </cell>
        </row>
        <row r="606">
          <cell r="B606" t="str">
            <v>Tax Rate</v>
          </cell>
          <cell r="D606">
            <v>0.4</v>
          </cell>
          <cell r="I606">
            <v>0.4</v>
          </cell>
          <cell r="J606">
            <v>0.4</v>
          </cell>
          <cell r="K606">
            <v>0.4</v>
          </cell>
          <cell r="L606">
            <v>0.4</v>
          </cell>
          <cell r="M606">
            <v>0.4</v>
          </cell>
        </row>
        <row r="608">
          <cell r="B608" t="str">
            <v>WACC</v>
          </cell>
          <cell r="D608">
            <v>8.1633535116074046E-2</v>
          </cell>
          <cell r="I608">
            <v>8.59088822739872E-2</v>
          </cell>
          <cell r="J608">
            <v>8.7178509084600245E-2</v>
          </cell>
          <cell r="K608">
            <v>9.6771432381692654E-2</v>
          </cell>
          <cell r="L608">
            <v>5.6985402836959666E-2</v>
          </cell>
          <cell r="M608">
            <v>6.3211399089156475E-2</v>
          </cell>
        </row>
      </sheetData>
      <sheetData sheetId="38" refreshError="1">
        <row r="595">
          <cell r="B595" t="str">
            <v>Risk Free Rate</v>
          </cell>
          <cell r="D595">
            <v>5.0450000000000002E-2</v>
          </cell>
          <cell r="I595">
            <v>5.2420000000000001E-2</v>
          </cell>
          <cell r="J595">
            <v>5.595E-2</v>
          </cell>
          <cell r="K595">
            <v>4.1029999999999997E-2</v>
          </cell>
          <cell r="L595">
            <v>5.441E-2</v>
          </cell>
          <cell r="M595">
            <v>5.8749999999999997E-2</v>
          </cell>
        </row>
        <row r="596">
          <cell r="B596" t="str">
            <v>Market Risk Premium</v>
          </cell>
          <cell r="D596">
            <v>0.05</v>
          </cell>
          <cell r="I596">
            <v>0.05</v>
          </cell>
          <cell r="J596">
            <v>0.05</v>
          </cell>
          <cell r="K596">
            <v>0.05</v>
          </cell>
          <cell r="L596">
            <v>0.05</v>
          </cell>
          <cell r="M596">
            <v>0.05</v>
          </cell>
        </row>
        <row r="597">
          <cell r="B597" t="str">
            <v>Beta</v>
          </cell>
          <cell r="D597">
            <v>0.85399999999999998</v>
          </cell>
          <cell r="I597">
            <v>0.85399999999999998</v>
          </cell>
          <cell r="J597">
            <v>0.50800000000000001</v>
          </cell>
          <cell r="K597">
            <v>0</v>
          </cell>
          <cell r="L597">
            <v>0</v>
          </cell>
          <cell r="M597">
            <v>0</v>
          </cell>
        </row>
        <row r="599">
          <cell r="B599" t="str">
            <v>Market Capitalization</v>
          </cell>
          <cell r="D599">
            <v>29</v>
          </cell>
          <cell r="I599">
            <v>14.76</v>
          </cell>
          <cell r="J599">
            <v>69.632000000000005</v>
          </cell>
          <cell r="K599">
            <v>123.328</v>
          </cell>
          <cell r="L599">
            <v>0</v>
          </cell>
          <cell r="M599">
            <v>0</v>
          </cell>
        </row>
        <row r="600">
          <cell r="B600" t="str">
            <v>Total Debt</v>
          </cell>
          <cell r="D600">
            <v>0.65100000000000002</v>
          </cell>
          <cell r="I600">
            <v>0.65100000000000002</v>
          </cell>
          <cell r="J600">
            <v>2.91</v>
          </cell>
          <cell r="K600">
            <v>0.36399999999999999</v>
          </cell>
          <cell r="L600">
            <v>0</v>
          </cell>
          <cell r="M600">
            <v>91.878999999999991</v>
          </cell>
        </row>
        <row r="601">
          <cell r="B601" t="str">
            <v>Total Value</v>
          </cell>
          <cell r="D601">
            <v>29.651</v>
          </cell>
          <cell r="I601">
            <v>15.411</v>
          </cell>
          <cell r="J601">
            <v>72.542000000000002</v>
          </cell>
          <cell r="K601">
            <v>123.69200000000001</v>
          </cell>
          <cell r="L601">
            <v>0</v>
          </cell>
          <cell r="M601">
            <v>91.878999999999991</v>
          </cell>
        </row>
        <row r="603">
          <cell r="B603" t="str">
            <v>Ke</v>
          </cell>
          <cell r="D603">
            <v>9.3150000000000011E-2</v>
          </cell>
          <cell r="I603">
            <v>9.512000000000001E-2</v>
          </cell>
          <cell r="J603">
            <v>8.1350000000000006E-2</v>
          </cell>
          <cell r="K603">
            <v>4.1029999999999997E-2</v>
          </cell>
          <cell r="L603">
            <v>5.441E-2</v>
          </cell>
          <cell r="M603">
            <v>5.8749999999999997E-2</v>
          </cell>
        </row>
        <row r="604">
          <cell r="B604" t="str">
            <v>Credit Rating</v>
          </cell>
          <cell r="D604" t="str">
            <v>B-</v>
          </cell>
          <cell r="E604" t="str">
            <v>B-</v>
          </cell>
          <cell r="F604" t="str">
            <v>B-</v>
          </cell>
          <cell r="G604" t="str">
            <v>B-</v>
          </cell>
          <cell r="H604" t="str">
            <v>B-</v>
          </cell>
          <cell r="I604" t="str">
            <v>B-</v>
          </cell>
          <cell r="J604" t="str">
            <v>B-</v>
          </cell>
          <cell r="K604" t="str">
            <v>B-</v>
          </cell>
          <cell r="L604" t="str">
            <v>B-</v>
          </cell>
          <cell r="M604" t="str">
            <v>B-</v>
          </cell>
        </row>
        <row r="605">
          <cell r="B605" t="str">
            <v>Kd</v>
          </cell>
          <cell r="D605">
            <v>0.12889999999999999</v>
          </cell>
          <cell r="I605">
            <v>0.13739999999999999</v>
          </cell>
          <cell r="J605">
            <v>0.10879999999999999</v>
          </cell>
          <cell r="K605">
            <v>0.1072</v>
          </cell>
          <cell r="L605">
            <v>9.35E-2</v>
          </cell>
          <cell r="M605">
            <v>0.1045</v>
          </cell>
        </row>
        <row r="606">
          <cell r="B606" t="str">
            <v>Tax Rate</v>
          </cell>
          <cell r="D606">
            <v>0.39</v>
          </cell>
          <cell r="I606">
            <v>0.39</v>
          </cell>
          <cell r="J606">
            <v>0.39</v>
          </cell>
          <cell r="K606">
            <v>0.39</v>
          </cell>
          <cell r="L606">
            <v>0.39</v>
          </cell>
          <cell r="M606">
            <v>0.39</v>
          </cell>
        </row>
        <row r="608">
          <cell r="B608" t="str">
            <v>WACC</v>
          </cell>
          <cell r="D608">
            <v>9.2831185423763118E-2</v>
          </cell>
          <cell r="I608">
            <v>9.4642405684251529E-2</v>
          </cell>
          <cell r="J608">
            <v>8.0749001681784366E-2</v>
          </cell>
          <cell r="K608">
            <v>4.1101692332567989E-2</v>
          </cell>
          <cell r="L608" t="e">
            <v>#DIV/0!</v>
          </cell>
          <cell r="M608">
            <v>6.3744999999999996E-2</v>
          </cell>
        </row>
        <row r="609">
          <cell r="B609" t="str">
            <v>Interest Coverage</v>
          </cell>
          <cell r="I609">
            <v>0.24823151059013726</v>
          </cell>
          <cell r="J609">
            <v>0.91974373577563528</v>
          </cell>
          <cell r="K609">
            <v>1.0101306989932515</v>
          </cell>
          <cell r="L609" t="e">
            <v>#VALUE!</v>
          </cell>
          <cell r="M609">
            <v>1.3908981462369243</v>
          </cell>
        </row>
      </sheetData>
      <sheetData sheetId="39" refreshError="1">
        <row r="595">
          <cell r="B595" t="str">
            <v>Risk Free Rate</v>
          </cell>
          <cell r="D595">
            <v>5.2499999999999998E-2</v>
          </cell>
          <cell r="I595">
            <v>0.05</v>
          </cell>
          <cell r="J595">
            <v>0.05</v>
          </cell>
          <cell r="K595">
            <v>0.05</v>
          </cell>
          <cell r="L595">
            <v>0.05</v>
          </cell>
          <cell r="M595">
            <v>0.05</v>
          </cell>
        </row>
        <row r="596">
          <cell r="B596" t="str">
            <v>Market Risk Premium</v>
          </cell>
          <cell r="D596">
            <v>0.05</v>
          </cell>
          <cell r="I596">
            <v>0.05</v>
          </cell>
          <cell r="J596">
            <v>0.05</v>
          </cell>
          <cell r="K596">
            <v>0.05</v>
          </cell>
          <cell r="L596">
            <v>0.05</v>
          </cell>
          <cell r="M596">
            <v>0.05</v>
          </cell>
        </row>
        <row r="597">
          <cell r="B597" t="str">
            <v>Beta</v>
          </cell>
          <cell r="D597">
            <v>0.17399999999999999</v>
          </cell>
          <cell r="I597">
            <v>1.21</v>
          </cell>
          <cell r="J597">
            <v>1.367</v>
          </cell>
          <cell r="K597">
            <v>1</v>
          </cell>
        </row>
        <row r="599">
          <cell r="B599" t="str">
            <v>Market Capitalization</v>
          </cell>
          <cell r="D599">
            <v>763.41274999999996</v>
          </cell>
          <cell r="I599">
            <v>763.41274999999996</v>
          </cell>
          <cell r="J599">
            <v>307.89574999999996</v>
          </cell>
          <cell r="K599">
            <v>889.91150799999991</v>
          </cell>
          <cell r="L599" t="e">
            <v>#VALUE!</v>
          </cell>
          <cell r="M599" t="e">
            <v>#VALUE!</v>
          </cell>
        </row>
        <row r="600">
          <cell r="B600" t="str">
            <v>Total Debt</v>
          </cell>
          <cell r="D600">
            <v>2237.8258999999998</v>
          </cell>
          <cell r="I600">
            <v>2237.8258999999998</v>
          </cell>
          <cell r="J600">
            <v>2254.6950000000002</v>
          </cell>
          <cell r="K600">
            <v>2249.136</v>
          </cell>
          <cell r="L600">
            <v>2241.8619000000003</v>
          </cell>
          <cell r="M600" t="e">
            <v>#VALUE!</v>
          </cell>
        </row>
        <row r="601">
          <cell r="B601" t="str">
            <v>Total Value</v>
          </cell>
          <cell r="D601">
            <v>3001.2386499999998</v>
          </cell>
          <cell r="I601">
            <v>3001.2386499999998</v>
          </cell>
          <cell r="J601">
            <v>2562.5907500000003</v>
          </cell>
          <cell r="K601">
            <v>3139.0475079999997</v>
          </cell>
          <cell r="L601" t="e">
            <v>#VALUE!</v>
          </cell>
          <cell r="M601" t="e">
            <v>#VALUE!</v>
          </cell>
        </row>
        <row r="603">
          <cell r="B603" t="str">
            <v>Ke</v>
          </cell>
          <cell r="D603">
            <v>6.1199999999999997E-2</v>
          </cell>
          <cell r="I603">
            <v>0.1105</v>
          </cell>
          <cell r="J603">
            <v>0.11835000000000001</v>
          </cell>
          <cell r="K603">
            <v>0.1</v>
          </cell>
          <cell r="L603">
            <v>0.05</v>
          </cell>
          <cell r="M603">
            <v>0.05</v>
          </cell>
        </row>
        <row r="604">
          <cell r="B604" t="str">
            <v>Kd</v>
          </cell>
          <cell r="D604">
            <v>6.4344147594323595E-2</v>
          </cell>
          <cell r="I604">
            <v>6.4344147594323595E-2</v>
          </cell>
          <cell r="J604">
            <v>6.4156349306668969E-2</v>
          </cell>
          <cell r="K604">
            <v>6.7921637464341864E-2</v>
          </cell>
          <cell r="L604">
            <v>5.9120501579512978E-2</v>
          </cell>
          <cell r="M604" t="e">
            <v>#VALUE!</v>
          </cell>
        </row>
        <row r="605">
          <cell r="B605" t="str">
            <v>Tax Rate</v>
          </cell>
          <cell r="D605">
            <v>0.33</v>
          </cell>
          <cell r="I605">
            <v>0.33</v>
          </cell>
          <cell r="J605">
            <v>0.33</v>
          </cell>
          <cell r="K605">
            <v>0.33</v>
          </cell>
          <cell r="L605">
            <v>0.33</v>
          </cell>
          <cell r="M605">
            <v>0.33</v>
          </cell>
        </row>
        <row r="607">
          <cell r="B607" t="str">
            <v>WACC</v>
          </cell>
          <cell r="D607">
            <v>4.7711910647292244E-2</v>
          </cell>
          <cell r="I607">
            <v>6.0252149183471299E-2</v>
          </cell>
          <cell r="J607">
            <v>5.2039902201512271E-2</v>
          </cell>
          <cell r="K607">
            <v>6.0955974802022653E-2</v>
          </cell>
          <cell r="L607" t="e">
            <v>#VALUE!</v>
          </cell>
          <cell r="M607" t="e">
            <v>#VALUE!</v>
          </cell>
        </row>
      </sheetData>
      <sheetData sheetId="40" refreshError="1"/>
      <sheetData sheetId="41" refreshError="1">
        <row r="595">
          <cell r="B595" t="str">
            <v>Risk Free Rate</v>
          </cell>
          <cell r="D595">
            <v>5.2499999999999998E-2</v>
          </cell>
          <cell r="I595">
            <v>5.2499999999999998E-2</v>
          </cell>
          <cell r="J595">
            <v>5.2499999999999998E-2</v>
          </cell>
          <cell r="K595">
            <v>5.2499999999999998E-2</v>
          </cell>
          <cell r="L595">
            <v>5.2499999999999998E-2</v>
          </cell>
          <cell r="M595">
            <v>6.25E-2</v>
          </cell>
        </row>
        <row r="596">
          <cell r="B596" t="str">
            <v>Market Risk Premium</v>
          </cell>
          <cell r="D596">
            <v>0.05</v>
          </cell>
          <cell r="I596">
            <v>0.05</v>
          </cell>
          <cell r="J596">
            <v>0.05</v>
          </cell>
          <cell r="K596">
            <v>0.05</v>
          </cell>
          <cell r="L596">
            <v>0.05</v>
          </cell>
          <cell r="M596">
            <v>0.05</v>
          </cell>
        </row>
        <row r="597">
          <cell r="B597" t="str">
            <v>Beta</v>
          </cell>
          <cell r="D597">
            <v>1.38</v>
          </cell>
          <cell r="I597">
            <v>1.373</v>
          </cell>
          <cell r="J597">
            <v>1.2529999999999999</v>
          </cell>
          <cell r="K597">
            <v>0.94099999999999995</v>
          </cell>
        </row>
        <row r="599">
          <cell r="B599" t="str">
            <v>Market Capitalization</v>
          </cell>
          <cell r="D599">
            <v>482.76459558000005</v>
          </cell>
          <cell r="I599">
            <v>482.76459558000005</v>
          </cell>
          <cell r="J599">
            <v>471.94400981700005</v>
          </cell>
          <cell r="K599">
            <v>277.19578972000005</v>
          </cell>
          <cell r="L599">
            <v>847.64110859999994</v>
          </cell>
          <cell r="M599">
            <v>326.97066613559997</v>
          </cell>
        </row>
        <row r="600">
          <cell r="B600" t="str">
            <v>Total Debt</v>
          </cell>
          <cell r="D600">
            <v>514.8039</v>
          </cell>
          <cell r="I600">
            <v>514.8039</v>
          </cell>
          <cell r="J600">
            <v>459.72977000000003</v>
          </cell>
          <cell r="K600">
            <v>412.95251000000002</v>
          </cell>
          <cell r="L600">
            <v>141.96406999999999</v>
          </cell>
          <cell r="M600">
            <v>62.607459000000006</v>
          </cell>
        </row>
        <row r="601">
          <cell r="B601" t="str">
            <v>Total Value</v>
          </cell>
          <cell r="D601">
            <v>997.56849557999999</v>
          </cell>
          <cell r="I601">
            <v>997.56849557999999</v>
          </cell>
          <cell r="J601">
            <v>931.67377981700008</v>
          </cell>
          <cell r="K601">
            <v>690.14829972000007</v>
          </cell>
          <cell r="L601">
            <v>989.60517859999993</v>
          </cell>
          <cell r="M601">
            <v>389.57812513559998</v>
          </cell>
        </row>
        <row r="603">
          <cell r="B603" t="str">
            <v>Ke</v>
          </cell>
          <cell r="D603">
            <v>0.1215</v>
          </cell>
          <cell r="I603">
            <v>0.12115000000000001</v>
          </cell>
          <cell r="J603">
            <v>0.11515</v>
          </cell>
          <cell r="K603">
            <v>9.955E-2</v>
          </cell>
          <cell r="L603">
            <v>5.2499999999999998E-2</v>
          </cell>
          <cell r="M603">
            <v>6.25E-2</v>
          </cell>
        </row>
        <row r="604">
          <cell r="B604" t="str">
            <v>Kd</v>
          </cell>
          <cell r="D604">
            <v>5.7858924534177E-2</v>
          </cell>
          <cell r="I604">
            <v>5.7858924534177E-2</v>
          </cell>
          <cell r="J604">
            <v>5.4688648942616873E-2</v>
          </cell>
          <cell r="K604">
            <v>8.962928933402052E-2</v>
          </cell>
          <cell r="L604">
            <v>7.8188199309867631E-2</v>
          </cell>
          <cell r="M604">
            <v>0.13164821143755409</v>
          </cell>
        </row>
        <row r="605">
          <cell r="B605" t="str">
            <v>Tax Rate</v>
          </cell>
          <cell r="D605">
            <v>0.15</v>
          </cell>
          <cell r="I605">
            <v>0.15</v>
          </cell>
          <cell r="J605">
            <v>0.15</v>
          </cell>
          <cell r="K605">
            <v>0.15</v>
          </cell>
          <cell r="L605">
            <v>0.15</v>
          </cell>
          <cell r="M605">
            <v>0.15</v>
          </cell>
        </row>
        <row r="607">
          <cell r="B607" t="str">
            <v>WACC</v>
          </cell>
          <cell r="D607">
            <v>8.4178679193498765E-2</v>
          </cell>
          <cell r="I607">
            <v>8.4009299738151424E-2</v>
          </cell>
          <cell r="J607">
            <v>8.1267772444234235E-2</v>
          </cell>
          <cell r="K607">
            <v>8.5569412966148645E-2</v>
          </cell>
          <cell r="L607">
            <v>5.4502631067274404E-2</v>
          </cell>
          <cell r="M607">
            <v>7.0439023299687237E-2</v>
          </cell>
        </row>
      </sheetData>
      <sheetData sheetId="42" refreshError="1">
        <row r="595">
          <cell r="B595" t="str">
            <v>Risk Free Rate</v>
          </cell>
          <cell r="D595">
            <v>5.2499999999999998E-2</v>
          </cell>
          <cell r="I595">
            <v>5.2499999999999998E-2</v>
          </cell>
          <cell r="J595">
            <v>5.2499999999999998E-2</v>
          </cell>
          <cell r="K595">
            <v>5.2499999999999998E-2</v>
          </cell>
          <cell r="L595">
            <v>5.2499999999999998E-2</v>
          </cell>
          <cell r="M595">
            <v>6.25E-2</v>
          </cell>
        </row>
        <row r="596">
          <cell r="B596" t="str">
            <v>Market Risk Premium</v>
          </cell>
          <cell r="D596">
            <v>0.05</v>
          </cell>
          <cell r="I596">
            <v>0.05</v>
          </cell>
          <cell r="J596">
            <v>0.05</v>
          </cell>
          <cell r="K596">
            <v>0.05</v>
          </cell>
          <cell r="L596">
            <v>0.05</v>
          </cell>
          <cell r="M596">
            <v>0.05</v>
          </cell>
        </row>
        <row r="597">
          <cell r="B597" t="str">
            <v>Beta</v>
          </cell>
        </row>
        <row r="599">
          <cell r="B599" t="str">
            <v>Market Capitalization</v>
          </cell>
          <cell r="I599" t="e">
            <v>#VALUE!</v>
          </cell>
          <cell r="J599" t="e">
            <v>#VALUE!</v>
          </cell>
          <cell r="K599" t="e">
            <v>#VALUE!</v>
          </cell>
          <cell r="L599" t="e">
            <v>#VALUE!</v>
          </cell>
          <cell r="M599" t="e">
            <v>#VALUE!</v>
          </cell>
        </row>
        <row r="600">
          <cell r="B600" t="str">
            <v>Total Debt</v>
          </cell>
          <cell r="D600">
            <v>1076.819</v>
          </cell>
          <cell r="I600">
            <v>1076.819</v>
          </cell>
          <cell r="J600" t="e">
            <v>#VALUE!</v>
          </cell>
          <cell r="K600" t="e">
            <v>#VALUE!</v>
          </cell>
          <cell r="L600" t="e">
            <v>#VALUE!</v>
          </cell>
          <cell r="M600" t="e">
            <v>#VALUE!</v>
          </cell>
        </row>
        <row r="601">
          <cell r="B601" t="str">
            <v>Total Value</v>
          </cell>
          <cell r="D601">
            <v>1076.819</v>
          </cell>
          <cell r="I601" t="e">
            <v>#VALUE!</v>
          </cell>
          <cell r="J601" t="e">
            <v>#VALUE!</v>
          </cell>
          <cell r="K601" t="e">
            <v>#VALUE!</v>
          </cell>
          <cell r="L601" t="e">
            <v>#VALUE!</v>
          </cell>
          <cell r="M601" t="e">
            <v>#VALUE!</v>
          </cell>
        </row>
        <row r="603">
          <cell r="B603" t="str">
            <v>Ke</v>
          </cell>
          <cell r="D603">
            <v>5.2499999999999998E-2</v>
          </cell>
          <cell r="I603">
            <v>5.2499999999999998E-2</v>
          </cell>
          <cell r="J603">
            <v>5.2499999999999998E-2</v>
          </cell>
          <cell r="K603">
            <v>5.2499999999999998E-2</v>
          </cell>
          <cell r="L603">
            <v>5.2499999999999998E-2</v>
          </cell>
          <cell r="M603">
            <v>6.25E-2</v>
          </cell>
        </row>
        <row r="604">
          <cell r="B604" t="str">
            <v>Kd</v>
          </cell>
          <cell r="D604">
            <v>2.0829220138203357E-2</v>
          </cell>
          <cell r="I604">
            <v>2.0829220138203357E-2</v>
          </cell>
          <cell r="J604" t="e">
            <v>#VALUE!</v>
          </cell>
          <cell r="K604" t="e">
            <v>#VALUE!</v>
          </cell>
          <cell r="L604" t="e">
            <v>#VALUE!</v>
          </cell>
          <cell r="M604" t="e">
            <v>#VALUE!</v>
          </cell>
        </row>
        <row r="605">
          <cell r="B605" t="str">
            <v>Tax Rate</v>
          </cell>
          <cell r="D605">
            <v>0.4</v>
          </cell>
          <cell r="I605">
            <v>0.4</v>
          </cell>
          <cell r="J605">
            <v>0.4</v>
          </cell>
          <cell r="K605">
            <v>0.4</v>
          </cell>
          <cell r="L605">
            <v>0.4</v>
          </cell>
          <cell r="M605">
            <v>0.4</v>
          </cell>
        </row>
        <row r="607">
          <cell r="B607" t="str">
            <v>WACC</v>
          </cell>
          <cell r="D607">
            <v>1.2497532082922013E-2</v>
          </cell>
          <cell r="I607" t="e">
            <v>#VALUE!</v>
          </cell>
          <cell r="J607" t="e">
            <v>#VALUE!</v>
          </cell>
          <cell r="K607" t="e">
            <v>#VALUE!</v>
          </cell>
          <cell r="L607" t="e">
            <v>#VALUE!</v>
          </cell>
          <cell r="M607" t="e">
            <v>#VALUE!</v>
          </cell>
        </row>
      </sheetData>
      <sheetData sheetId="43" refreshError="1">
        <row r="595">
          <cell r="B595" t="str">
            <v>Risk Free Rate</v>
          </cell>
          <cell r="D595">
            <v>5.2499999999999998E-2</v>
          </cell>
          <cell r="I595">
            <v>5.2499999999999998E-2</v>
          </cell>
          <cell r="J595">
            <v>5.2499999999999998E-2</v>
          </cell>
          <cell r="K595">
            <v>5.2499999999999998E-2</v>
          </cell>
          <cell r="L595">
            <v>5.2499999999999998E-2</v>
          </cell>
          <cell r="M595">
            <v>6.25E-2</v>
          </cell>
        </row>
        <row r="596">
          <cell r="B596" t="str">
            <v>Market Risk Premium</v>
          </cell>
          <cell r="D596">
            <v>0.05</v>
          </cell>
          <cell r="I596">
            <v>0.05</v>
          </cell>
          <cell r="J596">
            <v>0.05</v>
          </cell>
          <cell r="K596">
            <v>0.05</v>
          </cell>
          <cell r="L596">
            <v>0.05</v>
          </cell>
          <cell r="M596">
            <v>0.05</v>
          </cell>
        </row>
        <row r="597">
          <cell r="B597" t="str">
            <v>Beta</v>
          </cell>
          <cell r="D597">
            <v>1.4370000000000001</v>
          </cell>
          <cell r="I597">
            <v>1.2</v>
          </cell>
          <cell r="J597">
            <v>1.04</v>
          </cell>
          <cell r="K597">
            <v>0.82499999999999996</v>
          </cell>
        </row>
        <row r="599">
          <cell r="B599" t="str">
            <v>Market Capitalization</v>
          </cell>
          <cell r="D599">
            <v>693.00554399999999</v>
          </cell>
          <cell r="I599">
            <v>693.00554399999999</v>
          </cell>
          <cell r="J599">
            <v>818.63782000000003</v>
          </cell>
          <cell r="K599">
            <v>303.94980000000004</v>
          </cell>
          <cell r="L599">
            <v>907.11466999999993</v>
          </cell>
          <cell r="M599">
            <v>2050.8411000000001</v>
          </cell>
        </row>
        <row r="600">
          <cell r="B600" t="str">
            <v>Total Debt</v>
          </cell>
          <cell r="D600">
            <v>2408.1439</v>
          </cell>
          <cell r="I600">
            <v>2408.1439</v>
          </cell>
          <cell r="J600">
            <v>2721.0488</v>
          </cell>
          <cell r="K600">
            <v>3121.5616</v>
          </cell>
          <cell r="L600">
            <v>3227.2906000000003</v>
          </cell>
          <cell r="M600">
            <v>2904.0740000000001</v>
          </cell>
        </row>
        <row r="601">
          <cell r="B601" t="str">
            <v>Total Value</v>
          </cell>
          <cell r="D601">
            <v>3101.1494440000001</v>
          </cell>
          <cell r="I601">
            <v>3101.1494440000001</v>
          </cell>
          <cell r="J601">
            <v>3539.6866199999999</v>
          </cell>
          <cell r="K601">
            <v>3425.5113999999999</v>
          </cell>
          <cell r="L601">
            <v>4134.4052700000002</v>
          </cell>
          <cell r="M601">
            <v>4954.9151000000002</v>
          </cell>
        </row>
        <row r="603">
          <cell r="B603" t="str">
            <v>Ke</v>
          </cell>
          <cell r="D603">
            <v>0.12435000000000002</v>
          </cell>
          <cell r="I603">
            <v>0.11249999999999999</v>
          </cell>
          <cell r="J603">
            <v>0.10450000000000001</v>
          </cell>
          <cell r="K603">
            <v>9.375E-2</v>
          </cell>
          <cell r="L603">
            <v>5.2499999999999998E-2</v>
          </cell>
          <cell r="M603">
            <v>6.25E-2</v>
          </cell>
        </row>
        <row r="604">
          <cell r="B604" t="str">
            <v>Kd</v>
          </cell>
          <cell r="D604">
            <v>6.3637856303799589E-2</v>
          </cell>
          <cell r="I604">
            <v>6.3637856303799589E-2</v>
          </cell>
          <cell r="J604">
            <v>5.4478946843009239E-2</v>
          </cell>
          <cell r="K604">
            <v>5.5570299828197993E-2</v>
          </cell>
          <cell r="L604">
            <v>5.1587793178587631E-2</v>
          </cell>
          <cell r="M604">
            <v>5.6104803114521186E-2</v>
          </cell>
        </row>
        <row r="605">
          <cell r="B605" t="str">
            <v>Tax Rate</v>
          </cell>
          <cell r="D605">
            <v>0.28000000000000003</v>
          </cell>
          <cell r="I605">
            <v>0.28000000000000003</v>
          </cell>
          <cell r="J605">
            <v>0.28000000000000003</v>
          </cell>
          <cell r="K605">
            <v>0.28000000000000003</v>
          </cell>
          <cell r="L605">
            <v>0.28000000000000003</v>
          </cell>
          <cell r="M605">
            <v>0.28000000000000003</v>
          </cell>
        </row>
        <row r="607">
          <cell r="B607" t="str">
            <v>WACC</v>
          </cell>
          <cell r="D607">
            <v>6.3368311034768532E-2</v>
          </cell>
          <cell r="I607">
            <v>6.0720223335451573E-2</v>
          </cell>
          <cell r="J607">
            <v>5.4321294889475992E-2</v>
          </cell>
          <cell r="K607">
            <v>4.4778976903073919E-2</v>
          </cell>
          <cell r="L607">
            <v>4.0512587720990395E-2</v>
          </cell>
          <cell r="M607">
            <v>4.9544535838767445E-2</v>
          </cell>
        </row>
      </sheetData>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ransitionEvaluation="1">
    <tabColor rgb="FF00B050"/>
    <pageSetUpPr fitToPage="1"/>
  </sheetPr>
  <dimension ref="B1:N56"/>
  <sheetViews>
    <sheetView tabSelected="1" defaultGridColor="0" view="pageBreakPreview" colorId="22" zoomScale="40" zoomScaleNormal="87" zoomScaleSheetLayoutView="40" workbookViewId="0">
      <selection activeCell="H19" sqref="H19"/>
    </sheetView>
  </sheetViews>
  <sheetFormatPr defaultColWidth="11.44140625" defaultRowHeight="15"/>
  <cols>
    <col min="1" max="1" width="1.5546875" style="65" customWidth="1"/>
    <col min="2" max="3" width="4.77734375" style="65" customWidth="1"/>
    <col min="4" max="4" width="10.77734375" style="65" customWidth="1"/>
    <col min="5" max="6" width="11.44140625" style="65" customWidth="1"/>
    <col min="7" max="10" width="10.77734375" style="65" customWidth="1"/>
    <col min="11" max="11" width="11.44140625" style="65" customWidth="1"/>
    <col min="12" max="12" width="11.77734375" style="65" customWidth="1"/>
    <col min="13" max="13" width="10.77734375" style="65" customWidth="1"/>
    <col min="14" max="14" width="11.44140625" style="65" customWidth="1"/>
    <col min="15" max="15" width="1.44140625" style="65" customWidth="1"/>
    <col min="16" max="256" width="11.44140625" style="65"/>
    <col min="257" max="257" width="1.5546875" style="65" customWidth="1"/>
    <col min="258" max="259" width="4.77734375" style="65" customWidth="1"/>
    <col min="260" max="260" width="10.77734375" style="65" customWidth="1"/>
    <col min="261" max="262" width="11.44140625" style="65" customWidth="1"/>
    <col min="263" max="266" width="10.77734375" style="65" customWidth="1"/>
    <col min="267" max="267" width="11.44140625" style="65" customWidth="1"/>
    <col min="268" max="268" width="11.77734375" style="65" customWidth="1"/>
    <col min="269" max="269" width="10.77734375" style="65" customWidth="1"/>
    <col min="270" max="270" width="11.44140625" style="65" customWidth="1"/>
    <col min="271" max="271" width="1.44140625" style="65" customWidth="1"/>
    <col min="272" max="512" width="11.44140625" style="65"/>
    <col min="513" max="513" width="1.5546875" style="65" customWidth="1"/>
    <col min="514" max="515" width="4.77734375" style="65" customWidth="1"/>
    <col min="516" max="516" width="10.77734375" style="65" customWidth="1"/>
    <col min="517" max="518" width="11.44140625" style="65" customWidth="1"/>
    <col min="519" max="522" width="10.77734375" style="65" customWidth="1"/>
    <col min="523" max="523" width="11.44140625" style="65" customWidth="1"/>
    <col min="524" max="524" width="11.77734375" style="65" customWidth="1"/>
    <col min="525" max="525" width="10.77734375" style="65" customWidth="1"/>
    <col min="526" max="526" width="11.44140625" style="65" customWidth="1"/>
    <col min="527" max="527" width="1.44140625" style="65" customWidth="1"/>
    <col min="528" max="768" width="11.44140625" style="65"/>
    <col min="769" max="769" width="1.5546875" style="65" customWidth="1"/>
    <col min="770" max="771" width="4.77734375" style="65" customWidth="1"/>
    <col min="772" max="772" width="10.77734375" style="65" customWidth="1"/>
    <col min="773" max="774" width="11.44140625" style="65" customWidth="1"/>
    <col min="775" max="778" width="10.77734375" style="65" customWidth="1"/>
    <col min="779" max="779" width="11.44140625" style="65" customWidth="1"/>
    <col min="780" max="780" width="11.77734375" style="65" customWidth="1"/>
    <col min="781" max="781" width="10.77734375" style="65" customWidth="1"/>
    <col min="782" max="782" width="11.44140625" style="65" customWidth="1"/>
    <col min="783" max="783" width="1.44140625" style="65" customWidth="1"/>
    <col min="784" max="1024" width="11.44140625" style="65"/>
    <col min="1025" max="1025" width="1.5546875" style="65" customWidth="1"/>
    <col min="1026" max="1027" width="4.77734375" style="65" customWidth="1"/>
    <col min="1028" max="1028" width="10.77734375" style="65" customWidth="1"/>
    <col min="1029" max="1030" width="11.44140625" style="65" customWidth="1"/>
    <col min="1031" max="1034" width="10.77734375" style="65" customWidth="1"/>
    <col min="1035" max="1035" width="11.44140625" style="65" customWidth="1"/>
    <col min="1036" max="1036" width="11.77734375" style="65" customWidth="1"/>
    <col min="1037" max="1037" width="10.77734375" style="65" customWidth="1"/>
    <col min="1038" max="1038" width="11.44140625" style="65" customWidth="1"/>
    <col min="1039" max="1039" width="1.44140625" style="65" customWidth="1"/>
    <col min="1040" max="1280" width="11.44140625" style="65"/>
    <col min="1281" max="1281" width="1.5546875" style="65" customWidth="1"/>
    <col min="1282" max="1283" width="4.77734375" style="65" customWidth="1"/>
    <col min="1284" max="1284" width="10.77734375" style="65" customWidth="1"/>
    <col min="1285" max="1286" width="11.44140625" style="65" customWidth="1"/>
    <col min="1287" max="1290" width="10.77734375" style="65" customWidth="1"/>
    <col min="1291" max="1291" width="11.44140625" style="65" customWidth="1"/>
    <col min="1292" max="1292" width="11.77734375" style="65" customWidth="1"/>
    <col min="1293" max="1293" width="10.77734375" style="65" customWidth="1"/>
    <col min="1294" max="1294" width="11.44140625" style="65" customWidth="1"/>
    <col min="1295" max="1295" width="1.44140625" style="65" customWidth="1"/>
    <col min="1296" max="1536" width="11.44140625" style="65"/>
    <col min="1537" max="1537" width="1.5546875" style="65" customWidth="1"/>
    <col min="1538" max="1539" width="4.77734375" style="65" customWidth="1"/>
    <col min="1540" max="1540" width="10.77734375" style="65" customWidth="1"/>
    <col min="1541" max="1542" width="11.44140625" style="65" customWidth="1"/>
    <col min="1543" max="1546" width="10.77734375" style="65" customWidth="1"/>
    <col min="1547" max="1547" width="11.44140625" style="65" customWidth="1"/>
    <col min="1548" max="1548" width="11.77734375" style="65" customWidth="1"/>
    <col min="1549" max="1549" width="10.77734375" style="65" customWidth="1"/>
    <col min="1550" max="1550" width="11.44140625" style="65" customWidth="1"/>
    <col min="1551" max="1551" width="1.44140625" style="65" customWidth="1"/>
    <col min="1552" max="1792" width="11.44140625" style="65"/>
    <col min="1793" max="1793" width="1.5546875" style="65" customWidth="1"/>
    <col min="1794" max="1795" width="4.77734375" style="65" customWidth="1"/>
    <col min="1796" max="1796" width="10.77734375" style="65" customWidth="1"/>
    <col min="1797" max="1798" width="11.44140625" style="65" customWidth="1"/>
    <col min="1799" max="1802" width="10.77734375" style="65" customWidth="1"/>
    <col min="1803" max="1803" width="11.44140625" style="65" customWidth="1"/>
    <col min="1804" max="1804" width="11.77734375" style="65" customWidth="1"/>
    <col min="1805" max="1805" width="10.77734375" style="65" customWidth="1"/>
    <col min="1806" max="1806" width="11.44140625" style="65" customWidth="1"/>
    <col min="1807" max="1807" width="1.44140625" style="65" customWidth="1"/>
    <col min="1808" max="2048" width="11.44140625" style="65"/>
    <col min="2049" max="2049" width="1.5546875" style="65" customWidth="1"/>
    <col min="2050" max="2051" width="4.77734375" style="65" customWidth="1"/>
    <col min="2052" max="2052" width="10.77734375" style="65" customWidth="1"/>
    <col min="2053" max="2054" width="11.44140625" style="65" customWidth="1"/>
    <col min="2055" max="2058" width="10.77734375" style="65" customWidth="1"/>
    <col min="2059" max="2059" width="11.44140625" style="65" customWidth="1"/>
    <col min="2060" max="2060" width="11.77734375" style="65" customWidth="1"/>
    <col min="2061" max="2061" width="10.77734375" style="65" customWidth="1"/>
    <col min="2062" max="2062" width="11.44140625" style="65" customWidth="1"/>
    <col min="2063" max="2063" width="1.44140625" style="65" customWidth="1"/>
    <col min="2064" max="2304" width="11.44140625" style="65"/>
    <col min="2305" max="2305" width="1.5546875" style="65" customWidth="1"/>
    <col min="2306" max="2307" width="4.77734375" style="65" customWidth="1"/>
    <col min="2308" max="2308" width="10.77734375" style="65" customWidth="1"/>
    <col min="2309" max="2310" width="11.44140625" style="65" customWidth="1"/>
    <col min="2311" max="2314" width="10.77734375" style="65" customWidth="1"/>
    <col min="2315" max="2315" width="11.44140625" style="65" customWidth="1"/>
    <col min="2316" max="2316" width="11.77734375" style="65" customWidth="1"/>
    <col min="2317" max="2317" width="10.77734375" style="65" customWidth="1"/>
    <col min="2318" max="2318" width="11.44140625" style="65" customWidth="1"/>
    <col min="2319" max="2319" width="1.44140625" style="65" customWidth="1"/>
    <col min="2320" max="2560" width="11.44140625" style="65"/>
    <col min="2561" max="2561" width="1.5546875" style="65" customWidth="1"/>
    <col min="2562" max="2563" width="4.77734375" style="65" customWidth="1"/>
    <col min="2564" max="2564" width="10.77734375" style="65" customWidth="1"/>
    <col min="2565" max="2566" width="11.44140625" style="65" customWidth="1"/>
    <col min="2567" max="2570" width="10.77734375" style="65" customWidth="1"/>
    <col min="2571" max="2571" width="11.44140625" style="65" customWidth="1"/>
    <col min="2572" max="2572" width="11.77734375" style="65" customWidth="1"/>
    <col min="2573" max="2573" width="10.77734375" style="65" customWidth="1"/>
    <col min="2574" max="2574" width="11.44140625" style="65" customWidth="1"/>
    <col min="2575" max="2575" width="1.44140625" style="65" customWidth="1"/>
    <col min="2576" max="2816" width="11.44140625" style="65"/>
    <col min="2817" max="2817" width="1.5546875" style="65" customWidth="1"/>
    <col min="2818" max="2819" width="4.77734375" style="65" customWidth="1"/>
    <col min="2820" max="2820" width="10.77734375" style="65" customWidth="1"/>
    <col min="2821" max="2822" width="11.44140625" style="65" customWidth="1"/>
    <col min="2823" max="2826" width="10.77734375" style="65" customWidth="1"/>
    <col min="2827" max="2827" width="11.44140625" style="65" customWidth="1"/>
    <col min="2828" max="2828" width="11.77734375" style="65" customWidth="1"/>
    <col min="2829" max="2829" width="10.77734375" style="65" customWidth="1"/>
    <col min="2830" max="2830" width="11.44140625" style="65" customWidth="1"/>
    <col min="2831" max="2831" width="1.44140625" style="65" customWidth="1"/>
    <col min="2832" max="3072" width="11.44140625" style="65"/>
    <col min="3073" max="3073" width="1.5546875" style="65" customWidth="1"/>
    <col min="3074" max="3075" width="4.77734375" style="65" customWidth="1"/>
    <col min="3076" max="3076" width="10.77734375" style="65" customWidth="1"/>
    <col min="3077" max="3078" width="11.44140625" style="65" customWidth="1"/>
    <col min="3079" max="3082" width="10.77734375" style="65" customWidth="1"/>
    <col min="3083" max="3083" width="11.44140625" style="65" customWidth="1"/>
    <col min="3084" max="3084" width="11.77734375" style="65" customWidth="1"/>
    <col min="3085" max="3085" width="10.77734375" style="65" customWidth="1"/>
    <col min="3086" max="3086" width="11.44140625" style="65" customWidth="1"/>
    <col min="3087" max="3087" width="1.44140625" style="65" customWidth="1"/>
    <col min="3088" max="3328" width="11.44140625" style="65"/>
    <col min="3329" max="3329" width="1.5546875" style="65" customWidth="1"/>
    <col min="3330" max="3331" width="4.77734375" style="65" customWidth="1"/>
    <col min="3332" max="3332" width="10.77734375" style="65" customWidth="1"/>
    <col min="3333" max="3334" width="11.44140625" style="65" customWidth="1"/>
    <col min="3335" max="3338" width="10.77734375" style="65" customWidth="1"/>
    <col min="3339" max="3339" width="11.44140625" style="65" customWidth="1"/>
    <col min="3340" max="3340" width="11.77734375" style="65" customWidth="1"/>
    <col min="3341" max="3341" width="10.77734375" style="65" customWidth="1"/>
    <col min="3342" max="3342" width="11.44140625" style="65" customWidth="1"/>
    <col min="3343" max="3343" width="1.44140625" style="65" customWidth="1"/>
    <col min="3344" max="3584" width="11.44140625" style="65"/>
    <col min="3585" max="3585" width="1.5546875" style="65" customWidth="1"/>
    <col min="3586" max="3587" width="4.77734375" style="65" customWidth="1"/>
    <col min="3588" max="3588" width="10.77734375" style="65" customWidth="1"/>
    <col min="3589" max="3590" width="11.44140625" style="65" customWidth="1"/>
    <col min="3591" max="3594" width="10.77734375" style="65" customWidth="1"/>
    <col min="3595" max="3595" width="11.44140625" style="65" customWidth="1"/>
    <col min="3596" max="3596" width="11.77734375" style="65" customWidth="1"/>
    <col min="3597" max="3597" width="10.77734375" style="65" customWidth="1"/>
    <col min="3598" max="3598" width="11.44140625" style="65" customWidth="1"/>
    <col min="3599" max="3599" width="1.44140625" style="65" customWidth="1"/>
    <col min="3600" max="3840" width="11.44140625" style="65"/>
    <col min="3841" max="3841" width="1.5546875" style="65" customWidth="1"/>
    <col min="3842" max="3843" width="4.77734375" style="65" customWidth="1"/>
    <col min="3844" max="3844" width="10.77734375" style="65" customWidth="1"/>
    <col min="3845" max="3846" width="11.44140625" style="65" customWidth="1"/>
    <col min="3847" max="3850" width="10.77734375" style="65" customWidth="1"/>
    <col min="3851" max="3851" width="11.44140625" style="65" customWidth="1"/>
    <col min="3852" max="3852" width="11.77734375" style="65" customWidth="1"/>
    <col min="3853" max="3853" width="10.77734375" style="65" customWidth="1"/>
    <col min="3854" max="3854" width="11.44140625" style="65" customWidth="1"/>
    <col min="3855" max="3855" width="1.44140625" style="65" customWidth="1"/>
    <col min="3856" max="4096" width="11.44140625" style="65"/>
    <col min="4097" max="4097" width="1.5546875" style="65" customWidth="1"/>
    <col min="4098" max="4099" width="4.77734375" style="65" customWidth="1"/>
    <col min="4100" max="4100" width="10.77734375" style="65" customWidth="1"/>
    <col min="4101" max="4102" width="11.44140625" style="65" customWidth="1"/>
    <col min="4103" max="4106" width="10.77734375" style="65" customWidth="1"/>
    <col min="4107" max="4107" width="11.44140625" style="65" customWidth="1"/>
    <col min="4108" max="4108" width="11.77734375" style="65" customWidth="1"/>
    <col min="4109" max="4109" width="10.77734375" style="65" customWidth="1"/>
    <col min="4110" max="4110" width="11.44140625" style="65" customWidth="1"/>
    <col min="4111" max="4111" width="1.44140625" style="65" customWidth="1"/>
    <col min="4112" max="4352" width="11.44140625" style="65"/>
    <col min="4353" max="4353" width="1.5546875" style="65" customWidth="1"/>
    <col min="4354" max="4355" width="4.77734375" style="65" customWidth="1"/>
    <col min="4356" max="4356" width="10.77734375" style="65" customWidth="1"/>
    <col min="4357" max="4358" width="11.44140625" style="65" customWidth="1"/>
    <col min="4359" max="4362" width="10.77734375" style="65" customWidth="1"/>
    <col min="4363" max="4363" width="11.44140625" style="65" customWidth="1"/>
    <col min="4364" max="4364" width="11.77734375" style="65" customWidth="1"/>
    <col min="4365" max="4365" width="10.77734375" style="65" customWidth="1"/>
    <col min="4366" max="4366" width="11.44140625" style="65" customWidth="1"/>
    <col min="4367" max="4367" width="1.44140625" style="65" customWidth="1"/>
    <col min="4368" max="4608" width="11.44140625" style="65"/>
    <col min="4609" max="4609" width="1.5546875" style="65" customWidth="1"/>
    <col min="4610" max="4611" width="4.77734375" style="65" customWidth="1"/>
    <col min="4612" max="4612" width="10.77734375" style="65" customWidth="1"/>
    <col min="4613" max="4614" width="11.44140625" style="65" customWidth="1"/>
    <col min="4615" max="4618" width="10.77734375" style="65" customWidth="1"/>
    <col min="4619" max="4619" width="11.44140625" style="65" customWidth="1"/>
    <col min="4620" max="4620" width="11.77734375" style="65" customWidth="1"/>
    <col min="4621" max="4621" width="10.77734375" style="65" customWidth="1"/>
    <col min="4622" max="4622" width="11.44140625" style="65" customWidth="1"/>
    <col min="4623" max="4623" width="1.44140625" style="65" customWidth="1"/>
    <col min="4624" max="4864" width="11.44140625" style="65"/>
    <col min="4865" max="4865" width="1.5546875" style="65" customWidth="1"/>
    <col min="4866" max="4867" width="4.77734375" style="65" customWidth="1"/>
    <col min="4868" max="4868" width="10.77734375" style="65" customWidth="1"/>
    <col min="4869" max="4870" width="11.44140625" style="65" customWidth="1"/>
    <col min="4871" max="4874" width="10.77734375" style="65" customWidth="1"/>
    <col min="4875" max="4875" width="11.44140625" style="65" customWidth="1"/>
    <col min="4876" max="4876" width="11.77734375" style="65" customWidth="1"/>
    <col min="4877" max="4877" width="10.77734375" style="65" customWidth="1"/>
    <col min="4878" max="4878" width="11.44140625" style="65" customWidth="1"/>
    <col min="4879" max="4879" width="1.44140625" style="65" customWidth="1"/>
    <col min="4880" max="5120" width="11.44140625" style="65"/>
    <col min="5121" max="5121" width="1.5546875" style="65" customWidth="1"/>
    <col min="5122" max="5123" width="4.77734375" style="65" customWidth="1"/>
    <col min="5124" max="5124" width="10.77734375" style="65" customWidth="1"/>
    <col min="5125" max="5126" width="11.44140625" style="65" customWidth="1"/>
    <col min="5127" max="5130" width="10.77734375" style="65" customWidth="1"/>
    <col min="5131" max="5131" width="11.44140625" style="65" customWidth="1"/>
    <col min="5132" max="5132" width="11.77734375" style="65" customWidth="1"/>
    <col min="5133" max="5133" width="10.77734375" style="65" customWidth="1"/>
    <col min="5134" max="5134" width="11.44140625" style="65" customWidth="1"/>
    <col min="5135" max="5135" width="1.44140625" style="65" customWidth="1"/>
    <col min="5136" max="5376" width="11.44140625" style="65"/>
    <col min="5377" max="5377" width="1.5546875" style="65" customWidth="1"/>
    <col min="5378" max="5379" width="4.77734375" style="65" customWidth="1"/>
    <col min="5380" max="5380" width="10.77734375" style="65" customWidth="1"/>
    <col min="5381" max="5382" width="11.44140625" style="65" customWidth="1"/>
    <col min="5383" max="5386" width="10.77734375" style="65" customWidth="1"/>
    <col min="5387" max="5387" width="11.44140625" style="65" customWidth="1"/>
    <col min="5388" max="5388" width="11.77734375" style="65" customWidth="1"/>
    <col min="5389" max="5389" width="10.77734375" style="65" customWidth="1"/>
    <col min="5390" max="5390" width="11.44140625" style="65" customWidth="1"/>
    <col min="5391" max="5391" width="1.44140625" style="65" customWidth="1"/>
    <col min="5392" max="5632" width="11.44140625" style="65"/>
    <col min="5633" max="5633" width="1.5546875" style="65" customWidth="1"/>
    <col min="5634" max="5635" width="4.77734375" style="65" customWidth="1"/>
    <col min="5636" max="5636" width="10.77734375" style="65" customWidth="1"/>
    <col min="5637" max="5638" width="11.44140625" style="65" customWidth="1"/>
    <col min="5639" max="5642" width="10.77734375" style="65" customWidth="1"/>
    <col min="5643" max="5643" width="11.44140625" style="65" customWidth="1"/>
    <col min="5644" max="5644" width="11.77734375" style="65" customWidth="1"/>
    <col min="5645" max="5645" width="10.77734375" style="65" customWidth="1"/>
    <col min="5646" max="5646" width="11.44140625" style="65" customWidth="1"/>
    <col min="5647" max="5647" width="1.44140625" style="65" customWidth="1"/>
    <col min="5648" max="5888" width="11.44140625" style="65"/>
    <col min="5889" max="5889" width="1.5546875" style="65" customWidth="1"/>
    <col min="5890" max="5891" width="4.77734375" style="65" customWidth="1"/>
    <col min="5892" max="5892" width="10.77734375" style="65" customWidth="1"/>
    <col min="5893" max="5894" width="11.44140625" style="65" customWidth="1"/>
    <col min="5895" max="5898" width="10.77734375" style="65" customWidth="1"/>
    <col min="5899" max="5899" width="11.44140625" style="65" customWidth="1"/>
    <col min="5900" max="5900" width="11.77734375" style="65" customWidth="1"/>
    <col min="5901" max="5901" width="10.77734375" style="65" customWidth="1"/>
    <col min="5902" max="5902" width="11.44140625" style="65" customWidth="1"/>
    <col min="5903" max="5903" width="1.44140625" style="65" customWidth="1"/>
    <col min="5904" max="6144" width="11.44140625" style="65"/>
    <col min="6145" max="6145" width="1.5546875" style="65" customWidth="1"/>
    <col min="6146" max="6147" width="4.77734375" style="65" customWidth="1"/>
    <col min="6148" max="6148" width="10.77734375" style="65" customWidth="1"/>
    <col min="6149" max="6150" width="11.44140625" style="65" customWidth="1"/>
    <col min="6151" max="6154" width="10.77734375" style="65" customWidth="1"/>
    <col min="6155" max="6155" width="11.44140625" style="65" customWidth="1"/>
    <col min="6156" max="6156" width="11.77734375" style="65" customWidth="1"/>
    <col min="6157" max="6157" width="10.77734375" style="65" customWidth="1"/>
    <col min="6158" max="6158" width="11.44140625" style="65" customWidth="1"/>
    <col min="6159" max="6159" width="1.44140625" style="65" customWidth="1"/>
    <col min="6160" max="6400" width="11.44140625" style="65"/>
    <col min="6401" max="6401" width="1.5546875" style="65" customWidth="1"/>
    <col min="6402" max="6403" width="4.77734375" style="65" customWidth="1"/>
    <col min="6404" max="6404" width="10.77734375" style="65" customWidth="1"/>
    <col min="6405" max="6406" width="11.44140625" style="65" customWidth="1"/>
    <col min="6407" max="6410" width="10.77734375" style="65" customWidth="1"/>
    <col min="6411" max="6411" width="11.44140625" style="65" customWidth="1"/>
    <col min="6412" max="6412" width="11.77734375" style="65" customWidth="1"/>
    <col min="6413" max="6413" width="10.77734375" style="65" customWidth="1"/>
    <col min="6414" max="6414" width="11.44140625" style="65" customWidth="1"/>
    <col min="6415" max="6415" width="1.44140625" style="65" customWidth="1"/>
    <col min="6416" max="6656" width="11.44140625" style="65"/>
    <col min="6657" max="6657" width="1.5546875" style="65" customWidth="1"/>
    <col min="6658" max="6659" width="4.77734375" style="65" customWidth="1"/>
    <col min="6660" max="6660" width="10.77734375" style="65" customWidth="1"/>
    <col min="6661" max="6662" width="11.44140625" style="65" customWidth="1"/>
    <col min="6663" max="6666" width="10.77734375" style="65" customWidth="1"/>
    <col min="6667" max="6667" width="11.44140625" style="65" customWidth="1"/>
    <col min="6668" max="6668" width="11.77734375" style="65" customWidth="1"/>
    <col min="6669" max="6669" width="10.77734375" style="65" customWidth="1"/>
    <col min="6670" max="6670" width="11.44140625" style="65" customWidth="1"/>
    <col min="6671" max="6671" width="1.44140625" style="65" customWidth="1"/>
    <col min="6672" max="6912" width="11.44140625" style="65"/>
    <col min="6913" max="6913" width="1.5546875" style="65" customWidth="1"/>
    <col min="6914" max="6915" width="4.77734375" style="65" customWidth="1"/>
    <col min="6916" max="6916" width="10.77734375" style="65" customWidth="1"/>
    <col min="6917" max="6918" width="11.44140625" style="65" customWidth="1"/>
    <col min="6919" max="6922" width="10.77734375" style="65" customWidth="1"/>
    <col min="6923" max="6923" width="11.44140625" style="65" customWidth="1"/>
    <col min="6924" max="6924" width="11.77734375" style="65" customWidth="1"/>
    <col min="6925" max="6925" width="10.77734375" style="65" customWidth="1"/>
    <col min="6926" max="6926" width="11.44140625" style="65" customWidth="1"/>
    <col min="6927" max="6927" width="1.44140625" style="65" customWidth="1"/>
    <col min="6928" max="7168" width="11.44140625" style="65"/>
    <col min="7169" max="7169" width="1.5546875" style="65" customWidth="1"/>
    <col min="7170" max="7171" width="4.77734375" style="65" customWidth="1"/>
    <col min="7172" max="7172" width="10.77734375" style="65" customWidth="1"/>
    <col min="7173" max="7174" width="11.44140625" style="65" customWidth="1"/>
    <col min="7175" max="7178" width="10.77734375" style="65" customWidth="1"/>
    <col min="7179" max="7179" width="11.44140625" style="65" customWidth="1"/>
    <col min="7180" max="7180" width="11.77734375" style="65" customWidth="1"/>
    <col min="7181" max="7181" width="10.77734375" style="65" customWidth="1"/>
    <col min="7182" max="7182" width="11.44140625" style="65" customWidth="1"/>
    <col min="7183" max="7183" width="1.44140625" style="65" customWidth="1"/>
    <col min="7184" max="7424" width="11.44140625" style="65"/>
    <col min="7425" max="7425" width="1.5546875" style="65" customWidth="1"/>
    <col min="7426" max="7427" width="4.77734375" style="65" customWidth="1"/>
    <col min="7428" max="7428" width="10.77734375" style="65" customWidth="1"/>
    <col min="7429" max="7430" width="11.44140625" style="65" customWidth="1"/>
    <col min="7431" max="7434" width="10.77734375" style="65" customWidth="1"/>
    <col min="7435" max="7435" width="11.44140625" style="65" customWidth="1"/>
    <col min="7436" max="7436" width="11.77734375" style="65" customWidth="1"/>
    <col min="7437" max="7437" width="10.77734375" style="65" customWidth="1"/>
    <col min="7438" max="7438" width="11.44140625" style="65" customWidth="1"/>
    <col min="7439" max="7439" width="1.44140625" style="65" customWidth="1"/>
    <col min="7440" max="7680" width="11.44140625" style="65"/>
    <col min="7681" max="7681" width="1.5546875" style="65" customWidth="1"/>
    <col min="7682" max="7683" width="4.77734375" style="65" customWidth="1"/>
    <col min="7684" max="7684" width="10.77734375" style="65" customWidth="1"/>
    <col min="7685" max="7686" width="11.44140625" style="65" customWidth="1"/>
    <col min="7687" max="7690" width="10.77734375" style="65" customWidth="1"/>
    <col min="7691" max="7691" width="11.44140625" style="65" customWidth="1"/>
    <col min="7692" max="7692" width="11.77734375" style="65" customWidth="1"/>
    <col min="7693" max="7693" width="10.77734375" style="65" customWidth="1"/>
    <col min="7694" max="7694" width="11.44140625" style="65" customWidth="1"/>
    <col min="7695" max="7695" width="1.44140625" style="65" customWidth="1"/>
    <col min="7696" max="7936" width="11.44140625" style="65"/>
    <col min="7937" max="7937" width="1.5546875" style="65" customWidth="1"/>
    <col min="7938" max="7939" width="4.77734375" style="65" customWidth="1"/>
    <col min="7940" max="7940" width="10.77734375" style="65" customWidth="1"/>
    <col min="7941" max="7942" width="11.44140625" style="65" customWidth="1"/>
    <col min="7943" max="7946" width="10.77734375" style="65" customWidth="1"/>
    <col min="7947" max="7947" width="11.44140625" style="65" customWidth="1"/>
    <col min="7948" max="7948" width="11.77734375" style="65" customWidth="1"/>
    <col min="7949" max="7949" width="10.77734375" style="65" customWidth="1"/>
    <col min="7950" max="7950" width="11.44140625" style="65" customWidth="1"/>
    <col min="7951" max="7951" width="1.44140625" style="65" customWidth="1"/>
    <col min="7952" max="8192" width="11.44140625" style="65"/>
    <col min="8193" max="8193" width="1.5546875" style="65" customWidth="1"/>
    <col min="8194" max="8195" width="4.77734375" style="65" customWidth="1"/>
    <col min="8196" max="8196" width="10.77734375" style="65" customWidth="1"/>
    <col min="8197" max="8198" width="11.44140625" style="65" customWidth="1"/>
    <col min="8199" max="8202" width="10.77734375" style="65" customWidth="1"/>
    <col min="8203" max="8203" width="11.44140625" style="65" customWidth="1"/>
    <col min="8204" max="8204" width="11.77734375" style="65" customWidth="1"/>
    <col min="8205" max="8205" width="10.77734375" style="65" customWidth="1"/>
    <col min="8206" max="8206" width="11.44140625" style="65" customWidth="1"/>
    <col min="8207" max="8207" width="1.44140625" style="65" customWidth="1"/>
    <col min="8208" max="8448" width="11.44140625" style="65"/>
    <col min="8449" max="8449" width="1.5546875" style="65" customWidth="1"/>
    <col min="8450" max="8451" width="4.77734375" style="65" customWidth="1"/>
    <col min="8452" max="8452" width="10.77734375" style="65" customWidth="1"/>
    <col min="8453" max="8454" width="11.44140625" style="65" customWidth="1"/>
    <col min="8455" max="8458" width="10.77734375" style="65" customWidth="1"/>
    <col min="8459" max="8459" width="11.44140625" style="65" customWidth="1"/>
    <col min="8460" max="8460" width="11.77734375" style="65" customWidth="1"/>
    <col min="8461" max="8461" width="10.77734375" style="65" customWidth="1"/>
    <col min="8462" max="8462" width="11.44140625" style="65" customWidth="1"/>
    <col min="8463" max="8463" width="1.44140625" style="65" customWidth="1"/>
    <col min="8464" max="8704" width="11.44140625" style="65"/>
    <col min="8705" max="8705" width="1.5546875" style="65" customWidth="1"/>
    <col min="8706" max="8707" width="4.77734375" style="65" customWidth="1"/>
    <col min="8708" max="8708" width="10.77734375" style="65" customWidth="1"/>
    <col min="8709" max="8710" width="11.44140625" style="65" customWidth="1"/>
    <col min="8711" max="8714" width="10.77734375" style="65" customWidth="1"/>
    <col min="8715" max="8715" width="11.44140625" style="65" customWidth="1"/>
    <col min="8716" max="8716" width="11.77734375" style="65" customWidth="1"/>
    <col min="8717" max="8717" width="10.77734375" style="65" customWidth="1"/>
    <col min="8718" max="8718" width="11.44140625" style="65" customWidth="1"/>
    <col min="8719" max="8719" width="1.44140625" style="65" customWidth="1"/>
    <col min="8720" max="8960" width="11.44140625" style="65"/>
    <col min="8961" max="8961" width="1.5546875" style="65" customWidth="1"/>
    <col min="8962" max="8963" width="4.77734375" style="65" customWidth="1"/>
    <col min="8964" max="8964" width="10.77734375" style="65" customWidth="1"/>
    <col min="8965" max="8966" width="11.44140625" style="65" customWidth="1"/>
    <col min="8967" max="8970" width="10.77734375" style="65" customWidth="1"/>
    <col min="8971" max="8971" width="11.44140625" style="65" customWidth="1"/>
    <col min="8972" max="8972" width="11.77734375" style="65" customWidth="1"/>
    <col min="8973" max="8973" width="10.77734375" style="65" customWidth="1"/>
    <col min="8974" max="8974" width="11.44140625" style="65" customWidth="1"/>
    <col min="8975" max="8975" width="1.44140625" style="65" customWidth="1"/>
    <col min="8976" max="9216" width="11.44140625" style="65"/>
    <col min="9217" max="9217" width="1.5546875" style="65" customWidth="1"/>
    <col min="9218" max="9219" width="4.77734375" style="65" customWidth="1"/>
    <col min="9220" max="9220" width="10.77734375" style="65" customWidth="1"/>
    <col min="9221" max="9222" width="11.44140625" style="65" customWidth="1"/>
    <col min="9223" max="9226" width="10.77734375" style="65" customWidth="1"/>
    <col min="9227" max="9227" width="11.44140625" style="65" customWidth="1"/>
    <col min="9228" max="9228" width="11.77734375" style="65" customWidth="1"/>
    <col min="9229" max="9229" width="10.77734375" style="65" customWidth="1"/>
    <col min="9230" max="9230" width="11.44140625" style="65" customWidth="1"/>
    <col min="9231" max="9231" width="1.44140625" style="65" customWidth="1"/>
    <col min="9232" max="9472" width="11.44140625" style="65"/>
    <col min="9473" max="9473" width="1.5546875" style="65" customWidth="1"/>
    <col min="9474" max="9475" width="4.77734375" style="65" customWidth="1"/>
    <col min="9476" max="9476" width="10.77734375" style="65" customWidth="1"/>
    <col min="9477" max="9478" width="11.44140625" style="65" customWidth="1"/>
    <col min="9479" max="9482" width="10.77734375" style="65" customWidth="1"/>
    <col min="9483" max="9483" width="11.44140625" style="65" customWidth="1"/>
    <col min="9484" max="9484" width="11.77734375" style="65" customWidth="1"/>
    <col min="9485" max="9485" width="10.77734375" style="65" customWidth="1"/>
    <col min="9486" max="9486" width="11.44140625" style="65" customWidth="1"/>
    <col min="9487" max="9487" width="1.44140625" style="65" customWidth="1"/>
    <col min="9488" max="9728" width="11.44140625" style="65"/>
    <col min="9729" max="9729" width="1.5546875" style="65" customWidth="1"/>
    <col min="9730" max="9731" width="4.77734375" style="65" customWidth="1"/>
    <col min="9732" max="9732" width="10.77734375" style="65" customWidth="1"/>
    <col min="9733" max="9734" width="11.44140625" style="65" customWidth="1"/>
    <col min="9735" max="9738" width="10.77734375" style="65" customWidth="1"/>
    <col min="9739" max="9739" width="11.44140625" style="65" customWidth="1"/>
    <col min="9740" max="9740" width="11.77734375" style="65" customWidth="1"/>
    <col min="9741" max="9741" width="10.77734375" style="65" customWidth="1"/>
    <col min="9742" max="9742" width="11.44140625" style="65" customWidth="1"/>
    <col min="9743" max="9743" width="1.44140625" style="65" customWidth="1"/>
    <col min="9744" max="9984" width="11.44140625" style="65"/>
    <col min="9985" max="9985" width="1.5546875" style="65" customWidth="1"/>
    <col min="9986" max="9987" width="4.77734375" style="65" customWidth="1"/>
    <col min="9988" max="9988" width="10.77734375" style="65" customWidth="1"/>
    <col min="9989" max="9990" width="11.44140625" style="65" customWidth="1"/>
    <col min="9991" max="9994" width="10.77734375" style="65" customWidth="1"/>
    <col min="9995" max="9995" width="11.44140625" style="65" customWidth="1"/>
    <col min="9996" max="9996" width="11.77734375" style="65" customWidth="1"/>
    <col min="9997" max="9997" width="10.77734375" style="65" customWidth="1"/>
    <col min="9998" max="9998" width="11.44140625" style="65" customWidth="1"/>
    <col min="9999" max="9999" width="1.44140625" style="65" customWidth="1"/>
    <col min="10000" max="10240" width="11.44140625" style="65"/>
    <col min="10241" max="10241" width="1.5546875" style="65" customWidth="1"/>
    <col min="10242" max="10243" width="4.77734375" style="65" customWidth="1"/>
    <col min="10244" max="10244" width="10.77734375" style="65" customWidth="1"/>
    <col min="10245" max="10246" width="11.44140625" style="65" customWidth="1"/>
    <col min="10247" max="10250" width="10.77734375" style="65" customWidth="1"/>
    <col min="10251" max="10251" width="11.44140625" style="65" customWidth="1"/>
    <col min="10252" max="10252" width="11.77734375" style="65" customWidth="1"/>
    <col min="10253" max="10253" width="10.77734375" style="65" customWidth="1"/>
    <col min="10254" max="10254" width="11.44140625" style="65" customWidth="1"/>
    <col min="10255" max="10255" width="1.44140625" style="65" customWidth="1"/>
    <col min="10256" max="10496" width="11.44140625" style="65"/>
    <col min="10497" max="10497" width="1.5546875" style="65" customWidth="1"/>
    <col min="10498" max="10499" width="4.77734375" style="65" customWidth="1"/>
    <col min="10500" max="10500" width="10.77734375" style="65" customWidth="1"/>
    <col min="10501" max="10502" width="11.44140625" style="65" customWidth="1"/>
    <col min="10503" max="10506" width="10.77734375" style="65" customWidth="1"/>
    <col min="10507" max="10507" width="11.44140625" style="65" customWidth="1"/>
    <col min="10508" max="10508" width="11.77734375" style="65" customWidth="1"/>
    <col min="10509" max="10509" width="10.77734375" style="65" customWidth="1"/>
    <col min="10510" max="10510" width="11.44140625" style="65" customWidth="1"/>
    <col min="10511" max="10511" width="1.44140625" style="65" customWidth="1"/>
    <col min="10512" max="10752" width="11.44140625" style="65"/>
    <col min="10753" max="10753" width="1.5546875" style="65" customWidth="1"/>
    <col min="10754" max="10755" width="4.77734375" style="65" customWidth="1"/>
    <col min="10756" max="10756" width="10.77734375" style="65" customWidth="1"/>
    <col min="10757" max="10758" width="11.44140625" style="65" customWidth="1"/>
    <col min="10759" max="10762" width="10.77734375" style="65" customWidth="1"/>
    <col min="10763" max="10763" width="11.44140625" style="65" customWidth="1"/>
    <col min="10764" max="10764" width="11.77734375" style="65" customWidth="1"/>
    <col min="10765" max="10765" width="10.77734375" style="65" customWidth="1"/>
    <col min="10766" max="10766" width="11.44140625" style="65" customWidth="1"/>
    <col min="10767" max="10767" width="1.44140625" style="65" customWidth="1"/>
    <col min="10768" max="11008" width="11.44140625" style="65"/>
    <col min="11009" max="11009" width="1.5546875" style="65" customWidth="1"/>
    <col min="11010" max="11011" width="4.77734375" style="65" customWidth="1"/>
    <col min="11012" max="11012" width="10.77734375" style="65" customWidth="1"/>
    <col min="11013" max="11014" width="11.44140625" style="65" customWidth="1"/>
    <col min="11015" max="11018" width="10.77734375" style="65" customWidth="1"/>
    <col min="11019" max="11019" width="11.44140625" style="65" customWidth="1"/>
    <col min="11020" max="11020" width="11.77734375" style="65" customWidth="1"/>
    <col min="11021" max="11021" width="10.77734375" style="65" customWidth="1"/>
    <col min="11022" max="11022" width="11.44140625" style="65" customWidth="1"/>
    <col min="11023" max="11023" width="1.44140625" style="65" customWidth="1"/>
    <col min="11024" max="11264" width="11.44140625" style="65"/>
    <col min="11265" max="11265" width="1.5546875" style="65" customWidth="1"/>
    <col min="11266" max="11267" width="4.77734375" style="65" customWidth="1"/>
    <col min="11268" max="11268" width="10.77734375" style="65" customWidth="1"/>
    <col min="11269" max="11270" width="11.44140625" style="65" customWidth="1"/>
    <col min="11271" max="11274" width="10.77734375" style="65" customWidth="1"/>
    <col min="11275" max="11275" width="11.44140625" style="65" customWidth="1"/>
    <col min="11276" max="11276" width="11.77734375" style="65" customWidth="1"/>
    <col min="11277" max="11277" width="10.77734375" style="65" customWidth="1"/>
    <col min="11278" max="11278" width="11.44140625" style="65" customWidth="1"/>
    <col min="11279" max="11279" width="1.44140625" style="65" customWidth="1"/>
    <col min="11280" max="11520" width="11.44140625" style="65"/>
    <col min="11521" max="11521" width="1.5546875" style="65" customWidth="1"/>
    <col min="11522" max="11523" width="4.77734375" style="65" customWidth="1"/>
    <col min="11524" max="11524" width="10.77734375" style="65" customWidth="1"/>
    <col min="11525" max="11526" width="11.44140625" style="65" customWidth="1"/>
    <col min="11527" max="11530" width="10.77734375" style="65" customWidth="1"/>
    <col min="11531" max="11531" width="11.44140625" style="65" customWidth="1"/>
    <col min="11532" max="11532" width="11.77734375" style="65" customWidth="1"/>
    <col min="11533" max="11533" width="10.77734375" style="65" customWidth="1"/>
    <col min="11534" max="11534" width="11.44140625" style="65" customWidth="1"/>
    <col min="11535" max="11535" width="1.44140625" style="65" customWidth="1"/>
    <col min="11536" max="11776" width="11.44140625" style="65"/>
    <col min="11777" max="11777" width="1.5546875" style="65" customWidth="1"/>
    <col min="11778" max="11779" width="4.77734375" style="65" customWidth="1"/>
    <col min="11780" max="11780" width="10.77734375" style="65" customWidth="1"/>
    <col min="11781" max="11782" width="11.44140625" style="65" customWidth="1"/>
    <col min="11783" max="11786" width="10.77734375" style="65" customWidth="1"/>
    <col min="11787" max="11787" width="11.44140625" style="65" customWidth="1"/>
    <col min="11788" max="11788" width="11.77734375" style="65" customWidth="1"/>
    <col min="11789" max="11789" width="10.77734375" style="65" customWidth="1"/>
    <col min="11790" max="11790" width="11.44140625" style="65" customWidth="1"/>
    <col min="11791" max="11791" width="1.44140625" style="65" customWidth="1"/>
    <col min="11792" max="12032" width="11.44140625" style="65"/>
    <col min="12033" max="12033" width="1.5546875" style="65" customWidth="1"/>
    <col min="12034" max="12035" width="4.77734375" style="65" customWidth="1"/>
    <col min="12036" max="12036" width="10.77734375" style="65" customWidth="1"/>
    <col min="12037" max="12038" width="11.44140625" style="65" customWidth="1"/>
    <col min="12039" max="12042" width="10.77734375" style="65" customWidth="1"/>
    <col min="12043" max="12043" width="11.44140625" style="65" customWidth="1"/>
    <col min="12044" max="12044" width="11.77734375" style="65" customWidth="1"/>
    <col min="12045" max="12045" width="10.77734375" style="65" customWidth="1"/>
    <col min="12046" max="12046" width="11.44140625" style="65" customWidth="1"/>
    <col min="12047" max="12047" width="1.44140625" style="65" customWidth="1"/>
    <col min="12048" max="12288" width="11.44140625" style="65"/>
    <col min="12289" max="12289" width="1.5546875" style="65" customWidth="1"/>
    <col min="12290" max="12291" width="4.77734375" style="65" customWidth="1"/>
    <col min="12292" max="12292" width="10.77734375" style="65" customWidth="1"/>
    <col min="12293" max="12294" width="11.44140625" style="65" customWidth="1"/>
    <col min="12295" max="12298" width="10.77734375" style="65" customWidth="1"/>
    <col min="12299" max="12299" width="11.44140625" style="65" customWidth="1"/>
    <col min="12300" max="12300" width="11.77734375" style="65" customWidth="1"/>
    <col min="12301" max="12301" width="10.77734375" style="65" customWidth="1"/>
    <col min="12302" max="12302" width="11.44140625" style="65" customWidth="1"/>
    <col min="12303" max="12303" width="1.44140625" style="65" customWidth="1"/>
    <col min="12304" max="12544" width="11.44140625" style="65"/>
    <col min="12545" max="12545" width="1.5546875" style="65" customWidth="1"/>
    <col min="12546" max="12547" width="4.77734375" style="65" customWidth="1"/>
    <col min="12548" max="12548" width="10.77734375" style="65" customWidth="1"/>
    <col min="12549" max="12550" width="11.44140625" style="65" customWidth="1"/>
    <col min="12551" max="12554" width="10.77734375" style="65" customWidth="1"/>
    <col min="12555" max="12555" width="11.44140625" style="65" customWidth="1"/>
    <col min="12556" max="12556" width="11.77734375" style="65" customWidth="1"/>
    <col min="12557" max="12557" width="10.77734375" style="65" customWidth="1"/>
    <col min="12558" max="12558" width="11.44140625" style="65" customWidth="1"/>
    <col min="12559" max="12559" width="1.44140625" style="65" customWidth="1"/>
    <col min="12560" max="12800" width="11.44140625" style="65"/>
    <col min="12801" max="12801" width="1.5546875" style="65" customWidth="1"/>
    <col min="12802" max="12803" width="4.77734375" style="65" customWidth="1"/>
    <col min="12804" max="12804" width="10.77734375" style="65" customWidth="1"/>
    <col min="12805" max="12806" width="11.44140625" style="65" customWidth="1"/>
    <col min="12807" max="12810" width="10.77734375" style="65" customWidth="1"/>
    <col min="12811" max="12811" width="11.44140625" style="65" customWidth="1"/>
    <col min="12812" max="12812" width="11.77734375" style="65" customWidth="1"/>
    <col min="12813" max="12813" width="10.77734375" style="65" customWidth="1"/>
    <col min="12814" max="12814" width="11.44140625" style="65" customWidth="1"/>
    <col min="12815" max="12815" width="1.44140625" style="65" customWidth="1"/>
    <col min="12816" max="13056" width="11.44140625" style="65"/>
    <col min="13057" max="13057" width="1.5546875" style="65" customWidth="1"/>
    <col min="13058" max="13059" width="4.77734375" style="65" customWidth="1"/>
    <col min="13060" max="13060" width="10.77734375" style="65" customWidth="1"/>
    <col min="13061" max="13062" width="11.44140625" style="65" customWidth="1"/>
    <col min="13063" max="13066" width="10.77734375" style="65" customWidth="1"/>
    <col min="13067" max="13067" width="11.44140625" style="65" customWidth="1"/>
    <col min="13068" max="13068" width="11.77734375" style="65" customWidth="1"/>
    <col min="13069" max="13069" width="10.77734375" style="65" customWidth="1"/>
    <col min="13070" max="13070" width="11.44140625" style="65" customWidth="1"/>
    <col min="13071" max="13071" width="1.44140625" style="65" customWidth="1"/>
    <col min="13072" max="13312" width="11.44140625" style="65"/>
    <col min="13313" max="13313" width="1.5546875" style="65" customWidth="1"/>
    <col min="13314" max="13315" width="4.77734375" style="65" customWidth="1"/>
    <col min="13316" max="13316" width="10.77734375" style="65" customWidth="1"/>
    <col min="13317" max="13318" width="11.44140625" style="65" customWidth="1"/>
    <col min="13319" max="13322" width="10.77734375" style="65" customWidth="1"/>
    <col min="13323" max="13323" width="11.44140625" style="65" customWidth="1"/>
    <col min="13324" max="13324" width="11.77734375" style="65" customWidth="1"/>
    <col min="13325" max="13325" width="10.77734375" style="65" customWidth="1"/>
    <col min="13326" max="13326" width="11.44140625" style="65" customWidth="1"/>
    <col min="13327" max="13327" width="1.44140625" style="65" customWidth="1"/>
    <col min="13328" max="13568" width="11.44140625" style="65"/>
    <col min="13569" max="13569" width="1.5546875" style="65" customWidth="1"/>
    <col min="13570" max="13571" width="4.77734375" style="65" customWidth="1"/>
    <col min="13572" max="13572" width="10.77734375" style="65" customWidth="1"/>
    <col min="13573" max="13574" width="11.44140625" style="65" customWidth="1"/>
    <col min="13575" max="13578" width="10.77734375" style="65" customWidth="1"/>
    <col min="13579" max="13579" width="11.44140625" style="65" customWidth="1"/>
    <col min="13580" max="13580" width="11.77734375" style="65" customWidth="1"/>
    <col min="13581" max="13581" width="10.77734375" style="65" customWidth="1"/>
    <col min="13582" max="13582" width="11.44140625" style="65" customWidth="1"/>
    <col min="13583" max="13583" width="1.44140625" style="65" customWidth="1"/>
    <col min="13584" max="13824" width="11.44140625" style="65"/>
    <col min="13825" max="13825" width="1.5546875" style="65" customWidth="1"/>
    <col min="13826" max="13827" width="4.77734375" style="65" customWidth="1"/>
    <col min="13828" max="13828" width="10.77734375" style="65" customWidth="1"/>
    <col min="13829" max="13830" width="11.44140625" style="65" customWidth="1"/>
    <col min="13831" max="13834" width="10.77734375" style="65" customWidth="1"/>
    <col min="13835" max="13835" width="11.44140625" style="65" customWidth="1"/>
    <col min="13836" max="13836" width="11.77734375" style="65" customWidth="1"/>
    <col min="13837" max="13837" width="10.77734375" style="65" customWidth="1"/>
    <col min="13838" max="13838" width="11.44140625" style="65" customWidth="1"/>
    <col min="13839" max="13839" width="1.44140625" style="65" customWidth="1"/>
    <col min="13840" max="14080" width="11.44140625" style="65"/>
    <col min="14081" max="14081" width="1.5546875" style="65" customWidth="1"/>
    <col min="14082" max="14083" width="4.77734375" style="65" customWidth="1"/>
    <col min="14084" max="14084" width="10.77734375" style="65" customWidth="1"/>
    <col min="14085" max="14086" width="11.44140625" style="65" customWidth="1"/>
    <col min="14087" max="14090" width="10.77734375" style="65" customWidth="1"/>
    <col min="14091" max="14091" width="11.44140625" style="65" customWidth="1"/>
    <col min="14092" max="14092" width="11.77734375" style="65" customWidth="1"/>
    <col min="14093" max="14093" width="10.77734375" style="65" customWidth="1"/>
    <col min="14094" max="14094" width="11.44140625" style="65" customWidth="1"/>
    <col min="14095" max="14095" width="1.44140625" style="65" customWidth="1"/>
    <col min="14096" max="14336" width="11.44140625" style="65"/>
    <col min="14337" max="14337" width="1.5546875" style="65" customWidth="1"/>
    <col min="14338" max="14339" width="4.77734375" style="65" customWidth="1"/>
    <col min="14340" max="14340" width="10.77734375" style="65" customWidth="1"/>
    <col min="14341" max="14342" width="11.44140625" style="65" customWidth="1"/>
    <col min="14343" max="14346" width="10.77734375" style="65" customWidth="1"/>
    <col min="14347" max="14347" width="11.44140625" style="65" customWidth="1"/>
    <col min="14348" max="14348" width="11.77734375" style="65" customWidth="1"/>
    <col min="14349" max="14349" width="10.77734375" style="65" customWidth="1"/>
    <col min="14350" max="14350" width="11.44140625" style="65" customWidth="1"/>
    <col min="14351" max="14351" width="1.44140625" style="65" customWidth="1"/>
    <col min="14352" max="14592" width="11.44140625" style="65"/>
    <col min="14593" max="14593" width="1.5546875" style="65" customWidth="1"/>
    <col min="14594" max="14595" width="4.77734375" style="65" customWidth="1"/>
    <col min="14596" max="14596" width="10.77734375" style="65" customWidth="1"/>
    <col min="14597" max="14598" width="11.44140625" style="65" customWidth="1"/>
    <col min="14599" max="14602" width="10.77734375" style="65" customWidth="1"/>
    <col min="14603" max="14603" width="11.44140625" style="65" customWidth="1"/>
    <col min="14604" max="14604" width="11.77734375" style="65" customWidth="1"/>
    <col min="14605" max="14605" width="10.77734375" style="65" customWidth="1"/>
    <col min="14606" max="14606" width="11.44140625" style="65" customWidth="1"/>
    <col min="14607" max="14607" width="1.44140625" style="65" customWidth="1"/>
    <col min="14608" max="14848" width="11.44140625" style="65"/>
    <col min="14849" max="14849" width="1.5546875" style="65" customWidth="1"/>
    <col min="14850" max="14851" width="4.77734375" style="65" customWidth="1"/>
    <col min="14852" max="14852" width="10.77734375" style="65" customWidth="1"/>
    <col min="14853" max="14854" width="11.44140625" style="65" customWidth="1"/>
    <col min="14855" max="14858" width="10.77734375" style="65" customWidth="1"/>
    <col min="14859" max="14859" width="11.44140625" style="65" customWidth="1"/>
    <col min="14860" max="14860" width="11.77734375" style="65" customWidth="1"/>
    <col min="14861" max="14861" width="10.77734375" style="65" customWidth="1"/>
    <col min="14862" max="14862" width="11.44140625" style="65" customWidth="1"/>
    <col min="14863" max="14863" width="1.44140625" style="65" customWidth="1"/>
    <col min="14864" max="15104" width="11.44140625" style="65"/>
    <col min="15105" max="15105" width="1.5546875" style="65" customWidth="1"/>
    <col min="15106" max="15107" width="4.77734375" style="65" customWidth="1"/>
    <col min="15108" max="15108" width="10.77734375" style="65" customWidth="1"/>
    <col min="15109" max="15110" width="11.44140625" style="65" customWidth="1"/>
    <col min="15111" max="15114" width="10.77734375" style="65" customWidth="1"/>
    <col min="15115" max="15115" width="11.44140625" style="65" customWidth="1"/>
    <col min="15116" max="15116" width="11.77734375" style="65" customWidth="1"/>
    <col min="15117" max="15117" width="10.77734375" style="65" customWidth="1"/>
    <col min="15118" max="15118" width="11.44140625" style="65" customWidth="1"/>
    <col min="15119" max="15119" width="1.44140625" style="65" customWidth="1"/>
    <col min="15120" max="15360" width="11.44140625" style="65"/>
    <col min="15361" max="15361" width="1.5546875" style="65" customWidth="1"/>
    <col min="15362" max="15363" width="4.77734375" style="65" customWidth="1"/>
    <col min="15364" max="15364" width="10.77734375" style="65" customWidth="1"/>
    <col min="15365" max="15366" width="11.44140625" style="65" customWidth="1"/>
    <col min="15367" max="15370" width="10.77734375" style="65" customWidth="1"/>
    <col min="15371" max="15371" width="11.44140625" style="65" customWidth="1"/>
    <col min="15372" max="15372" width="11.77734375" style="65" customWidth="1"/>
    <col min="15373" max="15373" width="10.77734375" style="65" customWidth="1"/>
    <col min="15374" max="15374" width="11.44140625" style="65" customWidth="1"/>
    <col min="15375" max="15375" width="1.44140625" style="65" customWidth="1"/>
    <col min="15376" max="15616" width="11.44140625" style="65"/>
    <col min="15617" max="15617" width="1.5546875" style="65" customWidth="1"/>
    <col min="15618" max="15619" width="4.77734375" style="65" customWidth="1"/>
    <col min="15620" max="15620" width="10.77734375" style="65" customWidth="1"/>
    <col min="15621" max="15622" width="11.44140625" style="65" customWidth="1"/>
    <col min="15623" max="15626" width="10.77734375" style="65" customWidth="1"/>
    <col min="15627" max="15627" width="11.44140625" style="65" customWidth="1"/>
    <col min="15628" max="15628" width="11.77734375" style="65" customWidth="1"/>
    <col min="15629" max="15629" width="10.77734375" style="65" customWidth="1"/>
    <col min="15630" max="15630" width="11.44140625" style="65" customWidth="1"/>
    <col min="15631" max="15631" width="1.44140625" style="65" customWidth="1"/>
    <col min="15632" max="15872" width="11.44140625" style="65"/>
    <col min="15873" max="15873" width="1.5546875" style="65" customWidth="1"/>
    <col min="15874" max="15875" width="4.77734375" style="65" customWidth="1"/>
    <col min="15876" max="15876" width="10.77734375" style="65" customWidth="1"/>
    <col min="15877" max="15878" width="11.44140625" style="65" customWidth="1"/>
    <col min="15879" max="15882" width="10.77734375" style="65" customWidth="1"/>
    <col min="15883" max="15883" width="11.44140625" style="65" customWidth="1"/>
    <col min="15884" max="15884" width="11.77734375" style="65" customWidth="1"/>
    <col min="15885" max="15885" width="10.77734375" style="65" customWidth="1"/>
    <col min="15886" max="15886" width="11.44140625" style="65" customWidth="1"/>
    <col min="15887" max="15887" width="1.44140625" style="65" customWidth="1"/>
    <col min="15888" max="16128" width="11.44140625" style="65"/>
    <col min="16129" max="16129" width="1.5546875" style="65" customWidth="1"/>
    <col min="16130" max="16131" width="4.77734375" style="65" customWidth="1"/>
    <col min="16132" max="16132" width="10.77734375" style="65" customWidth="1"/>
    <col min="16133" max="16134" width="11.44140625" style="65" customWidth="1"/>
    <col min="16135" max="16138" width="10.77734375" style="65" customWidth="1"/>
    <col min="16139" max="16139" width="11.44140625" style="65" customWidth="1"/>
    <col min="16140" max="16140" width="11.77734375" style="65" customWidth="1"/>
    <col min="16141" max="16141" width="10.77734375" style="65" customWidth="1"/>
    <col min="16142" max="16142" width="11.44140625" style="65" customWidth="1"/>
    <col min="16143" max="16143" width="1.44140625" style="65" customWidth="1"/>
    <col min="16144" max="16384" width="11.44140625" style="65"/>
  </cols>
  <sheetData>
    <row r="1" spans="2:14" ht="15.75" thickBot="1"/>
    <row r="2" spans="2:14">
      <c r="B2" s="66"/>
      <c r="C2" s="67"/>
      <c r="D2" s="67"/>
      <c r="E2" s="67"/>
      <c r="F2" s="67"/>
      <c r="G2" s="67"/>
      <c r="H2" s="67"/>
      <c r="I2" s="67"/>
      <c r="J2" s="67"/>
      <c r="K2" s="67"/>
      <c r="L2" s="67"/>
      <c r="M2" s="67"/>
      <c r="N2" s="68"/>
    </row>
    <row r="3" spans="2:14" ht="30">
      <c r="B3" s="69" t="s">
        <v>437</v>
      </c>
      <c r="C3" s="70"/>
      <c r="D3" s="71"/>
      <c r="E3" s="71"/>
      <c r="F3" s="71"/>
      <c r="G3" s="71"/>
      <c r="H3" s="71"/>
      <c r="I3" s="71"/>
      <c r="J3" s="71"/>
      <c r="K3" s="71"/>
      <c r="L3" s="71"/>
      <c r="M3" s="71"/>
      <c r="N3" s="72"/>
    </row>
    <row r="4" spans="2:14" ht="18">
      <c r="B4" s="73"/>
      <c r="C4" s="71"/>
      <c r="D4" s="71"/>
      <c r="E4" s="71"/>
      <c r="F4" s="71"/>
      <c r="G4" s="71"/>
      <c r="H4" s="71"/>
      <c r="I4" s="71"/>
      <c r="J4" s="71"/>
      <c r="K4" s="71"/>
      <c r="L4" s="71"/>
      <c r="M4" s="71"/>
      <c r="N4" s="72"/>
    </row>
    <row r="5" spans="2:14" ht="18">
      <c r="B5" s="73"/>
      <c r="C5" s="71"/>
      <c r="D5" s="71"/>
      <c r="E5" s="71"/>
      <c r="F5" s="71"/>
      <c r="G5" s="71"/>
      <c r="H5" s="71"/>
      <c r="I5" s="71"/>
      <c r="J5" s="71"/>
      <c r="K5" s="71"/>
      <c r="L5" s="71"/>
      <c r="M5" s="71"/>
      <c r="N5" s="72"/>
    </row>
    <row r="6" spans="2:14" ht="23.25">
      <c r="B6" s="74" t="s">
        <v>438</v>
      </c>
      <c r="C6" s="71"/>
      <c r="D6" s="71"/>
      <c r="E6" s="71"/>
      <c r="F6" s="71"/>
      <c r="G6" s="71"/>
      <c r="H6" s="71"/>
      <c r="I6" s="71"/>
      <c r="J6" s="71"/>
      <c r="K6" s="71"/>
      <c r="L6" s="71"/>
      <c r="M6" s="71"/>
      <c r="N6" s="72"/>
    </row>
    <row r="7" spans="2:14" ht="15.75">
      <c r="B7" s="75"/>
      <c r="C7" s="76"/>
      <c r="D7" s="76"/>
      <c r="E7" s="76"/>
      <c r="F7" s="76"/>
      <c r="G7" s="76"/>
      <c r="H7" s="76"/>
      <c r="I7" s="76"/>
      <c r="J7" s="76"/>
      <c r="K7" s="76"/>
      <c r="L7" s="76"/>
      <c r="M7" s="76"/>
      <c r="N7" s="77"/>
    </row>
    <row r="8" spans="2:14" ht="15.75">
      <c r="B8" s="75"/>
      <c r="C8" s="76"/>
      <c r="D8" s="76"/>
      <c r="E8" s="76"/>
      <c r="F8" s="76"/>
      <c r="G8" s="76"/>
      <c r="H8" s="76"/>
      <c r="I8" s="76"/>
      <c r="J8" s="76"/>
      <c r="K8" s="76"/>
      <c r="L8" s="76"/>
      <c r="M8" s="76"/>
      <c r="N8" s="77"/>
    </row>
    <row r="9" spans="2:14" ht="23.25">
      <c r="B9" s="74" t="s">
        <v>511</v>
      </c>
      <c r="C9" s="71"/>
      <c r="D9" s="71"/>
      <c r="E9" s="71"/>
      <c r="F9" s="71"/>
      <c r="G9" s="71"/>
      <c r="H9" s="71"/>
      <c r="I9" s="71"/>
      <c r="J9" s="71"/>
      <c r="K9" s="71"/>
      <c r="L9" s="71"/>
      <c r="M9" s="71"/>
      <c r="N9" s="72"/>
    </row>
    <row r="10" spans="2:14" ht="18">
      <c r="B10" s="73"/>
      <c r="C10" s="71"/>
      <c r="D10" s="71"/>
      <c r="E10" s="71"/>
      <c r="F10" s="71"/>
      <c r="G10" s="71"/>
      <c r="H10" s="71"/>
      <c r="I10" s="71"/>
      <c r="J10" s="71"/>
      <c r="K10" s="71"/>
      <c r="L10" s="71"/>
      <c r="M10" s="71"/>
      <c r="N10" s="72"/>
    </row>
    <row r="11" spans="2:14" ht="18">
      <c r="B11" s="73"/>
      <c r="C11" s="71"/>
      <c r="D11" s="71"/>
      <c r="E11" s="71"/>
      <c r="F11" s="71"/>
      <c r="G11" s="71"/>
      <c r="H11" s="71"/>
      <c r="I11" s="71"/>
      <c r="J11" s="71"/>
      <c r="K11" s="71"/>
      <c r="L11" s="71"/>
      <c r="M11" s="71"/>
      <c r="N11" s="72"/>
    </row>
    <row r="12" spans="2:14" ht="23.25">
      <c r="B12" s="74" t="s">
        <v>512</v>
      </c>
      <c r="C12" s="71"/>
      <c r="D12" s="71"/>
      <c r="E12" s="71"/>
      <c r="F12" s="71"/>
      <c r="G12" s="71"/>
      <c r="H12" s="71"/>
      <c r="I12" s="71"/>
      <c r="J12" s="71"/>
      <c r="K12" s="71"/>
      <c r="L12" s="71"/>
      <c r="M12" s="71"/>
      <c r="N12" s="72"/>
    </row>
    <row r="13" spans="2:14" ht="18">
      <c r="B13" s="73"/>
      <c r="C13" s="71"/>
      <c r="D13" s="71"/>
      <c r="E13" s="71"/>
      <c r="F13" s="71"/>
      <c r="G13" s="71"/>
      <c r="H13" s="71"/>
      <c r="I13" s="71"/>
      <c r="J13" s="71"/>
      <c r="K13" s="71"/>
      <c r="L13" s="71"/>
      <c r="M13" s="71"/>
      <c r="N13" s="72"/>
    </row>
    <row r="14" spans="2:14" ht="18">
      <c r="B14" s="73"/>
      <c r="C14" s="71"/>
      <c r="D14" s="71"/>
      <c r="E14" s="71"/>
      <c r="F14" s="71"/>
      <c r="G14" s="71"/>
      <c r="H14" s="71"/>
      <c r="I14" s="71"/>
      <c r="J14" s="71"/>
      <c r="K14" s="71"/>
      <c r="L14" s="71"/>
      <c r="M14" s="71"/>
      <c r="N14" s="72"/>
    </row>
    <row r="15" spans="2:14" ht="18">
      <c r="B15" s="73"/>
      <c r="C15" s="71"/>
      <c r="D15" s="71"/>
      <c r="E15" s="71"/>
      <c r="F15" s="71"/>
      <c r="G15" s="71"/>
      <c r="H15" s="71"/>
      <c r="I15" s="71"/>
      <c r="J15" s="71"/>
      <c r="K15" s="71"/>
      <c r="L15" s="71"/>
      <c r="M15" s="71"/>
      <c r="N15" s="72"/>
    </row>
    <row r="16" spans="2:14" ht="23.25">
      <c r="B16" s="74" t="s">
        <v>439</v>
      </c>
      <c r="C16" s="71"/>
      <c r="D16" s="71"/>
      <c r="E16" s="71"/>
      <c r="F16" s="71"/>
      <c r="G16" s="71"/>
      <c r="H16" s="71"/>
      <c r="I16" s="71"/>
      <c r="J16" s="71"/>
      <c r="K16" s="71"/>
      <c r="L16" s="71"/>
      <c r="M16" s="71"/>
      <c r="N16" s="72"/>
    </row>
    <row r="17" spans="2:14" ht="23.25">
      <c r="B17" s="74"/>
      <c r="C17" s="71"/>
      <c r="D17" s="71"/>
      <c r="E17" s="71"/>
      <c r="F17" s="71"/>
      <c r="G17" s="71"/>
      <c r="H17" s="71"/>
      <c r="I17" s="71"/>
      <c r="J17" s="71"/>
      <c r="K17" s="71"/>
      <c r="L17" s="71"/>
      <c r="M17" s="71"/>
      <c r="N17" s="72"/>
    </row>
    <row r="18" spans="2:14" ht="18">
      <c r="B18" s="73"/>
      <c r="C18" s="71"/>
      <c r="D18" s="71"/>
      <c r="E18" s="71"/>
      <c r="F18" s="71"/>
      <c r="G18" s="71"/>
      <c r="H18" s="71"/>
      <c r="I18" s="71"/>
      <c r="J18" s="71"/>
      <c r="K18" s="71"/>
      <c r="L18" s="71"/>
      <c r="M18" s="71"/>
      <c r="N18" s="72"/>
    </row>
    <row r="19" spans="2:14" ht="18">
      <c r="B19" s="73"/>
      <c r="C19" s="71"/>
      <c r="D19" s="71"/>
      <c r="E19" s="71"/>
      <c r="F19" s="71"/>
      <c r="G19" s="71"/>
      <c r="H19" s="71"/>
      <c r="I19" s="71"/>
      <c r="J19" s="71"/>
      <c r="K19" s="71"/>
      <c r="L19" s="71"/>
      <c r="M19" s="71"/>
      <c r="N19" s="72"/>
    </row>
    <row r="20" spans="2:14" ht="23.25">
      <c r="B20" s="74" t="s">
        <v>440</v>
      </c>
      <c r="C20" s="71"/>
      <c r="D20" s="71"/>
      <c r="E20" s="71"/>
      <c r="F20" s="71"/>
      <c r="G20" s="71"/>
      <c r="H20" s="71"/>
      <c r="I20" s="71"/>
      <c r="J20" s="71"/>
      <c r="K20" s="71"/>
      <c r="L20" s="71"/>
      <c r="M20" s="71"/>
      <c r="N20" s="72"/>
    </row>
    <row r="21" spans="2:14" ht="18">
      <c r="B21" s="73"/>
      <c r="C21" s="71"/>
      <c r="D21" s="71"/>
      <c r="E21" s="71"/>
      <c r="F21" s="71"/>
      <c r="G21" s="71"/>
      <c r="H21" s="71"/>
      <c r="I21" s="71"/>
      <c r="J21" s="71"/>
      <c r="K21" s="71"/>
      <c r="L21" s="71"/>
      <c r="M21" s="71"/>
      <c r="N21" s="72"/>
    </row>
    <row r="22" spans="2:14" ht="18">
      <c r="B22" s="73"/>
      <c r="C22" s="71"/>
      <c r="D22" s="71"/>
      <c r="E22" s="71"/>
      <c r="F22" s="71"/>
      <c r="G22" s="71"/>
      <c r="H22" s="71"/>
      <c r="I22" s="71"/>
      <c r="J22" s="71"/>
      <c r="K22" s="71"/>
      <c r="L22" s="71"/>
      <c r="M22" s="71"/>
      <c r="N22" s="72"/>
    </row>
    <row r="23" spans="2:14" ht="18">
      <c r="B23" s="73"/>
      <c r="C23" s="71"/>
      <c r="D23" s="71"/>
      <c r="E23" s="71"/>
      <c r="F23" s="71"/>
      <c r="G23" s="71"/>
      <c r="H23" s="71"/>
      <c r="I23" s="71"/>
      <c r="J23" s="71"/>
      <c r="K23" s="71"/>
      <c r="L23" s="71"/>
      <c r="M23" s="71"/>
      <c r="N23" s="72"/>
    </row>
    <row r="24" spans="2:14" ht="23.25">
      <c r="B24" s="74" t="s">
        <v>441</v>
      </c>
      <c r="C24" s="71"/>
      <c r="D24" s="71"/>
      <c r="E24" s="71"/>
      <c r="F24" s="71"/>
      <c r="G24" s="71"/>
      <c r="H24" s="71"/>
      <c r="I24" s="71"/>
      <c r="J24" s="71"/>
      <c r="K24" s="71"/>
      <c r="L24" s="71"/>
      <c r="M24" s="71"/>
      <c r="N24" s="72"/>
    </row>
    <row r="25" spans="2:14" ht="15.75">
      <c r="B25" s="75"/>
      <c r="C25" s="76"/>
      <c r="D25" s="76"/>
      <c r="E25" s="76"/>
      <c r="F25" s="76"/>
      <c r="G25" s="76"/>
      <c r="H25" s="76"/>
      <c r="I25" s="76"/>
      <c r="J25" s="76"/>
      <c r="K25" s="76"/>
      <c r="L25" s="76"/>
      <c r="M25" s="76"/>
      <c r="N25" s="77"/>
    </row>
    <row r="26" spans="2:14" ht="15.75">
      <c r="B26" s="78"/>
      <c r="C26" s="79"/>
      <c r="D26" s="79"/>
      <c r="E26" s="80"/>
      <c r="F26" s="80"/>
      <c r="G26" s="80"/>
      <c r="H26" s="80"/>
      <c r="I26" s="80"/>
      <c r="J26" s="79"/>
      <c r="K26" s="79"/>
      <c r="L26" s="79"/>
      <c r="M26" s="79"/>
      <c r="N26" s="81"/>
    </row>
    <row r="27" spans="2:14" ht="30">
      <c r="B27" s="82"/>
      <c r="C27" s="83"/>
      <c r="D27" s="83"/>
      <c r="E27" s="83"/>
      <c r="F27" s="83"/>
      <c r="G27" s="83"/>
      <c r="H27" s="83"/>
      <c r="I27" s="83"/>
      <c r="J27" s="83"/>
      <c r="K27" s="83"/>
      <c r="L27" s="83"/>
      <c r="M27" s="83"/>
      <c r="N27" s="84"/>
    </row>
    <row r="28" spans="2:14" ht="30" customHeight="1">
      <c r="B28" s="82"/>
      <c r="C28" s="85"/>
      <c r="D28" s="85"/>
      <c r="E28" s="85"/>
      <c r="F28" s="85"/>
      <c r="G28" s="86"/>
      <c r="H28" s="85"/>
      <c r="I28" s="85"/>
      <c r="J28" s="85"/>
      <c r="K28" s="85"/>
      <c r="L28" s="85"/>
      <c r="M28" s="85"/>
      <c r="N28" s="87"/>
    </row>
    <row r="29" spans="2:14">
      <c r="B29" s="78"/>
      <c r="C29" s="79"/>
      <c r="D29" s="79"/>
      <c r="E29" s="79"/>
      <c r="F29" s="79"/>
      <c r="G29" s="79"/>
      <c r="H29" s="79"/>
      <c r="I29" s="79"/>
      <c r="J29" s="79"/>
      <c r="K29" s="79"/>
      <c r="L29" s="79"/>
      <c r="M29" s="79"/>
      <c r="N29" s="81"/>
    </row>
    <row r="30" spans="2:14">
      <c r="B30" s="78"/>
      <c r="C30" s="79"/>
      <c r="D30" s="79"/>
      <c r="E30" s="79"/>
      <c r="F30" s="79"/>
      <c r="G30" s="79"/>
      <c r="H30" s="79"/>
      <c r="I30" s="79"/>
      <c r="J30" s="79"/>
      <c r="K30" s="79"/>
      <c r="L30" s="79"/>
      <c r="M30" s="79"/>
      <c r="N30" s="81"/>
    </row>
    <row r="31" spans="2:14">
      <c r="B31" s="78"/>
      <c r="C31" s="79"/>
      <c r="D31" s="79"/>
      <c r="E31" s="79"/>
      <c r="F31" s="79"/>
      <c r="G31" s="79"/>
      <c r="H31" s="79"/>
      <c r="I31" s="79"/>
      <c r="J31" s="79"/>
      <c r="K31" s="79"/>
      <c r="L31" s="79"/>
      <c r="M31" s="79"/>
      <c r="N31" s="81"/>
    </row>
    <row r="32" spans="2:14" ht="23.25">
      <c r="B32" s="88" t="s">
        <v>365</v>
      </c>
      <c r="C32" s="89"/>
      <c r="D32" s="85"/>
      <c r="E32" s="85"/>
      <c r="F32" s="85"/>
      <c r="G32" s="85"/>
      <c r="H32" s="85"/>
      <c r="I32" s="85"/>
      <c r="J32" s="85"/>
      <c r="K32" s="85"/>
      <c r="L32" s="85"/>
      <c r="M32" s="85"/>
      <c r="N32" s="87"/>
    </row>
    <row r="33" spans="2:14">
      <c r="B33" s="78"/>
      <c r="C33" s="79"/>
      <c r="D33" s="79"/>
      <c r="E33" s="79"/>
      <c r="F33" s="79"/>
      <c r="G33" s="79"/>
      <c r="H33" s="79"/>
      <c r="I33" s="79"/>
      <c r="J33" s="79"/>
      <c r="K33" s="79"/>
      <c r="L33" s="79"/>
      <c r="M33" s="79"/>
      <c r="N33" s="81"/>
    </row>
    <row r="34" spans="2:14">
      <c r="B34" s="78"/>
      <c r="C34" s="79"/>
      <c r="D34" s="79"/>
      <c r="E34" s="79"/>
      <c r="F34" s="79"/>
      <c r="G34" s="79"/>
      <c r="H34" s="79"/>
      <c r="I34" s="79"/>
      <c r="J34" s="79"/>
      <c r="K34" s="79"/>
      <c r="L34" s="79"/>
      <c r="M34" s="79"/>
      <c r="N34" s="81"/>
    </row>
    <row r="35" spans="2:14" ht="23.25">
      <c r="B35" s="90"/>
      <c r="C35" s="80"/>
      <c r="D35" s="91" t="s">
        <v>442</v>
      </c>
      <c r="E35" s="79"/>
      <c r="F35" s="79"/>
      <c r="G35" s="79"/>
      <c r="H35" s="79"/>
      <c r="I35" s="79"/>
      <c r="J35" s="79"/>
      <c r="K35" s="79"/>
      <c r="L35" s="79"/>
      <c r="M35" s="79"/>
      <c r="N35" s="81"/>
    </row>
    <row r="36" spans="2:14" ht="23.25">
      <c r="B36" s="90"/>
      <c r="C36" s="80"/>
      <c r="D36" s="91" t="s">
        <v>443</v>
      </c>
      <c r="E36" s="79"/>
      <c r="F36" s="79"/>
      <c r="G36" s="79"/>
      <c r="H36" s="79"/>
      <c r="I36" s="79"/>
      <c r="J36" s="79"/>
      <c r="K36" s="79"/>
      <c r="L36" s="79"/>
      <c r="M36" s="79"/>
      <c r="N36" s="81"/>
    </row>
    <row r="37" spans="2:14" ht="23.25">
      <c r="B37" s="90"/>
      <c r="C37" s="80"/>
      <c r="D37" s="91" t="s">
        <v>444</v>
      </c>
      <c r="E37" s="79"/>
      <c r="F37" s="79"/>
      <c r="G37" s="79"/>
      <c r="H37" s="79"/>
      <c r="I37" s="79"/>
      <c r="J37" s="79"/>
      <c r="K37" s="79"/>
      <c r="L37" s="79"/>
      <c r="M37" s="79"/>
      <c r="N37" s="81"/>
    </row>
    <row r="38" spans="2:14" ht="23.25">
      <c r="B38" s="90"/>
      <c r="C38" s="80"/>
      <c r="D38" s="91" t="s">
        <v>445</v>
      </c>
      <c r="E38" s="79"/>
      <c r="F38" s="79"/>
      <c r="G38" s="79"/>
      <c r="H38" s="79"/>
      <c r="I38" s="79"/>
      <c r="J38" s="79"/>
      <c r="K38" s="79"/>
      <c r="L38" s="79"/>
      <c r="M38" s="79"/>
      <c r="N38" s="81"/>
    </row>
    <row r="39" spans="2:14" ht="23.25">
      <c r="B39" s="90"/>
      <c r="C39" s="80"/>
      <c r="D39" s="91" t="s">
        <v>446</v>
      </c>
      <c r="E39" s="79"/>
      <c r="F39" s="79"/>
      <c r="G39" s="79"/>
      <c r="H39" s="79"/>
      <c r="I39" s="79"/>
      <c r="J39" s="79"/>
      <c r="K39" s="79"/>
      <c r="L39" s="79"/>
      <c r="M39" s="79"/>
      <c r="N39" s="81"/>
    </row>
    <row r="40" spans="2:14" ht="23.25">
      <c r="B40" s="78"/>
      <c r="C40" s="79"/>
      <c r="D40" s="91"/>
      <c r="E40" s="79"/>
      <c r="F40" s="79"/>
      <c r="G40" s="79"/>
      <c r="H40" s="79"/>
      <c r="I40" s="79"/>
      <c r="J40" s="79"/>
      <c r="K40" s="79"/>
      <c r="L40" s="79"/>
      <c r="M40" s="79"/>
      <c r="N40" s="81"/>
    </row>
    <row r="41" spans="2:14" ht="23.25">
      <c r="B41" s="78"/>
      <c r="C41" s="79"/>
      <c r="D41" s="91" t="s">
        <v>447</v>
      </c>
      <c r="E41" s="79"/>
      <c r="F41" s="79"/>
      <c r="G41" s="79"/>
      <c r="H41" s="79"/>
      <c r="I41" s="79"/>
      <c r="J41" s="79"/>
      <c r="K41" s="79"/>
      <c r="L41" s="79"/>
      <c r="M41" s="79"/>
      <c r="N41" s="81"/>
    </row>
    <row r="42" spans="2:14" ht="23.25">
      <c r="B42" s="78"/>
      <c r="C42" s="79"/>
      <c r="D42" s="91" t="s">
        <v>448</v>
      </c>
      <c r="E42" s="79"/>
      <c r="F42" s="79"/>
      <c r="G42" s="79"/>
      <c r="H42" s="79"/>
      <c r="I42" s="79"/>
      <c r="J42" s="79"/>
      <c r="K42" s="79"/>
      <c r="L42" s="79"/>
      <c r="M42" s="79"/>
      <c r="N42" s="81"/>
    </row>
    <row r="43" spans="2:14" ht="23.25">
      <c r="B43" s="92"/>
      <c r="C43" s="89"/>
      <c r="D43" s="93"/>
      <c r="E43" s="85"/>
      <c r="F43" s="85"/>
      <c r="G43" s="85"/>
      <c r="H43" s="85"/>
      <c r="I43" s="85"/>
      <c r="J43" s="85"/>
      <c r="K43" s="85"/>
      <c r="L43" s="85"/>
      <c r="M43" s="85"/>
      <c r="N43" s="87"/>
    </row>
    <row r="44" spans="2:14" ht="23.25">
      <c r="B44" s="78"/>
      <c r="C44" s="79"/>
      <c r="D44" s="91" t="s">
        <v>449</v>
      </c>
      <c r="E44" s="79"/>
      <c r="F44" s="79"/>
      <c r="G44" s="79"/>
      <c r="H44" s="79"/>
      <c r="I44" s="79"/>
      <c r="J44" s="79"/>
      <c r="K44" s="79"/>
      <c r="L44" s="79"/>
      <c r="M44" s="79"/>
      <c r="N44" s="81"/>
    </row>
    <row r="45" spans="2:14" ht="23.25">
      <c r="B45" s="78"/>
      <c r="C45" s="79"/>
      <c r="D45" s="91" t="s">
        <v>450</v>
      </c>
      <c r="E45" s="79"/>
      <c r="F45" s="79"/>
      <c r="G45" s="79"/>
      <c r="H45" s="79"/>
      <c r="I45" s="79"/>
      <c r="J45" s="79"/>
      <c r="K45" s="79"/>
      <c r="L45" s="79"/>
      <c r="M45" s="79"/>
      <c r="N45" s="81"/>
    </row>
    <row r="46" spans="2:14" ht="23.25">
      <c r="B46" s="78"/>
      <c r="C46" s="79"/>
      <c r="D46" s="91" t="s">
        <v>451</v>
      </c>
      <c r="E46" s="79"/>
      <c r="F46" s="79"/>
      <c r="G46" s="79"/>
      <c r="H46" s="79"/>
      <c r="I46" s="79"/>
      <c r="J46" s="79"/>
      <c r="K46" s="79"/>
      <c r="L46" s="79"/>
      <c r="M46" s="79"/>
      <c r="N46" s="81"/>
    </row>
    <row r="47" spans="2:14" ht="23.25">
      <c r="B47" s="90"/>
      <c r="C47" s="80"/>
      <c r="D47" s="91"/>
      <c r="E47" s="79"/>
      <c r="F47" s="79"/>
      <c r="G47" s="79"/>
      <c r="H47" s="79"/>
      <c r="I47" s="79"/>
      <c r="J47" s="79"/>
      <c r="K47" s="79"/>
      <c r="L47" s="79"/>
      <c r="M47" s="79"/>
      <c r="N47" s="81"/>
    </row>
    <row r="48" spans="2:14" ht="23.25">
      <c r="B48" s="78"/>
      <c r="C48" s="79"/>
      <c r="D48" s="91" t="s">
        <v>452</v>
      </c>
      <c r="E48" s="79"/>
      <c r="F48" s="79"/>
      <c r="G48" s="79"/>
      <c r="H48" s="79"/>
      <c r="I48" s="79"/>
      <c r="J48" s="79"/>
      <c r="K48" s="79"/>
      <c r="L48" s="79"/>
      <c r="M48" s="79"/>
      <c r="N48" s="81"/>
    </row>
    <row r="49" spans="2:14" ht="23.25">
      <c r="B49" s="90"/>
      <c r="C49" s="80"/>
      <c r="D49" s="93"/>
      <c r="E49" s="85"/>
      <c r="F49" s="85"/>
      <c r="G49" s="85"/>
      <c r="H49" s="85"/>
      <c r="I49" s="85"/>
      <c r="J49" s="85"/>
      <c r="K49" s="85"/>
      <c r="L49" s="85"/>
      <c r="M49" s="85"/>
      <c r="N49" s="87"/>
    </row>
    <row r="50" spans="2:14" ht="23.25">
      <c r="B50" s="78"/>
      <c r="C50" s="79"/>
      <c r="D50" s="91" t="s">
        <v>453</v>
      </c>
      <c r="E50" s="80"/>
      <c r="F50" s="80"/>
      <c r="G50" s="80"/>
      <c r="H50" s="80"/>
      <c r="I50" s="79"/>
      <c r="J50" s="80"/>
      <c r="K50" s="80"/>
      <c r="L50" s="80"/>
      <c r="M50" s="80"/>
      <c r="N50" s="81"/>
    </row>
    <row r="51" spans="2:14" ht="23.25">
      <c r="B51" s="78"/>
      <c r="C51" s="79"/>
      <c r="D51" s="91" t="s">
        <v>454</v>
      </c>
      <c r="E51" s="80"/>
      <c r="F51" s="80"/>
      <c r="G51" s="80"/>
      <c r="H51" s="80"/>
      <c r="I51" s="79"/>
      <c r="J51" s="80"/>
      <c r="K51" s="80"/>
      <c r="L51" s="80"/>
      <c r="M51" s="80"/>
      <c r="N51" s="81"/>
    </row>
    <row r="52" spans="2:14" ht="23.25">
      <c r="B52" s="78"/>
      <c r="C52" s="79"/>
      <c r="D52" s="91" t="s">
        <v>455</v>
      </c>
      <c r="E52" s="80"/>
      <c r="F52" s="80"/>
      <c r="G52" s="80"/>
      <c r="H52" s="80"/>
      <c r="I52" s="79"/>
      <c r="J52" s="80"/>
      <c r="K52" s="80"/>
      <c r="L52" s="80"/>
      <c r="M52" s="80"/>
      <c r="N52" s="81"/>
    </row>
    <row r="53" spans="2:14" ht="23.25">
      <c r="B53" s="78"/>
      <c r="C53" s="79"/>
      <c r="D53" s="91" t="s">
        <v>456</v>
      </c>
      <c r="E53" s="80"/>
      <c r="F53" s="80"/>
      <c r="G53" s="80"/>
      <c r="H53" s="80"/>
      <c r="I53" s="79"/>
      <c r="J53" s="80"/>
      <c r="K53" s="80"/>
      <c r="L53" s="80"/>
      <c r="M53" s="80"/>
      <c r="N53" s="81"/>
    </row>
    <row r="54" spans="2:14" ht="18">
      <c r="B54" s="78"/>
      <c r="C54" s="79"/>
      <c r="D54" s="94"/>
      <c r="E54" s="80"/>
      <c r="F54" s="80"/>
      <c r="G54" s="80"/>
      <c r="H54" s="80"/>
      <c r="I54" s="80"/>
      <c r="J54" s="80"/>
      <c r="K54" s="80"/>
      <c r="L54" s="80"/>
      <c r="M54" s="80"/>
      <c r="N54" s="81"/>
    </row>
    <row r="55" spans="2:14" ht="15.75" thickBot="1">
      <c r="B55" s="95"/>
      <c r="C55" s="96"/>
      <c r="D55" s="96"/>
      <c r="E55" s="96"/>
      <c r="F55" s="96"/>
      <c r="G55" s="96"/>
      <c r="H55" s="96"/>
      <c r="I55" s="96"/>
      <c r="J55" s="96"/>
      <c r="K55" s="96"/>
      <c r="L55" s="96"/>
      <c r="M55" s="96"/>
      <c r="N55" s="97"/>
    </row>
    <row r="56" spans="2:14" ht="18">
      <c r="B56" s="98" t="s">
        <v>457</v>
      </c>
      <c r="C56" s="99"/>
      <c r="D56" s="100"/>
      <c r="E56" s="100"/>
      <c r="F56" s="100"/>
      <c r="G56" s="100"/>
      <c r="H56" s="100"/>
      <c r="I56" s="100"/>
      <c r="J56" s="100"/>
      <c r="K56" s="100"/>
      <c r="L56" s="100"/>
      <c r="M56" s="100"/>
      <c r="N56" s="100"/>
    </row>
  </sheetData>
  <pageMargins left="0.24" right="0.24" top="0.53" bottom="0.3" header="0" footer="0"/>
  <pageSetup scale="63" orientation="portrait" r:id="rId1"/>
  <headerFooter alignWithMargins="0"/>
</worksheet>
</file>

<file path=xl/worksheets/sheet10.xml><?xml version="1.0" encoding="utf-8"?>
<worksheet xmlns="http://schemas.openxmlformats.org/spreadsheetml/2006/main" xmlns:r="http://schemas.openxmlformats.org/officeDocument/2006/relationships">
  <sheetPr>
    <tabColor rgb="FF00B050"/>
  </sheetPr>
  <dimension ref="A1:V148"/>
  <sheetViews>
    <sheetView tabSelected="1" view="pageBreakPreview" zoomScale="60" zoomScaleNormal="80" workbookViewId="0">
      <selection activeCell="H19" sqref="H19"/>
    </sheetView>
  </sheetViews>
  <sheetFormatPr defaultRowHeight="12.75"/>
  <cols>
    <col min="1" max="1" width="17.88671875" style="218" customWidth="1"/>
    <col min="2" max="3" width="8.88671875" style="218"/>
    <col min="4" max="5" width="7.109375" style="218" customWidth="1"/>
    <col min="6" max="6" width="14.33203125" style="218" customWidth="1"/>
    <col min="7" max="7" width="15.33203125" style="218" bestFit="1" customWidth="1"/>
    <col min="8" max="8" width="17.5546875" style="218" customWidth="1"/>
    <col min="9" max="9" width="4.6640625" style="218" customWidth="1"/>
    <col min="10" max="10" width="13.21875" style="218" customWidth="1"/>
    <col min="11" max="11" width="16.77734375" style="218" bestFit="1" customWidth="1"/>
    <col min="12" max="12" width="17.33203125" style="218" bestFit="1" customWidth="1"/>
    <col min="13" max="13" width="15" style="289" customWidth="1"/>
    <col min="14" max="14" width="14" style="218" bestFit="1" customWidth="1"/>
    <col min="15" max="15" width="11" style="218" bestFit="1" customWidth="1"/>
    <col min="16" max="256" width="8.88671875" style="218"/>
    <col min="257" max="257" width="17.88671875" style="218" customWidth="1"/>
    <col min="258" max="259" width="8.88671875" style="218"/>
    <col min="260" max="261" width="7.109375" style="218" customWidth="1"/>
    <col min="262" max="262" width="11.5546875" style="218" customWidth="1"/>
    <col min="263" max="263" width="14" style="218" customWidth="1"/>
    <col min="264" max="264" width="15.33203125" style="218" customWidth="1"/>
    <col min="265" max="265" width="4.6640625" style="218" customWidth="1"/>
    <col min="266" max="266" width="13.21875" style="218" customWidth="1"/>
    <col min="267" max="267" width="14.21875" style="218" customWidth="1"/>
    <col min="268" max="268" width="15.33203125" style="218" customWidth="1"/>
    <col min="269" max="269" width="15" style="218" customWidth="1"/>
    <col min="270" max="270" width="14" style="218" bestFit="1" customWidth="1"/>
    <col min="271" max="271" width="11" style="218" bestFit="1" customWidth="1"/>
    <col min="272" max="512" width="8.88671875" style="218"/>
    <col min="513" max="513" width="17.88671875" style="218" customWidth="1"/>
    <col min="514" max="515" width="8.88671875" style="218"/>
    <col min="516" max="517" width="7.109375" style="218" customWidth="1"/>
    <col min="518" max="518" width="11.5546875" style="218" customWidth="1"/>
    <col min="519" max="519" width="14" style="218" customWidth="1"/>
    <col min="520" max="520" width="15.33203125" style="218" customWidth="1"/>
    <col min="521" max="521" width="4.6640625" style="218" customWidth="1"/>
    <col min="522" max="522" width="13.21875" style="218" customWidth="1"/>
    <col min="523" max="523" width="14.21875" style="218" customWidth="1"/>
    <col min="524" max="524" width="15.33203125" style="218" customWidth="1"/>
    <col min="525" max="525" width="15" style="218" customWidth="1"/>
    <col min="526" max="526" width="14" style="218" bestFit="1" customWidth="1"/>
    <col min="527" max="527" width="11" style="218" bestFit="1" customWidth="1"/>
    <col min="528" max="768" width="8.88671875" style="218"/>
    <col min="769" max="769" width="17.88671875" style="218" customWidth="1"/>
    <col min="770" max="771" width="8.88671875" style="218"/>
    <col min="772" max="773" width="7.109375" style="218" customWidth="1"/>
    <col min="774" max="774" width="11.5546875" style="218" customWidth="1"/>
    <col min="775" max="775" width="14" style="218" customWidth="1"/>
    <col min="776" max="776" width="15.33203125" style="218" customWidth="1"/>
    <col min="777" max="777" width="4.6640625" style="218" customWidth="1"/>
    <col min="778" max="778" width="13.21875" style="218" customWidth="1"/>
    <col min="779" max="779" width="14.21875" style="218" customWidth="1"/>
    <col min="780" max="780" width="15.33203125" style="218" customWidth="1"/>
    <col min="781" max="781" width="15" style="218" customWidth="1"/>
    <col min="782" max="782" width="14" style="218" bestFit="1" customWidth="1"/>
    <col min="783" max="783" width="11" style="218" bestFit="1" customWidth="1"/>
    <col min="784" max="1024" width="8.88671875" style="218"/>
    <col min="1025" max="1025" width="17.88671875" style="218" customWidth="1"/>
    <col min="1026" max="1027" width="8.88671875" style="218"/>
    <col min="1028" max="1029" width="7.109375" style="218" customWidth="1"/>
    <col min="1030" max="1030" width="11.5546875" style="218" customWidth="1"/>
    <col min="1031" max="1031" width="14" style="218" customWidth="1"/>
    <col min="1032" max="1032" width="15.33203125" style="218" customWidth="1"/>
    <col min="1033" max="1033" width="4.6640625" style="218" customWidth="1"/>
    <col min="1034" max="1034" width="13.21875" style="218" customWidth="1"/>
    <col min="1035" max="1035" width="14.21875" style="218" customWidth="1"/>
    <col min="1036" max="1036" width="15.33203125" style="218" customWidth="1"/>
    <col min="1037" max="1037" width="15" style="218" customWidth="1"/>
    <col min="1038" max="1038" width="14" style="218" bestFit="1" customWidth="1"/>
    <col min="1039" max="1039" width="11" style="218" bestFit="1" customWidth="1"/>
    <col min="1040" max="1280" width="8.88671875" style="218"/>
    <col min="1281" max="1281" width="17.88671875" style="218" customWidth="1"/>
    <col min="1282" max="1283" width="8.88671875" style="218"/>
    <col min="1284" max="1285" width="7.109375" style="218" customWidth="1"/>
    <col min="1286" max="1286" width="11.5546875" style="218" customWidth="1"/>
    <col min="1287" max="1287" width="14" style="218" customWidth="1"/>
    <col min="1288" max="1288" width="15.33203125" style="218" customWidth="1"/>
    <col min="1289" max="1289" width="4.6640625" style="218" customWidth="1"/>
    <col min="1290" max="1290" width="13.21875" style="218" customWidth="1"/>
    <col min="1291" max="1291" width="14.21875" style="218" customWidth="1"/>
    <col min="1292" max="1292" width="15.33203125" style="218" customWidth="1"/>
    <col min="1293" max="1293" width="15" style="218" customWidth="1"/>
    <col min="1294" max="1294" width="14" style="218" bestFit="1" customWidth="1"/>
    <col min="1295" max="1295" width="11" style="218" bestFit="1" customWidth="1"/>
    <col min="1296" max="1536" width="8.88671875" style="218"/>
    <col min="1537" max="1537" width="17.88671875" style="218" customWidth="1"/>
    <col min="1538" max="1539" width="8.88671875" style="218"/>
    <col min="1540" max="1541" width="7.109375" style="218" customWidth="1"/>
    <col min="1542" max="1542" width="11.5546875" style="218" customWidth="1"/>
    <col min="1543" max="1543" width="14" style="218" customWidth="1"/>
    <col min="1544" max="1544" width="15.33203125" style="218" customWidth="1"/>
    <col min="1545" max="1545" width="4.6640625" style="218" customWidth="1"/>
    <col min="1546" max="1546" width="13.21875" style="218" customWidth="1"/>
    <col min="1547" max="1547" width="14.21875" style="218" customWidth="1"/>
    <col min="1548" max="1548" width="15.33203125" style="218" customWidth="1"/>
    <col min="1549" max="1549" width="15" style="218" customWidth="1"/>
    <col min="1550" max="1550" width="14" style="218" bestFit="1" customWidth="1"/>
    <col min="1551" max="1551" width="11" style="218" bestFit="1" customWidth="1"/>
    <col min="1552" max="1792" width="8.88671875" style="218"/>
    <col min="1793" max="1793" width="17.88671875" style="218" customWidth="1"/>
    <col min="1794" max="1795" width="8.88671875" style="218"/>
    <col min="1796" max="1797" width="7.109375" style="218" customWidth="1"/>
    <col min="1798" max="1798" width="11.5546875" style="218" customWidth="1"/>
    <col min="1799" max="1799" width="14" style="218" customWidth="1"/>
    <col min="1800" max="1800" width="15.33203125" style="218" customWidth="1"/>
    <col min="1801" max="1801" width="4.6640625" style="218" customWidth="1"/>
    <col min="1802" max="1802" width="13.21875" style="218" customWidth="1"/>
    <col min="1803" max="1803" width="14.21875" style="218" customWidth="1"/>
    <col min="1804" max="1804" width="15.33203125" style="218" customWidth="1"/>
    <col min="1805" max="1805" width="15" style="218" customWidth="1"/>
    <col min="1806" max="1806" width="14" style="218" bestFit="1" customWidth="1"/>
    <col min="1807" max="1807" width="11" style="218" bestFit="1" customWidth="1"/>
    <col min="1808" max="2048" width="8.88671875" style="218"/>
    <col min="2049" max="2049" width="17.88671875" style="218" customWidth="1"/>
    <col min="2050" max="2051" width="8.88671875" style="218"/>
    <col min="2052" max="2053" width="7.109375" style="218" customWidth="1"/>
    <col min="2054" max="2054" width="11.5546875" style="218" customWidth="1"/>
    <col min="2055" max="2055" width="14" style="218" customWidth="1"/>
    <col min="2056" max="2056" width="15.33203125" style="218" customWidth="1"/>
    <col min="2057" max="2057" width="4.6640625" style="218" customWidth="1"/>
    <col min="2058" max="2058" width="13.21875" style="218" customWidth="1"/>
    <col min="2059" max="2059" width="14.21875" style="218" customWidth="1"/>
    <col min="2060" max="2060" width="15.33203125" style="218" customWidth="1"/>
    <col min="2061" max="2061" width="15" style="218" customWidth="1"/>
    <col min="2062" max="2062" width="14" style="218" bestFit="1" customWidth="1"/>
    <col min="2063" max="2063" width="11" style="218" bestFit="1" customWidth="1"/>
    <col min="2064" max="2304" width="8.88671875" style="218"/>
    <col min="2305" max="2305" width="17.88671875" style="218" customWidth="1"/>
    <col min="2306" max="2307" width="8.88671875" style="218"/>
    <col min="2308" max="2309" width="7.109375" style="218" customWidth="1"/>
    <col min="2310" max="2310" width="11.5546875" style="218" customWidth="1"/>
    <col min="2311" max="2311" width="14" style="218" customWidth="1"/>
    <col min="2312" max="2312" width="15.33203125" style="218" customWidth="1"/>
    <col min="2313" max="2313" width="4.6640625" style="218" customWidth="1"/>
    <col min="2314" max="2314" width="13.21875" style="218" customWidth="1"/>
    <col min="2315" max="2315" width="14.21875" style="218" customWidth="1"/>
    <col min="2316" max="2316" width="15.33203125" style="218" customWidth="1"/>
    <col min="2317" max="2317" width="15" style="218" customWidth="1"/>
    <col min="2318" max="2318" width="14" style="218" bestFit="1" customWidth="1"/>
    <col min="2319" max="2319" width="11" style="218" bestFit="1" customWidth="1"/>
    <col min="2320" max="2560" width="8.88671875" style="218"/>
    <col min="2561" max="2561" width="17.88671875" style="218" customWidth="1"/>
    <col min="2562" max="2563" width="8.88671875" style="218"/>
    <col min="2564" max="2565" width="7.109375" style="218" customWidth="1"/>
    <col min="2566" max="2566" width="11.5546875" style="218" customWidth="1"/>
    <col min="2567" max="2567" width="14" style="218" customWidth="1"/>
    <col min="2568" max="2568" width="15.33203125" style="218" customWidth="1"/>
    <col min="2569" max="2569" width="4.6640625" style="218" customWidth="1"/>
    <col min="2570" max="2570" width="13.21875" style="218" customWidth="1"/>
    <col min="2571" max="2571" width="14.21875" style="218" customWidth="1"/>
    <col min="2572" max="2572" width="15.33203125" style="218" customWidth="1"/>
    <col min="2573" max="2573" width="15" style="218" customWidth="1"/>
    <col min="2574" max="2574" width="14" style="218" bestFit="1" customWidth="1"/>
    <col min="2575" max="2575" width="11" style="218" bestFit="1" customWidth="1"/>
    <col min="2576" max="2816" width="8.88671875" style="218"/>
    <col min="2817" max="2817" width="17.88671875" style="218" customWidth="1"/>
    <col min="2818" max="2819" width="8.88671875" style="218"/>
    <col min="2820" max="2821" width="7.109375" style="218" customWidth="1"/>
    <col min="2822" max="2822" width="11.5546875" style="218" customWidth="1"/>
    <col min="2823" max="2823" width="14" style="218" customWidth="1"/>
    <col min="2824" max="2824" width="15.33203125" style="218" customWidth="1"/>
    <col min="2825" max="2825" width="4.6640625" style="218" customWidth="1"/>
    <col min="2826" max="2826" width="13.21875" style="218" customWidth="1"/>
    <col min="2827" max="2827" width="14.21875" style="218" customWidth="1"/>
    <col min="2828" max="2828" width="15.33203125" style="218" customWidth="1"/>
    <col min="2829" max="2829" width="15" style="218" customWidth="1"/>
    <col min="2830" max="2830" width="14" style="218" bestFit="1" customWidth="1"/>
    <col min="2831" max="2831" width="11" style="218" bestFit="1" customWidth="1"/>
    <col min="2832" max="3072" width="8.88671875" style="218"/>
    <col min="3073" max="3073" width="17.88671875" style="218" customWidth="1"/>
    <col min="3074" max="3075" width="8.88671875" style="218"/>
    <col min="3076" max="3077" width="7.109375" style="218" customWidth="1"/>
    <col min="3078" max="3078" width="11.5546875" style="218" customWidth="1"/>
    <col min="3079" max="3079" width="14" style="218" customWidth="1"/>
    <col min="3080" max="3080" width="15.33203125" style="218" customWidth="1"/>
    <col min="3081" max="3081" width="4.6640625" style="218" customWidth="1"/>
    <col min="3082" max="3082" width="13.21875" style="218" customWidth="1"/>
    <col min="3083" max="3083" width="14.21875" style="218" customWidth="1"/>
    <col min="3084" max="3084" width="15.33203125" style="218" customWidth="1"/>
    <col min="3085" max="3085" width="15" style="218" customWidth="1"/>
    <col min="3086" max="3086" width="14" style="218" bestFit="1" customWidth="1"/>
    <col min="3087" max="3087" width="11" style="218" bestFit="1" customWidth="1"/>
    <col min="3088" max="3328" width="8.88671875" style="218"/>
    <col min="3329" max="3329" width="17.88671875" style="218" customWidth="1"/>
    <col min="3330" max="3331" width="8.88671875" style="218"/>
    <col min="3332" max="3333" width="7.109375" style="218" customWidth="1"/>
    <col min="3334" max="3334" width="11.5546875" style="218" customWidth="1"/>
    <col min="3335" max="3335" width="14" style="218" customWidth="1"/>
    <col min="3336" max="3336" width="15.33203125" style="218" customWidth="1"/>
    <col min="3337" max="3337" width="4.6640625" style="218" customWidth="1"/>
    <col min="3338" max="3338" width="13.21875" style="218" customWidth="1"/>
    <col min="3339" max="3339" width="14.21875" style="218" customWidth="1"/>
    <col min="3340" max="3340" width="15.33203125" style="218" customWidth="1"/>
    <col min="3341" max="3341" width="15" style="218" customWidth="1"/>
    <col min="3342" max="3342" width="14" style="218" bestFit="1" customWidth="1"/>
    <col min="3343" max="3343" width="11" style="218" bestFit="1" customWidth="1"/>
    <col min="3344" max="3584" width="8.88671875" style="218"/>
    <col min="3585" max="3585" width="17.88671875" style="218" customWidth="1"/>
    <col min="3586" max="3587" width="8.88671875" style="218"/>
    <col min="3588" max="3589" width="7.109375" style="218" customWidth="1"/>
    <col min="3590" max="3590" width="11.5546875" style="218" customWidth="1"/>
    <col min="3591" max="3591" width="14" style="218" customWidth="1"/>
    <col min="3592" max="3592" width="15.33203125" style="218" customWidth="1"/>
    <col min="3593" max="3593" width="4.6640625" style="218" customWidth="1"/>
    <col min="3594" max="3594" width="13.21875" style="218" customWidth="1"/>
    <col min="3595" max="3595" width="14.21875" style="218" customWidth="1"/>
    <col min="3596" max="3596" width="15.33203125" style="218" customWidth="1"/>
    <col min="3597" max="3597" width="15" style="218" customWidth="1"/>
    <col min="3598" max="3598" width="14" style="218" bestFit="1" customWidth="1"/>
    <col min="3599" max="3599" width="11" style="218" bestFit="1" customWidth="1"/>
    <col min="3600" max="3840" width="8.88671875" style="218"/>
    <col min="3841" max="3841" width="17.88671875" style="218" customWidth="1"/>
    <col min="3842" max="3843" width="8.88671875" style="218"/>
    <col min="3844" max="3845" width="7.109375" style="218" customWidth="1"/>
    <col min="3846" max="3846" width="11.5546875" style="218" customWidth="1"/>
    <col min="3847" max="3847" width="14" style="218" customWidth="1"/>
    <col min="3848" max="3848" width="15.33203125" style="218" customWidth="1"/>
    <col min="3849" max="3849" width="4.6640625" style="218" customWidth="1"/>
    <col min="3850" max="3850" width="13.21875" style="218" customWidth="1"/>
    <col min="3851" max="3851" width="14.21875" style="218" customWidth="1"/>
    <col min="3852" max="3852" width="15.33203125" style="218" customWidth="1"/>
    <col min="3853" max="3853" width="15" style="218" customWidth="1"/>
    <col min="3854" max="3854" width="14" style="218" bestFit="1" customWidth="1"/>
    <col min="3855" max="3855" width="11" style="218" bestFit="1" customWidth="1"/>
    <col min="3856" max="4096" width="8.88671875" style="218"/>
    <col min="4097" max="4097" width="17.88671875" style="218" customWidth="1"/>
    <col min="4098" max="4099" width="8.88671875" style="218"/>
    <col min="4100" max="4101" width="7.109375" style="218" customWidth="1"/>
    <col min="4102" max="4102" width="11.5546875" style="218" customWidth="1"/>
    <col min="4103" max="4103" width="14" style="218" customWidth="1"/>
    <col min="4104" max="4104" width="15.33203125" style="218" customWidth="1"/>
    <col min="4105" max="4105" width="4.6640625" style="218" customWidth="1"/>
    <col min="4106" max="4106" width="13.21875" style="218" customWidth="1"/>
    <col min="4107" max="4107" width="14.21875" style="218" customWidth="1"/>
    <col min="4108" max="4108" width="15.33203125" style="218" customWidth="1"/>
    <col min="4109" max="4109" width="15" style="218" customWidth="1"/>
    <col min="4110" max="4110" width="14" style="218" bestFit="1" customWidth="1"/>
    <col min="4111" max="4111" width="11" style="218" bestFit="1" customWidth="1"/>
    <col min="4112" max="4352" width="8.88671875" style="218"/>
    <col min="4353" max="4353" width="17.88671875" style="218" customWidth="1"/>
    <col min="4354" max="4355" width="8.88671875" style="218"/>
    <col min="4356" max="4357" width="7.109375" style="218" customWidth="1"/>
    <col min="4358" max="4358" width="11.5546875" style="218" customWidth="1"/>
    <col min="4359" max="4359" width="14" style="218" customWidth="1"/>
    <col min="4360" max="4360" width="15.33203125" style="218" customWidth="1"/>
    <col min="4361" max="4361" width="4.6640625" style="218" customWidth="1"/>
    <col min="4362" max="4362" width="13.21875" style="218" customWidth="1"/>
    <col min="4363" max="4363" width="14.21875" style="218" customWidth="1"/>
    <col min="4364" max="4364" width="15.33203125" style="218" customWidth="1"/>
    <col min="4365" max="4365" width="15" style="218" customWidth="1"/>
    <col min="4366" max="4366" width="14" style="218" bestFit="1" customWidth="1"/>
    <col min="4367" max="4367" width="11" style="218" bestFit="1" customWidth="1"/>
    <col min="4368" max="4608" width="8.88671875" style="218"/>
    <col min="4609" max="4609" width="17.88671875" style="218" customWidth="1"/>
    <col min="4610" max="4611" width="8.88671875" style="218"/>
    <col min="4612" max="4613" width="7.109375" style="218" customWidth="1"/>
    <col min="4614" max="4614" width="11.5546875" style="218" customWidth="1"/>
    <col min="4615" max="4615" width="14" style="218" customWidth="1"/>
    <col min="4616" max="4616" width="15.33203125" style="218" customWidth="1"/>
    <col min="4617" max="4617" width="4.6640625" style="218" customWidth="1"/>
    <col min="4618" max="4618" width="13.21875" style="218" customWidth="1"/>
    <col min="4619" max="4619" width="14.21875" style="218" customWidth="1"/>
    <col min="4620" max="4620" width="15.33203125" style="218" customWidth="1"/>
    <col min="4621" max="4621" width="15" style="218" customWidth="1"/>
    <col min="4622" max="4622" width="14" style="218" bestFit="1" customWidth="1"/>
    <col min="4623" max="4623" width="11" style="218" bestFit="1" customWidth="1"/>
    <col min="4624" max="4864" width="8.88671875" style="218"/>
    <col min="4865" max="4865" width="17.88671875" style="218" customWidth="1"/>
    <col min="4866" max="4867" width="8.88671875" style="218"/>
    <col min="4868" max="4869" width="7.109375" style="218" customWidth="1"/>
    <col min="4870" max="4870" width="11.5546875" style="218" customWidth="1"/>
    <col min="4871" max="4871" width="14" style="218" customWidth="1"/>
    <col min="4872" max="4872" width="15.33203125" style="218" customWidth="1"/>
    <col min="4873" max="4873" width="4.6640625" style="218" customWidth="1"/>
    <col min="4874" max="4874" width="13.21875" style="218" customWidth="1"/>
    <col min="4875" max="4875" width="14.21875" style="218" customWidth="1"/>
    <col min="4876" max="4876" width="15.33203125" style="218" customWidth="1"/>
    <col min="4877" max="4877" width="15" style="218" customWidth="1"/>
    <col min="4878" max="4878" width="14" style="218" bestFit="1" customWidth="1"/>
    <col min="4879" max="4879" width="11" style="218" bestFit="1" customWidth="1"/>
    <col min="4880" max="5120" width="8.88671875" style="218"/>
    <col min="5121" max="5121" width="17.88671875" style="218" customWidth="1"/>
    <col min="5122" max="5123" width="8.88671875" style="218"/>
    <col min="5124" max="5125" width="7.109375" style="218" customWidth="1"/>
    <col min="5126" max="5126" width="11.5546875" style="218" customWidth="1"/>
    <col min="5127" max="5127" width="14" style="218" customWidth="1"/>
    <col min="5128" max="5128" width="15.33203125" style="218" customWidth="1"/>
    <col min="5129" max="5129" width="4.6640625" style="218" customWidth="1"/>
    <col min="5130" max="5130" width="13.21875" style="218" customWidth="1"/>
    <col min="5131" max="5131" width="14.21875" style="218" customWidth="1"/>
    <col min="5132" max="5132" width="15.33203125" style="218" customWidth="1"/>
    <col min="5133" max="5133" width="15" style="218" customWidth="1"/>
    <col min="5134" max="5134" width="14" style="218" bestFit="1" customWidth="1"/>
    <col min="5135" max="5135" width="11" style="218" bestFit="1" customWidth="1"/>
    <col min="5136" max="5376" width="8.88671875" style="218"/>
    <col min="5377" max="5377" width="17.88671875" style="218" customWidth="1"/>
    <col min="5378" max="5379" width="8.88671875" style="218"/>
    <col min="5380" max="5381" width="7.109375" style="218" customWidth="1"/>
    <col min="5382" max="5382" width="11.5546875" style="218" customWidth="1"/>
    <col min="5383" max="5383" width="14" style="218" customWidth="1"/>
    <col min="5384" max="5384" width="15.33203125" style="218" customWidth="1"/>
    <col min="5385" max="5385" width="4.6640625" style="218" customWidth="1"/>
    <col min="5386" max="5386" width="13.21875" style="218" customWidth="1"/>
    <col min="5387" max="5387" width="14.21875" style="218" customWidth="1"/>
    <col min="5388" max="5388" width="15.33203125" style="218" customWidth="1"/>
    <col min="5389" max="5389" width="15" style="218" customWidth="1"/>
    <col min="5390" max="5390" width="14" style="218" bestFit="1" customWidth="1"/>
    <col min="5391" max="5391" width="11" style="218" bestFit="1" customWidth="1"/>
    <col min="5392" max="5632" width="8.88671875" style="218"/>
    <col min="5633" max="5633" width="17.88671875" style="218" customWidth="1"/>
    <col min="5634" max="5635" width="8.88671875" style="218"/>
    <col min="5636" max="5637" width="7.109375" style="218" customWidth="1"/>
    <col min="5638" max="5638" width="11.5546875" style="218" customWidth="1"/>
    <col min="5639" max="5639" width="14" style="218" customWidth="1"/>
    <col min="5640" max="5640" width="15.33203125" style="218" customWidth="1"/>
    <col min="5641" max="5641" width="4.6640625" style="218" customWidth="1"/>
    <col min="5642" max="5642" width="13.21875" style="218" customWidth="1"/>
    <col min="5643" max="5643" width="14.21875" style="218" customWidth="1"/>
    <col min="5644" max="5644" width="15.33203125" style="218" customWidth="1"/>
    <col min="5645" max="5645" width="15" style="218" customWidth="1"/>
    <col min="5646" max="5646" width="14" style="218" bestFit="1" customWidth="1"/>
    <col min="5647" max="5647" width="11" style="218" bestFit="1" customWidth="1"/>
    <col min="5648" max="5888" width="8.88671875" style="218"/>
    <col min="5889" max="5889" width="17.88671875" style="218" customWidth="1"/>
    <col min="5890" max="5891" width="8.88671875" style="218"/>
    <col min="5892" max="5893" width="7.109375" style="218" customWidth="1"/>
    <col min="5894" max="5894" width="11.5546875" style="218" customWidth="1"/>
    <col min="5895" max="5895" width="14" style="218" customWidth="1"/>
    <col min="5896" max="5896" width="15.33203125" style="218" customWidth="1"/>
    <col min="5897" max="5897" width="4.6640625" style="218" customWidth="1"/>
    <col min="5898" max="5898" width="13.21875" style="218" customWidth="1"/>
    <col min="5899" max="5899" width="14.21875" style="218" customWidth="1"/>
    <col min="5900" max="5900" width="15.33203125" style="218" customWidth="1"/>
    <col min="5901" max="5901" width="15" style="218" customWidth="1"/>
    <col min="5902" max="5902" width="14" style="218" bestFit="1" customWidth="1"/>
    <col min="5903" max="5903" width="11" style="218" bestFit="1" customWidth="1"/>
    <col min="5904" max="6144" width="8.88671875" style="218"/>
    <col min="6145" max="6145" width="17.88671875" style="218" customWidth="1"/>
    <col min="6146" max="6147" width="8.88671875" style="218"/>
    <col min="6148" max="6149" width="7.109375" style="218" customWidth="1"/>
    <col min="6150" max="6150" width="11.5546875" style="218" customWidth="1"/>
    <col min="6151" max="6151" width="14" style="218" customWidth="1"/>
    <col min="6152" max="6152" width="15.33203125" style="218" customWidth="1"/>
    <col min="6153" max="6153" width="4.6640625" style="218" customWidth="1"/>
    <col min="6154" max="6154" width="13.21875" style="218" customWidth="1"/>
    <col min="6155" max="6155" width="14.21875" style="218" customWidth="1"/>
    <col min="6156" max="6156" width="15.33203125" style="218" customWidth="1"/>
    <col min="6157" max="6157" width="15" style="218" customWidth="1"/>
    <col min="6158" max="6158" width="14" style="218" bestFit="1" customWidth="1"/>
    <col min="6159" max="6159" width="11" style="218" bestFit="1" customWidth="1"/>
    <col min="6160" max="6400" width="8.88671875" style="218"/>
    <col min="6401" max="6401" width="17.88671875" style="218" customWidth="1"/>
    <col min="6402" max="6403" width="8.88671875" style="218"/>
    <col min="6404" max="6405" width="7.109375" style="218" customWidth="1"/>
    <col min="6406" max="6406" width="11.5546875" style="218" customWidth="1"/>
    <col min="6407" max="6407" width="14" style="218" customWidth="1"/>
    <col min="6408" max="6408" width="15.33203125" style="218" customWidth="1"/>
    <col min="6409" max="6409" width="4.6640625" style="218" customWidth="1"/>
    <col min="6410" max="6410" width="13.21875" style="218" customWidth="1"/>
    <col min="6411" max="6411" width="14.21875" style="218" customWidth="1"/>
    <col min="6412" max="6412" width="15.33203125" style="218" customWidth="1"/>
    <col min="6413" max="6413" width="15" style="218" customWidth="1"/>
    <col min="6414" max="6414" width="14" style="218" bestFit="1" customWidth="1"/>
    <col min="6415" max="6415" width="11" style="218" bestFit="1" customWidth="1"/>
    <col min="6416" max="6656" width="8.88671875" style="218"/>
    <col min="6657" max="6657" width="17.88671875" style="218" customWidth="1"/>
    <col min="6658" max="6659" width="8.88671875" style="218"/>
    <col min="6660" max="6661" width="7.109375" style="218" customWidth="1"/>
    <col min="6662" max="6662" width="11.5546875" style="218" customWidth="1"/>
    <col min="6663" max="6663" width="14" style="218" customWidth="1"/>
    <col min="6664" max="6664" width="15.33203125" style="218" customWidth="1"/>
    <col min="6665" max="6665" width="4.6640625" style="218" customWidth="1"/>
    <col min="6666" max="6666" width="13.21875" style="218" customWidth="1"/>
    <col min="6667" max="6667" width="14.21875" style="218" customWidth="1"/>
    <col min="6668" max="6668" width="15.33203125" style="218" customWidth="1"/>
    <col min="6669" max="6669" width="15" style="218" customWidth="1"/>
    <col min="6670" max="6670" width="14" style="218" bestFit="1" customWidth="1"/>
    <col min="6671" max="6671" width="11" style="218" bestFit="1" customWidth="1"/>
    <col min="6672" max="6912" width="8.88671875" style="218"/>
    <col min="6913" max="6913" width="17.88671875" style="218" customWidth="1"/>
    <col min="6914" max="6915" width="8.88671875" style="218"/>
    <col min="6916" max="6917" width="7.109375" style="218" customWidth="1"/>
    <col min="6918" max="6918" width="11.5546875" style="218" customWidth="1"/>
    <col min="6919" max="6919" width="14" style="218" customWidth="1"/>
    <col min="6920" max="6920" width="15.33203125" style="218" customWidth="1"/>
    <col min="6921" max="6921" width="4.6640625" style="218" customWidth="1"/>
    <col min="6922" max="6922" width="13.21875" style="218" customWidth="1"/>
    <col min="6923" max="6923" width="14.21875" style="218" customWidth="1"/>
    <col min="6924" max="6924" width="15.33203125" style="218" customWidth="1"/>
    <col min="6925" max="6925" width="15" style="218" customWidth="1"/>
    <col min="6926" max="6926" width="14" style="218" bestFit="1" customWidth="1"/>
    <col min="6927" max="6927" width="11" style="218" bestFit="1" customWidth="1"/>
    <col min="6928" max="7168" width="8.88671875" style="218"/>
    <col min="7169" max="7169" width="17.88671875" style="218" customWidth="1"/>
    <col min="7170" max="7171" width="8.88671875" style="218"/>
    <col min="7172" max="7173" width="7.109375" style="218" customWidth="1"/>
    <col min="7174" max="7174" width="11.5546875" style="218" customWidth="1"/>
    <col min="7175" max="7175" width="14" style="218" customWidth="1"/>
    <col min="7176" max="7176" width="15.33203125" style="218" customWidth="1"/>
    <col min="7177" max="7177" width="4.6640625" style="218" customWidth="1"/>
    <col min="7178" max="7178" width="13.21875" style="218" customWidth="1"/>
    <col min="7179" max="7179" width="14.21875" style="218" customWidth="1"/>
    <col min="7180" max="7180" width="15.33203125" style="218" customWidth="1"/>
    <col min="7181" max="7181" width="15" style="218" customWidth="1"/>
    <col min="7182" max="7182" width="14" style="218" bestFit="1" customWidth="1"/>
    <col min="7183" max="7183" width="11" style="218" bestFit="1" customWidth="1"/>
    <col min="7184" max="7424" width="8.88671875" style="218"/>
    <col min="7425" max="7425" width="17.88671875" style="218" customWidth="1"/>
    <col min="7426" max="7427" width="8.88671875" style="218"/>
    <col min="7428" max="7429" width="7.109375" style="218" customWidth="1"/>
    <col min="7430" max="7430" width="11.5546875" style="218" customWidth="1"/>
    <col min="7431" max="7431" width="14" style="218" customWidth="1"/>
    <col min="7432" max="7432" width="15.33203125" style="218" customWidth="1"/>
    <col min="7433" max="7433" width="4.6640625" style="218" customWidth="1"/>
    <col min="7434" max="7434" width="13.21875" style="218" customWidth="1"/>
    <col min="7435" max="7435" width="14.21875" style="218" customWidth="1"/>
    <col min="7436" max="7436" width="15.33203125" style="218" customWidth="1"/>
    <col min="7437" max="7437" width="15" style="218" customWidth="1"/>
    <col min="7438" max="7438" width="14" style="218" bestFit="1" customWidth="1"/>
    <col min="7439" max="7439" width="11" style="218" bestFit="1" customWidth="1"/>
    <col min="7440" max="7680" width="8.88671875" style="218"/>
    <col min="7681" max="7681" width="17.88671875" style="218" customWidth="1"/>
    <col min="7682" max="7683" width="8.88671875" style="218"/>
    <col min="7684" max="7685" width="7.109375" style="218" customWidth="1"/>
    <col min="7686" max="7686" width="11.5546875" style="218" customWidth="1"/>
    <col min="7687" max="7687" width="14" style="218" customWidth="1"/>
    <col min="7688" max="7688" width="15.33203125" style="218" customWidth="1"/>
    <col min="7689" max="7689" width="4.6640625" style="218" customWidth="1"/>
    <col min="7690" max="7690" width="13.21875" style="218" customWidth="1"/>
    <col min="7691" max="7691" width="14.21875" style="218" customWidth="1"/>
    <col min="7692" max="7692" width="15.33203125" style="218" customWidth="1"/>
    <col min="7693" max="7693" width="15" style="218" customWidth="1"/>
    <col min="7694" max="7694" width="14" style="218" bestFit="1" customWidth="1"/>
    <col min="7695" max="7695" width="11" style="218" bestFit="1" customWidth="1"/>
    <col min="7696" max="7936" width="8.88671875" style="218"/>
    <col min="7937" max="7937" width="17.88671875" style="218" customWidth="1"/>
    <col min="7938" max="7939" width="8.88671875" style="218"/>
    <col min="7940" max="7941" width="7.109375" style="218" customWidth="1"/>
    <col min="7942" max="7942" width="11.5546875" style="218" customWidth="1"/>
    <col min="7943" max="7943" width="14" style="218" customWidth="1"/>
    <col min="7944" max="7944" width="15.33203125" style="218" customWidth="1"/>
    <col min="7945" max="7945" width="4.6640625" style="218" customWidth="1"/>
    <col min="7946" max="7946" width="13.21875" style="218" customWidth="1"/>
    <col min="7947" max="7947" width="14.21875" style="218" customWidth="1"/>
    <col min="7948" max="7948" width="15.33203125" style="218" customWidth="1"/>
    <col min="7949" max="7949" width="15" style="218" customWidth="1"/>
    <col min="7950" max="7950" width="14" style="218" bestFit="1" customWidth="1"/>
    <col min="7951" max="7951" width="11" style="218" bestFit="1" customWidth="1"/>
    <col min="7952" max="8192" width="8.88671875" style="218"/>
    <col min="8193" max="8193" width="17.88671875" style="218" customWidth="1"/>
    <col min="8194" max="8195" width="8.88671875" style="218"/>
    <col min="8196" max="8197" width="7.109375" style="218" customWidth="1"/>
    <col min="8198" max="8198" width="11.5546875" style="218" customWidth="1"/>
    <col min="8199" max="8199" width="14" style="218" customWidth="1"/>
    <col min="8200" max="8200" width="15.33203125" style="218" customWidth="1"/>
    <col min="8201" max="8201" width="4.6640625" style="218" customWidth="1"/>
    <col min="8202" max="8202" width="13.21875" style="218" customWidth="1"/>
    <col min="8203" max="8203" width="14.21875" style="218" customWidth="1"/>
    <col min="8204" max="8204" width="15.33203125" style="218" customWidth="1"/>
    <col min="8205" max="8205" width="15" style="218" customWidth="1"/>
    <col min="8206" max="8206" width="14" style="218" bestFit="1" customWidth="1"/>
    <col min="8207" max="8207" width="11" style="218" bestFit="1" customWidth="1"/>
    <col min="8208" max="8448" width="8.88671875" style="218"/>
    <col min="8449" max="8449" width="17.88671875" style="218" customWidth="1"/>
    <col min="8450" max="8451" width="8.88671875" style="218"/>
    <col min="8452" max="8453" width="7.109375" style="218" customWidth="1"/>
    <col min="8454" max="8454" width="11.5546875" style="218" customWidth="1"/>
    <col min="8455" max="8455" width="14" style="218" customWidth="1"/>
    <col min="8456" max="8456" width="15.33203125" style="218" customWidth="1"/>
    <col min="8457" max="8457" width="4.6640625" style="218" customWidth="1"/>
    <col min="8458" max="8458" width="13.21875" style="218" customWidth="1"/>
    <col min="8459" max="8459" width="14.21875" style="218" customWidth="1"/>
    <col min="8460" max="8460" width="15.33203125" style="218" customWidth="1"/>
    <col min="8461" max="8461" width="15" style="218" customWidth="1"/>
    <col min="8462" max="8462" width="14" style="218" bestFit="1" customWidth="1"/>
    <col min="8463" max="8463" width="11" style="218" bestFit="1" customWidth="1"/>
    <col min="8464" max="8704" width="8.88671875" style="218"/>
    <col min="8705" max="8705" width="17.88671875" style="218" customWidth="1"/>
    <col min="8706" max="8707" width="8.88671875" style="218"/>
    <col min="8708" max="8709" width="7.109375" style="218" customWidth="1"/>
    <col min="8710" max="8710" width="11.5546875" style="218" customWidth="1"/>
    <col min="8711" max="8711" width="14" style="218" customWidth="1"/>
    <col min="8712" max="8712" width="15.33203125" style="218" customWidth="1"/>
    <col min="8713" max="8713" width="4.6640625" style="218" customWidth="1"/>
    <col min="8714" max="8714" width="13.21875" style="218" customWidth="1"/>
    <col min="8715" max="8715" width="14.21875" style="218" customWidth="1"/>
    <col min="8716" max="8716" width="15.33203125" style="218" customWidth="1"/>
    <col min="8717" max="8717" width="15" style="218" customWidth="1"/>
    <col min="8718" max="8718" width="14" style="218" bestFit="1" customWidth="1"/>
    <col min="8719" max="8719" width="11" style="218" bestFit="1" customWidth="1"/>
    <col min="8720" max="8960" width="8.88671875" style="218"/>
    <col min="8961" max="8961" width="17.88671875" style="218" customWidth="1"/>
    <col min="8962" max="8963" width="8.88671875" style="218"/>
    <col min="8964" max="8965" width="7.109375" style="218" customWidth="1"/>
    <col min="8966" max="8966" width="11.5546875" style="218" customWidth="1"/>
    <col min="8967" max="8967" width="14" style="218" customWidth="1"/>
    <col min="8968" max="8968" width="15.33203125" style="218" customWidth="1"/>
    <col min="8969" max="8969" width="4.6640625" style="218" customWidth="1"/>
    <col min="8970" max="8970" width="13.21875" style="218" customWidth="1"/>
    <col min="8971" max="8971" width="14.21875" style="218" customWidth="1"/>
    <col min="8972" max="8972" width="15.33203125" style="218" customWidth="1"/>
    <col min="8973" max="8973" width="15" style="218" customWidth="1"/>
    <col min="8974" max="8974" width="14" style="218" bestFit="1" customWidth="1"/>
    <col min="8975" max="8975" width="11" style="218" bestFit="1" customWidth="1"/>
    <col min="8976" max="9216" width="8.88671875" style="218"/>
    <col min="9217" max="9217" width="17.88671875" style="218" customWidth="1"/>
    <col min="9218" max="9219" width="8.88671875" style="218"/>
    <col min="9220" max="9221" width="7.109375" style="218" customWidth="1"/>
    <col min="9222" max="9222" width="11.5546875" style="218" customWidth="1"/>
    <col min="9223" max="9223" width="14" style="218" customWidth="1"/>
    <col min="9224" max="9224" width="15.33203125" style="218" customWidth="1"/>
    <col min="9225" max="9225" width="4.6640625" style="218" customWidth="1"/>
    <col min="9226" max="9226" width="13.21875" style="218" customWidth="1"/>
    <col min="9227" max="9227" width="14.21875" style="218" customWidth="1"/>
    <col min="9228" max="9228" width="15.33203125" style="218" customWidth="1"/>
    <col min="9229" max="9229" width="15" style="218" customWidth="1"/>
    <col min="9230" max="9230" width="14" style="218" bestFit="1" customWidth="1"/>
    <col min="9231" max="9231" width="11" style="218" bestFit="1" customWidth="1"/>
    <col min="9232" max="9472" width="8.88671875" style="218"/>
    <col min="9473" max="9473" width="17.88671875" style="218" customWidth="1"/>
    <col min="9474" max="9475" width="8.88671875" style="218"/>
    <col min="9476" max="9477" width="7.109375" style="218" customWidth="1"/>
    <col min="9478" max="9478" width="11.5546875" style="218" customWidth="1"/>
    <col min="9479" max="9479" width="14" style="218" customWidth="1"/>
    <col min="9480" max="9480" width="15.33203125" style="218" customWidth="1"/>
    <col min="9481" max="9481" width="4.6640625" style="218" customWidth="1"/>
    <col min="9482" max="9482" width="13.21875" style="218" customWidth="1"/>
    <col min="9483" max="9483" width="14.21875" style="218" customWidth="1"/>
    <col min="9484" max="9484" width="15.33203125" style="218" customWidth="1"/>
    <col min="9485" max="9485" width="15" style="218" customWidth="1"/>
    <col min="9486" max="9486" width="14" style="218" bestFit="1" customWidth="1"/>
    <col min="9487" max="9487" width="11" style="218" bestFit="1" customWidth="1"/>
    <col min="9488" max="9728" width="8.88671875" style="218"/>
    <col min="9729" max="9729" width="17.88671875" style="218" customWidth="1"/>
    <col min="9730" max="9731" width="8.88671875" style="218"/>
    <col min="9732" max="9733" width="7.109375" style="218" customWidth="1"/>
    <col min="9734" max="9734" width="11.5546875" style="218" customWidth="1"/>
    <col min="9735" max="9735" width="14" style="218" customWidth="1"/>
    <col min="9736" max="9736" width="15.33203125" style="218" customWidth="1"/>
    <col min="9737" max="9737" width="4.6640625" style="218" customWidth="1"/>
    <col min="9738" max="9738" width="13.21875" style="218" customWidth="1"/>
    <col min="9739" max="9739" width="14.21875" style="218" customWidth="1"/>
    <col min="9740" max="9740" width="15.33203125" style="218" customWidth="1"/>
    <col min="9741" max="9741" width="15" style="218" customWidth="1"/>
    <col min="9742" max="9742" width="14" style="218" bestFit="1" customWidth="1"/>
    <col min="9743" max="9743" width="11" style="218" bestFit="1" customWidth="1"/>
    <col min="9744" max="9984" width="8.88671875" style="218"/>
    <col min="9985" max="9985" width="17.88671875" style="218" customWidth="1"/>
    <col min="9986" max="9987" width="8.88671875" style="218"/>
    <col min="9988" max="9989" width="7.109375" style="218" customWidth="1"/>
    <col min="9990" max="9990" width="11.5546875" style="218" customWidth="1"/>
    <col min="9991" max="9991" width="14" style="218" customWidth="1"/>
    <col min="9992" max="9992" width="15.33203125" style="218" customWidth="1"/>
    <col min="9993" max="9993" width="4.6640625" style="218" customWidth="1"/>
    <col min="9994" max="9994" width="13.21875" style="218" customWidth="1"/>
    <col min="9995" max="9995" width="14.21875" style="218" customWidth="1"/>
    <col min="9996" max="9996" width="15.33203125" style="218" customWidth="1"/>
    <col min="9997" max="9997" width="15" style="218" customWidth="1"/>
    <col min="9998" max="9998" width="14" style="218" bestFit="1" customWidth="1"/>
    <col min="9999" max="9999" width="11" style="218" bestFit="1" customWidth="1"/>
    <col min="10000" max="10240" width="8.88671875" style="218"/>
    <col min="10241" max="10241" width="17.88671875" style="218" customWidth="1"/>
    <col min="10242" max="10243" width="8.88671875" style="218"/>
    <col min="10244" max="10245" width="7.109375" style="218" customWidth="1"/>
    <col min="10246" max="10246" width="11.5546875" style="218" customWidth="1"/>
    <col min="10247" max="10247" width="14" style="218" customWidth="1"/>
    <col min="10248" max="10248" width="15.33203125" style="218" customWidth="1"/>
    <col min="10249" max="10249" width="4.6640625" style="218" customWidth="1"/>
    <col min="10250" max="10250" width="13.21875" style="218" customWidth="1"/>
    <col min="10251" max="10251" width="14.21875" style="218" customWidth="1"/>
    <col min="10252" max="10252" width="15.33203125" style="218" customWidth="1"/>
    <col min="10253" max="10253" width="15" style="218" customWidth="1"/>
    <col min="10254" max="10254" width="14" style="218" bestFit="1" customWidth="1"/>
    <col min="10255" max="10255" width="11" style="218" bestFit="1" customWidth="1"/>
    <col min="10256" max="10496" width="8.88671875" style="218"/>
    <col min="10497" max="10497" width="17.88671875" style="218" customWidth="1"/>
    <col min="10498" max="10499" width="8.88671875" style="218"/>
    <col min="10500" max="10501" width="7.109375" style="218" customWidth="1"/>
    <col min="10502" max="10502" width="11.5546875" style="218" customWidth="1"/>
    <col min="10503" max="10503" width="14" style="218" customWidth="1"/>
    <col min="10504" max="10504" width="15.33203125" style="218" customWidth="1"/>
    <col min="10505" max="10505" width="4.6640625" style="218" customWidth="1"/>
    <col min="10506" max="10506" width="13.21875" style="218" customWidth="1"/>
    <col min="10507" max="10507" width="14.21875" style="218" customWidth="1"/>
    <col min="10508" max="10508" width="15.33203125" style="218" customWidth="1"/>
    <col min="10509" max="10509" width="15" style="218" customWidth="1"/>
    <col min="10510" max="10510" width="14" style="218" bestFit="1" customWidth="1"/>
    <col min="10511" max="10511" width="11" style="218" bestFit="1" customWidth="1"/>
    <col min="10512" max="10752" width="8.88671875" style="218"/>
    <col min="10753" max="10753" width="17.88671875" style="218" customWidth="1"/>
    <col min="10754" max="10755" width="8.88671875" style="218"/>
    <col min="10756" max="10757" width="7.109375" style="218" customWidth="1"/>
    <col min="10758" max="10758" width="11.5546875" style="218" customWidth="1"/>
    <col min="10759" max="10759" width="14" style="218" customWidth="1"/>
    <col min="10760" max="10760" width="15.33203125" style="218" customWidth="1"/>
    <col min="10761" max="10761" width="4.6640625" style="218" customWidth="1"/>
    <col min="10762" max="10762" width="13.21875" style="218" customWidth="1"/>
    <col min="10763" max="10763" width="14.21875" style="218" customWidth="1"/>
    <col min="10764" max="10764" width="15.33203125" style="218" customWidth="1"/>
    <col min="10765" max="10765" width="15" style="218" customWidth="1"/>
    <col min="10766" max="10766" width="14" style="218" bestFit="1" customWidth="1"/>
    <col min="10767" max="10767" width="11" style="218" bestFit="1" customWidth="1"/>
    <col min="10768" max="11008" width="8.88671875" style="218"/>
    <col min="11009" max="11009" width="17.88671875" style="218" customWidth="1"/>
    <col min="11010" max="11011" width="8.88671875" style="218"/>
    <col min="11012" max="11013" width="7.109375" style="218" customWidth="1"/>
    <col min="11014" max="11014" width="11.5546875" style="218" customWidth="1"/>
    <col min="11015" max="11015" width="14" style="218" customWidth="1"/>
    <col min="11016" max="11016" width="15.33203125" style="218" customWidth="1"/>
    <col min="11017" max="11017" width="4.6640625" style="218" customWidth="1"/>
    <col min="11018" max="11018" width="13.21875" style="218" customWidth="1"/>
    <col min="11019" max="11019" width="14.21875" style="218" customWidth="1"/>
    <col min="11020" max="11020" width="15.33203125" style="218" customWidth="1"/>
    <col min="11021" max="11021" width="15" style="218" customWidth="1"/>
    <col min="11022" max="11022" width="14" style="218" bestFit="1" customWidth="1"/>
    <col min="11023" max="11023" width="11" style="218" bestFit="1" customWidth="1"/>
    <col min="11024" max="11264" width="8.88671875" style="218"/>
    <col min="11265" max="11265" width="17.88671875" style="218" customWidth="1"/>
    <col min="11266" max="11267" width="8.88671875" style="218"/>
    <col min="11268" max="11269" width="7.109375" style="218" customWidth="1"/>
    <col min="11270" max="11270" width="11.5546875" style="218" customWidth="1"/>
    <col min="11271" max="11271" width="14" style="218" customWidth="1"/>
    <col min="11272" max="11272" width="15.33203125" style="218" customWidth="1"/>
    <col min="11273" max="11273" width="4.6640625" style="218" customWidth="1"/>
    <col min="11274" max="11274" width="13.21875" style="218" customWidth="1"/>
    <col min="11275" max="11275" width="14.21875" style="218" customWidth="1"/>
    <col min="11276" max="11276" width="15.33203125" style="218" customWidth="1"/>
    <col min="11277" max="11277" width="15" style="218" customWidth="1"/>
    <col min="11278" max="11278" width="14" style="218" bestFit="1" customWidth="1"/>
    <col min="11279" max="11279" width="11" style="218" bestFit="1" customWidth="1"/>
    <col min="11280" max="11520" width="8.88671875" style="218"/>
    <col min="11521" max="11521" width="17.88671875" style="218" customWidth="1"/>
    <col min="11522" max="11523" width="8.88671875" style="218"/>
    <col min="11524" max="11525" width="7.109375" style="218" customWidth="1"/>
    <col min="11526" max="11526" width="11.5546875" style="218" customWidth="1"/>
    <col min="11527" max="11527" width="14" style="218" customWidth="1"/>
    <col min="11528" max="11528" width="15.33203125" style="218" customWidth="1"/>
    <col min="11529" max="11529" width="4.6640625" style="218" customWidth="1"/>
    <col min="11530" max="11530" width="13.21875" style="218" customWidth="1"/>
    <col min="11531" max="11531" width="14.21875" style="218" customWidth="1"/>
    <col min="11532" max="11532" width="15.33203125" style="218" customWidth="1"/>
    <col min="11533" max="11533" width="15" style="218" customWidth="1"/>
    <col min="11534" max="11534" width="14" style="218" bestFit="1" customWidth="1"/>
    <col min="11535" max="11535" width="11" style="218" bestFit="1" customWidth="1"/>
    <col min="11536" max="11776" width="8.88671875" style="218"/>
    <col min="11777" max="11777" width="17.88671875" style="218" customWidth="1"/>
    <col min="11778" max="11779" width="8.88671875" style="218"/>
    <col min="11780" max="11781" width="7.109375" style="218" customWidth="1"/>
    <col min="11782" max="11782" width="11.5546875" style="218" customWidth="1"/>
    <col min="11783" max="11783" width="14" style="218" customWidth="1"/>
    <col min="11784" max="11784" width="15.33203125" style="218" customWidth="1"/>
    <col min="11785" max="11785" width="4.6640625" style="218" customWidth="1"/>
    <col min="11786" max="11786" width="13.21875" style="218" customWidth="1"/>
    <col min="11787" max="11787" width="14.21875" style="218" customWidth="1"/>
    <col min="11788" max="11788" width="15.33203125" style="218" customWidth="1"/>
    <col min="11789" max="11789" width="15" style="218" customWidth="1"/>
    <col min="11790" max="11790" width="14" style="218" bestFit="1" customWidth="1"/>
    <col min="11791" max="11791" width="11" style="218" bestFit="1" customWidth="1"/>
    <col min="11792" max="12032" width="8.88671875" style="218"/>
    <col min="12033" max="12033" width="17.88671875" style="218" customWidth="1"/>
    <col min="12034" max="12035" width="8.88671875" style="218"/>
    <col min="12036" max="12037" width="7.109375" style="218" customWidth="1"/>
    <col min="12038" max="12038" width="11.5546875" style="218" customWidth="1"/>
    <col min="12039" max="12039" width="14" style="218" customWidth="1"/>
    <col min="12040" max="12040" width="15.33203125" style="218" customWidth="1"/>
    <col min="12041" max="12041" width="4.6640625" style="218" customWidth="1"/>
    <col min="12042" max="12042" width="13.21875" style="218" customWidth="1"/>
    <col min="12043" max="12043" width="14.21875" style="218" customWidth="1"/>
    <col min="12044" max="12044" width="15.33203125" style="218" customWidth="1"/>
    <col min="12045" max="12045" width="15" style="218" customWidth="1"/>
    <col min="12046" max="12046" width="14" style="218" bestFit="1" customWidth="1"/>
    <col min="12047" max="12047" width="11" style="218" bestFit="1" customWidth="1"/>
    <col min="12048" max="12288" width="8.88671875" style="218"/>
    <col min="12289" max="12289" width="17.88671875" style="218" customWidth="1"/>
    <col min="12290" max="12291" width="8.88671875" style="218"/>
    <col min="12292" max="12293" width="7.109375" style="218" customWidth="1"/>
    <col min="12294" max="12294" width="11.5546875" style="218" customWidth="1"/>
    <col min="12295" max="12295" width="14" style="218" customWidth="1"/>
    <col min="12296" max="12296" width="15.33203125" style="218" customWidth="1"/>
    <col min="12297" max="12297" width="4.6640625" style="218" customWidth="1"/>
    <col min="12298" max="12298" width="13.21875" style="218" customWidth="1"/>
    <col min="12299" max="12299" width="14.21875" style="218" customWidth="1"/>
    <col min="12300" max="12300" width="15.33203125" style="218" customWidth="1"/>
    <col min="12301" max="12301" width="15" style="218" customWidth="1"/>
    <col min="12302" max="12302" width="14" style="218" bestFit="1" customWidth="1"/>
    <col min="12303" max="12303" width="11" style="218" bestFit="1" customWidth="1"/>
    <col min="12304" max="12544" width="8.88671875" style="218"/>
    <col min="12545" max="12545" width="17.88671875" style="218" customWidth="1"/>
    <col min="12546" max="12547" width="8.88671875" style="218"/>
    <col min="12548" max="12549" width="7.109375" style="218" customWidth="1"/>
    <col min="12550" max="12550" width="11.5546875" style="218" customWidth="1"/>
    <col min="12551" max="12551" width="14" style="218" customWidth="1"/>
    <col min="12552" max="12552" width="15.33203125" style="218" customWidth="1"/>
    <col min="12553" max="12553" width="4.6640625" style="218" customWidth="1"/>
    <col min="12554" max="12554" width="13.21875" style="218" customWidth="1"/>
    <col min="12555" max="12555" width="14.21875" style="218" customWidth="1"/>
    <col min="12556" max="12556" width="15.33203125" style="218" customWidth="1"/>
    <col min="12557" max="12557" width="15" style="218" customWidth="1"/>
    <col min="12558" max="12558" width="14" style="218" bestFit="1" customWidth="1"/>
    <col min="12559" max="12559" width="11" style="218" bestFit="1" customWidth="1"/>
    <col min="12560" max="12800" width="8.88671875" style="218"/>
    <col min="12801" max="12801" width="17.88671875" style="218" customWidth="1"/>
    <col min="12802" max="12803" width="8.88671875" style="218"/>
    <col min="12804" max="12805" width="7.109375" style="218" customWidth="1"/>
    <col min="12806" max="12806" width="11.5546875" style="218" customWidth="1"/>
    <col min="12807" max="12807" width="14" style="218" customWidth="1"/>
    <col min="12808" max="12808" width="15.33203125" style="218" customWidth="1"/>
    <col min="12809" max="12809" width="4.6640625" style="218" customWidth="1"/>
    <col min="12810" max="12810" width="13.21875" style="218" customWidth="1"/>
    <col min="12811" max="12811" width="14.21875" style="218" customWidth="1"/>
    <col min="12812" max="12812" width="15.33203125" style="218" customWidth="1"/>
    <col min="12813" max="12813" width="15" style="218" customWidth="1"/>
    <col min="12814" max="12814" width="14" style="218" bestFit="1" customWidth="1"/>
    <col min="12815" max="12815" width="11" style="218" bestFit="1" customWidth="1"/>
    <col min="12816" max="13056" width="8.88671875" style="218"/>
    <col min="13057" max="13057" width="17.88671875" style="218" customWidth="1"/>
    <col min="13058" max="13059" width="8.88671875" style="218"/>
    <col min="13060" max="13061" width="7.109375" style="218" customWidth="1"/>
    <col min="13062" max="13062" width="11.5546875" style="218" customWidth="1"/>
    <col min="13063" max="13063" width="14" style="218" customWidth="1"/>
    <col min="13064" max="13064" width="15.33203125" style="218" customWidth="1"/>
    <col min="13065" max="13065" width="4.6640625" style="218" customWidth="1"/>
    <col min="13066" max="13066" width="13.21875" style="218" customWidth="1"/>
    <col min="13067" max="13067" width="14.21875" style="218" customWidth="1"/>
    <col min="13068" max="13068" width="15.33203125" style="218" customWidth="1"/>
    <col min="13069" max="13069" width="15" style="218" customWidth="1"/>
    <col min="13070" max="13070" width="14" style="218" bestFit="1" customWidth="1"/>
    <col min="13071" max="13071" width="11" style="218" bestFit="1" customWidth="1"/>
    <col min="13072" max="13312" width="8.88671875" style="218"/>
    <col min="13313" max="13313" width="17.88671875" style="218" customWidth="1"/>
    <col min="13314" max="13315" width="8.88671875" style="218"/>
    <col min="13316" max="13317" width="7.109375" style="218" customWidth="1"/>
    <col min="13318" max="13318" width="11.5546875" style="218" customWidth="1"/>
    <col min="13319" max="13319" width="14" style="218" customWidth="1"/>
    <col min="13320" max="13320" width="15.33203125" style="218" customWidth="1"/>
    <col min="13321" max="13321" width="4.6640625" style="218" customWidth="1"/>
    <col min="13322" max="13322" width="13.21875" style="218" customWidth="1"/>
    <col min="13323" max="13323" width="14.21875" style="218" customWidth="1"/>
    <col min="13324" max="13324" width="15.33203125" style="218" customWidth="1"/>
    <col min="13325" max="13325" width="15" style="218" customWidth="1"/>
    <col min="13326" max="13326" width="14" style="218" bestFit="1" customWidth="1"/>
    <col min="13327" max="13327" width="11" style="218" bestFit="1" customWidth="1"/>
    <col min="13328" max="13568" width="8.88671875" style="218"/>
    <col min="13569" max="13569" width="17.88671875" style="218" customWidth="1"/>
    <col min="13570" max="13571" width="8.88671875" style="218"/>
    <col min="13572" max="13573" width="7.109375" style="218" customWidth="1"/>
    <col min="13574" max="13574" width="11.5546875" style="218" customWidth="1"/>
    <col min="13575" max="13575" width="14" style="218" customWidth="1"/>
    <col min="13576" max="13576" width="15.33203125" style="218" customWidth="1"/>
    <col min="13577" max="13577" width="4.6640625" style="218" customWidth="1"/>
    <col min="13578" max="13578" width="13.21875" style="218" customWidth="1"/>
    <col min="13579" max="13579" width="14.21875" style="218" customWidth="1"/>
    <col min="13580" max="13580" width="15.33203125" style="218" customWidth="1"/>
    <col min="13581" max="13581" width="15" style="218" customWidth="1"/>
    <col min="13582" max="13582" width="14" style="218" bestFit="1" customWidth="1"/>
    <col min="13583" max="13583" width="11" style="218" bestFit="1" customWidth="1"/>
    <col min="13584" max="13824" width="8.88671875" style="218"/>
    <col min="13825" max="13825" width="17.88671875" style="218" customWidth="1"/>
    <col min="13826" max="13827" width="8.88671875" style="218"/>
    <col min="13828" max="13829" width="7.109375" style="218" customWidth="1"/>
    <col min="13830" max="13830" width="11.5546875" style="218" customWidth="1"/>
    <col min="13831" max="13831" width="14" style="218" customWidth="1"/>
    <col min="13832" max="13832" width="15.33203125" style="218" customWidth="1"/>
    <col min="13833" max="13833" width="4.6640625" style="218" customWidth="1"/>
    <col min="13834" max="13834" width="13.21875" style="218" customWidth="1"/>
    <col min="13835" max="13835" width="14.21875" style="218" customWidth="1"/>
    <col min="13836" max="13836" width="15.33203125" style="218" customWidth="1"/>
    <col min="13837" max="13837" width="15" style="218" customWidth="1"/>
    <col min="13838" max="13838" width="14" style="218" bestFit="1" customWidth="1"/>
    <col min="13839" max="13839" width="11" style="218" bestFit="1" customWidth="1"/>
    <col min="13840" max="14080" width="8.88671875" style="218"/>
    <col min="14081" max="14081" width="17.88671875" style="218" customWidth="1"/>
    <col min="14082" max="14083" width="8.88671875" style="218"/>
    <col min="14084" max="14085" width="7.109375" style="218" customWidth="1"/>
    <col min="14086" max="14086" width="11.5546875" style="218" customWidth="1"/>
    <col min="14087" max="14087" width="14" style="218" customWidth="1"/>
    <col min="14088" max="14088" width="15.33203125" style="218" customWidth="1"/>
    <col min="14089" max="14089" width="4.6640625" style="218" customWidth="1"/>
    <col min="14090" max="14090" width="13.21875" style="218" customWidth="1"/>
    <col min="14091" max="14091" width="14.21875" style="218" customWidth="1"/>
    <col min="14092" max="14092" width="15.33203125" style="218" customWidth="1"/>
    <col min="14093" max="14093" width="15" style="218" customWidth="1"/>
    <col min="14094" max="14094" width="14" style="218" bestFit="1" customWidth="1"/>
    <col min="14095" max="14095" width="11" style="218" bestFit="1" customWidth="1"/>
    <col min="14096" max="14336" width="8.88671875" style="218"/>
    <col min="14337" max="14337" width="17.88671875" style="218" customWidth="1"/>
    <col min="14338" max="14339" width="8.88671875" style="218"/>
    <col min="14340" max="14341" width="7.109375" style="218" customWidth="1"/>
    <col min="14342" max="14342" width="11.5546875" style="218" customWidth="1"/>
    <col min="14343" max="14343" width="14" style="218" customWidth="1"/>
    <col min="14344" max="14344" width="15.33203125" style="218" customWidth="1"/>
    <col min="14345" max="14345" width="4.6640625" style="218" customWidth="1"/>
    <col min="14346" max="14346" width="13.21875" style="218" customWidth="1"/>
    <col min="14347" max="14347" width="14.21875" style="218" customWidth="1"/>
    <col min="14348" max="14348" width="15.33203125" style="218" customWidth="1"/>
    <col min="14349" max="14349" width="15" style="218" customWidth="1"/>
    <col min="14350" max="14350" width="14" style="218" bestFit="1" customWidth="1"/>
    <col min="14351" max="14351" width="11" style="218" bestFit="1" customWidth="1"/>
    <col min="14352" max="14592" width="8.88671875" style="218"/>
    <col min="14593" max="14593" width="17.88671875" style="218" customWidth="1"/>
    <col min="14594" max="14595" width="8.88671875" style="218"/>
    <col min="14596" max="14597" width="7.109375" style="218" customWidth="1"/>
    <col min="14598" max="14598" width="11.5546875" style="218" customWidth="1"/>
    <col min="14599" max="14599" width="14" style="218" customWidth="1"/>
    <col min="14600" max="14600" width="15.33203125" style="218" customWidth="1"/>
    <col min="14601" max="14601" width="4.6640625" style="218" customWidth="1"/>
    <col min="14602" max="14602" width="13.21875" style="218" customWidth="1"/>
    <col min="14603" max="14603" width="14.21875" style="218" customWidth="1"/>
    <col min="14604" max="14604" width="15.33203125" style="218" customWidth="1"/>
    <col min="14605" max="14605" width="15" style="218" customWidth="1"/>
    <col min="14606" max="14606" width="14" style="218" bestFit="1" customWidth="1"/>
    <col min="14607" max="14607" width="11" style="218" bestFit="1" customWidth="1"/>
    <col min="14608" max="14848" width="8.88671875" style="218"/>
    <col min="14849" max="14849" width="17.88671875" style="218" customWidth="1"/>
    <col min="14850" max="14851" width="8.88671875" style="218"/>
    <col min="14852" max="14853" width="7.109375" style="218" customWidth="1"/>
    <col min="14854" max="14854" width="11.5546875" style="218" customWidth="1"/>
    <col min="14855" max="14855" width="14" style="218" customWidth="1"/>
    <col min="14856" max="14856" width="15.33203125" style="218" customWidth="1"/>
    <col min="14857" max="14857" width="4.6640625" style="218" customWidth="1"/>
    <col min="14858" max="14858" width="13.21875" style="218" customWidth="1"/>
    <col min="14859" max="14859" width="14.21875" style="218" customWidth="1"/>
    <col min="14860" max="14860" width="15.33203125" style="218" customWidth="1"/>
    <col min="14861" max="14861" width="15" style="218" customWidth="1"/>
    <col min="14862" max="14862" width="14" style="218" bestFit="1" customWidth="1"/>
    <col min="14863" max="14863" width="11" style="218" bestFit="1" customWidth="1"/>
    <col min="14864" max="15104" width="8.88671875" style="218"/>
    <col min="15105" max="15105" width="17.88671875" style="218" customWidth="1"/>
    <col min="15106" max="15107" width="8.88671875" style="218"/>
    <col min="15108" max="15109" width="7.109375" style="218" customWidth="1"/>
    <col min="15110" max="15110" width="11.5546875" style="218" customWidth="1"/>
    <col min="15111" max="15111" width="14" style="218" customWidth="1"/>
    <col min="15112" max="15112" width="15.33203125" style="218" customWidth="1"/>
    <col min="15113" max="15113" width="4.6640625" style="218" customWidth="1"/>
    <col min="15114" max="15114" width="13.21875" style="218" customWidth="1"/>
    <col min="15115" max="15115" width="14.21875" style="218" customWidth="1"/>
    <col min="15116" max="15116" width="15.33203125" style="218" customWidth="1"/>
    <col min="15117" max="15117" width="15" style="218" customWidth="1"/>
    <col min="15118" max="15118" width="14" style="218" bestFit="1" customWidth="1"/>
    <col min="15119" max="15119" width="11" style="218" bestFit="1" customWidth="1"/>
    <col min="15120" max="15360" width="8.88671875" style="218"/>
    <col min="15361" max="15361" width="17.88671875" style="218" customWidth="1"/>
    <col min="15362" max="15363" width="8.88671875" style="218"/>
    <col min="15364" max="15365" width="7.109375" style="218" customWidth="1"/>
    <col min="15366" max="15366" width="11.5546875" style="218" customWidth="1"/>
    <col min="15367" max="15367" width="14" style="218" customWidth="1"/>
    <col min="15368" max="15368" width="15.33203125" style="218" customWidth="1"/>
    <col min="15369" max="15369" width="4.6640625" style="218" customWidth="1"/>
    <col min="15370" max="15370" width="13.21875" style="218" customWidth="1"/>
    <col min="15371" max="15371" width="14.21875" style="218" customWidth="1"/>
    <col min="15372" max="15372" width="15.33203125" style="218" customWidth="1"/>
    <col min="15373" max="15373" width="15" style="218" customWidth="1"/>
    <col min="15374" max="15374" width="14" style="218" bestFit="1" customWidth="1"/>
    <col min="15375" max="15375" width="11" style="218" bestFit="1" customWidth="1"/>
    <col min="15376" max="15616" width="8.88671875" style="218"/>
    <col min="15617" max="15617" width="17.88671875" style="218" customWidth="1"/>
    <col min="15618" max="15619" width="8.88671875" style="218"/>
    <col min="15620" max="15621" width="7.109375" style="218" customWidth="1"/>
    <col min="15622" max="15622" width="11.5546875" style="218" customWidth="1"/>
    <col min="15623" max="15623" width="14" style="218" customWidth="1"/>
    <col min="15624" max="15624" width="15.33203125" style="218" customWidth="1"/>
    <col min="15625" max="15625" width="4.6640625" style="218" customWidth="1"/>
    <col min="15626" max="15626" width="13.21875" style="218" customWidth="1"/>
    <col min="15627" max="15627" width="14.21875" style="218" customWidth="1"/>
    <col min="15628" max="15628" width="15.33203125" style="218" customWidth="1"/>
    <col min="15629" max="15629" width="15" style="218" customWidth="1"/>
    <col min="15630" max="15630" width="14" style="218" bestFit="1" customWidth="1"/>
    <col min="15631" max="15631" width="11" style="218" bestFit="1" customWidth="1"/>
    <col min="15632" max="15872" width="8.88671875" style="218"/>
    <col min="15873" max="15873" width="17.88671875" style="218" customWidth="1"/>
    <col min="15874" max="15875" width="8.88671875" style="218"/>
    <col min="15876" max="15877" width="7.109375" style="218" customWidth="1"/>
    <col min="15878" max="15878" width="11.5546875" style="218" customWidth="1"/>
    <col min="15879" max="15879" width="14" style="218" customWidth="1"/>
    <col min="15880" max="15880" width="15.33203125" style="218" customWidth="1"/>
    <col min="15881" max="15881" width="4.6640625" style="218" customWidth="1"/>
    <col min="15882" max="15882" width="13.21875" style="218" customWidth="1"/>
    <col min="15883" max="15883" width="14.21875" style="218" customWidth="1"/>
    <col min="15884" max="15884" width="15.33203125" style="218" customWidth="1"/>
    <col min="15885" max="15885" width="15" style="218" customWidth="1"/>
    <col min="15886" max="15886" width="14" style="218" bestFit="1" customWidth="1"/>
    <col min="15887" max="15887" width="11" style="218" bestFit="1" customWidth="1"/>
    <col min="15888" max="16128" width="8.88671875" style="218"/>
    <col min="16129" max="16129" width="17.88671875" style="218" customWidth="1"/>
    <col min="16130" max="16131" width="8.88671875" style="218"/>
    <col min="16132" max="16133" width="7.109375" style="218" customWidth="1"/>
    <col min="16134" max="16134" width="11.5546875" style="218" customWidth="1"/>
    <col min="16135" max="16135" width="14" style="218" customWidth="1"/>
    <col min="16136" max="16136" width="15.33203125" style="218" customWidth="1"/>
    <col min="16137" max="16137" width="4.6640625" style="218" customWidth="1"/>
    <col min="16138" max="16138" width="13.21875" style="218" customWidth="1"/>
    <col min="16139" max="16139" width="14.21875" style="218" customWidth="1"/>
    <col min="16140" max="16140" width="15.33203125" style="218" customWidth="1"/>
    <col min="16141" max="16141" width="15" style="218" customWidth="1"/>
    <col min="16142" max="16142" width="14" style="218" bestFit="1" customWidth="1"/>
    <col min="16143" max="16143" width="11" style="218" bestFit="1" customWidth="1"/>
    <col min="16144" max="16384" width="8.88671875" style="218"/>
  </cols>
  <sheetData>
    <row r="1" spans="1:22" ht="15">
      <c r="A1" s="209"/>
      <c r="B1" s="210"/>
      <c r="C1" s="210"/>
      <c r="D1" s="210"/>
      <c r="E1" s="210"/>
      <c r="F1" s="211"/>
      <c r="G1" s="212"/>
      <c r="H1" s="211"/>
      <c r="I1" s="211"/>
      <c r="J1" s="213"/>
      <c r="K1" s="214"/>
      <c r="L1" s="215"/>
      <c r="M1" s="216"/>
      <c r="N1" s="217">
        <f>+M1+M1</f>
        <v>0</v>
      </c>
      <c r="O1" s="210"/>
      <c r="P1" s="210"/>
      <c r="Q1" s="210"/>
      <c r="R1" s="210"/>
      <c r="S1" s="210"/>
      <c r="T1" s="210"/>
      <c r="U1" s="210"/>
      <c r="V1" s="210"/>
    </row>
    <row r="2" spans="1:22" ht="15">
      <c r="A2" s="219" t="s">
        <v>607</v>
      </c>
      <c r="B2" s="210"/>
      <c r="C2" s="210"/>
      <c r="D2" s="210"/>
      <c r="E2" s="210"/>
      <c r="F2" s="211"/>
      <c r="G2" s="212"/>
      <c r="H2" s="211"/>
      <c r="I2" s="211"/>
      <c r="J2" s="213"/>
      <c r="K2" s="214"/>
      <c r="L2" s="215"/>
      <c r="M2" s="220"/>
      <c r="N2" s="210"/>
      <c r="O2" s="210"/>
      <c r="P2" s="210"/>
      <c r="Q2" s="210"/>
      <c r="R2" s="210"/>
      <c r="S2" s="210"/>
      <c r="T2" s="210"/>
      <c r="U2" s="210"/>
      <c r="V2" s="210"/>
    </row>
    <row r="3" spans="1:22" ht="14.25">
      <c r="A3" s="221" t="s">
        <v>608</v>
      </c>
      <c r="B3" s="222"/>
      <c r="C3" s="222"/>
      <c r="D3" s="222"/>
      <c r="E3" s="222"/>
      <c r="F3" s="223"/>
      <c r="G3" s="222"/>
      <c r="H3" s="223"/>
      <c r="I3" s="223"/>
      <c r="J3" s="223"/>
      <c r="K3" s="222"/>
      <c r="L3" s="223"/>
      <c r="M3" s="220"/>
      <c r="N3" s="210"/>
      <c r="O3" s="210"/>
      <c r="P3" s="210"/>
      <c r="Q3" s="210"/>
      <c r="R3" s="210"/>
      <c r="S3" s="210"/>
      <c r="T3" s="210"/>
      <c r="U3" s="210"/>
      <c r="V3" s="210"/>
    </row>
    <row r="4" spans="1:22" ht="14.25">
      <c r="A4" s="224" t="s">
        <v>523</v>
      </c>
      <c r="B4" s="222"/>
      <c r="C4" s="222"/>
      <c r="D4" s="222"/>
      <c r="E4" s="222"/>
      <c r="F4" s="223"/>
      <c r="G4" s="222"/>
      <c r="H4" s="223"/>
      <c r="I4" s="223"/>
      <c r="J4" s="223"/>
      <c r="K4" s="222"/>
      <c r="L4" s="223" t="s">
        <v>609</v>
      </c>
      <c r="M4" s="220"/>
      <c r="N4" s="210"/>
      <c r="O4" s="210"/>
      <c r="P4" s="210"/>
      <c r="Q4" s="210"/>
      <c r="R4" s="210"/>
      <c r="S4" s="210"/>
      <c r="T4" s="210"/>
      <c r="U4" s="210"/>
      <c r="V4" s="210"/>
    </row>
    <row r="5" spans="1:22" ht="14.25">
      <c r="A5" s="225"/>
      <c r="B5" s="222"/>
      <c r="C5" s="222"/>
      <c r="D5" s="222"/>
      <c r="E5" s="222"/>
      <c r="F5" s="222"/>
      <c r="G5" s="222"/>
      <c r="H5" s="222"/>
      <c r="I5" s="222"/>
      <c r="J5" s="222"/>
      <c r="K5" s="222"/>
      <c r="L5" s="222"/>
      <c r="M5" s="220"/>
      <c r="N5" s="210"/>
      <c r="O5" s="210"/>
      <c r="P5" s="210"/>
      <c r="Q5" s="210"/>
      <c r="R5" s="210"/>
      <c r="S5" s="210"/>
      <c r="T5" s="210"/>
      <c r="U5" s="210"/>
      <c r="V5" s="210"/>
    </row>
    <row r="6" spans="1:22" ht="15">
      <c r="A6" s="226"/>
      <c r="B6" s="225"/>
      <c r="C6" s="225"/>
      <c r="D6" s="225"/>
      <c r="E6" s="225"/>
      <c r="F6" s="227"/>
      <c r="G6" s="228" t="s">
        <v>610</v>
      </c>
      <c r="H6" s="229"/>
      <c r="I6" s="230"/>
      <c r="J6" s="227"/>
      <c r="K6" s="228" t="s">
        <v>611</v>
      </c>
      <c r="L6" s="229"/>
      <c r="M6" s="220"/>
      <c r="N6" s="210"/>
      <c r="O6" s="210"/>
      <c r="P6" s="210"/>
      <c r="Q6" s="210"/>
      <c r="R6" s="210"/>
      <c r="S6" s="210"/>
      <c r="T6" s="210"/>
      <c r="U6" s="210"/>
      <c r="V6" s="210"/>
    </row>
    <row r="7" spans="1:22" ht="15">
      <c r="A7" s="222"/>
      <c r="B7" s="225"/>
      <c r="C7" s="225"/>
      <c r="D7" s="225"/>
      <c r="E7" s="225"/>
      <c r="F7" s="231"/>
      <c r="G7" s="230"/>
      <c r="H7" s="232"/>
      <c r="I7" s="230"/>
      <c r="J7" s="231"/>
      <c r="K7" s="230"/>
      <c r="L7" s="232"/>
      <c r="M7" s="220"/>
      <c r="N7" s="210"/>
      <c r="O7" s="210"/>
      <c r="P7" s="210"/>
      <c r="Q7" s="210"/>
      <c r="R7" s="210"/>
      <c r="S7" s="210"/>
      <c r="T7" s="210"/>
      <c r="U7" s="210"/>
      <c r="V7" s="210"/>
    </row>
    <row r="8" spans="1:22" ht="15">
      <c r="A8" s="222"/>
      <c r="B8" s="225"/>
      <c r="C8" s="225"/>
      <c r="D8" s="225"/>
      <c r="E8" s="225"/>
      <c r="F8" s="233" t="s">
        <v>612</v>
      </c>
      <c r="G8" s="234" t="s">
        <v>613</v>
      </c>
      <c r="H8" s="235" t="s">
        <v>614</v>
      </c>
      <c r="I8" s="230"/>
      <c r="J8" s="233" t="s">
        <v>612</v>
      </c>
      <c r="K8" s="234" t="s">
        <v>613</v>
      </c>
      <c r="L8" s="235" t="s">
        <v>614</v>
      </c>
      <c r="M8" s="220"/>
      <c r="N8" s="210"/>
      <c r="O8" s="210"/>
      <c r="P8" s="210"/>
      <c r="Q8" s="210"/>
      <c r="R8" s="210"/>
      <c r="S8" s="210"/>
      <c r="T8" s="210"/>
      <c r="U8" s="210"/>
      <c r="V8" s="210"/>
    </row>
    <row r="9" spans="1:22" ht="15">
      <c r="F9" s="233"/>
      <c r="G9" s="234"/>
      <c r="H9" s="235"/>
      <c r="I9" s="230"/>
      <c r="J9" s="233"/>
      <c r="K9" s="234"/>
      <c r="L9" s="236"/>
      <c r="M9" s="220"/>
      <c r="N9" s="210"/>
      <c r="O9" s="210"/>
      <c r="P9" s="210"/>
      <c r="Q9" s="210"/>
      <c r="R9" s="210"/>
      <c r="S9" s="210"/>
      <c r="T9" s="210"/>
      <c r="U9" s="210"/>
      <c r="V9" s="210"/>
    </row>
    <row r="10" spans="1:22" ht="15">
      <c r="A10" s="226" t="s">
        <v>615</v>
      </c>
      <c r="B10" s="225"/>
      <c r="C10" s="225"/>
      <c r="D10" s="225"/>
      <c r="E10" s="225"/>
      <c r="F10" s="233"/>
      <c r="G10" s="234"/>
      <c r="H10" s="235"/>
      <c r="I10" s="230"/>
      <c r="J10" s="233"/>
      <c r="K10" s="234"/>
      <c r="L10" s="236"/>
      <c r="M10" s="220"/>
      <c r="N10" s="210"/>
      <c r="O10" s="210"/>
      <c r="P10" s="210"/>
      <c r="Q10" s="210"/>
      <c r="R10" s="210"/>
      <c r="S10" s="210"/>
      <c r="T10" s="210"/>
      <c r="U10" s="210"/>
      <c r="V10" s="210"/>
    </row>
    <row r="11" spans="1:22" ht="15">
      <c r="A11" s="222"/>
      <c r="B11" s="225"/>
      <c r="C11" s="225"/>
      <c r="D11" s="225"/>
      <c r="E11" s="225"/>
      <c r="F11" s="233"/>
      <c r="G11" s="234"/>
      <c r="H11" s="235"/>
      <c r="I11" s="230"/>
      <c r="J11" s="233"/>
      <c r="K11" s="234"/>
      <c r="L11" s="236"/>
      <c r="M11" s="220"/>
      <c r="N11" s="210"/>
      <c r="O11" s="210"/>
      <c r="P11" s="210"/>
      <c r="Q11" s="210"/>
      <c r="R11" s="210"/>
      <c r="S11" s="210"/>
      <c r="T11" s="210"/>
      <c r="U11" s="210"/>
      <c r="V11" s="210"/>
    </row>
    <row r="12" spans="1:22" ht="14.25">
      <c r="A12" s="222" t="s">
        <v>616</v>
      </c>
      <c r="B12" s="225"/>
      <c r="C12" s="225"/>
      <c r="D12" s="225"/>
      <c r="E12" s="225"/>
      <c r="F12" s="237">
        <v>470752</v>
      </c>
      <c r="G12" s="238">
        <v>524334.5</v>
      </c>
      <c r="H12" s="239">
        <v>12354961.99</v>
      </c>
      <c r="I12" s="239"/>
      <c r="J12" s="240">
        <v>470283</v>
      </c>
      <c r="K12" s="241">
        <v>404348</v>
      </c>
      <c r="L12" s="242">
        <v>11527665.27</v>
      </c>
      <c r="M12" s="220"/>
      <c r="N12" s="210"/>
      <c r="O12" s="210"/>
      <c r="P12" s="210"/>
      <c r="Q12" s="210"/>
      <c r="R12" s="210"/>
      <c r="S12" s="210"/>
      <c r="T12" s="210"/>
      <c r="U12" s="210"/>
      <c r="V12" s="210"/>
    </row>
    <row r="13" spans="1:22" ht="15">
      <c r="A13" s="222" t="s">
        <v>617</v>
      </c>
      <c r="B13" s="225"/>
      <c r="C13" s="225"/>
      <c r="D13" s="225"/>
      <c r="E13" s="225"/>
      <c r="F13" s="237">
        <v>435515</v>
      </c>
      <c r="G13" s="238">
        <v>6812777.6000000006</v>
      </c>
      <c r="H13" s="243">
        <v>74680026.51000002</v>
      </c>
      <c r="I13" s="211"/>
      <c r="J13" s="244">
        <v>434830</v>
      </c>
      <c r="K13" s="241">
        <v>3370254.0000000005</v>
      </c>
      <c r="L13" s="245">
        <v>46699722.520000003</v>
      </c>
      <c r="M13" s="220"/>
      <c r="N13" s="210"/>
      <c r="O13" s="210"/>
      <c r="P13" s="210"/>
      <c r="Q13" s="210"/>
      <c r="R13" s="210"/>
      <c r="S13" s="210"/>
      <c r="T13" s="210"/>
      <c r="U13" s="210"/>
      <c r="V13" s="210"/>
    </row>
    <row r="14" spans="1:22" ht="15">
      <c r="A14" s="222" t="s">
        <v>618</v>
      </c>
      <c r="B14" s="225"/>
      <c r="C14" s="225"/>
      <c r="D14" s="225"/>
      <c r="E14" s="225"/>
      <c r="F14" s="237">
        <v>9461</v>
      </c>
      <c r="G14" s="238">
        <v>881741.20000000007</v>
      </c>
      <c r="H14" s="243">
        <v>8306772.6899999995</v>
      </c>
      <c r="I14" s="211"/>
      <c r="J14" s="244">
        <v>9490</v>
      </c>
      <c r="K14" s="241">
        <v>452480.60000000003</v>
      </c>
      <c r="L14" s="246">
        <v>4777745.4799999995</v>
      </c>
      <c r="M14" s="220"/>
      <c r="N14" s="210"/>
      <c r="O14" s="210"/>
      <c r="P14" s="210"/>
      <c r="Q14" s="210"/>
      <c r="R14" s="210"/>
      <c r="S14" s="210"/>
      <c r="T14" s="210"/>
      <c r="U14" s="210"/>
      <c r="V14" s="210"/>
    </row>
    <row r="15" spans="1:22" ht="15">
      <c r="A15" s="222" t="s">
        <v>619</v>
      </c>
      <c r="B15" s="225"/>
      <c r="C15" s="225"/>
      <c r="D15" s="225"/>
      <c r="E15" s="225"/>
      <c r="F15" s="237">
        <v>0</v>
      </c>
      <c r="G15" s="238">
        <v>0</v>
      </c>
      <c r="H15" s="243">
        <v>0</v>
      </c>
      <c r="I15" s="211"/>
      <c r="J15" s="244">
        <v>0</v>
      </c>
      <c r="K15" s="241">
        <v>0</v>
      </c>
      <c r="L15" s="247">
        <v>0</v>
      </c>
      <c r="M15" s="220"/>
      <c r="N15" s="210"/>
      <c r="O15" s="210"/>
      <c r="P15" s="210"/>
      <c r="Q15" s="210"/>
      <c r="R15" s="210"/>
      <c r="S15" s="210"/>
      <c r="T15" s="210"/>
      <c r="U15" s="210"/>
      <c r="V15" s="210"/>
    </row>
    <row r="16" spans="1:22" ht="15">
      <c r="A16" s="222" t="s">
        <v>620</v>
      </c>
      <c r="B16" s="225"/>
      <c r="C16" s="225"/>
      <c r="D16" s="225"/>
      <c r="E16" s="225"/>
      <c r="F16" s="237">
        <v>5</v>
      </c>
      <c r="G16" s="238">
        <v>66.400000000000006</v>
      </c>
      <c r="H16" s="243">
        <v>606.66999999999996</v>
      </c>
      <c r="I16" s="211"/>
      <c r="J16" s="244">
        <v>9</v>
      </c>
      <c r="K16" s="241">
        <v>382</v>
      </c>
      <c r="L16" s="246">
        <v>3103.3099999999995</v>
      </c>
      <c r="M16" s="220"/>
      <c r="N16" s="210"/>
      <c r="O16" s="210"/>
      <c r="P16" s="210"/>
      <c r="Q16" s="210"/>
      <c r="R16" s="210"/>
      <c r="S16" s="210"/>
      <c r="T16" s="210"/>
      <c r="U16" s="210"/>
      <c r="V16" s="210"/>
    </row>
    <row r="17" spans="1:22" ht="15">
      <c r="A17" s="222" t="s">
        <v>621</v>
      </c>
      <c r="B17" s="225"/>
      <c r="C17" s="225"/>
      <c r="D17" s="225"/>
      <c r="E17" s="225"/>
      <c r="F17" s="248">
        <v>2522</v>
      </c>
      <c r="G17" s="249">
        <v>1583346.5999999999</v>
      </c>
      <c r="H17" s="250">
        <v>13739404.609999999</v>
      </c>
      <c r="I17" s="211"/>
      <c r="J17" s="251">
        <v>2534</v>
      </c>
      <c r="K17" s="252">
        <v>714137.59999999998</v>
      </c>
      <c r="L17" s="253">
        <v>6843142.9700000016</v>
      </c>
      <c r="M17" s="220"/>
      <c r="N17" s="210"/>
      <c r="O17" s="210"/>
      <c r="P17" s="210"/>
      <c r="Q17" s="210"/>
      <c r="R17" s="210"/>
      <c r="S17" s="210"/>
      <c r="T17" s="210"/>
      <c r="U17" s="210"/>
      <c r="V17" s="210"/>
    </row>
    <row r="18" spans="1:22" ht="15">
      <c r="A18" s="222" t="s">
        <v>622</v>
      </c>
      <c r="B18" s="225"/>
      <c r="C18" s="225"/>
      <c r="D18" s="225"/>
      <c r="E18" s="225"/>
      <c r="F18" s="254">
        <f>SUM(F12:F17)</f>
        <v>918255</v>
      </c>
      <c r="G18" s="255">
        <f>SUM(G12:G17)</f>
        <v>9802266.3000000007</v>
      </c>
      <c r="H18" s="256">
        <f>SUM(H12:H17)</f>
        <v>109081772.47000001</v>
      </c>
      <c r="I18" s="211"/>
      <c r="J18" s="254">
        <f>SUM(J12:J17)</f>
        <v>917146</v>
      </c>
      <c r="K18" s="255">
        <f>SUM(K12:K17)</f>
        <v>4941602.2</v>
      </c>
      <c r="L18" s="256">
        <f>SUM(L12:L17)</f>
        <v>69851379.550000012</v>
      </c>
      <c r="M18" s="220"/>
      <c r="N18" s="210"/>
      <c r="O18" s="210"/>
      <c r="P18" s="210"/>
      <c r="Q18" s="210"/>
      <c r="R18" s="210"/>
      <c r="S18" s="210"/>
      <c r="T18" s="210"/>
      <c r="U18" s="210"/>
      <c r="V18" s="210"/>
    </row>
    <row r="19" spans="1:22" ht="15">
      <c r="A19" s="222"/>
      <c r="B19" s="225"/>
      <c r="C19" s="225"/>
      <c r="D19" s="225"/>
      <c r="E19" s="225"/>
      <c r="F19" s="257"/>
      <c r="G19" s="258"/>
      <c r="H19" s="259"/>
      <c r="I19" s="211"/>
      <c r="J19" s="257"/>
      <c r="K19" s="258"/>
      <c r="L19" s="260"/>
      <c r="M19" s="220"/>
      <c r="N19" s="210"/>
      <c r="O19" s="210"/>
      <c r="P19" s="210"/>
      <c r="Q19" s="210"/>
      <c r="R19" s="210"/>
      <c r="S19" s="210"/>
      <c r="T19" s="210"/>
      <c r="U19" s="210"/>
      <c r="V19" s="210"/>
    </row>
    <row r="20" spans="1:22" ht="15">
      <c r="A20" s="226" t="s">
        <v>623</v>
      </c>
      <c r="B20" s="225"/>
      <c r="C20" s="225"/>
      <c r="D20" s="225"/>
      <c r="E20" s="225"/>
      <c r="F20" s="257"/>
      <c r="G20" s="258"/>
      <c r="H20" s="259"/>
      <c r="I20" s="211"/>
      <c r="J20" s="257"/>
      <c r="K20" s="258"/>
      <c r="L20" s="260"/>
      <c r="M20" s="220"/>
      <c r="N20" s="210"/>
      <c r="O20" s="210"/>
      <c r="P20" s="210"/>
      <c r="Q20" s="210"/>
      <c r="R20" s="210"/>
      <c r="S20" s="210"/>
      <c r="T20" s="210"/>
      <c r="U20" s="210"/>
      <c r="V20" s="210"/>
    </row>
    <row r="21" spans="1:22" ht="15">
      <c r="A21" s="222"/>
      <c r="B21" s="225"/>
      <c r="C21" s="225"/>
      <c r="D21" s="225"/>
      <c r="E21" s="225"/>
      <c r="F21" s="261"/>
      <c r="G21" s="258"/>
      <c r="H21" s="259"/>
      <c r="I21" s="211"/>
      <c r="J21" s="261"/>
      <c r="K21" s="258"/>
      <c r="L21" s="260"/>
      <c r="M21" s="220"/>
      <c r="N21" s="210"/>
      <c r="O21" s="210"/>
      <c r="P21" s="210"/>
      <c r="Q21" s="210"/>
      <c r="R21" s="210"/>
      <c r="S21" s="210"/>
      <c r="T21" s="210"/>
      <c r="U21" s="210"/>
      <c r="V21" s="210"/>
    </row>
    <row r="22" spans="1:22" ht="15">
      <c r="A22" s="222" t="s">
        <v>624</v>
      </c>
      <c r="B22" s="225"/>
      <c r="C22" s="225"/>
      <c r="D22" s="225"/>
      <c r="E22" s="225"/>
      <c r="F22" s="237">
        <v>28416.156477970628</v>
      </c>
      <c r="G22" s="262">
        <v>881909.79999999993</v>
      </c>
      <c r="H22" s="263">
        <v>9339545.1099999994</v>
      </c>
      <c r="I22" s="211"/>
      <c r="J22" s="237">
        <v>26238.305633986671</v>
      </c>
      <c r="K22" s="262">
        <v>447635.6</v>
      </c>
      <c r="L22" s="264">
        <v>5594374.2200000007</v>
      </c>
      <c r="M22" s="220"/>
      <c r="N22" s="210"/>
      <c r="O22" s="210"/>
      <c r="P22" s="210"/>
      <c r="Q22" s="210"/>
      <c r="R22" s="210"/>
      <c r="S22" s="210"/>
      <c r="T22" s="210"/>
      <c r="U22" s="210"/>
      <c r="V22" s="210"/>
    </row>
    <row r="23" spans="1:22" ht="15">
      <c r="A23" s="222" t="s">
        <v>625</v>
      </c>
      <c r="B23" s="225"/>
      <c r="C23" s="225"/>
      <c r="D23" s="225"/>
      <c r="E23" s="225"/>
      <c r="F23" s="265">
        <v>27.286135845263715</v>
      </c>
      <c r="G23" s="262">
        <v>6830.6</v>
      </c>
      <c r="H23" s="266">
        <v>53924.86</v>
      </c>
      <c r="I23" s="211"/>
      <c r="J23" s="265">
        <v>30.020144901926134</v>
      </c>
      <c r="K23" s="262">
        <v>4247.1000000000004</v>
      </c>
      <c r="L23" s="267">
        <v>37426.06</v>
      </c>
      <c r="M23" s="220"/>
      <c r="N23" s="210"/>
      <c r="O23" s="210"/>
      <c r="P23" s="210"/>
      <c r="Q23" s="210"/>
      <c r="R23" s="210"/>
      <c r="S23" s="210"/>
      <c r="T23" s="210"/>
      <c r="U23" s="210"/>
      <c r="V23" s="210"/>
    </row>
    <row r="24" spans="1:22" ht="15">
      <c r="A24" s="222" t="s">
        <v>619</v>
      </c>
      <c r="B24" s="225"/>
      <c r="C24" s="225"/>
      <c r="D24" s="225"/>
      <c r="E24" s="225"/>
      <c r="F24" s="265">
        <v>0</v>
      </c>
      <c r="G24" s="262">
        <v>0</v>
      </c>
      <c r="H24" s="243">
        <v>0</v>
      </c>
      <c r="I24" s="211"/>
      <c r="J24" s="265">
        <v>0</v>
      </c>
      <c r="K24" s="262">
        <v>0</v>
      </c>
      <c r="L24" s="268">
        <v>0</v>
      </c>
      <c r="M24" s="220"/>
      <c r="N24" s="210"/>
      <c r="O24" s="210"/>
      <c r="P24" s="210"/>
      <c r="Q24" s="210"/>
      <c r="R24" s="210"/>
      <c r="S24" s="210"/>
      <c r="T24" s="210"/>
      <c r="U24" s="210"/>
      <c r="V24" s="210"/>
    </row>
    <row r="25" spans="1:22" ht="15">
      <c r="A25" s="222" t="s">
        <v>620</v>
      </c>
      <c r="B25" s="225"/>
      <c r="C25" s="225"/>
      <c r="D25" s="225"/>
      <c r="E25" s="225"/>
      <c r="F25" s="265">
        <v>3</v>
      </c>
      <c r="G25" s="262">
        <v>0</v>
      </c>
      <c r="H25" s="266">
        <v>0</v>
      </c>
      <c r="I25" s="211"/>
      <c r="J25" s="265">
        <v>3</v>
      </c>
      <c r="K25" s="262">
        <v>0</v>
      </c>
      <c r="L25" s="267">
        <v>0</v>
      </c>
      <c r="M25" s="220"/>
      <c r="N25" s="210"/>
      <c r="O25" s="210"/>
      <c r="P25" s="210"/>
      <c r="Q25" s="210"/>
      <c r="R25" s="210"/>
      <c r="S25" s="210"/>
      <c r="T25" s="210"/>
      <c r="U25" s="210"/>
      <c r="V25" s="210"/>
    </row>
    <row r="26" spans="1:22" ht="15">
      <c r="A26" s="222" t="s">
        <v>626</v>
      </c>
      <c r="B26" s="225"/>
      <c r="C26" s="225"/>
      <c r="D26" s="225"/>
      <c r="E26" s="225"/>
      <c r="F26" s="265">
        <v>30.290072144520618</v>
      </c>
      <c r="G26" s="262">
        <v>35258.5</v>
      </c>
      <c r="H26" s="266">
        <v>226657.4</v>
      </c>
      <c r="I26" s="211"/>
      <c r="J26" s="265">
        <v>28.75857211611828</v>
      </c>
      <c r="K26" s="262">
        <v>31955.4</v>
      </c>
      <c r="L26" s="267">
        <v>212296.22999999998</v>
      </c>
      <c r="M26" s="220"/>
      <c r="N26" s="210"/>
      <c r="O26" s="210"/>
      <c r="P26" s="210"/>
      <c r="Q26" s="210"/>
      <c r="R26" s="210"/>
      <c r="S26" s="210"/>
      <c r="T26" s="210"/>
      <c r="U26" s="210"/>
      <c r="V26" s="210"/>
    </row>
    <row r="27" spans="1:22" ht="15">
      <c r="A27" s="222" t="s">
        <v>627</v>
      </c>
      <c r="B27" s="225"/>
      <c r="C27" s="225"/>
      <c r="D27" s="225"/>
      <c r="E27" s="225"/>
      <c r="F27" s="265">
        <v>0</v>
      </c>
      <c r="G27" s="262">
        <v>0</v>
      </c>
      <c r="H27" s="266">
        <v>0</v>
      </c>
      <c r="I27" s="211"/>
      <c r="J27" s="265">
        <v>0</v>
      </c>
      <c r="K27" s="262">
        <v>0</v>
      </c>
      <c r="L27" s="267">
        <v>0</v>
      </c>
      <c r="M27" s="220"/>
      <c r="N27" s="210"/>
      <c r="O27" s="210"/>
      <c r="P27" s="210"/>
      <c r="Q27" s="210"/>
      <c r="R27" s="210"/>
      <c r="S27" s="210"/>
      <c r="T27" s="210"/>
      <c r="U27" s="210"/>
      <c r="V27" s="210"/>
    </row>
    <row r="28" spans="1:22" ht="15">
      <c r="A28" s="222" t="s">
        <v>628</v>
      </c>
      <c r="B28" s="225"/>
      <c r="C28" s="225"/>
      <c r="D28" s="225"/>
      <c r="E28" s="225"/>
      <c r="F28" s="248">
        <v>84.15</v>
      </c>
      <c r="G28" s="249">
        <v>80692.5</v>
      </c>
      <c r="H28" s="250">
        <v>775373.83</v>
      </c>
      <c r="I28" s="211"/>
      <c r="J28" s="248">
        <v>83.600000000000009</v>
      </c>
      <c r="K28" s="249">
        <v>40262.9</v>
      </c>
      <c r="L28" s="269">
        <v>409274.55999999994</v>
      </c>
      <c r="M28" s="220"/>
      <c r="N28" s="210"/>
      <c r="O28" s="210"/>
      <c r="P28" s="210"/>
      <c r="Q28" s="210"/>
      <c r="R28" s="210"/>
      <c r="S28" s="210"/>
      <c r="T28" s="210"/>
      <c r="U28" s="210"/>
      <c r="V28" s="210"/>
    </row>
    <row r="29" spans="1:22" ht="15">
      <c r="A29" s="222" t="s">
        <v>622</v>
      </c>
      <c r="B29" s="225"/>
      <c r="C29" s="225"/>
      <c r="D29" s="225"/>
      <c r="E29" s="225"/>
      <c r="F29" s="254">
        <f>SUM(F22:F28)</f>
        <v>28560.882685960416</v>
      </c>
      <c r="G29" s="255">
        <f>SUM(G22:G28)</f>
        <v>1004691.3999999999</v>
      </c>
      <c r="H29" s="256">
        <f>SUM(H22:H28)</f>
        <v>10395501.199999999</v>
      </c>
      <c r="I29" s="211"/>
      <c r="J29" s="254">
        <f>SUM(J22:J28)</f>
        <v>26383.684351004715</v>
      </c>
      <c r="K29" s="255">
        <f>SUM(K22:K28)</f>
        <v>524101</v>
      </c>
      <c r="L29" s="256">
        <f>SUM(L22:L28)</f>
        <v>6253371.0699999994</v>
      </c>
      <c r="M29" s="220"/>
      <c r="N29" s="210"/>
      <c r="O29" s="210"/>
      <c r="P29" s="210"/>
      <c r="Q29" s="210"/>
      <c r="R29" s="210"/>
      <c r="S29" s="210"/>
      <c r="T29" s="210"/>
      <c r="U29" s="210"/>
      <c r="V29" s="210"/>
    </row>
    <row r="30" spans="1:22" ht="15">
      <c r="A30" s="222"/>
      <c r="B30" s="225"/>
      <c r="C30" s="225"/>
      <c r="D30" s="225"/>
      <c r="E30" s="225"/>
      <c r="F30" s="257"/>
      <c r="G30" s="258"/>
      <c r="H30" s="259"/>
      <c r="I30" s="211"/>
      <c r="J30" s="257"/>
      <c r="K30" s="258"/>
      <c r="L30" s="260"/>
      <c r="M30" s="220"/>
      <c r="N30" s="210"/>
      <c r="O30" s="210"/>
      <c r="P30" s="210"/>
      <c r="Q30" s="210"/>
      <c r="R30" s="210"/>
      <c r="S30" s="210"/>
      <c r="T30" s="210"/>
      <c r="U30" s="210"/>
      <c r="V30" s="210"/>
    </row>
    <row r="31" spans="1:22" ht="15">
      <c r="A31" s="270" t="s">
        <v>629</v>
      </c>
      <c r="B31" s="225"/>
      <c r="C31" s="225"/>
      <c r="D31" s="225"/>
      <c r="E31" s="210"/>
      <c r="F31" s="257"/>
      <c r="G31" s="258"/>
      <c r="H31" s="259"/>
      <c r="I31" s="211"/>
      <c r="J31" s="257"/>
      <c r="K31" s="258"/>
      <c r="L31" s="260"/>
      <c r="M31" s="220"/>
      <c r="N31" s="210"/>
      <c r="O31" s="210"/>
      <c r="P31" s="210"/>
      <c r="Q31" s="210"/>
      <c r="R31" s="210"/>
      <c r="S31" s="210"/>
      <c r="T31" s="210"/>
      <c r="U31" s="210"/>
      <c r="V31" s="210"/>
    </row>
    <row r="32" spans="1:22" ht="15">
      <c r="A32" s="271"/>
      <c r="B32" s="225"/>
      <c r="C32" s="225"/>
      <c r="D32" s="225"/>
      <c r="E32" s="210"/>
      <c r="F32" s="257"/>
      <c r="G32" s="258"/>
      <c r="H32" s="259"/>
      <c r="I32" s="211"/>
      <c r="J32" s="257"/>
      <c r="K32" s="258"/>
      <c r="L32" s="260"/>
      <c r="M32" s="220"/>
      <c r="N32" s="210"/>
      <c r="O32" s="210"/>
      <c r="P32" s="210"/>
      <c r="Q32" s="210"/>
      <c r="R32" s="210"/>
      <c r="S32" s="210"/>
      <c r="T32" s="210"/>
      <c r="U32" s="210"/>
      <c r="V32" s="210"/>
    </row>
    <row r="33" spans="1:22" ht="15">
      <c r="A33" s="222" t="s">
        <v>624</v>
      </c>
      <c r="B33" s="225"/>
      <c r="C33" s="225"/>
      <c r="D33" s="225"/>
      <c r="E33" s="210"/>
      <c r="F33" s="237">
        <v>3538.8435220293718</v>
      </c>
      <c r="G33" s="262">
        <v>109829.8</v>
      </c>
      <c r="H33" s="263">
        <v>1086164.71</v>
      </c>
      <c r="I33" s="211"/>
      <c r="J33" s="237">
        <v>4969.6943660133293</v>
      </c>
      <c r="K33" s="262">
        <v>84784.9</v>
      </c>
      <c r="L33" s="264">
        <v>856869.01</v>
      </c>
      <c r="M33" s="220"/>
      <c r="N33" s="210"/>
      <c r="O33" s="210"/>
      <c r="P33" s="210"/>
      <c r="Q33" s="210"/>
      <c r="R33" s="210"/>
      <c r="S33" s="210"/>
      <c r="T33" s="210"/>
      <c r="U33" s="210"/>
      <c r="V33" s="210"/>
    </row>
    <row r="34" spans="1:22" ht="15">
      <c r="A34" s="222" t="s">
        <v>625</v>
      </c>
      <c r="B34" s="225"/>
      <c r="C34" s="225"/>
      <c r="D34" s="225"/>
      <c r="E34" s="210"/>
      <c r="F34" s="265">
        <v>3.7138641547362861</v>
      </c>
      <c r="G34" s="262">
        <v>929.7</v>
      </c>
      <c r="H34" s="266">
        <v>8123.95</v>
      </c>
      <c r="I34" s="211"/>
      <c r="J34" s="265">
        <v>1.9798550980738645</v>
      </c>
      <c r="K34" s="262">
        <v>280.10000000000002</v>
      </c>
      <c r="L34" s="267">
        <v>3057.8</v>
      </c>
      <c r="M34" s="220"/>
      <c r="N34" s="210"/>
      <c r="O34" s="210"/>
      <c r="P34" s="210"/>
      <c r="Q34" s="210"/>
      <c r="R34" s="210"/>
      <c r="S34" s="210"/>
      <c r="T34" s="210"/>
      <c r="U34" s="210"/>
      <c r="V34" s="210"/>
    </row>
    <row r="35" spans="1:22" ht="15">
      <c r="A35" s="222" t="s">
        <v>619</v>
      </c>
      <c r="B35" s="225"/>
      <c r="C35" s="225"/>
      <c r="D35" s="225"/>
      <c r="E35" s="210"/>
      <c r="F35" s="265">
        <v>0</v>
      </c>
      <c r="G35" s="262">
        <v>0</v>
      </c>
      <c r="H35" s="243">
        <v>0</v>
      </c>
      <c r="I35" s="211"/>
      <c r="J35" s="265">
        <v>0</v>
      </c>
      <c r="K35" s="262">
        <v>0</v>
      </c>
      <c r="L35" s="268">
        <v>0</v>
      </c>
      <c r="M35" s="220"/>
      <c r="N35" s="210"/>
      <c r="O35" s="210"/>
      <c r="P35" s="210"/>
      <c r="Q35" s="210"/>
      <c r="R35" s="210"/>
      <c r="S35" s="210"/>
      <c r="T35" s="210"/>
      <c r="U35" s="210"/>
      <c r="V35" s="210"/>
    </row>
    <row r="36" spans="1:22" ht="15">
      <c r="A36" s="222" t="s">
        <v>620</v>
      </c>
      <c r="B36" s="225"/>
      <c r="C36" s="225"/>
      <c r="D36" s="225"/>
      <c r="E36" s="210"/>
      <c r="F36" s="265"/>
      <c r="G36" s="262">
        <v>0</v>
      </c>
      <c r="H36" s="266">
        <v>10.809999999999999</v>
      </c>
      <c r="I36" s="211"/>
      <c r="J36" s="265">
        <v>0</v>
      </c>
      <c r="K36" s="262">
        <v>0</v>
      </c>
      <c r="L36" s="267">
        <v>65.08</v>
      </c>
      <c r="M36" s="220"/>
      <c r="N36" s="210"/>
      <c r="O36" s="210"/>
      <c r="P36" s="210"/>
      <c r="Q36" s="210"/>
      <c r="R36" s="210"/>
      <c r="S36" s="210"/>
      <c r="T36" s="210"/>
      <c r="U36" s="210"/>
      <c r="V36" s="210"/>
    </row>
    <row r="37" spans="1:22" ht="15">
      <c r="A37" s="222" t="s">
        <v>626</v>
      </c>
      <c r="B37" s="225"/>
      <c r="C37" s="225"/>
      <c r="D37" s="225"/>
      <c r="E37" s="210"/>
      <c r="F37" s="265">
        <v>15.709927855479378</v>
      </c>
      <c r="G37" s="262">
        <v>18286.8</v>
      </c>
      <c r="H37" s="266">
        <v>113383.92000000001</v>
      </c>
      <c r="I37" s="211"/>
      <c r="J37" s="265">
        <v>17.24142788388172</v>
      </c>
      <c r="K37" s="262">
        <v>19158</v>
      </c>
      <c r="L37" s="267">
        <v>126181.28</v>
      </c>
      <c r="M37" s="220"/>
      <c r="N37" s="210"/>
      <c r="O37" s="210"/>
      <c r="P37" s="210"/>
      <c r="Q37" s="210"/>
      <c r="R37" s="210"/>
      <c r="S37" s="210"/>
      <c r="T37" s="210"/>
      <c r="U37" s="210"/>
      <c r="V37" s="210"/>
    </row>
    <row r="38" spans="1:22" ht="15">
      <c r="A38" s="222" t="s">
        <v>627</v>
      </c>
      <c r="B38" s="225"/>
      <c r="C38" s="225"/>
      <c r="D38" s="225"/>
      <c r="E38" s="210"/>
      <c r="F38" s="265">
        <v>0</v>
      </c>
      <c r="G38" s="262">
        <v>0</v>
      </c>
      <c r="H38" s="266">
        <v>0</v>
      </c>
      <c r="I38" s="211"/>
      <c r="J38" s="265">
        <v>0</v>
      </c>
      <c r="K38" s="262">
        <v>0</v>
      </c>
      <c r="L38" s="267">
        <v>0</v>
      </c>
      <c r="M38" s="220"/>
      <c r="N38" s="210"/>
      <c r="O38" s="210"/>
      <c r="P38" s="210"/>
      <c r="Q38" s="210"/>
      <c r="R38" s="210"/>
      <c r="S38" s="210"/>
      <c r="T38" s="210"/>
      <c r="U38" s="210"/>
      <c r="V38" s="210"/>
    </row>
    <row r="39" spans="1:22" ht="15">
      <c r="A39" s="222" t="s">
        <v>628</v>
      </c>
      <c r="B39" s="225"/>
      <c r="C39" s="225"/>
      <c r="D39" s="225"/>
      <c r="E39" s="210"/>
      <c r="F39" s="248">
        <v>68.850000000000009</v>
      </c>
      <c r="G39" s="249">
        <v>47046</v>
      </c>
      <c r="H39" s="250">
        <v>436003.68999999994</v>
      </c>
      <c r="I39" s="211"/>
      <c r="J39" s="248">
        <v>68.400000000000006</v>
      </c>
      <c r="K39" s="249">
        <v>35864.1</v>
      </c>
      <c r="L39" s="269">
        <v>346717.48</v>
      </c>
      <c r="M39" s="220"/>
      <c r="N39" s="210"/>
      <c r="O39" s="210"/>
      <c r="P39" s="210"/>
      <c r="Q39" s="210"/>
      <c r="R39" s="210"/>
      <c r="S39" s="210"/>
      <c r="T39" s="210"/>
      <c r="U39" s="210"/>
      <c r="V39" s="210"/>
    </row>
    <row r="40" spans="1:22" ht="15">
      <c r="A40" s="222" t="s">
        <v>622</v>
      </c>
      <c r="B40" s="225"/>
      <c r="C40" s="225"/>
      <c r="D40" s="225"/>
      <c r="E40" s="210"/>
      <c r="F40" s="254">
        <f>SUM(F33:F39)</f>
        <v>3627.1173140395872</v>
      </c>
      <c r="G40" s="255">
        <f>SUM(G33:G39)</f>
        <v>176092.3</v>
      </c>
      <c r="H40" s="256">
        <f>SUM(H33:H39)</f>
        <v>1643687.0799999998</v>
      </c>
      <c r="I40" s="211"/>
      <c r="J40" s="254">
        <f>SUM(J33:J39)</f>
        <v>5057.3156489952844</v>
      </c>
      <c r="K40" s="255">
        <f>SUM(K33:K39)</f>
        <v>140087.1</v>
      </c>
      <c r="L40" s="256">
        <f>SUM(L33:L39)</f>
        <v>1332890.6499999999</v>
      </c>
      <c r="M40" s="220"/>
      <c r="N40" s="210"/>
      <c r="O40" s="210"/>
      <c r="P40" s="210"/>
      <c r="Q40" s="210"/>
      <c r="R40" s="210"/>
      <c r="S40" s="210"/>
      <c r="T40" s="210"/>
      <c r="U40" s="210"/>
      <c r="V40" s="210"/>
    </row>
    <row r="41" spans="1:22" ht="15">
      <c r="A41" s="222"/>
      <c r="B41" s="225"/>
      <c r="C41" s="225"/>
      <c r="D41" s="225"/>
      <c r="E41" s="225"/>
      <c r="F41" s="257"/>
      <c r="G41" s="258"/>
      <c r="H41" s="259"/>
      <c r="I41" s="211"/>
      <c r="J41" s="257"/>
      <c r="K41" s="258"/>
      <c r="L41" s="260"/>
      <c r="M41" s="220"/>
      <c r="N41" s="210"/>
      <c r="O41" s="210"/>
      <c r="P41" s="210"/>
      <c r="Q41" s="210"/>
      <c r="R41" s="210"/>
      <c r="S41" s="210"/>
      <c r="T41" s="210"/>
      <c r="U41" s="210"/>
      <c r="V41" s="210"/>
    </row>
    <row r="42" spans="1:22" ht="15">
      <c r="A42" s="222"/>
      <c r="B42" s="225"/>
      <c r="C42" s="225"/>
      <c r="D42" s="225"/>
      <c r="E42" s="225"/>
      <c r="F42" s="257"/>
      <c r="G42" s="258"/>
      <c r="H42" s="259"/>
      <c r="I42" s="211"/>
      <c r="J42" s="257"/>
      <c r="K42" s="258"/>
      <c r="L42" s="260"/>
      <c r="M42" s="220"/>
      <c r="N42" s="210"/>
      <c r="O42" s="210"/>
      <c r="P42" s="210"/>
      <c r="Q42" s="210"/>
      <c r="R42" s="210"/>
      <c r="S42" s="210"/>
      <c r="T42" s="210"/>
      <c r="U42" s="210"/>
      <c r="V42" s="210"/>
    </row>
    <row r="43" spans="1:22" ht="15">
      <c r="A43" s="226" t="s">
        <v>630</v>
      </c>
      <c r="B43" s="225"/>
      <c r="C43" s="225"/>
      <c r="D43" s="225"/>
      <c r="E43" s="225"/>
      <c r="F43" s="257"/>
      <c r="G43" s="258"/>
      <c r="H43" s="259"/>
      <c r="I43" s="211"/>
      <c r="J43" s="257"/>
      <c r="K43" s="258"/>
      <c r="L43" s="260"/>
      <c r="M43" s="220"/>
      <c r="N43" s="210"/>
      <c r="O43" s="210"/>
      <c r="P43" s="210"/>
      <c r="Q43" s="210"/>
      <c r="R43" s="210"/>
      <c r="S43" s="210"/>
      <c r="T43" s="210"/>
      <c r="U43" s="210"/>
      <c r="V43" s="210"/>
    </row>
    <row r="44" spans="1:22" ht="15">
      <c r="A44" s="222"/>
      <c r="B44" s="225"/>
      <c r="C44" s="225"/>
      <c r="D44" s="225"/>
      <c r="E44" s="225"/>
      <c r="F44" s="257"/>
      <c r="G44" s="258"/>
      <c r="H44" s="259"/>
      <c r="I44" s="211"/>
      <c r="J44" s="257"/>
      <c r="K44" s="258"/>
      <c r="L44" s="260"/>
      <c r="M44" s="220"/>
      <c r="N44" s="210"/>
      <c r="O44" s="210"/>
      <c r="P44" s="210"/>
      <c r="Q44" s="210"/>
      <c r="R44" s="210"/>
      <c r="S44" s="210"/>
      <c r="T44" s="210"/>
      <c r="U44" s="210"/>
      <c r="V44" s="210"/>
    </row>
    <row r="45" spans="1:22" ht="15">
      <c r="A45" s="222" t="s">
        <v>616</v>
      </c>
      <c r="B45" s="225"/>
      <c r="C45" s="225"/>
      <c r="D45" s="225"/>
      <c r="E45" s="225"/>
      <c r="F45" s="265">
        <v>124</v>
      </c>
      <c r="G45" s="262">
        <v>2693.6</v>
      </c>
      <c r="H45" s="263">
        <v>27038.07</v>
      </c>
      <c r="I45" s="211"/>
      <c r="J45" s="265">
        <v>122</v>
      </c>
      <c r="K45" s="262">
        <v>2575.4</v>
      </c>
      <c r="L45" s="264">
        <v>26526.65</v>
      </c>
      <c r="M45" s="220"/>
      <c r="N45" s="210"/>
      <c r="O45" s="210"/>
      <c r="P45" s="210"/>
      <c r="Q45" s="210"/>
      <c r="R45" s="210"/>
      <c r="S45" s="210"/>
      <c r="T45" s="210"/>
      <c r="U45" s="210"/>
      <c r="V45" s="210"/>
    </row>
    <row r="46" spans="1:22" ht="15">
      <c r="A46" s="222" t="s">
        <v>631</v>
      </c>
      <c r="B46" s="225"/>
      <c r="C46" s="225"/>
      <c r="D46" s="225"/>
      <c r="E46" s="225"/>
      <c r="F46" s="265">
        <v>1131</v>
      </c>
      <c r="G46" s="262">
        <v>29959</v>
      </c>
      <c r="H46" s="266">
        <v>300682.98000000004</v>
      </c>
      <c r="I46" s="211"/>
      <c r="J46" s="265">
        <v>1134</v>
      </c>
      <c r="K46" s="262">
        <v>15898.7</v>
      </c>
      <c r="L46" s="267">
        <v>193185.33</v>
      </c>
      <c r="M46" s="220"/>
      <c r="N46" s="210"/>
      <c r="O46" s="210"/>
      <c r="P46" s="210"/>
      <c r="Q46" s="210"/>
      <c r="R46" s="210"/>
      <c r="S46" s="210"/>
      <c r="T46" s="210"/>
      <c r="U46" s="210"/>
      <c r="V46" s="210"/>
    </row>
    <row r="47" spans="1:22" ht="15">
      <c r="A47" s="222" t="s">
        <v>624</v>
      </c>
      <c r="B47" s="225"/>
      <c r="C47" s="225"/>
      <c r="D47" s="225"/>
      <c r="E47" s="225"/>
      <c r="F47" s="265">
        <v>2503</v>
      </c>
      <c r="G47" s="262">
        <v>405576</v>
      </c>
      <c r="H47" s="266">
        <v>3728552.9899999998</v>
      </c>
      <c r="I47" s="211"/>
      <c r="J47" s="265">
        <v>2509</v>
      </c>
      <c r="K47" s="262">
        <v>225996.79999999999</v>
      </c>
      <c r="L47" s="267">
        <v>2252789.09</v>
      </c>
      <c r="M47" s="220"/>
      <c r="N47" s="210"/>
      <c r="O47" s="210"/>
      <c r="P47" s="210"/>
      <c r="Q47" s="210"/>
      <c r="R47" s="210"/>
      <c r="S47" s="210"/>
      <c r="T47" s="210"/>
      <c r="U47" s="210"/>
      <c r="V47" s="210"/>
    </row>
    <row r="48" spans="1:22" ht="15">
      <c r="A48" s="222" t="s">
        <v>618</v>
      </c>
      <c r="B48" s="225"/>
      <c r="C48" s="225"/>
      <c r="D48" s="225"/>
      <c r="E48" s="225"/>
      <c r="F48" s="265">
        <v>103</v>
      </c>
      <c r="G48" s="262">
        <v>9036.9</v>
      </c>
      <c r="H48" s="266">
        <v>83315.3</v>
      </c>
      <c r="I48" s="211"/>
      <c r="J48" s="265">
        <v>105</v>
      </c>
      <c r="K48" s="262">
        <v>5007.3</v>
      </c>
      <c r="L48" s="267">
        <v>51330.59</v>
      </c>
      <c r="M48" s="220"/>
      <c r="N48" s="210"/>
      <c r="O48" s="210"/>
      <c r="P48" s="210"/>
      <c r="Q48" s="210"/>
      <c r="R48" s="210"/>
      <c r="S48" s="210"/>
      <c r="T48" s="210"/>
      <c r="U48" s="210"/>
      <c r="V48" s="210"/>
    </row>
    <row r="49" spans="1:22" ht="15">
      <c r="A49" s="222" t="s">
        <v>626</v>
      </c>
      <c r="B49" s="225"/>
      <c r="C49" s="225"/>
      <c r="D49" s="225"/>
      <c r="E49" s="225"/>
      <c r="F49" s="265">
        <v>4</v>
      </c>
      <c r="G49" s="262">
        <v>55099.799999999996</v>
      </c>
      <c r="H49" s="266">
        <v>357822.04000000004</v>
      </c>
      <c r="I49" s="211"/>
      <c r="J49" s="265">
        <v>4</v>
      </c>
      <c r="K49" s="262">
        <v>57047.4</v>
      </c>
      <c r="L49" s="267">
        <v>374997.13</v>
      </c>
      <c r="M49" s="220"/>
      <c r="N49" s="210"/>
      <c r="O49" s="210"/>
      <c r="P49" s="210"/>
      <c r="Q49" s="210"/>
      <c r="R49" s="210"/>
      <c r="S49" s="210"/>
      <c r="T49" s="210"/>
      <c r="U49" s="210"/>
      <c r="V49" s="210"/>
    </row>
    <row r="50" spans="1:22" ht="15">
      <c r="A50" s="222" t="s">
        <v>632</v>
      </c>
      <c r="B50" s="225"/>
      <c r="C50" s="225"/>
      <c r="D50" s="225"/>
      <c r="E50" s="225"/>
      <c r="F50" s="265">
        <v>18</v>
      </c>
      <c r="G50" s="262">
        <v>789.8</v>
      </c>
      <c r="H50" s="266">
        <v>7027.0199999999995</v>
      </c>
      <c r="I50" s="211"/>
      <c r="J50" s="265">
        <v>18</v>
      </c>
      <c r="K50" s="262">
        <v>21796.899999999998</v>
      </c>
      <c r="L50" s="267">
        <v>178309.93</v>
      </c>
      <c r="M50" s="220"/>
      <c r="N50" s="210"/>
      <c r="O50" s="210"/>
      <c r="P50" s="210"/>
      <c r="Q50" s="210"/>
      <c r="R50" s="210"/>
      <c r="S50" s="210"/>
      <c r="T50" s="210"/>
      <c r="U50" s="210"/>
      <c r="V50" s="210"/>
    </row>
    <row r="51" spans="1:22" ht="15">
      <c r="A51" s="222" t="s">
        <v>633</v>
      </c>
      <c r="B51" s="225"/>
      <c r="C51" s="225"/>
      <c r="D51" s="225"/>
      <c r="E51" s="225"/>
      <c r="F51" s="265">
        <v>0</v>
      </c>
      <c r="G51" s="262">
        <v>0</v>
      </c>
      <c r="H51" s="266">
        <v>0</v>
      </c>
      <c r="I51" s="211"/>
      <c r="J51" s="265">
        <v>0</v>
      </c>
      <c r="K51" s="262">
        <v>0</v>
      </c>
      <c r="L51" s="267">
        <v>0</v>
      </c>
      <c r="M51" s="220"/>
      <c r="N51" s="210"/>
      <c r="O51" s="210"/>
      <c r="P51" s="210"/>
      <c r="Q51" s="210"/>
      <c r="R51" s="210"/>
      <c r="S51" s="210"/>
      <c r="T51" s="210"/>
      <c r="U51" s="210"/>
      <c r="V51" s="210"/>
    </row>
    <row r="52" spans="1:22" ht="15">
      <c r="A52" s="222" t="s">
        <v>620</v>
      </c>
      <c r="B52" s="225"/>
      <c r="C52" s="225"/>
      <c r="D52" s="225"/>
      <c r="E52" s="225"/>
      <c r="F52" s="265">
        <v>0</v>
      </c>
      <c r="G52" s="262">
        <v>0</v>
      </c>
      <c r="H52" s="266">
        <v>0</v>
      </c>
      <c r="I52" s="211"/>
      <c r="J52" s="265">
        <v>0</v>
      </c>
      <c r="K52" s="262">
        <v>0</v>
      </c>
      <c r="L52" s="267">
        <v>0</v>
      </c>
      <c r="M52" s="220"/>
      <c r="N52" s="210"/>
      <c r="O52" s="210"/>
      <c r="P52" s="210"/>
      <c r="Q52" s="210"/>
      <c r="R52" s="210"/>
      <c r="S52" s="210"/>
      <c r="T52" s="210"/>
      <c r="U52" s="210"/>
      <c r="V52" s="210"/>
    </row>
    <row r="53" spans="1:22" ht="15">
      <c r="A53" s="222" t="s">
        <v>634</v>
      </c>
      <c r="B53" s="225"/>
      <c r="C53" s="225"/>
      <c r="D53" s="225"/>
      <c r="E53" s="225"/>
      <c r="F53" s="248">
        <v>403</v>
      </c>
      <c r="G53" s="249">
        <v>581228.80000000005</v>
      </c>
      <c r="H53" s="250">
        <v>5315987.5</v>
      </c>
      <c r="I53" s="230"/>
      <c r="J53" s="248">
        <v>403</v>
      </c>
      <c r="K53" s="249">
        <v>268250.29999999993</v>
      </c>
      <c r="L53" s="269">
        <v>2633569.0600000005</v>
      </c>
      <c r="M53" s="220"/>
      <c r="N53" s="210"/>
      <c r="O53" s="210"/>
      <c r="P53" s="210"/>
      <c r="Q53" s="210"/>
      <c r="R53" s="210"/>
      <c r="S53" s="210"/>
      <c r="T53" s="210"/>
      <c r="U53" s="210"/>
      <c r="V53" s="210"/>
    </row>
    <row r="54" spans="1:22" ht="15">
      <c r="A54" s="222" t="s">
        <v>622</v>
      </c>
      <c r="B54" s="225"/>
      <c r="C54" s="225"/>
      <c r="D54" s="225"/>
      <c r="E54" s="225"/>
      <c r="F54" s="254">
        <f>SUM(F45:F53)</f>
        <v>4286</v>
      </c>
      <c r="G54" s="255">
        <f>SUM(G45:G53)</f>
        <v>1084383.8999999999</v>
      </c>
      <c r="H54" s="256">
        <f>SUM(H45:H53)</f>
        <v>9820425.8999999985</v>
      </c>
      <c r="I54" s="230"/>
      <c r="J54" s="254">
        <f>SUM(J45:J53)</f>
        <v>4295</v>
      </c>
      <c r="K54" s="255">
        <f>SUM(K45:K53)</f>
        <v>596572.79999999993</v>
      </c>
      <c r="L54" s="256">
        <f>SUM(L45:L53)</f>
        <v>5710707.7800000003</v>
      </c>
      <c r="M54" s="220"/>
      <c r="N54" s="210"/>
      <c r="O54" s="210"/>
      <c r="P54" s="210"/>
      <c r="Q54" s="210"/>
      <c r="R54" s="210"/>
      <c r="S54" s="210"/>
      <c r="T54" s="210"/>
      <c r="U54" s="210"/>
      <c r="V54" s="210"/>
    </row>
    <row r="55" spans="1:22" ht="14.25">
      <c r="A55" s="222"/>
      <c r="B55" s="225"/>
      <c r="C55" s="225"/>
      <c r="D55" s="225"/>
      <c r="E55" s="225"/>
      <c r="F55" s="261"/>
      <c r="G55" s="272"/>
      <c r="H55" s="273"/>
      <c r="I55" s="272"/>
      <c r="J55" s="261"/>
      <c r="K55" s="272"/>
      <c r="L55" s="274"/>
      <c r="M55" s="220"/>
      <c r="N55" s="210"/>
      <c r="O55" s="210"/>
      <c r="P55" s="210"/>
      <c r="Q55" s="210"/>
      <c r="R55" s="210"/>
      <c r="S55" s="210"/>
      <c r="T55" s="210"/>
      <c r="U55" s="210"/>
      <c r="V55" s="210"/>
    </row>
    <row r="56" spans="1:22" ht="15.75">
      <c r="A56" s="275" t="s">
        <v>635</v>
      </c>
      <c r="B56" s="210"/>
      <c r="C56" s="210"/>
      <c r="D56" s="225"/>
      <c r="E56" s="225"/>
      <c r="F56" s="257"/>
      <c r="G56" s="258"/>
      <c r="H56" s="259"/>
      <c r="I56" s="230"/>
      <c r="J56" s="276"/>
      <c r="K56" s="258"/>
      <c r="L56" s="260"/>
      <c r="M56" s="220"/>
      <c r="N56" s="210"/>
      <c r="O56" s="210"/>
      <c r="P56" s="210"/>
      <c r="Q56" s="210"/>
      <c r="R56" s="210"/>
      <c r="S56" s="210"/>
      <c r="T56" s="210"/>
      <c r="U56" s="210"/>
      <c r="V56" s="210"/>
    </row>
    <row r="57" spans="1:22" ht="15">
      <c r="A57" s="277" t="s">
        <v>636</v>
      </c>
      <c r="B57" s="225"/>
      <c r="C57" s="225"/>
      <c r="D57" s="225"/>
      <c r="E57" s="225"/>
      <c r="F57" s="278"/>
      <c r="G57" s="279"/>
      <c r="H57" s="263">
        <v>282965.20999999996</v>
      </c>
      <c r="I57" s="230"/>
      <c r="J57" s="280"/>
      <c r="K57" s="281"/>
      <c r="L57" s="263">
        <v>681196</v>
      </c>
      <c r="M57" s="220"/>
      <c r="N57" s="210"/>
      <c r="O57" s="210"/>
      <c r="P57" s="210"/>
      <c r="Q57" s="210"/>
      <c r="R57" s="210"/>
      <c r="S57" s="210"/>
      <c r="T57" s="210"/>
      <c r="U57" s="210"/>
      <c r="V57" s="210"/>
    </row>
    <row r="58" spans="1:22" ht="15">
      <c r="A58" s="277" t="s">
        <v>553</v>
      </c>
      <c r="B58" s="225"/>
      <c r="C58" s="225"/>
      <c r="D58" s="225"/>
      <c r="E58" s="225"/>
      <c r="F58" s="248">
        <v>27</v>
      </c>
      <c r="G58" s="249">
        <v>3402147</v>
      </c>
      <c r="H58" s="250">
        <v>15766384.880000001</v>
      </c>
      <c r="I58" s="282"/>
      <c r="J58" s="283">
        <v>28</v>
      </c>
      <c r="K58" s="281">
        <v>2946035</v>
      </c>
      <c r="L58" s="284">
        <v>12655997.49</v>
      </c>
      <c r="M58" s="220"/>
      <c r="N58" s="210"/>
      <c r="O58" s="210"/>
      <c r="P58" s="210"/>
      <c r="Q58" s="210"/>
      <c r="R58" s="210"/>
      <c r="S58" s="210"/>
      <c r="T58" s="210"/>
      <c r="U58" s="210"/>
      <c r="V58" s="210"/>
    </row>
    <row r="59" spans="1:22" ht="15">
      <c r="A59" s="285" t="s">
        <v>637</v>
      </c>
      <c r="B59" s="225"/>
      <c r="C59" s="225"/>
      <c r="D59" s="225"/>
      <c r="E59" s="225"/>
      <c r="F59" s="254">
        <f>F18+F29+F54+F58+F40+F57</f>
        <v>954756</v>
      </c>
      <c r="G59" s="255">
        <f>G18+G29+G54+G58+G40+G57</f>
        <v>15469580.900000002</v>
      </c>
      <c r="H59" s="256">
        <f>H18+H29+H54+H58+H40+H57</f>
        <v>146990736.74000004</v>
      </c>
      <c r="I59" s="282"/>
      <c r="J59" s="254">
        <f>J18+J29+J54+J58+J40</f>
        <v>952910</v>
      </c>
      <c r="K59" s="255">
        <f>K18+K29+K54+K58+K40</f>
        <v>9148398.0999999996</v>
      </c>
      <c r="L59" s="256">
        <f>L18+L29+L54+L57+L58+L40</f>
        <v>96485542.540000007</v>
      </c>
      <c r="M59" s="220"/>
      <c r="N59" s="210"/>
      <c r="O59" s="210"/>
      <c r="P59" s="210"/>
      <c r="Q59" s="210"/>
      <c r="R59" s="210"/>
      <c r="S59" s="210"/>
      <c r="T59" s="210"/>
      <c r="U59" s="210"/>
      <c r="V59" s="210"/>
    </row>
    <row r="60" spans="1:22" ht="15">
      <c r="A60" s="226"/>
      <c r="B60" s="225"/>
      <c r="C60" s="225"/>
      <c r="D60" s="225"/>
      <c r="E60" s="225"/>
      <c r="F60" s="265"/>
      <c r="G60" s="286"/>
      <c r="H60" s="243"/>
      <c r="I60" s="230"/>
      <c r="J60" s="265"/>
      <c r="K60" s="286"/>
      <c r="L60" s="268"/>
      <c r="M60" s="220"/>
      <c r="N60" s="210"/>
      <c r="O60" s="210"/>
      <c r="P60" s="210"/>
      <c r="Q60" s="210"/>
      <c r="R60" s="210"/>
      <c r="S60" s="210"/>
      <c r="T60" s="210"/>
      <c r="U60" s="210"/>
      <c r="V60" s="210"/>
    </row>
    <row r="61" spans="1:22" ht="15">
      <c r="A61" s="287" t="s">
        <v>638</v>
      </c>
      <c r="B61" s="225"/>
      <c r="C61" s="225"/>
      <c r="D61" s="225"/>
      <c r="E61" s="225"/>
      <c r="F61" s="278"/>
      <c r="G61" s="288"/>
      <c r="H61" s="263"/>
      <c r="I61" s="230"/>
      <c r="J61" s="278"/>
      <c r="K61" s="288"/>
      <c r="L61" s="263"/>
    </row>
    <row r="62" spans="1:22" ht="15">
      <c r="A62" s="226" t="s">
        <v>639</v>
      </c>
      <c r="B62" s="225"/>
      <c r="C62" s="225"/>
      <c r="D62" s="225"/>
      <c r="E62" s="225"/>
      <c r="F62" s="290"/>
      <c r="G62" s="291"/>
      <c r="H62" s="292"/>
      <c r="I62" s="211"/>
      <c r="J62" s="290"/>
      <c r="K62" s="291"/>
      <c r="L62" s="293"/>
    </row>
    <row r="63" spans="1:22" ht="15">
      <c r="A63" s="222" t="s">
        <v>640</v>
      </c>
      <c r="B63" s="225"/>
      <c r="C63" s="225"/>
      <c r="D63" s="225"/>
      <c r="E63" s="225"/>
      <c r="F63" s="254">
        <f>F59+F61</f>
        <v>954756</v>
      </c>
      <c r="G63" s="255">
        <f>G59+G61</f>
        <v>15469580.900000002</v>
      </c>
      <c r="H63" s="256">
        <f>H59+H61+H62</f>
        <v>146990736.74000004</v>
      </c>
      <c r="I63" s="211"/>
      <c r="J63" s="254">
        <f>J59+J61+J62</f>
        <v>952910</v>
      </c>
      <c r="K63" s="255">
        <f>K59+K61+K62</f>
        <v>9148398.0999999996</v>
      </c>
      <c r="L63" s="256">
        <f>L59+L61+L62</f>
        <v>96485542.540000007</v>
      </c>
    </row>
    <row r="64" spans="1:22" ht="15">
      <c r="A64" s="285"/>
      <c r="B64" s="225"/>
      <c r="C64" s="225"/>
      <c r="D64" s="225"/>
      <c r="E64" s="225"/>
      <c r="F64" s="265"/>
      <c r="G64" s="262"/>
      <c r="H64" s="259"/>
      <c r="I64" s="211"/>
      <c r="J64" s="265"/>
      <c r="K64" s="262"/>
      <c r="L64" s="260"/>
    </row>
    <row r="65" spans="1:12" ht="15">
      <c r="A65" s="226" t="s">
        <v>641</v>
      </c>
      <c r="B65" s="225"/>
      <c r="C65" s="225"/>
      <c r="D65" s="225"/>
      <c r="E65" s="225"/>
      <c r="F65" s="265"/>
      <c r="G65" s="262"/>
      <c r="H65" s="259"/>
      <c r="I65" s="211"/>
      <c r="J65" s="265"/>
      <c r="K65" s="262"/>
      <c r="L65" s="260"/>
    </row>
    <row r="66" spans="1:12" ht="15">
      <c r="A66" s="222" t="s">
        <v>642</v>
      </c>
      <c r="B66" s="225"/>
      <c r="C66" s="225"/>
      <c r="D66" s="225"/>
      <c r="E66" s="225"/>
      <c r="F66" s="265"/>
      <c r="G66" s="262">
        <v>503040</v>
      </c>
      <c r="H66" s="294">
        <v>1433578.55</v>
      </c>
      <c r="I66" s="211"/>
      <c r="J66" s="265"/>
      <c r="K66" s="262">
        <v>-1250053</v>
      </c>
      <c r="L66" s="294">
        <v>-4584901.59</v>
      </c>
    </row>
    <row r="67" spans="1:12" ht="15">
      <c r="A67" s="222" t="s">
        <v>643</v>
      </c>
      <c r="B67" s="225"/>
      <c r="C67" s="225"/>
      <c r="D67" s="225"/>
      <c r="E67" s="225"/>
      <c r="F67" s="295"/>
      <c r="G67" s="279">
        <v>0</v>
      </c>
      <c r="H67" s="296">
        <v>337058.69</v>
      </c>
      <c r="I67" s="211"/>
      <c r="J67" s="295"/>
      <c r="K67" s="279">
        <v>0</v>
      </c>
      <c r="L67" s="297">
        <v>428553.88</v>
      </c>
    </row>
    <row r="68" spans="1:12" ht="15">
      <c r="A68" s="222" t="s">
        <v>644</v>
      </c>
      <c r="B68" s="225"/>
      <c r="C68" s="225"/>
      <c r="D68" s="225"/>
      <c r="E68" s="225"/>
      <c r="F68" s="295">
        <v>263708</v>
      </c>
      <c r="G68" s="279">
        <v>22077929.640000001</v>
      </c>
      <c r="H68" s="296">
        <v>28056211.899999999</v>
      </c>
      <c r="I68" s="211"/>
      <c r="J68" s="295">
        <v>263594</v>
      </c>
      <c r="K68" s="279">
        <v>6629992.2400000002</v>
      </c>
      <c r="L68" s="297">
        <v>20767315.669999998</v>
      </c>
    </row>
    <row r="69" spans="1:12" ht="15">
      <c r="A69" s="222" t="s">
        <v>645</v>
      </c>
      <c r="B69" s="225"/>
      <c r="C69" s="225"/>
      <c r="D69" s="225"/>
      <c r="E69" s="225"/>
      <c r="F69" s="295"/>
      <c r="G69" s="279"/>
      <c r="H69" s="296">
        <v>372323</v>
      </c>
      <c r="I69" s="211"/>
      <c r="J69" s="295"/>
      <c r="K69" s="279">
        <v>0</v>
      </c>
      <c r="L69" s="297">
        <v>372323</v>
      </c>
    </row>
    <row r="70" spans="1:12" ht="15">
      <c r="A70" s="222" t="s">
        <v>646</v>
      </c>
      <c r="B70" s="225"/>
      <c r="C70" s="225"/>
      <c r="D70" s="225"/>
      <c r="E70" s="225"/>
      <c r="F70" s="298"/>
      <c r="G70" s="299">
        <f>-7706256</f>
        <v>-7706256</v>
      </c>
      <c r="H70" s="292">
        <f>-1285134.84-63857919</f>
        <v>-65143053.840000004</v>
      </c>
      <c r="I70" s="211"/>
      <c r="J70" s="298"/>
      <c r="K70" s="299">
        <f>-2043998</f>
        <v>-2043998</v>
      </c>
      <c r="L70" s="293">
        <f>-1142943.63-22285839</f>
        <v>-23428782.629999999</v>
      </c>
    </row>
    <row r="71" spans="1:12" ht="15">
      <c r="A71" s="222" t="s">
        <v>647</v>
      </c>
      <c r="B71" s="225"/>
      <c r="C71" s="225"/>
      <c r="D71" s="225"/>
      <c r="E71" s="225"/>
      <c r="F71" s="254">
        <f>SUM(F66:F70)</f>
        <v>263708</v>
      </c>
      <c r="G71" s="255">
        <f>SUM(G66:G70)</f>
        <v>14874713.640000001</v>
      </c>
      <c r="H71" s="256">
        <f>SUM(H66:H70)</f>
        <v>-34943881.700000003</v>
      </c>
      <c r="I71" s="211"/>
      <c r="J71" s="254">
        <f>SUM(J66:J70)</f>
        <v>263594</v>
      </c>
      <c r="K71" s="255">
        <f>SUM(K66:K70)</f>
        <v>3335941.24</v>
      </c>
      <c r="L71" s="256">
        <f>SUM(L66:L70)</f>
        <v>-6445491.6700000018</v>
      </c>
    </row>
    <row r="72" spans="1:12" ht="15">
      <c r="A72" s="222"/>
      <c r="B72" s="225"/>
      <c r="C72" s="225"/>
      <c r="D72" s="225"/>
      <c r="E72" s="225"/>
      <c r="F72" s="257"/>
      <c r="G72" s="258"/>
      <c r="H72" s="259"/>
      <c r="I72" s="211"/>
      <c r="J72" s="257"/>
      <c r="K72" s="258"/>
      <c r="L72" s="260"/>
    </row>
    <row r="73" spans="1:12" ht="16.5" thickBot="1">
      <c r="A73" s="300" t="s">
        <v>648</v>
      </c>
      <c r="B73" s="225"/>
      <c r="C73" s="225"/>
      <c r="D73" s="225"/>
      <c r="E73" s="225"/>
      <c r="F73" s="301">
        <f>F63+F71</f>
        <v>1218464</v>
      </c>
      <c r="G73" s="302">
        <f>G63+G71</f>
        <v>30344294.540000003</v>
      </c>
      <c r="H73" s="303">
        <f>H63+H71</f>
        <v>112046855.04000004</v>
      </c>
      <c r="I73" s="211"/>
      <c r="J73" s="301">
        <f>J63+J71</f>
        <v>1216504</v>
      </c>
      <c r="K73" s="302">
        <f>K63+K71</f>
        <v>12484339.34</v>
      </c>
      <c r="L73" s="303">
        <f>L63+L71</f>
        <v>90040050.870000005</v>
      </c>
    </row>
    <row r="74" spans="1:12" ht="15.75" thickTop="1">
      <c r="A74" s="304"/>
      <c r="B74" s="225"/>
      <c r="C74" s="225"/>
      <c r="D74" s="225"/>
      <c r="E74" s="225"/>
      <c r="F74" s="305"/>
      <c r="G74" s="305"/>
      <c r="H74" s="306"/>
      <c r="I74" s="211"/>
      <c r="J74" s="307"/>
      <c r="K74" s="308"/>
      <c r="L74" s="307"/>
    </row>
    <row r="75" spans="1:12" ht="15">
      <c r="A75" s="209"/>
      <c r="B75" s="225"/>
      <c r="C75" s="225"/>
      <c r="D75" s="225"/>
      <c r="E75" s="225"/>
      <c r="F75" s="211"/>
      <c r="G75" s="212"/>
      <c r="H75" s="211"/>
      <c r="I75" s="211"/>
      <c r="J75" s="213"/>
      <c r="K75" s="214"/>
      <c r="L75" s="215"/>
    </row>
    <row r="76" spans="1:12" ht="15">
      <c r="A76" s="209"/>
      <c r="B76" s="210"/>
      <c r="C76" s="210"/>
      <c r="D76" s="210"/>
      <c r="E76" s="210"/>
      <c r="F76" s="262"/>
      <c r="G76" s="212"/>
      <c r="H76" s="211"/>
      <c r="I76" s="211"/>
      <c r="J76" s="213"/>
      <c r="K76" s="214"/>
      <c r="L76" s="213"/>
    </row>
    <row r="77" spans="1:12" ht="15">
      <c r="A77" s="219" t="s">
        <v>607</v>
      </c>
      <c r="B77" s="210"/>
      <c r="C77" s="210"/>
      <c r="D77" s="210"/>
      <c r="E77" s="210"/>
      <c r="F77" s="309"/>
      <c r="G77" s="277"/>
      <c r="H77" s="309"/>
      <c r="I77" s="309"/>
      <c r="J77" s="309"/>
      <c r="K77" s="277"/>
      <c r="L77" s="309"/>
    </row>
    <row r="78" spans="1:12" ht="15">
      <c r="A78" s="310" t="s">
        <v>608</v>
      </c>
      <c r="F78" s="309"/>
      <c r="G78" s="277"/>
      <c r="H78" s="309"/>
      <c r="I78" s="309"/>
      <c r="J78" s="309"/>
      <c r="K78" s="277"/>
      <c r="L78" s="309"/>
    </row>
    <row r="79" spans="1:12" ht="15">
      <c r="A79" s="311" t="str">
        <f>+A4</f>
        <v>Quarter Ended June 30, 2013</v>
      </c>
      <c r="F79" s="312"/>
      <c r="G79" s="312"/>
      <c r="H79" s="312"/>
      <c r="I79" s="277"/>
      <c r="J79" s="312"/>
      <c r="K79" s="312"/>
      <c r="L79" s="312"/>
    </row>
    <row r="80" spans="1:12" ht="15">
      <c r="A80" s="230"/>
      <c r="F80" s="227"/>
      <c r="G80" s="228" t="s">
        <v>649</v>
      </c>
      <c r="H80" s="229"/>
      <c r="I80" s="230"/>
      <c r="J80" s="227"/>
      <c r="K80" s="313" t="s">
        <v>650</v>
      </c>
      <c r="L80" s="229"/>
    </row>
    <row r="81" spans="1:15" ht="15">
      <c r="A81" s="270"/>
      <c r="B81" s="210"/>
      <c r="C81" s="210"/>
      <c r="D81" s="210"/>
      <c r="E81" s="210"/>
      <c r="F81" s="231"/>
      <c r="G81" s="230"/>
      <c r="H81" s="232"/>
      <c r="I81" s="230"/>
      <c r="J81" s="231"/>
      <c r="K81" s="314" t="s">
        <v>649</v>
      </c>
      <c r="L81" s="232"/>
    </row>
    <row r="82" spans="1:15" ht="15">
      <c r="A82" s="277"/>
      <c r="B82" s="210"/>
      <c r="C82" s="210"/>
      <c r="D82" s="210"/>
      <c r="E82" s="210"/>
      <c r="F82" s="233" t="s">
        <v>612</v>
      </c>
      <c r="G82" s="234" t="s">
        <v>613</v>
      </c>
      <c r="H82" s="235" t="s">
        <v>614</v>
      </c>
      <c r="I82" s="230"/>
      <c r="J82" s="233" t="s">
        <v>612</v>
      </c>
      <c r="K82" s="234" t="s">
        <v>613</v>
      </c>
      <c r="L82" s="235" t="s">
        <v>614</v>
      </c>
    </row>
    <row r="83" spans="1:15" ht="15">
      <c r="A83" s="277"/>
      <c r="B83" s="210"/>
      <c r="C83" s="210"/>
      <c r="D83" s="210"/>
      <c r="E83" s="210"/>
      <c r="F83" s="233"/>
      <c r="G83" s="234"/>
      <c r="H83" s="235"/>
      <c r="I83" s="230"/>
      <c r="J83" s="233"/>
      <c r="K83" s="234"/>
      <c r="L83" s="236"/>
    </row>
    <row r="84" spans="1:15" ht="15">
      <c r="A84" s="270" t="s">
        <v>615</v>
      </c>
      <c r="B84" s="210"/>
      <c r="C84" s="210"/>
      <c r="D84" s="210"/>
      <c r="E84" s="210"/>
      <c r="F84" s="233"/>
      <c r="G84" s="234"/>
      <c r="H84" s="235"/>
      <c r="I84" s="230"/>
      <c r="J84" s="233"/>
      <c r="K84" s="234"/>
      <c r="L84" s="236"/>
    </row>
    <row r="85" spans="1:15" ht="15">
      <c r="A85" s="277"/>
      <c r="B85" s="210"/>
      <c r="C85" s="210"/>
      <c r="D85" s="210"/>
      <c r="E85" s="210"/>
      <c r="F85" s="315"/>
      <c r="G85" s="234"/>
      <c r="H85" s="235"/>
      <c r="I85" s="230"/>
      <c r="J85" s="233"/>
      <c r="K85" s="234"/>
      <c r="L85" s="236"/>
    </row>
    <row r="86" spans="1:15" ht="15">
      <c r="A86" s="277" t="s">
        <v>616</v>
      </c>
      <c r="B86" s="210"/>
      <c r="C86" s="210"/>
      <c r="D86" s="210"/>
      <c r="E86" s="210"/>
      <c r="F86" s="316">
        <v>469510</v>
      </c>
      <c r="G86" s="317">
        <v>330054.5</v>
      </c>
      <c r="H86" s="318">
        <v>10418969.35</v>
      </c>
      <c r="I86" s="211"/>
      <c r="J86" s="319">
        <f t="shared" ref="J86:J91" si="0">(+F12+J12+F86)/3</f>
        <v>470181.66666666669</v>
      </c>
      <c r="K86" s="286">
        <f>+G12+K12+G86</f>
        <v>1258737</v>
      </c>
      <c r="L86" s="320">
        <f>+H12+L12+H86</f>
        <v>34301596.609999999</v>
      </c>
      <c r="N86" s="321"/>
    </row>
    <row r="87" spans="1:15" ht="15">
      <c r="A87" s="277" t="s">
        <v>617</v>
      </c>
      <c r="B87" s="210"/>
      <c r="C87" s="210"/>
      <c r="D87" s="210"/>
      <c r="E87" s="210"/>
      <c r="F87" s="316">
        <v>434282</v>
      </c>
      <c r="G87" s="317">
        <v>1780514.3</v>
      </c>
      <c r="H87" s="322">
        <f>28636038+6519</f>
        <v>28642557</v>
      </c>
      <c r="I87" s="211"/>
      <c r="J87" s="319">
        <f t="shared" si="0"/>
        <v>434875.66666666669</v>
      </c>
      <c r="K87" s="286">
        <f>(+G13+K13+G87)</f>
        <v>11963545.900000002</v>
      </c>
      <c r="L87" s="267">
        <f>+H13+L13+H87</f>
        <v>150022306.03000003</v>
      </c>
      <c r="N87" s="321"/>
    </row>
    <row r="88" spans="1:15" ht="15">
      <c r="A88" s="277" t="s">
        <v>618</v>
      </c>
      <c r="B88" s="210"/>
      <c r="C88" s="210"/>
      <c r="D88" s="210"/>
      <c r="E88" s="210"/>
      <c r="F88" s="316">
        <v>9539</v>
      </c>
      <c r="G88" s="317">
        <v>253469</v>
      </c>
      <c r="H88" s="322">
        <v>2719288.73</v>
      </c>
      <c r="I88" s="211"/>
      <c r="J88" s="319">
        <f t="shared" si="0"/>
        <v>9496.6666666666661</v>
      </c>
      <c r="K88" s="286">
        <f>(+G14+K14+G88)</f>
        <v>1587690.8</v>
      </c>
      <c r="L88" s="267">
        <f>+H14+L14+H88</f>
        <v>15803806.899999999</v>
      </c>
      <c r="N88" s="321"/>
    </row>
    <row r="89" spans="1:15" ht="15">
      <c r="A89" s="277" t="s">
        <v>619</v>
      </c>
      <c r="B89" s="210"/>
      <c r="C89" s="210"/>
      <c r="D89" s="210"/>
      <c r="E89" s="210"/>
      <c r="F89" s="316">
        <v>0</v>
      </c>
      <c r="G89" s="317">
        <v>399.4</v>
      </c>
      <c r="H89" s="323">
        <v>25374</v>
      </c>
      <c r="I89" s="211"/>
      <c r="J89" s="319">
        <f t="shared" si="0"/>
        <v>0</v>
      </c>
      <c r="K89" s="286">
        <f>(+G15+K15+G89)</f>
        <v>399.4</v>
      </c>
      <c r="L89" s="267">
        <f>+H15+L15+H89</f>
        <v>25374</v>
      </c>
      <c r="N89" s="321"/>
    </row>
    <row r="90" spans="1:15" ht="15">
      <c r="A90" s="277" t="s">
        <v>620</v>
      </c>
      <c r="B90" s="210"/>
      <c r="C90" s="210"/>
      <c r="D90" s="210"/>
      <c r="E90" s="210"/>
      <c r="F90" s="316">
        <v>10</v>
      </c>
      <c r="G90" s="317">
        <v>942.5</v>
      </c>
      <c r="H90" s="322">
        <v>6880.89</v>
      </c>
      <c r="I90" s="211"/>
      <c r="J90" s="319">
        <f t="shared" si="0"/>
        <v>8</v>
      </c>
      <c r="K90" s="286">
        <f>(+G16+K16+G90)</f>
        <v>1390.9</v>
      </c>
      <c r="L90" s="267">
        <f>+H16+L16+H90</f>
        <v>10590.869999999999</v>
      </c>
      <c r="N90" s="321"/>
    </row>
    <row r="91" spans="1:15" ht="15">
      <c r="A91" s="277" t="s">
        <v>621</v>
      </c>
      <c r="B91" s="210"/>
      <c r="C91" s="210"/>
      <c r="D91" s="210"/>
      <c r="E91" s="210"/>
      <c r="F91" s="324">
        <v>2536</v>
      </c>
      <c r="G91" s="325">
        <v>382431.4</v>
      </c>
      <c r="H91" s="326">
        <v>3936786.93</v>
      </c>
      <c r="I91" s="211"/>
      <c r="J91" s="319">
        <f t="shared" si="0"/>
        <v>2530.6666666666665</v>
      </c>
      <c r="K91" s="286">
        <f>(+G17+K17+G91)</f>
        <v>2679915.5999999996</v>
      </c>
      <c r="L91" s="267">
        <f>+H17+L17+H91</f>
        <v>24519334.510000002</v>
      </c>
      <c r="N91" s="321"/>
    </row>
    <row r="92" spans="1:15" ht="15">
      <c r="A92" s="277" t="s">
        <v>622</v>
      </c>
      <c r="B92" s="210"/>
      <c r="C92" s="210"/>
      <c r="D92" s="210"/>
      <c r="E92" s="210"/>
      <c r="F92" s="254">
        <f>SUM(F86:F91)</f>
        <v>915877</v>
      </c>
      <c r="G92" s="255">
        <f>SUM(G86:G91)</f>
        <v>2747811.0999999996</v>
      </c>
      <c r="H92" s="256">
        <f>SUM(H86:H91)</f>
        <v>45749856.899999999</v>
      </c>
      <c r="I92" s="211"/>
      <c r="J92" s="254">
        <f>SUM(J86:J91)</f>
        <v>917092.66666666663</v>
      </c>
      <c r="K92" s="255">
        <f>SUM(K86:K91)</f>
        <v>17491679.600000001</v>
      </c>
      <c r="L92" s="256">
        <f>SUM(L86:L91)</f>
        <v>224683008.92000005</v>
      </c>
      <c r="M92" s="289">
        <v>94800000</v>
      </c>
      <c r="N92" s="321"/>
      <c r="O92" s="321"/>
    </row>
    <row r="93" spans="1:15" ht="15">
      <c r="A93" s="277"/>
      <c r="B93" s="210"/>
      <c r="C93" s="210"/>
      <c r="D93" s="210"/>
      <c r="E93" s="210"/>
      <c r="F93" s="257"/>
      <c r="G93" s="258"/>
      <c r="H93" s="259"/>
      <c r="I93" s="211"/>
      <c r="J93" s="276"/>
      <c r="K93" s="327"/>
      <c r="L93" s="260"/>
      <c r="M93" s="328"/>
    </row>
    <row r="94" spans="1:15" ht="15">
      <c r="A94" s="270" t="s">
        <v>623</v>
      </c>
      <c r="B94" s="210"/>
      <c r="C94" s="210"/>
      <c r="D94" s="210"/>
      <c r="E94" s="210"/>
      <c r="F94" s="257"/>
      <c r="G94" s="258"/>
      <c r="H94" s="259"/>
      <c r="I94" s="211"/>
      <c r="J94" s="276"/>
      <c r="K94" s="327"/>
      <c r="L94" s="260"/>
    </row>
    <row r="95" spans="1:15" ht="15">
      <c r="A95" s="277"/>
      <c r="B95" s="210"/>
      <c r="C95" s="210"/>
      <c r="D95" s="210"/>
      <c r="E95" s="210"/>
      <c r="F95" s="261"/>
      <c r="G95" s="258"/>
      <c r="H95" s="259"/>
      <c r="I95" s="211"/>
      <c r="J95" s="276"/>
      <c r="K95" s="327"/>
      <c r="L95" s="260"/>
    </row>
    <row r="96" spans="1:15" ht="15">
      <c r="A96" s="277" t="s">
        <v>624</v>
      </c>
      <c r="B96" s="210"/>
      <c r="C96" s="210"/>
      <c r="D96" s="210"/>
      <c r="E96" s="210"/>
      <c r="F96" s="316">
        <v>28457.327779911349</v>
      </c>
      <c r="G96" s="329">
        <v>408897.39999999991</v>
      </c>
      <c r="H96" s="330">
        <f>4794800.16-32585</f>
        <v>4762215.16</v>
      </c>
      <c r="I96" s="211"/>
      <c r="J96" s="319">
        <f t="shared" ref="J96:J102" si="1">(+F22+J22+F96)/3</f>
        <v>27703.92996395622</v>
      </c>
      <c r="K96" s="286">
        <f>G96+K22+G22</f>
        <v>1738442.7999999998</v>
      </c>
      <c r="L96" s="320">
        <f t="shared" ref="L96:L102" si="2">+H22+L22+H96</f>
        <v>19696134.490000002</v>
      </c>
      <c r="N96" s="321"/>
    </row>
    <row r="97" spans="1:14" ht="15">
      <c r="A97" s="277" t="s">
        <v>625</v>
      </c>
      <c r="B97" s="210"/>
      <c r="C97" s="210"/>
      <c r="D97" s="210"/>
      <c r="E97" s="210"/>
      <c r="F97" s="331">
        <v>31.160854284941877</v>
      </c>
      <c r="G97" s="329">
        <v>2881.6</v>
      </c>
      <c r="H97" s="332">
        <v>25424.000000000004</v>
      </c>
      <c r="I97" s="211"/>
      <c r="J97" s="319">
        <f t="shared" si="1"/>
        <v>29.489045010710573</v>
      </c>
      <c r="K97" s="286">
        <f t="shared" ref="K97:K102" si="3">(+G23+K23+G97)</f>
        <v>13959.300000000001</v>
      </c>
      <c r="L97" s="267">
        <f t="shared" si="2"/>
        <v>116774.92</v>
      </c>
      <c r="N97" s="321"/>
    </row>
    <row r="98" spans="1:14" ht="15">
      <c r="A98" s="277" t="s">
        <v>619</v>
      </c>
      <c r="B98" s="210"/>
      <c r="C98" s="210"/>
      <c r="D98" s="210"/>
      <c r="E98" s="210"/>
      <c r="F98" s="331">
        <v>0</v>
      </c>
      <c r="G98" s="329">
        <v>0</v>
      </c>
      <c r="H98" s="322">
        <v>0</v>
      </c>
      <c r="I98" s="240"/>
      <c r="J98" s="333">
        <f t="shared" si="1"/>
        <v>0</v>
      </c>
      <c r="K98" s="334">
        <f t="shared" si="3"/>
        <v>0</v>
      </c>
      <c r="L98" s="335">
        <f t="shared" si="2"/>
        <v>0</v>
      </c>
      <c r="N98" s="321"/>
    </row>
    <row r="99" spans="1:14" ht="15">
      <c r="A99" s="277" t="s">
        <v>620</v>
      </c>
      <c r="B99" s="210"/>
      <c r="C99" s="210"/>
      <c r="D99" s="210"/>
      <c r="E99" s="210"/>
      <c r="F99" s="331">
        <v>3</v>
      </c>
      <c r="G99" s="329">
        <v>102.9</v>
      </c>
      <c r="H99" s="332">
        <v>775.05000000000007</v>
      </c>
      <c r="I99" s="336"/>
      <c r="J99" s="319">
        <f t="shared" si="1"/>
        <v>3</v>
      </c>
      <c r="K99" s="286">
        <f t="shared" si="3"/>
        <v>102.9</v>
      </c>
      <c r="L99" s="267">
        <f t="shared" si="2"/>
        <v>775.05000000000007</v>
      </c>
      <c r="N99" s="321"/>
    </row>
    <row r="100" spans="1:14" ht="15">
      <c r="A100" s="277" t="s">
        <v>626</v>
      </c>
      <c r="B100" s="210"/>
      <c r="C100" s="210"/>
      <c r="D100" s="210"/>
      <c r="E100" s="210"/>
      <c r="F100" s="331">
        <v>29.973211862017273</v>
      </c>
      <c r="G100" s="329">
        <v>36414.200000000004</v>
      </c>
      <c r="H100" s="332">
        <v>229244.18000000002</v>
      </c>
      <c r="I100" s="336"/>
      <c r="J100" s="319">
        <f t="shared" si="1"/>
        <v>29.673952040885393</v>
      </c>
      <c r="K100" s="286">
        <f t="shared" si="3"/>
        <v>103628.1</v>
      </c>
      <c r="L100" s="267">
        <f t="shared" si="2"/>
        <v>668197.81000000006</v>
      </c>
      <c r="N100" s="321"/>
    </row>
    <row r="101" spans="1:14" ht="15">
      <c r="A101" s="277" t="s">
        <v>627</v>
      </c>
      <c r="B101" s="210"/>
      <c r="C101" s="210"/>
      <c r="D101" s="210"/>
      <c r="E101" s="210"/>
      <c r="F101" s="331">
        <v>0</v>
      </c>
      <c r="G101" s="329">
        <v>0</v>
      </c>
      <c r="H101" s="332">
        <v>0</v>
      </c>
      <c r="I101" s="336"/>
      <c r="J101" s="319">
        <f t="shared" si="1"/>
        <v>0</v>
      </c>
      <c r="K101" s="286">
        <f t="shared" si="3"/>
        <v>0</v>
      </c>
      <c r="L101" s="267">
        <f t="shared" si="2"/>
        <v>0</v>
      </c>
      <c r="N101" s="321"/>
    </row>
    <row r="102" spans="1:14" ht="15">
      <c r="A102" s="277" t="s">
        <v>628</v>
      </c>
      <c r="B102" s="210"/>
      <c r="C102" s="210"/>
      <c r="D102" s="210"/>
      <c r="E102" s="210"/>
      <c r="F102" s="324">
        <v>83.600000000000009</v>
      </c>
      <c r="G102" s="325">
        <v>35275.9</v>
      </c>
      <c r="H102" s="326">
        <v>366829.24</v>
      </c>
      <c r="I102" s="336"/>
      <c r="J102" s="319">
        <f t="shared" si="1"/>
        <v>83.783333333333346</v>
      </c>
      <c r="K102" s="286">
        <f t="shared" si="3"/>
        <v>156231.29999999999</v>
      </c>
      <c r="L102" s="267">
        <f t="shared" si="2"/>
        <v>1551477.63</v>
      </c>
      <c r="N102" s="321"/>
    </row>
    <row r="103" spans="1:14" ht="15">
      <c r="A103" s="277" t="s">
        <v>622</v>
      </c>
      <c r="B103" s="210"/>
      <c r="C103" s="210"/>
      <c r="D103" s="210"/>
      <c r="E103" s="210"/>
      <c r="F103" s="254">
        <f>SUM(F96:F102)</f>
        <v>28605.061846058306</v>
      </c>
      <c r="G103" s="255">
        <f>SUM(G96:G102)</f>
        <v>483571.99999999994</v>
      </c>
      <c r="H103" s="256">
        <f>SUM(H96:H102)</f>
        <v>5384487.6299999999</v>
      </c>
      <c r="I103" s="336"/>
      <c r="J103" s="254">
        <f>SUM(J96:J102)</f>
        <v>27849.876294341149</v>
      </c>
      <c r="K103" s="255">
        <f>SUM(K96:K102)</f>
        <v>2012364.4</v>
      </c>
      <c r="L103" s="256">
        <f>SUM(L96:L102)</f>
        <v>22033359.900000002</v>
      </c>
      <c r="M103" s="289">
        <v>94810000</v>
      </c>
      <c r="N103" s="321"/>
    </row>
    <row r="104" spans="1:14" ht="15">
      <c r="A104" s="277"/>
      <c r="B104" s="210"/>
      <c r="C104" s="210"/>
      <c r="D104" s="210"/>
      <c r="E104" s="210"/>
      <c r="F104" s="257"/>
      <c r="G104" s="258"/>
      <c r="H104" s="259"/>
      <c r="I104" s="337"/>
      <c r="J104" s="276"/>
      <c r="K104" s="327"/>
      <c r="L104" s="260"/>
      <c r="M104" s="289">
        <v>94810000</v>
      </c>
    </row>
    <row r="105" spans="1:14" ht="15">
      <c r="A105" s="270" t="s">
        <v>629</v>
      </c>
      <c r="B105" s="210"/>
      <c r="C105" s="210"/>
      <c r="D105" s="210"/>
      <c r="E105" s="210"/>
      <c r="F105" s="257"/>
      <c r="G105" s="258"/>
      <c r="H105" s="259"/>
      <c r="I105" s="338"/>
      <c r="J105" s="276"/>
      <c r="K105" s="327"/>
      <c r="L105" s="260"/>
      <c r="M105" s="289">
        <v>94810000</v>
      </c>
    </row>
    <row r="106" spans="1:14">
      <c r="A106" s="271"/>
      <c r="B106" s="210"/>
      <c r="C106" s="210"/>
      <c r="D106" s="210"/>
      <c r="E106" s="210"/>
      <c r="F106" s="257"/>
      <c r="G106" s="258"/>
      <c r="H106" s="259"/>
      <c r="I106" s="338"/>
      <c r="J106" s="276"/>
      <c r="K106" s="327"/>
      <c r="L106" s="260"/>
      <c r="M106" s="289">
        <v>94810000</v>
      </c>
    </row>
    <row r="107" spans="1:14" ht="14.25">
      <c r="A107" s="222" t="s">
        <v>624</v>
      </c>
      <c r="B107" s="210"/>
      <c r="C107" s="210"/>
      <c r="D107" s="210"/>
      <c r="E107" s="210"/>
      <c r="F107" s="316">
        <v>2059.6722200886493</v>
      </c>
      <c r="G107" s="329">
        <v>29595</v>
      </c>
      <c r="H107" s="330">
        <v>349498.16</v>
      </c>
      <c r="I107" s="338"/>
      <c r="J107" s="316">
        <f t="shared" ref="J107:J113" si="4">(+F107+F33+J33)/3</f>
        <v>3522.7367027104501</v>
      </c>
      <c r="K107" s="329">
        <f t="shared" ref="K107:L113" si="5">+G107+G33+K33</f>
        <v>224209.69999999998</v>
      </c>
      <c r="L107" s="330">
        <f t="shared" si="5"/>
        <v>2292531.88</v>
      </c>
      <c r="M107" s="289">
        <v>94810000</v>
      </c>
    </row>
    <row r="108" spans="1:14" ht="14.25">
      <c r="A108" s="222" t="s">
        <v>625</v>
      </c>
      <c r="B108" s="210"/>
      <c r="C108" s="210"/>
      <c r="D108" s="210"/>
      <c r="E108" s="210"/>
      <c r="F108" s="331">
        <v>0.83914571505812385</v>
      </c>
      <c r="G108" s="329">
        <v>77.599999999999994</v>
      </c>
      <c r="H108" s="332">
        <v>1263.21</v>
      </c>
      <c r="I108" s="338"/>
      <c r="J108" s="331">
        <f t="shared" si="4"/>
        <v>2.1776216559560915</v>
      </c>
      <c r="K108" s="329">
        <f t="shared" si="5"/>
        <v>1287.4000000000001</v>
      </c>
      <c r="L108" s="332">
        <f t="shared" si="5"/>
        <v>12444.96</v>
      </c>
      <c r="M108" s="289">
        <v>94810000</v>
      </c>
    </row>
    <row r="109" spans="1:14" ht="14.25">
      <c r="A109" s="222" t="s">
        <v>619</v>
      </c>
      <c r="B109" s="210"/>
      <c r="C109" s="210"/>
      <c r="D109" s="210"/>
      <c r="E109" s="210"/>
      <c r="F109" s="331">
        <v>0</v>
      </c>
      <c r="G109" s="329">
        <v>0</v>
      </c>
      <c r="H109" s="322">
        <v>0</v>
      </c>
      <c r="I109" s="338"/>
      <c r="J109" s="331">
        <f t="shared" si="4"/>
        <v>0</v>
      </c>
      <c r="K109" s="329">
        <f t="shared" si="5"/>
        <v>0</v>
      </c>
      <c r="L109" s="322">
        <f t="shared" si="5"/>
        <v>0</v>
      </c>
      <c r="M109" s="289">
        <v>94810000</v>
      </c>
    </row>
    <row r="110" spans="1:14" ht="14.25">
      <c r="A110" s="222" t="s">
        <v>620</v>
      </c>
      <c r="B110" s="210"/>
      <c r="C110" s="210"/>
      <c r="D110" s="210"/>
      <c r="E110" s="210"/>
      <c r="F110" s="331">
        <v>0</v>
      </c>
      <c r="G110" s="329">
        <v>47.6</v>
      </c>
      <c r="H110" s="332">
        <v>421</v>
      </c>
      <c r="I110" s="338"/>
      <c r="J110" s="331">
        <f t="shared" si="4"/>
        <v>0</v>
      </c>
      <c r="K110" s="329">
        <f t="shared" si="5"/>
        <v>47.6</v>
      </c>
      <c r="L110" s="332">
        <f t="shared" si="5"/>
        <v>496.89</v>
      </c>
      <c r="M110" s="289">
        <v>94810000</v>
      </c>
    </row>
    <row r="111" spans="1:14" ht="14.25">
      <c r="A111" s="222" t="s">
        <v>626</v>
      </c>
      <c r="B111" s="210"/>
      <c r="C111" s="210"/>
      <c r="D111" s="210"/>
      <c r="E111" s="210"/>
      <c r="F111" s="331">
        <v>17.026788137982724</v>
      </c>
      <c r="G111" s="329">
        <v>20685.699999999997</v>
      </c>
      <c r="H111" s="332">
        <v>127772.27</v>
      </c>
      <c r="I111" s="338"/>
      <c r="J111" s="331">
        <f t="shared" si="4"/>
        <v>16.659381292447939</v>
      </c>
      <c r="K111" s="329">
        <f t="shared" si="5"/>
        <v>58130.5</v>
      </c>
      <c r="L111" s="332">
        <f t="shared" si="5"/>
        <v>367337.47</v>
      </c>
      <c r="M111" s="289">
        <v>94810000</v>
      </c>
    </row>
    <row r="112" spans="1:14" ht="14.25">
      <c r="A112" s="222" t="s">
        <v>627</v>
      </c>
      <c r="B112" s="210"/>
      <c r="C112" s="210"/>
      <c r="D112" s="210"/>
      <c r="E112" s="210"/>
      <c r="F112" s="331">
        <v>0</v>
      </c>
      <c r="G112" s="329">
        <v>0</v>
      </c>
      <c r="H112" s="332">
        <v>0</v>
      </c>
      <c r="I112" s="338"/>
      <c r="J112" s="331">
        <f t="shared" si="4"/>
        <v>0</v>
      </c>
      <c r="K112" s="329">
        <f t="shared" si="5"/>
        <v>0</v>
      </c>
      <c r="L112" s="332">
        <f t="shared" si="5"/>
        <v>0</v>
      </c>
      <c r="M112" s="289">
        <v>94810000</v>
      </c>
    </row>
    <row r="113" spans="1:14" ht="14.25">
      <c r="A113" s="222" t="s">
        <v>628</v>
      </c>
      <c r="B113" s="210"/>
      <c r="C113" s="210"/>
      <c r="D113" s="210"/>
      <c r="E113" s="210"/>
      <c r="F113" s="324">
        <v>68.400000000000006</v>
      </c>
      <c r="G113" s="325">
        <v>42772.2</v>
      </c>
      <c r="H113" s="326">
        <v>419178.74</v>
      </c>
      <c r="I113" s="338"/>
      <c r="J113" s="324">
        <f t="shared" si="4"/>
        <v>68.55</v>
      </c>
      <c r="K113" s="325">
        <f t="shared" si="5"/>
        <v>125682.29999999999</v>
      </c>
      <c r="L113" s="326">
        <f t="shared" si="5"/>
        <v>1201899.9099999999</v>
      </c>
      <c r="M113" s="289">
        <v>94810000</v>
      </c>
    </row>
    <row r="114" spans="1:14" ht="15">
      <c r="A114" s="222" t="s">
        <v>622</v>
      </c>
      <c r="B114" s="210"/>
      <c r="C114" s="210"/>
      <c r="D114" s="210"/>
      <c r="E114" s="210"/>
      <c r="F114" s="254">
        <f>SUM(F107:F113)</f>
        <v>2145.9381539416904</v>
      </c>
      <c r="G114" s="255">
        <f>SUM(G107:G113)</f>
        <v>93178.099999999991</v>
      </c>
      <c r="H114" s="256">
        <f>SUM(H107:H113)</f>
        <v>898133.38</v>
      </c>
      <c r="I114" s="338"/>
      <c r="J114" s="254">
        <f>SUM(J107:J113)</f>
        <v>3610.1237056588543</v>
      </c>
      <c r="K114" s="255">
        <f>SUM(K107:K113)</f>
        <v>409357.49999999994</v>
      </c>
      <c r="L114" s="256">
        <f>SUM(L107:L113)</f>
        <v>3874711.1100000003</v>
      </c>
      <c r="M114" s="289">
        <v>94810000</v>
      </c>
    </row>
    <row r="115" spans="1:14" ht="15">
      <c r="A115" s="277"/>
      <c r="B115" s="210"/>
      <c r="C115" s="210"/>
      <c r="D115" s="210"/>
      <c r="E115" s="210"/>
      <c r="F115" s="257"/>
      <c r="G115" s="258"/>
      <c r="H115" s="259"/>
      <c r="I115" s="338"/>
      <c r="J115" s="276"/>
      <c r="K115" s="327"/>
      <c r="L115" s="260"/>
    </row>
    <row r="116" spans="1:14" ht="15">
      <c r="A116" s="270" t="s">
        <v>630</v>
      </c>
      <c r="B116" s="210"/>
      <c r="C116" s="210"/>
      <c r="D116" s="210"/>
      <c r="E116" s="210"/>
      <c r="F116" s="257"/>
      <c r="G116" s="258"/>
      <c r="H116" s="259"/>
      <c r="I116" s="211"/>
      <c r="J116" s="276"/>
      <c r="K116" s="327"/>
      <c r="L116" s="260"/>
    </row>
    <row r="117" spans="1:14" ht="15">
      <c r="A117" s="222"/>
      <c r="B117" s="210"/>
      <c r="C117" s="210"/>
      <c r="D117" s="210"/>
      <c r="E117" s="210"/>
      <c r="F117" s="257"/>
      <c r="G117" s="258"/>
      <c r="H117" s="320"/>
      <c r="I117" s="211"/>
      <c r="J117" s="319">
        <f t="shared" ref="J117:J125" si="6">(+F44+J44+F117)/3</f>
        <v>0</v>
      </c>
      <c r="K117" s="286">
        <f t="shared" ref="K117:K125" si="7">(+G44+K44+G117)</f>
        <v>0</v>
      </c>
      <c r="L117" s="320">
        <f t="shared" ref="L117:L125" si="8">+H44+L44+H117</f>
        <v>0</v>
      </c>
    </row>
    <row r="118" spans="1:14" ht="15">
      <c r="A118" s="277" t="s">
        <v>616</v>
      </c>
      <c r="B118" s="210"/>
      <c r="C118" s="210"/>
      <c r="D118" s="210"/>
      <c r="E118" s="210"/>
      <c r="F118" s="319">
        <v>122</v>
      </c>
      <c r="G118" s="286">
        <v>2035.5</v>
      </c>
      <c r="H118" s="267">
        <v>20672.07</v>
      </c>
      <c r="I118" s="211"/>
      <c r="J118" s="319">
        <f t="shared" si="6"/>
        <v>122.66666666666667</v>
      </c>
      <c r="K118" s="286">
        <f t="shared" si="7"/>
        <v>7304.5</v>
      </c>
      <c r="L118" s="267">
        <f t="shared" si="8"/>
        <v>74236.790000000008</v>
      </c>
      <c r="N118" s="321"/>
    </row>
    <row r="119" spans="1:14" ht="15">
      <c r="A119" s="277" t="s">
        <v>631</v>
      </c>
      <c r="B119" s="210"/>
      <c r="C119" s="210"/>
      <c r="D119" s="210"/>
      <c r="E119" s="210"/>
      <c r="F119" s="319">
        <v>1129</v>
      </c>
      <c r="G119" s="286">
        <v>9225.9</v>
      </c>
      <c r="H119" s="267">
        <v>119381.24</v>
      </c>
      <c r="I119" s="211"/>
      <c r="J119" s="319">
        <f t="shared" si="6"/>
        <v>1131.3333333333333</v>
      </c>
      <c r="K119" s="286">
        <f t="shared" si="7"/>
        <v>55083.6</v>
      </c>
      <c r="L119" s="267">
        <f t="shared" si="8"/>
        <v>613249.55000000005</v>
      </c>
      <c r="N119" s="321"/>
    </row>
    <row r="120" spans="1:14" ht="15">
      <c r="A120" s="277" t="s">
        <v>624</v>
      </c>
      <c r="B120" s="210"/>
      <c r="C120" s="210"/>
      <c r="D120" s="210"/>
      <c r="E120" s="210"/>
      <c r="F120" s="319">
        <v>2503</v>
      </c>
      <c r="G120" s="286">
        <v>96666.6</v>
      </c>
      <c r="H120" s="267">
        <v>965024.49000000011</v>
      </c>
      <c r="I120" s="211"/>
      <c r="J120" s="319">
        <f t="shared" si="6"/>
        <v>2505</v>
      </c>
      <c r="K120" s="286">
        <f t="shared" si="7"/>
        <v>728239.4</v>
      </c>
      <c r="L120" s="267">
        <f t="shared" si="8"/>
        <v>6946366.5700000003</v>
      </c>
      <c r="N120" s="321"/>
    </row>
    <row r="121" spans="1:14" ht="15">
      <c r="A121" s="277" t="s">
        <v>618</v>
      </c>
      <c r="B121" s="210"/>
      <c r="C121" s="210"/>
      <c r="D121" s="210"/>
      <c r="E121" s="210"/>
      <c r="F121" s="319">
        <v>103</v>
      </c>
      <c r="G121" s="286">
        <v>2312.4</v>
      </c>
      <c r="H121" s="267">
        <v>24350.93</v>
      </c>
      <c r="I121" s="211"/>
      <c r="J121" s="319">
        <f t="shared" si="6"/>
        <v>103.66666666666667</v>
      </c>
      <c r="K121" s="286">
        <f t="shared" si="7"/>
        <v>16356.6</v>
      </c>
      <c r="L121" s="267">
        <f t="shared" si="8"/>
        <v>158996.82</v>
      </c>
      <c r="N121" s="321"/>
    </row>
    <row r="122" spans="1:14" ht="15">
      <c r="A122" s="277" t="s">
        <v>626</v>
      </c>
      <c r="B122" s="210"/>
      <c r="C122" s="210"/>
      <c r="D122" s="210"/>
      <c r="E122" s="210"/>
      <c r="F122" s="319">
        <v>4</v>
      </c>
      <c r="G122" s="286">
        <v>54939.9</v>
      </c>
      <c r="H122" s="267">
        <v>349777.83999999997</v>
      </c>
      <c r="I122" s="211"/>
      <c r="J122" s="319">
        <f t="shared" si="6"/>
        <v>4</v>
      </c>
      <c r="K122" s="286">
        <f t="shared" si="7"/>
        <v>167087.1</v>
      </c>
      <c r="L122" s="267">
        <f t="shared" si="8"/>
        <v>1082597.01</v>
      </c>
      <c r="N122" s="321"/>
    </row>
    <row r="123" spans="1:14" ht="15">
      <c r="A123" s="277" t="s">
        <v>632</v>
      </c>
      <c r="B123" s="210"/>
      <c r="C123" s="210"/>
      <c r="D123" s="210"/>
      <c r="E123" s="210"/>
      <c r="F123" s="319">
        <v>18</v>
      </c>
      <c r="G123" s="286">
        <v>-19183.099999999999</v>
      </c>
      <c r="H123" s="267">
        <v>-155917.78000000003</v>
      </c>
      <c r="I123" s="211"/>
      <c r="J123" s="319">
        <f t="shared" si="6"/>
        <v>18</v>
      </c>
      <c r="K123" s="286">
        <f t="shared" si="7"/>
        <v>3403.5999999999985</v>
      </c>
      <c r="L123" s="267">
        <f t="shared" si="8"/>
        <v>29419.169999999955</v>
      </c>
      <c r="N123" s="321"/>
    </row>
    <row r="124" spans="1:14" ht="15">
      <c r="A124" s="277" t="s">
        <v>651</v>
      </c>
      <c r="B124" s="210"/>
      <c r="C124" s="210"/>
      <c r="D124" s="210"/>
      <c r="E124" s="210"/>
      <c r="F124" s="319">
        <v>0</v>
      </c>
      <c r="G124" s="286">
        <v>0</v>
      </c>
      <c r="H124" s="267">
        <v>0</v>
      </c>
      <c r="I124" s="211"/>
      <c r="J124" s="319">
        <f t="shared" si="6"/>
        <v>0</v>
      </c>
      <c r="K124" s="286">
        <f t="shared" si="7"/>
        <v>0</v>
      </c>
      <c r="L124" s="267">
        <f t="shared" si="8"/>
        <v>0</v>
      </c>
      <c r="N124" s="321"/>
    </row>
    <row r="125" spans="1:14" ht="15">
      <c r="A125" s="277" t="s">
        <v>652</v>
      </c>
      <c r="B125" s="210"/>
      <c r="C125" s="210"/>
      <c r="D125" s="210"/>
      <c r="E125" s="210"/>
      <c r="F125" s="319">
        <v>0</v>
      </c>
      <c r="G125" s="286">
        <v>0</v>
      </c>
      <c r="H125" s="267">
        <v>0</v>
      </c>
      <c r="I125" s="211"/>
      <c r="J125" s="319">
        <f t="shared" si="6"/>
        <v>0</v>
      </c>
      <c r="K125" s="286">
        <f t="shared" si="7"/>
        <v>0</v>
      </c>
      <c r="L125" s="267">
        <f t="shared" si="8"/>
        <v>0</v>
      </c>
      <c r="N125" s="321"/>
    </row>
    <row r="126" spans="1:14" ht="15">
      <c r="A126" s="277" t="s">
        <v>634</v>
      </c>
      <c r="B126" s="210"/>
      <c r="C126" s="210"/>
      <c r="D126" s="210"/>
      <c r="E126" s="210"/>
      <c r="F126" s="319">
        <v>403</v>
      </c>
      <c r="G126" s="286">
        <v>127855.9</v>
      </c>
      <c r="H126" s="267">
        <f>1331456.87+25905</f>
        <v>1357361.87</v>
      </c>
      <c r="I126" s="211"/>
      <c r="J126" s="319">
        <f>(+F53+J53+F126)/3</f>
        <v>403</v>
      </c>
      <c r="K126" s="286">
        <f>(+G53+K53+G126)</f>
        <v>977335</v>
      </c>
      <c r="L126" s="267">
        <f>+H53+L53+H126</f>
        <v>9306918.4299999997</v>
      </c>
      <c r="N126" s="321"/>
    </row>
    <row r="127" spans="1:14" ht="15">
      <c r="A127" s="277" t="s">
        <v>622</v>
      </c>
      <c r="B127" s="210"/>
      <c r="C127" s="210"/>
      <c r="D127" s="210"/>
      <c r="E127" s="210"/>
      <c r="F127" s="254">
        <f>SUM(F117:F126)</f>
        <v>4282</v>
      </c>
      <c r="G127" s="255">
        <f>SUM(G118:G126)</f>
        <v>273853.09999999998</v>
      </c>
      <c r="H127" s="256">
        <f>SUM(H117:H126)</f>
        <v>2680650.66</v>
      </c>
      <c r="I127" s="230"/>
      <c r="J127" s="254">
        <f>SUM(J117:J126)</f>
        <v>4287.6666666666661</v>
      </c>
      <c r="K127" s="255">
        <f>SUM(K117:K126)</f>
        <v>1954809.7999999998</v>
      </c>
      <c r="L127" s="256">
        <f>SUM(L117:L126)</f>
        <v>18211784.34</v>
      </c>
      <c r="M127" s="289">
        <v>94820000</v>
      </c>
      <c r="N127" s="321"/>
    </row>
    <row r="128" spans="1:14" ht="15">
      <c r="A128" s="277"/>
      <c r="B128" s="210"/>
      <c r="C128" s="210"/>
      <c r="D128" s="210"/>
      <c r="E128" s="210"/>
      <c r="F128" s="257"/>
      <c r="G128" s="258"/>
      <c r="H128" s="259"/>
      <c r="I128" s="230"/>
      <c r="J128" s="231"/>
      <c r="K128" s="327"/>
      <c r="L128" s="260"/>
      <c r="M128" s="328"/>
      <c r="N128" s="321"/>
    </row>
    <row r="129" spans="1:14" ht="15.75">
      <c r="A129" s="275" t="s">
        <v>635</v>
      </c>
      <c r="B129" s="210"/>
      <c r="C129" s="210"/>
      <c r="D129" s="210"/>
      <c r="E129" s="210"/>
      <c r="F129" s="257"/>
      <c r="G129" s="258"/>
      <c r="H129" s="259"/>
      <c r="I129" s="230"/>
      <c r="J129" s="231"/>
      <c r="K129" s="327"/>
      <c r="L129" s="260"/>
      <c r="N129" s="321"/>
    </row>
    <row r="130" spans="1:14" ht="15">
      <c r="A130" s="277" t="s">
        <v>636</v>
      </c>
      <c r="B130" s="210"/>
      <c r="C130" s="210"/>
      <c r="D130" s="210"/>
      <c r="E130" s="210"/>
      <c r="F130" s="333"/>
      <c r="G130" s="334"/>
      <c r="H130" s="264">
        <f>1096877.45+12268684</f>
        <v>13365561.449999999</v>
      </c>
      <c r="I130" s="230"/>
      <c r="J130" s="333">
        <f>(+F57+J57+F130)/3</f>
        <v>0</v>
      </c>
      <c r="K130" s="334">
        <f>(+G57+K57+G130)</f>
        <v>0</v>
      </c>
      <c r="L130" s="264">
        <f>+H57+L57+H130</f>
        <v>14329722.66</v>
      </c>
      <c r="M130" s="289">
        <v>94830000</v>
      </c>
      <c r="N130" s="321"/>
    </row>
    <row r="131" spans="1:14" ht="15">
      <c r="A131" s="277" t="s">
        <v>553</v>
      </c>
      <c r="B131" s="210"/>
      <c r="C131" s="210"/>
      <c r="D131" s="210"/>
      <c r="E131" s="210"/>
      <c r="F131" s="339">
        <v>24</v>
      </c>
      <c r="G131" s="340">
        <v>1952332</v>
      </c>
      <c r="H131" s="341">
        <v>7872808.2999999998</v>
      </c>
      <c r="I131" s="282"/>
      <c r="J131" s="339">
        <f>(+F58+J58+F131)/3</f>
        <v>26.333333333333332</v>
      </c>
      <c r="K131" s="340">
        <f>(+G58+K58+G131)</f>
        <v>8300514</v>
      </c>
      <c r="L131" s="341">
        <f>+H58+L58+H131</f>
        <v>36295190.670000002</v>
      </c>
      <c r="M131" s="289">
        <v>94830000</v>
      </c>
      <c r="N131" s="321"/>
    </row>
    <row r="132" spans="1:14" ht="15">
      <c r="A132" s="342" t="s">
        <v>637</v>
      </c>
      <c r="B132" s="210"/>
      <c r="C132" s="210"/>
      <c r="D132" s="210"/>
      <c r="E132" s="210"/>
      <c r="F132" s="254">
        <f>+F131+F127+F114+F103+F92</f>
        <v>950934</v>
      </c>
      <c r="G132" s="255">
        <f>G92+G103+G127+G131+G114</f>
        <v>5550746.2999999989</v>
      </c>
      <c r="H132" s="256">
        <f>H92+H103+H127+H130+H131+H114</f>
        <v>75951498.319999993</v>
      </c>
      <c r="I132" s="282"/>
      <c r="J132" s="254">
        <f>+J92+J103+J127+J131+J114</f>
        <v>952866.66666666663</v>
      </c>
      <c r="K132" s="255">
        <f>+K92+K103+K127+K131+K114</f>
        <v>30168725.300000001</v>
      </c>
      <c r="L132" s="256">
        <f>+L92+L103+L127+L131+L130+L114</f>
        <v>319427777.60000008</v>
      </c>
      <c r="M132" s="343"/>
      <c r="N132" s="321"/>
    </row>
    <row r="133" spans="1:14" ht="15">
      <c r="A133" s="270"/>
      <c r="B133" s="210"/>
      <c r="C133" s="210"/>
      <c r="D133" s="210"/>
      <c r="E133" s="210"/>
      <c r="F133" s="265"/>
      <c r="G133" s="286"/>
      <c r="H133" s="243"/>
      <c r="I133" s="230"/>
      <c r="J133" s="231"/>
      <c r="K133" s="286"/>
      <c r="L133" s="268"/>
      <c r="N133" s="321"/>
    </row>
    <row r="134" spans="1:14" ht="15">
      <c r="A134" s="344" t="s">
        <v>638</v>
      </c>
      <c r="B134" s="210"/>
      <c r="C134" s="210"/>
      <c r="D134" s="210"/>
      <c r="E134" s="210"/>
      <c r="F134" s="231"/>
      <c r="G134" s="345"/>
      <c r="H134" s="264"/>
      <c r="I134" s="230"/>
      <c r="J134" s="231"/>
      <c r="K134" s="345">
        <f>(+G61+K61+G134)</f>
        <v>0</v>
      </c>
      <c r="L134" s="264">
        <f>+H61+L61+H134</f>
        <v>0</v>
      </c>
      <c r="N134" s="321"/>
    </row>
    <row r="135" spans="1:14" ht="15">
      <c r="A135" s="270" t="s">
        <v>639</v>
      </c>
      <c r="B135" s="210"/>
      <c r="C135" s="210"/>
      <c r="D135" s="210"/>
      <c r="E135" s="210"/>
      <c r="F135" s="346"/>
      <c r="G135" s="347"/>
      <c r="H135" s="341"/>
      <c r="I135" s="211"/>
      <c r="J135" s="346"/>
      <c r="K135" s="347">
        <v>0</v>
      </c>
      <c r="L135" s="341">
        <f>+H62+L62+H135</f>
        <v>0</v>
      </c>
      <c r="N135" s="321"/>
    </row>
    <row r="136" spans="1:14" ht="15">
      <c r="A136" s="277" t="s">
        <v>640</v>
      </c>
      <c r="B136" s="210"/>
      <c r="C136" s="210"/>
      <c r="D136" s="210"/>
      <c r="E136" s="210"/>
      <c r="F136" s="254">
        <f>F132+F134</f>
        <v>950934</v>
      </c>
      <c r="G136" s="255">
        <f>G132+G134</f>
        <v>5550746.2999999989</v>
      </c>
      <c r="H136" s="256">
        <f>H132+H134+H135</f>
        <v>75951498.319999993</v>
      </c>
      <c r="I136" s="211"/>
      <c r="J136" s="254"/>
      <c r="K136" s="255">
        <f>SUM(K132:K135)</f>
        <v>30168725.300000001</v>
      </c>
      <c r="L136" s="256">
        <f>SUM(L132:L135)</f>
        <v>319427777.60000008</v>
      </c>
      <c r="N136" s="321"/>
    </row>
    <row r="137" spans="1:14" ht="15">
      <c r="A137" s="342"/>
      <c r="B137" s="210"/>
      <c r="C137" s="210"/>
      <c r="D137" s="210"/>
      <c r="E137" s="210"/>
      <c r="F137" s="265"/>
      <c r="G137" s="262"/>
      <c r="H137" s="259"/>
      <c r="I137" s="211"/>
      <c r="J137" s="348"/>
      <c r="K137" s="212"/>
      <c r="L137" s="260"/>
    </row>
    <row r="138" spans="1:14" ht="15">
      <c r="A138" s="270" t="s">
        <v>641</v>
      </c>
      <c r="B138" s="210"/>
      <c r="C138" s="210"/>
      <c r="D138" s="210"/>
      <c r="E138" s="210"/>
      <c r="F138" s="265"/>
      <c r="G138" s="262"/>
      <c r="H138" s="259"/>
      <c r="I138" s="211"/>
      <c r="J138" s="348"/>
      <c r="K138" s="212"/>
      <c r="L138" s="260"/>
    </row>
    <row r="139" spans="1:14" ht="15">
      <c r="A139" s="222" t="s">
        <v>642</v>
      </c>
      <c r="B139" s="210"/>
      <c r="C139" s="210"/>
      <c r="D139" s="210"/>
      <c r="E139" s="210"/>
      <c r="F139" s="265"/>
      <c r="G139" s="262">
        <v>451787</v>
      </c>
      <c r="H139" s="320">
        <v>-1323095.6100000001</v>
      </c>
      <c r="I139" s="211"/>
      <c r="J139" s="348"/>
      <c r="K139" s="286">
        <f>+G139+K66+G66</f>
        <v>-295226</v>
      </c>
      <c r="L139" s="320">
        <f>+H66+L66+H139</f>
        <v>-4474418.6500000004</v>
      </c>
      <c r="M139" s="289">
        <v>94950000</v>
      </c>
    </row>
    <row r="140" spans="1:14" ht="15">
      <c r="A140" s="277" t="s">
        <v>643</v>
      </c>
      <c r="B140" s="210"/>
      <c r="C140" s="210"/>
      <c r="D140" s="210"/>
      <c r="E140" s="210"/>
      <c r="F140" s="319"/>
      <c r="G140" s="345">
        <v>0</v>
      </c>
      <c r="H140" s="267">
        <v>291584.27</v>
      </c>
      <c r="I140" s="211"/>
      <c r="J140" s="348"/>
      <c r="K140" s="349">
        <f>+G140+K67+G67</f>
        <v>0</v>
      </c>
      <c r="L140" s="267">
        <f>+H67+L67+H140</f>
        <v>1057196.8400000001</v>
      </c>
      <c r="M140" s="289">
        <v>94880000</v>
      </c>
    </row>
    <row r="141" spans="1:14" ht="15">
      <c r="A141" s="277" t="s">
        <v>644</v>
      </c>
      <c r="B141" s="210"/>
      <c r="C141" s="210"/>
      <c r="D141" s="210"/>
      <c r="E141" s="210"/>
      <c r="F141" s="319">
        <v>264244</v>
      </c>
      <c r="G141" s="345">
        <v>5715531.2400000002</v>
      </c>
      <c r="H141" s="267">
        <f>15093340.32+162</f>
        <v>15093502.32</v>
      </c>
      <c r="I141" s="211"/>
      <c r="J141" s="319">
        <f>(F141+J68+F68)/3</f>
        <v>263848.66666666669</v>
      </c>
      <c r="K141" s="286">
        <f>+G141+K68+G68</f>
        <v>34423453.120000005</v>
      </c>
      <c r="L141" s="267">
        <f>+H68+L68+H141</f>
        <v>63917029.889999993</v>
      </c>
      <c r="M141" s="289">
        <v>94893000</v>
      </c>
    </row>
    <row r="142" spans="1:14" ht="15">
      <c r="A142" s="277" t="s">
        <v>645</v>
      </c>
      <c r="B142" s="210"/>
      <c r="C142" s="210"/>
      <c r="D142" s="210"/>
      <c r="E142" s="210"/>
      <c r="F142" s="319"/>
      <c r="G142" s="345">
        <v>0</v>
      </c>
      <c r="H142" s="267">
        <f>372723+67511</f>
        <v>440234</v>
      </c>
      <c r="I142" s="211"/>
      <c r="J142" s="348"/>
      <c r="K142" s="286">
        <f>+G142+K69+G69</f>
        <v>0</v>
      </c>
      <c r="L142" s="267">
        <f>+H69+L69+H142</f>
        <v>1184880</v>
      </c>
      <c r="M142" s="289">
        <v>94930000</v>
      </c>
    </row>
    <row r="143" spans="1:14" ht="15">
      <c r="A143" s="277" t="s">
        <v>646</v>
      </c>
      <c r="B143" s="210"/>
      <c r="C143" s="210"/>
      <c r="D143" s="210"/>
      <c r="E143" s="210"/>
      <c r="F143" s="319"/>
      <c r="G143" s="345">
        <v>-665549</v>
      </c>
      <c r="H143" s="268">
        <f>2392433.65-5679928-653031</f>
        <v>-3940525.35</v>
      </c>
      <c r="I143" s="211"/>
      <c r="J143" s="348"/>
      <c r="K143" s="286">
        <f>+G143+K70+G70</f>
        <v>-10415803</v>
      </c>
      <c r="L143" s="268">
        <f>+H70+L70+H143+2</f>
        <v>-92512359.819999993</v>
      </c>
      <c r="M143" s="289">
        <v>94950000</v>
      </c>
    </row>
    <row r="144" spans="1:14" ht="15">
      <c r="A144" s="277" t="s">
        <v>647</v>
      </c>
      <c r="B144" s="210"/>
      <c r="C144" s="210"/>
      <c r="D144" s="210"/>
      <c r="E144" s="210"/>
      <c r="F144" s="254">
        <f>SUM(F140:F143)</f>
        <v>264244</v>
      </c>
      <c r="G144" s="255">
        <f>SUM(G139:G143)</f>
        <v>5501769.2400000002</v>
      </c>
      <c r="H144" s="256">
        <f>SUM(H139:H143)</f>
        <v>10561699.630000001</v>
      </c>
      <c r="I144" s="211"/>
      <c r="J144" s="254">
        <f>SUM(J140:J143)</f>
        <v>263848.66666666669</v>
      </c>
      <c r="K144" s="255">
        <f>SUM(K139:K143)</f>
        <v>23712424.120000005</v>
      </c>
      <c r="L144" s="256">
        <f>SUM(L139:L143)</f>
        <v>-30827671.740000002</v>
      </c>
    </row>
    <row r="145" spans="1:14" ht="15">
      <c r="A145" s="277"/>
      <c r="B145" s="210"/>
      <c r="C145" s="210"/>
      <c r="D145" s="210"/>
      <c r="E145" s="210"/>
      <c r="F145" s="257"/>
      <c r="G145" s="258"/>
      <c r="H145" s="259"/>
      <c r="I145" s="211"/>
      <c r="J145" s="348"/>
      <c r="K145" s="212"/>
      <c r="L145" s="260"/>
    </row>
    <row r="146" spans="1:14" ht="16.5" thickBot="1">
      <c r="A146" s="275" t="s">
        <v>648</v>
      </c>
      <c r="B146" s="210"/>
      <c r="C146" s="210"/>
      <c r="D146" s="210"/>
      <c r="E146" s="210"/>
      <c r="F146" s="350">
        <f>+F136+F144</f>
        <v>1215178</v>
      </c>
      <c r="G146" s="351">
        <f>+G136+G144</f>
        <v>11052515.539999999</v>
      </c>
      <c r="H146" s="352">
        <f>H136+H144</f>
        <v>86513197.949999988</v>
      </c>
      <c r="I146" s="211"/>
      <c r="J146" s="350">
        <f>+J132+J141</f>
        <v>1216715.3333333333</v>
      </c>
      <c r="K146" s="351">
        <f>+K136+K144</f>
        <v>53881149.420000002</v>
      </c>
      <c r="L146" s="352">
        <f>+L136+L144</f>
        <v>288600105.86000007</v>
      </c>
      <c r="M146" s="353">
        <f ca="1">'003'!C11</f>
        <v>288600106</v>
      </c>
      <c r="N146" s="354">
        <f ca="1">L146-M146</f>
        <v>-0.13999992609024048</v>
      </c>
    </row>
    <row r="147" spans="1:14" ht="15.75" thickTop="1">
      <c r="A147" s="209"/>
      <c r="B147" s="210"/>
      <c r="C147" s="210"/>
      <c r="D147" s="210"/>
      <c r="E147" s="210"/>
      <c r="F147" s="305"/>
      <c r="G147" s="305"/>
      <c r="H147" s="306"/>
      <c r="I147" s="211"/>
      <c r="J147" s="355"/>
      <c r="K147" s="214"/>
      <c r="L147" s="213"/>
      <c r="M147" s="353"/>
    </row>
    <row r="148" spans="1:14" ht="15">
      <c r="A148" s="209"/>
      <c r="B148" s="210"/>
      <c r="C148" s="210"/>
      <c r="D148" s="210"/>
      <c r="E148" s="210"/>
      <c r="F148" s="211"/>
      <c r="G148" s="212"/>
      <c r="H148" s="211"/>
      <c r="I148" s="211"/>
      <c r="J148" s="213"/>
      <c r="K148" s="214"/>
      <c r="L148" s="215"/>
    </row>
  </sheetData>
  <pageMargins left="0.75" right="0.75" top="1" bottom="1" header="0.5" footer="0.5"/>
  <pageSetup scale="47" orientation="portrait" r:id="rId1"/>
  <headerFooter alignWithMargins="0"/>
  <rowBreaks count="2" manualBreakCount="2">
    <brk id="1" max="11" man="1"/>
    <brk id="76" max="11" man="1"/>
  </rowBreaks>
  <legacyDrawing r:id="rId2"/>
</worksheet>
</file>

<file path=xl/worksheets/sheet11.xml><?xml version="1.0" encoding="utf-8"?>
<worksheet xmlns="http://schemas.openxmlformats.org/spreadsheetml/2006/main" xmlns:r="http://schemas.openxmlformats.org/officeDocument/2006/relationships">
  <sheetPr>
    <tabColor rgb="FF00B050"/>
  </sheetPr>
  <dimension ref="A1:IV89"/>
  <sheetViews>
    <sheetView tabSelected="1" view="pageBreakPreview" zoomScale="60" zoomScaleNormal="60" workbookViewId="0">
      <selection activeCell="H19" sqref="H19"/>
    </sheetView>
  </sheetViews>
  <sheetFormatPr defaultColWidth="11.44140625" defaultRowHeight="15"/>
  <cols>
    <col min="1" max="4" width="3.6640625" style="152" customWidth="1"/>
    <col min="5" max="7" width="11.44140625" style="152" customWidth="1"/>
    <col min="8" max="8" width="3.6640625" style="152" customWidth="1"/>
    <col min="9" max="9" width="13.44140625" style="152" customWidth="1"/>
    <col min="10" max="10" width="3.6640625" style="152" customWidth="1"/>
    <col min="11" max="11" width="13.44140625" style="152" customWidth="1"/>
    <col min="12" max="12" width="3.6640625" style="152" customWidth="1"/>
    <col min="13" max="13" width="13.44140625" style="152" bestFit="1" customWidth="1"/>
    <col min="14" max="14" width="3.6640625" style="152" customWidth="1"/>
    <col min="15" max="15" width="14.21875" style="152" bestFit="1" customWidth="1"/>
    <col min="16" max="16" width="3.6640625" style="152" customWidth="1"/>
    <col min="17" max="17" width="15.88671875" style="152" bestFit="1" customWidth="1"/>
    <col min="18" max="18" width="17.5546875" style="152" bestFit="1" customWidth="1"/>
    <col min="19" max="19" width="22.5546875" style="152" bestFit="1" customWidth="1"/>
    <col min="20" max="20" width="18.109375" style="152" bestFit="1" customWidth="1"/>
    <col min="21" max="25" width="15.6640625" style="152" customWidth="1"/>
    <col min="26" max="28" width="11.44140625" style="152" customWidth="1"/>
    <col min="29" max="29" width="3.6640625" style="152" customWidth="1"/>
    <col min="30" max="30" width="11.6640625" style="152" customWidth="1"/>
    <col min="31" max="42" width="11.44140625" style="152" customWidth="1"/>
    <col min="43" max="45" width="15.6640625" style="152" customWidth="1"/>
    <col min="46" max="16384" width="11.44140625" style="152"/>
  </cols>
  <sheetData>
    <row r="1" spans="1:256" ht="18" customHeight="1">
      <c r="E1" s="172"/>
      <c r="AH1" s="152" t="s">
        <v>126</v>
      </c>
      <c r="AP1" s="152" t="s">
        <v>590</v>
      </c>
    </row>
    <row r="2" spans="1:256" ht="18" customHeight="1">
      <c r="Q2" s="169" t="s">
        <v>484</v>
      </c>
    </row>
    <row r="3" spans="1:256" ht="18" customHeight="1">
      <c r="A3" s="170" t="s">
        <v>589</v>
      </c>
      <c r="B3" s="170"/>
      <c r="C3" s="170"/>
      <c r="D3" s="170"/>
      <c r="E3" s="170"/>
      <c r="F3" s="170"/>
      <c r="G3" s="170"/>
      <c r="H3" s="170"/>
      <c r="I3" s="170"/>
      <c r="J3" s="170"/>
      <c r="K3" s="170"/>
      <c r="L3" s="170"/>
      <c r="M3" s="170"/>
      <c r="N3" s="170"/>
      <c r="O3" s="170"/>
      <c r="P3" s="170"/>
      <c r="Q3" s="170"/>
      <c r="AH3" s="152" t="s">
        <v>588</v>
      </c>
      <c r="AI3" s="152" t="s">
        <v>587</v>
      </c>
    </row>
    <row r="4" spans="1:256" ht="18" customHeight="1">
      <c r="A4" s="170" t="s">
        <v>487</v>
      </c>
      <c r="B4" s="170"/>
      <c r="C4" s="170"/>
      <c r="D4" s="170"/>
      <c r="E4" s="170"/>
      <c r="F4" s="170"/>
      <c r="G4" s="170"/>
      <c r="H4" s="170"/>
      <c r="I4" s="170"/>
      <c r="J4" s="170"/>
      <c r="K4" s="170"/>
      <c r="L4" s="170"/>
      <c r="M4" s="170"/>
      <c r="N4" s="170"/>
      <c r="O4" s="170"/>
      <c r="P4" s="170"/>
      <c r="Q4" s="170"/>
      <c r="AP4" s="152" t="s">
        <v>586</v>
      </c>
      <c r="AQ4" s="153">
        <v>11187958</v>
      </c>
      <c r="AR4" s="153">
        <f ca="1">GSDISPA</f>
        <v>18037811.899999999</v>
      </c>
    </row>
    <row r="5" spans="1:256" ht="18" customHeight="1">
      <c r="A5" s="171" t="s">
        <v>585</v>
      </c>
      <c r="B5" s="170"/>
      <c r="C5" s="170"/>
      <c r="D5" s="170"/>
      <c r="E5" s="170"/>
      <c r="F5" s="170"/>
      <c r="G5" s="170"/>
      <c r="H5" s="170"/>
      <c r="I5" s="170"/>
      <c r="J5" s="170"/>
      <c r="K5" s="170"/>
      <c r="L5" s="170"/>
      <c r="M5" s="170"/>
      <c r="N5" s="170"/>
      <c r="O5" s="170"/>
      <c r="P5" s="170"/>
      <c r="Q5" s="170"/>
      <c r="T5" s="169" t="s">
        <v>484</v>
      </c>
      <c r="AF5" s="153"/>
      <c r="AH5" s="152" t="s">
        <v>138</v>
      </c>
      <c r="AI5" s="152" t="s">
        <v>584</v>
      </c>
      <c r="AP5" s="152" t="s">
        <v>583</v>
      </c>
      <c r="AQ5" s="153">
        <v>19855756</v>
      </c>
      <c r="AR5" s="153">
        <f ca="1">GSDISPB</f>
        <v>13152384</v>
      </c>
    </row>
    <row r="6" spans="1:256" ht="18" customHeight="1">
      <c r="AF6" s="153"/>
      <c r="AH6" s="152" t="s">
        <v>582</v>
      </c>
      <c r="AP6" s="152" t="s">
        <v>581</v>
      </c>
      <c r="AQ6" s="153">
        <v>25009239</v>
      </c>
      <c r="AR6" s="153">
        <f ca="1">GSDISPC</f>
        <v>11643087.399999999</v>
      </c>
    </row>
    <row r="7" spans="1:256" ht="18" customHeight="1">
      <c r="AF7" s="153"/>
      <c r="AH7" s="152" t="s">
        <v>151</v>
      </c>
      <c r="AP7" s="152" t="s">
        <v>580</v>
      </c>
      <c r="AQ7" s="153">
        <v>56052953</v>
      </c>
      <c r="AR7" s="153">
        <f ca="1">GSDISPD</f>
        <v>42833283.300000004</v>
      </c>
    </row>
    <row r="8" spans="1:256">
      <c r="I8" s="168"/>
      <c r="J8" s="168"/>
      <c r="K8" s="168"/>
      <c r="L8" s="168"/>
      <c r="M8" s="168"/>
      <c r="O8" s="158" t="s">
        <v>488</v>
      </c>
      <c r="Q8" s="158" t="s">
        <v>485</v>
      </c>
      <c r="R8" s="158" t="s">
        <v>488</v>
      </c>
      <c r="S8" s="158" t="s">
        <v>488</v>
      </c>
      <c r="T8" s="158" t="s">
        <v>488</v>
      </c>
      <c r="AF8" s="153"/>
      <c r="AP8" s="152" t="s">
        <v>579</v>
      </c>
      <c r="AQ8" s="153">
        <v>195895305</v>
      </c>
      <c r="AR8" s="153">
        <f ca="1">GSDISPE</f>
        <v>233124176.80000004</v>
      </c>
    </row>
    <row r="9" spans="1:256">
      <c r="A9" s="167"/>
      <c r="B9" s="167"/>
      <c r="C9" s="167"/>
      <c r="D9" s="167"/>
      <c r="E9" s="167" t="s">
        <v>489</v>
      </c>
      <c r="F9" s="167"/>
      <c r="G9" s="167"/>
      <c r="H9" s="158"/>
      <c r="I9" s="173">
        <v>41365</v>
      </c>
      <c r="J9" s="174"/>
      <c r="K9" s="173">
        <v>41395</v>
      </c>
      <c r="L9" s="175"/>
      <c r="M9" s="173">
        <v>41426</v>
      </c>
      <c r="N9" s="176"/>
      <c r="O9" s="166" t="s">
        <v>578</v>
      </c>
      <c r="P9" s="176"/>
      <c r="Q9" s="166" t="str">
        <f>O9</f>
        <v>June 30,2013</v>
      </c>
      <c r="R9" s="177">
        <v>41274</v>
      </c>
      <c r="S9" s="166" t="s">
        <v>577</v>
      </c>
      <c r="T9" s="173" t="s">
        <v>576</v>
      </c>
      <c r="U9" s="165"/>
      <c r="V9" s="164"/>
      <c r="W9" s="158"/>
      <c r="X9" s="158"/>
      <c r="AF9" s="163"/>
      <c r="AG9" s="158"/>
      <c r="AH9" s="158"/>
      <c r="AI9" s="158"/>
      <c r="AJ9" s="158"/>
      <c r="AK9" s="158"/>
      <c r="AL9" s="158"/>
      <c r="AM9" s="158"/>
      <c r="AN9" s="158"/>
      <c r="AO9" s="158"/>
      <c r="AP9" s="158" t="s">
        <v>575</v>
      </c>
      <c r="AQ9" s="163">
        <v>-4301614</v>
      </c>
      <c r="AR9" s="163">
        <f ca="1">NETWIA</f>
        <v>1235086</v>
      </c>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row>
    <row r="10" spans="1:256" ht="20.100000000000001" customHeight="1">
      <c r="A10" s="152" t="s">
        <v>574</v>
      </c>
      <c r="I10" s="157"/>
      <c r="J10" s="157"/>
      <c r="K10" s="157"/>
      <c r="L10" s="157"/>
      <c r="M10" s="157"/>
      <c r="N10" s="178"/>
      <c r="O10" s="178"/>
      <c r="P10" s="178"/>
      <c r="Q10" s="178"/>
      <c r="R10" s="157"/>
      <c r="S10" s="178"/>
      <c r="T10" s="174"/>
      <c r="AF10" s="153"/>
      <c r="AP10" s="152" t="s">
        <v>573</v>
      </c>
      <c r="AQ10" s="153">
        <v>5387847</v>
      </c>
      <c r="AR10" s="153">
        <f ca="1">NETWIC</f>
        <v>-4445410</v>
      </c>
    </row>
    <row r="11" spans="1:256" ht="20.100000000000001" customHeight="1">
      <c r="I11" s="157"/>
      <c r="J11" s="157"/>
      <c r="K11" s="179"/>
      <c r="L11" s="157"/>
      <c r="M11" s="157"/>
      <c r="N11" s="178"/>
      <c r="O11" s="178"/>
      <c r="P11" s="178"/>
      <c r="Q11" s="178"/>
      <c r="R11" s="157"/>
      <c r="S11" s="178"/>
      <c r="T11" s="174"/>
      <c r="AF11" s="153"/>
      <c r="AP11" s="152" t="s">
        <v>572</v>
      </c>
      <c r="AQ11" s="153">
        <v>3776907</v>
      </c>
      <c r="AR11" s="153">
        <f ca="1">NETWID</f>
        <v>-7365404</v>
      </c>
    </row>
    <row r="12" spans="1:256" ht="20.100000000000001" customHeight="1">
      <c r="A12" s="152" t="s">
        <v>571</v>
      </c>
      <c r="I12" s="157"/>
      <c r="J12" s="157"/>
      <c r="K12" s="157"/>
      <c r="L12" s="157"/>
      <c r="M12" s="157"/>
      <c r="N12" s="178"/>
      <c r="O12" s="178"/>
      <c r="P12" s="178"/>
      <c r="Q12" s="178"/>
      <c r="R12" s="157"/>
      <c r="S12" s="178"/>
      <c r="T12" s="174"/>
      <c r="AF12" s="153"/>
      <c r="AP12" s="152" t="s">
        <v>570</v>
      </c>
      <c r="AQ12" s="153">
        <v>-558649</v>
      </c>
      <c r="AR12" s="153">
        <f ca="1">NETWIE</f>
        <v>5014906</v>
      </c>
    </row>
    <row r="13" spans="1:256" ht="20.100000000000001" customHeight="1">
      <c r="I13" s="157"/>
      <c r="J13" s="157"/>
      <c r="K13" s="157"/>
      <c r="L13" s="157"/>
      <c r="M13" s="157"/>
      <c r="N13" s="178"/>
      <c r="O13" s="178"/>
      <c r="P13" s="178"/>
      <c r="Q13" s="178"/>
      <c r="R13" s="157"/>
      <c r="S13" s="178"/>
      <c r="T13" s="174"/>
      <c r="AF13" s="153"/>
      <c r="AG13" s="153"/>
      <c r="AH13" s="153"/>
      <c r="AI13" s="153"/>
      <c r="AJ13" s="153"/>
      <c r="AK13" s="153"/>
      <c r="AL13" s="153"/>
      <c r="AM13" s="153"/>
      <c r="AN13" s="153"/>
      <c r="AO13" s="153"/>
      <c r="AP13" s="152" t="s">
        <v>569</v>
      </c>
      <c r="AQ13" s="153">
        <v>11187958</v>
      </c>
      <c r="AR13" s="153">
        <f ca="1">SDDISPA</f>
        <v>18037812</v>
      </c>
    </row>
    <row r="14" spans="1:256" ht="20.100000000000001" customHeight="1">
      <c r="C14" s="152" t="s">
        <v>568</v>
      </c>
      <c r="I14" s="157">
        <v>14586741</v>
      </c>
      <c r="J14" s="157"/>
      <c r="K14" s="157">
        <v>14335026</v>
      </c>
      <c r="L14" s="178"/>
      <c r="M14" s="157">
        <v>11830383</v>
      </c>
      <c r="N14" s="178"/>
      <c r="O14" s="178">
        <f>SUM(I14:M14)</f>
        <v>40752150</v>
      </c>
      <c r="P14" s="178"/>
      <c r="Q14" s="178">
        <f>O14+R14+S14+T14</f>
        <v>183690481</v>
      </c>
      <c r="R14" s="157">
        <v>52489445</v>
      </c>
      <c r="S14" s="178">
        <v>63050644</v>
      </c>
      <c r="T14" s="157">
        <v>27398242</v>
      </c>
      <c r="U14" s="153"/>
      <c r="AF14" s="153"/>
      <c r="AG14" s="153"/>
      <c r="AH14" s="153"/>
      <c r="AI14" s="153"/>
      <c r="AJ14" s="153"/>
      <c r="AK14" s="153"/>
      <c r="AL14" s="153"/>
      <c r="AM14" s="153"/>
      <c r="AN14" s="153"/>
      <c r="AO14" s="153"/>
      <c r="AP14" s="152" t="s">
        <v>567</v>
      </c>
      <c r="AQ14" s="153">
        <v>15646877</v>
      </c>
      <c r="AR14" s="153">
        <f ca="1">TGSB</f>
        <v>7104400.1000000006</v>
      </c>
    </row>
    <row r="15" spans="1:256" ht="20.100000000000001" customHeight="1">
      <c r="B15" s="152" t="s">
        <v>566</v>
      </c>
      <c r="I15" s="157">
        <v>2215985</v>
      </c>
      <c r="J15" s="157"/>
      <c r="K15" s="157">
        <v>2972438</v>
      </c>
      <c r="L15" s="157"/>
      <c r="M15" s="157">
        <v>4258114</v>
      </c>
      <c r="N15" s="178"/>
      <c r="O15" s="178">
        <f>M15+K15+I15</f>
        <v>9446537</v>
      </c>
      <c r="P15" s="178"/>
      <c r="Q15" s="178">
        <f>O15+R15+S15+T15</f>
        <v>44418789</v>
      </c>
      <c r="R15" s="157">
        <v>8078676</v>
      </c>
      <c r="S15" s="178">
        <v>10435556</v>
      </c>
      <c r="T15" s="157">
        <v>16458020</v>
      </c>
      <c r="U15" s="153"/>
      <c r="AF15" s="153"/>
      <c r="AG15" s="153"/>
      <c r="AH15" s="153"/>
      <c r="AI15" s="153"/>
      <c r="AJ15" s="153"/>
      <c r="AK15" s="153"/>
      <c r="AL15" s="153"/>
      <c r="AM15" s="153"/>
      <c r="AN15" s="153"/>
      <c r="AO15" s="153"/>
      <c r="AP15" s="152" t="s">
        <v>565</v>
      </c>
      <c r="AQ15" s="153">
        <v>20289995</v>
      </c>
      <c r="AR15" s="153">
        <f ca="1">TGSC</f>
        <v>4885150.6999999993</v>
      </c>
    </row>
    <row r="16" spans="1:256" ht="20.100000000000001" customHeight="1">
      <c r="B16" s="158" t="s">
        <v>543</v>
      </c>
      <c r="C16" s="152" t="s">
        <v>564</v>
      </c>
      <c r="I16" s="180">
        <v>1235086</v>
      </c>
      <c r="J16" s="178"/>
      <c r="K16" s="180">
        <v>-4155080</v>
      </c>
      <c r="L16" s="178"/>
      <c r="M16" s="180">
        <v>-4445410</v>
      </c>
      <c r="N16" s="178"/>
      <c r="O16" s="180">
        <f>SUM(I16:M16)</f>
        <v>-7365404</v>
      </c>
      <c r="P16" s="178"/>
      <c r="Q16" s="181">
        <f>O16+R16+S16+T16</f>
        <v>5014907</v>
      </c>
      <c r="R16" s="180">
        <v>1582304</v>
      </c>
      <c r="S16" s="180">
        <v>17687627</v>
      </c>
      <c r="T16" s="180">
        <v>-6889620</v>
      </c>
      <c r="U16" s="153"/>
      <c r="AF16" s="153"/>
      <c r="AG16" s="153"/>
      <c r="AH16" s="153"/>
      <c r="AI16" s="153"/>
      <c r="AJ16" s="153"/>
      <c r="AK16" s="153"/>
      <c r="AL16" s="153"/>
      <c r="AM16" s="153"/>
      <c r="AN16" s="153"/>
      <c r="AO16" s="153"/>
      <c r="AP16" s="152" t="s">
        <v>563</v>
      </c>
      <c r="AQ16" s="153">
        <v>44197392</v>
      </c>
      <c r="AR16" s="153">
        <f ca="1">TGSD</f>
        <v>19752875.700000003</v>
      </c>
    </row>
    <row r="17" spans="1:44" ht="20.100000000000001" customHeight="1" thickBot="1">
      <c r="I17" s="160">
        <f>SUM(I14:I16)</f>
        <v>18037812</v>
      </c>
      <c r="J17" s="178"/>
      <c r="K17" s="162">
        <f>SUM(K14:K16)</f>
        <v>13152384</v>
      </c>
      <c r="L17" s="161"/>
      <c r="M17" s="162">
        <f>SUM(M14:M16)</f>
        <v>11643087</v>
      </c>
      <c r="N17" s="178"/>
      <c r="O17" s="160">
        <f>SUM(O14:O16)</f>
        <v>42833283</v>
      </c>
      <c r="P17" s="161"/>
      <c r="Q17" s="160">
        <f>SUM(Q14:Q16)</f>
        <v>233124177</v>
      </c>
      <c r="R17" s="160">
        <f>SUM(R14:R16)</f>
        <v>62150425</v>
      </c>
      <c r="S17" s="160">
        <v>91173827</v>
      </c>
      <c r="T17" s="160">
        <f>SUM(T14:T16)</f>
        <v>36966642</v>
      </c>
      <c r="U17" s="153"/>
      <c r="AF17" s="153"/>
      <c r="AG17" s="153"/>
      <c r="AH17" s="153"/>
      <c r="AI17" s="153"/>
      <c r="AJ17" s="153"/>
      <c r="AK17" s="153"/>
      <c r="AL17" s="153"/>
      <c r="AM17" s="153"/>
      <c r="AN17" s="153"/>
      <c r="AO17" s="153"/>
      <c r="AP17" s="152" t="s">
        <v>562</v>
      </c>
      <c r="AQ17" s="153">
        <v>-4301614</v>
      </c>
      <c r="AR17" s="153">
        <f ca="1">WDA</f>
        <v>1235086</v>
      </c>
    </row>
    <row r="18" spans="1:44" ht="20.100000000000001" customHeight="1" thickTop="1">
      <c r="I18" s="157"/>
      <c r="J18" s="157"/>
      <c r="K18" s="157"/>
      <c r="L18" s="157"/>
      <c r="M18" s="179"/>
      <c r="N18" s="178"/>
      <c r="O18" s="178"/>
      <c r="P18" s="178"/>
      <c r="Q18" s="178"/>
      <c r="R18" s="157"/>
      <c r="S18" s="178"/>
      <c r="T18" s="157"/>
      <c r="U18" s="153"/>
      <c r="AF18" s="153"/>
      <c r="AP18" s="152" t="s">
        <v>561</v>
      </c>
      <c r="AQ18" s="153">
        <v>5387847</v>
      </c>
      <c r="AR18" s="153">
        <f ca="1">WDC</f>
        <v>-4445410</v>
      </c>
    </row>
    <row r="19" spans="1:44" ht="20.100000000000001" customHeight="1">
      <c r="A19" s="152" t="s">
        <v>560</v>
      </c>
      <c r="I19" s="157"/>
      <c r="J19" s="157"/>
      <c r="K19" s="157"/>
      <c r="L19" s="157"/>
      <c r="M19" s="179"/>
      <c r="N19" s="178"/>
      <c r="O19" s="178"/>
      <c r="P19" s="178"/>
      <c r="Q19" s="178"/>
      <c r="R19" s="157"/>
      <c r="S19" s="178"/>
      <c r="T19" s="157"/>
      <c r="U19" s="153"/>
      <c r="AF19" s="153"/>
      <c r="AP19" s="152" t="s">
        <v>559</v>
      </c>
      <c r="AQ19" s="153">
        <v>3776907</v>
      </c>
      <c r="AR19" s="153">
        <f ca="1">WDD</f>
        <v>-7365404</v>
      </c>
    </row>
    <row r="20" spans="1:44" ht="20.100000000000001" customHeight="1">
      <c r="C20" s="152" t="s">
        <v>558</v>
      </c>
      <c r="I20" s="157">
        <v>2491555.0000000005</v>
      </c>
      <c r="J20" s="157"/>
      <c r="K20" s="157">
        <v>3229827.2000000007</v>
      </c>
      <c r="L20" s="157"/>
      <c r="M20" s="157">
        <v>2365277.9</v>
      </c>
      <c r="N20" s="178"/>
      <c r="O20" s="178">
        <f>M20+K20+I20</f>
        <v>8086660.1000000015</v>
      </c>
      <c r="P20" s="178"/>
      <c r="Q20" s="178">
        <f>O20+R20+S20+T20</f>
        <v>77185675.700000018</v>
      </c>
      <c r="R20" s="157">
        <v>25680845</v>
      </c>
      <c r="S20" s="178">
        <v>37282048.700000003</v>
      </c>
      <c r="T20" s="157">
        <v>6136121.9000000004</v>
      </c>
      <c r="U20" s="153"/>
      <c r="AF20" s="153"/>
      <c r="AP20" s="152" t="s">
        <v>557</v>
      </c>
      <c r="AQ20" s="153">
        <v>-558649</v>
      </c>
      <c r="AR20" s="153">
        <f ca="1">WDE</f>
        <v>5014907</v>
      </c>
    </row>
    <row r="21" spans="1:44" ht="20.100000000000001" customHeight="1">
      <c r="C21" s="152" t="s">
        <v>556</v>
      </c>
      <c r="I21" s="156">
        <v>1869622.9</v>
      </c>
      <c r="J21" s="157"/>
      <c r="K21" s="156">
        <v>928537.89999999991</v>
      </c>
      <c r="L21" s="157"/>
      <c r="M21" s="156">
        <v>567141.4</v>
      </c>
      <c r="N21" s="178"/>
      <c r="O21" s="180">
        <f>M21+K21+I21</f>
        <v>3365302.1999999997</v>
      </c>
      <c r="P21" s="178"/>
      <c r="Q21" s="180">
        <f>O21+R21+S21+T21</f>
        <v>17851896.199999999</v>
      </c>
      <c r="R21" s="156">
        <v>4425070</v>
      </c>
      <c r="S21" s="180">
        <v>8313857.1000000006</v>
      </c>
      <c r="T21" s="156">
        <v>1747666.9</v>
      </c>
      <c r="U21" s="153"/>
      <c r="AF21" s="153"/>
    </row>
    <row r="22" spans="1:44" ht="20.100000000000001" customHeight="1">
      <c r="E22" s="152" t="s">
        <v>555</v>
      </c>
      <c r="I22" s="178">
        <f>SUM(I20:I21)</f>
        <v>4361177.9000000004</v>
      </c>
      <c r="J22" s="178"/>
      <c r="K22" s="182">
        <f>SUM(K20:K21)</f>
        <v>4158365.1000000006</v>
      </c>
      <c r="L22" s="178"/>
      <c r="M22" s="182">
        <f>SUM(M20:M21)</f>
        <v>2932419.3</v>
      </c>
      <c r="N22" s="178"/>
      <c r="O22" s="178">
        <f>SUM(O20:O21)</f>
        <v>11451962.300000001</v>
      </c>
      <c r="P22" s="178"/>
      <c r="Q22" s="178">
        <f>SUM(Q20:Q21)</f>
        <v>95037571.900000021</v>
      </c>
      <c r="R22" s="178">
        <f>SUM(R20:R21)</f>
        <v>30105915</v>
      </c>
      <c r="S22" s="178">
        <v>45595905.800000004</v>
      </c>
      <c r="T22" s="178">
        <f>SUM(T20:T21)</f>
        <v>7883788.8000000007</v>
      </c>
      <c r="U22" s="153"/>
      <c r="AF22" s="153"/>
    </row>
    <row r="23" spans="1:44" ht="20.100000000000001" customHeight="1">
      <c r="E23" s="152" t="s">
        <v>554</v>
      </c>
      <c r="I23" s="157">
        <v>0</v>
      </c>
      <c r="J23" s="157"/>
      <c r="K23" s="157">
        <v>0</v>
      </c>
      <c r="L23" s="157"/>
      <c r="M23" s="157">
        <v>399.4</v>
      </c>
      <c r="N23" s="178"/>
      <c r="O23" s="178">
        <f>M23+K23+I23</f>
        <v>399.4</v>
      </c>
      <c r="P23" s="178"/>
      <c r="Q23" s="178">
        <f>O23+R23+S23+T23</f>
        <v>3444.4</v>
      </c>
      <c r="R23" s="157">
        <v>0</v>
      </c>
      <c r="S23" s="178">
        <v>2235.6</v>
      </c>
      <c r="T23" s="157">
        <v>809.4</v>
      </c>
      <c r="U23" s="153"/>
      <c r="AF23" s="153"/>
    </row>
    <row r="24" spans="1:44" ht="20.100000000000001" customHeight="1">
      <c r="E24" s="152" t="s">
        <v>553</v>
      </c>
      <c r="I24" s="156">
        <v>3402147</v>
      </c>
      <c r="J24" s="157"/>
      <c r="K24" s="156">
        <v>2946035</v>
      </c>
      <c r="L24" s="157"/>
      <c r="M24" s="156">
        <v>1952332</v>
      </c>
      <c r="N24" s="178"/>
      <c r="O24" s="180">
        <f>M24+K24+I24</f>
        <v>8300514</v>
      </c>
      <c r="P24" s="178"/>
      <c r="Q24" s="180">
        <f>O24+R24+S24+T24</f>
        <v>30494929</v>
      </c>
      <c r="R24" s="156">
        <v>8083021</v>
      </c>
      <c r="S24" s="180">
        <v>7868383</v>
      </c>
      <c r="T24" s="156">
        <v>6243011</v>
      </c>
      <c r="U24" s="153"/>
      <c r="AF24" s="153"/>
    </row>
    <row r="25" spans="1:44" ht="20.100000000000001" customHeight="1">
      <c r="E25" s="152" t="s">
        <v>552</v>
      </c>
      <c r="I25" s="178">
        <f>SUM(I22:I24)</f>
        <v>7763324.9000000004</v>
      </c>
      <c r="J25" s="178"/>
      <c r="K25" s="178">
        <f>SUM(K22:K24)</f>
        <v>7104400.1000000006</v>
      </c>
      <c r="L25" s="178"/>
      <c r="M25" s="182">
        <f>SUM(M22:M24)</f>
        <v>4885150.6999999993</v>
      </c>
      <c r="N25" s="178"/>
      <c r="O25" s="178">
        <f>SUM(O22:O24)</f>
        <v>19752875.700000003</v>
      </c>
      <c r="P25" s="178"/>
      <c r="Q25" s="178">
        <f>SUM(Q22:Q24)</f>
        <v>125535945.30000003</v>
      </c>
      <c r="R25" s="178">
        <f>R24+R23+R22</f>
        <v>38188936</v>
      </c>
      <c r="S25" s="178">
        <v>53466524.400000006</v>
      </c>
      <c r="T25" s="178">
        <f>T24+T23+T22</f>
        <v>14127609.200000001</v>
      </c>
      <c r="U25" s="153"/>
      <c r="AF25" s="153"/>
    </row>
    <row r="26" spans="1:44" ht="20.100000000000001" customHeight="1">
      <c r="C26" s="152" t="s">
        <v>551</v>
      </c>
      <c r="I26" s="157"/>
      <c r="J26" s="157"/>
      <c r="K26" s="157"/>
      <c r="L26" s="157"/>
      <c r="M26" s="179"/>
      <c r="N26" s="178"/>
      <c r="O26" s="178"/>
      <c r="P26" s="178"/>
      <c r="Q26" s="157"/>
      <c r="R26" s="157"/>
      <c r="S26" s="178"/>
      <c r="T26" s="157"/>
      <c r="U26" s="153"/>
      <c r="AF26" s="153"/>
    </row>
    <row r="27" spans="1:44" ht="20.100000000000001" customHeight="1">
      <c r="D27" s="152" t="s">
        <v>550</v>
      </c>
      <c r="I27" s="157">
        <v>7397772.0000000009</v>
      </c>
      <c r="J27" s="157"/>
      <c r="K27" s="157">
        <v>2743925.8999999994</v>
      </c>
      <c r="L27" s="157"/>
      <c r="M27" s="157">
        <v>2162968.7000000002</v>
      </c>
      <c r="N27" s="178"/>
      <c r="O27" s="178">
        <f>M27+K27+I27</f>
        <v>12304666.600000001</v>
      </c>
      <c r="P27" s="178"/>
      <c r="Q27" s="178">
        <f>O27+R27+S27+T27</f>
        <v>56541041.500000007</v>
      </c>
      <c r="R27" s="157">
        <v>14165797</v>
      </c>
      <c r="S27" s="178">
        <v>23820780.400000006</v>
      </c>
      <c r="T27" s="157">
        <v>6249797.5</v>
      </c>
      <c r="U27" s="153"/>
      <c r="AF27" s="153"/>
    </row>
    <row r="28" spans="1:44" ht="20.100000000000001" customHeight="1">
      <c r="D28" s="152" t="s">
        <v>549</v>
      </c>
      <c r="I28" s="156">
        <v>2327254.2089999998</v>
      </c>
      <c r="J28" s="157"/>
      <c r="K28" s="156">
        <v>3085035.0756999999</v>
      </c>
      <c r="L28" s="157"/>
      <c r="M28" s="156">
        <v>4384141.5859000003</v>
      </c>
      <c r="N28" s="178"/>
      <c r="O28" s="180">
        <f>M28+K28+I28</f>
        <v>9796430.8706</v>
      </c>
      <c r="P28" s="178"/>
      <c r="Q28" s="180">
        <f>O28+R28+S28+T28</f>
        <v>45324339.629199997</v>
      </c>
      <c r="R28" s="156">
        <v>8243711</v>
      </c>
      <c r="S28" s="180">
        <v>10794955.289799999</v>
      </c>
      <c r="T28" s="156">
        <v>16489242.468800001</v>
      </c>
      <c r="U28" s="153"/>
      <c r="AF28" s="153"/>
    </row>
    <row r="29" spans="1:44" ht="20.100000000000001" customHeight="1">
      <c r="E29" s="152" t="s">
        <v>548</v>
      </c>
      <c r="I29" s="178">
        <f>SUM(I27:I28)</f>
        <v>9725026.2090000007</v>
      </c>
      <c r="J29" s="178"/>
      <c r="K29" s="178">
        <f>SUM(K27:K28)</f>
        <v>5828960.9756999994</v>
      </c>
      <c r="L29" s="178"/>
      <c r="M29" s="182">
        <f>SUM(M27:M28)</f>
        <v>6547110.2859000005</v>
      </c>
      <c r="N29" s="178"/>
      <c r="O29" s="178">
        <f>SUM(O27:O28)</f>
        <v>22101097.470600002</v>
      </c>
      <c r="P29" s="178"/>
      <c r="Q29" s="178">
        <f>SUM(Q27:Q28)</f>
        <v>101865381.12920001</v>
      </c>
      <c r="R29" s="178">
        <f>SUM(R27:R28)</f>
        <v>22409508</v>
      </c>
      <c r="S29" s="178">
        <v>34615735.689800009</v>
      </c>
      <c r="T29" s="178">
        <f>T28+T27</f>
        <v>22739039.968800001</v>
      </c>
      <c r="U29" s="153"/>
      <c r="AF29" s="153"/>
    </row>
    <row r="30" spans="1:44" ht="20.100000000000001" customHeight="1">
      <c r="I30" s="174"/>
      <c r="J30" s="174"/>
      <c r="K30" s="174"/>
      <c r="L30" s="174"/>
      <c r="M30" s="174"/>
      <c r="N30" s="174"/>
      <c r="O30" s="174"/>
      <c r="P30" s="174"/>
      <c r="Q30" s="174"/>
      <c r="R30" s="174"/>
      <c r="S30" s="174"/>
      <c r="T30" s="157"/>
      <c r="U30" s="153"/>
    </row>
    <row r="31" spans="1:44" ht="20.100000000000001" customHeight="1">
      <c r="C31" s="152" t="s">
        <v>547</v>
      </c>
      <c r="I31" s="157">
        <v>0</v>
      </c>
      <c r="J31" s="157"/>
      <c r="K31" s="157">
        <v>0</v>
      </c>
      <c r="L31" s="157"/>
      <c r="M31" s="157">
        <v>0</v>
      </c>
      <c r="N31" s="178"/>
      <c r="O31" s="178">
        <f>M31+K31+I31</f>
        <v>0</v>
      </c>
      <c r="P31" s="178"/>
      <c r="Q31" s="178">
        <f>O31+R31+S31+T31</f>
        <v>0</v>
      </c>
      <c r="R31" s="157">
        <v>0</v>
      </c>
      <c r="S31" s="178">
        <v>0</v>
      </c>
      <c r="T31" s="157">
        <v>0</v>
      </c>
      <c r="U31" s="153"/>
      <c r="AF31" s="153"/>
    </row>
    <row r="32" spans="1:44" ht="20.100000000000001" customHeight="1">
      <c r="C32" s="152" t="s">
        <v>546</v>
      </c>
      <c r="I32" s="157">
        <v>0</v>
      </c>
      <c r="J32" s="157"/>
      <c r="K32" s="157">
        <v>0</v>
      </c>
      <c r="L32" s="157"/>
      <c r="M32" s="157">
        <v>0</v>
      </c>
      <c r="N32" s="178"/>
      <c r="O32" s="178">
        <f>M32+K32+I32</f>
        <v>0</v>
      </c>
      <c r="P32" s="178"/>
      <c r="Q32" s="178">
        <f>O32+R32+S32+T32</f>
        <v>0</v>
      </c>
      <c r="R32" s="157">
        <v>0</v>
      </c>
      <c r="S32" s="178">
        <v>0</v>
      </c>
      <c r="T32" s="157">
        <v>0</v>
      </c>
      <c r="U32" s="153"/>
      <c r="AF32" s="153"/>
    </row>
    <row r="33" spans="1:32" ht="20.100000000000001" customHeight="1">
      <c r="C33" s="152" t="s">
        <v>545</v>
      </c>
      <c r="I33" s="156">
        <v>549460.79099999997</v>
      </c>
      <c r="J33" s="157"/>
      <c r="K33" s="156">
        <v>219022.92430000001</v>
      </c>
      <c r="L33" s="157"/>
      <c r="M33" s="156">
        <v>210826.41409999999</v>
      </c>
      <c r="N33" s="178"/>
      <c r="O33" s="180">
        <f>M33+K33+I33</f>
        <v>979310.12939999998</v>
      </c>
      <c r="P33" s="178"/>
      <c r="Q33" s="180">
        <f>O33+R33+S33+T33+1</f>
        <v>5722850.3708000006</v>
      </c>
      <c r="R33" s="156">
        <v>1551981</v>
      </c>
      <c r="S33" s="180">
        <v>3091565.7102000001</v>
      </c>
      <c r="T33" s="156">
        <v>99992.531199999998</v>
      </c>
      <c r="U33" s="153"/>
      <c r="AF33" s="153"/>
    </row>
    <row r="34" spans="1:32" ht="20.100000000000001" customHeight="1" thickBot="1">
      <c r="E34" s="152" t="s">
        <v>544</v>
      </c>
      <c r="I34" s="160">
        <f ca="1">SUM(I29:I33,TGSA)</f>
        <v>18037811.899999999</v>
      </c>
      <c r="J34" s="178"/>
      <c r="K34" s="160">
        <f ca="1">SUM(K29:K33,TGSB)</f>
        <v>13152384</v>
      </c>
      <c r="L34" s="161"/>
      <c r="M34" s="159">
        <f ca="1">SUM(M29:M33,TGSC)</f>
        <v>11643087.399999999</v>
      </c>
      <c r="N34" s="178"/>
      <c r="O34" s="159">
        <f ca="1">SUM(O29:O33,TGSD)</f>
        <v>42833283.300000004</v>
      </c>
      <c r="P34" s="161"/>
      <c r="Q34" s="160">
        <f>SUM(Q31:Q33)+Q29+Q25</f>
        <v>233124176.80000004</v>
      </c>
      <c r="R34" s="160">
        <f>R33+R32+R31+R29+R25</f>
        <v>62150425</v>
      </c>
      <c r="S34" s="159">
        <v>91173825.800000012</v>
      </c>
      <c r="T34" s="159">
        <f>T25+T29+T33</f>
        <v>36966641.700000003</v>
      </c>
      <c r="U34" s="153"/>
      <c r="AF34" s="153"/>
    </row>
    <row r="35" spans="1:32" ht="20.100000000000001" customHeight="1" thickTop="1">
      <c r="I35" s="183"/>
      <c r="J35" s="183"/>
      <c r="K35" s="183"/>
      <c r="L35" s="183"/>
      <c r="M35" s="183"/>
      <c r="N35" s="184"/>
      <c r="O35" s="184"/>
      <c r="P35" s="184"/>
      <c r="Q35" s="183"/>
      <c r="R35" s="183"/>
      <c r="S35" s="184"/>
      <c r="T35" s="157"/>
      <c r="U35" s="153"/>
      <c r="AF35" s="153"/>
    </row>
    <row r="36" spans="1:32" ht="20.100000000000001" customHeight="1">
      <c r="A36" s="158" t="s">
        <v>543</v>
      </c>
      <c r="B36" s="152" t="s">
        <v>542</v>
      </c>
      <c r="I36" s="157"/>
      <c r="J36" s="157"/>
      <c r="K36" s="157"/>
      <c r="L36" s="157"/>
      <c r="M36" s="157"/>
      <c r="N36" s="178"/>
      <c r="O36" s="178"/>
      <c r="P36" s="178"/>
      <c r="Q36" s="157"/>
      <c r="R36" s="157"/>
      <c r="S36" s="178"/>
      <c r="T36" s="157"/>
      <c r="U36" s="153"/>
      <c r="AF36" s="153"/>
    </row>
    <row r="37" spans="1:32" ht="20.100000000000001" customHeight="1">
      <c r="C37" s="152" t="s">
        <v>541</v>
      </c>
      <c r="I37" s="157"/>
      <c r="J37" s="157"/>
      <c r="K37" s="157"/>
      <c r="L37" s="157"/>
      <c r="M37" s="157"/>
      <c r="N37" s="178"/>
      <c r="O37" s="178"/>
      <c r="P37" s="178"/>
      <c r="Q37" s="157"/>
      <c r="R37" s="157"/>
      <c r="S37" s="178"/>
      <c r="T37" s="157"/>
      <c r="U37" s="153"/>
      <c r="AF37" s="153"/>
    </row>
    <row r="38" spans="1:32" ht="20.100000000000001" customHeight="1">
      <c r="D38" s="152" t="s">
        <v>538</v>
      </c>
      <c r="I38" s="157">
        <v>2059887</v>
      </c>
      <c r="J38" s="157"/>
      <c r="K38" s="157">
        <v>180335</v>
      </c>
      <c r="L38" s="157"/>
      <c r="M38" s="157">
        <v>65795</v>
      </c>
      <c r="N38" s="178"/>
      <c r="O38" s="178">
        <f>M38+K38+I38</f>
        <v>2306017</v>
      </c>
      <c r="P38" s="178"/>
      <c r="Q38" s="178">
        <f>O38+R38+S38+T38</f>
        <v>26114233</v>
      </c>
      <c r="R38" s="157">
        <v>5977117</v>
      </c>
      <c r="S38" s="178">
        <v>17771243</v>
      </c>
      <c r="T38" s="157">
        <v>59856</v>
      </c>
      <c r="U38" s="153"/>
      <c r="AF38" s="153"/>
    </row>
    <row r="39" spans="1:32" ht="20.100000000000001" customHeight="1">
      <c r="D39" s="152" t="s">
        <v>537</v>
      </c>
      <c r="I39" s="157">
        <v>20800</v>
      </c>
      <c r="J39" s="157"/>
      <c r="K39" s="157">
        <v>24544</v>
      </c>
      <c r="L39" s="157"/>
      <c r="M39" s="157">
        <v>24960</v>
      </c>
      <c r="N39" s="178"/>
      <c r="O39" s="178">
        <f>M39+K39+I39</f>
        <v>70304</v>
      </c>
      <c r="P39" s="178"/>
      <c r="Q39" s="178">
        <f>O39+R39+S39+T39</f>
        <v>349336</v>
      </c>
      <c r="R39" s="157">
        <v>97760</v>
      </c>
      <c r="S39" s="178">
        <v>105456</v>
      </c>
      <c r="T39" s="157">
        <v>75816</v>
      </c>
      <c r="U39" s="153"/>
      <c r="AF39" s="153"/>
    </row>
    <row r="40" spans="1:32" ht="20.100000000000001" customHeight="1">
      <c r="D40" s="152" t="s">
        <v>536</v>
      </c>
      <c r="I40" s="157">
        <v>0</v>
      </c>
      <c r="J40" s="157"/>
      <c r="K40" s="157">
        <v>0</v>
      </c>
      <c r="L40" s="157"/>
      <c r="M40" s="157">
        <v>0</v>
      </c>
      <c r="N40" s="178"/>
      <c r="O40" s="178">
        <f>M40+K40+I40</f>
        <v>0</v>
      </c>
      <c r="P40" s="178"/>
      <c r="Q40" s="178">
        <f>O40+R40+S40+T40</f>
        <v>0</v>
      </c>
      <c r="R40" s="157">
        <v>0</v>
      </c>
      <c r="S40" s="178">
        <v>0</v>
      </c>
      <c r="T40" s="157">
        <v>0</v>
      </c>
      <c r="U40" s="153"/>
      <c r="AF40" s="153"/>
    </row>
    <row r="41" spans="1:32" ht="20.100000000000001" customHeight="1">
      <c r="D41" s="152" t="s">
        <v>535</v>
      </c>
      <c r="I41" s="156">
        <v>0</v>
      </c>
      <c r="J41" s="157"/>
      <c r="K41" s="156">
        <v>0</v>
      </c>
      <c r="L41" s="157"/>
      <c r="M41" s="156">
        <v>0</v>
      </c>
      <c r="N41" s="178"/>
      <c r="O41" s="180">
        <f>M41+K41+I41</f>
        <v>0</v>
      </c>
      <c r="P41" s="178"/>
      <c r="Q41" s="180">
        <f>O41+R41+S41+T41</f>
        <v>0</v>
      </c>
      <c r="R41" s="156">
        <v>0</v>
      </c>
      <c r="S41" s="180">
        <v>0</v>
      </c>
      <c r="T41" s="156">
        <v>0</v>
      </c>
      <c r="U41" s="153"/>
    </row>
    <row r="42" spans="1:32" ht="20.100000000000001" customHeight="1">
      <c r="E42" s="152" t="s">
        <v>540</v>
      </c>
      <c r="I42" s="180">
        <f>SUM(I38:I41)</f>
        <v>2080687</v>
      </c>
      <c r="J42" s="178"/>
      <c r="K42" s="180">
        <f>SUM(K38:K41)</f>
        <v>204879</v>
      </c>
      <c r="L42" s="178"/>
      <c r="M42" s="180">
        <f>SUM(M38:M41)</f>
        <v>90755</v>
      </c>
      <c r="N42" s="178"/>
      <c r="O42" s="180">
        <f>SUM(O38:O41)</f>
        <v>2376321</v>
      </c>
      <c r="P42" s="178"/>
      <c r="Q42" s="180">
        <f>SUM(Q38:Q41)</f>
        <v>26463569</v>
      </c>
      <c r="R42" s="180">
        <f>SUM(R38:R41)</f>
        <v>6074877</v>
      </c>
      <c r="S42" s="180">
        <v>17876699</v>
      </c>
      <c r="T42" s="180">
        <f>SUM(T38:T41)</f>
        <v>135672</v>
      </c>
      <c r="U42" s="153"/>
    </row>
    <row r="43" spans="1:32" ht="20.100000000000001" customHeight="1">
      <c r="C43" s="152" t="s">
        <v>539</v>
      </c>
      <c r="I43" s="157"/>
      <c r="J43" s="157"/>
      <c r="K43" s="157"/>
      <c r="L43" s="157"/>
      <c r="M43" s="157"/>
      <c r="N43" s="178"/>
      <c r="O43" s="178"/>
      <c r="P43" s="178"/>
      <c r="Q43" s="178"/>
      <c r="R43" s="157"/>
      <c r="S43" s="178"/>
      <c r="T43" s="157"/>
      <c r="U43" s="153"/>
    </row>
    <row r="44" spans="1:32" ht="20.100000000000001" customHeight="1">
      <c r="D44" s="152" t="s">
        <v>538</v>
      </c>
      <c r="I44" s="157">
        <v>845601</v>
      </c>
      <c r="J44" s="157"/>
      <c r="K44" s="157">
        <v>4359959</v>
      </c>
      <c r="L44" s="157"/>
      <c r="M44" s="157">
        <v>4536165</v>
      </c>
      <c r="N44" s="178"/>
      <c r="O44" s="178">
        <f>M44+K44+I44</f>
        <v>9741725</v>
      </c>
      <c r="P44" s="178"/>
      <c r="Q44" s="178">
        <f>O44+R44+S44+T44+1</f>
        <v>21448663</v>
      </c>
      <c r="R44" s="157">
        <v>4492573</v>
      </c>
      <c r="S44" s="178">
        <v>189072</v>
      </c>
      <c r="T44" s="157">
        <v>7025292</v>
      </c>
      <c r="U44" s="153"/>
    </row>
    <row r="45" spans="1:32" ht="20.100000000000001" customHeight="1">
      <c r="D45" s="152" t="s">
        <v>537</v>
      </c>
      <c r="I45" s="157">
        <v>0</v>
      </c>
      <c r="J45" s="157"/>
      <c r="K45" s="157">
        <v>0</v>
      </c>
      <c r="L45" s="157"/>
      <c r="M45" s="157">
        <v>0</v>
      </c>
      <c r="N45" s="178"/>
      <c r="O45" s="178">
        <f>M45+K45+I45</f>
        <v>0</v>
      </c>
      <c r="P45" s="178"/>
      <c r="Q45" s="178">
        <f>O45+R45+S45+T45</f>
        <v>0</v>
      </c>
      <c r="R45" s="157">
        <v>0</v>
      </c>
      <c r="S45" s="178">
        <v>0</v>
      </c>
      <c r="T45" s="157">
        <v>0</v>
      </c>
      <c r="U45" s="153"/>
    </row>
    <row r="46" spans="1:32" ht="20.100000000000001" customHeight="1">
      <c r="D46" s="152" t="s">
        <v>536</v>
      </c>
      <c r="I46" s="157">
        <v>0</v>
      </c>
      <c r="J46" s="157"/>
      <c r="K46" s="157">
        <v>0</v>
      </c>
      <c r="L46" s="157"/>
      <c r="M46" s="157">
        <v>0</v>
      </c>
      <c r="N46" s="178"/>
      <c r="O46" s="178">
        <f>M46+K46+I46</f>
        <v>0</v>
      </c>
      <c r="P46" s="178"/>
      <c r="Q46" s="178">
        <f>O46+R46+S46+T46</f>
        <v>0</v>
      </c>
      <c r="R46" s="157">
        <v>0</v>
      </c>
      <c r="S46" s="178">
        <v>0</v>
      </c>
      <c r="T46" s="157">
        <v>0</v>
      </c>
      <c r="U46" s="153"/>
    </row>
    <row r="47" spans="1:32" ht="20.100000000000001" customHeight="1">
      <c r="D47" s="152" t="s">
        <v>535</v>
      </c>
      <c r="I47" s="156">
        <v>0</v>
      </c>
      <c r="J47" s="157"/>
      <c r="K47" s="156">
        <v>0</v>
      </c>
      <c r="L47" s="157"/>
      <c r="M47" s="156">
        <v>0</v>
      </c>
      <c r="N47" s="178"/>
      <c r="O47" s="180">
        <f>M47+K47+I47</f>
        <v>0</v>
      </c>
      <c r="P47" s="178"/>
      <c r="Q47" s="180">
        <f>O47+R47+S47+T47</f>
        <v>0</v>
      </c>
      <c r="R47" s="156">
        <v>0</v>
      </c>
      <c r="S47" s="180">
        <v>0</v>
      </c>
      <c r="T47" s="156">
        <v>0</v>
      </c>
      <c r="U47" s="153"/>
    </row>
    <row r="48" spans="1:32" ht="20.100000000000001" customHeight="1">
      <c r="E48" s="152" t="s">
        <v>534</v>
      </c>
      <c r="I48" s="180">
        <f>SUM(I44:I47)</f>
        <v>845601</v>
      </c>
      <c r="J48" s="178"/>
      <c r="K48" s="180">
        <f>SUM(K44:K47)</f>
        <v>4359959</v>
      </c>
      <c r="L48" s="178"/>
      <c r="M48" s="180">
        <f>SUM(M44:M47)</f>
        <v>4536165</v>
      </c>
      <c r="N48" s="178"/>
      <c r="O48" s="180">
        <f>SUM(O44:O47)</f>
        <v>9741725</v>
      </c>
      <c r="P48" s="178"/>
      <c r="Q48" s="180">
        <f>SUM(Q44:Q47)</f>
        <v>21448663</v>
      </c>
      <c r="R48" s="180">
        <f>R47+R46+R45+R44</f>
        <v>4492573</v>
      </c>
      <c r="S48" s="180">
        <v>189072</v>
      </c>
      <c r="T48" s="180">
        <f>SUM(T44:T47)</f>
        <v>7025292</v>
      </c>
      <c r="U48" s="153"/>
    </row>
    <row r="49" spans="1:31" ht="20.100000000000001" customHeight="1" thickBot="1">
      <c r="C49" s="152" t="s">
        <v>533</v>
      </c>
      <c r="I49" s="185">
        <f>I42-I48</f>
        <v>1235086</v>
      </c>
      <c r="J49" s="178"/>
      <c r="K49" s="185">
        <f>K42-K48</f>
        <v>-4155080</v>
      </c>
      <c r="L49" s="178"/>
      <c r="M49" s="185">
        <f>M42-M48</f>
        <v>-4445410</v>
      </c>
      <c r="N49" s="178"/>
      <c r="O49" s="185">
        <f>O42-O48</f>
        <v>-7365404</v>
      </c>
      <c r="P49" s="178"/>
      <c r="Q49" s="186">
        <f>Q42-Q48</f>
        <v>5014906</v>
      </c>
      <c r="R49" s="185">
        <f>R42-R48</f>
        <v>1582304</v>
      </c>
      <c r="S49" s="185">
        <v>17687627</v>
      </c>
      <c r="T49" s="185">
        <f>T42-T48</f>
        <v>-6889620</v>
      </c>
      <c r="U49" s="153"/>
    </row>
    <row r="50" spans="1:31" ht="15.75" thickTop="1">
      <c r="R50" s="154"/>
      <c r="T50" s="154"/>
      <c r="U50" s="154"/>
    </row>
    <row r="51" spans="1:31">
      <c r="I51" s="154"/>
      <c r="J51" s="154"/>
      <c r="K51" s="154"/>
      <c r="L51" s="154"/>
      <c r="M51" s="154"/>
      <c r="N51" s="153"/>
      <c r="O51" s="153"/>
      <c r="P51" s="153"/>
      <c r="Q51" s="153"/>
      <c r="S51" s="154"/>
      <c r="T51" s="154"/>
      <c r="U51" s="154"/>
    </row>
    <row r="52" spans="1:31">
      <c r="I52" s="154"/>
      <c r="J52" s="154"/>
      <c r="K52" s="154"/>
      <c r="L52" s="154"/>
      <c r="M52" s="154"/>
      <c r="N52" s="153"/>
      <c r="O52" s="153"/>
      <c r="P52" s="153"/>
      <c r="Q52" s="153"/>
      <c r="S52" s="154"/>
      <c r="T52" s="154"/>
    </row>
    <row r="53" spans="1:31">
      <c r="A53" s="152" t="s">
        <v>532</v>
      </c>
      <c r="T53" s="154"/>
    </row>
    <row r="54" spans="1:31">
      <c r="T54" s="154"/>
    </row>
    <row r="55" spans="1:31">
      <c r="T55" s="154"/>
    </row>
    <row r="56" spans="1:31">
      <c r="I56" s="153"/>
      <c r="J56" s="153"/>
      <c r="K56" s="153"/>
      <c r="L56" s="153"/>
      <c r="M56" s="153"/>
      <c r="N56" s="153"/>
      <c r="O56" s="153"/>
      <c r="P56" s="153"/>
      <c r="Q56" s="153"/>
      <c r="S56" s="153"/>
      <c r="T56" s="154"/>
      <c r="U56" s="153"/>
    </row>
    <row r="57" spans="1:31">
      <c r="I57" s="153"/>
      <c r="J57" s="153"/>
      <c r="K57" s="153"/>
      <c r="L57" s="153"/>
      <c r="M57" s="153"/>
      <c r="N57" s="153"/>
      <c r="O57" s="153"/>
      <c r="P57" s="153"/>
      <c r="Q57" s="153"/>
      <c r="S57" s="153"/>
      <c r="T57" s="154"/>
      <c r="U57" s="153"/>
    </row>
    <row r="58" spans="1:31">
      <c r="I58" s="153"/>
      <c r="J58" s="153"/>
      <c r="K58" s="153"/>
      <c r="L58" s="153"/>
      <c r="M58" s="153"/>
      <c r="N58" s="153"/>
      <c r="O58" s="153"/>
      <c r="P58" s="153"/>
      <c r="Q58" s="153"/>
      <c r="S58" s="153"/>
      <c r="T58" s="154"/>
      <c r="U58" s="153"/>
    </row>
    <row r="59" spans="1:31">
      <c r="I59" s="153"/>
      <c r="J59" s="153"/>
      <c r="K59" s="153"/>
      <c r="L59" s="153"/>
      <c r="M59" s="153"/>
      <c r="N59" s="153"/>
      <c r="O59" s="153"/>
      <c r="P59" s="153"/>
      <c r="Q59" s="153"/>
      <c r="S59" s="153"/>
      <c r="U59" s="153"/>
    </row>
    <row r="60" spans="1:31">
      <c r="I60" s="153"/>
      <c r="J60" s="153"/>
      <c r="K60" s="153"/>
      <c r="L60" s="153"/>
      <c r="M60" s="153"/>
      <c r="N60" s="153"/>
      <c r="O60" s="153"/>
      <c r="P60" s="153"/>
      <c r="Q60" s="153"/>
    </row>
    <row r="61" spans="1:31">
      <c r="I61" s="153"/>
      <c r="J61" s="153"/>
      <c r="K61" s="153"/>
      <c r="L61" s="153"/>
      <c r="M61" s="153"/>
      <c r="N61" s="153"/>
      <c r="O61" s="153"/>
      <c r="P61" s="153"/>
      <c r="Q61" s="153"/>
    </row>
    <row r="62" spans="1:31">
      <c r="I62" s="153"/>
      <c r="J62" s="153"/>
      <c r="K62" s="153"/>
      <c r="L62" s="153"/>
      <c r="M62" s="153"/>
      <c r="N62" s="153"/>
      <c r="O62" s="153"/>
      <c r="P62" s="153"/>
      <c r="Q62" s="153"/>
    </row>
    <row r="63" spans="1:31">
      <c r="I63" s="153"/>
      <c r="J63" s="153"/>
      <c r="K63" s="153"/>
      <c r="L63" s="153"/>
      <c r="M63" s="153"/>
      <c r="N63" s="153"/>
      <c r="O63" s="153"/>
      <c r="P63" s="153"/>
      <c r="Q63" s="153"/>
      <c r="AB63" s="155"/>
      <c r="AC63" s="154"/>
      <c r="AE63" s="153"/>
    </row>
    <row r="64" spans="1:31">
      <c r="I64" s="153"/>
      <c r="J64" s="153"/>
      <c r="K64" s="153"/>
      <c r="L64" s="153"/>
      <c r="M64" s="153"/>
      <c r="N64" s="153"/>
      <c r="O64" s="153"/>
      <c r="P64" s="153"/>
      <c r="Q64" s="153"/>
    </row>
    <row r="67" spans="9:31">
      <c r="AD67" s="153"/>
    </row>
    <row r="68" spans="9:31">
      <c r="AA68" s="154"/>
      <c r="AB68" s="155"/>
      <c r="AD68" s="153"/>
      <c r="AE68" s="153"/>
    </row>
    <row r="69" spans="9:31">
      <c r="AA69" s="154"/>
      <c r="AB69" s="155"/>
      <c r="AD69" s="153"/>
      <c r="AE69" s="153"/>
    </row>
    <row r="70" spans="9:31">
      <c r="AA70" s="153"/>
      <c r="AB70" s="155"/>
      <c r="AC70" s="153"/>
      <c r="AD70" s="153"/>
      <c r="AE70" s="153"/>
    </row>
    <row r="71" spans="9:31">
      <c r="AA71" s="153"/>
      <c r="AB71" s="155"/>
      <c r="AC71" s="153"/>
      <c r="AD71" s="153"/>
      <c r="AE71" s="153"/>
    </row>
    <row r="72" spans="9:31">
      <c r="S72" s="152" t="s">
        <v>529</v>
      </c>
      <c r="AA72" s="154"/>
      <c r="AB72" s="155"/>
      <c r="AC72" s="154"/>
      <c r="AD72" s="153"/>
      <c r="AE72" s="153"/>
    </row>
    <row r="73" spans="9:31">
      <c r="I73" s="154"/>
      <c r="J73" s="154"/>
      <c r="K73" s="154"/>
      <c r="L73" s="154"/>
      <c r="M73" s="154"/>
      <c r="N73" s="153"/>
      <c r="O73" s="153"/>
      <c r="P73" s="153"/>
      <c r="Q73" s="153"/>
      <c r="S73" s="152" t="s">
        <v>531</v>
      </c>
      <c r="AA73" s="154"/>
      <c r="AB73" s="155"/>
      <c r="AC73" s="154"/>
      <c r="AD73" s="153"/>
      <c r="AE73" s="153"/>
    </row>
    <row r="74" spans="9:31">
      <c r="I74" s="154"/>
      <c r="J74" s="154"/>
      <c r="K74" s="154"/>
      <c r="L74" s="154"/>
      <c r="M74" s="154"/>
      <c r="N74" s="153"/>
      <c r="O74" s="153"/>
      <c r="P74" s="153"/>
      <c r="Q74" s="153"/>
      <c r="S74" s="152" t="s">
        <v>530</v>
      </c>
      <c r="AA74" s="153"/>
      <c r="AB74" s="155"/>
      <c r="AC74" s="153"/>
      <c r="AD74" s="153"/>
      <c r="AE74" s="153"/>
    </row>
    <row r="75" spans="9:31">
      <c r="I75" s="154"/>
      <c r="J75" s="154"/>
      <c r="K75" s="154"/>
      <c r="L75" s="154"/>
      <c r="M75" s="154"/>
      <c r="N75" s="153"/>
      <c r="O75" s="153"/>
      <c r="P75" s="153"/>
      <c r="Q75" s="153"/>
      <c r="AA75" s="153"/>
      <c r="AB75" s="155"/>
      <c r="AC75" s="154"/>
      <c r="AD75" s="154"/>
      <c r="AE75" s="153"/>
    </row>
    <row r="76" spans="9:31">
      <c r="I76" s="154"/>
      <c r="J76" s="154"/>
      <c r="K76" s="154"/>
      <c r="L76" s="154"/>
      <c r="M76" s="154"/>
      <c r="N76" s="153"/>
      <c r="O76" s="153"/>
      <c r="P76" s="153"/>
      <c r="Q76" s="153"/>
      <c r="AB76" s="155"/>
      <c r="AD76" s="153"/>
      <c r="AE76" s="153"/>
    </row>
    <row r="77" spans="9:31">
      <c r="I77" s="153"/>
      <c r="J77" s="153"/>
      <c r="K77" s="153"/>
      <c r="L77" s="153"/>
      <c r="M77" s="153"/>
      <c r="N77" s="153"/>
      <c r="O77" s="153"/>
      <c r="P77" s="153"/>
      <c r="Q77" s="154"/>
      <c r="S77" s="152" t="s">
        <v>529</v>
      </c>
      <c r="AA77" s="154"/>
      <c r="AB77" s="155"/>
      <c r="AC77" s="153"/>
      <c r="AD77" s="153"/>
      <c r="AE77" s="153"/>
    </row>
    <row r="78" spans="9:31">
      <c r="I78" s="153"/>
      <c r="J78" s="153"/>
      <c r="K78" s="153"/>
      <c r="L78" s="153"/>
      <c r="M78" s="153"/>
      <c r="N78" s="153"/>
      <c r="O78" s="153"/>
      <c r="P78" s="153"/>
      <c r="Q78" s="154"/>
      <c r="AA78" s="154"/>
      <c r="AB78" s="155"/>
      <c r="AC78" s="153"/>
      <c r="AD78" s="153"/>
      <c r="AE78" s="153"/>
    </row>
    <row r="79" spans="9:31">
      <c r="I79" s="153"/>
      <c r="J79" s="153"/>
      <c r="K79" s="153"/>
      <c r="L79" s="153"/>
      <c r="M79" s="153"/>
      <c r="N79" s="153"/>
      <c r="O79" s="153"/>
      <c r="P79" s="153"/>
      <c r="Q79" s="154"/>
      <c r="AA79" s="153"/>
      <c r="AB79" s="155"/>
      <c r="AC79" s="153"/>
      <c r="AD79" s="153"/>
      <c r="AE79" s="153"/>
    </row>
    <row r="80" spans="9:31">
      <c r="I80" s="153"/>
      <c r="J80" s="153"/>
      <c r="K80" s="153"/>
      <c r="L80" s="153"/>
      <c r="M80" s="154"/>
      <c r="N80" s="153"/>
      <c r="O80" s="153"/>
      <c r="P80" s="153"/>
      <c r="Q80" s="154"/>
      <c r="AA80" s="153"/>
      <c r="AB80" s="155"/>
      <c r="AC80" s="153"/>
      <c r="AD80" s="153"/>
      <c r="AE80" s="153"/>
    </row>
    <row r="81" spans="9:31">
      <c r="I81" s="153"/>
      <c r="J81" s="153"/>
      <c r="K81" s="153"/>
      <c r="L81" s="153"/>
      <c r="M81" s="153"/>
      <c r="N81" s="153"/>
      <c r="O81" s="153"/>
      <c r="P81" s="153"/>
      <c r="Q81" s="153"/>
      <c r="AA81" s="153"/>
      <c r="AB81" s="155"/>
      <c r="AC81" s="153"/>
      <c r="AD81" s="153"/>
      <c r="AE81" s="153"/>
    </row>
    <row r="82" spans="9:31">
      <c r="I82" s="153"/>
      <c r="J82" s="153"/>
      <c r="K82" s="153"/>
      <c r="L82" s="153"/>
      <c r="M82" s="153"/>
      <c r="N82" s="153"/>
      <c r="O82" s="153"/>
      <c r="P82" s="153"/>
      <c r="Q82" s="153"/>
      <c r="AA82" s="154"/>
      <c r="AB82" s="155"/>
      <c r="AC82" s="153"/>
      <c r="AD82" s="153"/>
      <c r="AE82" s="153"/>
    </row>
    <row r="83" spans="9:31">
      <c r="I83" s="153"/>
      <c r="J83" s="153"/>
      <c r="K83" s="153"/>
      <c r="AA83" s="154"/>
      <c r="AB83" s="155"/>
      <c r="AC83" s="153"/>
      <c r="AD83" s="153"/>
      <c r="AE83" s="153"/>
    </row>
    <row r="84" spans="9:31">
      <c r="AA84" s="154"/>
      <c r="AB84" s="155"/>
      <c r="AC84" s="153"/>
      <c r="AD84" s="153"/>
      <c r="AE84" s="153"/>
    </row>
    <row r="85" spans="9:31">
      <c r="AA85" s="154"/>
      <c r="AB85" s="155"/>
      <c r="AC85" s="153"/>
      <c r="AD85" s="153"/>
      <c r="AE85" s="153"/>
    </row>
    <row r="86" spans="9:31">
      <c r="AA86" s="153"/>
      <c r="AB86" s="155"/>
      <c r="AC86" s="154"/>
      <c r="AD86" s="153"/>
      <c r="AE86" s="153"/>
    </row>
    <row r="87" spans="9:31">
      <c r="AA87" s="153"/>
      <c r="AB87" s="155"/>
      <c r="AC87" s="154"/>
      <c r="AD87" s="153"/>
      <c r="AE87" s="153"/>
    </row>
    <row r="88" spans="9:31">
      <c r="AA88" s="153"/>
      <c r="AB88" s="155"/>
      <c r="AD88" s="153"/>
      <c r="AE88" s="153"/>
    </row>
    <row r="89" spans="9:31">
      <c r="AA89" s="154"/>
      <c r="AB89" s="155"/>
      <c r="AC89" s="154"/>
      <c r="AE89" s="153"/>
    </row>
  </sheetData>
  <printOptions horizontalCentered="1" verticalCentered="1"/>
  <pageMargins left="0.5" right="0.5" top="0.5" bottom="0.5" header="0.5" footer="0.5"/>
  <pageSetup scale="4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00B050"/>
  </sheetPr>
  <dimension ref="A1:AF458"/>
  <sheetViews>
    <sheetView tabSelected="1" showOutlineSymbols="0" view="pageBreakPreview" zoomScale="60" zoomScaleNormal="80" workbookViewId="0">
      <selection activeCell="H19" sqref="H19"/>
    </sheetView>
  </sheetViews>
  <sheetFormatPr defaultColWidth="11.44140625" defaultRowHeight="15"/>
  <cols>
    <col min="1" max="1" width="40.6640625" style="133" customWidth="1"/>
    <col min="2" max="2" width="3.6640625" style="133" customWidth="1"/>
    <col min="3" max="3" width="12.44140625" style="133" customWidth="1"/>
    <col min="4" max="4" width="3.6640625" style="133" customWidth="1"/>
    <col min="5" max="5" width="13.109375" style="133" customWidth="1"/>
    <col min="6" max="6" width="3.6640625" style="133" customWidth="1"/>
    <col min="7" max="7" width="13.6640625" style="133" customWidth="1"/>
    <col min="8" max="8" width="3.6640625" style="133" customWidth="1"/>
    <col min="9" max="9" width="15.6640625" style="133" customWidth="1"/>
    <col min="10" max="10" width="3.6640625" style="133" customWidth="1"/>
    <col min="11" max="11" width="16.6640625" style="133" customWidth="1"/>
    <col min="12" max="12" width="3.6640625" style="133" customWidth="1"/>
    <col min="13" max="13" width="1.88671875" style="133" customWidth="1"/>
    <col min="14" max="14" width="2.21875" style="133" customWidth="1"/>
    <col min="15" max="18" width="16.6640625" style="133" customWidth="1"/>
    <col min="19" max="19" width="15.6640625" style="133" customWidth="1"/>
    <col min="20" max="16384" width="11.44140625" style="133"/>
  </cols>
  <sheetData>
    <row r="1" spans="1:32">
      <c r="AD1" s="133" t="s">
        <v>510</v>
      </c>
    </row>
    <row r="3" spans="1:32">
      <c r="K3" s="134" t="s">
        <v>486</v>
      </c>
      <c r="AD3" s="133" t="s">
        <v>509</v>
      </c>
      <c r="AE3" s="133">
        <v>16599623</v>
      </c>
      <c r="AF3" s="133">
        <f ca="1">COGA</f>
        <v>40804289.100000001</v>
      </c>
    </row>
    <row r="4" spans="1:32">
      <c r="AD4" s="133" t="s">
        <v>508</v>
      </c>
      <c r="AE4" s="133">
        <v>16104705</v>
      </c>
      <c r="AF4" s="133">
        <f ca="1">COGB</f>
        <v>33693424.149999999</v>
      </c>
    </row>
    <row r="5" spans="1:32">
      <c r="A5" s="189" t="s">
        <v>589</v>
      </c>
      <c r="B5" s="135"/>
      <c r="C5" s="135"/>
      <c r="D5" s="135"/>
      <c r="E5" s="135"/>
      <c r="F5" s="135"/>
      <c r="G5" s="135"/>
      <c r="H5" s="135"/>
      <c r="I5" s="135"/>
      <c r="J5" s="135"/>
      <c r="K5" s="135"/>
      <c r="AD5" s="133" t="s">
        <v>507</v>
      </c>
      <c r="AE5" s="133">
        <v>18940377</v>
      </c>
      <c r="AF5" s="133">
        <f ca="1">COGC</f>
        <v>22517533.019999992</v>
      </c>
    </row>
    <row r="6" spans="1:32">
      <c r="A6" s="135" t="s">
        <v>487</v>
      </c>
      <c r="B6" s="135"/>
      <c r="C6" s="135"/>
      <c r="D6" s="135"/>
      <c r="E6" s="135"/>
      <c r="F6" s="135"/>
      <c r="G6" s="135"/>
      <c r="H6" s="135"/>
      <c r="I6" s="135"/>
      <c r="J6" s="135"/>
      <c r="K6" s="135"/>
      <c r="AD6" s="133" t="s">
        <v>506</v>
      </c>
      <c r="AE6" s="133">
        <v>51644705</v>
      </c>
      <c r="AF6" s="133">
        <f ca="1">COGD</f>
        <v>97015246.269999981</v>
      </c>
    </row>
    <row r="7" spans="1:32">
      <c r="A7" s="136" t="s">
        <v>595</v>
      </c>
      <c r="B7" s="135"/>
      <c r="C7" s="135"/>
      <c r="D7" s="135"/>
      <c r="E7" s="135"/>
      <c r="F7" s="135"/>
      <c r="G7" s="135"/>
      <c r="H7" s="135"/>
      <c r="I7" s="135"/>
      <c r="J7" s="135"/>
      <c r="K7" s="135"/>
      <c r="AD7" s="133" t="s">
        <v>505</v>
      </c>
      <c r="AE7" s="133">
        <v>401397183.41000003</v>
      </c>
      <c r="AF7" s="133">
        <f ca="1">COGE</f>
        <v>589243740.67000008</v>
      </c>
    </row>
    <row r="8" spans="1:32">
      <c r="Q8" s="134" t="s">
        <v>486</v>
      </c>
    </row>
    <row r="13" spans="1:32" ht="20.100000000000001" customHeight="1">
      <c r="C13" s="187"/>
      <c r="D13" s="187"/>
      <c r="E13" s="187"/>
      <c r="F13" s="187"/>
      <c r="G13" s="187"/>
      <c r="H13" s="187"/>
      <c r="I13" s="188" t="s">
        <v>488</v>
      </c>
      <c r="J13" s="187"/>
      <c r="K13" s="188" t="s">
        <v>485</v>
      </c>
      <c r="L13" s="187"/>
      <c r="M13" s="187"/>
      <c r="N13" s="187"/>
      <c r="O13" s="188" t="s">
        <v>488</v>
      </c>
      <c r="P13" s="188" t="s">
        <v>488</v>
      </c>
      <c r="Q13" s="188" t="s">
        <v>488</v>
      </c>
    </row>
    <row r="14" spans="1:32" ht="20.100000000000001" customHeight="1">
      <c r="A14" s="137" t="s">
        <v>489</v>
      </c>
      <c r="C14" s="190">
        <v>41365</v>
      </c>
      <c r="D14" s="191"/>
      <c r="E14" s="190">
        <v>41395</v>
      </c>
      <c r="F14" s="191"/>
      <c r="G14" s="190">
        <v>41426</v>
      </c>
      <c r="H14" s="192"/>
      <c r="I14" s="190">
        <v>41426</v>
      </c>
      <c r="J14" s="138"/>
      <c r="K14" s="205">
        <f>I14</f>
        <v>41426</v>
      </c>
      <c r="L14" s="187"/>
      <c r="M14" s="187"/>
      <c r="N14" s="187"/>
      <c r="O14" s="206">
        <v>41244</v>
      </c>
      <c r="P14" s="191">
        <v>41334</v>
      </c>
      <c r="Q14" s="191">
        <v>41153</v>
      </c>
    </row>
    <row r="15" spans="1:32" ht="20.100000000000001" customHeight="1">
      <c r="A15" s="133" t="s">
        <v>490</v>
      </c>
      <c r="C15" s="193"/>
      <c r="D15" s="193"/>
      <c r="E15" s="193"/>
      <c r="F15" s="193"/>
      <c r="G15" s="193"/>
      <c r="H15" s="187"/>
      <c r="I15" s="187"/>
      <c r="J15" s="187"/>
      <c r="K15" s="187"/>
      <c r="L15" s="187"/>
      <c r="M15" s="187"/>
      <c r="N15" s="187"/>
      <c r="O15" s="187"/>
      <c r="P15" s="187"/>
      <c r="Q15" s="187"/>
    </row>
    <row r="16" spans="1:32" ht="20.100000000000001" customHeight="1">
      <c r="C16" s="193"/>
      <c r="D16" s="193"/>
      <c r="E16" s="193"/>
      <c r="F16" s="193"/>
      <c r="G16" s="193"/>
      <c r="H16" s="187"/>
      <c r="I16" s="187"/>
      <c r="J16" s="187"/>
      <c r="K16" s="187"/>
      <c r="L16" s="187"/>
      <c r="M16" s="187"/>
      <c r="N16" s="187"/>
      <c r="O16" s="187"/>
      <c r="P16" s="187"/>
      <c r="Q16" s="187"/>
    </row>
    <row r="17" spans="1:19" ht="20.100000000000001" customHeight="1">
      <c r="A17" s="133" t="s">
        <v>491</v>
      </c>
      <c r="C17" s="193"/>
      <c r="D17" s="193"/>
      <c r="E17" s="193"/>
      <c r="F17" s="193"/>
      <c r="G17" s="193"/>
      <c r="H17" s="187"/>
      <c r="I17" s="187"/>
      <c r="J17" s="187"/>
      <c r="K17" s="187"/>
      <c r="L17" s="187"/>
      <c r="M17" s="187"/>
      <c r="N17" s="187"/>
      <c r="O17" s="187"/>
      <c r="P17" s="187"/>
      <c r="Q17" s="187"/>
    </row>
    <row r="18" spans="1:19" ht="20.100000000000001" customHeight="1">
      <c r="C18" s="193"/>
      <c r="D18" s="193"/>
      <c r="E18" s="193"/>
      <c r="F18" s="193"/>
      <c r="G18" s="193"/>
      <c r="H18" s="187"/>
      <c r="I18" s="187"/>
      <c r="J18" s="187"/>
      <c r="K18" s="187"/>
      <c r="L18" s="187"/>
      <c r="M18" s="187"/>
      <c r="N18" s="187"/>
      <c r="O18" s="187"/>
      <c r="P18" s="187"/>
      <c r="Q18" s="187"/>
    </row>
    <row r="19" spans="1:19" ht="20.100000000000001" customHeight="1">
      <c r="A19" s="133" t="s">
        <v>492</v>
      </c>
      <c r="B19" s="139"/>
      <c r="C19" s="193">
        <f>57039291-C22-C24-C26-C28-C30-C32+-791156.04</f>
        <v>51926342.960000001</v>
      </c>
      <c r="D19" s="193"/>
      <c r="E19" s="193">
        <f>57747912-E22-E24-E26-E28-E30-E32-1234535.81</f>
        <v>56513376.189999998</v>
      </c>
      <c r="F19" s="193"/>
      <c r="G19" s="193">
        <f>53335733-G22-G24-G26-G28-G30-G32-763677.42</f>
        <v>52572055.579999998</v>
      </c>
      <c r="H19" s="187"/>
      <c r="I19" s="187">
        <f>G19+E19+C19</f>
        <v>161011774.72999999</v>
      </c>
      <c r="J19" s="187"/>
      <c r="K19" s="187">
        <f>I19+O19+P19+Q19</f>
        <v>541009517.82000005</v>
      </c>
      <c r="L19" s="187"/>
      <c r="M19" s="187"/>
      <c r="N19" s="187"/>
      <c r="O19" s="187">
        <v>141677657</v>
      </c>
      <c r="P19" s="193">
        <v>159531764</v>
      </c>
      <c r="Q19" s="193">
        <v>78788322.090000004</v>
      </c>
      <c r="R19" s="151"/>
      <c r="S19" s="139"/>
    </row>
    <row r="20" spans="1:19" ht="20.100000000000001" customHeight="1">
      <c r="C20" s="193"/>
      <c r="D20" s="193"/>
      <c r="E20" s="193"/>
      <c r="F20" s="193"/>
      <c r="G20" s="193"/>
      <c r="H20" s="187"/>
      <c r="I20" s="187"/>
      <c r="J20" s="187"/>
      <c r="K20" s="187"/>
      <c r="L20" s="187"/>
      <c r="M20" s="187"/>
      <c r="N20" s="187"/>
      <c r="O20" s="187"/>
      <c r="P20" s="193"/>
      <c r="Q20" s="193"/>
      <c r="R20" s="139"/>
      <c r="S20" s="139"/>
    </row>
    <row r="21" spans="1:19" ht="20.100000000000001" customHeight="1">
      <c r="A21" s="133" t="s">
        <v>493</v>
      </c>
      <c r="C21" s="193"/>
      <c r="D21" s="193"/>
      <c r="E21" s="193"/>
      <c r="F21" s="193"/>
      <c r="G21" s="193"/>
      <c r="H21" s="187"/>
      <c r="I21" s="187"/>
      <c r="J21" s="187"/>
      <c r="K21" s="187"/>
      <c r="L21" s="187"/>
      <c r="M21" s="187"/>
      <c r="N21" s="187"/>
      <c r="O21" s="187"/>
      <c r="P21" s="193"/>
      <c r="Q21" s="193"/>
      <c r="R21" s="139"/>
      <c r="S21" s="139"/>
    </row>
    <row r="22" spans="1:19" ht="20.100000000000001" customHeight="1">
      <c r="A22" s="133" t="s">
        <v>494</v>
      </c>
      <c r="B22" s="139"/>
      <c r="C22" s="193">
        <v>1582186</v>
      </c>
      <c r="D22" s="193"/>
      <c r="E22" s="193">
        <v>0</v>
      </c>
      <c r="F22" s="193"/>
      <c r="G22" s="193">
        <v>0</v>
      </c>
      <c r="H22" s="187"/>
      <c r="I22" s="187">
        <f>G22+E22+C22</f>
        <v>1582186</v>
      </c>
      <c r="J22" s="187"/>
      <c r="K22" s="187">
        <f>I22+O22+P22+Q22</f>
        <v>17623287</v>
      </c>
      <c r="L22" s="187"/>
      <c r="M22" s="187"/>
      <c r="N22" s="187"/>
      <c r="O22" s="187">
        <v>6157533</v>
      </c>
      <c r="P22" s="193">
        <v>9883568</v>
      </c>
      <c r="Q22" s="193">
        <v>0</v>
      </c>
      <c r="R22" s="139"/>
      <c r="S22" s="139"/>
    </row>
    <row r="23" spans="1:19" ht="20.100000000000001" customHeight="1">
      <c r="C23" s="193"/>
      <c r="D23" s="193"/>
      <c r="E23" s="193"/>
      <c r="F23" s="193"/>
      <c r="G23" s="193"/>
      <c r="H23" s="187"/>
      <c r="I23" s="187"/>
      <c r="J23" s="187"/>
      <c r="K23" s="187"/>
      <c r="L23" s="187"/>
      <c r="M23" s="187"/>
      <c r="N23" s="187"/>
      <c r="O23" s="187"/>
      <c r="P23" s="193"/>
      <c r="Q23" s="193"/>
      <c r="R23" s="139"/>
      <c r="S23" s="139"/>
    </row>
    <row r="24" spans="1:19" ht="20.100000000000001" customHeight="1">
      <c r="A24" s="133" t="s">
        <v>495</v>
      </c>
      <c r="B24" s="139"/>
      <c r="C24" s="193">
        <v>637335</v>
      </c>
      <c r="D24" s="193"/>
      <c r="E24" s="193">
        <v>0</v>
      </c>
      <c r="F24" s="193"/>
      <c r="G24" s="193">
        <v>0</v>
      </c>
      <c r="H24" s="187"/>
      <c r="I24" s="187">
        <f>G24+E24+C24</f>
        <v>637335</v>
      </c>
      <c r="J24" s="187"/>
      <c r="K24" s="187">
        <f>I24+O24+P24+Q24</f>
        <v>7720518</v>
      </c>
      <c r="L24" s="187"/>
      <c r="M24" s="187"/>
      <c r="N24" s="187"/>
      <c r="O24" s="187">
        <v>2779401</v>
      </c>
      <c r="P24" s="193">
        <v>4303782</v>
      </c>
      <c r="Q24" s="193">
        <v>0</v>
      </c>
      <c r="R24" s="139"/>
      <c r="S24" s="139"/>
    </row>
    <row r="25" spans="1:19" ht="20.100000000000001" customHeight="1">
      <c r="C25" s="193"/>
      <c r="D25" s="193"/>
      <c r="E25" s="193"/>
      <c r="F25" s="193"/>
      <c r="G25" s="193"/>
      <c r="H25" s="187"/>
      <c r="I25" s="187"/>
      <c r="J25" s="187"/>
      <c r="K25" s="187"/>
      <c r="L25" s="187"/>
      <c r="M25" s="187"/>
      <c r="N25" s="187"/>
      <c r="O25" s="187"/>
      <c r="P25" s="193"/>
      <c r="Q25" s="193"/>
      <c r="R25" s="139"/>
      <c r="S25" s="139"/>
    </row>
    <row r="26" spans="1:19" ht="20.100000000000001" customHeight="1">
      <c r="A26" s="133" t="s">
        <v>496</v>
      </c>
      <c r="C26" s="193">
        <v>207997</v>
      </c>
      <c r="D26" s="193"/>
      <c r="E26" s="193">
        <v>0</v>
      </c>
      <c r="F26" s="193"/>
      <c r="G26" s="193">
        <v>0</v>
      </c>
      <c r="H26" s="187"/>
      <c r="I26" s="187">
        <f>G26+E26+C26</f>
        <v>207997</v>
      </c>
      <c r="J26" s="187"/>
      <c r="K26" s="187">
        <f>I26+O26+P26+Q26</f>
        <v>1247981</v>
      </c>
      <c r="L26" s="187"/>
      <c r="M26" s="187"/>
      <c r="N26" s="187"/>
      <c r="O26" s="187">
        <v>202288</v>
      </c>
      <c r="P26" s="193">
        <v>837696</v>
      </c>
      <c r="Q26" s="193">
        <v>0</v>
      </c>
      <c r="R26" s="139"/>
      <c r="S26" s="139"/>
    </row>
    <row r="27" spans="1:19" ht="20.100000000000001" customHeight="1">
      <c r="C27" s="193"/>
      <c r="D27" s="193"/>
      <c r="E27" s="193"/>
      <c r="F27" s="193"/>
      <c r="G27" s="193"/>
      <c r="H27" s="187"/>
      <c r="I27" s="187"/>
      <c r="J27" s="187"/>
      <c r="K27" s="187"/>
      <c r="L27" s="187"/>
      <c r="M27" s="187"/>
      <c r="N27" s="187"/>
      <c r="O27" s="187"/>
      <c r="P27" s="193"/>
      <c r="Q27" s="193"/>
      <c r="R27" s="139"/>
      <c r="S27" s="139"/>
    </row>
    <row r="28" spans="1:19" ht="20.100000000000001" customHeight="1">
      <c r="A28" s="133" t="s">
        <v>497</v>
      </c>
      <c r="C28" s="193">
        <v>849256</v>
      </c>
      <c r="D28" s="193"/>
      <c r="E28" s="193">
        <v>0</v>
      </c>
      <c r="F28" s="193"/>
      <c r="G28" s="193">
        <v>0</v>
      </c>
      <c r="H28" s="187"/>
      <c r="I28" s="187">
        <f>G28+E28+C28</f>
        <v>849256</v>
      </c>
      <c r="J28" s="187"/>
      <c r="K28" s="187">
        <f>I28+O28+P28+Q28</f>
        <v>9464151.620000001</v>
      </c>
      <c r="L28" s="187"/>
      <c r="M28" s="187"/>
      <c r="N28" s="187"/>
      <c r="O28" s="187">
        <v>2838300.62</v>
      </c>
      <c r="P28" s="193">
        <v>5776595</v>
      </c>
      <c r="Q28" s="193">
        <v>0</v>
      </c>
      <c r="R28" s="139"/>
      <c r="S28" s="139"/>
    </row>
    <row r="29" spans="1:19" ht="20.100000000000001" customHeight="1">
      <c r="C29" s="193"/>
      <c r="D29" s="193"/>
      <c r="E29" s="193"/>
      <c r="F29" s="193"/>
      <c r="G29" s="193"/>
      <c r="H29" s="187"/>
      <c r="I29" s="187"/>
      <c r="J29" s="187"/>
      <c r="K29" s="187"/>
      <c r="L29" s="187"/>
      <c r="M29" s="187"/>
      <c r="N29" s="187"/>
      <c r="O29" s="187"/>
      <c r="P29" s="193"/>
      <c r="Q29" s="193"/>
      <c r="R29" s="139"/>
      <c r="S29" s="139"/>
    </row>
    <row r="30" spans="1:19" ht="20.100000000000001" customHeight="1">
      <c r="A30" s="133" t="s">
        <v>594</v>
      </c>
      <c r="B30" s="139"/>
      <c r="C30" s="193">
        <f>84985+82718+293642</f>
        <v>461345</v>
      </c>
      <c r="D30" s="193"/>
      <c r="E30" s="193">
        <v>0</v>
      </c>
      <c r="F30" s="193"/>
      <c r="G30" s="193">
        <v>0</v>
      </c>
      <c r="H30" s="187"/>
      <c r="I30" s="187">
        <f>G30+E30+C30</f>
        <v>461345</v>
      </c>
      <c r="J30" s="187"/>
      <c r="K30" s="187">
        <f>I30+O30+P30+Q30</f>
        <v>2689216</v>
      </c>
      <c r="L30" s="187"/>
      <c r="M30" s="187"/>
      <c r="N30" s="187"/>
      <c r="O30" s="187">
        <v>408825</v>
      </c>
      <c r="P30" s="193">
        <v>1819046</v>
      </c>
      <c r="Q30" s="193">
        <v>0</v>
      </c>
      <c r="R30" s="139"/>
      <c r="S30" s="139"/>
    </row>
    <row r="31" spans="1:19" ht="20.100000000000001" customHeight="1">
      <c r="B31" s="139"/>
      <c r="C31" s="193"/>
      <c r="D31" s="193"/>
      <c r="E31" s="193"/>
      <c r="F31" s="193"/>
      <c r="G31" s="193"/>
      <c r="H31" s="187"/>
      <c r="I31" s="187"/>
      <c r="J31" s="187"/>
      <c r="K31" s="187"/>
      <c r="L31" s="187"/>
      <c r="M31" s="187"/>
      <c r="N31" s="187"/>
      <c r="O31" s="187"/>
      <c r="P31" s="193"/>
      <c r="Q31" s="193"/>
      <c r="R31" s="139"/>
      <c r="S31" s="139"/>
    </row>
    <row r="32" spans="1:19" ht="20.100000000000001" customHeight="1">
      <c r="A32" s="133" t="s">
        <v>593</v>
      </c>
      <c r="B32" s="139"/>
      <c r="C32" s="193">
        <v>583673</v>
      </c>
      <c r="D32" s="193"/>
      <c r="E32" s="193">
        <v>0</v>
      </c>
      <c r="F32" s="193"/>
      <c r="G32" s="193">
        <v>0</v>
      </c>
      <c r="H32" s="187"/>
      <c r="I32" s="187">
        <f>G32+E32+C32</f>
        <v>583673</v>
      </c>
      <c r="J32" s="187"/>
      <c r="K32" s="187">
        <f>I32+O32+P32+Q32</f>
        <v>7126256</v>
      </c>
      <c r="L32" s="187"/>
      <c r="M32" s="187"/>
      <c r="N32" s="187"/>
      <c r="O32" s="187">
        <v>2597840</v>
      </c>
      <c r="P32" s="194">
        <v>3944743</v>
      </c>
      <c r="Q32" s="194">
        <v>0</v>
      </c>
      <c r="R32" s="139"/>
      <c r="S32" s="139"/>
    </row>
    <row r="33" spans="1:19" ht="20.100000000000001" customHeight="1">
      <c r="B33" s="140"/>
      <c r="C33" s="195"/>
      <c r="D33" s="197"/>
      <c r="E33" s="207"/>
      <c r="F33" s="197"/>
      <c r="G33" s="195"/>
      <c r="H33" s="188"/>
      <c r="I33" s="198"/>
      <c r="J33" s="197"/>
      <c r="K33" s="196"/>
      <c r="L33" s="187"/>
      <c r="M33" s="187"/>
      <c r="N33" s="187"/>
      <c r="O33" s="198"/>
      <c r="P33" s="195"/>
      <c r="Q33" s="208"/>
      <c r="R33" s="139"/>
      <c r="S33" s="139"/>
    </row>
    <row r="34" spans="1:19" ht="20.100000000000001" customHeight="1">
      <c r="A34" s="133" t="s">
        <v>498</v>
      </c>
      <c r="C34" s="187">
        <f>SUM(C19:C33)</f>
        <v>56248134.960000001</v>
      </c>
      <c r="D34" s="187"/>
      <c r="E34" s="187">
        <f>SUM(E19:E33)</f>
        <v>56513376.189999998</v>
      </c>
      <c r="F34" s="187"/>
      <c r="G34" s="187">
        <f>SUM(G19:G33)</f>
        <v>52572055.579999998</v>
      </c>
      <c r="H34" s="187"/>
      <c r="I34" s="187">
        <f>SUM(I19:I33)</f>
        <v>165333566.72999999</v>
      </c>
      <c r="J34" s="187"/>
      <c r="K34" s="187">
        <f>SUM(K19:K33)</f>
        <v>586880927.44000006</v>
      </c>
      <c r="L34" s="187"/>
      <c r="M34" s="187"/>
      <c r="N34" s="187"/>
      <c r="O34" s="187">
        <f>SUM(O19:O32)</f>
        <v>156661844.62</v>
      </c>
      <c r="P34" s="187">
        <f>SUM(P19:P32)</f>
        <v>186097194</v>
      </c>
      <c r="Q34" s="187">
        <v>78788322.090000004</v>
      </c>
      <c r="R34" s="139"/>
      <c r="S34" s="139"/>
    </row>
    <row r="35" spans="1:19" ht="20.100000000000001" customHeight="1">
      <c r="C35" s="193"/>
      <c r="D35" s="193"/>
      <c r="E35" s="193"/>
      <c r="F35" s="193"/>
      <c r="G35" s="193"/>
      <c r="H35" s="187"/>
      <c r="I35" s="193"/>
      <c r="J35" s="187"/>
      <c r="K35" s="187"/>
      <c r="L35" s="187"/>
      <c r="M35" s="187"/>
      <c r="N35" s="187"/>
      <c r="O35" s="193"/>
      <c r="P35" s="193"/>
      <c r="Q35" s="193"/>
      <c r="R35" s="139"/>
      <c r="S35" s="139"/>
    </row>
    <row r="36" spans="1:19" ht="20.100000000000001" customHeight="1">
      <c r="A36" s="133" t="s">
        <v>499</v>
      </c>
      <c r="B36" s="139"/>
      <c r="C36" s="199">
        <v>3009263.31</v>
      </c>
      <c r="D36" s="197"/>
      <c r="E36" s="199">
        <v>-19934601.610000003</v>
      </c>
      <c r="F36" s="199"/>
      <c r="G36" s="199">
        <v>-21750615.670000006</v>
      </c>
      <c r="H36" s="188"/>
      <c r="I36" s="200">
        <f>G36+E36+C36</f>
        <v>-38675953.970000006</v>
      </c>
      <c r="J36" s="197"/>
      <c r="K36" s="201">
        <f>I36+O36+P36+Q36</f>
        <v>16541573.979999997</v>
      </c>
      <c r="L36" s="187"/>
      <c r="M36" s="187"/>
      <c r="N36" s="187"/>
      <c r="O36" s="200">
        <v>8623838.709999999</v>
      </c>
      <c r="P36" s="199">
        <v>68498422.730000004</v>
      </c>
      <c r="Q36" s="194">
        <v>-21904733.490000002</v>
      </c>
      <c r="R36" s="139"/>
      <c r="S36" s="139"/>
    </row>
    <row r="37" spans="1:19" ht="20.100000000000001" customHeight="1">
      <c r="C37" s="187"/>
      <c r="D37" s="187"/>
      <c r="E37" s="187"/>
      <c r="F37" s="187"/>
      <c r="G37" s="187"/>
      <c r="H37" s="187"/>
      <c r="I37" s="187"/>
      <c r="J37" s="187"/>
      <c r="K37" s="187"/>
      <c r="L37" s="187"/>
      <c r="M37" s="187"/>
      <c r="N37" s="187"/>
      <c r="O37" s="187"/>
      <c r="P37" s="187"/>
      <c r="Q37" s="193"/>
      <c r="R37" s="139"/>
      <c r="S37" s="139"/>
    </row>
    <row r="38" spans="1:19" ht="20.100000000000001" customHeight="1">
      <c r="A38" s="133" t="s">
        <v>500</v>
      </c>
      <c r="C38" s="187">
        <f>C36+C34</f>
        <v>59257398.270000003</v>
      </c>
      <c r="D38" s="193"/>
      <c r="E38" s="187">
        <f>E36+E34</f>
        <v>36578774.579999998</v>
      </c>
      <c r="F38" s="193"/>
      <c r="G38" s="187">
        <f>G36+G34</f>
        <v>30821439.909999993</v>
      </c>
      <c r="H38" s="187"/>
      <c r="I38" s="187">
        <f>I36+I34</f>
        <v>126657612.75999999</v>
      </c>
      <c r="J38" s="187"/>
      <c r="K38" s="187">
        <f>K36+K34</f>
        <v>603422501.42000008</v>
      </c>
      <c r="L38" s="187"/>
      <c r="M38" s="187"/>
      <c r="N38" s="187"/>
      <c r="O38" s="187">
        <f>SUM(O34:O36)+1</f>
        <v>165285684.33000001</v>
      </c>
      <c r="P38" s="187">
        <f>P34+P36</f>
        <v>254595616.73000002</v>
      </c>
      <c r="Q38" s="187">
        <v>56883588.600000001</v>
      </c>
      <c r="R38" s="139"/>
      <c r="S38" s="139"/>
    </row>
    <row r="39" spans="1:19" ht="20.100000000000001" customHeight="1">
      <c r="C39" s="193"/>
      <c r="D39" s="193"/>
      <c r="E39" s="193"/>
      <c r="F39" s="193"/>
      <c r="G39" s="193"/>
      <c r="H39" s="187"/>
      <c r="I39" s="193"/>
      <c r="J39" s="187"/>
      <c r="K39" s="187"/>
      <c r="L39" s="187"/>
      <c r="M39" s="187"/>
      <c r="N39" s="187"/>
      <c r="O39" s="193"/>
      <c r="P39" s="193"/>
      <c r="Q39" s="193"/>
      <c r="R39" s="139"/>
      <c r="S39" s="139"/>
    </row>
    <row r="40" spans="1:19" ht="20.100000000000001" customHeight="1">
      <c r="A40" s="133" t="s">
        <v>592</v>
      </c>
      <c r="B40" s="139"/>
      <c r="C40" s="193">
        <v>0</v>
      </c>
      <c r="D40" s="193"/>
      <c r="E40" s="193">
        <v>0</v>
      </c>
      <c r="F40" s="193"/>
      <c r="G40" s="193">
        <v>0</v>
      </c>
      <c r="H40" s="187"/>
      <c r="I40" s="187">
        <f>G40+E40+C40</f>
        <v>0</v>
      </c>
      <c r="J40" s="187"/>
      <c r="K40" s="187">
        <f>I40+O40+P40+Q40</f>
        <v>0</v>
      </c>
      <c r="L40" s="187"/>
      <c r="M40" s="187"/>
      <c r="N40" s="187"/>
      <c r="O40" s="187">
        <v>0</v>
      </c>
      <c r="P40" s="193">
        <v>0</v>
      </c>
      <c r="Q40" s="193">
        <v>0</v>
      </c>
      <c r="R40" s="139"/>
      <c r="S40" s="139"/>
    </row>
    <row r="41" spans="1:19" ht="20.100000000000001" customHeight="1">
      <c r="C41" s="193"/>
      <c r="D41" s="193"/>
      <c r="E41" s="193"/>
      <c r="F41" s="193"/>
      <c r="G41" s="193"/>
      <c r="H41" s="187"/>
      <c r="I41" s="193"/>
      <c r="J41" s="187"/>
      <c r="K41" s="187"/>
      <c r="L41" s="187"/>
      <c r="M41" s="187"/>
      <c r="N41" s="187"/>
      <c r="O41" s="193"/>
      <c r="P41" s="193"/>
      <c r="Q41" s="193"/>
      <c r="R41" s="139"/>
      <c r="S41" s="139"/>
    </row>
    <row r="42" spans="1:19" ht="20.100000000000001" customHeight="1">
      <c r="A42" s="133" t="s">
        <v>591</v>
      </c>
      <c r="B42" s="139"/>
      <c r="C42" s="202">
        <v>-18453109.170000002</v>
      </c>
      <c r="D42" s="202"/>
      <c r="E42" s="202">
        <v>-2885350.43</v>
      </c>
      <c r="F42" s="193"/>
      <c r="G42" s="202">
        <v>-8303906.8900000006</v>
      </c>
      <c r="H42" s="187"/>
      <c r="I42" s="203">
        <f>G42+E42+C42</f>
        <v>-29642366.490000002</v>
      </c>
      <c r="J42" s="187"/>
      <c r="K42" s="203">
        <f>I42+O42+P42+Q42</f>
        <v>-14178760.75</v>
      </c>
      <c r="L42" s="187"/>
      <c r="M42" s="187"/>
      <c r="N42" s="187"/>
      <c r="O42" s="203">
        <v>11628437</v>
      </c>
      <c r="P42" s="202">
        <v>22628069</v>
      </c>
      <c r="Q42" s="194">
        <v>-18792900.259999998</v>
      </c>
      <c r="R42" s="139"/>
      <c r="S42" s="139"/>
    </row>
    <row r="43" spans="1:19" ht="20.100000000000001" customHeight="1">
      <c r="C43" s="193"/>
      <c r="D43" s="193"/>
      <c r="E43" s="193"/>
      <c r="F43" s="193"/>
      <c r="G43" s="193"/>
      <c r="H43" s="187"/>
      <c r="I43" s="193"/>
      <c r="J43" s="187"/>
      <c r="K43" s="187"/>
      <c r="L43" s="187"/>
      <c r="M43" s="187"/>
      <c r="N43" s="187"/>
      <c r="O43" s="193"/>
      <c r="P43" s="193"/>
      <c r="Q43" s="193"/>
      <c r="R43" s="139"/>
      <c r="S43" s="139"/>
    </row>
    <row r="44" spans="1:19" ht="20.100000000000001" customHeight="1" thickBot="1">
      <c r="A44" s="133" t="s">
        <v>501</v>
      </c>
      <c r="C44" s="204">
        <f>SUM(C38:C43)</f>
        <v>40804289.100000001</v>
      </c>
      <c r="D44" s="193"/>
      <c r="E44" s="204">
        <f>SUM(E38:E43)</f>
        <v>33693424.149999999</v>
      </c>
      <c r="F44" s="193"/>
      <c r="G44" s="204">
        <f>SUM(G38:G43)</f>
        <v>22517533.019999992</v>
      </c>
      <c r="H44" s="187"/>
      <c r="I44" s="204">
        <f>SUM(I38:I43)</f>
        <v>97015246.269999981</v>
      </c>
      <c r="J44" s="187"/>
      <c r="K44" s="204">
        <f>SUM(K38:K43)</f>
        <v>589243740.67000008</v>
      </c>
      <c r="L44" s="187"/>
      <c r="M44" s="187"/>
      <c r="N44" s="187"/>
      <c r="O44" s="204">
        <f>O42+O38</f>
        <v>176914121.33000001</v>
      </c>
      <c r="P44" s="204">
        <f>P42+P38</f>
        <v>277223685.73000002</v>
      </c>
      <c r="Q44" s="204">
        <v>38090688.340000004</v>
      </c>
    </row>
    <row r="45" spans="1:19" ht="15.75" thickTop="1">
      <c r="C45" s="193"/>
      <c r="D45" s="193"/>
      <c r="E45" s="193"/>
      <c r="F45" s="193"/>
      <c r="G45" s="193"/>
      <c r="H45" s="187"/>
      <c r="I45" s="187"/>
      <c r="J45" s="187"/>
      <c r="K45" s="187"/>
      <c r="L45" s="187"/>
      <c r="M45" s="187"/>
      <c r="N45" s="187"/>
      <c r="O45" s="187"/>
      <c r="P45" s="193"/>
      <c r="Q45" s="193"/>
      <c r="R45" s="139"/>
      <c r="S45" s="139"/>
    </row>
    <row r="46" spans="1:19">
      <c r="C46" s="193"/>
      <c r="D46" s="193"/>
      <c r="E46" s="193"/>
      <c r="F46" s="193"/>
      <c r="G46" s="193"/>
      <c r="H46" s="187"/>
      <c r="I46" s="187"/>
      <c r="J46" s="187"/>
      <c r="K46" s="187"/>
      <c r="L46" s="187"/>
      <c r="M46" s="187"/>
      <c r="N46" s="187"/>
      <c r="O46" s="187"/>
      <c r="P46" s="193"/>
      <c r="Q46" s="193"/>
      <c r="R46" s="139"/>
      <c r="S46" s="139"/>
    </row>
    <row r="47" spans="1:19">
      <c r="C47" s="139"/>
      <c r="D47" s="139"/>
      <c r="E47" s="139"/>
      <c r="F47" s="139"/>
      <c r="G47" s="139"/>
      <c r="P47" s="150"/>
      <c r="Q47" s="139"/>
      <c r="R47" s="139"/>
      <c r="S47" s="139"/>
    </row>
    <row r="48" spans="1:19">
      <c r="C48" s="139"/>
      <c r="D48" s="139"/>
      <c r="E48" s="139"/>
      <c r="F48" s="139"/>
      <c r="G48" s="139"/>
      <c r="P48" s="150"/>
      <c r="Q48" s="139"/>
      <c r="R48" s="139"/>
      <c r="S48" s="139"/>
    </row>
    <row r="49" spans="1:24">
      <c r="A49" s="141"/>
      <c r="B49" s="142"/>
      <c r="C49" s="142"/>
      <c r="D49" s="142"/>
      <c r="E49" s="142"/>
      <c r="F49" s="142"/>
      <c r="G49" s="142"/>
      <c r="H49" s="141"/>
      <c r="I49" s="141"/>
      <c r="J49" s="141"/>
      <c r="K49" s="142"/>
      <c r="L49" s="141"/>
      <c r="M49" s="142"/>
      <c r="N49" s="142"/>
      <c r="O49" s="142"/>
      <c r="P49" s="141"/>
      <c r="Q49" s="142"/>
      <c r="R49" s="142"/>
      <c r="S49" s="142"/>
      <c r="T49" s="141"/>
      <c r="U49" s="142"/>
      <c r="V49" s="142"/>
      <c r="W49" s="142"/>
      <c r="X49" s="141"/>
    </row>
    <row r="50" spans="1:24">
      <c r="A50" s="141"/>
      <c r="B50" s="141"/>
      <c r="C50" s="142"/>
      <c r="D50" s="142"/>
      <c r="E50" s="142"/>
      <c r="F50" s="142"/>
      <c r="G50" s="142"/>
      <c r="H50" s="141"/>
      <c r="I50" s="141"/>
      <c r="J50" s="141"/>
      <c r="K50" s="141"/>
      <c r="L50" s="141"/>
      <c r="M50" s="141"/>
      <c r="N50" s="141"/>
      <c r="O50" s="141"/>
      <c r="P50" s="141"/>
      <c r="Q50" s="142"/>
      <c r="R50" s="142"/>
      <c r="S50" s="142"/>
      <c r="T50" s="149"/>
      <c r="U50" s="141"/>
      <c r="V50" s="141"/>
      <c r="W50" s="141"/>
      <c r="X50" s="149"/>
    </row>
    <row r="51" spans="1:24">
      <c r="A51" s="141"/>
      <c r="B51" s="142"/>
      <c r="C51" s="142"/>
      <c r="D51" s="142"/>
      <c r="E51" s="142"/>
      <c r="F51" s="142"/>
      <c r="G51" s="142"/>
      <c r="H51" s="141"/>
      <c r="I51" s="141"/>
      <c r="J51" s="141"/>
      <c r="K51" s="142"/>
      <c r="L51" s="141"/>
      <c r="M51" s="142"/>
      <c r="N51" s="142"/>
      <c r="O51" s="142"/>
      <c r="P51" s="141"/>
      <c r="Q51" s="142"/>
      <c r="R51" s="142"/>
      <c r="S51" s="142"/>
      <c r="T51" s="141"/>
      <c r="U51" s="142"/>
      <c r="V51" s="142"/>
      <c r="W51" s="142"/>
      <c r="X51" s="141"/>
    </row>
    <row r="52" spans="1:24">
      <c r="A52" s="141"/>
      <c r="B52" s="141"/>
      <c r="C52" s="142"/>
      <c r="D52" s="142"/>
      <c r="E52" s="142"/>
      <c r="F52" s="142"/>
      <c r="G52" s="142"/>
      <c r="H52" s="141"/>
      <c r="I52" s="141"/>
      <c r="J52" s="141"/>
      <c r="K52" s="142"/>
      <c r="L52" s="141"/>
      <c r="M52" s="142"/>
      <c r="N52" s="142"/>
      <c r="O52" s="142"/>
      <c r="P52" s="142"/>
      <c r="Q52" s="142"/>
      <c r="R52" s="142"/>
      <c r="S52" s="142"/>
      <c r="T52" s="142"/>
      <c r="U52" s="142"/>
      <c r="V52" s="142"/>
      <c r="W52" s="142"/>
      <c r="X52" s="142"/>
    </row>
    <row r="53" spans="1:24">
      <c r="A53" s="141"/>
      <c r="B53" s="142"/>
      <c r="C53" s="142"/>
      <c r="D53" s="142"/>
      <c r="E53" s="142"/>
      <c r="F53" s="142"/>
      <c r="G53" s="142"/>
      <c r="H53" s="141"/>
      <c r="I53" s="141"/>
      <c r="J53" s="141"/>
      <c r="K53" s="142"/>
      <c r="L53" s="141"/>
      <c r="M53" s="142"/>
      <c r="N53" s="142"/>
      <c r="O53" s="142"/>
      <c r="P53" s="141"/>
      <c r="Q53" s="142"/>
      <c r="R53" s="142"/>
      <c r="S53" s="142"/>
      <c r="T53" s="141"/>
      <c r="U53" s="142"/>
      <c r="V53" s="142"/>
      <c r="W53" s="142"/>
      <c r="X53" s="141"/>
    </row>
    <row r="54" spans="1:24">
      <c r="A54" s="141"/>
      <c r="B54" s="141"/>
      <c r="C54" s="142"/>
      <c r="D54" s="142"/>
      <c r="E54" s="142"/>
      <c r="F54" s="142"/>
      <c r="G54" s="142"/>
      <c r="H54" s="141"/>
      <c r="I54" s="142"/>
      <c r="J54" s="141"/>
      <c r="K54" s="142">
        <f>SUM(K22:K32)</f>
        <v>45871409.620000005</v>
      </c>
      <c r="L54" s="141"/>
      <c r="M54" s="142"/>
      <c r="N54" s="142"/>
      <c r="O54" s="142"/>
      <c r="P54" s="142"/>
      <c r="Q54" s="142"/>
      <c r="R54" s="142"/>
      <c r="S54" s="142"/>
      <c r="T54" s="142"/>
      <c r="U54" s="142"/>
      <c r="V54" s="142"/>
      <c r="W54" s="142"/>
      <c r="X54" s="142"/>
    </row>
    <row r="55" spans="1:24">
      <c r="A55" s="141"/>
      <c r="B55" s="141"/>
      <c r="C55" s="142"/>
      <c r="D55" s="142"/>
      <c r="E55" s="142"/>
      <c r="F55" s="142"/>
      <c r="G55" s="142"/>
      <c r="H55" s="141"/>
      <c r="I55" s="141"/>
      <c r="J55" s="141"/>
      <c r="K55" s="142"/>
      <c r="L55" s="141"/>
      <c r="M55" s="142"/>
      <c r="N55" s="142"/>
      <c r="O55" s="142"/>
      <c r="P55" s="142"/>
      <c r="Q55" s="142"/>
      <c r="R55" s="142"/>
      <c r="S55" s="142"/>
      <c r="T55" s="142"/>
      <c r="U55" s="142"/>
      <c r="V55" s="142"/>
      <c r="W55" s="142"/>
      <c r="X55" s="142"/>
    </row>
    <row r="56" spans="1:24">
      <c r="A56" s="141"/>
      <c r="B56" s="142"/>
      <c r="C56" s="142"/>
      <c r="D56" s="142"/>
      <c r="E56" s="142"/>
      <c r="F56" s="142"/>
      <c r="G56" s="142"/>
      <c r="H56" s="141"/>
      <c r="I56" s="141"/>
      <c r="J56" s="141"/>
      <c r="K56" s="142"/>
      <c r="L56" s="141"/>
      <c r="M56" s="142"/>
      <c r="N56" s="142"/>
      <c r="O56" s="142"/>
      <c r="P56" s="141"/>
      <c r="Q56" s="142"/>
      <c r="R56" s="142"/>
      <c r="S56" s="142"/>
      <c r="T56" s="141"/>
      <c r="U56" s="142"/>
      <c r="V56" s="142"/>
      <c r="W56" s="142"/>
      <c r="X56" s="141"/>
    </row>
    <row r="57" spans="1:24">
      <c r="A57" s="141"/>
      <c r="B57" s="141"/>
      <c r="C57" s="142"/>
      <c r="D57" s="142"/>
      <c r="E57" s="142"/>
      <c r="F57" s="142"/>
      <c r="G57" s="142"/>
      <c r="H57" s="141"/>
      <c r="I57" s="141"/>
      <c r="J57" s="141"/>
      <c r="K57" s="142"/>
      <c r="L57" s="141"/>
      <c r="M57" s="142"/>
      <c r="N57" s="142"/>
      <c r="O57" s="142"/>
      <c r="P57" s="142"/>
      <c r="Q57" s="142"/>
      <c r="R57" s="142"/>
      <c r="S57" s="142"/>
      <c r="T57" s="142"/>
      <c r="U57" s="142"/>
      <c r="V57" s="142"/>
      <c r="W57" s="142"/>
      <c r="X57" s="142"/>
    </row>
    <row r="58" spans="1:24">
      <c r="A58" s="141"/>
      <c r="B58" s="142"/>
      <c r="C58" s="142"/>
      <c r="D58" s="142"/>
      <c r="E58" s="142"/>
      <c r="F58" s="142"/>
      <c r="G58" s="142"/>
      <c r="H58" s="141"/>
      <c r="I58" s="141"/>
      <c r="J58" s="141"/>
      <c r="K58" s="142"/>
      <c r="L58" s="141"/>
      <c r="M58" s="142"/>
      <c r="N58" s="142"/>
      <c r="O58" s="142"/>
      <c r="P58" s="141"/>
      <c r="Q58" s="142"/>
      <c r="R58" s="142"/>
      <c r="S58" s="142"/>
      <c r="T58" s="141"/>
      <c r="U58" s="142"/>
      <c r="V58" s="142"/>
      <c r="W58" s="142"/>
      <c r="X58" s="141"/>
    </row>
    <row r="59" spans="1:24">
      <c r="A59" s="141"/>
      <c r="B59" s="141"/>
      <c r="C59" s="142"/>
      <c r="D59" s="142"/>
      <c r="E59" s="142"/>
      <c r="F59" s="142"/>
      <c r="G59" s="142"/>
      <c r="H59" s="141"/>
      <c r="I59" s="141"/>
      <c r="J59" s="141"/>
      <c r="K59" s="142"/>
      <c r="L59" s="141"/>
      <c r="M59" s="142"/>
      <c r="N59" s="142"/>
      <c r="O59" s="142"/>
      <c r="P59" s="142"/>
      <c r="Q59" s="142"/>
      <c r="R59" s="142"/>
      <c r="S59" s="142"/>
      <c r="T59" s="142"/>
      <c r="U59" s="142"/>
      <c r="V59" s="142"/>
      <c r="W59" s="142"/>
      <c r="X59" s="142"/>
    </row>
    <row r="60" spans="1:24">
      <c r="A60" s="141"/>
      <c r="B60" s="142"/>
      <c r="C60" s="142"/>
      <c r="D60" s="142"/>
      <c r="E60" s="142"/>
      <c r="F60" s="142"/>
      <c r="G60" s="142"/>
      <c r="H60" s="141"/>
      <c r="I60" s="141"/>
      <c r="J60" s="141"/>
      <c r="K60" s="142"/>
      <c r="L60" s="141"/>
      <c r="M60" s="142"/>
      <c r="N60" s="142"/>
      <c r="O60" s="142"/>
      <c r="P60" s="141"/>
      <c r="Q60" s="142"/>
      <c r="R60" s="142"/>
      <c r="S60" s="142"/>
      <c r="T60" s="141"/>
      <c r="U60" s="142"/>
      <c r="V60" s="142"/>
      <c r="W60" s="142"/>
      <c r="X60" s="141"/>
    </row>
    <row r="61" spans="1:24">
      <c r="A61" s="141"/>
      <c r="B61" s="141"/>
      <c r="C61" s="142"/>
      <c r="D61" s="142"/>
      <c r="E61" s="142"/>
      <c r="F61" s="142"/>
      <c r="G61" s="142"/>
      <c r="H61" s="141"/>
      <c r="I61" s="141"/>
      <c r="J61" s="141"/>
      <c r="K61" s="142"/>
      <c r="L61" s="141"/>
      <c r="M61" s="142"/>
      <c r="N61" s="142"/>
      <c r="O61" s="142"/>
      <c r="P61" s="142"/>
      <c r="Q61" s="142"/>
      <c r="R61" s="142"/>
      <c r="S61" s="142"/>
      <c r="T61" s="142"/>
      <c r="U61" s="142"/>
      <c r="V61" s="142"/>
      <c r="W61" s="142"/>
      <c r="X61" s="142"/>
    </row>
    <row r="62" spans="1:24">
      <c r="A62" s="141"/>
      <c r="B62" s="142"/>
      <c r="C62" s="142"/>
      <c r="D62" s="142"/>
      <c r="E62" s="142"/>
      <c r="F62" s="142"/>
      <c r="G62" s="142"/>
      <c r="H62" s="141"/>
      <c r="I62" s="141"/>
      <c r="J62" s="141"/>
      <c r="K62" s="142"/>
      <c r="L62" s="141"/>
      <c r="M62" s="142"/>
      <c r="N62" s="141"/>
      <c r="O62" s="142"/>
      <c r="P62" s="141"/>
      <c r="Q62" s="142"/>
      <c r="R62" s="142"/>
      <c r="S62" s="142"/>
      <c r="T62" s="141"/>
      <c r="U62" s="142"/>
      <c r="V62" s="142"/>
      <c r="W62" s="142"/>
      <c r="X62" s="143"/>
    </row>
    <row r="63" spans="1:24">
      <c r="A63" s="141"/>
      <c r="B63" s="141"/>
      <c r="C63" s="142"/>
      <c r="D63" s="142"/>
      <c r="E63" s="142"/>
      <c r="F63" s="142"/>
      <c r="G63" s="142"/>
      <c r="H63" s="143"/>
      <c r="I63" s="143"/>
      <c r="J63" s="143"/>
      <c r="K63" s="143"/>
      <c r="L63" s="143"/>
      <c r="M63" s="143"/>
      <c r="N63" s="143"/>
      <c r="O63" s="143"/>
      <c r="P63" s="143"/>
      <c r="Q63" s="143"/>
      <c r="R63" s="143"/>
      <c r="S63" s="143"/>
      <c r="T63" s="143"/>
      <c r="U63" s="143"/>
      <c r="V63" s="143"/>
      <c r="W63" s="143"/>
      <c r="X63" s="143"/>
    </row>
    <row r="64" spans="1:24">
      <c r="A64" s="141"/>
      <c r="B64" s="141"/>
      <c r="C64" s="142"/>
      <c r="D64" s="142"/>
      <c r="E64" s="142"/>
      <c r="F64" s="143"/>
      <c r="G64" s="143"/>
      <c r="H64" s="143"/>
      <c r="I64" s="143"/>
      <c r="J64" s="143"/>
      <c r="K64" s="143"/>
      <c r="L64" s="143"/>
      <c r="M64" s="143"/>
      <c r="N64" s="143"/>
      <c r="O64" s="143"/>
      <c r="P64" s="143"/>
      <c r="Q64" s="143"/>
      <c r="R64" s="143"/>
      <c r="S64" s="143"/>
      <c r="T64" s="143"/>
      <c r="U64" s="143"/>
      <c r="V64" s="143"/>
      <c r="W64" s="143"/>
      <c r="X64" s="143"/>
    </row>
    <row r="65" spans="1:24">
      <c r="A65" s="141"/>
      <c r="B65" s="141"/>
      <c r="C65" s="142"/>
      <c r="D65" s="142"/>
      <c r="E65" s="142"/>
      <c r="F65" s="142"/>
      <c r="G65" s="142"/>
      <c r="H65" s="143"/>
      <c r="I65" s="143"/>
      <c r="J65" s="143"/>
      <c r="K65" s="143"/>
      <c r="L65" s="143"/>
      <c r="M65" s="143"/>
      <c r="N65" s="143"/>
      <c r="O65" s="143"/>
      <c r="P65" s="143"/>
      <c r="Q65" s="143"/>
      <c r="R65" s="143"/>
      <c r="S65" s="143"/>
      <c r="T65" s="143"/>
      <c r="U65" s="143"/>
      <c r="V65" s="143"/>
      <c r="W65" s="143"/>
      <c r="X65" s="143"/>
    </row>
    <row r="66" spans="1:24">
      <c r="A66" s="141"/>
      <c r="B66" s="142"/>
      <c r="C66" s="142"/>
      <c r="D66" s="142"/>
      <c r="E66" s="142"/>
      <c r="F66" s="142"/>
      <c r="G66" s="142"/>
      <c r="H66" s="141"/>
      <c r="I66" s="141"/>
      <c r="J66" s="141"/>
      <c r="K66" s="142"/>
      <c r="L66" s="141"/>
      <c r="M66" s="142"/>
      <c r="N66" s="141"/>
      <c r="O66" s="142"/>
      <c r="P66" s="141"/>
      <c r="Q66" s="142"/>
      <c r="R66" s="142"/>
      <c r="S66" s="142"/>
      <c r="T66" s="141"/>
      <c r="U66" s="142"/>
      <c r="V66" s="142"/>
      <c r="W66" s="142"/>
      <c r="X66" s="143"/>
    </row>
    <row r="67" spans="1:24">
      <c r="A67" s="141"/>
      <c r="B67" s="141"/>
      <c r="C67" s="142"/>
      <c r="D67" s="142"/>
      <c r="E67" s="142"/>
      <c r="F67" s="142"/>
      <c r="G67" s="142"/>
      <c r="H67" s="143"/>
      <c r="I67" s="143"/>
      <c r="J67" s="143"/>
      <c r="K67" s="143"/>
      <c r="L67" s="143"/>
      <c r="M67" s="143"/>
      <c r="N67" s="143"/>
      <c r="O67" s="143"/>
      <c r="P67" s="143"/>
      <c r="Q67" s="143"/>
      <c r="R67" s="143"/>
      <c r="S67" s="143"/>
      <c r="T67" s="143"/>
      <c r="U67" s="143"/>
      <c r="V67" s="143"/>
      <c r="W67" s="143"/>
      <c r="X67" s="143"/>
    </row>
    <row r="68" spans="1:24">
      <c r="A68" s="141"/>
      <c r="B68" s="141"/>
      <c r="C68" s="142"/>
      <c r="D68" s="142"/>
      <c r="E68" s="142"/>
      <c r="F68" s="143"/>
      <c r="G68" s="143"/>
      <c r="H68" s="143"/>
      <c r="I68" s="143"/>
      <c r="J68" s="143"/>
      <c r="K68" s="143"/>
      <c r="L68" s="143"/>
      <c r="M68" s="143"/>
      <c r="N68" s="143"/>
      <c r="O68" s="143"/>
      <c r="P68" s="143"/>
      <c r="Q68" s="143"/>
      <c r="R68" s="143"/>
      <c r="S68" s="143"/>
      <c r="T68" s="143"/>
      <c r="U68" s="143"/>
      <c r="V68" s="143"/>
      <c r="W68" s="143"/>
      <c r="X68" s="143"/>
    </row>
    <row r="69" spans="1:24">
      <c r="A69" s="141"/>
      <c r="B69" s="141"/>
      <c r="C69" s="142"/>
      <c r="D69" s="142"/>
      <c r="E69" s="142"/>
      <c r="F69" s="142"/>
      <c r="G69" s="142"/>
      <c r="H69" s="143"/>
      <c r="I69" s="143"/>
      <c r="J69" s="143"/>
      <c r="K69" s="143"/>
      <c r="L69" s="143"/>
      <c r="M69" s="143"/>
      <c r="N69" s="143"/>
      <c r="O69" s="143"/>
      <c r="P69" s="143"/>
      <c r="Q69" s="143"/>
      <c r="R69" s="143"/>
      <c r="S69" s="143"/>
      <c r="T69" s="143"/>
      <c r="U69" s="143"/>
      <c r="V69" s="143"/>
      <c r="W69" s="143"/>
      <c r="X69" s="143"/>
    </row>
    <row r="70" spans="1:24">
      <c r="A70" s="141"/>
      <c r="B70" s="142"/>
      <c r="C70" s="142"/>
      <c r="D70" s="142"/>
      <c r="E70" s="142"/>
      <c r="F70" s="142"/>
      <c r="G70" s="142"/>
      <c r="H70" s="141"/>
      <c r="I70" s="141"/>
      <c r="J70" s="141"/>
      <c r="K70" s="142"/>
      <c r="L70" s="141"/>
      <c r="M70" s="142"/>
      <c r="N70" s="141"/>
      <c r="O70" s="142"/>
      <c r="P70" s="141"/>
      <c r="Q70" s="142"/>
      <c r="R70" s="142"/>
      <c r="S70" s="142"/>
      <c r="T70" s="141"/>
      <c r="U70" s="142"/>
      <c r="V70" s="142"/>
      <c r="W70" s="142"/>
      <c r="X70" s="143"/>
    </row>
    <row r="71" spans="1:24">
      <c r="A71" s="141"/>
      <c r="B71" s="141"/>
      <c r="C71" s="142"/>
      <c r="D71" s="142"/>
      <c r="E71" s="142"/>
      <c r="F71" s="142"/>
      <c r="G71" s="142"/>
      <c r="H71" s="141"/>
      <c r="I71" s="141"/>
      <c r="J71" s="141"/>
      <c r="K71" s="142"/>
      <c r="L71" s="141"/>
      <c r="M71" s="142"/>
      <c r="N71" s="143"/>
      <c r="O71" s="143"/>
      <c r="P71" s="143"/>
      <c r="Q71" s="143"/>
      <c r="R71" s="143"/>
      <c r="S71" s="143"/>
      <c r="T71" s="143"/>
      <c r="U71" s="143"/>
      <c r="V71" s="143"/>
      <c r="W71" s="143"/>
      <c r="X71" s="143"/>
    </row>
    <row r="72" spans="1:24">
      <c r="A72" s="141"/>
      <c r="B72" s="142"/>
      <c r="C72" s="142"/>
      <c r="D72" s="142"/>
      <c r="E72" s="142"/>
      <c r="F72" s="142"/>
      <c r="G72" s="142"/>
      <c r="H72" s="141"/>
      <c r="I72" s="141"/>
      <c r="J72" s="141"/>
      <c r="K72" s="142"/>
      <c r="L72" s="141"/>
      <c r="M72" s="142"/>
      <c r="N72" s="141"/>
      <c r="O72" s="142"/>
      <c r="P72" s="141"/>
      <c r="Q72" s="142"/>
      <c r="R72" s="142"/>
      <c r="S72" s="142"/>
      <c r="T72" s="141"/>
      <c r="U72" s="142"/>
      <c r="V72" s="142"/>
      <c r="W72" s="142"/>
      <c r="X72" s="143"/>
    </row>
    <row r="73" spans="1:24">
      <c r="A73" s="141"/>
      <c r="B73" s="141"/>
      <c r="C73" s="142"/>
      <c r="D73" s="142"/>
      <c r="E73" s="142"/>
      <c r="F73" s="142"/>
      <c r="G73" s="142"/>
      <c r="H73" s="143"/>
      <c r="I73" s="143"/>
      <c r="J73" s="143"/>
      <c r="K73" s="143"/>
      <c r="L73" s="143"/>
      <c r="M73" s="143"/>
      <c r="N73" s="143"/>
      <c r="O73" s="143"/>
      <c r="P73" s="143"/>
      <c r="Q73" s="143"/>
      <c r="R73" s="143"/>
      <c r="S73" s="143"/>
      <c r="T73" s="143"/>
      <c r="U73" s="143"/>
      <c r="V73" s="143"/>
      <c r="W73" s="143"/>
      <c r="X73" s="143"/>
    </row>
    <row r="74" spans="1:24" ht="15.75" thickBot="1">
      <c r="A74" s="141"/>
      <c r="B74" s="141"/>
      <c r="C74" s="142"/>
      <c r="D74" s="141"/>
      <c r="E74" s="142"/>
      <c r="F74" s="142"/>
      <c r="G74" s="142"/>
      <c r="H74" s="143"/>
      <c r="I74" s="141"/>
      <c r="J74" s="141"/>
      <c r="K74" s="142"/>
      <c r="L74" s="141"/>
      <c r="M74" s="142"/>
      <c r="N74" s="141"/>
      <c r="O74" s="142"/>
      <c r="P74" s="141"/>
      <c r="Q74" s="142"/>
      <c r="R74" s="142"/>
      <c r="S74" s="142"/>
      <c r="T74" s="141"/>
      <c r="U74" s="148"/>
      <c r="V74" s="148"/>
      <c r="W74" s="148"/>
      <c r="X74" s="143"/>
    </row>
    <row r="75" spans="1:24" ht="15.75" thickTop="1">
      <c r="C75" s="142"/>
      <c r="E75" s="142"/>
    </row>
    <row r="76" spans="1:24">
      <c r="C76" s="142"/>
      <c r="E76" s="142"/>
    </row>
    <row r="77" spans="1:24">
      <c r="C77" s="142"/>
      <c r="E77" s="142"/>
    </row>
    <row r="78" spans="1:24">
      <c r="C78" s="142"/>
      <c r="E78" s="142"/>
    </row>
    <row r="79" spans="1:24">
      <c r="C79" s="142"/>
      <c r="E79" s="142"/>
    </row>
    <row r="80" spans="1:24">
      <c r="C80" s="142"/>
      <c r="E80" s="142"/>
    </row>
    <row r="81" spans="3:5">
      <c r="C81" s="142"/>
      <c r="E81" s="142"/>
    </row>
    <row r="82" spans="3:5">
      <c r="C82" s="142"/>
      <c r="E82" s="142"/>
    </row>
    <row r="83" spans="3:5">
      <c r="C83" s="142"/>
      <c r="E83" s="142"/>
    </row>
    <row r="84" spans="3:5">
      <c r="C84" s="142"/>
      <c r="E84" s="142"/>
    </row>
    <row r="85" spans="3:5">
      <c r="C85" s="142"/>
      <c r="E85" s="142"/>
    </row>
    <row r="86" spans="3:5">
      <c r="C86" s="142"/>
      <c r="E86" s="142"/>
    </row>
    <row r="87" spans="3:5">
      <c r="C87" s="142"/>
      <c r="E87" s="142"/>
    </row>
    <row r="88" spans="3:5">
      <c r="C88" s="142"/>
      <c r="E88" s="142"/>
    </row>
    <row r="89" spans="3:5">
      <c r="C89" s="142"/>
      <c r="E89" s="142"/>
    </row>
    <row r="90" spans="3:5">
      <c r="C90" s="142"/>
      <c r="E90" s="142"/>
    </row>
    <row r="91" spans="3:5">
      <c r="C91" s="142"/>
      <c r="E91" s="142"/>
    </row>
    <row r="92" spans="3:5">
      <c r="C92" s="142"/>
      <c r="E92" s="142"/>
    </row>
    <row r="93" spans="3:5">
      <c r="C93" s="142"/>
      <c r="E93" s="142"/>
    </row>
    <row r="94" spans="3:5">
      <c r="C94" s="142"/>
      <c r="E94" s="142"/>
    </row>
    <row r="95" spans="3:5">
      <c r="C95" s="142"/>
      <c r="E95" s="142"/>
    </row>
    <row r="96" spans="3:5">
      <c r="C96" s="142"/>
      <c r="E96" s="142"/>
    </row>
    <row r="97" spans="3:5">
      <c r="C97" s="142"/>
      <c r="E97" s="142"/>
    </row>
    <row r="98" spans="3:5">
      <c r="C98" s="142"/>
      <c r="E98" s="142"/>
    </row>
    <row r="99" spans="3:5">
      <c r="C99" s="142"/>
      <c r="E99" s="142"/>
    </row>
    <row r="100" spans="3:5">
      <c r="C100" s="142"/>
      <c r="E100" s="142"/>
    </row>
    <row r="101" spans="3:5">
      <c r="C101" s="142"/>
      <c r="E101" s="142"/>
    </row>
    <row r="102" spans="3:5">
      <c r="C102" s="142"/>
      <c r="E102" s="142"/>
    </row>
    <row r="103" spans="3:5">
      <c r="C103" s="142"/>
      <c r="E103" s="142"/>
    </row>
    <row r="104" spans="3:5">
      <c r="C104" s="142"/>
      <c r="E104" s="142"/>
    </row>
    <row r="105" spans="3:5">
      <c r="C105" s="142"/>
      <c r="E105" s="142"/>
    </row>
    <row r="106" spans="3:5">
      <c r="C106" s="142"/>
      <c r="E106" s="142"/>
    </row>
    <row r="107" spans="3:5">
      <c r="C107" s="142"/>
      <c r="E107" s="142"/>
    </row>
    <row r="108" spans="3:5">
      <c r="C108" s="142"/>
      <c r="E108" s="142"/>
    </row>
    <row r="109" spans="3:5">
      <c r="C109" s="142"/>
      <c r="E109" s="142"/>
    </row>
    <row r="110" spans="3:5">
      <c r="C110" s="142"/>
      <c r="E110" s="142"/>
    </row>
    <row r="111" spans="3:5">
      <c r="C111" s="142"/>
      <c r="E111" s="142"/>
    </row>
    <row r="112" spans="3:5">
      <c r="C112" s="142"/>
      <c r="E112" s="142"/>
    </row>
    <row r="113" spans="3:5">
      <c r="C113" s="142"/>
      <c r="E113" s="142"/>
    </row>
    <row r="114" spans="3:5">
      <c r="C114" s="142"/>
      <c r="E114" s="142"/>
    </row>
    <row r="115" spans="3:5">
      <c r="C115" s="142"/>
      <c r="E115" s="142"/>
    </row>
    <row r="116" spans="3:5">
      <c r="C116" s="142"/>
      <c r="E116" s="142"/>
    </row>
    <row r="117" spans="3:5">
      <c r="C117" s="142"/>
      <c r="E117" s="142"/>
    </row>
    <row r="118" spans="3:5">
      <c r="C118" s="142"/>
      <c r="E118" s="142"/>
    </row>
    <row r="119" spans="3:5">
      <c r="C119" s="142"/>
      <c r="E119" s="142"/>
    </row>
    <row r="120" spans="3:5">
      <c r="C120" s="142"/>
      <c r="E120" s="142"/>
    </row>
    <row r="121" spans="3:5">
      <c r="C121" s="142"/>
      <c r="E121" s="142"/>
    </row>
    <row r="122" spans="3:5">
      <c r="C122" s="142"/>
      <c r="E122" s="142"/>
    </row>
    <row r="123" spans="3:5">
      <c r="C123" s="142"/>
      <c r="E123" s="142"/>
    </row>
    <row r="124" spans="3:5">
      <c r="C124" s="142"/>
      <c r="E124" s="142"/>
    </row>
    <row r="125" spans="3:5">
      <c r="C125" s="142"/>
      <c r="E125" s="142"/>
    </row>
    <row r="126" spans="3:5">
      <c r="C126" s="142"/>
      <c r="E126" s="142"/>
    </row>
    <row r="127" spans="3:5">
      <c r="C127" s="142"/>
      <c r="E127" s="142"/>
    </row>
    <row r="128" spans="3:5">
      <c r="C128" s="142"/>
      <c r="E128" s="142"/>
    </row>
    <row r="129" spans="3:5">
      <c r="C129" s="142"/>
      <c r="E129" s="142"/>
    </row>
    <row r="130" spans="3:5">
      <c r="C130" s="142"/>
      <c r="E130" s="142"/>
    </row>
    <row r="131" spans="3:5">
      <c r="C131" s="142"/>
      <c r="E131" s="142"/>
    </row>
    <row r="132" spans="3:5">
      <c r="C132" s="142"/>
      <c r="E132" s="142"/>
    </row>
    <row r="133" spans="3:5">
      <c r="C133" s="142"/>
      <c r="E133" s="142"/>
    </row>
    <row r="134" spans="3:5">
      <c r="C134" s="142"/>
      <c r="E134" s="142"/>
    </row>
    <row r="135" spans="3:5">
      <c r="C135" s="142"/>
      <c r="E135" s="142"/>
    </row>
    <row r="136" spans="3:5">
      <c r="C136" s="142"/>
      <c r="E136" s="142"/>
    </row>
    <row r="137" spans="3:5">
      <c r="C137" s="142"/>
      <c r="E137" s="142"/>
    </row>
    <row r="138" spans="3:5">
      <c r="C138" s="142"/>
      <c r="E138" s="142"/>
    </row>
    <row r="139" spans="3:5">
      <c r="C139" s="142"/>
      <c r="E139" s="142"/>
    </row>
    <row r="140" spans="3:5">
      <c r="C140" s="142"/>
      <c r="E140" s="142"/>
    </row>
    <row r="141" spans="3:5">
      <c r="C141" s="142"/>
      <c r="E141" s="142"/>
    </row>
    <row r="142" spans="3:5">
      <c r="C142" s="142"/>
      <c r="E142" s="142"/>
    </row>
    <row r="143" spans="3:5">
      <c r="C143" s="142"/>
      <c r="E143" s="142"/>
    </row>
    <row r="144" spans="3:5">
      <c r="C144" s="142"/>
      <c r="E144" s="142"/>
    </row>
    <row r="145" spans="3:5">
      <c r="C145" s="142"/>
      <c r="E145" s="142"/>
    </row>
    <row r="146" spans="3:5">
      <c r="C146" s="142"/>
      <c r="E146" s="142"/>
    </row>
    <row r="147" spans="3:5">
      <c r="C147" s="142"/>
      <c r="E147" s="142"/>
    </row>
    <row r="148" spans="3:5">
      <c r="C148" s="142"/>
      <c r="E148" s="142"/>
    </row>
    <row r="149" spans="3:5">
      <c r="C149" s="142"/>
      <c r="E149" s="142"/>
    </row>
    <row r="150" spans="3:5">
      <c r="C150" s="142"/>
      <c r="E150" s="142"/>
    </row>
    <row r="151" spans="3:5">
      <c r="C151" s="142"/>
      <c r="E151" s="142"/>
    </row>
    <row r="152" spans="3:5">
      <c r="C152" s="142"/>
      <c r="E152" s="142"/>
    </row>
    <row r="153" spans="3:5">
      <c r="C153" s="142"/>
      <c r="E153" s="142"/>
    </row>
    <row r="154" spans="3:5">
      <c r="C154" s="142"/>
      <c r="E154" s="142"/>
    </row>
    <row r="155" spans="3:5">
      <c r="C155" s="142"/>
      <c r="E155" s="142"/>
    </row>
    <row r="156" spans="3:5">
      <c r="C156" s="142"/>
      <c r="E156" s="142"/>
    </row>
    <row r="157" spans="3:5">
      <c r="C157" s="142"/>
      <c r="E157" s="142"/>
    </row>
    <row r="158" spans="3:5">
      <c r="C158" s="142"/>
      <c r="E158" s="142"/>
    </row>
    <row r="159" spans="3:5">
      <c r="C159" s="142"/>
      <c r="E159" s="142"/>
    </row>
    <row r="160" spans="3:5">
      <c r="C160" s="142"/>
      <c r="E160" s="142"/>
    </row>
    <row r="161" spans="3:5">
      <c r="C161" s="142"/>
      <c r="E161" s="142"/>
    </row>
    <row r="162" spans="3:5">
      <c r="C162" s="142"/>
      <c r="E162" s="142"/>
    </row>
    <row r="163" spans="3:5">
      <c r="C163" s="142"/>
      <c r="E163" s="142"/>
    </row>
    <row r="164" spans="3:5">
      <c r="C164" s="142"/>
      <c r="E164" s="142"/>
    </row>
    <row r="165" spans="3:5">
      <c r="C165" s="142"/>
      <c r="E165" s="142"/>
    </row>
    <row r="166" spans="3:5">
      <c r="C166" s="142"/>
    </row>
    <row r="167" spans="3:5">
      <c r="C167" s="142"/>
    </row>
    <row r="168" spans="3:5">
      <c r="C168" s="142"/>
    </row>
    <row r="169" spans="3:5">
      <c r="C169" s="142"/>
    </row>
    <row r="170" spans="3:5">
      <c r="C170" s="142"/>
    </row>
    <row r="171" spans="3:5">
      <c r="C171" s="142"/>
    </row>
    <row r="172" spans="3:5">
      <c r="C172" s="142"/>
    </row>
    <row r="173" spans="3:5">
      <c r="C173" s="142"/>
    </row>
    <row r="174" spans="3:5">
      <c r="C174" s="142"/>
    </row>
    <row r="175" spans="3:5">
      <c r="C175" s="142"/>
    </row>
    <row r="176" spans="3:5">
      <c r="C176" s="142"/>
    </row>
    <row r="177" spans="3:3">
      <c r="C177" s="142"/>
    </row>
    <row r="178" spans="3:3">
      <c r="C178" s="142"/>
    </row>
    <row r="179" spans="3:3">
      <c r="C179" s="142"/>
    </row>
    <row r="180" spans="3:3">
      <c r="C180" s="142"/>
    </row>
    <row r="181" spans="3:3">
      <c r="C181" s="142"/>
    </row>
    <row r="182" spans="3:3">
      <c r="C182" s="142"/>
    </row>
    <row r="183" spans="3:3">
      <c r="C183" s="142"/>
    </row>
    <row r="184" spans="3:3">
      <c r="C184" s="142"/>
    </row>
    <row r="185" spans="3:3">
      <c r="C185" s="142"/>
    </row>
    <row r="186" spans="3:3">
      <c r="C186" s="142"/>
    </row>
    <row r="187" spans="3:3">
      <c r="C187" s="142"/>
    </row>
    <row r="188" spans="3:3">
      <c r="C188" s="142"/>
    </row>
    <row r="189" spans="3:3">
      <c r="C189" s="142"/>
    </row>
    <row r="190" spans="3:3">
      <c r="C190" s="142"/>
    </row>
    <row r="191" spans="3:3">
      <c r="C191" s="142"/>
    </row>
    <row r="192" spans="3:3">
      <c r="C192" s="142"/>
    </row>
    <row r="193" spans="3:3">
      <c r="C193" s="142"/>
    </row>
    <row r="194" spans="3:3">
      <c r="C194" s="142"/>
    </row>
    <row r="195" spans="3:3">
      <c r="C195" s="142"/>
    </row>
    <row r="196" spans="3:3">
      <c r="C196" s="142"/>
    </row>
    <row r="197" spans="3:3">
      <c r="C197" s="142"/>
    </row>
    <row r="198" spans="3:3">
      <c r="C198" s="142"/>
    </row>
    <row r="199" spans="3:3">
      <c r="C199" s="142"/>
    </row>
    <row r="200" spans="3:3">
      <c r="C200" s="142"/>
    </row>
    <row r="201" spans="3:3">
      <c r="C201" s="142"/>
    </row>
    <row r="202" spans="3:3">
      <c r="C202" s="142"/>
    </row>
    <row r="203" spans="3:3">
      <c r="C203" s="142"/>
    </row>
    <row r="204" spans="3:3">
      <c r="C204" s="142"/>
    </row>
    <row r="205" spans="3:3">
      <c r="C205" s="142"/>
    </row>
    <row r="206" spans="3:3">
      <c r="C206" s="142"/>
    </row>
    <row r="207" spans="3:3">
      <c r="C207" s="142"/>
    </row>
    <row r="208" spans="3:3">
      <c r="C208" s="142"/>
    </row>
    <row r="209" spans="3:3">
      <c r="C209" s="142"/>
    </row>
    <row r="210" spans="3:3">
      <c r="C210" s="142"/>
    </row>
    <row r="211" spans="3:3">
      <c r="C211" s="142"/>
    </row>
    <row r="212" spans="3:3">
      <c r="C212" s="142"/>
    </row>
    <row r="213" spans="3:3">
      <c r="C213" s="142"/>
    </row>
    <row r="214" spans="3:3">
      <c r="C214" s="142"/>
    </row>
    <row r="215" spans="3:3">
      <c r="C215" s="142"/>
    </row>
    <row r="216" spans="3:3">
      <c r="C216" s="142"/>
    </row>
    <row r="217" spans="3:3">
      <c r="C217" s="142"/>
    </row>
    <row r="218" spans="3:3">
      <c r="C218" s="142"/>
    </row>
    <row r="219" spans="3:3">
      <c r="C219" s="142"/>
    </row>
    <row r="220" spans="3:3">
      <c r="C220" s="142"/>
    </row>
    <row r="221" spans="3:3">
      <c r="C221" s="142"/>
    </row>
    <row r="222" spans="3:3">
      <c r="C222" s="142"/>
    </row>
    <row r="223" spans="3:3">
      <c r="C223" s="142"/>
    </row>
    <row r="224" spans="3:3">
      <c r="C224" s="142"/>
    </row>
    <row r="225" spans="3:3">
      <c r="C225" s="142"/>
    </row>
    <row r="226" spans="3:3">
      <c r="C226" s="142"/>
    </row>
    <row r="227" spans="3:3">
      <c r="C227" s="142"/>
    </row>
    <row r="228" spans="3:3">
      <c r="C228" s="142"/>
    </row>
    <row r="229" spans="3:3">
      <c r="C229" s="142"/>
    </row>
    <row r="230" spans="3:3">
      <c r="C230" s="142"/>
    </row>
    <row r="231" spans="3:3">
      <c r="C231" s="142"/>
    </row>
    <row r="232" spans="3:3">
      <c r="C232" s="142"/>
    </row>
    <row r="233" spans="3:3">
      <c r="C233" s="142"/>
    </row>
    <row r="234" spans="3:3">
      <c r="C234" s="142"/>
    </row>
    <row r="235" spans="3:3">
      <c r="C235" s="142"/>
    </row>
    <row r="236" spans="3:3">
      <c r="C236" s="142"/>
    </row>
    <row r="237" spans="3:3">
      <c r="C237" s="142"/>
    </row>
    <row r="238" spans="3:3">
      <c r="C238" s="142"/>
    </row>
    <row r="239" spans="3:3">
      <c r="C239" s="142"/>
    </row>
    <row r="240" spans="3:3">
      <c r="C240" s="142"/>
    </row>
    <row r="241" spans="3:3">
      <c r="C241" s="142"/>
    </row>
    <row r="242" spans="3:3">
      <c r="C242" s="142"/>
    </row>
    <row r="243" spans="3:3">
      <c r="C243" s="142"/>
    </row>
    <row r="244" spans="3:3">
      <c r="C244" s="142"/>
    </row>
    <row r="245" spans="3:3">
      <c r="C245" s="142"/>
    </row>
    <row r="246" spans="3:3">
      <c r="C246" s="142"/>
    </row>
    <row r="247" spans="3:3">
      <c r="C247" s="142"/>
    </row>
    <row r="248" spans="3:3">
      <c r="C248" s="142"/>
    </row>
    <row r="249" spans="3:3">
      <c r="C249" s="142"/>
    </row>
    <row r="250" spans="3:3">
      <c r="C250" s="142"/>
    </row>
    <row r="251" spans="3:3">
      <c r="C251" s="142"/>
    </row>
    <row r="252" spans="3:3">
      <c r="C252" s="142"/>
    </row>
    <row r="253" spans="3:3">
      <c r="C253" s="142"/>
    </row>
    <row r="254" spans="3:3">
      <c r="C254" s="142"/>
    </row>
    <row r="255" spans="3:3">
      <c r="C255" s="142"/>
    </row>
    <row r="256" spans="3:3">
      <c r="C256" s="142"/>
    </row>
    <row r="257" spans="3:3">
      <c r="C257" s="142"/>
    </row>
    <row r="258" spans="3:3">
      <c r="C258" s="142"/>
    </row>
    <row r="259" spans="3:3">
      <c r="C259" s="142"/>
    </row>
    <row r="260" spans="3:3">
      <c r="C260" s="142"/>
    </row>
    <row r="261" spans="3:3">
      <c r="C261" s="142"/>
    </row>
    <row r="262" spans="3:3">
      <c r="C262" s="142"/>
    </row>
    <row r="263" spans="3:3">
      <c r="C263" s="142"/>
    </row>
    <row r="264" spans="3:3">
      <c r="C264" s="142"/>
    </row>
    <row r="265" spans="3:3">
      <c r="C265" s="142"/>
    </row>
    <row r="266" spans="3:3">
      <c r="C266" s="142"/>
    </row>
    <row r="267" spans="3:3">
      <c r="C267" s="142"/>
    </row>
    <row r="268" spans="3:3">
      <c r="C268" s="142"/>
    </row>
    <row r="269" spans="3:3">
      <c r="C269" s="142"/>
    </row>
    <row r="270" spans="3:3">
      <c r="C270" s="142"/>
    </row>
    <row r="271" spans="3:3">
      <c r="C271" s="142"/>
    </row>
    <row r="272" spans="3:3">
      <c r="C272" s="142"/>
    </row>
    <row r="273" spans="3:3">
      <c r="C273" s="142"/>
    </row>
    <row r="274" spans="3:3">
      <c r="C274" s="142"/>
    </row>
    <row r="275" spans="3:3">
      <c r="C275" s="142"/>
    </row>
    <row r="276" spans="3:3">
      <c r="C276" s="142"/>
    </row>
    <row r="277" spans="3:3">
      <c r="C277" s="142"/>
    </row>
    <row r="278" spans="3:3">
      <c r="C278" s="142"/>
    </row>
    <row r="279" spans="3:3">
      <c r="C279" s="142"/>
    </row>
    <row r="280" spans="3:3">
      <c r="C280" s="142"/>
    </row>
    <row r="281" spans="3:3">
      <c r="C281" s="142"/>
    </row>
    <row r="282" spans="3:3">
      <c r="C282" s="142"/>
    </row>
    <row r="283" spans="3:3">
      <c r="C283" s="142"/>
    </row>
    <row r="284" spans="3:3">
      <c r="C284" s="142"/>
    </row>
    <row r="285" spans="3:3">
      <c r="C285" s="142"/>
    </row>
    <row r="286" spans="3:3">
      <c r="C286" s="142"/>
    </row>
    <row r="287" spans="3:3">
      <c r="C287" s="142"/>
    </row>
    <row r="288" spans="3:3">
      <c r="C288" s="142"/>
    </row>
    <row r="289" spans="3:3">
      <c r="C289" s="142"/>
    </row>
    <row r="290" spans="3:3">
      <c r="C290" s="142"/>
    </row>
    <row r="291" spans="3:3">
      <c r="C291" s="142"/>
    </row>
    <row r="292" spans="3:3">
      <c r="C292" s="142"/>
    </row>
    <row r="293" spans="3:3">
      <c r="C293" s="142"/>
    </row>
    <row r="294" spans="3:3">
      <c r="C294" s="142"/>
    </row>
    <row r="295" spans="3:3">
      <c r="C295" s="142"/>
    </row>
    <row r="296" spans="3:3">
      <c r="C296" s="142"/>
    </row>
    <row r="297" spans="3:3">
      <c r="C297" s="142"/>
    </row>
    <row r="298" spans="3:3">
      <c r="C298" s="142"/>
    </row>
    <row r="299" spans="3:3">
      <c r="C299" s="142"/>
    </row>
    <row r="300" spans="3:3">
      <c r="C300" s="142"/>
    </row>
    <row r="301" spans="3:3">
      <c r="C301" s="142"/>
    </row>
    <row r="302" spans="3:3">
      <c r="C302" s="142"/>
    </row>
    <row r="303" spans="3:3">
      <c r="C303" s="142"/>
    </row>
    <row r="304" spans="3:3">
      <c r="C304" s="142"/>
    </row>
    <row r="305" spans="3:3">
      <c r="C305" s="142"/>
    </row>
    <row r="306" spans="3:3">
      <c r="C306" s="142"/>
    </row>
    <row r="307" spans="3:3">
      <c r="C307" s="142"/>
    </row>
    <row r="308" spans="3:3">
      <c r="C308" s="142"/>
    </row>
    <row r="309" spans="3:3">
      <c r="C309" s="142"/>
    </row>
    <row r="310" spans="3:3">
      <c r="C310" s="142"/>
    </row>
    <row r="311" spans="3:3">
      <c r="C311" s="142"/>
    </row>
    <row r="312" spans="3:3">
      <c r="C312" s="142"/>
    </row>
    <row r="313" spans="3:3">
      <c r="C313" s="142"/>
    </row>
    <row r="314" spans="3:3">
      <c r="C314" s="142"/>
    </row>
    <row r="315" spans="3:3">
      <c r="C315" s="142"/>
    </row>
    <row r="316" spans="3:3">
      <c r="C316" s="142"/>
    </row>
    <row r="317" spans="3:3">
      <c r="C317" s="142"/>
    </row>
    <row r="318" spans="3:3">
      <c r="C318" s="142"/>
    </row>
    <row r="319" spans="3:3">
      <c r="C319" s="142"/>
    </row>
    <row r="320" spans="3:3">
      <c r="C320" s="142"/>
    </row>
    <row r="321" spans="3:3">
      <c r="C321" s="142"/>
    </row>
    <row r="322" spans="3:3">
      <c r="C322" s="142"/>
    </row>
    <row r="323" spans="3:3">
      <c r="C323" s="142"/>
    </row>
    <row r="324" spans="3:3">
      <c r="C324" s="142"/>
    </row>
    <row r="325" spans="3:3">
      <c r="C325" s="142"/>
    </row>
    <row r="326" spans="3:3">
      <c r="C326" s="142"/>
    </row>
    <row r="327" spans="3:3">
      <c r="C327" s="142"/>
    </row>
    <row r="328" spans="3:3">
      <c r="C328" s="142"/>
    </row>
    <row r="329" spans="3:3">
      <c r="C329" s="142"/>
    </row>
    <row r="330" spans="3:3">
      <c r="C330" s="142"/>
    </row>
    <row r="331" spans="3:3">
      <c r="C331" s="142"/>
    </row>
    <row r="332" spans="3:3">
      <c r="C332" s="142"/>
    </row>
    <row r="333" spans="3:3">
      <c r="C333" s="142"/>
    </row>
    <row r="334" spans="3:3">
      <c r="C334" s="142"/>
    </row>
    <row r="335" spans="3:3">
      <c r="C335" s="142"/>
    </row>
    <row r="336" spans="3:3">
      <c r="C336" s="142"/>
    </row>
    <row r="337" spans="3:3">
      <c r="C337" s="142"/>
    </row>
    <row r="338" spans="3:3">
      <c r="C338" s="142"/>
    </row>
    <row r="339" spans="3:3">
      <c r="C339" s="142"/>
    </row>
    <row r="340" spans="3:3">
      <c r="C340" s="142"/>
    </row>
    <row r="341" spans="3:3">
      <c r="C341" s="142"/>
    </row>
    <row r="342" spans="3:3">
      <c r="C342" s="142"/>
    </row>
    <row r="343" spans="3:3">
      <c r="C343" s="142"/>
    </row>
    <row r="344" spans="3:3">
      <c r="C344" s="142"/>
    </row>
    <row r="345" spans="3:3">
      <c r="C345" s="142"/>
    </row>
    <row r="346" spans="3:3">
      <c r="C346" s="142"/>
    </row>
    <row r="347" spans="3:3">
      <c r="C347" s="142"/>
    </row>
    <row r="348" spans="3:3">
      <c r="C348" s="142"/>
    </row>
    <row r="349" spans="3:3">
      <c r="C349" s="142"/>
    </row>
    <row r="350" spans="3:3">
      <c r="C350" s="142"/>
    </row>
    <row r="351" spans="3:3">
      <c r="C351" s="142"/>
    </row>
    <row r="352" spans="3:3">
      <c r="C352" s="142"/>
    </row>
    <row r="353" spans="3:3">
      <c r="C353" s="142"/>
    </row>
    <row r="354" spans="3:3">
      <c r="C354" s="142"/>
    </row>
    <row r="355" spans="3:3">
      <c r="C355" s="142"/>
    </row>
    <row r="356" spans="3:3">
      <c r="C356" s="142"/>
    </row>
    <row r="357" spans="3:3">
      <c r="C357" s="142"/>
    </row>
    <row r="358" spans="3:3">
      <c r="C358" s="142"/>
    </row>
    <row r="359" spans="3:3">
      <c r="C359" s="142"/>
    </row>
    <row r="360" spans="3:3">
      <c r="C360" s="142"/>
    </row>
    <row r="361" spans="3:3">
      <c r="C361" s="142"/>
    </row>
    <row r="362" spans="3:3">
      <c r="C362" s="142"/>
    </row>
    <row r="363" spans="3:3">
      <c r="C363" s="142"/>
    </row>
    <row r="364" spans="3:3">
      <c r="C364" s="142"/>
    </row>
    <row r="365" spans="3:3">
      <c r="C365" s="142"/>
    </row>
    <row r="366" spans="3:3">
      <c r="C366" s="142"/>
    </row>
    <row r="367" spans="3:3">
      <c r="C367" s="142"/>
    </row>
    <row r="368" spans="3:3">
      <c r="C368" s="142"/>
    </row>
    <row r="369" spans="3:3">
      <c r="C369" s="142"/>
    </row>
    <row r="370" spans="3:3">
      <c r="C370" s="142"/>
    </row>
    <row r="371" spans="3:3">
      <c r="C371" s="142"/>
    </row>
    <row r="372" spans="3:3">
      <c r="C372" s="142"/>
    </row>
    <row r="373" spans="3:3">
      <c r="C373" s="142"/>
    </row>
    <row r="374" spans="3:3">
      <c r="C374" s="142"/>
    </row>
    <row r="375" spans="3:3">
      <c r="C375" s="142"/>
    </row>
    <row r="376" spans="3:3">
      <c r="C376" s="142"/>
    </row>
    <row r="377" spans="3:3">
      <c r="C377" s="142"/>
    </row>
    <row r="378" spans="3:3">
      <c r="C378" s="142"/>
    </row>
    <row r="379" spans="3:3">
      <c r="C379" s="142"/>
    </row>
    <row r="380" spans="3:3">
      <c r="C380" s="142"/>
    </row>
    <row r="381" spans="3:3">
      <c r="C381" s="142"/>
    </row>
    <row r="382" spans="3:3">
      <c r="C382" s="142"/>
    </row>
    <row r="383" spans="3:3">
      <c r="C383" s="142"/>
    </row>
    <row r="384" spans="3:3">
      <c r="C384" s="142"/>
    </row>
    <row r="385" spans="3:3">
      <c r="C385" s="142"/>
    </row>
    <row r="386" spans="3:3">
      <c r="C386" s="142"/>
    </row>
    <row r="387" spans="3:3">
      <c r="C387" s="142"/>
    </row>
    <row r="388" spans="3:3">
      <c r="C388" s="142"/>
    </row>
    <row r="389" spans="3:3">
      <c r="C389" s="142"/>
    </row>
    <row r="390" spans="3:3">
      <c r="C390" s="142"/>
    </row>
    <row r="391" spans="3:3">
      <c r="C391" s="142"/>
    </row>
    <row r="392" spans="3:3">
      <c r="C392" s="142"/>
    </row>
    <row r="393" spans="3:3">
      <c r="C393" s="142"/>
    </row>
    <row r="394" spans="3:3">
      <c r="C394" s="142"/>
    </row>
    <row r="395" spans="3:3">
      <c r="C395" s="142"/>
    </row>
    <row r="396" spans="3:3">
      <c r="C396" s="142"/>
    </row>
    <row r="397" spans="3:3">
      <c r="C397" s="142"/>
    </row>
    <row r="398" spans="3:3">
      <c r="C398" s="142"/>
    </row>
    <row r="399" spans="3:3">
      <c r="C399" s="142"/>
    </row>
    <row r="400" spans="3:3">
      <c r="C400" s="142"/>
    </row>
    <row r="401" spans="3:3">
      <c r="C401" s="142"/>
    </row>
    <row r="402" spans="3:3">
      <c r="C402" s="142"/>
    </row>
    <row r="403" spans="3:3">
      <c r="C403" s="142"/>
    </row>
    <row r="404" spans="3:3">
      <c r="C404" s="142"/>
    </row>
    <row r="405" spans="3:3">
      <c r="C405" s="142"/>
    </row>
    <row r="406" spans="3:3">
      <c r="C406" s="142"/>
    </row>
    <row r="407" spans="3:3">
      <c r="C407" s="142"/>
    </row>
    <row r="408" spans="3:3">
      <c r="C408" s="142"/>
    </row>
    <row r="409" spans="3:3">
      <c r="C409" s="142"/>
    </row>
    <row r="410" spans="3:3">
      <c r="C410" s="142"/>
    </row>
    <row r="411" spans="3:3">
      <c r="C411" s="142"/>
    </row>
    <row r="412" spans="3:3">
      <c r="C412" s="142"/>
    </row>
    <row r="413" spans="3:3">
      <c r="C413" s="142"/>
    </row>
    <row r="414" spans="3:3">
      <c r="C414" s="142"/>
    </row>
    <row r="415" spans="3:3">
      <c r="C415" s="142"/>
    </row>
    <row r="416" spans="3:3">
      <c r="C416" s="142"/>
    </row>
    <row r="417" spans="3:3">
      <c r="C417" s="142"/>
    </row>
    <row r="418" spans="3:3">
      <c r="C418" s="142"/>
    </row>
    <row r="419" spans="3:3">
      <c r="C419" s="142"/>
    </row>
    <row r="420" spans="3:3">
      <c r="C420" s="142"/>
    </row>
    <row r="421" spans="3:3">
      <c r="C421" s="142"/>
    </row>
    <row r="422" spans="3:3">
      <c r="C422" s="142"/>
    </row>
    <row r="423" spans="3:3">
      <c r="C423" s="142"/>
    </row>
    <row r="424" spans="3:3">
      <c r="C424" s="142"/>
    </row>
    <row r="425" spans="3:3">
      <c r="C425" s="142"/>
    </row>
    <row r="426" spans="3:3">
      <c r="C426" s="142"/>
    </row>
    <row r="427" spans="3:3">
      <c r="C427" s="142"/>
    </row>
    <row r="428" spans="3:3">
      <c r="C428" s="142"/>
    </row>
    <row r="429" spans="3:3">
      <c r="C429" s="142"/>
    </row>
    <row r="430" spans="3:3">
      <c r="C430" s="142"/>
    </row>
    <row r="431" spans="3:3">
      <c r="C431" s="142"/>
    </row>
    <row r="432" spans="3:3">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sheetData>
  <printOptions horizontalCentered="1" verticalCentered="1"/>
  <pageMargins left="0.5" right="0.5" top="0.75" bottom="0.75" header="0.5" footer="0.5"/>
  <pageSetup scale="42"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rgb="FF00B050"/>
    <pageSetUpPr autoPageBreaks="0"/>
  </sheetPr>
  <dimension ref="A1:J153"/>
  <sheetViews>
    <sheetView tabSelected="1" showOutlineSymbols="0" view="pageBreakPreview" zoomScale="60" zoomScaleNormal="78" workbookViewId="0">
      <pane xSplit="3" topLeftCell="D1" activePane="topRight" state="frozen"/>
      <selection activeCell="H19" sqref="H19"/>
      <selection pane="topRight" activeCell="H19" sqref="H19"/>
    </sheetView>
  </sheetViews>
  <sheetFormatPr defaultColWidth="9.6640625" defaultRowHeight="15"/>
  <cols>
    <col min="1" max="1" width="2.6640625" style="359" customWidth="1"/>
    <col min="2" max="2" width="3.6640625" style="359" customWidth="1"/>
    <col min="3" max="3" width="47.109375" style="359" customWidth="1"/>
    <col min="4" max="4" width="18.77734375" style="361" customWidth="1"/>
    <col min="5" max="5" width="18.5546875" style="361" customWidth="1"/>
    <col min="6" max="6" width="18" style="359" customWidth="1"/>
    <col min="7" max="7" width="2.6640625" style="359" customWidth="1"/>
    <col min="8" max="8" width="2.109375" style="359" customWidth="1"/>
    <col min="9" max="9" width="15.44140625" style="359" bestFit="1" customWidth="1"/>
    <col min="10" max="10" width="16" style="359" bestFit="1" customWidth="1"/>
    <col min="11" max="16384" width="9.6640625" style="359"/>
  </cols>
  <sheetData>
    <row r="1" spans="2:10" ht="15.75" thickBot="1">
      <c r="C1" s="360" t="s">
        <v>515</v>
      </c>
      <c r="E1" s="362" t="s">
        <v>0</v>
      </c>
      <c r="F1" s="363">
        <v>41455</v>
      </c>
    </row>
    <row r="2" spans="2:10" ht="15.75" thickTop="1">
      <c r="B2" s="364"/>
      <c r="C2" s="365" t="s">
        <v>514</v>
      </c>
      <c r="D2" s="366"/>
      <c r="E2" s="366"/>
      <c r="F2" s="367"/>
      <c r="G2" s="367"/>
      <c r="H2" s="368"/>
    </row>
    <row r="3" spans="2:10">
      <c r="B3" s="369" t="s">
        <v>1</v>
      </c>
      <c r="C3" s="358"/>
      <c r="D3" s="370"/>
      <c r="E3" s="370"/>
      <c r="F3" s="358"/>
      <c r="G3" s="358"/>
      <c r="H3" s="368"/>
    </row>
    <row r="4" spans="2:10">
      <c r="B4" s="369" t="s">
        <v>2</v>
      </c>
      <c r="C4" s="358"/>
      <c r="D4" s="370"/>
      <c r="E4" s="370"/>
      <c r="F4" s="358"/>
      <c r="G4" s="358"/>
      <c r="H4" s="368"/>
    </row>
    <row r="5" spans="2:10" ht="15.75" thickBot="1">
      <c r="B5" s="371"/>
      <c r="C5" s="372"/>
      <c r="D5" s="373"/>
      <c r="E5" s="373"/>
      <c r="F5" s="372"/>
      <c r="G5" s="372"/>
      <c r="H5" s="368"/>
    </row>
    <row r="6" spans="2:10" ht="15.75" thickTop="1">
      <c r="B6" s="374"/>
      <c r="C6" s="375"/>
      <c r="D6" s="376" t="s">
        <v>3</v>
      </c>
      <c r="E6" s="376"/>
      <c r="F6" s="375"/>
      <c r="G6" s="377"/>
      <c r="H6" s="368"/>
    </row>
    <row r="7" spans="2:10">
      <c r="B7" s="378"/>
      <c r="C7" s="379"/>
      <c r="D7" s="380" t="s">
        <v>4</v>
      </c>
      <c r="E7" s="380" t="s">
        <v>3</v>
      </c>
      <c r="F7" s="381" t="s">
        <v>5</v>
      </c>
      <c r="G7" s="382"/>
      <c r="H7" s="368"/>
    </row>
    <row r="8" spans="2:10">
      <c r="B8" s="378"/>
      <c r="C8" s="379"/>
      <c r="D8" s="380" t="s">
        <v>6</v>
      </c>
      <c r="E8" s="380" t="s">
        <v>7</v>
      </c>
      <c r="F8" s="381" t="s">
        <v>8</v>
      </c>
      <c r="G8" s="382"/>
      <c r="H8" s="368"/>
    </row>
    <row r="9" spans="2:10">
      <c r="B9" s="383" t="s">
        <v>9</v>
      </c>
      <c r="C9" s="381" t="s">
        <v>10</v>
      </c>
      <c r="D9" s="380" t="s">
        <v>11</v>
      </c>
      <c r="E9" s="380" t="s">
        <v>12</v>
      </c>
      <c r="F9" s="381" t="s">
        <v>513</v>
      </c>
      <c r="G9" s="382"/>
      <c r="H9" s="368"/>
    </row>
    <row r="10" spans="2:10" ht="15.75" thickBot="1">
      <c r="B10" s="383" t="s">
        <v>13</v>
      </c>
      <c r="C10" s="381" t="s">
        <v>14</v>
      </c>
      <c r="D10" s="380" t="s">
        <v>15</v>
      </c>
      <c r="E10" s="380" t="s">
        <v>16</v>
      </c>
      <c r="F10" s="381" t="s">
        <v>17</v>
      </c>
      <c r="G10" s="382"/>
      <c r="H10" s="368"/>
    </row>
    <row r="11" spans="2:10" ht="15.75" thickTop="1">
      <c r="B11" s="384"/>
      <c r="C11" s="385"/>
      <c r="D11" s="376"/>
      <c r="E11" s="376"/>
      <c r="F11" s="386"/>
      <c r="G11" s="377"/>
      <c r="H11" s="368"/>
    </row>
    <row r="12" spans="2:10">
      <c r="B12" s="387">
        <v>1</v>
      </c>
      <c r="C12" s="388" t="s">
        <v>18</v>
      </c>
      <c r="D12" s="380"/>
      <c r="E12" s="380"/>
      <c r="F12" s="381"/>
      <c r="G12" s="382"/>
      <c r="H12" s="368"/>
    </row>
    <row r="13" spans="2:10">
      <c r="B13" s="387">
        <v>2</v>
      </c>
      <c r="C13" s="389" t="s">
        <v>19</v>
      </c>
      <c r="D13" s="390">
        <v>3646795287.5992475</v>
      </c>
      <c r="E13" s="390">
        <v>3827213409</v>
      </c>
      <c r="F13" s="391">
        <f>+E13-D13</f>
        <v>180418121.40075254</v>
      </c>
      <c r="H13" s="368"/>
      <c r="J13" s="392"/>
    </row>
    <row r="14" spans="2:10">
      <c r="B14" s="387">
        <v>3</v>
      </c>
      <c r="C14" s="389" t="s">
        <v>20</v>
      </c>
      <c r="D14" s="393"/>
      <c r="E14" s="393"/>
      <c r="F14" s="394"/>
      <c r="H14" s="368"/>
      <c r="J14" s="392"/>
    </row>
    <row r="15" spans="2:10">
      <c r="B15" s="387">
        <v>4</v>
      </c>
      <c r="C15" s="389" t="s">
        <v>21</v>
      </c>
      <c r="D15" s="395">
        <v>-1201473619</v>
      </c>
      <c r="E15" s="395">
        <v>-1259506970</v>
      </c>
      <c r="F15" s="396">
        <f>+E15-D15</f>
        <v>-58033351</v>
      </c>
      <c r="H15" s="368"/>
      <c r="J15" s="392"/>
    </row>
    <row r="16" spans="2:10" ht="15.75">
      <c r="B16" s="387">
        <v>5</v>
      </c>
      <c r="C16" s="397" t="s">
        <v>22</v>
      </c>
      <c r="D16" s="398">
        <f>SUM(D13:D15)</f>
        <v>2445321668.5992475</v>
      </c>
      <c r="E16" s="398">
        <f>SUM(E13:E15)</f>
        <v>2567706439</v>
      </c>
      <c r="F16" s="398">
        <f>SUM(F13:F15)</f>
        <v>122384770.40075254</v>
      </c>
      <c r="H16" s="368"/>
      <c r="I16" s="399"/>
      <c r="J16" s="392"/>
    </row>
    <row r="17" spans="2:10" ht="15.75">
      <c r="B17" s="400"/>
      <c r="C17" s="397"/>
      <c r="D17" s="398"/>
      <c r="E17" s="398"/>
      <c r="F17" s="398"/>
      <c r="H17" s="368"/>
      <c r="J17" s="392"/>
    </row>
    <row r="18" spans="2:10">
      <c r="B18" s="387">
        <v>6</v>
      </c>
      <c r="C18" s="401" t="s">
        <v>23</v>
      </c>
      <c r="D18" s="393"/>
      <c r="E18" s="393"/>
      <c r="F18" s="393"/>
      <c r="H18" s="368"/>
      <c r="J18" s="392"/>
    </row>
    <row r="19" spans="2:10">
      <c r="B19" s="387">
        <v>7</v>
      </c>
      <c r="C19" s="389" t="s">
        <v>24</v>
      </c>
      <c r="D19" s="393">
        <v>0</v>
      </c>
      <c r="E19" s="393">
        <v>0</v>
      </c>
      <c r="F19" s="393">
        <f t="shared" ref="F19:F26" si="0">+E19-D19</f>
        <v>0</v>
      </c>
      <c r="H19" s="368"/>
      <c r="J19" s="392"/>
    </row>
    <row r="20" spans="2:10">
      <c r="B20" s="387">
        <v>8</v>
      </c>
      <c r="C20" s="389" t="s">
        <v>25</v>
      </c>
      <c r="D20" s="393">
        <v>0</v>
      </c>
      <c r="E20" s="393">
        <v>0</v>
      </c>
      <c r="F20" s="393">
        <f t="shared" si="0"/>
        <v>0</v>
      </c>
      <c r="H20" s="368"/>
      <c r="J20" s="392"/>
    </row>
    <row r="21" spans="2:10">
      <c r="B21" s="387">
        <v>9</v>
      </c>
      <c r="C21" s="389" t="s">
        <v>26</v>
      </c>
      <c r="D21" s="393">
        <v>0</v>
      </c>
      <c r="E21" s="393">
        <v>0</v>
      </c>
      <c r="F21" s="393">
        <f t="shared" si="0"/>
        <v>0</v>
      </c>
      <c r="H21" s="368"/>
      <c r="J21" s="392"/>
    </row>
    <row r="22" spans="2:10">
      <c r="B22" s="387">
        <v>10</v>
      </c>
      <c r="C22" s="389" t="s">
        <v>27</v>
      </c>
      <c r="D22" s="393">
        <v>97209274.523239255</v>
      </c>
      <c r="E22" s="393">
        <v>109383163</v>
      </c>
      <c r="F22" s="393">
        <f t="shared" si="0"/>
        <v>12173888.476760745</v>
      </c>
      <c r="H22" s="368"/>
      <c r="J22" s="392"/>
    </row>
    <row r="23" spans="2:10">
      <c r="B23" s="387">
        <v>11</v>
      </c>
      <c r="C23" s="389" t="s">
        <v>28</v>
      </c>
      <c r="D23" s="393">
        <v>49875</v>
      </c>
      <c r="E23" s="393">
        <v>49875</v>
      </c>
      <c r="F23" s="395">
        <f t="shared" si="0"/>
        <v>0</v>
      </c>
      <c r="H23" s="368"/>
      <c r="J23" s="392"/>
    </row>
    <row r="24" spans="2:10">
      <c r="B24" s="387">
        <v>12</v>
      </c>
      <c r="C24" s="389" t="s">
        <v>29</v>
      </c>
      <c r="D24" s="393">
        <v>0</v>
      </c>
      <c r="E24" s="393">
        <v>0</v>
      </c>
      <c r="F24" s="393">
        <f t="shared" si="0"/>
        <v>0</v>
      </c>
      <c r="H24" s="368"/>
      <c r="J24" s="392"/>
    </row>
    <row r="25" spans="2:10">
      <c r="B25" s="387">
        <v>13</v>
      </c>
      <c r="C25" s="389" t="s">
        <v>30</v>
      </c>
      <c r="D25" s="393">
        <v>0</v>
      </c>
      <c r="E25" s="393">
        <v>0</v>
      </c>
      <c r="F25" s="393">
        <f t="shared" si="0"/>
        <v>0</v>
      </c>
      <c r="H25" s="368"/>
      <c r="J25" s="392"/>
    </row>
    <row r="26" spans="2:10">
      <c r="B26" s="387">
        <v>14</v>
      </c>
      <c r="C26" s="389" t="s">
        <v>31</v>
      </c>
      <c r="D26" s="393">
        <v>0</v>
      </c>
      <c r="E26" s="393">
        <v>0</v>
      </c>
      <c r="F26" s="393">
        <f t="shared" si="0"/>
        <v>0</v>
      </c>
      <c r="H26" s="368"/>
      <c r="J26" s="392"/>
    </row>
    <row r="27" spans="2:10" ht="15.75">
      <c r="B27" s="387">
        <v>15</v>
      </c>
      <c r="C27" s="397" t="s">
        <v>32</v>
      </c>
      <c r="D27" s="398">
        <f>SUM(D19:D26)</f>
        <v>97259149.523239255</v>
      </c>
      <c r="E27" s="398">
        <f>SUM(E19:E26)</f>
        <v>109433038</v>
      </c>
      <c r="F27" s="398">
        <f>SUM(F19:F26)</f>
        <v>12173888.476760745</v>
      </c>
      <c r="H27" s="368"/>
      <c r="I27" s="399"/>
      <c r="J27" s="392"/>
    </row>
    <row r="28" spans="2:10">
      <c r="B28" s="400"/>
      <c r="C28" s="389"/>
      <c r="D28" s="398"/>
      <c r="E28" s="398"/>
      <c r="F28" s="398"/>
      <c r="H28" s="368"/>
      <c r="J28" s="392"/>
    </row>
    <row r="29" spans="2:10">
      <c r="B29" s="387">
        <v>16</v>
      </c>
      <c r="C29" s="401" t="s">
        <v>33</v>
      </c>
      <c r="D29" s="393"/>
      <c r="E29" s="393"/>
      <c r="F29" s="393"/>
      <c r="H29" s="368"/>
      <c r="J29" s="392"/>
    </row>
    <row r="30" spans="2:10">
      <c r="B30" s="387">
        <v>17</v>
      </c>
      <c r="C30" s="389" t="s">
        <v>34</v>
      </c>
      <c r="D30" s="395">
        <v>2851542</v>
      </c>
      <c r="E30" s="395">
        <v>6074415</v>
      </c>
      <c r="F30" s="402">
        <f t="shared" ref="F30:F48" si="1">+E30-D30</f>
        <v>3222873</v>
      </c>
      <c r="H30" s="368"/>
      <c r="J30" s="392"/>
    </row>
    <row r="31" spans="2:10">
      <c r="B31" s="387">
        <v>18</v>
      </c>
      <c r="C31" s="389" t="s">
        <v>35</v>
      </c>
      <c r="D31" s="395">
        <v>0</v>
      </c>
      <c r="E31" s="393">
        <v>0</v>
      </c>
      <c r="F31" s="393">
        <f t="shared" si="1"/>
        <v>0</v>
      </c>
      <c r="H31" s="368"/>
      <c r="J31" s="392"/>
    </row>
    <row r="32" spans="2:10">
      <c r="B32" s="387">
        <v>19</v>
      </c>
      <c r="C32" s="389" t="s">
        <v>36</v>
      </c>
      <c r="D32" s="395">
        <v>0</v>
      </c>
      <c r="E32" s="393">
        <v>0</v>
      </c>
      <c r="F32" s="402">
        <f t="shared" si="1"/>
        <v>0</v>
      </c>
      <c r="H32" s="368"/>
      <c r="J32" s="392"/>
    </row>
    <row r="33" spans="2:10">
      <c r="B33" s="387">
        <v>20</v>
      </c>
      <c r="C33" s="389" t="s">
        <v>37</v>
      </c>
      <c r="D33" s="395">
        <v>0</v>
      </c>
      <c r="E33" s="393">
        <v>0</v>
      </c>
      <c r="F33" s="402">
        <f t="shared" si="1"/>
        <v>0</v>
      </c>
      <c r="H33" s="368"/>
      <c r="J33" s="392"/>
    </row>
    <row r="34" spans="2:10">
      <c r="B34" s="387">
        <v>21</v>
      </c>
      <c r="C34" s="389" t="s">
        <v>38</v>
      </c>
      <c r="D34" s="395">
        <v>0</v>
      </c>
      <c r="E34" s="393">
        <v>0</v>
      </c>
      <c r="F34" s="395">
        <f t="shared" si="1"/>
        <v>0</v>
      </c>
      <c r="H34" s="368"/>
      <c r="J34" s="392"/>
    </row>
    <row r="35" spans="2:10">
      <c r="B35" s="387">
        <v>22</v>
      </c>
      <c r="C35" s="389" t="s">
        <v>39</v>
      </c>
      <c r="D35" s="395">
        <v>148523557</v>
      </c>
      <c r="E35" s="393">
        <v>0</v>
      </c>
      <c r="F35" s="395">
        <f t="shared" si="1"/>
        <v>-148523557</v>
      </c>
      <c r="H35" s="368"/>
      <c r="J35" s="392"/>
    </row>
    <row r="36" spans="2:10">
      <c r="B36" s="387">
        <v>23</v>
      </c>
      <c r="C36" s="389" t="s">
        <v>40</v>
      </c>
      <c r="D36" s="395">
        <v>0</v>
      </c>
      <c r="E36" s="393">
        <v>0</v>
      </c>
      <c r="F36" s="395">
        <f t="shared" si="1"/>
        <v>0</v>
      </c>
      <c r="H36" s="368"/>
      <c r="J36" s="392"/>
    </row>
    <row r="37" spans="2:10">
      <c r="B37" s="387">
        <v>24</v>
      </c>
      <c r="C37" s="389" t="s">
        <v>41</v>
      </c>
      <c r="D37" s="395">
        <v>161551350</v>
      </c>
      <c r="E37" s="393">
        <f>257457523+2497</f>
        <v>257460020</v>
      </c>
      <c r="F37" s="395">
        <f t="shared" si="1"/>
        <v>95908670</v>
      </c>
      <c r="H37" s="368"/>
      <c r="I37" s="399"/>
      <c r="J37" s="392"/>
    </row>
    <row r="38" spans="2:10">
      <c r="B38" s="387">
        <v>25</v>
      </c>
      <c r="C38" s="389" t="s">
        <v>42</v>
      </c>
      <c r="D38" s="395">
        <v>-51296094.785999998</v>
      </c>
      <c r="E38" s="395">
        <v>-45870149</v>
      </c>
      <c r="F38" s="395">
        <f t="shared" si="1"/>
        <v>5425945.7859999985</v>
      </c>
      <c r="H38" s="368"/>
      <c r="J38" s="392"/>
    </row>
    <row r="39" spans="2:10">
      <c r="B39" s="387">
        <v>26</v>
      </c>
      <c r="C39" s="389" t="s">
        <v>43</v>
      </c>
      <c r="D39" s="395">
        <v>0</v>
      </c>
      <c r="E39" s="395">
        <v>35828267</v>
      </c>
      <c r="F39" s="395">
        <f t="shared" si="1"/>
        <v>35828267</v>
      </c>
      <c r="H39" s="368"/>
      <c r="J39" s="392"/>
    </row>
    <row r="40" spans="2:10">
      <c r="B40" s="387">
        <v>27</v>
      </c>
      <c r="C40" s="389" t="s">
        <v>44</v>
      </c>
      <c r="D40" s="395">
        <v>141455405</v>
      </c>
      <c r="E40" s="393">
        <v>312979423</v>
      </c>
      <c r="F40" s="395">
        <f t="shared" si="1"/>
        <v>171524018</v>
      </c>
      <c r="H40" s="368"/>
      <c r="I40" s="399"/>
      <c r="J40" s="392"/>
    </row>
    <row r="41" spans="2:10">
      <c r="B41" s="387">
        <v>28</v>
      </c>
      <c r="C41" s="389" t="s">
        <v>45</v>
      </c>
      <c r="D41" s="395">
        <v>10672733</v>
      </c>
      <c r="E41" s="393">
        <v>13895408</v>
      </c>
      <c r="F41" s="395">
        <f t="shared" si="1"/>
        <v>3222675</v>
      </c>
      <c r="H41" s="368"/>
      <c r="J41" s="392"/>
    </row>
    <row r="42" spans="2:10">
      <c r="B42" s="387">
        <v>29</v>
      </c>
      <c r="C42" s="389" t="s">
        <v>46</v>
      </c>
      <c r="D42" s="395">
        <v>90813482</v>
      </c>
      <c r="E42" s="393">
        <v>76260050</v>
      </c>
      <c r="F42" s="395">
        <f t="shared" si="1"/>
        <v>-14553432</v>
      </c>
      <c r="H42" s="368"/>
      <c r="J42" s="392"/>
    </row>
    <row r="43" spans="2:10">
      <c r="B43" s="387">
        <v>30</v>
      </c>
      <c r="C43" s="389" t="s">
        <v>47</v>
      </c>
      <c r="D43" s="395">
        <v>6241862</v>
      </c>
      <c r="E43" s="393">
        <v>4485856</v>
      </c>
      <c r="F43" s="395">
        <f t="shared" si="1"/>
        <v>-1756006</v>
      </c>
      <c r="H43" s="368"/>
      <c r="J43" s="392"/>
    </row>
    <row r="44" spans="2:10">
      <c r="B44" s="387">
        <v>31</v>
      </c>
      <c r="C44" s="389" t="s">
        <v>48</v>
      </c>
      <c r="D44" s="395">
        <v>87529495</v>
      </c>
      <c r="E44" s="393">
        <v>108112129</v>
      </c>
      <c r="F44" s="395">
        <f t="shared" si="1"/>
        <v>20582634</v>
      </c>
      <c r="H44" s="368"/>
      <c r="J44" s="392"/>
    </row>
    <row r="45" spans="2:10">
      <c r="B45" s="387">
        <v>32</v>
      </c>
      <c r="C45" s="389" t="s">
        <v>49</v>
      </c>
      <c r="D45" s="395">
        <v>0</v>
      </c>
      <c r="E45" s="395">
        <v>0</v>
      </c>
      <c r="F45" s="395">
        <f t="shared" si="1"/>
        <v>0</v>
      </c>
      <c r="H45" s="368"/>
      <c r="J45" s="392"/>
    </row>
    <row r="46" spans="2:10">
      <c r="B46" s="387">
        <v>33</v>
      </c>
      <c r="C46" s="389" t="s">
        <v>50</v>
      </c>
      <c r="D46" s="395">
        <v>1253290</v>
      </c>
      <c r="E46" s="395">
        <v>3633492</v>
      </c>
      <c r="F46" s="395">
        <f t="shared" si="1"/>
        <v>2380202</v>
      </c>
      <c r="H46" s="368"/>
      <c r="J46" s="392"/>
    </row>
    <row r="47" spans="2:10">
      <c r="B47" s="387">
        <v>34</v>
      </c>
      <c r="C47" s="389" t="s">
        <v>51</v>
      </c>
      <c r="D47" s="395">
        <v>20601082</v>
      </c>
      <c r="E47" s="393">
        <v>22296694</v>
      </c>
      <c r="F47" s="395">
        <f t="shared" si="1"/>
        <v>1695612</v>
      </c>
      <c r="H47" s="368"/>
      <c r="J47" s="392"/>
    </row>
    <row r="48" spans="2:10">
      <c r="B48" s="387">
        <v>35</v>
      </c>
      <c r="C48" s="389" t="s">
        <v>52</v>
      </c>
      <c r="D48" s="395">
        <v>6425126</v>
      </c>
      <c r="E48" s="393">
        <v>8522817</v>
      </c>
      <c r="F48" s="396">
        <f t="shared" si="1"/>
        <v>2097691</v>
      </c>
      <c r="H48" s="368"/>
      <c r="J48" s="392"/>
    </row>
    <row r="49" spans="2:10" ht="15.75">
      <c r="B49" s="387">
        <v>36</v>
      </c>
      <c r="C49" s="397" t="s">
        <v>53</v>
      </c>
      <c r="D49" s="398">
        <f>SUM(D30:D48)</f>
        <v>626622829.21399999</v>
      </c>
      <c r="E49" s="398">
        <f>SUM(E30:E48)</f>
        <v>803678422</v>
      </c>
      <c r="F49" s="403">
        <f>SUM(F30:F48)</f>
        <v>177055592.78600001</v>
      </c>
      <c r="H49" s="368"/>
      <c r="I49" s="399"/>
      <c r="J49" s="392"/>
    </row>
    <row r="50" spans="2:10">
      <c r="B50" s="400"/>
      <c r="C50" s="389"/>
      <c r="D50" s="398"/>
      <c r="E50" s="398"/>
      <c r="F50" s="404"/>
      <c r="H50" s="368"/>
      <c r="J50" s="392"/>
    </row>
    <row r="51" spans="2:10">
      <c r="B51" s="387">
        <v>37</v>
      </c>
      <c r="C51" s="401" t="s">
        <v>54</v>
      </c>
      <c r="D51" s="405"/>
      <c r="E51" s="405"/>
      <c r="F51" s="394"/>
      <c r="H51" s="368"/>
      <c r="J51" s="392"/>
    </row>
    <row r="52" spans="2:10">
      <c r="B52" s="387">
        <v>38</v>
      </c>
      <c r="C52" s="389" t="s">
        <v>55</v>
      </c>
      <c r="D52" s="395">
        <v>11574613</v>
      </c>
      <c r="E52" s="395">
        <v>9789712</v>
      </c>
      <c r="F52" s="396">
        <f t="shared" ref="F52:F59" si="2">+E52-D52</f>
        <v>-1784901</v>
      </c>
      <c r="H52" s="368"/>
      <c r="J52" s="392"/>
    </row>
    <row r="53" spans="2:10">
      <c r="B53" s="387">
        <v>39</v>
      </c>
      <c r="C53" s="389" t="s">
        <v>56</v>
      </c>
      <c r="D53" s="395">
        <v>1140030444</v>
      </c>
      <c r="E53" s="406">
        <v>1136216493</v>
      </c>
      <c r="F53" s="396">
        <f t="shared" si="2"/>
        <v>-3813951</v>
      </c>
      <c r="H53" s="368"/>
      <c r="J53" s="392"/>
    </row>
    <row r="54" spans="2:10">
      <c r="B54" s="387">
        <v>40</v>
      </c>
      <c r="C54" s="389" t="s">
        <v>57</v>
      </c>
      <c r="D54" s="395">
        <v>0</v>
      </c>
      <c r="E54" s="395">
        <v>6</v>
      </c>
      <c r="F54" s="396">
        <f t="shared" si="2"/>
        <v>6</v>
      </c>
      <c r="H54" s="368"/>
      <c r="J54" s="392"/>
    </row>
    <row r="55" spans="2:10">
      <c r="B55" s="387">
        <v>41</v>
      </c>
      <c r="C55" s="389" t="s">
        <v>58</v>
      </c>
      <c r="D55" s="395">
        <v>574640</v>
      </c>
      <c r="E55" s="395">
        <v>2884764</v>
      </c>
      <c r="F55" s="396">
        <f t="shared" si="2"/>
        <v>2310124</v>
      </c>
      <c r="H55" s="368"/>
      <c r="J55" s="392"/>
    </row>
    <row r="56" spans="2:10">
      <c r="B56" s="387">
        <v>42</v>
      </c>
      <c r="C56" s="389" t="s">
        <v>59</v>
      </c>
      <c r="D56" s="395">
        <v>0</v>
      </c>
      <c r="E56" s="395">
        <v>0</v>
      </c>
      <c r="F56" s="396">
        <f t="shared" si="2"/>
        <v>0</v>
      </c>
      <c r="H56" s="368"/>
      <c r="J56" s="392"/>
    </row>
    <row r="57" spans="2:10">
      <c r="B57" s="387">
        <v>43</v>
      </c>
      <c r="C57" s="389" t="s">
        <v>60</v>
      </c>
      <c r="D57" s="395">
        <v>9200184</v>
      </c>
      <c r="E57" s="395">
        <v>9052027</v>
      </c>
      <c r="F57" s="396">
        <f>+E57-D57</f>
        <v>-148157</v>
      </c>
      <c r="H57" s="368"/>
      <c r="J57" s="392"/>
    </row>
    <row r="58" spans="2:10" ht="12.75" customHeight="1">
      <c r="B58" s="387">
        <v>44</v>
      </c>
      <c r="C58" s="389" t="s">
        <v>61</v>
      </c>
      <c r="D58" s="395">
        <v>0</v>
      </c>
      <c r="E58" s="395">
        <v>0</v>
      </c>
      <c r="F58" s="396">
        <f t="shared" si="2"/>
        <v>0</v>
      </c>
      <c r="H58" s="368"/>
      <c r="J58" s="392"/>
    </row>
    <row r="59" spans="2:10">
      <c r="B59" s="387">
        <v>45</v>
      </c>
      <c r="C59" s="389" t="s">
        <v>62</v>
      </c>
      <c r="D59" s="395">
        <v>0</v>
      </c>
      <c r="E59" s="395">
        <v>1656</v>
      </c>
      <c r="F59" s="396">
        <f t="shared" si="2"/>
        <v>1656</v>
      </c>
      <c r="H59" s="368"/>
      <c r="J59" s="392"/>
    </row>
    <row r="60" spans="2:10">
      <c r="B60" s="387">
        <v>46</v>
      </c>
      <c r="C60" s="389" t="s">
        <v>63</v>
      </c>
      <c r="D60" s="395">
        <v>451056188</v>
      </c>
      <c r="E60" s="393">
        <v>423662458</v>
      </c>
      <c r="F60" s="396">
        <f>+E60-D60</f>
        <v>-27393730</v>
      </c>
      <c r="H60" s="368"/>
      <c r="J60" s="392"/>
    </row>
    <row r="61" spans="2:10" ht="15.75">
      <c r="B61" s="387">
        <v>47</v>
      </c>
      <c r="C61" s="397" t="s">
        <v>516</v>
      </c>
      <c r="D61" s="398">
        <f>SUM(D52:D60)</f>
        <v>1612436069</v>
      </c>
      <c r="E61" s="398">
        <f>SUM(E52:E60)</f>
        <v>1581607116</v>
      </c>
      <c r="F61" s="407">
        <f>SUM(F52:F60)</f>
        <v>-30828953</v>
      </c>
      <c r="H61" s="368"/>
      <c r="I61" s="399"/>
      <c r="J61" s="392"/>
    </row>
    <row r="62" spans="2:10" ht="15.75">
      <c r="B62" s="400"/>
      <c r="C62" s="397"/>
      <c r="D62" s="398"/>
      <c r="E62" s="398"/>
      <c r="F62" s="404"/>
      <c r="H62" s="368"/>
      <c r="J62" s="392"/>
    </row>
    <row r="63" spans="2:10" ht="16.5" thickBot="1">
      <c r="B63" s="387">
        <v>48</v>
      </c>
      <c r="C63" s="397" t="s">
        <v>64</v>
      </c>
      <c r="D63" s="408">
        <f>+D16+D27+D49+D61</f>
        <v>4781639716.3364868</v>
      </c>
      <c r="E63" s="409">
        <f>+E16+E27+E49+E61</f>
        <v>5062425015</v>
      </c>
      <c r="F63" s="407">
        <f>+F16+F27+F49+F61</f>
        <v>280785298.6635133</v>
      </c>
      <c r="H63" s="368"/>
      <c r="I63" s="399"/>
      <c r="J63" s="392"/>
    </row>
    <row r="64" spans="2:10" ht="16.5" thickTop="1" thickBot="1">
      <c r="B64" s="410" t="s">
        <v>65</v>
      </c>
      <c r="C64" s="361"/>
      <c r="D64" s="411"/>
      <c r="E64" s="412"/>
      <c r="F64" s="413" t="s">
        <v>66</v>
      </c>
      <c r="H64" s="368"/>
      <c r="J64" s="392"/>
    </row>
    <row r="65" spans="2:10" ht="16.5" thickTop="1">
      <c r="B65" s="414" t="s">
        <v>66</v>
      </c>
      <c r="C65" s="415"/>
      <c r="D65" s="416" t="s">
        <v>67</v>
      </c>
      <c r="E65" s="416"/>
      <c r="F65" s="417" t="s">
        <v>68</v>
      </c>
      <c r="G65" s="418"/>
      <c r="J65" s="392"/>
    </row>
    <row r="66" spans="2:10" ht="15.75" thickBot="1">
      <c r="C66" s="419" t="s">
        <v>515</v>
      </c>
      <c r="E66" s="362" t="s">
        <v>0</v>
      </c>
      <c r="F66" s="363">
        <f>+F1</f>
        <v>41455</v>
      </c>
      <c r="J66" s="392"/>
    </row>
    <row r="67" spans="2:10" ht="15.75" thickTop="1">
      <c r="B67" s="364"/>
      <c r="C67" s="420" t="s">
        <v>514</v>
      </c>
      <c r="D67" s="421"/>
      <c r="E67" s="421"/>
      <c r="F67" s="422"/>
      <c r="G67" s="367"/>
      <c r="H67" s="368"/>
      <c r="J67" s="392"/>
    </row>
    <row r="68" spans="2:10">
      <c r="B68" s="369" t="s">
        <v>1</v>
      </c>
      <c r="C68" s="370"/>
      <c r="D68" s="370"/>
      <c r="E68" s="370"/>
      <c r="F68" s="358"/>
      <c r="G68" s="358"/>
      <c r="H68" s="368"/>
      <c r="J68" s="392"/>
    </row>
    <row r="69" spans="2:10">
      <c r="B69" s="369" t="s">
        <v>69</v>
      </c>
      <c r="C69" s="370"/>
      <c r="D69" s="370"/>
      <c r="E69" s="370"/>
      <c r="F69" s="358"/>
      <c r="G69" s="358"/>
      <c r="H69" s="368"/>
      <c r="J69" s="392"/>
    </row>
    <row r="70" spans="2:10" ht="15.75" thickBot="1">
      <c r="B70" s="371"/>
      <c r="C70" s="373"/>
      <c r="D70" s="373"/>
      <c r="E70" s="373"/>
      <c r="F70" s="372"/>
      <c r="G70" s="372"/>
      <c r="H70" s="368"/>
      <c r="J70" s="392"/>
    </row>
    <row r="71" spans="2:10" ht="15.75" thickTop="1">
      <c r="B71" s="374"/>
      <c r="C71" s="423"/>
      <c r="D71" s="376" t="s">
        <v>3</v>
      </c>
      <c r="E71" s="376"/>
      <c r="F71" s="386"/>
      <c r="G71" s="377"/>
      <c r="H71" s="368"/>
      <c r="J71" s="392"/>
    </row>
    <row r="72" spans="2:10">
      <c r="B72" s="378"/>
      <c r="C72" s="424"/>
      <c r="D72" s="380" t="s">
        <v>4</v>
      </c>
      <c r="E72" s="380" t="s">
        <v>3</v>
      </c>
      <c r="F72" s="381" t="s">
        <v>5</v>
      </c>
      <c r="G72" s="382"/>
      <c r="H72" s="368"/>
      <c r="J72" s="392"/>
    </row>
    <row r="73" spans="2:10">
      <c r="B73" s="378"/>
      <c r="C73" s="424"/>
      <c r="D73" s="380" t="s">
        <v>6</v>
      </c>
      <c r="E73" s="380" t="s">
        <v>7</v>
      </c>
      <c r="F73" s="381" t="s">
        <v>8</v>
      </c>
      <c r="G73" s="382"/>
      <c r="H73" s="368"/>
      <c r="J73" s="392"/>
    </row>
    <row r="74" spans="2:10">
      <c r="B74" s="383" t="s">
        <v>9</v>
      </c>
      <c r="C74" s="380" t="s">
        <v>10</v>
      </c>
      <c r="D74" s="380" t="s">
        <v>11</v>
      </c>
      <c r="E74" s="380" t="s">
        <v>12</v>
      </c>
      <c r="F74" s="381" t="s">
        <v>513</v>
      </c>
      <c r="G74" s="382"/>
      <c r="H74" s="368"/>
      <c r="J74" s="392"/>
    </row>
    <row r="75" spans="2:10" ht="15.75" thickBot="1">
      <c r="B75" s="383" t="s">
        <v>13</v>
      </c>
      <c r="C75" s="380" t="s">
        <v>14</v>
      </c>
      <c r="D75" s="380" t="s">
        <v>15</v>
      </c>
      <c r="E75" s="380" t="s">
        <v>16</v>
      </c>
      <c r="F75" s="381" t="s">
        <v>17</v>
      </c>
      <c r="G75" s="382"/>
      <c r="H75" s="368"/>
      <c r="J75" s="392"/>
    </row>
    <row r="76" spans="2:10" ht="15.75" thickTop="1">
      <c r="B76" s="425"/>
      <c r="C76" s="426"/>
      <c r="D76" s="412"/>
      <c r="E76" s="412"/>
      <c r="F76" s="427"/>
      <c r="G76" s="367"/>
      <c r="H76" s="368"/>
      <c r="J76" s="392"/>
    </row>
    <row r="77" spans="2:10">
      <c r="B77" s="387">
        <v>1</v>
      </c>
      <c r="C77" s="401" t="s">
        <v>70</v>
      </c>
      <c r="D77" s="393"/>
      <c r="E77" s="393"/>
      <c r="F77" s="394"/>
      <c r="H77" s="368"/>
      <c r="J77" s="392"/>
    </row>
    <row r="78" spans="2:10">
      <c r="B78" s="387">
        <v>2</v>
      </c>
      <c r="C78" s="389" t="s">
        <v>71</v>
      </c>
      <c r="D78" s="395">
        <v>1</v>
      </c>
      <c r="E78" s="395">
        <v>1</v>
      </c>
      <c r="F78" s="396">
        <f t="shared" ref="F78:F88" si="3">+E78-D78</f>
        <v>0</v>
      </c>
      <c r="H78" s="368"/>
      <c r="J78" s="392"/>
    </row>
    <row r="79" spans="2:10">
      <c r="B79" s="387">
        <v>3</v>
      </c>
      <c r="C79" s="389" t="s">
        <v>72</v>
      </c>
      <c r="D79" s="395">
        <v>1</v>
      </c>
      <c r="E79" s="395">
        <v>1</v>
      </c>
      <c r="F79" s="396">
        <f t="shared" si="3"/>
        <v>0</v>
      </c>
      <c r="H79" s="368"/>
      <c r="J79" s="392"/>
    </row>
    <row r="80" spans="2:10">
      <c r="B80" s="387">
        <v>4</v>
      </c>
      <c r="C80" s="389" t="s">
        <v>73</v>
      </c>
      <c r="D80" s="395">
        <v>0</v>
      </c>
      <c r="E80" s="395">
        <v>0</v>
      </c>
      <c r="F80" s="396">
        <f t="shared" si="3"/>
        <v>0</v>
      </c>
      <c r="H80" s="368"/>
      <c r="J80" s="392"/>
    </row>
    <row r="81" spans="2:10">
      <c r="B81" s="387">
        <v>5</v>
      </c>
      <c r="C81" s="389" t="s">
        <v>74</v>
      </c>
      <c r="D81" s="395">
        <v>0</v>
      </c>
      <c r="E81" s="395">
        <v>0</v>
      </c>
      <c r="F81" s="396">
        <f t="shared" si="3"/>
        <v>0</v>
      </c>
      <c r="H81" s="368"/>
      <c r="J81" s="392"/>
    </row>
    <row r="82" spans="2:10">
      <c r="B82" s="387">
        <v>6</v>
      </c>
      <c r="C82" s="389" t="s">
        <v>75</v>
      </c>
      <c r="D82" s="395">
        <v>472627082</v>
      </c>
      <c r="E82" s="395">
        <v>472627082</v>
      </c>
      <c r="F82" s="396">
        <f t="shared" si="3"/>
        <v>0</v>
      </c>
      <c r="H82" s="368"/>
      <c r="J82" s="392"/>
    </row>
    <row r="83" spans="2:10">
      <c r="B83" s="387">
        <v>7</v>
      </c>
      <c r="C83" s="389" t="s">
        <v>76</v>
      </c>
      <c r="D83" s="395">
        <v>-130975027</v>
      </c>
      <c r="E83" s="395">
        <v>-128267589</v>
      </c>
      <c r="F83" s="396">
        <f t="shared" si="3"/>
        <v>2707438</v>
      </c>
      <c r="H83" s="368"/>
      <c r="J83" s="392"/>
    </row>
    <row r="84" spans="2:10">
      <c r="B84" s="387">
        <v>8</v>
      </c>
      <c r="C84" s="389" t="s">
        <v>77</v>
      </c>
      <c r="D84" s="395">
        <v>0</v>
      </c>
      <c r="E84" s="395">
        <v>0</v>
      </c>
      <c r="F84" s="396">
        <f t="shared" si="3"/>
        <v>0</v>
      </c>
      <c r="H84" s="368"/>
      <c r="J84" s="392"/>
    </row>
    <row r="85" spans="2:10">
      <c r="B85" s="387">
        <v>9</v>
      </c>
      <c r="C85" s="389" t="s">
        <v>78</v>
      </c>
      <c r="D85" s="395">
        <v>0</v>
      </c>
      <c r="E85" s="395">
        <v>0</v>
      </c>
      <c r="F85" s="396">
        <f t="shared" si="3"/>
        <v>0</v>
      </c>
      <c r="H85" s="368"/>
      <c r="J85" s="392"/>
    </row>
    <row r="86" spans="2:10">
      <c r="B86" s="387">
        <v>10</v>
      </c>
      <c r="C86" s="389" t="s">
        <v>79</v>
      </c>
      <c r="D86" s="395">
        <v>0</v>
      </c>
      <c r="E86" s="395">
        <v>0</v>
      </c>
      <c r="F86" s="396">
        <f t="shared" si="3"/>
        <v>0</v>
      </c>
      <c r="H86" s="368"/>
      <c r="J86" s="392"/>
    </row>
    <row r="87" spans="2:10">
      <c r="B87" s="387">
        <v>11</v>
      </c>
      <c r="C87" s="389" t="s">
        <v>80</v>
      </c>
      <c r="D87" s="406">
        <v>817543780</v>
      </c>
      <c r="E87" s="406">
        <v>809381649</v>
      </c>
      <c r="F87" s="396">
        <f t="shared" si="3"/>
        <v>-8162131</v>
      </c>
      <c r="H87" s="368"/>
      <c r="J87" s="392"/>
    </row>
    <row r="88" spans="2:10">
      <c r="B88" s="387">
        <v>12</v>
      </c>
      <c r="C88" s="389" t="s">
        <v>81</v>
      </c>
      <c r="D88" s="406">
        <v>55996178.523239255</v>
      </c>
      <c r="E88" s="406">
        <v>67523595</v>
      </c>
      <c r="F88" s="396">
        <f t="shared" si="3"/>
        <v>11527416.476760745</v>
      </c>
      <c r="H88" s="368"/>
      <c r="J88" s="392"/>
    </row>
    <row r="89" spans="2:10">
      <c r="B89" s="387">
        <v>13</v>
      </c>
      <c r="C89" s="428" t="s">
        <v>82</v>
      </c>
      <c r="D89" s="395">
        <v>0</v>
      </c>
      <c r="E89" s="395">
        <v>0</v>
      </c>
      <c r="F89" s="396">
        <f>+E89-D89</f>
        <v>0</v>
      </c>
      <c r="H89" s="368"/>
      <c r="J89" s="392"/>
    </row>
    <row r="90" spans="2:10">
      <c r="B90" s="387">
        <v>14</v>
      </c>
      <c r="C90" s="429" t="s">
        <v>83</v>
      </c>
      <c r="D90" s="395">
        <v>-478951</v>
      </c>
      <c r="E90" s="395">
        <v>-333426</v>
      </c>
      <c r="F90" s="396">
        <f>+E90-D90</f>
        <v>145525</v>
      </c>
      <c r="H90" s="368"/>
      <c r="J90" s="392"/>
    </row>
    <row r="91" spans="2:10" ht="15.75">
      <c r="B91" s="387">
        <v>15</v>
      </c>
      <c r="C91" s="397" t="s">
        <v>84</v>
      </c>
      <c r="D91" s="430">
        <f>SUM(D78:D90)</f>
        <v>1214713064.5232391</v>
      </c>
      <c r="E91" s="430">
        <f>SUM(E78:E90)</f>
        <v>1220931313</v>
      </c>
      <c r="F91" s="403">
        <f>SUM(F78:F90)</f>
        <v>6218248.476760745</v>
      </c>
      <c r="H91" s="368"/>
      <c r="J91" s="392"/>
    </row>
    <row r="92" spans="2:10">
      <c r="B92" s="400"/>
      <c r="C92" s="389"/>
      <c r="D92" s="398"/>
      <c r="E92" s="398"/>
      <c r="F92" s="403"/>
      <c r="H92" s="368"/>
      <c r="J92" s="392"/>
    </row>
    <row r="93" spans="2:10">
      <c r="B93" s="387">
        <v>16</v>
      </c>
      <c r="C93" s="401" t="s">
        <v>85</v>
      </c>
      <c r="D93" s="393"/>
      <c r="E93" s="393"/>
      <c r="F93" s="396"/>
      <c r="H93" s="368"/>
      <c r="J93" s="392"/>
    </row>
    <row r="94" spans="2:10">
      <c r="B94" s="387">
        <v>17</v>
      </c>
      <c r="C94" s="389" t="s">
        <v>86</v>
      </c>
      <c r="D94" s="393">
        <v>1040500000</v>
      </c>
      <c r="E94" s="393">
        <v>1040500000</v>
      </c>
      <c r="F94" s="396">
        <f t="shared" ref="F94:F99" si="4">+E94-D94</f>
        <v>0</v>
      </c>
      <c r="H94" s="368"/>
      <c r="J94" s="392"/>
    </row>
    <row r="95" spans="2:10">
      <c r="B95" s="387">
        <v>18</v>
      </c>
      <c r="C95" s="389" t="s">
        <v>87</v>
      </c>
      <c r="D95" s="395">
        <v>0</v>
      </c>
      <c r="E95" s="395">
        <v>0</v>
      </c>
      <c r="F95" s="396">
        <f t="shared" si="4"/>
        <v>0</v>
      </c>
      <c r="H95" s="368"/>
      <c r="J95" s="392"/>
    </row>
    <row r="96" spans="2:10">
      <c r="B96" s="387">
        <v>19</v>
      </c>
      <c r="C96" s="389" t="s">
        <v>88</v>
      </c>
      <c r="D96" s="395">
        <v>0</v>
      </c>
      <c r="E96" s="395">
        <v>0</v>
      </c>
      <c r="F96" s="396">
        <f t="shared" si="4"/>
        <v>0</v>
      </c>
      <c r="H96" s="368"/>
      <c r="J96" s="392"/>
    </row>
    <row r="97" spans="2:10">
      <c r="B97" s="387">
        <v>20</v>
      </c>
      <c r="C97" s="389" t="s">
        <v>89</v>
      </c>
      <c r="D97" s="395">
        <v>0</v>
      </c>
      <c r="E97" s="395">
        <v>0</v>
      </c>
      <c r="F97" s="396">
        <f t="shared" si="4"/>
        <v>0</v>
      </c>
      <c r="H97" s="368"/>
      <c r="J97" s="392"/>
    </row>
    <row r="98" spans="2:10">
      <c r="B98" s="387">
        <v>21</v>
      </c>
      <c r="C98" s="389" t="s">
        <v>90</v>
      </c>
      <c r="D98" s="395">
        <v>0</v>
      </c>
      <c r="E98" s="395">
        <v>0</v>
      </c>
      <c r="F98" s="396">
        <f t="shared" si="4"/>
        <v>0</v>
      </c>
      <c r="H98" s="368"/>
      <c r="J98" s="392"/>
    </row>
    <row r="99" spans="2:10">
      <c r="B99" s="387">
        <v>22</v>
      </c>
      <c r="C99" s="389" t="s">
        <v>91</v>
      </c>
      <c r="D99" s="395">
        <v>0</v>
      </c>
      <c r="E99" s="395">
        <v>0</v>
      </c>
      <c r="F99" s="396">
        <f t="shared" si="4"/>
        <v>0</v>
      </c>
      <c r="H99" s="368"/>
      <c r="J99" s="392"/>
    </row>
    <row r="100" spans="2:10" ht="15.75">
      <c r="B100" s="387">
        <v>23</v>
      </c>
      <c r="C100" s="397" t="s">
        <v>92</v>
      </c>
      <c r="D100" s="398">
        <f>SUM(D94:D99)</f>
        <v>1040500000</v>
      </c>
      <c r="E100" s="398">
        <f>SUM(E94:E99)</f>
        <v>1040500000</v>
      </c>
      <c r="F100" s="431">
        <f>SUM(F94:F99)</f>
        <v>0</v>
      </c>
      <c r="H100" s="368"/>
      <c r="J100" s="392"/>
    </row>
    <row r="101" spans="2:10">
      <c r="B101" s="400"/>
      <c r="C101" s="389"/>
      <c r="D101" s="398"/>
      <c r="E101" s="398"/>
      <c r="F101" s="396"/>
      <c r="H101" s="368"/>
      <c r="J101" s="392"/>
    </row>
    <row r="102" spans="2:10">
      <c r="B102" s="387">
        <v>24</v>
      </c>
      <c r="C102" s="401" t="s">
        <v>93</v>
      </c>
      <c r="D102" s="393"/>
      <c r="E102" s="393"/>
      <c r="F102" s="396"/>
      <c r="H102" s="368"/>
      <c r="J102" s="392"/>
    </row>
    <row r="103" spans="2:10">
      <c r="B103" s="387">
        <v>25</v>
      </c>
      <c r="C103" s="389" t="s">
        <v>94</v>
      </c>
      <c r="D103" s="395">
        <v>0</v>
      </c>
      <c r="E103" s="395">
        <v>0</v>
      </c>
      <c r="F103" s="396">
        <f t="shared" ref="F103:F114" si="5">+E103-D103</f>
        <v>0</v>
      </c>
      <c r="H103" s="368"/>
      <c r="J103" s="392"/>
    </row>
    <row r="104" spans="2:10">
      <c r="B104" s="387">
        <v>26</v>
      </c>
      <c r="C104" s="389" t="s">
        <v>95</v>
      </c>
      <c r="D104" s="395">
        <v>108787000.18632445</v>
      </c>
      <c r="E104" s="395">
        <v>89246842</v>
      </c>
      <c r="F104" s="396">
        <f t="shared" si="5"/>
        <v>-19540158.186324447</v>
      </c>
      <c r="H104" s="368"/>
      <c r="J104" s="392"/>
    </row>
    <row r="105" spans="2:10">
      <c r="B105" s="387">
        <v>27</v>
      </c>
      <c r="C105" s="389" t="s">
        <v>96</v>
      </c>
      <c r="D105" s="395">
        <v>4357391</v>
      </c>
      <c r="E105" s="395">
        <v>0</v>
      </c>
      <c r="F105" s="396">
        <f t="shared" si="5"/>
        <v>-4357391</v>
      </c>
      <c r="H105" s="368"/>
      <c r="J105" s="392"/>
    </row>
    <row r="106" spans="2:10">
      <c r="B106" s="387">
        <v>28</v>
      </c>
      <c r="C106" s="389" t="s">
        <v>97</v>
      </c>
      <c r="D106" s="395">
        <v>418810321.34348512</v>
      </c>
      <c r="E106" s="406">
        <v>678011727</v>
      </c>
      <c r="F106" s="396">
        <f t="shared" si="5"/>
        <v>259201405.65651488</v>
      </c>
      <c r="H106" s="368"/>
      <c r="I106" s="399"/>
      <c r="J106" s="392"/>
    </row>
    <row r="107" spans="2:10">
      <c r="B107" s="387">
        <v>29</v>
      </c>
      <c r="C107" s="389" t="s">
        <v>98</v>
      </c>
      <c r="D107" s="395">
        <v>39877349</v>
      </c>
      <c r="E107" s="395">
        <v>34101109</v>
      </c>
      <c r="F107" s="396">
        <f t="shared" si="5"/>
        <v>-5776240</v>
      </c>
      <c r="H107" s="368"/>
      <c r="J107" s="392"/>
    </row>
    <row r="108" spans="2:10">
      <c r="B108" s="387">
        <v>30</v>
      </c>
      <c r="C108" s="389" t="s">
        <v>99</v>
      </c>
      <c r="D108" s="395">
        <v>2271858.2999999961</v>
      </c>
      <c r="E108" s="395">
        <v>-65883757</v>
      </c>
      <c r="F108" s="396">
        <f t="shared" si="5"/>
        <v>-68155615.299999997</v>
      </c>
      <c r="H108" s="368"/>
      <c r="J108" s="392"/>
    </row>
    <row r="109" spans="2:10">
      <c r="B109" s="387">
        <v>31</v>
      </c>
      <c r="C109" s="389" t="s">
        <v>100</v>
      </c>
      <c r="D109" s="395">
        <v>12443494</v>
      </c>
      <c r="E109" s="395">
        <v>9624306</v>
      </c>
      <c r="F109" s="396">
        <f t="shared" si="5"/>
        <v>-2819188</v>
      </c>
      <c r="H109" s="368"/>
      <c r="J109" s="392"/>
    </row>
    <row r="110" spans="2:10">
      <c r="B110" s="387">
        <v>32</v>
      </c>
      <c r="C110" s="389" t="s">
        <v>101</v>
      </c>
      <c r="D110" s="395">
        <v>0</v>
      </c>
      <c r="E110" s="395">
        <v>0</v>
      </c>
      <c r="F110" s="396">
        <f t="shared" si="5"/>
        <v>0</v>
      </c>
      <c r="H110" s="368"/>
      <c r="J110" s="392"/>
    </row>
    <row r="111" spans="2:10">
      <c r="B111" s="387">
        <v>33</v>
      </c>
      <c r="C111" s="389" t="s">
        <v>102</v>
      </c>
      <c r="D111" s="395">
        <v>0</v>
      </c>
      <c r="E111" s="395">
        <v>0</v>
      </c>
      <c r="F111" s="396">
        <f t="shared" si="5"/>
        <v>0</v>
      </c>
      <c r="H111" s="368"/>
      <c r="J111" s="392"/>
    </row>
    <row r="112" spans="2:10">
      <c r="B112" s="387">
        <v>34</v>
      </c>
      <c r="C112" s="389" t="s">
        <v>103</v>
      </c>
      <c r="D112" s="395">
        <v>0</v>
      </c>
      <c r="E112" s="395">
        <v>0</v>
      </c>
      <c r="F112" s="396">
        <f t="shared" si="5"/>
        <v>0</v>
      </c>
      <c r="H112" s="368"/>
      <c r="J112" s="392"/>
    </row>
    <row r="113" spans="2:10">
      <c r="B113" s="387">
        <v>35</v>
      </c>
      <c r="C113" s="389" t="s">
        <v>104</v>
      </c>
      <c r="D113" s="395">
        <v>472023.38</v>
      </c>
      <c r="E113" s="395">
        <v>972493</v>
      </c>
      <c r="F113" s="396">
        <f t="shared" si="5"/>
        <v>500469.62</v>
      </c>
      <c r="H113" s="368"/>
      <c r="J113" s="392"/>
    </row>
    <row r="114" spans="2:10">
      <c r="B114" s="387">
        <v>36</v>
      </c>
      <c r="C114" s="389" t="s">
        <v>105</v>
      </c>
      <c r="D114" s="395">
        <v>18554168.27019887</v>
      </c>
      <c r="E114" s="395">
        <v>30906726</v>
      </c>
      <c r="F114" s="396">
        <f t="shared" si="5"/>
        <v>12352557.72980113</v>
      </c>
      <c r="H114" s="368"/>
      <c r="J114" s="392"/>
    </row>
    <row r="115" spans="2:10" ht="15.75">
      <c r="B115" s="387">
        <v>37</v>
      </c>
      <c r="C115" s="397" t="s">
        <v>106</v>
      </c>
      <c r="D115" s="430">
        <f>SUM(D103:D114)</f>
        <v>605573605.48000836</v>
      </c>
      <c r="E115" s="430">
        <f>SUM(E103:E114)</f>
        <v>776979446</v>
      </c>
      <c r="F115" s="403">
        <f>SUM(F103:F114)</f>
        <v>171405840.51999158</v>
      </c>
      <c r="H115" s="368"/>
      <c r="I115" s="399"/>
      <c r="J115" s="392"/>
    </row>
    <row r="116" spans="2:10">
      <c r="B116" s="400"/>
      <c r="C116" s="389"/>
      <c r="D116" s="430"/>
      <c r="E116" s="430"/>
      <c r="F116" s="403"/>
      <c r="H116" s="368"/>
      <c r="J116" s="392"/>
    </row>
    <row r="117" spans="2:10">
      <c r="B117" s="387">
        <v>38</v>
      </c>
      <c r="C117" s="401" t="s">
        <v>107</v>
      </c>
      <c r="D117" s="395"/>
      <c r="E117" s="395"/>
      <c r="F117" s="396"/>
      <c r="H117" s="368"/>
      <c r="J117" s="392"/>
    </row>
    <row r="118" spans="2:10">
      <c r="B118" s="387">
        <v>39</v>
      </c>
      <c r="C118" s="389" t="s">
        <v>108</v>
      </c>
      <c r="D118" s="395">
        <v>0</v>
      </c>
      <c r="E118" s="395">
        <v>0</v>
      </c>
      <c r="F118" s="396">
        <f t="shared" ref="F118:F125" si="6">+E118-D118</f>
        <v>0</v>
      </c>
      <c r="H118" s="368"/>
      <c r="J118" s="392"/>
    </row>
    <row r="119" spans="2:10">
      <c r="B119" s="387">
        <v>40</v>
      </c>
      <c r="C119" s="389" t="s">
        <v>109</v>
      </c>
      <c r="D119" s="395">
        <v>53832418</v>
      </c>
      <c r="E119" s="395">
        <v>133986240</v>
      </c>
      <c r="F119" s="396">
        <f t="shared" si="6"/>
        <v>80153822</v>
      </c>
      <c r="H119" s="368"/>
      <c r="J119" s="392"/>
    </row>
    <row r="120" spans="2:10">
      <c r="B120" s="387">
        <v>41</v>
      </c>
      <c r="C120" s="389" t="s">
        <v>110</v>
      </c>
      <c r="D120" s="395">
        <v>5407719</v>
      </c>
      <c r="E120" s="395">
        <v>4496979</v>
      </c>
      <c r="F120" s="396">
        <f t="shared" si="6"/>
        <v>-910740</v>
      </c>
      <c r="H120" s="368"/>
      <c r="J120" s="392"/>
    </row>
    <row r="121" spans="2:10">
      <c r="B121" s="387">
        <v>42</v>
      </c>
      <c r="C121" s="389" t="s">
        <v>111</v>
      </c>
      <c r="D121" s="395">
        <v>209465797.81</v>
      </c>
      <c r="E121" s="395">
        <v>171452931</v>
      </c>
      <c r="F121" s="396">
        <f t="shared" si="6"/>
        <v>-38012866.810000002</v>
      </c>
      <c r="H121" s="368"/>
      <c r="J121" s="392"/>
    </row>
    <row r="122" spans="2:10">
      <c r="B122" s="387">
        <v>43</v>
      </c>
      <c r="C122" s="389" t="s">
        <v>112</v>
      </c>
      <c r="D122" s="395"/>
      <c r="E122" s="395"/>
      <c r="F122" s="396">
        <f t="shared" si="6"/>
        <v>0</v>
      </c>
      <c r="H122" s="368"/>
      <c r="J122" s="392"/>
    </row>
    <row r="123" spans="2:10">
      <c r="B123" s="387">
        <v>44</v>
      </c>
      <c r="C123" s="389" t="s">
        <v>113</v>
      </c>
      <c r="D123" s="395">
        <v>0</v>
      </c>
      <c r="E123" s="395">
        <v>0</v>
      </c>
      <c r="F123" s="396">
        <f t="shared" si="6"/>
        <v>0</v>
      </c>
      <c r="H123" s="368"/>
      <c r="J123" s="392"/>
    </row>
    <row r="124" spans="2:10">
      <c r="B124" s="387">
        <v>45</v>
      </c>
      <c r="C124" s="389" t="s">
        <v>114</v>
      </c>
      <c r="D124" s="395">
        <v>637271343</v>
      </c>
      <c r="E124" s="395">
        <v>675407203</v>
      </c>
      <c r="F124" s="396">
        <f t="shared" si="6"/>
        <v>38135860</v>
      </c>
      <c r="H124" s="368"/>
      <c r="J124" s="392"/>
    </row>
    <row r="125" spans="2:10">
      <c r="B125" s="387">
        <v>46</v>
      </c>
      <c r="C125" s="389" t="s">
        <v>115</v>
      </c>
      <c r="D125" s="395">
        <v>493677668.52323925</v>
      </c>
      <c r="E125" s="395">
        <v>488408465</v>
      </c>
      <c r="F125" s="396">
        <f t="shared" si="6"/>
        <v>-5269203.523239255</v>
      </c>
      <c r="H125" s="368"/>
      <c r="J125" s="392"/>
    </row>
    <row r="126" spans="2:10" ht="15.75">
      <c r="B126" s="387">
        <v>47</v>
      </c>
      <c r="C126" s="397" t="s">
        <v>116</v>
      </c>
      <c r="D126" s="430">
        <f>SUM(D118:D125)</f>
        <v>1399654946.3332391</v>
      </c>
      <c r="E126" s="430">
        <f>SUM(E118:E125)</f>
        <v>1473751818</v>
      </c>
      <c r="F126" s="430">
        <f>SUM(F118:F125)</f>
        <v>74096871.666760743</v>
      </c>
      <c r="H126" s="368"/>
      <c r="I126" s="399"/>
      <c r="J126" s="392"/>
    </row>
    <row r="127" spans="2:10" ht="15.75">
      <c r="B127" s="400"/>
      <c r="C127" s="397"/>
      <c r="D127" s="430"/>
      <c r="E127" s="430"/>
      <c r="F127" s="403"/>
      <c r="H127" s="368"/>
      <c r="J127" s="392"/>
    </row>
    <row r="128" spans="2:10">
      <c r="B128" s="387">
        <v>48</v>
      </c>
      <c r="C128" s="401" t="s">
        <v>117</v>
      </c>
      <c r="D128" s="395"/>
      <c r="E128" s="395"/>
      <c r="F128" s="396"/>
      <c r="H128" s="368"/>
      <c r="J128" s="392"/>
    </row>
    <row r="129" spans="1:10">
      <c r="B129" s="387">
        <v>49</v>
      </c>
      <c r="C129" s="389" t="s">
        <v>118</v>
      </c>
      <c r="D129" s="395">
        <v>0</v>
      </c>
      <c r="E129" s="395">
        <v>0</v>
      </c>
      <c r="F129" s="396">
        <f>+E129-D129</f>
        <v>0</v>
      </c>
      <c r="H129" s="368"/>
      <c r="J129" s="392"/>
    </row>
    <row r="130" spans="1:10">
      <c r="B130" s="387">
        <v>50</v>
      </c>
      <c r="C130" s="389" t="s">
        <v>119</v>
      </c>
      <c r="D130" s="395">
        <v>39192727</v>
      </c>
      <c r="E130" s="395">
        <f>24321361+12141572</f>
        <v>36462933</v>
      </c>
      <c r="F130" s="396">
        <f>+E130-D130</f>
        <v>-2729794</v>
      </c>
      <c r="H130" s="368"/>
      <c r="J130" s="392"/>
    </row>
    <row r="131" spans="1:10">
      <c r="B131" s="387">
        <v>51</v>
      </c>
      <c r="C131" s="389" t="s">
        <v>120</v>
      </c>
      <c r="D131" s="395">
        <v>0</v>
      </c>
      <c r="E131" s="395">
        <v>0</v>
      </c>
      <c r="F131" s="396">
        <f>+E131-D131</f>
        <v>0</v>
      </c>
      <c r="H131" s="368"/>
      <c r="J131" s="392"/>
    </row>
    <row r="132" spans="1:10">
      <c r="B132" s="387">
        <v>52</v>
      </c>
      <c r="C132" s="389" t="s">
        <v>121</v>
      </c>
      <c r="D132" s="395">
        <v>482005373</v>
      </c>
      <c r="E132" s="395">
        <v>513799505</v>
      </c>
      <c r="F132" s="396">
        <f>+E132-D132</f>
        <v>31794132</v>
      </c>
      <c r="H132" s="368"/>
      <c r="J132" s="392"/>
    </row>
    <row r="133" spans="1:10" ht="15.75">
      <c r="B133" s="387">
        <v>53</v>
      </c>
      <c r="C133" s="397" t="s">
        <v>122</v>
      </c>
      <c r="D133" s="430">
        <f>SUM(D129:D132)</f>
        <v>521198100</v>
      </c>
      <c r="E133" s="430">
        <f>SUM(E129:E132)</f>
        <v>550262438</v>
      </c>
      <c r="F133" s="403">
        <f>SUM(F129:F132)</f>
        <v>29064338</v>
      </c>
      <c r="H133" s="368"/>
      <c r="J133" s="392"/>
    </row>
    <row r="134" spans="1:10">
      <c r="B134" s="400"/>
      <c r="C134" s="389"/>
      <c r="D134" s="430"/>
      <c r="E134" s="430"/>
      <c r="F134" s="404"/>
      <c r="H134" s="368"/>
      <c r="J134" s="392"/>
    </row>
    <row r="135" spans="1:10" ht="16.5" thickBot="1">
      <c r="B135" s="387">
        <v>54</v>
      </c>
      <c r="C135" s="397" t="s">
        <v>123</v>
      </c>
      <c r="D135" s="430">
        <f>+D91+D100+D115+D126+D133</f>
        <v>4781639716.3364868</v>
      </c>
      <c r="E135" s="430">
        <f>+E91+E100+E115+E126+E133</f>
        <v>5062425015</v>
      </c>
      <c r="F135" s="407">
        <f>+F91+F100+F115+F126+F133</f>
        <v>280785298.66351306</v>
      </c>
      <c r="H135" s="368"/>
      <c r="J135" s="392"/>
    </row>
    <row r="136" spans="1:10" ht="16.5" thickTop="1" thickBot="1">
      <c r="B136" s="410" t="s">
        <v>65</v>
      </c>
      <c r="C136" s="361"/>
      <c r="D136" s="432"/>
      <c r="E136" s="432"/>
      <c r="F136" s="413" t="s">
        <v>66</v>
      </c>
      <c r="H136" s="368"/>
      <c r="J136" s="392"/>
    </row>
    <row r="137" spans="1:10" ht="16.5" thickTop="1">
      <c r="B137" s="414" t="s">
        <v>66</v>
      </c>
      <c r="C137" s="418"/>
      <c r="D137" s="433"/>
      <c r="E137" s="416" t="s">
        <v>124</v>
      </c>
      <c r="F137" s="417" t="s">
        <v>68</v>
      </c>
      <c r="G137" s="418"/>
      <c r="H137"/>
      <c r="J137" s="392"/>
    </row>
    <row r="138" spans="1:10" ht="15.75">
      <c r="A138"/>
      <c r="B138"/>
      <c r="C138" s="434" t="s">
        <v>125</v>
      </c>
      <c r="D138" s="435">
        <f>D63-D135</f>
        <v>0</v>
      </c>
      <c r="E138" s="435">
        <f>E63-E135</f>
        <v>0</v>
      </c>
      <c r="F138" s="435">
        <f>F63-F135</f>
        <v>0</v>
      </c>
      <c r="G138"/>
      <c r="H138"/>
      <c r="J138" s="392"/>
    </row>
    <row r="139" spans="1:10">
      <c r="D139" s="393"/>
      <c r="E139" s="393"/>
      <c r="F139" s="394"/>
      <c r="J139" s="392"/>
    </row>
    <row r="140" spans="1:10">
      <c r="D140" s="402"/>
      <c r="E140" s="402"/>
      <c r="F140" s="436"/>
      <c r="J140" s="392"/>
    </row>
    <row r="141" spans="1:10">
      <c r="D141" s="402"/>
      <c r="E141" s="402"/>
      <c r="F141" s="436"/>
      <c r="J141" s="392"/>
    </row>
    <row r="142" spans="1:10">
      <c r="D142" s="393"/>
      <c r="E142" s="393"/>
      <c r="F142" s="394"/>
      <c r="J142" s="392"/>
    </row>
    <row r="143" spans="1:10">
      <c r="J143" s="392"/>
    </row>
    <row r="144" spans="1:10">
      <c r="J144" s="392"/>
    </row>
    <row r="145" spans="10:10">
      <c r="J145" s="392"/>
    </row>
    <row r="146" spans="10:10">
      <c r="J146" s="392"/>
    </row>
    <row r="147" spans="10:10">
      <c r="J147" s="392"/>
    </row>
    <row r="148" spans="10:10">
      <c r="J148" s="392"/>
    </row>
    <row r="149" spans="10:10">
      <c r="J149" s="392"/>
    </row>
    <row r="150" spans="10:10">
      <c r="J150" s="392"/>
    </row>
    <row r="151" spans="10:10">
      <c r="J151" s="392"/>
    </row>
    <row r="152" spans="10:10">
      <c r="J152" s="392"/>
    </row>
    <row r="153" spans="10:10">
      <c r="J153" s="392"/>
    </row>
  </sheetData>
  <printOptions horizontalCentered="1"/>
  <pageMargins left="0.5" right="0.5" top="0.5" bottom="0.5" header="0.5" footer="0.5"/>
  <pageSetup scale="65" fitToHeight="2" orientation="portrait" r:id="rId1"/>
  <headerFooter alignWithMargins="0"/>
  <rowBreaks count="1" manualBreakCount="1">
    <brk id="65" max="7" man="1"/>
  </rowBreaks>
</worksheet>
</file>

<file path=xl/worksheets/sheet3.xml><?xml version="1.0" encoding="utf-8"?>
<worksheet xmlns="http://schemas.openxmlformats.org/spreadsheetml/2006/main" xmlns:r="http://schemas.openxmlformats.org/officeDocument/2006/relationships">
  <sheetPr>
    <tabColor rgb="FF00B050"/>
    <pageSetUpPr fitToPage="1"/>
  </sheetPr>
  <dimension ref="A1:AD175"/>
  <sheetViews>
    <sheetView tabSelected="1" showOutlineSymbols="0" view="pageBreakPreview" zoomScale="80" zoomScaleNormal="80" zoomScaleSheetLayoutView="80" workbookViewId="0">
      <selection activeCell="H19" sqref="H19"/>
    </sheetView>
  </sheetViews>
  <sheetFormatPr defaultColWidth="8.6640625" defaultRowHeight="12.75"/>
  <cols>
    <col min="1" max="1" width="4.6640625" style="441" customWidth="1"/>
    <col min="2" max="2" width="42.33203125" style="441" customWidth="1"/>
    <col min="3" max="3" width="15.6640625" style="441" customWidth="1"/>
    <col min="4" max="4" width="15.6640625" style="441" hidden="1" customWidth="1"/>
    <col min="5" max="5" width="3.6640625" style="441" customWidth="1"/>
    <col min="6" max="6" width="13.6640625" style="441" customWidth="1"/>
    <col min="7" max="7" width="3.33203125" style="441" customWidth="1"/>
    <col min="8" max="8" width="15.6640625" style="441" customWidth="1"/>
    <col min="9" max="9" width="3.6640625" style="441" customWidth="1"/>
    <col min="10" max="10" width="12.6640625" style="441" customWidth="1"/>
    <col min="11" max="11" width="12.33203125" style="441" customWidth="1"/>
    <col min="12" max="12" width="14.5546875" style="441" bestFit="1" customWidth="1"/>
    <col min="13" max="13" width="7.6640625" style="441" customWidth="1"/>
    <col min="14" max="21" width="8.6640625" style="441" customWidth="1"/>
    <col min="22" max="23" width="15.6640625" style="441" customWidth="1"/>
    <col min="24" max="27" width="8.6640625" style="441" customWidth="1"/>
    <col min="28" max="30" width="15.6640625" style="441" customWidth="1"/>
    <col min="31" max="16384" width="8.6640625" style="441"/>
  </cols>
  <sheetData>
    <row r="1" spans="1:30">
      <c r="A1" s="437" t="s">
        <v>515</v>
      </c>
      <c r="B1" s="438"/>
      <c r="C1" s="438"/>
      <c r="D1" s="438"/>
      <c r="E1" s="438"/>
      <c r="F1" s="438"/>
      <c r="G1" s="438"/>
      <c r="H1" s="438"/>
      <c r="I1" s="438"/>
      <c r="J1" s="439"/>
      <c r="K1" s="439" t="str">
        <f ca="1">'001002'!E1</f>
        <v xml:space="preserve">Quarter Ended </v>
      </c>
      <c r="L1" s="440">
        <f ca="1">'001002'!F1</f>
        <v>41455</v>
      </c>
      <c r="M1" s="438"/>
      <c r="U1" s="441" t="s">
        <v>126</v>
      </c>
      <c r="AB1" s="441" t="s">
        <v>127</v>
      </c>
    </row>
    <row r="2" spans="1:30">
      <c r="A2" s="442"/>
      <c r="B2" s="442"/>
      <c r="C2" s="442"/>
      <c r="D2" s="442"/>
      <c r="E2" s="442"/>
      <c r="F2" s="442"/>
      <c r="G2" s="442"/>
      <c r="H2" s="442"/>
      <c r="I2" s="442"/>
      <c r="J2" s="442"/>
      <c r="K2" s="442"/>
      <c r="L2" s="442"/>
      <c r="M2" s="443"/>
    </row>
    <row r="3" spans="1:30">
      <c r="A3" s="438"/>
      <c r="B3" s="438"/>
      <c r="C3" s="438"/>
      <c r="D3" s="438"/>
      <c r="E3" s="438" t="s">
        <v>66</v>
      </c>
      <c r="F3" s="438" t="s">
        <v>128</v>
      </c>
      <c r="G3" s="438"/>
      <c r="H3" s="438"/>
      <c r="I3" s="438"/>
      <c r="J3" s="438"/>
      <c r="K3" s="438"/>
      <c r="L3" s="444" t="s">
        <v>129</v>
      </c>
      <c r="M3" s="438"/>
      <c r="AB3" s="441" t="s">
        <v>130</v>
      </c>
      <c r="AC3" s="445">
        <v>200224873</v>
      </c>
      <c r="AD3" s="445">
        <f ca="1">LINE2P7</f>
        <v>288600106</v>
      </c>
    </row>
    <row r="4" spans="1:30">
      <c r="A4" s="442"/>
      <c r="B4" s="442"/>
      <c r="C4" s="442"/>
      <c r="D4" s="442"/>
      <c r="E4" s="442"/>
      <c r="F4" s="442"/>
      <c r="G4" s="442"/>
      <c r="H4" s="442"/>
      <c r="I4" s="442"/>
      <c r="J4" s="442"/>
      <c r="K4" s="442"/>
      <c r="L4" s="442"/>
      <c r="M4" s="443"/>
      <c r="U4" s="441" t="s">
        <v>131</v>
      </c>
      <c r="V4" s="441" t="s">
        <v>132</v>
      </c>
      <c r="AB4" s="441" t="s">
        <v>133</v>
      </c>
      <c r="AC4" s="445">
        <v>-4551009</v>
      </c>
      <c r="AD4" s="445">
        <f ca="1">LINE14P7</f>
        <v>1913930</v>
      </c>
    </row>
    <row r="5" spans="1:30">
      <c r="F5" s="441" t="s">
        <v>134</v>
      </c>
      <c r="U5" s="441" t="s">
        <v>135</v>
      </c>
      <c r="V5" s="441" t="s">
        <v>135</v>
      </c>
      <c r="AB5" s="441" t="s">
        <v>136</v>
      </c>
      <c r="AC5" s="445">
        <v>3167784</v>
      </c>
      <c r="AD5" s="445">
        <f ca="1">LINE28P7</f>
        <v>2204415</v>
      </c>
    </row>
    <row r="6" spans="1:30">
      <c r="U6" s="441" t="s">
        <v>137</v>
      </c>
      <c r="V6" s="441" t="s">
        <v>138</v>
      </c>
      <c r="AB6" s="441" t="s">
        <v>139</v>
      </c>
      <c r="AC6" s="445">
        <v>345818</v>
      </c>
      <c r="AD6" s="445">
        <f ca="1">LINE30P7</f>
        <v>648395</v>
      </c>
    </row>
    <row r="7" spans="1:30">
      <c r="A7" s="441" t="s">
        <v>9</v>
      </c>
      <c r="C7" s="446" t="s">
        <v>140</v>
      </c>
      <c r="D7" s="446"/>
      <c r="F7" s="446" t="s">
        <v>141</v>
      </c>
      <c r="H7" s="446" t="s">
        <v>142</v>
      </c>
      <c r="J7" s="441" t="s">
        <v>143</v>
      </c>
      <c r="U7" s="441" t="s">
        <v>126</v>
      </c>
      <c r="V7" s="441" t="s">
        <v>144</v>
      </c>
      <c r="AB7" s="441" t="s">
        <v>145</v>
      </c>
      <c r="AC7" s="445">
        <v>1184675</v>
      </c>
      <c r="AD7" s="445">
        <f ca="1">LINE41P7</f>
        <v>-227685</v>
      </c>
    </row>
    <row r="8" spans="1:30">
      <c r="A8" s="438" t="s">
        <v>146</v>
      </c>
      <c r="B8" s="438"/>
      <c r="C8" s="438" t="s">
        <v>147</v>
      </c>
      <c r="D8" s="438"/>
      <c r="E8" s="438"/>
      <c r="F8" s="438" t="s">
        <v>148</v>
      </c>
      <c r="G8" s="438"/>
      <c r="H8" s="438" t="s">
        <v>149</v>
      </c>
      <c r="I8" s="438"/>
      <c r="J8" s="438" t="s">
        <v>150</v>
      </c>
      <c r="K8" s="438"/>
      <c r="L8" s="438"/>
      <c r="M8" s="438"/>
      <c r="V8" s="441" t="s">
        <v>151</v>
      </c>
      <c r="AB8" s="441" t="s">
        <v>152</v>
      </c>
      <c r="AC8" s="445">
        <v>-6767384</v>
      </c>
      <c r="AD8" s="445">
        <f ca="1">LINE57P7</f>
        <v>5151005</v>
      </c>
    </row>
    <row r="9" spans="1:30">
      <c r="A9" s="447"/>
      <c r="B9" s="447"/>
      <c r="C9" s="447"/>
      <c r="D9" s="447"/>
      <c r="E9" s="447"/>
      <c r="F9" s="447"/>
      <c r="G9" s="447"/>
      <c r="H9" s="447"/>
      <c r="I9" s="447"/>
      <c r="J9" s="447"/>
      <c r="K9" s="447"/>
      <c r="L9" s="447"/>
    </row>
    <row r="10" spans="1:30">
      <c r="A10" s="441">
        <v>1</v>
      </c>
      <c r="B10" s="446" t="s">
        <v>153</v>
      </c>
      <c r="K10" s="441" t="s">
        <v>154</v>
      </c>
    </row>
    <row r="11" spans="1:30">
      <c r="A11" s="441">
        <v>2</v>
      </c>
      <c r="B11" s="448" t="s">
        <v>155</v>
      </c>
      <c r="C11" s="449">
        <v>288600106</v>
      </c>
      <c r="D11" s="450">
        <v>284194015.56999999</v>
      </c>
      <c r="E11" s="450"/>
      <c r="F11" s="451"/>
      <c r="G11" s="450"/>
      <c r="H11" s="452">
        <f>C11</f>
        <v>288600106</v>
      </c>
      <c r="K11" s="441" t="s">
        <v>156</v>
      </c>
    </row>
    <row r="12" spans="1:30">
      <c r="A12" s="441">
        <v>3</v>
      </c>
      <c r="B12" s="448" t="s">
        <v>157</v>
      </c>
      <c r="C12" s="450"/>
      <c r="D12" s="450"/>
      <c r="E12" s="450"/>
      <c r="F12" s="451"/>
      <c r="G12" s="450"/>
      <c r="H12" s="450"/>
      <c r="K12" s="441" t="s">
        <v>158</v>
      </c>
    </row>
    <row r="13" spans="1:30">
      <c r="A13" s="441">
        <v>4</v>
      </c>
      <c r="B13" s="441" t="s">
        <v>159</v>
      </c>
      <c r="C13" s="453">
        <v>178960145</v>
      </c>
      <c r="D13" s="454">
        <f>164863555.12+54563042.65+2044226.34</f>
        <v>221470824.11000001</v>
      </c>
      <c r="E13" s="450"/>
      <c r="F13" s="451"/>
      <c r="G13" s="450"/>
      <c r="H13" s="455">
        <f t="shared" ref="H13:H26" si="0">C13</f>
        <v>178960145</v>
      </c>
      <c r="K13" s="441" t="s">
        <v>160</v>
      </c>
    </row>
    <row r="14" spans="1:30">
      <c r="A14" s="441">
        <v>5</v>
      </c>
      <c r="B14" s="441" t="s">
        <v>161</v>
      </c>
      <c r="C14" s="450">
        <v>11624825</v>
      </c>
      <c r="D14" s="450">
        <v>15303301.1</v>
      </c>
      <c r="E14" s="450"/>
      <c r="F14" s="451"/>
      <c r="G14" s="450"/>
      <c r="H14" s="455">
        <f t="shared" si="0"/>
        <v>11624825</v>
      </c>
      <c r="K14" s="441" t="s">
        <v>162</v>
      </c>
    </row>
    <row r="15" spans="1:30">
      <c r="A15" s="441">
        <v>6</v>
      </c>
      <c r="B15" s="441" t="s">
        <v>163</v>
      </c>
      <c r="C15" s="456">
        <v>0</v>
      </c>
      <c r="D15" s="456" t="s">
        <v>164</v>
      </c>
      <c r="E15" s="450"/>
      <c r="F15" s="451"/>
      <c r="G15" s="450"/>
      <c r="H15" s="457">
        <f t="shared" si="0"/>
        <v>0</v>
      </c>
      <c r="K15" s="441" t="s">
        <v>165</v>
      </c>
    </row>
    <row r="16" spans="1:30">
      <c r="A16" s="441">
        <v>7</v>
      </c>
      <c r="B16" s="441" t="s">
        <v>166</v>
      </c>
      <c r="C16" s="450">
        <v>20136015</v>
      </c>
      <c r="D16" s="450">
        <v>17276021.629999999</v>
      </c>
      <c r="E16" s="450"/>
      <c r="F16" s="451"/>
      <c r="G16" s="450"/>
      <c r="H16" s="455">
        <f t="shared" si="0"/>
        <v>20136015</v>
      </c>
      <c r="K16" s="441" t="s">
        <v>167</v>
      </c>
    </row>
    <row r="17" spans="1:22">
      <c r="A17" s="441">
        <v>8</v>
      </c>
      <c r="B17" s="441" t="s">
        <v>168</v>
      </c>
      <c r="C17" s="450">
        <v>52454</v>
      </c>
      <c r="D17" s="450">
        <v>14216.91</v>
      </c>
      <c r="E17" s="450"/>
      <c r="F17" s="451"/>
      <c r="G17" s="450"/>
      <c r="H17" s="455">
        <f t="shared" si="0"/>
        <v>52454</v>
      </c>
    </row>
    <row r="18" spans="1:22">
      <c r="A18" s="441">
        <v>9</v>
      </c>
      <c r="B18" s="441" t="s">
        <v>169</v>
      </c>
      <c r="C18" s="450">
        <v>504513</v>
      </c>
      <c r="D18" s="450">
        <v>1518666.38</v>
      </c>
      <c r="E18" s="450"/>
      <c r="F18" s="451"/>
      <c r="G18" s="450"/>
      <c r="H18" s="455">
        <f t="shared" si="0"/>
        <v>504513</v>
      </c>
      <c r="K18" s="441" t="s">
        <v>170</v>
      </c>
    </row>
    <row r="19" spans="1:22">
      <c r="A19" s="441">
        <v>10</v>
      </c>
      <c r="B19" s="441" t="s">
        <v>171</v>
      </c>
      <c r="C19" s="456">
        <v>0</v>
      </c>
      <c r="D19" s="456" t="s">
        <v>164</v>
      </c>
      <c r="E19" s="456"/>
      <c r="F19" s="451"/>
      <c r="G19" s="456"/>
      <c r="H19" s="457">
        <f t="shared" si="0"/>
        <v>0</v>
      </c>
      <c r="K19" s="441" t="s">
        <v>160</v>
      </c>
    </row>
    <row r="20" spans="1:22">
      <c r="A20" s="441">
        <v>11</v>
      </c>
      <c r="B20" s="441" t="s">
        <v>172</v>
      </c>
      <c r="C20" s="456">
        <v>0</v>
      </c>
      <c r="D20" s="456" t="s">
        <v>164</v>
      </c>
      <c r="E20" s="456"/>
      <c r="F20" s="451"/>
      <c r="G20" s="456"/>
      <c r="H20" s="457">
        <f t="shared" si="0"/>
        <v>0</v>
      </c>
      <c r="K20" s="441" t="s">
        <v>162</v>
      </c>
    </row>
    <row r="21" spans="1:22">
      <c r="A21" s="441">
        <v>12</v>
      </c>
      <c r="B21" s="441" t="s">
        <v>173</v>
      </c>
      <c r="C21" s="456">
        <v>0</v>
      </c>
      <c r="D21" s="456" t="s">
        <v>164</v>
      </c>
      <c r="E21" s="456"/>
      <c r="F21" s="451"/>
      <c r="G21" s="456"/>
      <c r="H21" s="457">
        <f t="shared" si="0"/>
        <v>0</v>
      </c>
      <c r="K21" s="441" t="s">
        <v>165</v>
      </c>
    </row>
    <row r="22" spans="1:22">
      <c r="A22" s="441">
        <v>13</v>
      </c>
      <c r="B22" s="441" t="s">
        <v>174</v>
      </c>
      <c r="C22" s="450">
        <v>9716166</v>
      </c>
      <c r="D22" s="450">
        <v>2473998</v>
      </c>
      <c r="E22" s="450"/>
      <c r="F22" s="451"/>
      <c r="G22" s="450"/>
      <c r="H22" s="455">
        <f t="shared" si="0"/>
        <v>9716166</v>
      </c>
    </row>
    <row r="23" spans="1:22">
      <c r="A23" s="441">
        <v>14</v>
      </c>
      <c r="B23" s="441" t="s">
        <v>175</v>
      </c>
      <c r="C23" s="450">
        <v>49489957</v>
      </c>
      <c r="D23" s="450">
        <v>22960532.27</v>
      </c>
      <c r="E23" s="450"/>
      <c r="F23" s="451"/>
      <c r="G23" s="450"/>
      <c r="H23" s="455">
        <f t="shared" si="0"/>
        <v>49489957</v>
      </c>
      <c r="K23" s="441" t="s">
        <v>176</v>
      </c>
    </row>
    <row r="24" spans="1:22">
      <c r="A24" s="441">
        <v>15</v>
      </c>
      <c r="B24" s="441" t="s">
        <v>177</v>
      </c>
      <c r="C24" s="453">
        <v>1913930</v>
      </c>
      <c r="D24" s="454">
        <f>-27704608.12+30925785</f>
        <v>3221176.879999999</v>
      </c>
      <c r="E24" s="450"/>
      <c r="F24" s="451"/>
      <c r="G24" s="450"/>
      <c r="H24" s="455">
        <f t="shared" si="0"/>
        <v>1913930</v>
      </c>
    </row>
    <row r="25" spans="1:22">
      <c r="A25" s="441">
        <v>16</v>
      </c>
      <c r="B25" s="441" t="s">
        <v>178</v>
      </c>
      <c r="C25" s="456">
        <v>0</v>
      </c>
      <c r="D25" s="456">
        <v>0</v>
      </c>
      <c r="E25" s="456"/>
      <c r="F25" s="451"/>
      <c r="G25" s="456"/>
      <c r="H25" s="457">
        <f t="shared" si="0"/>
        <v>0</v>
      </c>
    </row>
    <row r="26" spans="1:22">
      <c r="A26" s="441">
        <v>17</v>
      </c>
      <c r="B26" s="441" t="s">
        <v>179</v>
      </c>
      <c r="C26" s="456">
        <v>0</v>
      </c>
      <c r="D26" s="456" t="s">
        <v>164</v>
      </c>
      <c r="E26" s="456"/>
      <c r="F26" s="451"/>
      <c r="G26" s="456"/>
      <c r="H26" s="457">
        <f t="shared" si="0"/>
        <v>0</v>
      </c>
    </row>
    <row r="27" spans="1:22">
      <c r="C27" s="450"/>
      <c r="D27" s="450"/>
      <c r="E27" s="450"/>
      <c r="F27" s="451"/>
      <c r="G27" s="450"/>
      <c r="H27" s="450"/>
    </row>
    <row r="28" spans="1:22">
      <c r="A28" s="441">
        <v>18</v>
      </c>
      <c r="B28" s="441" t="s">
        <v>180</v>
      </c>
      <c r="C28" s="458">
        <f>SUM(C13:C26)</f>
        <v>272398005</v>
      </c>
      <c r="D28" s="458">
        <f>SUM(D13:D26)</f>
        <v>284238737.27999997</v>
      </c>
      <c r="E28" s="450"/>
      <c r="F28" s="451"/>
      <c r="G28" s="450"/>
      <c r="H28" s="458">
        <f>SUM(H13:H26)</f>
        <v>272398005</v>
      </c>
      <c r="V28" s="459"/>
    </row>
    <row r="29" spans="1:22">
      <c r="C29" s="450"/>
      <c r="D29" s="450"/>
      <c r="E29" s="450"/>
      <c r="F29" s="451"/>
      <c r="G29" s="450"/>
      <c r="H29" s="450"/>
      <c r="V29" s="459"/>
    </row>
    <row r="30" spans="1:22">
      <c r="A30" s="441">
        <v>19</v>
      </c>
      <c r="B30" s="441" t="s">
        <v>181</v>
      </c>
      <c r="C30" s="450">
        <f>C11-C28</f>
        <v>16202101</v>
      </c>
      <c r="D30" s="450">
        <f>D11-D28</f>
        <v>-44721.709999978542</v>
      </c>
      <c r="E30" s="450"/>
      <c r="F30" s="451"/>
      <c r="G30" s="450"/>
      <c r="H30" s="450">
        <f>H11-H28</f>
        <v>16202101</v>
      </c>
      <c r="V30" s="459"/>
    </row>
    <row r="31" spans="1:22">
      <c r="A31" s="441">
        <v>20</v>
      </c>
      <c r="B31" s="441" t="s">
        <v>182</v>
      </c>
      <c r="C31" s="456">
        <v>0</v>
      </c>
      <c r="D31" s="456" t="s">
        <v>164</v>
      </c>
      <c r="E31" s="456"/>
      <c r="F31" s="451"/>
      <c r="G31" s="456"/>
      <c r="H31" s="457">
        <f>C31</f>
        <v>0</v>
      </c>
      <c r="V31" s="459"/>
    </row>
    <row r="32" spans="1:22">
      <c r="A32" s="441">
        <v>21</v>
      </c>
      <c r="B32" s="441" t="s">
        <v>183</v>
      </c>
      <c r="C32" s="456">
        <v>0</v>
      </c>
      <c r="D32" s="456" t="s">
        <v>164</v>
      </c>
      <c r="E32" s="456"/>
      <c r="F32" s="451"/>
      <c r="G32" s="456"/>
      <c r="H32" s="457">
        <f>C32</f>
        <v>0</v>
      </c>
      <c r="V32" s="459"/>
    </row>
    <row r="33" spans="1:28">
      <c r="A33" s="441">
        <v>22</v>
      </c>
      <c r="B33" s="441" t="s">
        <v>184</v>
      </c>
      <c r="C33" s="450">
        <v>0</v>
      </c>
      <c r="D33" s="450">
        <v>-550000</v>
      </c>
      <c r="E33" s="450"/>
      <c r="F33" s="451"/>
      <c r="G33" s="450"/>
      <c r="H33" s="455">
        <f>C33</f>
        <v>0</v>
      </c>
      <c r="V33" s="459"/>
      <c r="AB33" s="441" t="s">
        <v>66</v>
      </c>
    </row>
    <row r="34" spans="1:28">
      <c r="C34" s="450"/>
      <c r="D34" s="450"/>
      <c r="E34" s="450"/>
      <c r="F34" s="451"/>
      <c r="G34" s="450"/>
      <c r="H34" s="450"/>
      <c r="V34" s="459"/>
    </row>
    <row r="35" spans="1:28">
      <c r="A35" s="441">
        <v>23</v>
      </c>
      <c r="B35" s="441" t="s">
        <v>185</v>
      </c>
      <c r="C35" s="460">
        <f>SUM(C30:C33)</f>
        <v>16202101</v>
      </c>
      <c r="D35" s="460">
        <f>SUM(D30:D33)</f>
        <v>-594721.70999997854</v>
      </c>
      <c r="E35" s="450" t="s">
        <v>186</v>
      </c>
      <c r="F35" s="451"/>
      <c r="G35" s="450"/>
      <c r="H35" s="458">
        <f>SUM(H30:H33)</f>
        <v>16202101</v>
      </c>
      <c r="V35" s="459"/>
    </row>
    <row r="36" spans="1:28">
      <c r="C36" s="450"/>
      <c r="D36" s="450"/>
      <c r="E36" s="450"/>
      <c r="F36" s="451"/>
      <c r="G36" s="450"/>
      <c r="H36" s="450"/>
      <c r="V36" s="459"/>
    </row>
    <row r="37" spans="1:28">
      <c r="A37" s="441">
        <v>24</v>
      </c>
      <c r="B37" s="441" t="s">
        <v>187</v>
      </c>
      <c r="C37" s="450"/>
      <c r="D37" s="450"/>
      <c r="E37" s="450"/>
      <c r="F37" s="451"/>
      <c r="G37" s="450"/>
      <c r="H37" s="450"/>
      <c r="V37" s="459"/>
    </row>
    <row r="38" spans="1:28">
      <c r="A38" s="441">
        <v>25</v>
      </c>
      <c r="B38" s="441" t="s">
        <v>188</v>
      </c>
      <c r="C38" s="450"/>
      <c r="D38" s="450"/>
      <c r="E38" s="450"/>
      <c r="F38" s="451"/>
      <c r="G38" s="450"/>
      <c r="H38" s="450"/>
      <c r="V38" s="459"/>
    </row>
    <row r="39" spans="1:28">
      <c r="A39" s="441">
        <v>26</v>
      </c>
      <c r="B39" s="441" t="s">
        <v>189</v>
      </c>
      <c r="C39" s="456">
        <v>0</v>
      </c>
      <c r="D39" s="456">
        <v>0</v>
      </c>
      <c r="E39" s="450"/>
      <c r="F39" s="451"/>
      <c r="G39" s="450"/>
      <c r="H39" s="457">
        <f t="shared" ref="H39:H46" si="1">C39</f>
        <v>0</v>
      </c>
      <c r="L39" s="461"/>
      <c r="V39" s="459"/>
    </row>
    <row r="40" spans="1:28">
      <c r="A40" s="441">
        <v>27</v>
      </c>
      <c r="B40" s="441" t="s">
        <v>190</v>
      </c>
      <c r="C40" s="450">
        <v>19569</v>
      </c>
      <c r="D40" s="450">
        <v>-861.42</v>
      </c>
      <c r="E40" s="450"/>
      <c r="F40" s="451"/>
      <c r="G40" s="450"/>
      <c r="H40" s="455">
        <f t="shared" si="1"/>
        <v>19569</v>
      </c>
      <c r="V40" s="459"/>
    </row>
    <row r="41" spans="1:28">
      <c r="A41" s="441">
        <v>28</v>
      </c>
      <c r="B41" s="441" t="s">
        <v>191</v>
      </c>
      <c r="C41" s="456">
        <v>0</v>
      </c>
      <c r="D41" s="456" t="s">
        <v>164</v>
      </c>
      <c r="E41" s="450"/>
      <c r="F41" s="451"/>
      <c r="G41" s="450"/>
      <c r="H41" s="457">
        <f t="shared" si="1"/>
        <v>0</v>
      </c>
      <c r="V41" s="459"/>
    </row>
    <row r="42" spans="1:28">
      <c r="A42" s="441">
        <v>29</v>
      </c>
      <c r="B42" s="441" t="s">
        <v>192</v>
      </c>
      <c r="C42" s="450">
        <v>2204415</v>
      </c>
      <c r="D42" s="450">
        <v>3640204.2</v>
      </c>
      <c r="E42" s="450"/>
      <c r="F42" s="451"/>
      <c r="G42" s="450"/>
      <c r="H42" s="455">
        <f t="shared" si="1"/>
        <v>2204415</v>
      </c>
      <c r="V42" s="459"/>
    </row>
    <row r="43" spans="1:28">
      <c r="A43" s="441">
        <v>30</v>
      </c>
      <c r="B43" s="441" t="s">
        <v>193</v>
      </c>
      <c r="C43" s="450">
        <v>999288</v>
      </c>
      <c r="D43" s="450">
        <f>3247584.05+49968.44</f>
        <v>3297552.4899999998</v>
      </c>
      <c r="E43" s="450"/>
      <c r="F43" s="451"/>
      <c r="G43" s="450"/>
      <c r="H43" s="455">
        <f t="shared" si="1"/>
        <v>999288</v>
      </c>
      <c r="V43" s="459"/>
    </row>
    <row r="44" spans="1:28">
      <c r="A44" s="441">
        <v>31</v>
      </c>
      <c r="B44" s="441" t="s">
        <v>194</v>
      </c>
      <c r="C44" s="450">
        <v>648395</v>
      </c>
      <c r="D44" s="450">
        <f>694957.07+298183.2</f>
        <v>993140.27</v>
      </c>
      <c r="E44" s="450"/>
      <c r="F44" s="451"/>
      <c r="G44" s="450"/>
      <c r="H44" s="455">
        <f t="shared" si="1"/>
        <v>648395</v>
      </c>
      <c r="V44" s="459"/>
    </row>
    <row r="45" spans="1:28">
      <c r="A45" s="441">
        <v>32</v>
      </c>
      <c r="B45" s="441" t="s">
        <v>195</v>
      </c>
      <c r="C45" s="450">
        <v>0</v>
      </c>
      <c r="D45" s="450">
        <v>0</v>
      </c>
      <c r="E45" s="450"/>
      <c r="F45" s="451"/>
      <c r="G45" s="450"/>
      <c r="H45" s="455">
        <f t="shared" si="1"/>
        <v>0</v>
      </c>
      <c r="V45" s="459"/>
    </row>
    <row r="46" spans="1:28">
      <c r="A46" s="441">
        <v>33</v>
      </c>
      <c r="B46" s="441" t="s">
        <v>196</v>
      </c>
      <c r="C46" s="456">
        <v>0</v>
      </c>
      <c r="D46" s="456" t="s">
        <v>164</v>
      </c>
      <c r="E46" s="450"/>
      <c r="F46" s="451"/>
      <c r="G46" s="450"/>
      <c r="H46" s="457">
        <f t="shared" si="1"/>
        <v>0</v>
      </c>
      <c r="V46" s="459"/>
    </row>
    <row r="47" spans="1:28">
      <c r="C47" s="450"/>
      <c r="D47" s="450"/>
      <c r="E47" s="450"/>
      <c r="F47" s="451"/>
      <c r="G47" s="450"/>
      <c r="H47" s="450"/>
      <c r="V47" s="459"/>
    </row>
    <row r="48" spans="1:28">
      <c r="A48" s="441">
        <v>34</v>
      </c>
      <c r="B48" s="441" t="s">
        <v>197</v>
      </c>
      <c r="C48" s="458">
        <f>SUM(C39:C46)</f>
        <v>3871667</v>
      </c>
      <c r="D48" s="458">
        <f>SUM(D39:D46)</f>
        <v>7930035.5399999991</v>
      </c>
      <c r="E48" s="450"/>
      <c r="F48" s="451"/>
      <c r="G48" s="450"/>
      <c r="H48" s="458">
        <f>SUM(H39:H46)</f>
        <v>3871667</v>
      </c>
      <c r="V48" s="459"/>
    </row>
    <row r="49" spans="1:22">
      <c r="C49" s="450"/>
      <c r="D49" s="450"/>
      <c r="E49" s="450"/>
      <c r="F49" s="451"/>
      <c r="G49" s="450"/>
      <c r="H49" s="450"/>
      <c r="V49" s="459"/>
    </row>
    <row r="50" spans="1:22">
      <c r="A50" s="441">
        <v>35</v>
      </c>
      <c r="B50" s="441" t="s">
        <v>198</v>
      </c>
      <c r="C50" s="450"/>
      <c r="D50" s="450"/>
      <c r="E50" s="450"/>
      <c r="F50" s="451"/>
      <c r="G50" s="450"/>
      <c r="H50" s="450"/>
      <c r="V50" s="459"/>
    </row>
    <row r="51" spans="1:22">
      <c r="A51" s="441">
        <v>36</v>
      </c>
      <c r="B51" s="441" t="s">
        <v>199</v>
      </c>
      <c r="C51" s="456">
        <v>0</v>
      </c>
      <c r="D51" s="456" t="s">
        <v>164</v>
      </c>
      <c r="E51" s="456"/>
      <c r="F51" s="451"/>
      <c r="G51" s="456"/>
      <c r="H51" s="457">
        <f>C51</f>
        <v>0</v>
      </c>
      <c r="V51" s="459"/>
    </row>
    <row r="52" spans="1:22">
      <c r="A52" s="441">
        <v>37</v>
      </c>
      <c r="B52" s="441" t="s">
        <v>200</v>
      </c>
      <c r="C52" s="456">
        <v>0</v>
      </c>
      <c r="D52" s="456"/>
      <c r="E52" s="456"/>
      <c r="F52" s="451"/>
      <c r="G52" s="456"/>
      <c r="H52" s="457">
        <f>C52</f>
        <v>0</v>
      </c>
      <c r="V52" s="459"/>
    </row>
    <row r="53" spans="1:22">
      <c r="A53" s="441">
        <v>38</v>
      </c>
      <c r="B53" s="441" t="s">
        <v>201</v>
      </c>
      <c r="C53" s="462">
        <v>1104595</v>
      </c>
      <c r="D53" s="463">
        <f>-218085.96+13188.52+26584.29</f>
        <v>-178313.15</v>
      </c>
      <c r="E53" s="450"/>
      <c r="F53" s="451"/>
      <c r="G53" s="450"/>
      <c r="H53" s="455">
        <f>C53</f>
        <v>1104595</v>
      </c>
      <c r="V53" s="459"/>
    </row>
    <row r="54" spans="1:22">
      <c r="C54" s="450"/>
      <c r="D54" s="450"/>
      <c r="E54" s="450"/>
      <c r="F54" s="451"/>
      <c r="G54" s="450"/>
      <c r="H54" s="450"/>
      <c r="V54" s="459"/>
    </row>
    <row r="55" spans="1:22">
      <c r="A55" s="441">
        <v>39</v>
      </c>
      <c r="B55" s="441" t="s">
        <v>202</v>
      </c>
      <c r="C55" s="458">
        <f>SUM(C51:C53)</f>
        <v>1104595</v>
      </c>
      <c r="D55" s="458">
        <f>SUM(D51:D53)</f>
        <v>-178313.15</v>
      </c>
      <c r="E55" s="450" t="s">
        <v>66</v>
      </c>
      <c r="F55" s="451"/>
      <c r="G55" s="450"/>
      <c r="H55" s="458">
        <f>SUM(H51:H53)</f>
        <v>1104595</v>
      </c>
      <c r="V55" s="459"/>
    </row>
    <row r="56" spans="1:22">
      <c r="C56" s="450"/>
      <c r="D56" s="450"/>
      <c r="E56" s="450"/>
      <c r="F56" s="451"/>
      <c r="G56" s="450"/>
      <c r="H56" s="450"/>
      <c r="V56" s="459"/>
    </row>
    <row r="57" spans="1:22">
      <c r="A57" s="441">
        <v>40</v>
      </c>
      <c r="B57" s="441" t="s">
        <v>203</v>
      </c>
      <c r="C57" s="450"/>
      <c r="D57" s="450"/>
      <c r="E57" s="450"/>
      <c r="F57" s="451"/>
      <c r="G57" s="450"/>
      <c r="H57" s="450"/>
      <c r="V57" s="459"/>
    </row>
    <row r="58" spans="1:22">
      <c r="A58" s="441">
        <v>41</v>
      </c>
      <c r="B58" s="441" t="s">
        <v>204</v>
      </c>
      <c r="C58" s="453">
        <v>208997</v>
      </c>
      <c r="D58" s="450">
        <v>86.13</v>
      </c>
      <c r="E58" s="450"/>
      <c r="F58" s="451"/>
      <c r="G58" s="450"/>
      <c r="H58" s="455">
        <f>C58</f>
        <v>208997</v>
      </c>
      <c r="V58" s="459"/>
    </row>
    <row r="59" spans="1:22">
      <c r="A59" s="441">
        <v>42</v>
      </c>
      <c r="B59" s="441" t="s">
        <v>205</v>
      </c>
      <c r="C59" s="463">
        <v>-227685</v>
      </c>
      <c r="D59" s="463">
        <v>-227684</v>
      </c>
      <c r="E59" s="450"/>
      <c r="F59" s="451"/>
      <c r="G59" s="450"/>
      <c r="H59" s="455">
        <f>C59</f>
        <v>-227685</v>
      </c>
      <c r="V59" s="459"/>
    </row>
    <row r="60" spans="1:22">
      <c r="C60" s="450"/>
      <c r="D60" s="450"/>
      <c r="E60" s="450"/>
      <c r="F60" s="451"/>
      <c r="G60" s="450"/>
      <c r="H60" s="450"/>
      <c r="V60" s="459"/>
    </row>
    <row r="61" spans="1:22">
      <c r="A61" s="441">
        <v>43</v>
      </c>
      <c r="B61" s="441" t="s">
        <v>206</v>
      </c>
      <c r="C61" s="458">
        <f>SUM(C58:C60)</f>
        <v>-18688</v>
      </c>
      <c r="D61" s="458">
        <f>SUM(D58:D60)</f>
        <v>-227597.87</v>
      </c>
      <c r="E61" s="450"/>
      <c r="F61" s="451"/>
      <c r="G61" s="450"/>
      <c r="H61" s="458">
        <f>SUM(H58:H60)</f>
        <v>-18688</v>
      </c>
      <c r="V61" s="459"/>
    </row>
    <row r="62" spans="1:22">
      <c r="C62" s="450"/>
      <c r="D62" s="450"/>
      <c r="E62" s="450"/>
      <c r="F62" s="451"/>
      <c r="G62" s="450"/>
      <c r="H62" s="450"/>
      <c r="V62" s="459"/>
    </row>
    <row r="63" spans="1:22">
      <c r="A63" s="441">
        <v>44</v>
      </c>
      <c r="B63" s="441" t="s">
        <v>207</v>
      </c>
      <c r="C63" s="464">
        <f>C48-C55-C61</f>
        <v>2785760</v>
      </c>
      <c r="D63" s="464">
        <f>D48-D55-D61</f>
        <v>8335946.5599999996</v>
      </c>
      <c r="E63" s="450"/>
      <c r="F63" s="451"/>
      <c r="G63" s="450"/>
      <c r="H63" s="464">
        <f>H48-H55-H61</f>
        <v>2785760</v>
      </c>
      <c r="V63" s="459"/>
    </row>
    <row r="64" spans="1:22">
      <c r="C64" s="450"/>
      <c r="D64" s="450"/>
      <c r="E64" s="450"/>
      <c r="F64" s="451"/>
      <c r="G64" s="450"/>
      <c r="H64" s="450"/>
      <c r="V64" s="459"/>
    </row>
    <row r="65" spans="1:22">
      <c r="A65" s="441">
        <v>45</v>
      </c>
      <c r="B65" s="441" t="s">
        <v>208</v>
      </c>
      <c r="C65" s="450"/>
      <c r="D65" s="450"/>
      <c r="E65" s="450"/>
      <c r="F65" s="451"/>
      <c r="G65" s="450"/>
      <c r="H65" s="450"/>
      <c r="V65" s="459"/>
    </row>
    <row r="66" spans="1:22">
      <c r="A66" s="441">
        <v>46</v>
      </c>
      <c r="B66" s="441" t="s">
        <v>209</v>
      </c>
      <c r="C66" s="450">
        <v>11637758</v>
      </c>
      <c r="D66" s="450">
        <v>13899051.279999999</v>
      </c>
      <c r="E66" s="450"/>
      <c r="F66" s="451"/>
      <c r="G66" s="450"/>
      <c r="H66" s="455">
        <f>C66</f>
        <v>11637758</v>
      </c>
      <c r="V66" s="459"/>
    </row>
    <row r="67" spans="1:22" ht="15">
      <c r="A67" s="441">
        <v>47</v>
      </c>
      <c r="B67" s="441" t="s">
        <v>210</v>
      </c>
      <c r="C67" s="450">
        <v>429157</v>
      </c>
      <c r="D67" s="450">
        <v>452255.25</v>
      </c>
      <c r="E67" s="450"/>
      <c r="F67" s="451"/>
      <c r="G67" s="450"/>
      <c r="H67" s="455">
        <f>C67</f>
        <v>429157</v>
      </c>
      <c r="K67" s="465"/>
      <c r="M67" s="465"/>
      <c r="V67" s="459"/>
    </row>
    <row r="68" spans="1:22">
      <c r="A68" s="441">
        <v>48</v>
      </c>
      <c r="B68" s="441" t="s">
        <v>211</v>
      </c>
      <c r="C68" s="456">
        <v>0</v>
      </c>
      <c r="D68" s="456" t="s">
        <v>164</v>
      </c>
      <c r="E68" s="456"/>
      <c r="F68" s="451"/>
      <c r="G68" s="456"/>
      <c r="H68" s="457">
        <f>C68</f>
        <v>0</v>
      </c>
      <c r="V68" s="459"/>
    </row>
    <row r="69" spans="1:22">
      <c r="A69" s="441">
        <v>49</v>
      </c>
      <c r="B69" s="441" t="s">
        <v>212</v>
      </c>
      <c r="C69" s="463">
        <v>78858</v>
      </c>
      <c r="D69" s="463">
        <f>378937.96-1602326.36</f>
        <v>-1223388.4000000001</v>
      </c>
      <c r="E69" s="450"/>
      <c r="F69" s="451"/>
      <c r="G69" s="450"/>
      <c r="H69" s="455">
        <f>C69</f>
        <v>78858</v>
      </c>
      <c r="V69" s="459"/>
    </row>
    <row r="70" spans="1:22">
      <c r="A70" s="441">
        <v>50</v>
      </c>
      <c r="B70" s="441" t="s">
        <v>213</v>
      </c>
      <c r="C70" s="463">
        <v>1691083</v>
      </c>
      <c r="D70" s="463">
        <v>1800888.07</v>
      </c>
      <c r="E70" s="450"/>
      <c r="F70" s="451"/>
      <c r="G70" s="450"/>
      <c r="H70" s="455">
        <f>C70</f>
        <v>1691083</v>
      </c>
      <c r="V70" s="459"/>
    </row>
    <row r="71" spans="1:22">
      <c r="C71" s="463"/>
      <c r="D71" s="463"/>
      <c r="E71" s="463"/>
      <c r="F71" s="451"/>
      <c r="G71" s="463"/>
      <c r="H71" s="466"/>
      <c r="V71" s="459"/>
    </row>
    <row r="72" spans="1:22">
      <c r="A72" s="441">
        <v>51</v>
      </c>
      <c r="B72" s="441" t="s">
        <v>214</v>
      </c>
      <c r="C72" s="460">
        <f>SUM(C66:C70)</f>
        <v>13836856</v>
      </c>
      <c r="D72" s="460">
        <f>SUM(D66:D70)</f>
        <v>14928806.199999999</v>
      </c>
      <c r="E72" s="450"/>
      <c r="F72" s="451"/>
      <c r="G72" s="450"/>
      <c r="H72" s="458">
        <f>SUM(H66:H70)</f>
        <v>13836856</v>
      </c>
      <c r="V72" s="459"/>
    </row>
    <row r="73" spans="1:22">
      <c r="C73" s="463"/>
      <c r="D73" s="463"/>
      <c r="E73" s="450"/>
      <c r="F73" s="451"/>
      <c r="G73" s="450"/>
      <c r="H73" s="450"/>
      <c r="V73" s="459"/>
    </row>
    <row r="74" spans="1:22">
      <c r="A74" s="441">
        <v>52</v>
      </c>
      <c r="B74" s="441" t="s">
        <v>215</v>
      </c>
      <c r="C74" s="464">
        <f>C35+C63-C72</f>
        <v>5151005</v>
      </c>
      <c r="D74" s="464">
        <f>D35+D63-D72</f>
        <v>-7187581.3499999782</v>
      </c>
      <c r="E74" s="450"/>
      <c r="F74" s="451"/>
      <c r="G74" s="450"/>
      <c r="H74" s="464">
        <f>H35+H63-H72</f>
        <v>5151005</v>
      </c>
      <c r="V74" s="459"/>
    </row>
    <row r="75" spans="1:22">
      <c r="C75" s="450"/>
      <c r="D75" s="450"/>
      <c r="E75" s="450"/>
      <c r="F75" s="451"/>
      <c r="G75" s="450"/>
      <c r="H75" s="450"/>
      <c r="V75" s="459"/>
    </row>
    <row r="76" spans="1:22">
      <c r="A76" s="441">
        <v>53</v>
      </c>
      <c r="B76" s="441" t="s">
        <v>216</v>
      </c>
      <c r="C76" s="450"/>
      <c r="D76" s="450"/>
      <c r="E76" s="450"/>
      <c r="F76" s="451"/>
      <c r="G76" s="450"/>
      <c r="H76" s="450"/>
      <c r="V76" s="459"/>
    </row>
    <row r="77" spans="1:22">
      <c r="A77" s="441">
        <v>54</v>
      </c>
      <c r="B77" s="441" t="s">
        <v>217</v>
      </c>
      <c r="C77" s="456">
        <v>0</v>
      </c>
      <c r="D77" s="456" t="s">
        <v>164</v>
      </c>
      <c r="E77" s="456"/>
      <c r="F77" s="451"/>
      <c r="G77" s="456"/>
      <c r="H77" s="457">
        <f>C77</f>
        <v>0</v>
      </c>
      <c r="V77" s="459"/>
    </row>
    <row r="78" spans="1:22">
      <c r="A78" s="441">
        <v>55</v>
      </c>
      <c r="B78" s="441" t="s">
        <v>218</v>
      </c>
      <c r="C78" s="456">
        <v>0</v>
      </c>
      <c r="D78" s="456" t="s">
        <v>164</v>
      </c>
      <c r="E78" s="456"/>
      <c r="F78" s="451"/>
      <c r="G78" s="456"/>
      <c r="H78" s="457">
        <f>C78</f>
        <v>0</v>
      </c>
      <c r="V78" s="459"/>
    </row>
    <row r="79" spans="1:22">
      <c r="A79" s="441">
        <v>56</v>
      </c>
      <c r="B79" s="441" t="s">
        <v>219</v>
      </c>
      <c r="C79" s="456">
        <v>0</v>
      </c>
      <c r="D79" s="456" t="s">
        <v>164</v>
      </c>
      <c r="E79" s="456"/>
      <c r="F79" s="451"/>
      <c r="G79" s="456"/>
      <c r="H79" s="457">
        <f>C79</f>
        <v>0</v>
      </c>
      <c r="V79" s="459"/>
    </row>
    <row r="80" spans="1:22">
      <c r="A80" s="441">
        <v>57</v>
      </c>
      <c r="B80" s="441" t="s">
        <v>220</v>
      </c>
      <c r="C80" s="467">
        <f>SUM(C77:C79)</f>
        <v>0</v>
      </c>
      <c r="D80" s="456" t="s">
        <v>164</v>
      </c>
      <c r="E80" s="456"/>
      <c r="F80" s="451"/>
      <c r="G80" s="456"/>
      <c r="H80" s="467">
        <f>SUM(H77:H79)</f>
        <v>0</v>
      </c>
      <c r="V80" s="459"/>
    </row>
    <row r="81" spans="1:22">
      <c r="C81" s="456"/>
      <c r="D81" s="456"/>
      <c r="E81" s="456"/>
      <c r="F81" s="451"/>
      <c r="G81" s="456"/>
      <c r="H81" s="456"/>
      <c r="V81" s="459"/>
    </row>
    <row r="82" spans="1:22" ht="13.5" thickBot="1">
      <c r="A82" s="441">
        <v>58</v>
      </c>
      <c r="B82" s="441" t="s">
        <v>221</v>
      </c>
      <c r="C82" s="468">
        <f>C74+C80</f>
        <v>5151005</v>
      </c>
      <c r="D82" s="468">
        <f>SUM(D74:D81)</f>
        <v>-7187581.3499999782</v>
      </c>
      <c r="E82" s="450"/>
      <c r="F82" s="451"/>
      <c r="G82" s="450"/>
      <c r="H82" s="468">
        <f>H74+H80</f>
        <v>5151005</v>
      </c>
      <c r="V82" s="459"/>
    </row>
    <row r="83" spans="1:22" ht="13.5" thickTop="1">
      <c r="C83" s="469">
        <v>0</v>
      </c>
      <c r="D83" s="445"/>
      <c r="F83" s="470"/>
      <c r="H83" s="445"/>
      <c r="V83" s="459"/>
    </row>
    <row r="84" spans="1:22">
      <c r="A84" s="471"/>
      <c r="B84" s="471"/>
      <c r="C84" s="471"/>
      <c r="D84" s="471"/>
      <c r="E84" s="471"/>
      <c r="F84" s="472"/>
      <c r="G84" s="471"/>
      <c r="H84" s="471"/>
      <c r="I84" s="471"/>
      <c r="J84" s="471"/>
      <c r="K84" s="471"/>
      <c r="L84" s="471"/>
      <c r="M84" s="438"/>
      <c r="V84" s="459"/>
    </row>
    <row r="85" spans="1:22">
      <c r="A85" s="441" t="s">
        <v>68</v>
      </c>
      <c r="C85" s="445" t="s">
        <v>222</v>
      </c>
      <c r="D85" s="445"/>
      <c r="F85" s="470"/>
      <c r="H85" s="445"/>
      <c r="L85" s="473">
        <v>3</v>
      </c>
      <c r="V85" s="459"/>
    </row>
    <row r="86" spans="1:22">
      <c r="C86" s="459"/>
      <c r="D86" s="459"/>
      <c r="F86" s="470"/>
      <c r="H86" s="445"/>
      <c r="V86" s="459"/>
    </row>
    <row r="87" spans="1:22">
      <c r="C87" s="474"/>
      <c r="D87" s="474">
        <v>-7187581.3499999996</v>
      </c>
      <c r="F87" s="470"/>
      <c r="V87" s="459"/>
    </row>
    <row r="88" spans="1:22">
      <c r="F88" s="470"/>
      <c r="V88" s="459"/>
    </row>
    <row r="89" spans="1:22">
      <c r="C89" s="474"/>
      <c r="D89" s="474">
        <f>+D87-D82</f>
        <v>-2.1420419216156006E-8</v>
      </c>
      <c r="F89" s="470"/>
    </row>
    <row r="90" spans="1:22">
      <c r="F90" s="470"/>
    </row>
    <row r="91" spans="1:22">
      <c r="F91" s="470"/>
    </row>
    <row r="92" spans="1:22">
      <c r="F92" s="470"/>
    </row>
    <row r="93" spans="1:22">
      <c r="F93" s="470"/>
    </row>
    <row r="94" spans="1:22">
      <c r="F94" s="470"/>
    </row>
    <row r="95" spans="1:22">
      <c r="F95" s="470"/>
    </row>
    <row r="96" spans="1:22">
      <c r="F96" s="470"/>
    </row>
    <row r="97" spans="6:6">
      <c r="F97" s="470"/>
    </row>
    <row r="98" spans="6:6">
      <c r="F98" s="470"/>
    </row>
    <row r="99" spans="6:6">
      <c r="F99" s="470"/>
    </row>
    <row r="100" spans="6:6">
      <c r="F100" s="470"/>
    </row>
    <row r="101" spans="6:6">
      <c r="F101" s="470"/>
    </row>
    <row r="102" spans="6:6">
      <c r="F102" s="470"/>
    </row>
    <row r="103" spans="6:6">
      <c r="F103" s="470"/>
    </row>
    <row r="104" spans="6:6">
      <c r="F104" s="470"/>
    </row>
    <row r="105" spans="6:6">
      <c r="F105" s="470"/>
    </row>
    <row r="106" spans="6:6">
      <c r="F106" s="470"/>
    </row>
    <row r="107" spans="6:6">
      <c r="F107" s="470"/>
    </row>
    <row r="108" spans="6:6">
      <c r="F108" s="470"/>
    </row>
    <row r="109" spans="6:6">
      <c r="F109" s="470"/>
    </row>
    <row r="110" spans="6:6">
      <c r="F110" s="470"/>
    </row>
    <row r="111" spans="6:6">
      <c r="F111" s="470"/>
    </row>
    <row r="112" spans="6:6">
      <c r="F112" s="470"/>
    </row>
    <row r="113" spans="6:6">
      <c r="F113" s="470"/>
    </row>
    <row r="114" spans="6:6">
      <c r="F114" s="470"/>
    </row>
    <row r="115" spans="6:6">
      <c r="F115" s="470"/>
    </row>
    <row r="116" spans="6:6">
      <c r="F116" s="470"/>
    </row>
    <row r="117" spans="6:6">
      <c r="F117" s="470"/>
    </row>
    <row r="118" spans="6:6">
      <c r="F118" s="470"/>
    </row>
    <row r="119" spans="6:6">
      <c r="F119" s="470"/>
    </row>
    <row r="120" spans="6:6">
      <c r="F120" s="470"/>
    </row>
    <row r="121" spans="6:6">
      <c r="F121" s="470"/>
    </row>
    <row r="122" spans="6:6">
      <c r="F122" s="470"/>
    </row>
    <row r="123" spans="6:6">
      <c r="F123" s="470"/>
    </row>
    <row r="124" spans="6:6">
      <c r="F124" s="470"/>
    </row>
    <row r="125" spans="6:6">
      <c r="F125" s="470"/>
    </row>
    <row r="126" spans="6:6">
      <c r="F126" s="470"/>
    </row>
    <row r="127" spans="6:6">
      <c r="F127" s="470"/>
    </row>
    <row r="128" spans="6:6">
      <c r="F128" s="470"/>
    </row>
    <row r="129" spans="6:6">
      <c r="F129" s="470"/>
    </row>
    <row r="130" spans="6:6">
      <c r="F130" s="470"/>
    </row>
    <row r="131" spans="6:6">
      <c r="F131" s="470"/>
    </row>
    <row r="132" spans="6:6">
      <c r="F132" s="470"/>
    </row>
    <row r="133" spans="6:6">
      <c r="F133" s="470"/>
    </row>
    <row r="134" spans="6:6">
      <c r="F134" s="470"/>
    </row>
    <row r="135" spans="6:6">
      <c r="F135" s="470"/>
    </row>
    <row r="136" spans="6:6">
      <c r="F136" s="470"/>
    </row>
    <row r="137" spans="6:6">
      <c r="F137" s="470"/>
    </row>
    <row r="138" spans="6:6">
      <c r="F138" s="470"/>
    </row>
    <row r="139" spans="6:6">
      <c r="F139" s="470"/>
    </row>
    <row r="140" spans="6:6">
      <c r="F140" s="470"/>
    </row>
    <row r="141" spans="6:6">
      <c r="F141" s="470"/>
    </row>
    <row r="142" spans="6:6">
      <c r="F142" s="470"/>
    </row>
    <row r="143" spans="6:6">
      <c r="F143" s="470"/>
    </row>
    <row r="144" spans="6:6">
      <c r="F144" s="470"/>
    </row>
    <row r="145" spans="6:6">
      <c r="F145" s="470"/>
    </row>
    <row r="146" spans="6:6">
      <c r="F146" s="470"/>
    </row>
    <row r="147" spans="6:6">
      <c r="F147" s="470"/>
    </row>
    <row r="148" spans="6:6">
      <c r="F148" s="470"/>
    </row>
    <row r="149" spans="6:6">
      <c r="F149" s="470"/>
    </row>
    <row r="150" spans="6:6">
      <c r="F150" s="470"/>
    </row>
    <row r="151" spans="6:6">
      <c r="F151" s="470"/>
    </row>
    <row r="152" spans="6:6">
      <c r="F152" s="470"/>
    </row>
    <row r="153" spans="6:6">
      <c r="F153" s="470"/>
    </row>
    <row r="154" spans="6:6">
      <c r="F154" s="470"/>
    </row>
    <row r="155" spans="6:6">
      <c r="F155" s="470"/>
    </row>
    <row r="156" spans="6:6">
      <c r="F156" s="470"/>
    </row>
    <row r="157" spans="6:6">
      <c r="F157" s="470"/>
    </row>
    <row r="158" spans="6:6">
      <c r="F158" s="470"/>
    </row>
    <row r="159" spans="6:6">
      <c r="F159" s="470"/>
    </row>
    <row r="160" spans="6:6">
      <c r="F160" s="470"/>
    </row>
    <row r="161" spans="6:6">
      <c r="F161" s="470"/>
    </row>
    <row r="162" spans="6:6">
      <c r="F162" s="470"/>
    </row>
    <row r="163" spans="6:6">
      <c r="F163" s="470"/>
    </row>
    <row r="164" spans="6:6">
      <c r="F164" s="470"/>
    </row>
    <row r="165" spans="6:6">
      <c r="F165" s="470"/>
    </row>
    <row r="166" spans="6:6">
      <c r="F166" s="470"/>
    </row>
    <row r="167" spans="6:6">
      <c r="F167" s="470"/>
    </row>
    <row r="168" spans="6:6">
      <c r="F168" s="470"/>
    </row>
    <row r="169" spans="6:6">
      <c r="F169" s="470"/>
    </row>
    <row r="170" spans="6:6">
      <c r="F170" s="470"/>
    </row>
    <row r="171" spans="6:6">
      <c r="F171" s="470"/>
    </row>
    <row r="172" spans="6:6">
      <c r="F172" s="470"/>
    </row>
    <row r="173" spans="6:6">
      <c r="F173" s="470"/>
    </row>
    <row r="174" spans="6:6">
      <c r="F174" s="470"/>
    </row>
    <row r="175" spans="6:6">
      <c r="F175" s="470"/>
    </row>
  </sheetData>
  <printOptions horizontalCentered="1" verticalCentered="1"/>
  <pageMargins left="0.27" right="0" top="0" bottom="0.2" header="0" footer="0"/>
  <pageSetup scale="60" orientation="portrait" r:id="rId1"/>
  <headerFooter alignWithMargins="0"/>
  <rowBreaks count="1" manualBreakCount="1">
    <brk id="85" max="65535" man="1"/>
  </rowBreaks>
</worksheet>
</file>

<file path=xl/worksheets/sheet4.xml><?xml version="1.0" encoding="utf-8"?>
<worksheet xmlns="http://schemas.openxmlformats.org/spreadsheetml/2006/main" xmlns:r="http://schemas.openxmlformats.org/officeDocument/2006/relationships">
  <sheetPr>
    <tabColor rgb="FF00B050"/>
    <pageSetUpPr fitToPage="1"/>
  </sheetPr>
  <dimension ref="A1:M97"/>
  <sheetViews>
    <sheetView tabSelected="1" showOutlineSymbols="0" view="pageBreakPreview" zoomScale="60" zoomScaleNormal="80" workbookViewId="0">
      <selection activeCell="H19" sqref="H19"/>
    </sheetView>
  </sheetViews>
  <sheetFormatPr defaultColWidth="8.6640625" defaultRowHeight="12.75"/>
  <cols>
    <col min="1" max="1" width="4.6640625" style="441" customWidth="1"/>
    <col min="2" max="2" width="42.33203125" style="441" customWidth="1"/>
    <col min="3" max="3" width="15.6640625" style="445" customWidth="1"/>
    <col min="4" max="4" width="15.6640625" style="445" hidden="1" customWidth="1"/>
    <col min="5" max="5" width="3.6640625" style="441" customWidth="1"/>
    <col min="6" max="6" width="14.77734375" style="441" customWidth="1"/>
    <col min="7" max="7" width="3.88671875" style="441" customWidth="1"/>
    <col min="8" max="8" width="15.6640625" style="445" customWidth="1"/>
    <col min="9" max="9" width="3.6640625" style="441" customWidth="1"/>
    <col min="10" max="10" width="15.21875" style="441" customWidth="1"/>
    <col min="11" max="11" width="20.6640625" style="441" customWidth="1"/>
    <col min="12" max="12" width="8.6640625" style="441" customWidth="1"/>
    <col min="13" max="13" width="7.6640625" style="441" customWidth="1"/>
    <col min="14" max="237" width="8.6640625" style="441" customWidth="1"/>
    <col min="238" max="16384" width="8.6640625" style="441"/>
  </cols>
  <sheetData>
    <row r="1" spans="1:13">
      <c r="A1" s="437" t="s">
        <v>515</v>
      </c>
      <c r="B1" s="438"/>
      <c r="C1" s="475"/>
      <c r="D1" s="475"/>
      <c r="E1" s="438"/>
      <c r="F1" s="438"/>
      <c r="G1" s="438"/>
      <c r="H1" s="475"/>
      <c r="I1" s="438"/>
      <c r="J1" s="439"/>
      <c r="K1" s="439"/>
      <c r="L1" s="476" t="s">
        <v>518</v>
      </c>
      <c r="M1" s="438"/>
    </row>
    <row r="2" spans="1:13">
      <c r="A2" s="442"/>
      <c r="B2" s="442"/>
      <c r="C2" s="477"/>
      <c r="D2" s="477"/>
      <c r="E2" s="442"/>
      <c r="F2" s="442"/>
      <c r="G2" s="442"/>
      <c r="H2" s="477"/>
      <c r="I2" s="442"/>
      <c r="J2" s="442"/>
      <c r="K2" s="442"/>
      <c r="L2" s="442"/>
      <c r="M2" s="443"/>
    </row>
    <row r="3" spans="1:13">
      <c r="A3" s="438"/>
      <c r="B3" s="438"/>
      <c r="C3" s="475"/>
      <c r="D3" s="475"/>
      <c r="E3" s="438" t="s">
        <v>66</v>
      </c>
      <c r="F3" s="438" t="s">
        <v>128</v>
      </c>
      <c r="G3" s="438"/>
      <c r="H3" s="475"/>
      <c r="I3" s="438"/>
      <c r="J3" s="438"/>
      <c r="K3" s="438"/>
      <c r="L3" s="444" t="s">
        <v>129</v>
      </c>
      <c r="M3" s="438"/>
    </row>
    <row r="4" spans="1:13">
      <c r="A4" s="442"/>
      <c r="B4" s="442"/>
      <c r="C4" s="477"/>
      <c r="D4" s="477"/>
      <c r="E4" s="442"/>
      <c r="F4" s="442"/>
      <c r="G4" s="442"/>
      <c r="H4" s="477"/>
      <c r="I4" s="442"/>
      <c r="J4" s="442"/>
      <c r="K4" s="442"/>
      <c r="L4" s="442"/>
      <c r="M4" s="443"/>
    </row>
    <row r="5" spans="1:13">
      <c r="F5" s="478" t="s">
        <v>517</v>
      </c>
    </row>
    <row r="7" spans="1:13">
      <c r="A7" s="441" t="s">
        <v>9</v>
      </c>
      <c r="C7" s="479" t="s">
        <v>140</v>
      </c>
      <c r="D7" s="479"/>
      <c r="F7" s="446" t="s">
        <v>141</v>
      </c>
      <c r="H7" s="479" t="s">
        <v>142</v>
      </c>
      <c r="J7" s="441" t="s">
        <v>143</v>
      </c>
    </row>
    <row r="8" spans="1:13">
      <c r="A8" s="438" t="s">
        <v>146</v>
      </c>
      <c r="B8" s="438"/>
      <c r="C8" s="475" t="s">
        <v>147</v>
      </c>
      <c r="D8" s="475"/>
      <c r="E8" s="438"/>
      <c r="F8" s="438" t="s">
        <v>148</v>
      </c>
      <c r="G8" s="438"/>
      <c r="H8" s="475" t="s">
        <v>149</v>
      </c>
      <c r="I8" s="438"/>
      <c r="J8" s="438" t="s">
        <v>150</v>
      </c>
      <c r="K8" s="438"/>
      <c r="L8" s="438"/>
      <c r="M8" s="438"/>
    </row>
    <row r="9" spans="1:13">
      <c r="A9" s="447"/>
      <c r="B9" s="447"/>
      <c r="C9" s="480"/>
      <c r="D9" s="480"/>
      <c r="E9" s="447"/>
      <c r="F9" s="447"/>
      <c r="G9" s="447"/>
      <c r="H9" s="480"/>
      <c r="I9" s="447"/>
      <c r="J9" s="447"/>
      <c r="K9" s="447"/>
      <c r="L9" s="447"/>
    </row>
    <row r="10" spans="1:13">
      <c r="A10" s="441">
        <v>1</v>
      </c>
      <c r="B10" s="446" t="s">
        <v>153</v>
      </c>
    </row>
    <row r="11" spans="1:13">
      <c r="A11" s="441">
        <v>2</v>
      </c>
      <c r="B11" s="441" t="s">
        <v>223</v>
      </c>
      <c r="C11" s="481">
        <v>1504336779</v>
      </c>
      <c r="D11" s="450">
        <v>2230284453.79</v>
      </c>
      <c r="E11" s="450"/>
      <c r="F11" s="482"/>
      <c r="G11" s="450"/>
      <c r="H11" s="452">
        <f>C11</f>
        <v>1504336779</v>
      </c>
    </row>
    <row r="12" spans="1:13">
      <c r="A12" s="441">
        <v>3</v>
      </c>
      <c r="B12" s="441" t="s">
        <v>224</v>
      </c>
      <c r="C12" s="483"/>
      <c r="D12" s="456"/>
      <c r="E12" s="450"/>
      <c r="F12" s="482"/>
      <c r="G12" s="450"/>
      <c r="H12" s="450"/>
      <c r="K12" s="441" t="s">
        <v>154</v>
      </c>
    </row>
    <row r="13" spans="1:13">
      <c r="A13" s="441">
        <v>4</v>
      </c>
      <c r="B13" s="441" t="s">
        <v>159</v>
      </c>
      <c r="C13" s="483">
        <v>906706176</v>
      </c>
      <c r="D13" s="484">
        <f>1419312217.68+230983213.12+8172119.6</f>
        <v>1658467550.4000001</v>
      </c>
      <c r="E13" s="450"/>
      <c r="F13" s="482"/>
      <c r="G13" s="450"/>
      <c r="H13" s="455">
        <f t="shared" ref="H13:H26" si="0">C13</f>
        <v>906706176</v>
      </c>
      <c r="K13" s="441" t="s">
        <v>156</v>
      </c>
    </row>
    <row r="14" spans="1:13">
      <c r="A14" s="441">
        <v>5</v>
      </c>
      <c r="B14" s="441" t="s">
        <v>161</v>
      </c>
      <c r="C14" s="483">
        <v>46392827</v>
      </c>
      <c r="D14" s="450">
        <v>62452097.159999996</v>
      </c>
      <c r="E14" s="450"/>
      <c r="F14" s="482"/>
      <c r="G14" s="450"/>
      <c r="H14" s="455">
        <f t="shared" si="0"/>
        <v>46392827</v>
      </c>
      <c r="K14" s="441" t="s">
        <v>158</v>
      </c>
    </row>
    <row r="15" spans="1:13">
      <c r="A15" s="441">
        <v>6</v>
      </c>
      <c r="B15" s="441" t="s">
        <v>163</v>
      </c>
      <c r="C15" s="483">
        <v>0</v>
      </c>
      <c r="D15" s="456" t="s">
        <v>164</v>
      </c>
      <c r="E15" s="450"/>
      <c r="F15" s="482"/>
      <c r="G15" s="450"/>
      <c r="H15" s="457">
        <f t="shared" si="0"/>
        <v>0</v>
      </c>
      <c r="K15" s="441" t="s">
        <v>160</v>
      </c>
    </row>
    <row r="16" spans="1:13">
      <c r="A16" s="441">
        <v>7</v>
      </c>
      <c r="B16" s="441" t="s">
        <v>166</v>
      </c>
      <c r="C16" s="483">
        <v>81498066</v>
      </c>
      <c r="D16" s="450">
        <v>68709531.840000004</v>
      </c>
      <c r="E16" s="450"/>
      <c r="F16" s="482"/>
      <c r="G16" s="450"/>
      <c r="H16" s="455">
        <f t="shared" si="0"/>
        <v>81498066</v>
      </c>
      <c r="K16" s="441" t="s">
        <v>162</v>
      </c>
    </row>
    <row r="17" spans="1:11">
      <c r="A17" s="441">
        <v>8</v>
      </c>
      <c r="B17" s="441" t="s">
        <v>168</v>
      </c>
      <c r="C17" s="483">
        <v>405</v>
      </c>
      <c r="D17" s="450">
        <v>897337.87</v>
      </c>
      <c r="E17" s="450"/>
      <c r="F17" s="482"/>
      <c r="G17" s="450"/>
      <c r="H17" s="455">
        <f t="shared" si="0"/>
        <v>405</v>
      </c>
      <c r="K17" s="441" t="s">
        <v>165</v>
      </c>
    </row>
    <row r="18" spans="1:11">
      <c r="A18" s="441">
        <v>9</v>
      </c>
      <c r="B18" s="441" t="s">
        <v>169</v>
      </c>
      <c r="C18" s="483">
        <v>2474098</v>
      </c>
      <c r="D18" s="450">
        <v>5941050.0899999999</v>
      </c>
      <c r="E18" s="450"/>
      <c r="F18" s="482"/>
      <c r="G18" s="450"/>
      <c r="H18" s="455">
        <f t="shared" si="0"/>
        <v>2474098</v>
      </c>
      <c r="K18" s="441" t="s">
        <v>167</v>
      </c>
    </row>
    <row r="19" spans="1:11">
      <c r="A19" s="441">
        <v>10</v>
      </c>
      <c r="B19" s="441" t="s">
        <v>171</v>
      </c>
      <c r="C19" s="483">
        <v>0</v>
      </c>
      <c r="D19" s="456" t="s">
        <v>164</v>
      </c>
      <c r="E19" s="456"/>
      <c r="F19" s="482"/>
      <c r="G19" s="456"/>
      <c r="H19" s="457">
        <f t="shared" si="0"/>
        <v>0</v>
      </c>
      <c r="K19" s="441" t="s">
        <v>170</v>
      </c>
    </row>
    <row r="20" spans="1:11">
      <c r="A20" s="441">
        <v>11</v>
      </c>
      <c r="B20" s="441" t="s">
        <v>172</v>
      </c>
      <c r="C20" s="483">
        <v>0</v>
      </c>
      <c r="D20" s="456" t="s">
        <v>164</v>
      </c>
      <c r="E20" s="456"/>
      <c r="F20" s="482"/>
      <c r="G20" s="456"/>
      <c r="H20" s="457">
        <f t="shared" si="0"/>
        <v>0</v>
      </c>
      <c r="K20" s="441" t="s">
        <v>160</v>
      </c>
    </row>
    <row r="21" spans="1:11">
      <c r="A21" s="441">
        <v>12</v>
      </c>
      <c r="B21" s="441" t="s">
        <v>173</v>
      </c>
      <c r="C21" s="483">
        <v>0</v>
      </c>
      <c r="D21" s="456" t="s">
        <v>164</v>
      </c>
      <c r="E21" s="456"/>
      <c r="F21" s="482"/>
      <c r="G21" s="456"/>
      <c r="H21" s="457">
        <f t="shared" si="0"/>
        <v>0</v>
      </c>
      <c r="K21" s="441" t="s">
        <v>162</v>
      </c>
    </row>
    <row r="22" spans="1:11">
      <c r="A22" s="441">
        <v>13</v>
      </c>
      <c r="B22" s="441" t="s">
        <v>174</v>
      </c>
      <c r="C22" s="483">
        <v>26321654</v>
      </c>
      <c r="D22" s="450">
        <v>9895992</v>
      </c>
      <c r="E22" s="450"/>
      <c r="F22" s="482"/>
      <c r="G22" s="450"/>
      <c r="H22" s="455">
        <f t="shared" si="0"/>
        <v>26321654</v>
      </c>
      <c r="K22" s="441" t="s">
        <v>165</v>
      </c>
    </row>
    <row r="23" spans="1:11">
      <c r="A23" s="441">
        <v>14</v>
      </c>
      <c r="B23" s="441" t="s">
        <v>175</v>
      </c>
      <c r="C23" s="483">
        <v>201635270</v>
      </c>
      <c r="D23" s="450">
        <v>121711133.78</v>
      </c>
      <c r="E23" s="450"/>
      <c r="F23" s="482"/>
      <c r="G23" s="450"/>
      <c r="H23" s="455">
        <f t="shared" si="0"/>
        <v>201635270</v>
      </c>
      <c r="K23" s="441" t="s">
        <v>176</v>
      </c>
    </row>
    <row r="24" spans="1:11">
      <c r="A24" s="441">
        <v>15</v>
      </c>
      <c r="B24" s="441" t="s">
        <v>177</v>
      </c>
      <c r="C24" s="483">
        <v>72109717</v>
      </c>
      <c r="D24" s="454">
        <f>55869407.79+82916991.32+22350600-55414576-10681220</f>
        <v>95041203.109999985</v>
      </c>
      <c r="E24" s="450"/>
      <c r="F24" s="482"/>
      <c r="G24" s="450"/>
      <c r="H24" s="455">
        <f t="shared" si="0"/>
        <v>72109717</v>
      </c>
    </row>
    <row r="25" spans="1:11">
      <c r="A25" s="441">
        <v>16</v>
      </c>
      <c r="B25" s="441" t="s">
        <v>178</v>
      </c>
      <c r="C25" s="483">
        <v>0</v>
      </c>
      <c r="D25" s="456">
        <v>22135.45</v>
      </c>
      <c r="E25" s="456"/>
      <c r="F25" s="482"/>
      <c r="G25" s="456"/>
      <c r="H25" s="457">
        <f t="shared" si="0"/>
        <v>0</v>
      </c>
    </row>
    <row r="26" spans="1:11">
      <c r="A26" s="441">
        <v>17</v>
      </c>
      <c r="B26" s="441" t="s">
        <v>179</v>
      </c>
      <c r="C26" s="483">
        <v>0</v>
      </c>
      <c r="D26" s="456" t="s">
        <v>164</v>
      </c>
      <c r="E26" s="456"/>
      <c r="F26" s="482"/>
      <c r="G26" s="456"/>
      <c r="H26" s="457">
        <f t="shared" si="0"/>
        <v>0</v>
      </c>
    </row>
    <row r="27" spans="1:11">
      <c r="C27" s="482"/>
      <c r="D27" s="450"/>
      <c r="E27" s="450"/>
      <c r="F27" s="482"/>
      <c r="G27" s="450"/>
      <c r="H27" s="450"/>
    </row>
    <row r="28" spans="1:11">
      <c r="A28" s="441">
        <v>18</v>
      </c>
      <c r="B28" s="441" t="s">
        <v>180</v>
      </c>
      <c r="C28" s="485">
        <f>SUM(C13:C26)</f>
        <v>1337138213</v>
      </c>
      <c r="D28" s="458">
        <f>SUM(D13:D26)</f>
        <v>2023138031.6999998</v>
      </c>
      <c r="E28" s="450"/>
      <c r="F28" s="482"/>
      <c r="G28" s="450"/>
      <c r="H28" s="458">
        <f>SUM(H13:H26)</f>
        <v>1337138213</v>
      </c>
    </row>
    <row r="29" spans="1:11">
      <c r="C29" s="482"/>
      <c r="D29" s="450"/>
      <c r="E29" s="450"/>
      <c r="F29" s="482"/>
      <c r="G29" s="450"/>
      <c r="H29" s="450"/>
    </row>
    <row r="30" spans="1:11">
      <c r="A30" s="441">
        <v>19</v>
      </c>
      <c r="B30" s="441" t="s">
        <v>181</v>
      </c>
      <c r="C30" s="482">
        <f>C11-C28</f>
        <v>167198566</v>
      </c>
      <c r="D30" s="450">
        <f>D11-D28</f>
        <v>207146422.09000015</v>
      </c>
      <c r="E30" s="450"/>
      <c r="F30" s="482"/>
      <c r="G30" s="450"/>
      <c r="H30" s="450">
        <f>H11-H28</f>
        <v>167198566</v>
      </c>
    </row>
    <row r="31" spans="1:11">
      <c r="A31" s="441">
        <v>20</v>
      </c>
      <c r="B31" s="441" t="s">
        <v>182</v>
      </c>
      <c r="C31" s="483">
        <v>0</v>
      </c>
      <c r="D31" s="486" t="s">
        <v>164</v>
      </c>
      <c r="E31" s="456"/>
      <c r="F31" s="482"/>
      <c r="G31" s="456"/>
      <c r="H31" s="457">
        <f>C31</f>
        <v>0</v>
      </c>
    </row>
    <row r="32" spans="1:11">
      <c r="A32" s="441">
        <v>21</v>
      </c>
      <c r="B32" s="441" t="s">
        <v>183</v>
      </c>
      <c r="C32" s="483">
        <v>0</v>
      </c>
      <c r="D32" s="486" t="s">
        <v>164</v>
      </c>
      <c r="E32" s="456"/>
      <c r="F32" s="482"/>
      <c r="G32" s="456"/>
      <c r="H32" s="457">
        <f>C32</f>
        <v>0</v>
      </c>
    </row>
    <row r="33" spans="1:12">
      <c r="A33" s="441">
        <v>22</v>
      </c>
      <c r="B33" s="441" t="s">
        <v>184</v>
      </c>
      <c r="C33" s="483">
        <v>0</v>
      </c>
      <c r="D33" s="450">
        <v>-689066.68</v>
      </c>
      <c r="E33" s="450"/>
      <c r="F33" s="482"/>
      <c r="G33" s="450"/>
      <c r="H33" s="455">
        <f>C33</f>
        <v>0</v>
      </c>
    </row>
    <row r="34" spans="1:12">
      <c r="C34" s="450"/>
      <c r="D34" s="450"/>
      <c r="E34" s="450"/>
      <c r="F34" s="482"/>
      <c r="G34" s="450"/>
      <c r="H34" s="450"/>
    </row>
    <row r="35" spans="1:12">
      <c r="A35" s="441">
        <v>23</v>
      </c>
      <c r="B35" s="441" t="s">
        <v>185</v>
      </c>
      <c r="C35" s="458">
        <f>SUM(C30:C33)</f>
        <v>167198566</v>
      </c>
      <c r="D35" s="458">
        <f>SUM(D30:D33)</f>
        <v>206457355.41000015</v>
      </c>
      <c r="E35" s="450"/>
      <c r="F35" s="482"/>
      <c r="G35" s="450"/>
      <c r="H35" s="458">
        <f>SUM(H30:H33)</f>
        <v>167198566</v>
      </c>
    </row>
    <row r="36" spans="1:12">
      <c r="C36" s="450"/>
      <c r="D36" s="450"/>
      <c r="E36" s="450"/>
      <c r="F36" s="482"/>
      <c r="G36" s="450"/>
      <c r="H36" s="450"/>
    </row>
    <row r="37" spans="1:12">
      <c r="A37" s="441">
        <v>24</v>
      </c>
      <c r="B37" s="441" t="s">
        <v>187</v>
      </c>
      <c r="C37" s="450"/>
      <c r="D37" s="450"/>
      <c r="E37" s="450"/>
      <c r="F37" s="482"/>
      <c r="G37" s="450"/>
      <c r="H37" s="450"/>
    </row>
    <row r="38" spans="1:12">
      <c r="A38" s="441">
        <v>25</v>
      </c>
      <c r="B38" s="441" t="s">
        <v>188</v>
      </c>
      <c r="C38" s="450"/>
      <c r="D38" s="450"/>
      <c r="E38" s="450"/>
      <c r="F38" s="482"/>
      <c r="G38" s="450"/>
      <c r="H38" s="450"/>
    </row>
    <row r="39" spans="1:12">
      <c r="A39" s="441">
        <v>26</v>
      </c>
      <c r="B39" s="441" t="s">
        <v>189</v>
      </c>
      <c r="C39" s="483">
        <v>0</v>
      </c>
      <c r="D39" s="456">
        <v>0</v>
      </c>
      <c r="E39" s="450"/>
      <c r="F39" s="482"/>
      <c r="G39" s="450"/>
      <c r="H39" s="457">
        <f t="shared" ref="H39:H46" si="1">C39</f>
        <v>0</v>
      </c>
      <c r="L39" s="461"/>
    </row>
    <row r="40" spans="1:12">
      <c r="A40" s="441">
        <v>27</v>
      </c>
      <c r="B40" s="441" t="s">
        <v>190</v>
      </c>
      <c r="C40" s="483">
        <v>-516202</v>
      </c>
      <c r="D40" s="450">
        <v>226764.64</v>
      </c>
      <c r="E40" s="450"/>
      <c r="F40" s="482"/>
      <c r="G40" s="450"/>
      <c r="H40" s="455">
        <f t="shared" si="1"/>
        <v>-516202</v>
      </c>
    </row>
    <row r="41" spans="1:12">
      <c r="A41" s="441">
        <v>28</v>
      </c>
      <c r="B41" s="441" t="s">
        <v>191</v>
      </c>
      <c r="C41" s="483">
        <v>0</v>
      </c>
      <c r="D41" s="486" t="s">
        <v>164</v>
      </c>
      <c r="E41" s="450"/>
      <c r="F41" s="482"/>
      <c r="G41" s="450"/>
      <c r="H41" s="457">
        <f t="shared" si="1"/>
        <v>0</v>
      </c>
    </row>
    <row r="42" spans="1:12">
      <c r="A42" s="441">
        <v>29</v>
      </c>
      <c r="B42" s="441" t="s">
        <v>192</v>
      </c>
      <c r="C42" s="483">
        <v>11527417</v>
      </c>
      <c r="D42" s="450">
        <v>8501171.7300000004</v>
      </c>
      <c r="E42" s="450"/>
      <c r="F42" s="482"/>
      <c r="G42" s="450"/>
      <c r="H42" s="455">
        <f t="shared" si="1"/>
        <v>11527417</v>
      </c>
    </row>
    <row r="43" spans="1:12">
      <c r="A43" s="441">
        <v>30</v>
      </c>
      <c r="B43" s="441" t="s">
        <v>193</v>
      </c>
      <c r="C43" s="483">
        <v>-21365464</v>
      </c>
      <c r="D43" s="450">
        <v>8684065.0700000003</v>
      </c>
      <c r="E43" s="450"/>
      <c r="F43" s="482"/>
      <c r="G43" s="450"/>
      <c r="H43" s="455">
        <f t="shared" si="1"/>
        <v>-21365464</v>
      </c>
    </row>
    <row r="44" spans="1:12">
      <c r="A44" s="441">
        <v>31</v>
      </c>
      <c r="B44" s="441" t="s">
        <v>194</v>
      </c>
      <c r="C44" s="483">
        <v>1996976</v>
      </c>
      <c r="D44" s="450">
        <f>2580636.91+1116011.91</f>
        <v>3696648.8200000003</v>
      </c>
      <c r="E44" s="450"/>
      <c r="F44" s="482"/>
      <c r="G44" s="450"/>
      <c r="H44" s="455">
        <f t="shared" si="1"/>
        <v>1996976</v>
      </c>
    </row>
    <row r="45" spans="1:12">
      <c r="A45" s="441">
        <v>32</v>
      </c>
      <c r="B45" s="441" t="s">
        <v>195</v>
      </c>
      <c r="C45" s="483">
        <v>-27272</v>
      </c>
      <c r="D45" s="456">
        <v>0</v>
      </c>
      <c r="E45" s="450"/>
      <c r="F45" s="482"/>
      <c r="G45" s="450"/>
      <c r="H45" s="455">
        <f t="shared" si="1"/>
        <v>-27272</v>
      </c>
    </row>
    <row r="46" spans="1:12">
      <c r="A46" s="441">
        <v>33</v>
      </c>
      <c r="B46" s="441" t="s">
        <v>196</v>
      </c>
      <c r="C46" s="483">
        <v>-18396</v>
      </c>
      <c r="D46" s="487">
        <v>0</v>
      </c>
      <c r="E46" s="450"/>
      <c r="F46" s="482"/>
      <c r="G46" s="450"/>
      <c r="H46" s="457">
        <f t="shared" si="1"/>
        <v>-18396</v>
      </c>
    </row>
    <row r="47" spans="1:12">
      <c r="C47" s="450"/>
      <c r="D47" s="450"/>
      <c r="E47" s="450"/>
      <c r="F47" s="482"/>
      <c r="G47" s="450"/>
      <c r="H47" s="450"/>
    </row>
    <row r="48" spans="1:12">
      <c r="A48" s="441">
        <v>34</v>
      </c>
      <c r="B48" s="441" t="s">
        <v>197</v>
      </c>
      <c r="C48" s="458">
        <f>SUM(C39:C46)</f>
        <v>-8402941</v>
      </c>
      <c r="D48" s="458">
        <f>SUM(D39:D46)</f>
        <v>21108650.260000002</v>
      </c>
      <c r="E48" s="450"/>
      <c r="F48" s="482"/>
      <c r="G48" s="450"/>
      <c r="H48" s="458">
        <f>SUM(H39:H46)</f>
        <v>-8402941</v>
      </c>
    </row>
    <row r="49" spans="1:8">
      <c r="C49" s="450"/>
      <c r="D49" s="450"/>
      <c r="E49" s="450"/>
      <c r="F49" s="482"/>
      <c r="G49" s="450"/>
      <c r="H49" s="450"/>
    </row>
    <row r="50" spans="1:8">
      <c r="A50" s="441">
        <v>35</v>
      </c>
      <c r="B50" s="441" t="s">
        <v>198</v>
      </c>
      <c r="C50" s="488"/>
      <c r="D50" s="488"/>
      <c r="E50" s="450"/>
      <c r="F50" s="482"/>
      <c r="G50" s="450"/>
      <c r="H50" s="450"/>
    </row>
    <row r="51" spans="1:8">
      <c r="A51" s="441">
        <v>36</v>
      </c>
      <c r="B51" s="441" t="s">
        <v>199</v>
      </c>
      <c r="C51" s="483">
        <v>0</v>
      </c>
      <c r="D51" s="486" t="s">
        <v>164</v>
      </c>
      <c r="E51" s="456"/>
      <c r="F51" s="482"/>
      <c r="G51" s="456"/>
      <c r="H51" s="457">
        <f>C51</f>
        <v>0</v>
      </c>
    </row>
    <row r="52" spans="1:8">
      <c r="A52" s="441">
        <v>37</v>
      </c>
      <c r="B52" s="441" t="s">
        <v>200</v>
      </c>
      <c r="C52" s="483">
        <v>0</v>
      </c>
      <c r="D52" s="486" t="s">
        <v>164</v>
      </c>
      <c r="E52" s="456"/>
      <c r="F52" s="482"/>
      <c r="G52" s="456"/>
      <c r="H52" s="457">
        <f>C52</f>
        <v>0</v>
      </c>
    </row>
    <row r="53" spans="1:8">
      <c r="A53" s="441">
        <v>38</v>
      </c>
      <c r="B53" s="441" t="s">
        <v>201</v>
      </c>
      <c r="C53" s="483">
        <v>3357667</v>
      </c>
      <c r="D53" s="450">
        <f>1095652.04+393937.72+132281.61+646703.5</f>
        <v>2268574.87</v>
      </c>
      <c r="E53" s="450"/>
      <c r="F53" s="482"/>
      <c r="G53" s="450"/>
      <c r="H53" s="455">
        <f>C53</f>
        <v>3357667</v>
      </c>
    </row>
    <row r="54" spans="1:8">
      <c r="C54" s="450"/>
      <c r="D54" s="450"/>
      <c r="E54" s="450"/>
      <c r="F54" s="482"/>
      <c r="G54" s="450"/>
      <c r="H54" s="450"/>
    </row>
    <row r="55" spans="1:8">
      <c r="A55" s="441">
        <v>39</v>
      </c>
      <c r="B55" s="441" t="s">
        <v>202</v>
      </c>
      <c r="C55" s="458">
        <f>SUM(C51:C53)</f>
        <v>3357667</v>
      </c>
      <c r="D55" s="458">
        <f>SUM(D51:D53)</f>
        <v>2268574.87</v>
      </c>
      <c r="E55" s="450" t="s">
        <v>66</v>
      </c>
      <c r="F55" s="482"/>
      <c r="G55" s="450"/>
      <c r="H55" s="458">
        <f>SUM(H51:H53)</f>
        <v>3357667</v>
      </c>
    </row>
    <row r="56" spans="1:8">
      <c r="C56" s="450"/>
      <c r="D56" s="450"/>
      <c r="E56" s="450"/>
      <c r="F56" s="482"/>
      <c r="G56" s="450"/>
      <c r="H56" s="450"/>
    </row>
    <row r="57" spans="1:8">
      <c r="A57" s="441">
        <v>40</v>
      </c>
      <c r="B57" s="441" t="s">
        <v>203</v>
      </c>
      <c r="C57" s="450"/>
      <c r="D57" s="450"/>
      <c r="E57" s="450"/>
      <c r="F57" s="482"/>
      <c r="G57" s="450"/>
      <c r="H57" s="450"/>
    </row>
    <row r="58" spans="1:8">
      <c r="A58" s="441">
        <v>41</v>
      </c>
      <c r="B58" s="441" t="s">
        <v>204</v>
      </c>
      <c r="C58" s="483">
        <v>20128</v>
      </c>
      <c r="D58" s="450">
        <v>447.9</v>
      </c>
      <c r="E58" s="450"/>
      <c r="F58" s="482"/>
      <c r="G58" s="450"/>
      <c r="H58" s="455">
        <f>C58</f>
        <v>20128</v>
      </c>
    </row>
    <row r="59" spans="1:8">
      <c r="A59" s="441">
        <v>42</v>
      </c>
      <c r="B59" s="441" t="s">
        <v>205</v>
      </c>
      <c r="C59" s="483">
        <v>-910740</v>
      </c>
      <c r="D59" s="450">
        <v>-910737</v>
      </c>
      <c r="E59" s="450"/>
      <c r="F59" s="482"/>
      <c r="G59" s="450"/>
      <c r="H59" s="455">
        <f>C59</f>
        <v>-910740</v>
      </c>
    </row>
    <row r="60" spans="1:8">
      <c r="C60" s="450"/>
      <c r="D60" s="450"/>
      <c r="E60" s="450"/>
      <c r="F60" s="482"/>
      <c r="G60" s="450"/>
      <c r="H60" s="450"/>
    </row>
    <row r="61" spans="1:8">
      <c r="A61" s="441">
        <v>43</v>
      </c>
      <c r="B61" s="441" t="s">
        <v>206</v>
      </c>
      <c r="C61" s="458">
        <f>SUM(C58:C60)</f>
        <v>-890612</v>
      </c>
      <c r="D61" s="458">
        <f>SUM(D58:D60)</f>
        <v>-910289.1</v>
      </c>
      <c r="E61" s="450"/>
      <c r="F61" s="482"/>
      <c r="G61" s="450"/>
      <c r="H61" s="458">
        <f>SUM(H58:H60)</f>
        <v>-890612</v>
      </c>
    </row>
    <row r="62" spans="1:8">
      <c r="C62" s="450"/>
      <c r="D62" s="450"/>
      <c r="E62" s="450"/>
      <c r="F62" s="482"/>
      <c r="G62" s="450"/>
      <c r="H62" s="450"/>
    </row>
    <row r="63" spans="1:8">
      <c r="A63" s="441">
        <v>44</v>
      </c>
      <c r="B63" s="441" t="s">
        <v>207</v>
      </c>
      <c r="C63" s="464">
        <f>C48-C55-C61</f>
        <v>-10869996</v>
      </c>
      <c r="D63" s="464">
        <f>D48-D55-D61</f>
        <v>19750364.490000002</v>
      </c>
      <c r="E63" s="450"/>
      <c r="F63" s="482"/>
      <c r="G63" s="450"/>
      <c r="H63" s="464">
        <f>H48-H55-H61</f>
        <v>-10869996</v>
      </c>
    </row>
    <row r="64" spans="1:8">
      <c r="C64" s="450"/>
      <c r="D64" s="450"/>
      <c r="E64" s="450"/>
      <c r="F64" s="482"/>
      <c r="G64" s="450"/>
      <c r="H64" s="450"/>
    </row>
    <row r="65" spans="1:13">
      <c r="A65" s="441">
        <v>45</v>
      </c>
      <c r="B65" s="441" t="s">
        <v>208</v>
      </c>
      <c r="C65" s="450"/>
      <c r="D65" s="450"/>
      <c r="E65" s="450"/>
      <c r="F65" s="482"/>
      <c r="G65" s="450"/>
      <c r="H65" s="450"/>
    </row>
    <row r="66" spans="1:13">
      <c r="A66" s="441">
        <v>46</v>
      </c>
      <c r="B66" s="441" t="s">
        <v>209</v>
      </c>
      <c r="C66" s="483">
        <v>47504322</v>
      </c>
      <c r="D66" s="450">
        <v>50897879.43</v>
      </c>
      <c r="E66" s="450"/>
      <c r="F66" s="482"/>
      <c r="G66" s="450"/>
      <c r="H66" s="455">
        <f>C66</f>
        <v>47504322</v>
      </c>
    </row>
    <row r="67" spans="1:13" ht="15">
      <c r="A67" s="441">
        <v>47</v>
      </c>
      <c r="B67" s="441" t="s">
        <v>210</v>
      </c>
      <c r="C67" s="483">
        <v>1784901</v>
      </c>
      <c r="D67" s="450">
        <v>1806063.48</v>
      </c>
      <c r="E67" s="450"/>
      <c r="F67" s="482"/>
      <c r="G67" s="450"/>
      <c r="H67" s="455">
        <f>C67</f>
        <v>1784901</v>
      </c>
      <c r="K67" s="465"/>
      <c r="M67" s="465"/>
    </row>
    <row r="68" spans="1:13">
      <c r="A68" s="441">
        <v>48</v>
      </c>
      <c r="B68" s="441" t="s">
        <v>211</v>
      </c>
      <c r="C68" s="483">
        <v>0</v>
      </c>
      <c r="D68" s="486" t="s">
        <v>164</v>
      </c>
      <c r="E68" s="456"/>
      <c r="F68" s="482"/>
      <c r="G68" s="456"/>
      <c r="H68" s="457">
        <f>C68</f>
        <v>0</v>
      </c>
    </row>
    <row r="69" spans="1:13">
      <c r="A69" s="441">
        <v>49</v>
      </c>
      <c r="B69" s="441" t="s">
        <v>212</v>
      </c>
      <c r="C69" s="483">
        <v>1833310</v>
      </c>
      <c r="D69" s="450">
        <f>2649673.43+3837082.98</f>
        <v>6486756.4100000001</v>
      </c>
      <c r="E69" s="450"/>
      <c r="F69" s="482"/>
      <c r="G69" s="450"/>
      <c r="H69" s="455">
        <f>C69</f>
        <v>1833310</v>
      </c>
    </row>
    <row r="70" spans="1:13">
      <c r="A70" s="441">
        <v>50</v>
      </c>
      <c r="B70" s="441" t="s">
        <v>213</v>
      </c>
      <c r="C70" s="483">
        <v>-8159249</v>
      </c>
      <c r="D70" s="450">
        <v>2772091.79</v>
      </c>
      <c r="E70" s="450"/>
      <c r="F70" s="482"/>
      <c r="G70" s="450"/>
      <c r="H70" s="455">
        <f>C70</f>
        <v>-8159249</v>
      </c>
    </row>
    <row r="71" spans="1:13">
      <c r="C71" s="463"/>
      <c r="D71" s="463"/>
      <c r="E71" s="463"/>
      <c r="F71" s="482"/>
      <c r="G71" s="463"/>
      <c r="H71" s="466"/>
    </row>
    <row r="72" spans="1:13">
      <c r="A72" s="441">
        <v>51</v>
      </c>
      <c r="B72" s="441" t="s">
        <v>214</v>
      </c>
      <c r="C72" s="458">
        <f>SUM(C66:C70)</f>
        <v>42963284</v>
      </c>
      <c r="D72" s="458">
        <f>SUM(D66:D70)</f>
        <v>61962791.109999992</v>
      </c>
      <c r="E72" s="450"/>
      <c r="F72" s="482"/>
      <c r="G72" s="450"/>
      <c r="H72" s="458">
        <f>SUM(H66:H70)</f>
        <v>42963284</v>
      </c>
    </row>
    <row r="73" spans="1:13">
      <c r="C73" s="463"/>
      <c r="D73" s="463"/>
      <c r="E73" s="450"/>
      <c r="F73" s="482"/>
      <c r="G73" s="450"/>
      <c r="H73" s="450"/>
    </row>
    <row r="74" spans="1:13">
      <c r="A74" s="441">
        <v>52</v>
      </c>
      <c r="B74" s="441" t="s">
        <v>215</v>
      </c>
      <c r="C74" s="464">
        <f>C35+C63-C72</f>
        <v>113365286</v>
      </c>
      <c r="D74" s="464">
        <f>D35+D63-D72+0.6</f>
        <v>164244929.39000016</v>
      </c>
      <c r="E74" s="450"/>
      <c r="F74" s="482"/>
      <c r="G74" s="450"/>
      <c r="H74" s="464">
        <f>H35+H63-H72</f>
        <v>113365286</v>
      </c>
    </row>
    <row r="75" spans="1:13">
      <c r="C75" s="450"/>
      <c r="D75" s="450"/>
      <c r="E75" s="450"/>
      <c r="F75" s="482"/>
      <c r="G75" s="450"/>
      <c r="H75" s="450"/>
    </row>
    <row r="76" spans="1:13">
      <c r="A76" s="441">
        <v>53</v>
      </c>
      <c r="B76" s="441" t="s">
        <v>216</v>
      </c>
      <c r="C76" s="450"/>
      <c r="D76" s="450"/>
      <c r="E76" s="450"/>
      <c r="F76" s="482"/>
      <c r="G76" s="450"/>
      <c r="H76" s="450"/>
    </row>
    <row r="77" spans="1:13">
      <c r="A77" s="441">
        <v>54</v>
      </c>
      <c r="B77" s="441" t="s">
        <v>217</v>
      </c>
      <c r="C77" s="483">
        <v>0</v>
      </c>
      <c r="D77" s="456" t="s">
        <v>164</v>
      </c>
      <c r="E77" s="456"/>
      <c r="F77" s="450"/>
      <c r="G77" s="456"/>
      <c r="H77" s="455">
        <f>C77</f>
        <v>0</v>
      </c>
    </row>
    <row r="78" spans="1:13">
      <c r="A78" s="441">
        <v>55</v>
      </c>
      <c r="B78" s="441" t="s">
        <v>218</v>
      </c>
      <c r="C78" s="483">
        <v>0</v>
      </c>
      <c r="D78" s="456">
        <v>0</v>
      </c>
      <c r="E78" s="456"/>
      <c r="F78" s="450"/>
      <c r="G78" s="456"/>
      <c r="H78" s="455">
        <f>C78</f>
        <v>0</v>
      </c>
    </row>
    <row r="79" spans="1:13">
      <c r="A79" s="441">
        <v>56</v>
      </c>
      <c r="B79" s="441" t="s">
        <v>219</v>
      </c>
      <c r="C79" s="483">
        <v>0</v>
      </c>
      <c r="D79" s="456">
        <v>0</v>
      </c>
      <c r="E79" s="456"/>
      <c r="F79" s="450"/>
      <c r="G79" s="456"/>
      <c r="H79" s="455">
        <f>C79</f>
        <v>0</v>
      </c>
    </row>
    <row r="80" spans="1:13">
      <c r="A80" s="441">
        <v>57</v>
      </c>
      <c r="B80" s="441" t="s">
        <v>220</v>
      </c>
      <c r="C80" s="483">
        <f>SUM(C77:C79)</f>
        <v>0</v>
      </c>
      <c r="D80" s="456" t="s">
        <v>164</v>
      </c>
      <c r="E80" s="456"/>
      <c r="F80" s="450"/>
      <c r="G80" s="456"/>
      <c r="H80" s="455">
        <f>C80</f>
        <v>0</v>
      </c>
    </row>
    <row r="81" spans="1:13">
      <c r="C81" s="456"/>
      <c r="D81" s="456"/>
      <c r="E81" s="456"/>
      <c r="F81" s="450"/>
      <c r="G81" s="456"/>
      <c r="H81" s="456"/>
    </row>
    <row r="82" spans="1:13" ht="13.5" thickBot="1">
      <c r="A82" s="441">
        <v>58</v>
      </c>
      <c r="B82" s="441" t="s">
        <v>221</v>
      </c>
      <c r="C82" s="489">
        <f>C74+C80</f>
        <v>113365286</v>
      </c>
      <c r="D82" s="468">
        <f>SUM(D74:D81)</f>
        <v>164244929.39000016</v>
      </c>
      <c r="E82" s="450"/>
      <c r="F82" s="450"/>
      <c r="G82" s="450"/>
      <c r="H82" s="489">
        <f>SUM(H74:H81)</f>
        <v>113365286</v>
      </c>
    </row>
    <row r="83" spans="1:13" ht="13.5" thickTop="1">
      <c r="C83" s="469">
        <v>0</v>
      </c>
      <c r="D83" s="450"/>
      <c r="E83" s="450"/>
      <c r="F83" s="450"/>
      <c r="G83" s="450"/>
      <c r="H83" s="450"/>
    </row>
    <row r="84" spans="1:13">
      <c r="A84" s="471"/>
      <c r="B84" s="471"/>
      <c r="C84" s="490"/>
      <c r="D84" s="490"/>
      <c r="E84" s="471"/>
      <c r="F84" s="471"/>
      <c r="G84" s="471"/>
      <c r="H84" s="490"/>
      <c r="I84" s="471"/>
      <c r="J84" s="471"/>
      <c r="K84" s="471"/>
      <c r="L84" s="471"/>
      <c r="M84" s="438"/>
    </row>
    <row r="85" spans="1:13">
      <c r="A85" s="441" t="s">
        <v>68</v>
      </c>
      <c r="C85" s="445" t="s">
        <v>225</v>
      </c>
      <c r="L85" s="473" t="s">
        <v>226</v>
      </c>
    </row>
    <row r="87" spans="1:13">
      <c r="D87" s="445">
        <v>164244929.28999999</v>
      </c>
    </row>
    <row r="88" spans="1:13">
      <c r="D88" s="445">
        <f>D87-D82</f>
        <v>-0.10000017285346985</v>
      </c>
    </row>
    <row r="90" spans="1:13">
      <c r="D90" s="445">
        <f>+D88/2</f>
        <v>-5.0000086426734924E-2</v>
      </c>
    </row>
    <row r="97" spans="2:2">
      <c r="B97" s="445"/>
    </row>
  </sheetData>
  <printOptions horizontalCentered="1" verticalCentered="1"/>
  <pageMargins left="0.27" right="0" top="0" bottom="0.2" header="0" footer="0"/>
  <pageSetup scale="57" orientation="portrait" r:id="rId1"/>
  <headerFooter alignWithMargins="0"/>
  <rowBreaks count="1" manualBreakCount="1">
    <brk id="85" max="65535" man="1"/>
  </rowBreaks>
</worksheet>
</file>

<file path=xl/worksheets/sheet5.xml><?xml version="1.0" encoding="utf-8"?>
<worksheet xmlns="http://schemas.openxmlformats.org/spreadsheetml/2006/main" xmlns:r="http://schemas.openxmlformats.org/officeDocument/2006/relationships">
  <sheetPr>
    <tabColor rgb="FF00B050"/>
    <pageSetUpPr fitToPage="1"/>
  </sheetPr>
  <dimension ref="A1:N64"/>
  <sheetViews>
    <sheetView tabSelected="1" view="pageBreakPreview" zoomScale="60" zoomScaleNormal="75" workbookViewId="0">
      <selection activeCell="H19" sqref="H19"/>
    </sheetView>
  </sheetViews>
  <sheetFormatPr defaultColWidth="7.109375" defaultRowHeight="15"/>
  <cols>
    <col min="1" max="1" width="16.77734375" style="716" customWidth="1"/>
    <col min="2" max="2" width="17.5546875" style="716" customWidth="1"/>
    <col min="3" max="3" width="3.77734375" style="623" customWidth="1"/>
    <col min="4" max="4" width="59.44140625" style="623" customWidth="1"/>
    <col min="5" max="5" width="15.6640625" style="716" bestFit="1" customWidth="1"/>
    <col min="6" max="6" width="20.44140625" style="716" customWidth="1"/>
    <col min="7" max="7" width="2.109375" style="623" customWidth="1"/>
    <col min="8" max="9" width="16" style="623" customWidth="1"/>
    <col min="10" max="10" width="7.109375" style="623" customWidth="1"/>
    <col min="11" max="11" width="13.88671875" style="623" bestFit="1" customWidth="1"/>
    <col min="12" max="12" width="13.44140625" style="623" customWidth="1"/>
    <col min="13" max="13" width="7.109375" style="623"/>
    <col min="14" max="14" width="13.5546875" style="623" bestFit="1" customWidth="1"/>
    <col min="15" max="16384" width="7.109375" style="623"/>
  </cols>
  <sheetData>
    <row r="1" spans="1:12" ht="15.75" thickBot="1">
      <c r="A1" s="620" t="s">
        <v>524</v>
      </c>
      <c r="B1" s="620"/>
      <c r="C1" s="620"/>
      <c r="D1" s="620"/>
      <c r="E1" s="620"/>
      <c r="F1" s="621" t="s">
        <v>523</v>
      </c>
      <c r="G1" s="622"/>
      <c r="H1" s="622"/>
      <c r="I1" s="622"/>
    </row>
    <row r="2" spans="1:12" ht="15.75" thickTop="1">
      <c r="A2" s="730" t="s">
        <v>227</v>
      </c>
      <c r="B2" s="731"/>
      <c r="C2" s="731"/>
      <c r="D2" s="731"/>
      <c r="E2" s="731"/>
      <c r="F2" s="732"/>
      <c r="G2" s="624"/>
      <c r="H2" s="622"/>
      <c r="I2" s="622"/>
    </row>
    <row r="3" spans="1:12">
      <c r="A3" s="625" t="s">
        <v>228</v>
      </c>
      <c r="B3" s="626"/>
      <c r="C3" s="627"/>
      <c r="D3" s="627"/>
      <c r="E3" s="627" t="s">
        <v>229</v>
      </c>
      <c r="F3" s="628"/>
      <c r="G3" s="624"/>
      <c r="H3" s="622"/>
      <c r="I3" s="622"/>
    </row>
    <row r="4" spans="1:12">
      <c r="A4" s="629" t="s">
        <v>230</v>
      </c>
      <c r="B4" s="630"/>
      <c r="C4" s="631"/>
      <c r="D4" s="631"/>
      <c r="E4" s="631"/>
      <c r="F4" s="632"/>
      <c r="G4" s="624"/>
      <c r="H4" s="622"/>
      <c r="I4" s="622"/>
    </row>
    <row r="5" spans="1:12">
      <c r="A5" s="633"/>
      <c r="B5" s="634"/>
      <c r="C5" s="635"/>
      <c r="D5" s="635"/>
      <c r="E5" s="634"/>
      <c r="F5" s="636"/>
      <c r="G5" s="624"/>
      <c r="H5" s="622"/>
      <c r="I5" s="622"/>
    </row>
    <row r="6" spans="1:12">
      <c r="A6" s="637"/>
      <c r="B6" s="638" t="s">
        <v>231</v>
      </c>
      <c r="C6" s="639"/>
      <c r="D6" s="639"/>
      <c r="E6" s="640"/>
      <c r="F6" s="641" t="s">
        <v>231</v>
      </c>
      <c r="G6" s="624"/>
      <c r="H6" s="622"/>
      <c r="I6" s="622"/>
    </row>
    <row r="7" spans="1:12">
      <c r="A7" s="642" t="s">
        <v>232</v>
      </c>
      <c r="B7" s="638" t="s">
        <v>233</v>
      </c>
      <c r="C7" s="639"/>
      <c r="D7" s="639"/>
      <c r="E7" s="638" t="s">
        <v>232</v>
      </c>
      <c r="F7" s="643" t="s">
        <v>233</v>
      </c>
      <c r="G7" s="624"/>
      <c r="H7" s="644"/>
      <c r="I7" s="644"/>
    </row>
    <row r="8" spans="1:12">
      <c r="A8" s="642" t="s">
        <v>234</v>
      </c>
      <c r="B8" s="638" t="s">
        <v>235</v>
      </c>
      <c r="C8" s="638" t="s">
        <v>9</v>
      </c>
      <c r="D8" s="638" t="s">
        <v>236</v>
      </c>
      <c r="E8" s="638" t="s">
        <v>12</v>
      </c>
      <c r="F8" s="643" t="s">
        <v>235</v>
      </c>
      <c r="G8" s="624"/>
      <c r="H8" s="645"/>
      <c r="I8" s="646" t="s">
        <v>237</v>
      </c>
      <c r="K8" s="646" t="s">
        <v>237</v>
      </c>
    </row>
    <row r="9" spans="1:12">
      <c r="A9" s="642" t="s">
        <v>238</v>
      </c>
      <c r="B9" s="638" t="s">
        <v>239</v>
      </c>
      <c r="C9" s="638" t="s">
        <v>13</v>
      </c>
      <c r="D9" s="638" t="s">
        <v>240</v>
      </c>
      <c r="E9" s="638" t="s">
        <v>241</v>
      </c>
      <c r="F9" s="643" t="s">
        <v>242</v>
      </c>
      <c r="G9" s="624"/>
      <c r="H9" s="624"/>
      <c r="I9" s="644" t="s">
        <v>522</v>
      </c>
      <c r="K9" s="644" t="s">
        <v>522</v>
      </c>
    </row>
    <row r="10" spans="1:12" ht="15.75" thickBot="1">
      <c r="A10" s="647"/>
      <c r="B10" s="648"/>
      <c r="C10" s="649"/>
      <c r="D10" s="649"/>
      <c r="E10" s="648"/>
      <c r="F10" s="650"/>
      <c r="G10" s="624"/>
      <c r="H10" s="624"/>
      <c r="I10" s="644" t="s">
        <v>243</v>
      </c>
      <c r="K10" s="651" t="s">
        <v>244</v>
      </c>
    </row>
    <row r="11" spans="1:12" ht="15.75" thickTop="1">
      <c r="A11" s="652"/>
      <c r="B11" s="653"/>
      <c r="C11" s="654"/>
      <c r="D11" s="639"/>
      <c r="E11" s="640"/>
      <c r="F11" s="641"/>
      <c r="G11" s="624"/>
      <c r="H11" s="624"/>
      <c r="I11" s="655"/>
    </row>
    <row r="12" spans="1:12">
      <c r="A12" s="656">
        <f ca="1">'001002'!D87</f>
        <v>817543780</v>
      </c>
      <c r="B12" s="657">
        <f ca="1">A12-I12</f>
        <v>130691505</v>
      </c>
      <c r="C12" s="658">
        <v>1</v>
      </c>
      <c r="D12" s="639" t="s">
        <v>245</v>
      </c>
      <c r="E12" s="718">
        <v>806435059.99999988</v>
      </c>
      <c r="F12" s="659">
        <f>E12-K12</f>
        <v>2033663.9999998808</v>
      </c>
      <c r="G12" s="624"/>
      <c r="H12" s="655"/>
      <c r="I12" s="356">
        <v>686852275</v>
      </c>
      <c r="J12" s="357"/>
      <c r="K12" s="356">
        <v>804401396</v>
      </c>
    </row>
    <row r="13" spans="1:12">
      <c r="A13" s="660"/>
      <c r="B13" s="661"/>
      <c r="C13" s="658"/>
      <c r="D13" s="639"/>
      <c r="E13" s="662"/>
      <c r="F13" s="663"/>
      <c r="G13" s="624"/>
      <c r="H13" s="655"/>
      <c r="I13" s="356"/>
      <c r="J13" s="357"/>
      <c r="K13" s="356"/>
      <c r="L13" s="664"/>
    </row>
    <row r="14" spans="1:12">
      <c r="A14" s="665">
        <f ca="1">'004'!C82-'004'!C42</f>
        <v>101837869</v>
      </c>
      <c r="B14" s="666">
        <f ca="1">A14-I14</f>
        <v>-12089304</v>
      </c>
      <c r="C14" s="658">
        <v>2</v>
      </c>
      <c r="D14" s="639" t="s">
        <v>246</v>
      </c>
      <c r="E14" s="667">
        <f ca="1">'003'!C82-'003'!C42</f>
        <v>2946590</v>
      </c>
      <c r="F14" s="668">
        <f ca="1">E14-K14</f>
        <v>-4465647</v>
      </c>
      <c r="G14" s="624"/>
      <c r="H14" s="655"/>
      <c r="I14" s="356">
        <v>113927173</v>
      </c>
      <c r="J14" s="357"/>
      <c r="K14" s="356">
        <v>7412237</v>
      </c>
      <c r="L14" s="664"/>
    </row>
    <row r="15" spans="1:12">
      <c r="A15" s="669">
        <f>11034185*0</f>
        <v>0</v>
      </c>
      <c r="B15" s="666">
        <f>A15-I15</f>
        <v>-11034185</v>
      </c>
      <c r="C15" s="658">
        <v>3</v>
      </c>
      <c r="D15" s="639" t="s">
        <v>247</v>
      </c>
      <c r="E15" s="667"/>
      <c r="F15" s="670">
        <f>E15-K15</f>
        <v>0</v>
      </c>
      <c r="G15" s="624"/>
      <c r="H15" s="655"/>
      <c r="I15" s="356">
        <v>11034185</v>
      </c>
      <c r="J15" s="357"/>
      <c r="K15" s="356">
        <v>0</v>
      </c>
      <c r="L15" s="664"/>
    </row>
    <row r="16" spans="1:12">
      <c r="A16" s="665"/>
      <c r="B16" s="671"/>
      <c r="C16" s="658">
        <v>4</v>
      </c>
      <c r="D16" s="639" t="s">
        <v>248</v>
      </c>
      <c r="E16" s="662"/>
      <c r="F16" s="672"/>
      <c r="G16" s="624"/>
      <c r="H16" s="655"/>
      <c r="I16" s="356"/>
      <c r="J16" s="357"/>
      <c r="K16" s="356"/>
    </row>
    <row r="17" spans="1:14">
      <c r="A17" s="665"/>
      <c r="B17" s="671"/>
      <c r="C17" s="658">
        <v>5</v>
      </c>
      <c r="D17" s="639" t="s">
        <v>249</v>
      </c>
      <c r="E17" s="662"/>
      <c r="F17" s="672"/>
      <c r="G17" s="624"/>
      <c r="H17" s="655"/>
      <c r="I17" s="356"/>
      <c r="J17" s="357"/>
      <c r="K17" s="356"/>
    </row>
    <row r="18" spans="1:14">
      <c r="A18" s="665">
        <v>-110000000</v>
      </c>
      <c r="B18" s="666">
        <f>A18-I18</f>
        <v>-110000000</v>
      </c>
      <c r="C18" s="658">
        <v>6</v>
      </c>
      <c r="D18" s="639" t="s">
        <v>250</v>
      </c>
      <c r="E18" s="673"/>
      <c r="F18" s="670">
        <f>E18-K18</f>
        <v>0</v>
      </c>
      <c r="G18" s="624"/>
      <c r="H18" s="655"/>
      <c r="I18" s="356">
        <v>0</v>
      </c>
      <c r="J18" s="357"/>
      <c r="K18" s="356">
        <v>0</v>
      </c>
    </row>
    <row r="19" spans="1:14">
      <c r="A19" s="665"/>
      <c r="B19" s="674"/>
      <c r="C19" s="658">
        <v>7</v>
      </c>
      <c r="D19" s="639" t="s">
        <v>251</v>
      </c>
      <c r="E19" s="667"/>
      <c r="F19" s="675"/>
      <c r="G19" s="624"/>
      <c r="H19" s="655"/>
      <c r="I19" s="356"/>
      <c r="J19" s="357"/>
      <c r="K19" s="356"/>
    </row>
    <row r="20" spans="1:14">
      <c r="A20" s="665"/>
      <c r="B20" s="666"/>
      <c r="C20" s="658">
        <v>8</v>
      </c>
      <c r="D20" s="639" t="s">
        <v>252</v>
      </c>
      <c r="E20" s="662"/>
      <c r="F20" s="672"/>
      <c r="G20" s="624"/>
      <c r="H20" s="655"/>
      <c r="I20" s="356"/>
      <c r="J20" s="357"/>
      <c r="K20" s="356"/>
    </row>
    <row r="21" spans="1:14">
      <c r="A21" s="676"/>
      <c r="B21" s="677"/>
      <c r="C21" s="658"/>
      <c r="D21" s="639"/>
      <c r="E21" s="678"/>
      <c r="F21" s="663"/>
      <c r="G21" s="624"/>
      <c r="H21" s="655"/>
      <c r="I21" s="356"/>
      <c r="J21" s="357"/>
      <c r="K21" s="356"/>
    </row>
    <row r="22" spans="1:14">
      <c r="A22" s="679">
        <f ca="1">A14+A15+SUM(A16:A20)</f>
        <v>-8162131</v>
      </c>
      <c r="B22" s="680">
        <f ca="1">B14+B15+SUM(B16:B20)</f>
        <v>-133123489</v>
      </c>
      <c r="C22" s="658">
        <v>9</v>
      </c>
      <c r="D22" s="639" t="s">
        <v>253</v>
      </c>
      <c r="E22" s="667">
        <f ca="1">E14+E15+SUM(E16:E20)</f>
        <v>2946590</v>
      </c>
      <c r="F22" s="681">
        <f ca="1">F14+F15+SUM(F16:F20)</f>
        <v>-4465647</v>
      </c>
      <c r="G22" s="624"/>
      <c r="H22" s="655"/>
      <c r="I22" s="356">
        <f>I14+I15+SUM(I16:I20)</f>
        <v>124961358</v>
      </c>
      <c r="J22" s="357"/>
      <c r="K22" s="356">
        <f>K14+K15+SUM(K16:K20)</f>
        <v>7412237</v>
      </c>
    </row>
    <row r="23" spans="1:14">
      <c r="A23" s="660"/>
      <c r="B23" s="661"/>
      <c r="C23" s="658"/>
      <c r="D23" s="639"/>
      <c r="E23" s="682"/>
      <c r="F23" s="683"/>
      <c r="G23" s="624"/>
      <c r="H23" s="655"/>
      <c r="I23" s="356"/>
      <c r="J23" s="357"/>
      <c r="K23" s="356"/>
    </row>
    <row r="24" spans="1:14">
      <c r="A24" s="660">
        <f ca="1">A12+A22</f>
        <v>809381649</v>
      </c>
      <c r="B24" s="666">
        <f ca="1">B12+B22</f>
        <v>-2431984</v>
      </c>
      <c r="C24" s="658">
        <v>10</v>
      </c>
      <c r="D24" s="639" t="s">
        <v>254</v>
      </c>
      <c r="E24" s="667">
        <f ca="1">E12+E22</f>
        <v>809381649.99999988</v>
      </c>
      <c r="F24" s="684">
        <f ca="1">F12+F22</f>
        <v>-2431983.0000001192</v>
      </c>
      <c r="G24" s="624"/>
      <c r="H24" s="655"/>
      <c r="I24" s="356">
        <f>I12+I22</f>
        <v>811813633</v>
      </c>
      <c r="J24" s="357"/>
      <c r="K24" s="356">
        <f>K12+K22</f>
        <v>811813633</v>
      </c>
    </row>
    <row r="25" spans="1:14">
      <c r="A25" s="685"/>
      <c r="B25" s="671"/>
      <c r="C25" s="658">
        <v>11</v>
      </c>
      <c r="D25" s="639" t="s">
        <v>255</v>
      </c>
      <c r="E25" s="671"/>
      <c r="F25" s="686"/>
      <c r="G25" s="624"/>
      <c r="H25" s="655"/>
      <c r="I25" s="356"/>
      <c r="J25" s="357"/>
      <c r="K25" s="356"/>
    </row>
    <row r="26" spans="1:14">
      <c r="A26" s="676"/>
      <c r="B26" s="677"/>
      <c r="C26" s="658"/>
      <c r="D26" s="639"/>
      <c r="E26" s="677"/>
      <c r="F26" s="687"/>
      <c r="G26" s="624"/>
      <c r="H26" s="655"/>
      <c r="I26" s="356"/>
      <c r="J26" s="357"/>
      <c r="K26" s="356"/>
    </row>
    <row r="27" spans="1:14">
      <c r="A27" s="688">
        <f ca="1">A24+A25</f>
        <v>809381649</v>
      </c>
      <c r="B27" s="689">
        <f ca="1">B24+B25</f>
        <v>-2431984</v>
      </c>
      <c r="C27" s="638">
        <v>12</v>
      </c>
      <c r="D27" s="639" t="s">
        <v>256</v>
      </c>
      <c r="E27" s="667">
        <f ca="1">E24+E25-1</f>
        <v>809381648.99999988</v>
      </c>
      <c r="F27" s="690">
        <f ca="1">F24+F25</f>
        <v>-2431983.0000001192</v>
      </c>
      <c r="G27" s="624"/>
      <c r="H27" s="655"/>
      <c r="I27" s="356"/>
      <c r="J27" s="357"/>
      <c r="K27" s="356"/>
    </row>
    <row r="28" spans="1:14" ht="15.75">
      <c r="A28" s="691"/>
      <c r="B28" s="682"/>
      <c r="C28" s="658"/>
      <c r="D28" s="639"/>
      <c r="E28" s="692"/>
      <c r="F28" s="693"/>
      <c r="G28" s="624"/>
      <c r="H28" s="655"/>
      <c r="I28" s="356"/>
      <c r="J28" s="357"/>
      <c r="K28" s="356"/>
      <c r="N28" s="694"/>
    </row>
    <row r="29" spans="1:14">
      <c r="A29" s="695">
        <f ca="1">'001002'!D88</f>
        <v>55996178.523239255</v>
      </c>
      <c r="B29" s="666">
        <f ca="1">A29-I29</f>
        <v>-3781477.476760745</v>
      </c>
      <c r="C29" s="658">
        <v>13</v>
      </c>
      <c r="D29" s="639" t="s">
        <v>257</v>
      </c>
      <c r="E29" s="719">
        <v>65319181</v>
      </c>
      <c r="F29" s="675">
        <f>E29-K29</f>
        <v>11015828</v>
      </c>
      <c r="G29" s="624"/>
      <c r="H29" s="655"/>
      <c r="I29" s="356">
        <v>59777656</v>
      </c>
      <c r="J29" s="357"/>
      <c r="K29" s="356">
        <v>54303353</v>
      </c>
      <c r="L29" s="696"/>
    </row>
    <row r="30" spans="1:14">
      <c r="A30" s="695">
        <f ca="1">'004'!C42</f>
        <v>11527417</v>
      </c>
      <c r="B30" s="666">
        <f ca="1">A30-I30</f>
        <v>3525218</v>
      </c>
      <c r="C30" s="658">
        <v>14</v>
      </c>
      <c r="D30" s="639" t="s">
        <v>654</v>
      </c>
      <c r="E30" s="673">
        <f ca="1">'003'!C42</f>
        <v>2204415</v>
      </c>
      <c r="F30" s="675">
        <f ca="1">E30-K30</f>
        <v>-237902</v>
      </c>
      <c r="G30" s="624"/>
      <c r="H30" s="655"/>
      <c r="I30" s="356">
        <v>8002199</v>
      </c>
      <c r="J30" s="357"/>
      <c r="K30" s="356">
        <v>2442317</v>
      </c>
    </row>
    <row r="31" spans="1:14">
      <c r="A31" s="669"/>
      <c r="B31" s="697"/>
      <c r="C31" s="658">
        <v>15</v>
      </c>
      <c r="D31" s="639" t="s">
        <v>247</v>
      </c>
      <c r="E31" s="673"/>
      <c r="F31" s="675"/>
      <c r="G31" s="624"/>
      <c r="H31" s="655"/>
      <c r="I31" s="356"/>
      <c r="J31" s="357"/>
      <c r="K31" s="356"/>
      <c r="L31" s="698"/>
      <c r="M31" s="698"/>
    </row>
    <row r="32" spans="1:14">
      <c r="A32" s="695"/>
      <c r="B32" s="697"/>
      <c r="C32" s="658">
        <v>16</v>
      </c>
      <c r="D32" s="639" t="s">
        <v>655</v>
      </c>
      <c r="E32" s="673"/>
      <c r="F32" s="675"/>
      <c r="G32" s="624"/>
      <c r="H32" s="655"/>
      <c r="I32" s="356"/>
      <c r="J32" s="357"/>
      <c r="K32" s="356"/>
      <c r="L32" s="698"/>
      <c r="M32" s="698"/>
    </row>
    <row r="33" spans="1:13">
      <c r="A33" s="695">
        <f>-A15</f>
        <v>0</v>
      </c>
      <c r="B33" s="666">
        <f>A33-I33</f>
        <v>11034185</v>
      </c>
      <c r="C33" s="658">
        <v>17</v>
      </c>
      <c r="D33" s="639" t="s">
        <v>258</v>
      </c>
      <c r="E33" s="673">
        <f>-E15</f>
        <v>0</v>
      </c>
      <c r="F33" s="675">
        <f>E33-K33</f>
        <v>0</v>
      </c>
      <c r="G33" s="624"/>
      <c r="H33" s="655"/>
      <c r="I33" s="356">
        <f>-I15</f>
        <v>-11034185</v>
      </c>
      <c r="J33" s="357"/>
      <c r="K33" s="356">
        <f>-K15</f>
        <v>0</v>
      </c>
      <c r="L33" s="698"/>
      <c r="M33" s="698"/>
    </row>
    <row r="34" spans="1:13">
      <c r="A34" s="660"/>
      <c r="B34" s="661"/>
      <c r="C34" s="658"/>
      <c r="D34" s="639"/>
      <c r="E34" s="673"/>
      <c r="F34" s="675"/>
      <c r="G34" s="624"/>
      <c r="H34" s="655"/>
      <c r="I34" s="655"/>
      <c r="L34" s="698"/>
      <c r="M34" s="698"/>
    </row>
    <row r="35" spans="1:13" ht="15.75" thickBot="1">
      <c r="A35" s="728">
        <f ca="1">SUM(A29:A33)-1</f>
        <v>67523594.523239255</v>
      </c>
      <c r="B35" s="699">
        <f ca="1">SUM(B29:B33)</f>
        <v>10777925.523239255</v>
      </c>
      <c r="C35" s="658">
        <v>18</v>
      </c>
      <c r="D35" s="639" t="s">
        <v>259</v>
      </c>
      <c r="E35" s="729">
        <f ca="1">SUM(E29:E33)-1</f>
        <v>67523595</v>
      </c>
      <c r="F35" s="700">
        <f ca="1">SUM(F29:F33)</f>
        <v>10777926</v>
      </c>
      <c r="G35" s="624"/>
      <c r="H35" s="655"/>
      <c r="I35" s="655">
        <f>SUM(I29:I33)</f>
        <v>56745670</v>
      </c>
      <c r="K35" s="655">
        <f>SUM(K29:K33)</f>
        <v>56745670</v>
      </c>
      <c r="L35" s="655"/>
      <c r="M35" s="655"/>
    </row>
    <row r="36" spans="1:13" ht="16.5" thickTop="1">
      <c r="A36" s="701"/>
      <c r="B36" s="677"/>
      <c r="C36" s="658"/>
      <c r="D36" s="639"/>
      <c r="E36" s="701"/>
      <c r="F36" s="663"/>
      <c r="G36" s="624"/>
      <c r="H36" s="622"/>
      <c r="I36" s="622"/>
      <c r="L36" s="622"/>
      <c r="M36" s="622"/>
    </row>
    <row r="37" spans="1:13" ht="15.75" thickBot="1">
      <c r="A37" s="702"/>
      <c r="B37" s="703"/>
      <c r="C37" s="704"/>
      <c r="D37" s="704"/>
      <c r="E37" s="705"/>
      <c r="F37" s="706"/>
      <c r="G37" s="624"/>
      <c r="H37" s="622"/>
      <c r="I37" s="622"/>
      <c r="L37" s="622"/>
      <c r="M37" s="622"/>
    </row>
    <row r="38" spans="1:13" ht="16.5" thickTop="1">
      <c r="A38" s="707" t="s">
        <v>260</v>
      </c>
      <c r="B38" s="707"/>
      <c r="C38" s="708"/>
      <c r="D38" s="709" t="s">
        <v>261</v>
      </c>
      <c r="E38" s="710"/>
      <c r="F38" s="710" t="s">
        <v>66</v>
      </c>
      <c r="G38" s="622"/>
      <c r="H38" s="622"/>
      <c r="I38" s="622"/>
    </row>
    <row r="39" spans="1:13">
      <c r="A39" s="711"/>
      <c r="B39" s="712"/>
      <c r="C39" s="370"/>
      <c r="D39" s="370"/>
      <c r="E39" s="711"/>
      <c r="F39" s="711"/>
      <c r="G39" s="622"/>
      <c r="H39" s="713"/>
      <c r="I39" s="622"/>
    </row>
    <row r="40" spans="1:13">
      <c r="A40" s="733" t="s">
        <v>262</v>
      </c>
      <c r="B40" s="733"/>
      <c r="C40" s="733"/>
      <c r="D40" s="733"/>
      <c r="E40" s="733"/>
      <c r="F40" s="733"/>
      <c r="G40" s="622"/>
      <c r="H40" s="622"/>
      <c r="I40" s="622"/>
    </row>
    <row r="42" spans="1:13">
      <c r="A42" s="714"/>
      <c r="B42" s="715"/>
    </row>
    <row r="43" spans="1:13">
      <c r="B43" s="717"/>
      <c r="E43" s="714"/>
    </row>
    <row r="44" spans="1:13">
      <c r="A44" s="715"/>
      <c r="B44" s="715"/>
      <c r="E44" s="714"/>
    </row>
    <row r="45" spans="1:13">
      <c r="A45" s="712"/>
      <c r="E45" s="714"/>
      <c r="F45" s="715"/>
    </row>
    <row r="46" spans="1:13">
      <c r="A46" s="715"/>
      <c r="B46" s="711"/>
      <c r="E46" s="715"/>
      <c r="F46" s="715"/>
    </row>
    <row r="47" spans="1:13">
      <c r="A47" s="712"/>
      <c r="E47" s="715"/>
      <c r="F47" s="715"/>
    </row>
    <row r="48" spans="1:13">
      <c r="A48" s="715"/>
      <c r="B48" s="715"/>
      <c r="E48" s="715"/>
      <c r="F48" s="715"/>
    </row>
    <row r="49" spans="1:6">
      <c r="B49" s="711"/>
      <c r="E49" s="715"/>
      <c r="F49" s="715"/>
    </row>
    <row r="50" spans="1:6">
      <c r="A50" s="715"/>
      <c r="E50" s="623"/>
      <c r="F50" s="623"/>
    </row>
    <row r="51" spans="1:6">
      <c r="E51" s="623"/>
      <c r="F51" s="623"/>
    </row>
    <row r="52" spans="1:6">
      <c r="E52" s="623"/>
      <c r="F52" s="623"/>
    </row>
    <row r="53" spans="1:6">
      <c r="E53" s="623"/>
      <c r="F53" s="623"/>
    </row>
    <row r="54" spans="1:6">
      <c r="E54" s="623"/>
      <c r="F54" s="623"/>
    </row>
    <row r="55" spans="1:6">
      <c r="E55" s="623"/>
      <c r="F55" s="623"/>
    </row>
    <row r="56" spans="1:6">
      <c r="E56" s="623"/>
      <c r="F56" s="623"/>
    </row>
    <row r="57" spans="1:6">
      <c r="E57" s="623"/>
      <c r="F57" s="623"/>
    </row>
    <row r="58" spans="1:6">
      <c r="E58" s="623"/>
      <c r="F58" s="623"/>
    </row>
    <row r="59" spans="1:6">
      <c r="E59" s="623"/>
      <c r="F59" s="623"/>
    </row>
    <row r="60" spans="1:6">
      <c r="E60" s="623"/>
      <c r="F60" s="623"/>
    </row>
    <row r="61" spans="1:6">
      <c r="E61" s="623"/>
      <c r="F61" s="623"/>
    </row>
    <row r="62" spans="1:6">
      <c r="E62" s="623"/>
      <c r="F62" s="623"/>
    </row>
    <row r="63" spans="1:6">
      <c r="E63" s="623"/>
      <c r="F63" s="623"/>
    </row>
    <row r="64" spans="1:6">
      <c r="E64" s="623"/>
      <c r="F64" s="623"/>
    </row>
  </sheetData>
  <mergeCells count="2">
    <mergeCell ref="A2:F2"/>
    <mergeCell ref="A40:F40"/>
  </mergeCells>
  <pageMargins left="0.27" right="0.2" top="1" bottom="0.41" header="0.5" footer="0.21"/>
  <pageSetup scale="65" orientation="landscape" r:id="rId1"/>
  <headerFooter alignWithMargins="0"/>
</worksheet>
</file>

<file path=xl/worksheets/sheet6.xml><?xml version="1.0" encoding="utf-8"?>
<worksheet xmlns="http://schemas.openxmlformats.org/spreadsheetml/2006/main" xmlns:r="http://schemas.openxmlformats.org/officeDocument/2006/relationships">
  <sheetPr transitionEvaluation="1" transitionEntry="1">
    <tabColor rgb="FF00B050"/>
    <pageSetUpPr fitToPage="1"/>
  </sheetPr>
  <dimension ref="A1:Z194"/>
  <sheetViews>
    <sheetView tabSelected="1" defaultGridColor="0" view="pageBreakPreview" colorId="22" zoomScale="60" zoomScaleNormal="60" workbookViewId="0">
      <pane xSplit="6" topLeftCell="G1" activePane="topRight" state="frozen"/>
      <selection activeCell="H19" sqref="H19"/>
      <selection pane="topRight" activeCell="H19" sqref="H19"/>
    </sheetView>
  </sheetViews>
  <sheetFormatPr defaultColWidth="9.77734375" defaultRowHeight="15"/>
  <cols>
    <col min="1" max="1" width="1.77734375" customWidth="1"/>
    <col min="2" max="2" width="3.77734375" customWidth="1"/>
    <col min="3" max="3" width="1.77734375" customWidth="1"/>
    <col min="4" max="4" width="11.77734375" customWidth="1"/>
    <col min="5" max="5" width="43.77734375" customWidth="1"/>
    <col min="6" max="6" width="1.77734375" customWidth="1"/>
    <col min="7" max="7" width="17.44140625" customWidth="1"/>
    <col min="8" max="8" width="1.77734375" customWidth="1"/>
    <col min="9" max="9" width="25.6640625" customWidth="1"/>
    <col min="10" max="10" width="1.77734375" customWidth="1"/>
    <col min="11" max="11" width="23.77734375" customWidth="1"/>
    <col min="12" max="12" width="1.77734375" customWidth="1"/>
    <col min="13" max="13" width="4" customWidth="1"/>
    <col min="14" max="14" width="15.77734375" customWidth="1"/>
    <col min="15" max="15" width="11" bestFit="1" customWidth="1"/>
    <col min="17" max="17" width="15.109375" style="581" customWidth="1"/>
    <col min="18" max="18" width="11.44140625" bestFit="1" customWidth="1"/>
    <col min="19" max="19" width="16.77734375" customWidth="1"/>
    <col min="20" max="20" width="3.77734375" customWidth="1"/>
    <col min="21" max="21" width="2.77734375" customWidth="1"/>
    <col min="22" max="22" width="16.77734375" customWidth="1"/>
    <col min="23" max="23" width="2.77734375" customWidth="1"/>
    <col min="24" max="24" width="5.77734375" customWidth="1"/>
    <col min="25" max="25" width="15.77734375" customWidth="1"/>
  </cols>
  <sheetData>
    <row r="1" spans="1:26">
      <c r="A1" s="491"/>
      <c r="B1" s="492" t="s">
        <v>519</v>
      </c>
      <c r="C1" s="493"/>
      <c r="D1" s="493"/>
      <c r="E1" s="493"/>
      <c r="F1" s="493"/>
      <c r="G1" s="492"/>
      <c r="H1" s="493"/>
      <c r="I1" s="493"/>
      <c r="J1" s="493"/>
      <c r="K1" s="494" t="s">
        <v>521</v>
      </c>
      <c r="N1" s="491"/>
      <c r="O1" s="491"/>
      <c r="P1" s="491"/>
      <c r="Q1" s="495"/>
      <c r="R1" s="491"/>
      <c r="S1" s="491"/>
      <c r="T1" s="491"/>
      <c r="U1" s="491"/>
      <c r="V1" s="491"/>
      <c r="W1" s="491"/>
      <c r="X1" s="496"/>
      <c r="Y1" s="491"/>
      <c r="Z1" s="491"/>
    </row>
    <row r="2" spans="1:26">
      <c r="A2" s="497"/>
      <c r="B2" s="498"/>
      <c r="C2" s="497"/>
      <c r="D2" s="497"/>
      <c r="E2" s="497"/>
      <c r="F2" s="497"/>
      <c r="G2" s="498"/>
      <c r="H2" s="497"/>
      <c r="I2" s="497"/>
      <c r="J2" s="497"/>
      <c r="K2" s="499"/>
      <c r="L2" s="497"/>
      <c r="N2" s="491"/>
      <c r="O2" s="491"/>
      <c r="P2" s="497"/>
      <c r="Q2" s="495"/>
      <c r="R2" s="497"/>
      <c r="S2" s="497"/>
      <c r="T2" s="497"/>
      <c r="U2" s="497"/>
      <c r="V2" s="497"/>
      <c r="W2" s="497"/>
      <c r="X2" s="497"/>
      <c r="Y2" s="497"/>
      <c r="Z2" s="491"/>
    </row>
    <row r="3" spans="1:26">
      <c r="A3" s="491"/>
      <c r="B3" s="500"/>
      <c r="C3" s="501"/>
      <c r="D3" s="501"/>
      <c r="E3" s="501" t="s">
        <v>263</v>
      </c>
      <c r="F3" s="501"/>
      <c r="G3" s="500"/>
      <c r="H3" s="501"/>
      <c r="I3" s="501"/>
      <c r="J3" s="501"/>
      <c r="K3" s="502"/>
      <c r="N3" s="491"/>
      <c r="O3" s="491"/>
      <c r="P3" s="491"/>
      <c r="Q3" s="495"/>
      <c r="R3" s="491"/>
      <c r="S3" s="491"/>
      <c r="T3" s="491"/>
      <c r="U3" s="491"/>
      <c r="V3" s="491"/>
      <c r="W3" s="491"/>
      <c r="X3" s="491"/>
      <c r="Y3" s="491"/>
      <c r="Z3" s="491"/>
    </row>
    <row r="4" spans="1:26">
      <c r="B4" s="498"/>
      <c r="C4" s="503"/>
      <c r="D4" s="503"/>
      <c r="E4" s="503"/>
      <c r="F4" s="503"/>
      <c r="G4" s="497"/>
      <c r="H4" s="503"/>
      <c r="I4" s="503"/>
      <c r="J4" s="503"/>
      <c r="K4" s="499"/>
      <c r="N4" s="491"/>
      <c r="O4" s="491"/>
      <c r="P4" s="491"/>
      <c r="Q4" s="495"/>
      <c r="R4" s="491"/>
      <c r="S4" s="491"/>
      <c r="T4" s="491"/>
      <c r="U4" s="491"/>
      <c r="V4" s="491"/>
      <c r="W4" s="491"/>
      <c r="X4" s="491"/>
      <c r="Y4" s="491"/>
      <c r="Z4" s="491"/>
    </row>
    <row r="5" spans="1:26">
      <c r="B5" s="504"/>
      <c r="G5" s="504"/>
      <c r="I5" s="505" t="s">
        <v>264</v>
      </c>
      <c r="K5" s="506"/>
      <c r="N5" s="491"/>
      <c r="O5" s="491"/>
      <c r="P5" s="491"/>
      <c r="Q5" s="495"/>
      <c r="R5" s="491"/>
      <c r="S5" s="491"/>
      <c r="T5" s="491"/>
      <c r="U5" s="491"/>
      <c r="V5" s="491"/>
      <c r="W5" s="491"/>
      <c r="X5" s="491"/>
      <c r="Y5" s="491"/>
      <c r="Z5" s="491"/>
    </row>
    <row r="6" spans="1:26">
      <c r="B6" s="504"/>
      <c r="G6" s="507"/>
      <c r="I6" s="508" t="s">
        <v>265</v>
      </c>
      <c r="K6" s="506"/>
      <c r="N6" s="491"/>
      <c r="O6" s="491"/>
      <c r="P6" s="491"/>
      <c r="Q6" s="495"/>
      <c r="R6" s="491"/>
      <c r="S6" s="491"/>
      <c r="T6" s="491"/>
      <c r="U6" s="491"/>
      <c r="V6" s="491"/>
      <c r="W6" s="491"/>
      <c r="X6" s="491"/>
      <c r="Y6" s="491"/>
      <c r="Z6" s="491"/>
    </row>
    <row r="7" spans="1:26">
      <c r="B7" s="504"/>
      <c r="G7" s="509" t="s">
        <v>266</v>
      </c>
      <c r="H7" s="493"/>
      <c r="I7" s="510"/>
      <c r="J7" s="511"/>
      <c r="K7" s="510"/>
      <c r="N7" s="512"/>
      <c r="O7" s="491"/>
      <c r="P7" s="497"/>
      <c r="Q7" s="513" t="s">
        <v>237</v>
      </c>
      <c r="R7" s="497"/>
      <c r="S7" s="497"/>
      <c r="T7" s="497"/>
      <c r="U7" s="497"/>
      <c r="V7" s="497"/>
      <c r="W7" s="497"/>
      <c r="X7" s="497"/>
      <c r="Y7" s="497"/>
      <c r="Z7" s="491"/>
    </row>
    <row r="8" spans="1:26">
      <c r="B8" s="504" t="s">
        <v>9</v>
      </c>
      <c r="E8" t="s">
        <v>267</v>
      </c>
      <c r="G8" s="514" t="s">
        <v>268</v>
      </c>
      <c r="I8" s="515" t="s">
        <v>269</v>
      </c>
      <c r="K8" s="515" t="s">
        <v>270</v>
      </c>
      <c r="N8" s="516"/>
      <c r="O8" s="491"/>
      <c r="P8" s="491"/>
      <c r="Q8" s="517" t="s">
        <v>520</v>
      </c>
      <c r="R8" s="491"/>
      <c r="S8" s="491"/>
      <c r="T8" s="491"/>
      <c r="U8" s="491"/>
      <c r="V8" s="491"/>
      <c r="W8" s="491"/>
      <c r="X8" s="491"/>
      <c r="Y8" s="491"/>
      <c r="Z8" s="491"/>
    </row>
    <row r="9" spans="1:26">
      <c r="B9" s="504" t="s">
        <v>146</v>
      </c>
      <c r="E9" t="s">
        <v>271</v>
      </c>
      <c r="G9" s="514" t="s">
        <v>239</v>
      </c>
      <c r="I9" s="515" t="s">
        <v>240</v>
      </c>
      <c r="K9" s="515" t="s">
        <v>241</v>
      </c>
      <c r="N9" s="518"/>
      <c r="O9" s="491"/>
      <c r="P9" s="491"/>
      <c r="Q9" s="517"/>
      <c r="R9" s="491"/>
      <c r="S9" s="491"/>
      <c r="T9" s="491"/>
      <c r="U9" s="491"/>
      <c r="V9" s="491"/>
      <c r="W9" s="491"/>
      <c r="X9" s="491"/>
      <c r="Y9" s="491"/>
      <c r="Z9" s="491"/>
    </row>
    <row r="10" spans="1:26">
      <c r="B10" s="519"/>
      <c r="C10" s="507"/>
      <c r="D10" s="507"/>
      <c r="E10" s="507"/>
      <c r="F10" s="507"/>
      <c r="G10" s="519"/>
      <c r="H10" s="507"/>
      <c r="I10" s="520"/>
      <c r="J10" s="507"/>
      <c r="K10" s="520"/>
      <c r="N10" s="518"/>
      <c r="O10" s="491"/>
      <c r="P10" s="491"/>
      <c r="Q10" s="517"/>
      <c r="R10" s="491"/>
      <c r="S10" s="491"/>
      <c r="T10" s="491"/>
      <c r="U10" s="491"/>
      <c r="V10" s="521"/>
      <c r="W10" s="491"/>
      <c r="X10" s="491"/>
      <c r="Y10" s="491"/>
      <c r="Z10" s="491"/>
    </row>
    <row r="11" spans="1:26">
      <c r="B11" s="504"/>
      <c r="D11" t="s">
        <v>272</v>
      </c>
      <c r="G11" s="504"/>
      <c r="I11" s="506"/>
      <c r="K11" s="506"/>
      <c r="N11" s="518"/>
      <c r="O11" s="491"/>
      <c r="P11" s="491"/>
      <c r="Q11" s="517"/>
      <c r="R11" s="491"/>
      <c r="S11" s="491"/>
      <c r="T11" s="491"/>
      <c r="U11" s="491"/>
      <c r="V11" s="491"/>
      <c r="W11" s="491"/>
      <c r="X11" s="491"/>
      <c r="Y11" s="491"/>
      <c r="Z11" s="491"/>
    </row>
    <row r="12" spans="1:26">
      <c r="B12" s="504">
        <v>1</v>
      </c>
      <c r="D12" t="s">
        <v>273</v>
      </c>
      <c r="G12" s="522">
        <v>5151005</v>
      </c>
      <c r="H12" s="523"/>
      <c r="I12" s="524">
        <v>113365286</v>
      </c>
      <c r="J12" s="523"/>
      <c r="K12" s="525">
        <f>I12-Q12</f>
        <v>-8564086</v>
      </c>
      <c r="M12" s="396"/>
      <c r="N12" s="526"/>
      <c r="O12" s="527"/>
      <c r="P12" s="491"/>
      <c r="Q12" s="524">
        <v>121929372</v>
      </c>
      <c r="R12" s="528"/>
      <c r="S12" s="528"/>
      <c r="T12" s="491"/>
      <c r="U12" s="491"/>
      <c r="V12" s="491"/>
      <c r="W12" s="491"/>
      <c r="X12" s="491"/>
      <c r="Y12" s="491"/>
      <c r="Z12" s="491"/>
    </row>
    <row r="13" spans="1:26">
      <c r="B13" s="504"/>
      <c r="G13" s="519"/>
      <c r="H13" s="501"/>
      <c r="I13" s="520"/>
      <c r="J13" s="501"/>
      <c r="K13" s="520"/>
      <c r="N13" s="497"/>
      <c r="O13" s="491"/>
      <c r="P13" s="491"/>
      <c r="Q13" s="517"/>
      <c r="R13" s="491"/>
      <c r="S13" s="491"/>
      <c r="T13" s="491"/>
      <c r="U13" s="491"/>
      <c r="V13" s="491"/>
      <c r="W13" s="491"/>
      <c r="X13" s="491"/>
      <c r="Y13" s="491"/>
      <c r="Z13" s="491"/>
    </row>
    <row r="14" spans="1:26" ht="15.75">
      <c r="B14" s="504"/>
      <c r="D14" t="s">
        <v>274</v>
      </c>
      <c r="G14" s="529"/>
      <c r="I14" s="506"/>
      <c r="K14" s="506"/>
      <c r="N14" s="491"/>
      <c r="O14" s="491"/>
      <c r="P14" s="497"/>
      <c r="Q14" s="517"/>
      <c r="R14" s="497"/>
      <c r="S14" s="497"/>
      <c r="T14" s="497"/>
      <c r="U14" s="497"/>
      <c r="V14" s="497"/>
      <c r="W14" s="497"/>
      <c r="X14" s="497"/>
      <c r="Y14" s="497"/>
      <c r="Z14" s="491"/>
    </row>
    <row r="15" spans="1:26" ht="15.75">
      <c r="B15" s="504"/>
      <c r="D15" t="s">
        <v>275</v>
      </c>
      <c r="G15" s="529"/>
      <c r="I15" s="506"/>
      <c r="K15" s="506"/>
      <c r="N15" s="491"/>
      <c r="O15" s="491"/>
      <c r="P15" s="491"/>
      <c r="Q15" s="517"/>
      <c r="R15" s="491"/>
      <c r="S15" s="491"/>
      <c r="T15" s="491"/>
      <c r="U15" s="491"/>
      <c r="V15" s="491"/>
      <c r="W15" s="491"/>
      <c r="X15" s="491"/>
      <c r="Y15" s="491"/>
      <c r="Z15" s="491"/>
    </row>
    <row r="16" spans="1:26">
      <c r="B16" s="504">
        <f>B12+1</f>
        <v>2</v>
      </c>
      <c r="D16" t="s">
        <v>276</v>
      </c>
      <c r="G16" s="522">
        <v>20692982</v>
      </c>
      <c r="H16" s="523"/>
      <c r="I16" s="524">
        <v>83972569</v>
      </c>
      <c r="J16" s="523"/>
      <c r="K16" s="525">
        <f>I16-Q16</f>
        <v>-286609</v>
      </c>
      <c r="L16" s="523"/>
      <c r="N16" s="526"/>
      <c r="O16" s="491"/>
      <c r="P16" s="491"/>
      <c r="Q16" s="517">
        <v>84259178</v>
      </c>
      <c r="R16" s="528"/>
      <c r="S16" s="528"/>
      <c r="T16" s="491"/>
      <c r="U16" s="530"/>
      <c r="V16" s="527"/>
      <c r="W16" s="491"/>
      <c r="X16" s="531"/>
      <c r="Y16" s="530"/>
      <c r="Z16" s="491"/>
    </row>
    <row r="17" spans="2:26">
      <c r="B17" s="504">
        <f>B16+1</f>
        <v>3</v>
      </c>
      <c r="D17" t="s">
        <v>277</v>
      </c>
      <c r="G17" s="522">
        <v>10145323</v>
      </c>
      <c r="H17" s="523"/>
      <c r="I17" s="524">
        <v>28106555</v>
      </c>
      <c r="J17" s="523"/>
      <c r="K17" s="525">
        <f>I17-Q17</f>
        <v>17936525</v>
      </c>
      <c r="L17" s="523"/>
      <c r="M17" s="396"/>
      <c r="N17" s="526"/>
      <c r="O17" s="491"/>
      <c r="P17" s="491"/>
      <c r="Q17" s="517">
        <v>10170030</v>
      </c>
      <c r="R17" s="528"/>
      <c r="S17" s="528"/>
      <c r="T17" s="491"/>
      <c r="U17" s="491"/>
      <c r="V17" s="527"/>
      <c r="W17" s="491"/>
      <c r="X17" s="491"/>
      <c r="Y17" s="491"/>
      <c r="Z17" s="491"/>
    </row>
    <row r="18" spans="2:26" ht="15.75">
      <c r="B18" s="504">
        <f>B17+1</f>
        <v>4</v>
      </c>
      <c r="D18" t="s">
        <v>278</v>
      </c>
      <c r="G18" s="529"/>
      <c r="H18" s="523"/>
      <c r="I18" s="532"/>
      <c r="J18" s="523"/>
      <c r="K18" s="525"/>
      <c r="N18" s="526"/>
      <c r="O18" s="491"/>
      <c r="P18" s="491"/>
      <c r="Q18" s="517"/>
      <c r="R18" s="528"/>
      <c r="S18" s="528"/>
      <c r="T18" s="491"/>
      <c r="U18" s="491"/>
      <c r="V18" s="527"/>
      <c r="W18" s="491"/>
      <c r="X18" s="491"/>
      <c r="Y18" s="530"/>
      <c r="Z18" s="491"/>
    </row>
    <row r="19" spans="2:26">
      <c r="B19" s="504"/>
      <c r="D19" t="s">
        <v>279</v>
      </c>
      <c r="G19" s="522">
        <v>34164875.476760745</v>
      </c>
      <c r="H19" s="523"/>
      <c r="I19" s="524">
        <v>70215192.476760745</v>
      </c>
      <c r="J19" s="523"/>
      <c r="K19" s="525">
        <f>I19-Q19</f>
        <v>-17890316.523239255</v>
      </c>
      <c r="N19" s="526"/>
      <c r="O19" s="491"/>
      <c r="P19" s="491"/>
      <c r="Q19" s="517">
        <v>88105509</v>
      </c>
      <c r="R19" s="528"/>
      <c r="S19" s="528"/>
      <c r="T19" s="491"/>
      <c r="U19" s="491"/>
      <c r="V19" s="491"/>
      <c r="W19" s="491"/>
      <c r="X19" s="491"/>
      <c r="Y19" s="491"/>
      <c r="Z19" s="491"/>
    </row>
    <row r="20" spans="2:26" ht="15.75">
      <c r="B20" s="504">
        <f>B18+1</f>
        <v>5</v>
      </c>
      <c r="D20" t="s">
        <v>280</v>
      </c>
      <c r="G20" s="529"/>
      <c r="H20" s="523"/>
      <c r="I20" s="532"/>
      <c r="J20" s="523"/>
      <c r="K20" s="525"/>
      <c r="N20" s="526"/>
      <c r="O20" s="491"/>
      <c r="P20" s="491"/>
      <c r="Q20" s="517"/>
      <c r="R20" s="528"/>
      <c r="S20" s="528"/>
      <c r="T20" s="491"/>
      <c r="U20" s="491"/>
      <c r="V20" s="530"/>
      <c r="W20" s="491"/>
      <c r="X20" s="491"/>
      <c r="Y20" s="530"/>
      <c r="Z20" s="491"/>
    </row>
    <row r="21" spans="2:26">
      <c r="B21" s="504"/>
      <c r="D21" t="s">
        <v>281</v>
      </c>
      <c r="G21" s="522">
        <v>-417466</v>
      </c>
      <c r="H21" s="523"/>
      <c r="I21" s="524">
        <v>-1959643</v>
      </c>
      <c r="J21" s="523"/>
      <c r="K21" s="525">
        <f>I21-Q21</f>
        <v>-744147</v>
      </c>
      <c r="N21" s="526"/>
      <c r="O21" s="491"/>
      <c r="P21" s="491"/>
      <c r="Q21" s="517">
        <v>-1215496</v>
      </c>
      <c r="R21" s="528"/>
      <c r="S21" s="528"/>
      <c r="T21" s="491"/>
      <c r="U21" s="491"/>
      <c r="V21" s="491"/>
      <c r="W21" s="491"/>
      <c r="X21" s="491"/>
      <c r="Y21" s="491"/>
      <c r="Z21" s="491"/>
    </row>
    <row r="22" spans="2:26" ht="15.75">
      <c r="B22" s="504">
        <f>B20+1</f>
        <v>6</v>
      </c>
      <c r="D22" t="s">
        <v>282</v>
      </c>
      <c r="G22" s="529"/>
      <c r="H22" s="523"/>
      <c r="I22" s="532"/>
      <c r="J22" s="523"/>
      <c r="K22" s="525"/>
      <c r="N22" s="526"/>
      <c r="O22" s="491"/>
      <c r="P22" s="491"/>
      <c r="Q22" s="517"/>
      <c r="R22" s="528"/>
      <c r="S22" s="528"/>
      <c r="T22" s="491"/>
      <c r="U22" s="491"/>
      <c r="V22" s="530"/>
      <c r="W22" s="491"/>
      <c r="X22" s="491"/>
      <c r="Y22" s="530"/>
      <c r="Z22" s="491"/>
    </row>
    <row r="23" spans="2:26">
      <c r="B23" s="504"/>
      <c r="D23" t="s">
        <v>283</v>
      </c>
      <c r="G23" s="522">
        <v>140876422.21399999</v>
      </c>
      <c r="H23" s="523"/>
      <c r="I23" s="524">
        <v>-103714817.786</v>
      </c>
      <c r="J23" s="523"/>
      <c r="K23" s="525">
        <f>I23-Q23</f>
        <v>-195098500.78600001</v>
      </c>
      <c r="N23" s="526"/>
      <c r="O23" s="491"/>
      <c r="P23" s="491"/>
      <c r="Q23" s="517">
        <v>91383683</v>
      </c>
      <c r="R23" s="528"/>
      <c r="S23" s="528"/>
      <c r="T23" s="491"/>
      <c r="U23" s="491"/>
      <c r="V23" s="533"/>
      <c r="W23" s="491"/>
      <c r="X23" s="491"/>
      <c r="Y23" s="530"/>
      <c r="Z23" s="491"/>
    </row>
    <row r="24" spans="2:26">
      <c r="B24" s="504">
        <f>B22+1</f>
        <v>7</v>
      </c>
      <c r="D24" t="s">
        <v>284</v>
      </c>
      <c r="G24" s="522">
        <v>-35191311</v>
      </c>
      <c r="H24" s="523"/>
      <c r="I24" s="524">
        <v>13086763</v>
      </c>
      <c r="J24" s="523"/>
      <c r="K24" s="525">
        <f>I24-Q24</f>
        <v>18779351</v>
      </c>
      <c r="N24" s="526"/>
      <c r="O24" s="491"/>
      <c r="P24" s="491"/>
      <c r="Q24" s="517">
        <v>-5692588</v>
      </c>
      <c r="R24" s="528"/>
      <c r="S24" s="528"/>
      <c r="T24" s="491"/>
      <c r="U24" s="491"/>
      <c r="V24" s="533"/>
      <c r="W24" s="491"/>
      <c r="X24" s="491"/>
      <c r="Y24" s="530"/>
      <c r="Z24" s="491"/>
    </row>
    <row r="25" spans="2:26" ht="15.75">
      <c r="B25" s="504">
        <f>B24+1</f>
        <v>8</v>
      </c>
      <c r="D25" t="s">
        <v>285</v>
      </c>
      <c r="G25" s="529"/>
      <c r="H25" s="523"/>
      <c r="I25" s="532"/>
      <c r="J25" s="523"/>
      <c r="K25" s="525"/>
      <c r="N25" s="526"/>
      <c r="O25" s="491"/>
      <c r="P25" s="491"/>
      <c r="Q25" s="517"/>
      <c r="R25" s="528"/>
      <c r="S25" s="528"/>
      <c r="T25" s="491"/>
      <c r="U25" s="491"/>
      <c r="V25" s="527"/>
      <c r="W25" s="491"/>
      <c r="X25" s="491"/>
      <c r="Y25" s="530"/>
      <c r="Z25" s="491"/>
    </row>
    <row r="26" spans="2:26">
      <c r="B26" s="504"/>
      <c r="D26" t="s">
        <v>286</v>
      </c>
      <c r="G26" s="522">
        <v>14391492.543476686</v>
      </c>
      <c r="H26" s="523"/>
      <c r="I26" s="524">
        <v>-196350.45652331784</v>
      </c>
      <c r="J26" s="523"/>
      <c r="K26" s="525">
        <f>I26-Q26</f>
        <v>2590605.5434766822</v>
      </c>
      <c r="N26" s="526"/>
      <c r="O26" s="491"/>
      <c r="P26" s="491"/>
      <c r="Q26" s="517">
        <v>-2786956</v>
      </c>
      <c r="R26" s="528"/>
      <c r="S26" s="528"/>
      <c r="T26" s="491"/>
      <c r="U26" s="491"/>
      <c r="V26" s="527"/>
      <c r="W26" s="491"/>
      <c r="X26" s="491"/>
      <c r="Y26" s="530"/>
      <c r="Z26" s="491"/>
    </row>
    <row r="27" spans="2:26">
      <c r="B27" s="504">
        <f>B25+1</f>
        <v>9</v>
      </c>
      <c r="D27" t="s">
        <v>287</v>
      </c>
      <c r="G27" s="522">
        <v>82228598</v>
      </c>
      <c r="H27" s="523"/>
      <c r="I27" s="524">
        <v>-1695612</v>
      </c>
      <c r="J27" s="523"/>
      <c r="K27" s="525">
        <f>I27-Q27</f>
        <v>8531016</v>
      </c>
      <c r="N27" s="526"/>
      <c r="O27" s="491"/>
      <c r="P27" s="491"/>
      <c r="Q27" s="517">
        <v>-10226628</v>
      </c>
      <c r="R27" s="528"/>
      <c r="S27" s="528"/>
      <c r="T27" s="491"/>
      <c r="U27" s="491"/>
      <c r="V27" s="527"/>
      <c r="W27" s="491"/>
      <c r="X27" s="491"/>
      <c r="Y27" s="530"/>
      <c r="Z27" s="491"/>
    </row>
    <row r="28" spans="2:26" ht="15.75">
      <c r="B28" s="504">
        <f>B27+1</f>
        <v>10</v>
      </c>
      <c r="D28" t="s">
        <v>288</v>
      </c>
      <c r="G28" s="529"/>
      <c r="H28" s="523"/>
      <c r="I28" s="532"/>
      <c r="J28" s="523"/>
      <c r="K28" s="525"/>
      <c r="N28" s="526"/>
      <c r="O28" s="491"/>
      <c r="P28" s="491"/>
      <c r="Q28" s="517"/>
      <c r="R28" s="528"/>
      <c r="S28" s="528"/>
      <c r="T28" s="491"/>
      <c r="U28" s="491"/>
      <c r="V28" s="533"/>
      <c r="W28" s="491"/>
      <c r="X28" s="491"/>
      <c r="Y28" s="534"/>
      <c r="Z28" s="491"/>
    </row>
    <row r="29" spans="2:26">
      <c r="B29" s="504"/>
      <c r="D29" t="s">
        <v>289</v>
      </c>
      <c r="G29" s="522">
        <v>-69745968.679999992</v>
      </c>
      <c r="H29" s="523"/>
      <c r="I29" s="524">
        <v>-67655145.679999992</v>
      </c>
      <c r="J29" s="523"/>
      <c r="K29" s="525">
        <f>I29-Q29</f>
        <v>-62146223.679999992</v>
      </c>
      <c r="N29" s="526"/>
      <c r="O29" s="491"/>
      <c r="P29" s="491"/>
      <c r="Q29" s="517">
        <v>-5508922</v>
      </c>
      <c r="R29" s="528"/>
      <c r="S29" s="528"/>
      <c r="T29" s="527"/>
      <c r="U29" s="527"/>
      <c r="V29" s="533"/>
      <c r="W29" s="491"/>
      <c r="X29" s="491"/>
      <c r="Y29" s="534"/>
      <c r="Z29" s="491"/>
    </row>
    <row r="30" spans="2:26">
      <c r="B30" s="504">
        <f>B28+1</f>
        <v>11</v>
      </c>
      <c r="D30" t="s">
        <v>290</v>
      </c>
      <c r="G30" s="522">
        <v>-10429285</v>
      </c>
      <c r="H30" s="523"/>
      <c r="I30" s="524">
        <v>-2819188</v>
      </c>
      <c r="J30" s="523"/>
      <c r="K30" s="525">
        <f>I30-Q30</f>
        <v>-3008277</v>
      </c>
      <c r="N30" s="526"/>
      <c r="O30" s="491"/>
      <c r="P30" s="491"/>
      <c r="Q30" s="517">
        <v>189089</v>
      </c>
      <c r="R30" s="528"/>
      <c r="S30" s="528"/>
      <c r="T30" s="491"/>
      <c r="U30" s="491"/>
      <c r="V30" s="533"/>
      <c r="W30" s="491"/>
      <c r="X30" s="491"/>
      <c r="Y30" s="534"/>
      <c r="Z30" s="491"/>
    </row>
    <row r="31" spans="2:26">
      <c r="B31" s="504">
        <f>B30+1</f>
        <v>12</v>
      </c>
      <c r="D31" s="535" t="s">
        <v>291</v>
      </c>
      <c r="E31" s="535"/>
      <c r="F31" s="535"/>
      <c r="G31" s="536">
        <v>-2204415</v>
      </c>
      <c r="H31" s="537"/>
      <c r="I31" s="538">
        <v>-11527417</v>
      </c>
      <c r="J31" s="523"/>
      <c r="K31" s="525">
        <f>I31-Q31</f>
        <v>-3525218</v>
      </c>
      <c r="N31" s="530"/>
      <c r="O31" s="491"/>
      <c r="P31" s="491"/>
      <c r="Q31" s="517">
        <v>-8002199</v>
      </c>
      <c r="R31" s="528"/>
      <c r="S31" s="528"/>
      <c r="T31" s="491"/>
      <c r="U31" s="491"/>
      <c r="V31" s="491"/>
      <c r="W31" s="491"/>
      <c r="X31" s="491"/>
      <c r="Y31" s="491"/>
      <c r="Z31" s="491"/>
    </row>
    <row r="32" spans="2:26">
      <c r="B32" s="504">
        <f>B31+1</f>
        <v>13</v>
      </c>
      <c r="D32" s="535" t="s">
        <v>292</v>
      </c>
      <c r="E32" s="535"/>
      <c r="F32" s="535"/>
      <c r="G32" s="522"/>
      <c r="H32" s="537"/>
      <c r="I32" s="538"/>
      <c r="J32" s="523"/>
      <c r="K32" s="525"/>
      <c r="N32" s="530"/>
      <c r="O32" s="491"/>
      <c r="P32" s="491"/>
      <c r="Q32" s="517"/>
      <c r="R32" s="528"/>
      <c r="S32" s="528"/>
      <c r="T32" s="491"/>
      <c r="U32" s="491"/>
      <c r="V32" s="530"/>
      <c r="W32" s="491"/>
      <c r="X32" s="491"/>
      <c r="Y32" s="530"/>
      <c r="Z32" s="491"/>
    </row>
    <row r="33" spans="2:26">
      <c r="B33" s="504"/>
      <c r="D33" s="535" t="s">
        <v>293</v>
      </c>
      <c r="E33" s="535"/>
      <c r="F33" s="535"/>
      <c r="G33" s="522"/>
      <c r="H33" s="537"/>
      <c r="I33" s="538"/>
      <c r="J33" s="523"/>
      <c r="K33" s="525"/>
      <c r="N33" s="530"/>
      <c r="O33" s="491"/>
      <c r="P33" s="491"/>
      <c r="Q33" s="517"/>
      <c r="R33" s="528"/>
      <c r="S33" s="528"/>
      <c r="T33" s="491"/>
      <c r="U33" s="491"/>
      <c r="V33" s="491"/>
      <c r="W33" s="491"/>
      <c r="X33" s="491"/>
      <c r="Y33" s="491"/>
      <c r="Z33" s="491"/>
    </row>
    <row r="34" spans="2:26">
      <c r="B34" s="504"/>
      <c r="D34" s="535" t="s">
        <v>294</v>
      </c>
      <c r="E34" s="535"/>
      <c r="F34" s="535"/>
      <c r="G34" s="522">
        <v>0</v>
      </c>
      <c r="H34" s="537"/>
      <c r="I34" s="538">
        <v>0</v>
      </c>
      <c r="J34" s="523"/>
      <c r="K34" s="525">
        <f>I34-Q34</f>
        <v>0</v>
      </c>
      <c r="N34" s="530"/>
      <c r="O34" s="491"/>
      <c r="P34" s="491"/>
      <c r="Q34" s="517">
        <v>0</v>
      </c>
      <c r="R34" s="528"/>
      <c r="S34" s="528"/>
      <c r="T34" s="491"/>
      <c r="U34" s="491"/>
      <c r="V34" s="530"/>
      <c r="W34" s="491"/>
      <c r="X34" s="491"/>
      <c r="Y34" s="491"/>
      <c r="Z34" s="491"/>
    </row>
    <row r="35" spans="2:26">
      <c r="B35" s="504"/>
      <c r="D35" t="s">
        <v>295</v>
      </c>
      <c r="G35" s="522"/>
      <c r="H35" s="523"/>
      <c r="I35" s="525"/>
      <c r="J35" s="523"/>
      <c r="K35" s="525"/>
      <c r="N35" s="530"/>
      <c r="O35" s="491"/>
      <c r="P35" s="491"/>
      <c r="Q35" s="517"/>
      <c r="R35" s="528"/>
      <c r="S35" s="528"/>
      <c r="T35" s="491"/>
      <c r="U35" s="491"/>
      <c r="V35" s="527"/>
      <c r="W35" s="491"/>
      <c r="X35" s="491"/>
      <c r="Y35" s="530"/>
      <c r="Z35" s="491"/>
    </row>
    <row r="36" spans="2:26">
      <c r="B36" s="504">
        <f>B32+1</f>
        <v>14</v>
      </c>
      <c r="D36" s="535"/>
      <c r="E36" s="535"/>
      <c r="F36" s="535"/>
      <c r="G36" s="536"/>
      <c r="H36" s="537"/>
      <c r="I36" s="539"/>
      <c r="J36" s="523"/>
      <c r="K36" s="525"/>
      <c r="N36" s="526"/>
      <c r="O36" s="491"/>
      <c r="P36" s="491"/>
      <c r="Q36" s="517">
        <v>0</v>
      </c>
      <c r="R36" s="528"/>
      <c r="S36" s="528"/>
      <c r="T36" s="527"/>
      <c r="U36" s="527"/>
      <c r="V36" s="527"/>
      <c r="W36" s="491"/>
      <c r="X36" s="491"/>
      <c r="Y36" s="534"/>
      <c r="Z36" s="491"/>
    </row>
    <row r="37" spans="2:26">
      <c r="B37" s="504">
        <f>B36+1</f>
        <v>15</v>
      </c>
      <c r="C37" s="535"/>
      <c r="D37" s="535" t="s">
        <v>296</v>
      </c>
      <c r="E37" s="535"/>
      <c r="F37" s="535"/>
      <c r="G37" s="536">
        <v>7694562.5992474556</v>
      </c>
      <c r="H37" s="537"/>
      <c r="I37" s="539">
        <v>7641512.599247463</v>
      </c>
      <c r="J37" s="523"/>
      <c r="K37" s="525">
        <f>I37-Q37</f>
        <v>-12585965.400752537</v>
      </c>
      <c r="N37" s="526"/>
      <c r="O37" s="491"/>
      <c r="P37" s="491"/>
      <c r="Q37" s="517">
        <v>20227478</v>
      </c>
      <c r="R37" s="528"/>
      <c r="S37" s="528"/>
      <c r="T37" s="527"/>
      <c r="U37" s="527"/>
      <c r="V37" s="527"/>
      <c r="W37" s="491"/>
      <c r="X37" s="491"/>
      <c r="Y37" s="530"/>
      <c r="Z37" s="491"/>
    </row>
    <row r="38" spans="2:26">
      <c r="B38" s="504"/>
      <c r="G38" s="522"/>
      <c r="H38" s="540"/>
      <c r="I38" s="524"/>
      <c r="J38" s="523"/>
      <c r="K38" s="525"/>
      <c r="N38" s="526"/>
      <c r="O38" s="491"/>
      <c r="P38" s="491"/>
      <c r="Q38" s="517"/>
      <c r="R38" s="528"/>
      <c r="S38" s="528"/>
      <c r="T38" s="527"/>
      <c r="U38" s="527"/>
      <c r="V38" s="527"/>
      <c r="W38" s="491"/>
      <c r="X38" s="491"/>
      <c r="Y38" s="530"/>
      <c r="Z38" s="491"/>
    </row>
    <row r="39" spans="2:26">
      <c r="B39" s="504"/>
      <c r="D39" t="s">
        <v>297</v>
      </c>
      <c r="G39" s="522">
        <v>-15187622</v>
      </c>
      <c r="H39" s="540"/>
      <c r="I39" s="524">
        <v>28604448</v>
      </c>
      <c r="J39" s="523"/>
      <c r="K39" s="525">
        <f>I39-Q39</f>
        <v>96649115</v>
      </c>
      <c r="N39" s="541"/>
      <c r="O39" s="491"/>
      <c r="P39" s="491"/>
      <c r="Q39" s="517">
        <v>-68044667</v>
      </c>
      <c r="R39" s="528"/>
      <c r="S39" s="528"/>
      <c r="T39" s="527"/>
      <c r="U39" s="527"/>
      <c r="V39" s="527"/>
      <c r="W39" s="491"/>
      <c r="X39" s="491"/>
      <c r="Y39" s="530"/>
      <c r="Z39" s="491"/>
    </row>
    <row r="40" spans="2:26">
      <c r="B40" s="504"/>
      <c r="D40" t="s">
        <v>298</v>
      </c>
      <c r="G40" s="522">
        <v>1333087.1899999976</v>
      </c>
      <c r="H40" s="523"/>
      <c r="I40" s="524">
        <v>-34349397.810000002</v>
      </c>
      <c r="J40" s="523"/>
      <c r="K40" s="525">
        <f>I40-Q40</f>
        <v>-65350754.810000002</v>
      </c>
      <c r="N40" s="526"/>
      <c r="O40" s="491"/>
      <c r="P40" s="491"/>
      <c r="Q40" s="517">
        <v>31001357</v>
      </c>
      <c r="R40" s="528"/>
      <c r="S40" s="528"/>
      <c r="T40" s="527"/>
      <c r="U40" s="527"/>
      <c r="V40" s="527"/>
      <c r="W40" s="491"/>
      <c r="X40" s="491"/>
      <c r="Y40" s="534"/>
      <c r="Z40" s="491"/>
    </row>
    <row r="41" spans="2:26">
      <c r="B41" s="504"/>
      <c r="G41" s="542"/>
      <c r="H41" s="523"/>
      <c r="I41" s="543"/>
      <c r="J41" s="523"/>
      <c r="K41" s="543"/>
      <c r="N41" s="544"/>
      <c r="O41" s="528"/>
      <c r="P41" s="491"/>
      <c r="Q41" s="517"/>
      <c r="R41" s="528"/>
      <c r="S41" s="528"/>
      <c r="T41" s="527"/>
      <c r="U41" s="527"/>
      <c r="V41" s="527"/>
      <c r="W41" s="491"/>
      <c r="X41" s="491"/>
      <c r="Y41" s="530"/>
      <c r="Z41" s="491"/>
    </row>
    <row r="42" spans="2:26">
      <c r="B42" s="504">
        <f>B37+1</f>
        <v>16</v>
      </c>
      <c r="D42" t="s">
        <v>299</v>
      </c>
      <c r="G42" s="545">
        <f>SUM(G16:G40)</f>
        <v>178351275.34348488</v>
      </c>
      <c r="H42" s="546"/>
      <c r="I42" s="547">
        <f>SUM(I16:I40)</f>
        <v>7709468.3434849009</v>
      </c>
      <c r="J42" s="546"/>
      <c r="K42" s="547">
        <f>SUM(K16:K40)</f>
        <v>-216149399.65651512</v>
      </c>
      <c r="M42" s="396"/>
      <c r="N42" s="526"/>
      <c r="O42" s="491"/>
      <c r="P42" s="491"/>
      <c r="Q42" s="548">
        <f>SUM(Q16:Q40)</f>
        <v>223858868</v>
      </c>
      <c r="R42" s="528"/>
      <c r="S42" s="528"/>
      <c r="T42" s="491"/>
      <c r="U42" s="491"/>
      <c r="V42" s="533"/>
      <c r="W42" s="491"/>
      <c r="X42" s="491"/>
      <c r="Y42" s="530"/>
      <c r="Z42" s="491"/>
    </row>
    <row r="43" spans="2:26">
      <c r="B43" s="504"/>
      <c r="G43" s="542"/>
      <c r="H43" s="523"/>
      <c r="I43" s="543"/>
      <c r="J43" s="523"/>
      <c r="K43" s="543"/>
      <c r="N43" s="549"/>
      <c r="O43" s="491"/>
      <c r="P43" s="491"/>
      <c r="Q43" s="517"/>
      <c r="R43" s="491"/>
      <c r="S43" s="527"/>
      <c r="T43" s="491"/>
      <c r="U43" s="491"/>
      <c r="V43" s="527"/>
      <c r="W43" s="491"/>
      <c r="X43" s="491"/>
      <c r="Y43" s="530"/>
      <c r="Z43" s="491"/>
    </row>
    <row r="44" spans="2:26">
      <c r="B44" s="504">
        <f>B42+1</f>
        <v>17</v>
      </c>
      <c r="D44" t="s">
        <v>300</v>
      </c>
      <c r="G44" s="550">
        <f>G12+G42</f>
        <v>183502280.34348488</v>
      </c>
      <c r="H44" s="551"/>
      <c r="I44" s="552">
        <f>I12+I42</f>
        <v>121074754.34348491</v>
      </c>
      <c r="J44" s="551"/>
      <c r="K44" s="552">
        <f>K12+K42</f>
        <v>-224713485.65651512</v>
      </c>
      <c r="M44" s="396"/>
      <c r="N44" s="526"/>
      <c r="O44" s="491"/>
      <c r="P44" s="491"/>
      <c r="Q44" s="548">
        <f>Q12+Q42</f>
        <v>345788240</v>
      </c>
      <c r="R44" s="528"/>
      <c r="S44" s="528"/>
      <c r="T44" s="491"/>
      <c r="U44" s="491"/>
      <c r="V44" s="527"/>
      <c r="W44" s="491"/>
      <c r="X44" s="491"/>
      <c r="Y44" s="530"/>
      <c r="Z44" s="491"/>
    </row>
    <row r="45" spans="2:26">
      <c r="B45" s="504"/>
      <c r="G45" s="498"/>
      <c r="H45" s="523"/>
      <c r="I45" s="499"/>
      <c r="J45" s="523"/>
      <c r="K45" s="499"/>
      <c r="N45" s="553"/>
      <c r="O45" s="491"/>
      <c r="P45" s="491"/>
      <c r="Q45" s="517"/>
      <c r="R45" s="491"/>
      <c r="S45" s="533"/>
      <c r="T45" s="491"/>
      <c r="U45" s="491"/>
      <c r="V45" s="533"/>
      <c r="W45" s="491"/>
      <c r="X45" s="491"/>
      <c r="Y45" s="534"/>
      <c r="Z45" s="491"/>
    </row>
    <row r="46" spans="2:26">
      <c r="B46" s="504"/>
      <c r="G46" s="504"/>
      <c r="I46" s="506"/>
      <c r="K46" s="506"/>
      <c r="N46" s="526"/>
      <c r="O46" s="491"/>
      <c r="P46" s="491"/>
      <c r="Q46" s="517"/>
      <c r="R46" s="491"/>
      <c r="S46" s="527"/>
      <c r="T46" s="491"/>
      <c r="U46" s="491"/>
      <c r="V46" s="527"/>
      <c r="W46" s="491"/>
      <c r="X46" s="491"/>
      <c r="Y46" s="530"/>
      <c r="Z46" s="491"/>
    </row>
    <row r="47" spans="2:26">
      <c r="B47" s="504"/>
      <c r="D47" t="s">
        <v>301</v>
      </c>
      <c r="G47" s="554"/>
      <c r="I47" s="506"/>
      <c r="K47" s="506"/>
      <c r="N47" s="526"/>
      <c r="O47" s="491"/>
      <c r="P47" s="491"/>
      <c r="Q47" s="517"/>
      <c r="R47" s="491"/>
      <c r="S47" s="527"/>
      <c r="T47" s="491"/>
      <c r="U47" s="491"/>
      <c r="V47" s="527"/>
      <c r="W47" s="491"/>
      <c r="X47" s="491"/>
      <c r="Y47" s="530"/>
      <c r="Z47" s="491"/>
    </row>
    <row r="48" spans="2:26">
      <c r="B48" s="504"/>
      <c r="D48" t="s">
        <v>302</v>
      </c>
      <c r="G48" s="555"/>
      <c r="I48" s="506"/>
      <c r="K48" s="506"/>
      <c r="N48" s="526"/>
      <c r="O48" s="491"/>
      <c r="P48" s="491"/>
      <c r="Q48" s="517"/>
      <c r="R48" s="491"/>
      <c r="S48" s="527"/>
      <c r="T48" s="491"/>
      <c r="U48" s="491"/>
      <c r="V48" s="527"/>
      <c r="W48" s="491"/>
      <c r="X48" s="491"/>
      <c r="Y48" s="530"/>
      <c r="Z48" s="491"/>
    </row>
    <row r="49" spans="2:26">
      <c r="B49" s="504"/>
      <c r="D49" t="s">
        <v>303</v>
      </c>
      <c r="G49" s="556"/>
      <c r="I49" s="506"/>
      <c r="K49" s="506"/>
      <c r="N49" s="526"/>
      <c r="O49" s="491"/>
      <c r="P49" s="491"/>
      <c r="Q49" s="517"/>
      <c r="R49" s="491"/>
      <c r="S49" s="527"/>
      <c r="T49" s="491"/>
      <c r="U49" s="491"/>
      <c r="V49" s="527"/>
      <c r="W49" s="491"/>
      <c r="X49" s="491"/>
      <c r="Y49" s="530"/>
      <c r="Z49" s="491"/>
    </row>
    <row r="50" spans="2:26">
      <c r="B50" s="504">
        <f>B44+1</f>
        <v>18</v>
      </c>
      <c r="D50" t="s">
        <v>304</v>
      </c>
      <c r="G50" s="555"/>
      <c r="H50" s="523"/>
      <c r="I50" s="525"/>
      <c r="J50" s="523"/>
      <c r="K50" s="525"/>
      <c r="N50" s="526"/>
      <c r="O50" s="491"/>
      <c r="P50" s="491"/>
      <c r="Q50" s="517"/>
      <c r="R50" s="491"/>
      <c r="S50" s="527"/>
      <c r="T50" s="491"/>
      <c r="U50" s="491"/>
      <c r="V50" s="527"/>
      <c r="W50" s="491"/>
      <c r="X50" s="491"/>
      <c r="Y50" s="530"/>
      <c r="Z50" s="491"/>
    </row>
    <row r="51" spans="2:26">
      <c r="B51" s="504">
        <f t="shared" ref="B51:B59" si="0">B50+1</f>
        <v>19</v>
      </c>
      <c r="D51" t="s">
        <v>305</v>
      </c>
      <c r="G51" s="555"/>
      <c r="H51" s="523"/>
      <c r="I51" s="525"/>
      <c r="J51" s="523"/>
      <c r="K51" s="525"/>
      <c r="N51" s="526"/>
      <c r="O51" s="491"/>
      <c r="P51" s="491"/>
      <c r="Q51" s="517"/>
      <c r="R51" s="491"/>
      <c r="S51" s="527"/>
      <c r="T51" s="491"/>
      <c r="U51" s="491"/>
      <c r="V51" s="527"/>
      <c r="W51" s="491"/>
      <c r="X51" s="491"/>
      <c r="Y51" s="530"/>
      <c r="Z51" s="491"/>
    </row>
    <row r="52" spans="2:26">
      <c r="B52" s="504">
        <f t="shared" si="0"/>
        <v>20</v>
      </c>
      <c r="D52" t="s">
        <v>306</v>
      </c>
      <c r="G52" s="555"/>
      <c r="H52" s="523"/>
      <c r="I52" s="525"/>
      <c r="J52" s="523"/>
      <c r="K52" s="525"/>
      <c r="N52" s="526"/>
      <c r="O52" s="491"/>
      <c r="P52" s="491"/>
      <c r="Q52" s="517"/>
      <c r="R52" s="491"/>
      <c r="S52" s="527"/>
      <c r="T52" s="491"/>
      <c r="U52" s="491"/>
      <c r="V52" s="527"/>
      <c r="W52" s="491"/>
      <c r="X52" s="491"/>
      <c r="Y52" s="530"/>
      <c r="Z52" s="491"/>
    </row>
    <row r="53" spans="2:26">
      <c r="B53" s="504">
        <f t="shared" si="0"/>
        <v>21</v>
      </c>
      <c r="D53" t="s">
        <v>307</v>
      </c>
      <c r="G53" s="555"/>
      <c r="H53" s="523"/>
      <c r="I53" s="525"/>
      <c r="J53" s="523"/>
      <c r="K53" s="525"/>
      <c r="N53" s="526"/>
      <c r="O53" s="491"/>
      <c r="P53" s="491"/>
      <c r="Q53" s="517"/>
      <c r="R53" s="491"/>
      <c r="S53" s="527"/>
      <c r="T53" s="491"/>
      <c r="U53" s="491"/>
      <c r="V53" s="527"/>
      <c r="W53" s="491"/>
      <c r="X53" s="491"/>
      <c r="Y53" s="530"/>
      <c r="Z53" s="491"/>
    </row>
    <row r="54" spans="2:26">
      <c r="B54" s="504">
        <f t="shared" si="0"/>
        <v>22</v>
      </c>
      <c r="D54" t="s">
        <v>308</v>
      </c>
      <c r="G54" s="557"/>
      <c r="H54" s="523"/>
      <c r="I54" s="525"/>
      <c r="J54" s="523"/>
      <c r="K54" s="525"/>
      <c r="N54" s="491"/>
      <c r="O54" s="491"/>
      <c r="P54" s="491"/>
      <c r="Q54" s="517"/>
      <c r="R54" s="491"/>
      <c r="S54" s="533"/>
      <c r="T54" s="491"/>
      <c r="U54" s="491"/>
      <c r="V54" s="533"/>
      <c r="W54" s="491"/>
      <c r="X54" s="491"/>
      <c r="Y54" s="534"/>
      <c r="Z54" s="491"/>
    </row>
    <row r="55" spans="2:26">
      <c r="B55" s="504">
        <f t="shared" si="0"/>
        <v>23</v>
      </c>
      <c r="D55" t="s">
        <v>309</v>
      </c>
      <c r="G55" s="522">
        <v>-49739593</v>
      </c>
      <c r="H55" s="523"/>
      <c r="I55" s="524">
        <v>-188544207</v>
      </c>
      <c r="J55" s="523"/>
      <c r="K55" s="525">
        <f>I55-Q55</f>
        <v>-10914877</v>
      </c>
      <c r="N55" s="526"/>
      <c r="O55" s="491"/>
      <c r="P55" s="491"/>
      <c r="Q55" s="517">
        <v>-177629330</v>
      </c>
      <c r="R55" s="528"/>
      <c r="S55" s="528"/>
      <c r="T55" s="491"/>
      <c r="U55" s="491"/>
      <c r="V55" s="491"/>
      <c r="W55" s="491"/>
      <c r="X55" s="491"/>
      <c r="Y55" s="491"/>
      <c r="Z55" s="491"/>
    </row>
    <row r="56" spans="2:26" ht="15.75">
      <c r="B56" s="504">
        <f t="shared" si="0"/>
        <v>24</v>
      </c>
      <c r="D56" t="s">
        <v>310</v>
      </c>
      <c r="G56" s="557"/>
      <c r="H56" s="523"/>
      <c r="I56" s="532"/>
      <c r="J56" s="523"/>
      <c r="K56" s="525"/>
      <c r="N56" s="526"/>
      <c r="O56" s="491"/>
      <c r="P56" s="491"/>
      <c r="Q56" s="517"/>
      <c r="R56" s="491"/>
      <c r="S56" s="530"/>
      <c r="T56" s="491"/>
      <c r="U56" s="491"/>
      <c r="V56" s="530"/>
      <c r="W56" s="491"/>
      <c r="X56" s="491"/>
      <c r="Y56" s="530"/>
      <c r="Z56" s="491"/>
    </row>
    <row r="57" spans="2:26" ht="15.75">
      <c r="B57" s="504">
        <f t="shared" si="0"/>
        <v>25</v>
      </c>
      <c r="D57" t="s">
        <v>311</v>
      </c>
      <c r="G57" s="557"/>
      <c r="H57" s="523"/>
      <c r="I57" s="532"/>
      <c r="J57" s="523"/>
      <c r="K57" s="525"/>
      <c r="N57" s="526"/>
      <c r="O57" s="491"/>
      <c r="P57" s="491"/>
      <c r="Q57" s="517"/>
      <c r="R57" s="491"/>
      <c r="S57" s="491"/>
      <c r="T57" s="491"/>
      <c r="U57" s="491"/>
      <c r="V57" s="491"/>
      <c r="W57" s="491"/>
      <c r="X57" s="491"/>
      <c r="Y57" s="491"/>
      <c r="Z57" s="491"/>
    </row>
    <row r="58" spans="2:26" ht="15.75">
      <c r="B58" s="504">
        <f t="shared" si="0"/>
        <v>26</v>
      </c>
      <c r="D58" t="s">
        <v>312</v>
      </c>
      <c r="G58" s="557"/>
      <c r="H58" s="523"/>
      <c r="I58" s="532"/>
      <c r="J58" s="523"/>
      <c r="K58" s="525"/>
      <c r="N58" s="526"/>
      <c r="O58" s="491"/>
      <c r="P58" s="491"/>
      <c r="Q58" s="517"/>
      <c r="R58" s="491"/>
      <c r="S58" s="491"/>
      <c r="T58" s="491"/>
      <c r="U58" s="491"/>
      <c r="V58" s="530"/>
      <c r="W58" s="491"/>
      <c r="X58" s="491"/>
      <c r="Y58" s="491"/>
      <c r="Z58" s="491"/>
    </row>
    <row r="59" spans="2:26" ht="15.75">
      <c r="B59" s="504">
        <f t="shared" si="0"/>
        <v>27</v>
      </c>
      <c r="D59" t="s">
        <v>313</v>
      </c>
      <c r="G59" s="557"/>
      <c r="H59" s="523"/>
      <c r="I59" s="532"/>
      <c r="J59" s="523"/>
      <c r="K59" s="525"/>
      <c r="N59" s="526"/>
      <c r="O59" s="491"/>
      <c r="P59" s="491"/>
      <c r="Q59" s="517"/>
      <c r="R59" s="491"/>
      <c r="S59" s="527"/>
      <c r="T59" s="491"/>
      <c r="U59" s="491"/>
      <c r="V59" s="527"/>
      <c r="W59" s="491"/>
      <c r="X59" s="491"/>
      <c r="Y59" s="530"/>
      <c r="Z59" s="491"/>
    </row>
    <row r="60" spans="2:26" ht="15.75">
      <c r="B60" s="504"/>
      <c r="G60" s="557"/>
      <c r="H60" s="523"/>
      <c r="I60" s="532"/>
      <c r="J60" s="523"/>
      <c r="K60" s="525"/>
      <c r="N60" s="526"/>
      <c r="O60" s="491"/>
      <c r="P60" s="491"/>
      <c r="Q60" s="517"/>
      <c r="R60" s="491"/>
      <c r="S60" s="533"/>
      <c r="T60" s="491"/>
      <c r="U60" s="491"/>
      <c r="V60" s="533"/>
      <c r="W60" s="491"/>
      <c r="X60" s="491"/>
      <c r="Y60" s="534"/>
      <c r="Z60" s="491"/>
    </row>
    <row r="61" spans="2:26" ht="15.75">
      <c r="B61" s="504"/>
      <c r="D61" t="s">
        <v>314</v>
      </c>
      <c r="G61" s="557"/>
      <c r="H61" s="523"/>
      <c r="I61" s="532"/>
      <c r="J61" s="523"/>
      <c r="K61" s="525"/>
      <c r="N61" s="526"/>
      <c r="O61" s="491"/>
      <c r="P61" s="491"/>
      <c r="Q61" s="517"/>
      <c r="R61" s="491"/>
      <c r="S61" s="527"/>
      <c r="T61" s="491"/>
      <c r="U61" s="491"/>
      <c r="V61" s="527"/>
      <c r="W61" s="491"/>
      <c r="X61" s="491"/>
      <c r="Y61" s="530"/>
      <c r="Z61" s="491"/>
    </row>
    <row r="62" spans="2:26" ht="15.75">
      <c r="B62" s="504">
        <f>B59+1</f>
        <v>28</v>
      </c>
      <c r="D62" t="s">
        <v>315</v>
      </c>
      <c r="G62" s="557"/>
      <c r="H62" s="523"/>
      <c r="I62" s="532"/>
      <c r="J62" s="523"/>
      <c r="K62" s="525"/>
      <c r="N62" s="526"/>
      <c r="O62" s="491"/>
      <c r="P62" s="491"/>
      <c r="Q62" s="517"/>
      <c r="R62" s="491"/>
      <c r="S62" s="527"/>
      <c r="T62" s="491"/>
      <c r="U62" s="491"/>
      <c r="V62" s="527"/>
      <c r="W62" s="491"/>
      <c r="X62" s="491"/>
      <c r="Y62" s="530"/>
      <c r="Z62" s="491"/>
    </row>
    <row r="63" spans="2:26" ht="15.75">
      <c r="B63" s="504"/>
      <c r="D63" t="s">
        <v>316</v>
      </c>
      <c r="G63" s="557"/>
      <c r="H63" s="523"/>
      <c r="I63" s="532"/>
      <c r="J63" s="523"/>
      <c r="K63" s="525"/>
      <c r="N63" s="526"/>
      <c r="O63" s="491"/>
      <c r="P63" s="491"/>
      <c r="Q63" s="517"/>
      <c r="R63" s="491"/>
      <c r="S63" s="533"/>
      <c r="T63" s="491"/>
      <c r="U63" s="491"/>
      <c r="V63" s="533"/>
      <c r="W63" s="491"/>
      <c r="X63" s="491"/>
      <c r="Y63" s="534"/>
      <c r="Z63" s="491"/>
    </row>
    <row r="64" spans="2:26" ht="15.75">
      <c r="B64" s="504">
        <f>B62+1</f>
        <v>29</v>
      </c>
      <c r="D64" t="s">
        <v>317</v>
      </c>
      <c r="G64" s="557"/>
      <c r="H64" s="523"/>
      <c r="I64" s="532"/>
      <c r="J64" s="523"/>
      <c r="K64" s="525"/>
      <c r="N64" s="526"/>
      <c r="O64" s="491"/>
      <c r="P64" s="491"/>
      <c r="Q64" s="517"/>
      <c r="R64" s="491"/>
      <c r="S64" s="527"/>
      <c r="T64" s="491"/>
      <c r="U64" s="491"/>
      <c r="V64" s="527"/>
      <c r="W64" s="491"/>
      <c r="X64" s="491"/>
      <c r="Y64" s="530"/>
      <c r="Z64" s="491"/>
    </row>
    <row r="65" spans="1:26">
      <c r="B65" s="504"/>
      <c r="D65" t="s">
        <v>316</v>
      </c>
      <c r="G65" s="522"/>
      <c r="H65" s="523"/>
      <c r="I65" s="524"/>
      <c r="J65" s="523"/>
      <c r="K65" s="525"/>
      <c r="N65" s="526"/>
      <c r="O65" s="491"/>
      <c r="P65" s="491"/>
      <c r="Q65" s="517"/>
      <c r="R65" s="491"/>
      <c r="S65" s="533"/>
      <c r="T65" s="491"/>
      <c r="U65" s="491"/>
      <c r="V65" s="533"/>
      <c r="W65" s="491"/>
      <c r="X65" s="491"/>
      <c r="Y65" s="534"/>
      <c r="Z65" s="491"/>
    </row>
    <row r="66" spans="1:26" ht="15.75">
      <c r="B66" s="504">
        <f>B64+1</f>
        <v>30</v>
      </c>
      <c r="D66" t="s">
        <v>318</v>
      </c>
      <c r="G66" s="557"/>
      <c r="H66" s="523"/>
      <c r="I66" s="532"/>
      <c r="J66" s="523"/>
      <c r="K66" s="525"/>
      <c r="N66" s="526"/>
      <c r="O66" s="491"/>
      <c r="P66" s="491"/>
      <c r="Q66" s="517"/>
      <c r="R66" s="491"/>
      <c r="S66" s="527"/>
      <c r="T66" s="491"/>
      <c r="U66" s="491"/>
      <c r="V66" s="533"/>
      <c r="W66" s="491"/>
      <c r="X66" s="491"/>
      <c r="Y66" s="530"/>
      <c r="Z66" s="491"/>
    </row>
    <row r="67" spans="1:26" s="535" customFormat="1">
      <c r="B67" s="726">
        <f>B66+1</f>
        <v>31</v>
      </c>
      <c r="D67" s="535" t="s">
        <v>319</v>
      </c>
      <c r="G67" s="536">
        <v>417466</v>
      </c>
      <c r="H67" s="537"/>
      <c r="I67" s="539">
        <v>1959643</v>
      </c>
      <c r="J67" s="537"/>
      <c r="K67" s="538">
        <f>I67-Q67</f>
        <v>744147</v>
      </c>
      <c r="N67" s="721"/>
      <c r="O67" s="722"/>
      <c r="P67" s="722"/>
      <c r="Q67" s="517">
        <v>1215496</v>
      </c>
      <c r="R67" s="723"/>
      <c r="S67" s="723"/>
      <c r="T67" s="722"/>
      <c r="U67" s="722"/>
      <c r="V67" s="724"/>
      <c r="W67" s="722"/>
      <c r="X67" s="722"/>
      <c r="Y67" s="725"/>
      <c r="Z67" s="722"/>
    </row>
    <row r="68" spans="1:26" s="535" customFormat="1">
      <c r="B68" s="726">
        <f>B67+1</f>
        <v>32</v>
      </c>
      <c r="D68" s="535" t="s">
        <v>320</v>
      </c>
      <c r="G68" s="727">
        <v>-4254972</v>
      </c>
      <c r="H68" s="537"/>
      <c r="I68" s="538">
        <v>-19489095</v>
      </c>
      <c r="J68" s="537"/>
      <c r="K68" s="538">
        <f>I68-Q68</f>
        <v>-2804167</v>
      </c>
      <c r="N68" s="721"/>
      <c r="O68" s="722"/>
      <c r="P68" s="722"/>
      <c r="Q68" s="517">
        <v>-16684928</v>
      </c>
      <c r="R68" s="723"/>
      <c r="S68" s="723"/>
      <c r="T68" s="722"/>
      <c r="U68" s="722"/>
      <c r="V68" s="722"/>
      <c r="W68" s="722"/>
      <c r="X68" s="722"/>
      <c r="Y68" s="722"/>
      <c r="Z68" s="722"/>
    </row>
    <row r="69" spans="1:26">
      <c r="B69" s="504"/>
      <c r="G69" s="542"/>
      <c r="H69" s="523"/>
      <c r="I69" s="543"/>
      <c r="J69" s="523"/>
      <c r="K69" s="543"/>
      <c r="N69" s="544"/>
      <c r="O69" s="491"/>
      <c r="P69" s="491"/>
      <c r="Q69" s="517"/>
      <c r="R69" s="491"/>
      <c r="S69" s="530"/>
      <c r="T69" s="491"/>
      <c r="U69" s="491"/>
      <c r="V69" s="530"/>
      <c r="W69" s="491"/>
      <c r="X69" s="491"/>
      <c r="Y69" s="530"/>
      <c r="Z69" s="491"/>
    </row>
    <row r="70" spans="1:26">
      <c r="B70" s="504">
        <f>B68+1</f>
        <v>33</v>
      </c>
      <c r="D70" t="s">
        <v>321</v>
      </c>
      <c r="G70" s="545">
        <f>SUM(G50:G68)</f>
        <v>-53577099</v>
      </c>
      <c r="H70" s="546"/>
      <c r="I70" s="547">
        <f>SUM(I50:I68)</f>
        <v>-206073659</v>
      </c>
      <c r="J70" s="546"/>
      <c r="K70" s="547">
        <f>SUM(K50:K68)</f>
        <v>-12974897</v>
      </c>
      <c r="M70" s="396"/>
      <c r="N70" s="526"/>
      <c r="O70" s="491"/>
      <c r="P70" s="491"/>
      <c r="Q70" s="548">
        <f>SUM(Q50:Q68)</f>
        <v>-193098762</v>
      </c>
      <c r="R70" s="528"/>
      <c r="S70" s="528"/>
      <c r="T70" s="491"/>
      <c r="U70" s="491"/>
      <c r="V70" s="491"/>
      <c r="W70" s="491"/>
      <c r="X70" s="491"/>
      <c r="Y70" s="491"/>
      <c r="Z70" s="491"/>
    </row>
    <row r="71" spans="1:26">
      <c r="B71" s="504"/>
      <c r="G71" s="498"/>
      <c r="I71" s="499"/>
      <c r="K71" s="499"/>
      <c r="N71" s="544"/>
      <c r="O71" s="491"/>
      <c r="P71" s="491"/>
      <c r="Q71" s="517"/>
      <c r="R71" s="491"/>
      <c r="S71" s="530"/>
      <c r="T71" s="491"/>
      <c r="U71" s="530"/>
      <c r="V71" s="530"/>
      <c r="W71" s="491"/>
      <c r="X71" s="531"/>
      <c r="Y71" s="530"/>
      <c r="Z71" s="491"/>
    </row>
    <row r="72" spans="1:26">
      <c r="B72" s="504"/>
      <c r="G72" s="504"/>
      <c r="I72" s="506"/>
      <c r="K72" s="506"/>
      <c r="N72" s="526"/>
      <c r="O72" s="491"/>
      <c r="P72" s="491"/>
      <c r="Q72" s="495"/>
      <c r="R72" s="491"/>
      <c r="S72" s="491"/>
      <c r="T72" s="491"/>
      <c r="U72" s="491"/>
      <c r="V72" s="491"/>
      <c r="W72" s="491"/>
      <c r="X72" s="491"/>
      <c r="Y72" s="491"/>
      <c r="Z72" s="491"/>
    </row>
    <row r="73" spans="1:26">
      <c r="B73" s="504"/>
      <c r="G73" s="558"/>
      <c r="I73" s="559"/>
      <c r="K73" s="506"/>
      <c r="N73" s="526"/>
      <c r="O73" s="491"/>
      <c r="P73" s="491"/>
      <c r="Q73" s="495"/>
      <c r="R73" s="491"/>
      <c r="S73" s="491"/>
      <c r="T73" s="491"/>
      <c r="U73" s="491"/>
      <c r="V73" s="491"/>
      <c r="W73" s="491"/>
      <c r="X73" s="491"/>
      <c r="Y73" s="491"/>
      <c r="Z73" s="491"/>
    </row>
    <row r="74" spans="1:26">
      <c r="B74" s="504"/>
      <c r="G74" s="558"/>
      <c r="I74" s="559"/>
      <c r="K74" s="506"/>
      <c r="N74" s="526"/>
      <c r="O74" s="491"/>
      <c r="P74" s="497"/>
      <c r="Q74" s="495"/>
      <c r="R74" s="497"/>
      <c r="S74" s="497"/>
      <c r="T74" s="497"/>
      <c r="U74" s="497"/>
      <c r="V74" s="497"/>
      <c r="W74" s="497"/>
      <c r="X74" s="497"/>
      <c r="Y74" s="497"/>
      <c r="Z74" s="491"/>
    </row>
    <row r="75" spans="1:26">
      <c r="B75" s="504"/>
      <c r="C75" s="491"/>
      <c r="D75" s="491"/>
      <c r="E75" s="491"/>
      <c r="F75" s="491"/>
      <c r="G75" s="504"/>
      <c r="H75" s="491"/>
      <c r="I75" s="506"/>
      <c r="J75" s="491"/>
      <c r="K75" s="506"/>
      <c r="N75" s="526"/>
      <c r="O75" s="491"/>
      <c r="P75" s="491"/>
      <c r="Q75" s="495"/>
      <c r="R75" s="491"/>
      <c r="S75" s="491"/>
      <c r="T75" s="491"/>
      <c r="U75" s="491"/>
      <c r="V75" s="491"/>
      <c r="W75" s="491"/>
      <c r="X75" s="491"/>
      <c r="Y75" s="491"/>
      <c r="Z75" s="491"/>
    </row>
    <row r="76" spans="1:26">
      <c r="A76" s="503"/>
      <c r="B76" s="519"/>
      <c r="C76" s="507"/>
      <c r="D76" s="507"/>
      <c r="E76" s="507"/>
      <c r="F76" s="507"/>
      <c r="G76" s="519"/>
      <c r="H76" s="507"/>
      <c r="I76" s="520"/>
      <c r="J76" s="507"/>
      <c r="K76" s="520"/>
      <c r="L76" s="503"/>
      <c r="N76" s="526"/>
      <c r="O76" s="491"/>
      <c r="P76" s="491"/>
      <c r="Q76" s="495"/>
      <c r="R76" s="491"/>
      <c r="S76" s="491"/>
      <c r="T76" s="491"/>
      <c r="U76" s="491"/>
      <c r="V76" s="491"/>
      <c r="W76" s="491"/>
      <c r="X76" s="491"/>
      <c r="Y76" s="521"/>
      <c r="Z76" s="491"/>
    </row>
    <row r="77" spans="1:26">
      <c r="A77" t="s">
        <v>322</v>
      </c>
      <c r="G77" t="s">
        <v>323</v>
      </c>
      <c r="N77" s="526"/>
      <c r="O77" s="491"/>
      <c r="P77" s="491"/>
      <c r="Q77" s="495"/>
      <c r="R77" s="491"/>
      <c r="S77" s="491"/>
      <c r="T77" s="491"/>
      <c r="U77" s="491"/>
      <c r="V77" s="491"/>
      <c r="W77" s="491"/>
      <c r="X77" s="491"/>
      <c r="Y77" s="491"/>
      <c r="Z77" s="491"/>
    </row>
    <row r="78" spans="1:26">
      <c r="G78" s="396"/>
      <c r="N78" s="526"/>
      <c r="O78" s="491"/>
      <c r="P78" s="491"/>
      <c r="Q78" s="495"/>
      <c r="R78" s="491"/>
      <c r="S78" s="491"/>
      <c r="T78" s="491"/>
      <c r="U78" s="491"/>
      <c r="V78" s="491"/>
      <c r="W78" s="491"/>
      <c r="X78" s="491"/>
      <c r="Y78" s="491"/>
      <c r="Z78" s="491"/>
    </row>
    <row r="79" spans="1:26">
      <c r="N79" s="526"/>
      <c r="O79" s="491"/>
      <c r="P79" s="491"/>
      <c r="Q79" s="495"/>
      <c r="R79" s="491"/>
      <c r="S79" s="491"/>
      <c r="T79" s="491"/>
      <c r="U79" s="491"/>
      <c r="V79" s="491"/>
      <c r="W79" s="491"/>
      <c r="X79" s="491"/>
      <c r="Y79" s="491"/>
      <c r="Z79" s="491"/>
    </row>
    <row r="80" spans="1:26">
      <c r="N80" s="526"/>
      <c r="O80" s="491"/>
      <c r="P80" s="491"/>
      <c r="Q80" s="495"/>
      <c r="R80" s="491"/>
      <c r="S80" s="491"/>
      <c r="T80" s="491"/>
      <c r="U80" s="491"/>
      <c r="V80" s="491"/>
      <c r="W80" s="491"/>
      <c r="X80" s="491"/>
      <c r="Y80" s="491"/>
      <c r="Z80" s="491"/>
    </row>
    <row r="81" spans="1:26">
      <c r="N81" s="526"/>
      <c r="O81" s="491"/>
      <c r="P81" s="491"/>
      <c r="Q81" s="495"/>
      <c r="R81" s="491"/>
      <c r="S81" s="491"/>
      <c r="T81" s="491"/>
      <c r="U81" s="491"/>
      <c r="V81" s="491"/>
      <c r="W81" s="491"/>
      <c r="X81" s="491"/>
      <c r="Y81" s="491"/>
      <c r="Z81" s="491"/>
    </row>
    <row r="82" spans="1:26">
      <c r="G82" s="436"/>
      <c r="N82" s="526"/>
      <c r="O82" s="491"/>
      <c r="P82" s="491"/>
      <c r="Q82" s="495"/>
      <c r="R82" s="491"/>
      <c r="S82" s="491"/>
      <c r="T82" s="491"/>
      <c r="U82" s="491"/>
      <c r="V82" s="491"/>
      <c r="W82" s="491"/>
      <c r="X82" s="491"/>
      <c r="Y82" s="491"/>
      <c r="Z82" s="491"/>
    </row>
    <row r="83" spans="1:26">
      <c r="N83" s="526"/>
      <c r="O83" s="491"/>
      <c r="P83" s="491"/>
      <c r="Q83" s="495"/>
      <c r="R83" s="491"/>
      <c r="S83" s="491"/>
      <c r="T83" s="491"/>
      <c r="U83" s="491"/>
      <c r="V83" s="491"/>
      <c r="W83" s="491"/>
      <c r="X83" s="491"/>
      <c r="Y83" s="491"/>
      <c r="Z83" s="491"/>
    </row>
    <row r="84" spans="1:26">
      <c r="N84" s="526"/>
      <c r="O84" s="491"/>
      <c r="P84" s="491"/>
      <c r="Q84" s="495"/>
      <c r="R84" s="491"/>
      <c r="S84" s="491"/>
      <c r="T84" s="491"/>
      <c r="U84" s="491"/>
      <c r="V84" s="491"/>
      <c r="W84" s="491"/>
      <c r="X84" s="491"/>
      <c r="Y84" s="491"/>
      <c r="Z84" s="491"/>
    </row>
    <row r="85" spans="1:26">
      <c r="N85" s="526"/>
      <c r="O85" s="491"/>
      <c r="P85" s="491"/>
      <c r="Q85" s="495"/>
      <c r="R85" s="491"/>
      <c r="S85" s="491"/>
      <c r="T85" s="491"/>
      <c r="U85" s="491"/>
      <c r="V85" s="491"/>
      <c r="W85" s="491"/>
      <c r="X85" s="491"/>
      <c r="Y85" s="491"/>
      <c r="Z85" s="491"/>
    </row>
    <row r="86" spans="1:26">
      <c r="N86" s="526"/>
      <c r="O86" s="491"/>
      <c r="P86" s="491"/>
      <c r="Q86" s="495"/>
      <c r="R86" s="491"/>
      <c r="S86" s="491"/>
      <c r="T86" s="491"/>
      <c r="U86" s="491"/>
      <c r="V86" s="491"/>
      <c r="W86" s="491"/>
      <c r="X86" s="491"/>
      <c r="Y86" s="491"/>
      <c r="Z86" s="491"/>
    </row>
    <row r="87" spans="1:26">
      <c r="N87" s="526"/>
      <c r="O87" s="491"/>
      <c r="P87" s="491"/>
      <c r="Q87" s="495"/>
      <c r="R87" s="491"/>
      <c r="S87" s="491"/>
      <c r="T87" s="491"/>
      <c r="U87" s="491"/>
      <c r="V87" s="491"/>
      <c r="W87" s="491"/>
      <c r="X87" s="491"/>
      <c r="Y87" s="491"/>
      <c r="Z87" s="491"/>
    </row>
    <row r="88" spans="1:26">
      <c r="N88" s="526"/>
      <c r="O88" s="491"/>
      <c r="P88" s="491"/>
      <c r="Q88" s="495"/>
      <c r="R88" s="491"/>
      <c r="S88" s="491"/>
      <c r="T88" s="491"/>
      <c r="U88" s="491"/>
      <c r="V88" s="491"/>
      <c r="W88" s="491"/>
      <c r="X88" s="491"/>
      <c r="Y88" s="491"/>
      <c r="Z88" s="491"/>
    </row>
    <row r="89" spans="1:26">
      <c r="N89" s="526"/>
      <c r="O89" s="491"/>
      <c r="P89" s="491"/>
      <c r="Q89" s="495"/>
      <c r="R89" s="491"/>
      <c r="S89" s="491"/>
      <c r="T89" s="491"/>
      <c r="U89" s="491"/>
      <c r="V89" s="491"/>
      <c r="W89" s="491"/>
      <c r="X89" s="491"/>
      <c r="Y89" s="491"/>
      <c r="Z89" s="491"/>
    </row>
    <row r="90" spans="1:26">
      <c r="A90" s="560"/>
      <c r="B90" s="493"/>
      <c r="C90" s="493"/>
      <c r="D90" s="493"/>
      <c r="E90" s="493"/>
      <c r="F90" s="493"/>
      <c r="G90" s="493"/>
      <c r="H90" s="493"/>
      <c r="I90" s="493"/>
      <c r="J90" s="493"/>
      <c r="K90" s="561"/>
      <c r="N90" s="526"/>
      <c r="O90" s="491"/>
      <c r="P90" s="491"/>
      <c r="Q90" s="495"/>
      <c r="R90" s="491"/>
      <c r="S90" s="491"/>
      <c r="T90" s="491"/>
      <c r="U90" s="491"/>
      <c r="V90" s="491"/>
      <c r="W90" s="491"/>
      <c r="X90" s="491"/>
      <c r="Y90" s="491"/>
      <c r="Z90" s="491"/>
    </row>
    <row r="91" spans="1:26">
      <c r="A91" s="562"/>
      <c r="B91" s="491" t="s">
        <v>519</v>
      </c>
      <c r="C91" s="491"/>
      <c r="D91" s="491"/>
      <c r="E91" s="491"/>
      <c r="F91" s="491"/>
      <c r="G91" s="491"/>
      <c r="H91" s="491"/>
      <c r="I91" s="491"/>
      <c r="J91" s="491"/>
      <c r="K91" s="563" t="str">
        <f>K1</f>
        <v xml:space="preserve">                   Quarter Ended June 30, 2013</v>
      </c>
      <c r="N91" s="526"/>
      <c r="O91" s="491"/>
      <c r="P91" s="491"/>
      <c r="Q91" s="495"/>
      <c r="R91" s="491"/>
      <c r="S91" s="491"/>
      <c r="T91" s="491"/>
      <c r="U91" s="491"/>
      <c r="V91" s="491"/>
      <c r="W91" s="491"/>
      <c r="X91" s="496"/>
      <c r="Y91" s="491"/>
      <c r="Z91" s="491"/>
    </row>
    <row r="92" spans="1:26">
      <c r="A92" s="564"/>
      <c r="B92" s="497"/>
      <c r="C92" s="497"/>
      <c r="D92" s="497"/>
      <c r="E92" s="497"/>
      <c r="F92" s="497"/>
      <c r="G92" s="497"/>
      <c r="H92" s="497"/>
      <c r="I92" s="497"/>
      <c r="J92" s="497"/>
      <c r="K92" s="499"/>
      <c r="L92" s="503"/>
      <c r="N92" s="526"/>
      <c r="O92" s="491"/>
      <c r="P92" s="497"/>
      <c r="Q92" s="495"/>
      <c r="R92" s="497"/>
      <c r="S92" s="497"/>
      <c r="T92" s="497"/>
      <c r="U92" s="497"/>
      <c r="V92" s="497"/>
      <c r="W92" s="497"/>
      <c r="X92" s="497"/>
      <c r="Y92" s="497"/>
      <c r="Z92" s="491"/>
    </row>
    <row r="93" spans="1:26">
      <c r="A93" s="562"/>
      <c r="E93" t="s">
        <v>324</v>
      </c>
      <c r="K93" s="506"/>
      <c r="N93" s="526"/>
      <c r="O93" s="491"/>
      <c r="P93" s="491"/>
      <c r="Q93" s="495"/>
      <c r="R93" s="491"/>
      <c r="S93" s="491"/>
      <c r="T93" s="491"/>
      <c r="U93" s="491"/>
      <c r="V93" s="491"/>
      <c r="W93" s="491"/>
      <c r="X93" s="491"/>
      <c r="Y93" s="521"/>
      <c r="Z93" s="491"/>
    </row>
    <row r="94" spans="1:26">
      <c r="A94" s="565"/>
      <c r="B94" s="507"/>
      <c r="C94" s="507"/>
      <c r="D94" s="507"/>
      <c r="E94" s="507"/>
      <c r="F94" s="507"/>
      <c r="G94" s="507"/>
      <c r="H94" s="507"/>
      <c r="I94" s="507"/>
      <c r="J94" s="507"/>
      <c r="K94" s="520"/>
      <c r="N94" s="526"/>
      <c r="O94" s="491"/>
      <c r="P94" s="491"/>
      <c r="Q94" s="495"/>
      <c r="R94" s="491"/>
      <c r="S94" s="491"/>
      <c r="T94" s="491"/>
      <c r="U94" s="491"/>
      <c r="V94" s="491"/>
      <c r="W94" s="491"/>
      <c r="X94" s="491"/>
      <c r="Y94" s="491"/>
      <c r="Z94" s="491"/>
    </row>
    <row r="95" spans="1:26">
      <c r="A95" s="562"/>
      <c r="B95" s="561"/>
      <c r="E95" s="561"/>
      <c r="G95" s="561"/>
      <c r="I95" s="505" t="s">
        <v>264</v>
      </c>
      <c r="K95" s="506"/>
      <c r="N95" s="526"/>
      <c r="O95" s="491"/>
      <c r="P95" s="491"/>
      <c r="Q95" s="495"/>
      <c r="R95" s="491"/>
      <c r="S95" s="491"/>
      <c r="T95" s="491"/>
      <c r="U95" s="491"/>
      <c r="V95" s="491"/>
      <c r="W95" s="491"/>
      <c r="X95" s="491"/>
      <c r="Y95" s="491"/>
      <c r="Z95" s="491"/>
    </row>
    <row r="96" spans="1:26">
      <c r="A96" s="562"/>
      <c r="B96" s="506"/>
      <c r="E96" s="506"/>
      <c r="G96" s="506"/>
      <c r="I96" s="508" t="s">
        <v>265</v>
      </c>
      <c r="K96" s="506"/>
      <c r="N96" s="526"/>
      <c r="O96" s="491"/>
      <c r="P96" s="491"/>
      <c r="Q96" s="495"/>
      <c r="R96" s="491"/>
      <c r="S96" s="491"/>
      <c r="T96" s="491"/>
      <c r="U96" s="491"/>
      <c r="V96" s="491"/>
      <c r="W96" s="491"/>
      <c r="X96" s="491"/>
      <c r="Y96" s="491"/>
      <c r="Z96" s="491"/>
    </row>
    <row r="97" spans="1:26">
      <c r="A97" s="562"/>
      <c r="B97" s="506"/>
      <c r="E97" s="506"/>
      <c r="G97" s="515" t="s">
        <v>266</v>
      </c>
      <c r="H97" s="565"/>
      <c r="I97" s="507"/>
      <c r="J97" s="507"/>
      <c r="K97" s="520"/>
      <c r="N97" s="526"/>
      <c r="O97" s="491"/>
      <c r="P97" s="491"/>
      <c r="Q97" s="495"/>
      <c r="R97" s="491"/>
      <c r="S97" s="491"/>
      <c r="T97" s="491"/>
      <c r="U97" s="491"/>
      <c r="V97" s="491"/>
      <c r="W97" s="491"/>
      <c r="X97" s="491"/>
      <c r="Y97" s="491"/>
      <c r="Z97" s="491"/>
    </row>
    <row r="98" spans="1:26">
      <c r="A98" s="562"/>
      <c r="B98" s="506" t="s">
        <v>9</v>
      </c>
      <c r="E98" s="506" t="s">
        <v>267</v>
      </c>
      <c r="G98" s="515" t="s">
        <v>268</v>
      </c>
      <c r="I98" s="566" t="s">
        <v>269</v>
      </c>
      <c r="K98" s="515" t="s">
        <v>270</v>
      </c>
      <c r="N98" s="526"/>
      <c r="O98" s="491"/>
      <c r="P98" s="497"/>
      <c r="Q98" s="495"/>
      <c r="R98" s="497"/>
      <c r="S98" s="497"/>
      <c r="T98" s="497"/>
      <c r="U98" s="497"/>
      <c r="V98" s="497"/>
      <c r="W98" s="497"/>
      <c r="X98" s="497"/>
      <c r="Y98" s="497"/>
      <c r="Z98" s="491"/>
    </row>
    <row r="99" spans="1:26">
      <c r="A99" s="562"/>
      <c r="B99" s="506" t="s">
        <v>146</v>
      </c>
      <c r="E99" s="506" t="s">
        <v>271</v>
      </c>
      <c r="G99" s="515" t="s">
        <v>239</v>
      </c>
      <c r="I99" s="515" t="s">
        <v>240</v>
      </c>
      <c r="K99" s="515" t="s">
        <v>241</v>
      </c>
      <c r="N99" s="526"/>
      <c r="O99" s="491"/>
      <c r="P99" s="491"/>
      <c r="Q99" s="495"/>
      <c r="R99" s="491"/>
      <c r="S99" s="512"/>
      <c r="T99" s="491"/>
      <c r="U99" s="491"/>
      <c r="V99" s="491"/>
      <c r="W99" s="491"/>
      <c r="X99" s="491"/>
      <c r="Y99" s="491"/>
      <c r="Z99" s="491"/>
    </row>
    <row r="100" spans="1:26">
      <c r="A100" s="565"/>
      <c r="B100" s="520"/>
      <c r="C100" s="507"/>
      <c r="D100" s="507"/>
      <c r="E100" s="520"/>
      <c r="F100" s="507"/>
      <c r="G100" s="520"/>
      <c r="H100" s="507"/>
      <c r="I100" s="520"/>
      <c r="J100" s="507"/>
      <c r="K100" s="520"/>
      <c r="N100" s="526"/>
      <c r="O100" s="491"/>
      <c r="P100" s="491"/>
      <c r="Q100" s="495"/>
      <c r="R100" s="491"/>
      <c r="S100" s="512"/>
      <c r="T100" s="491"/>
      <c r="U100" s="491"/>
      <c r="V100" s="512"/>
      <c r="W100" s="491"/>
      <c r="X100" s="491"/>
      <c r="Y100" s="512"/>
      <c r="Z100" s="491"/>
    </row>
    <row r="101" spans="1:26">
      <c r="A101" s="562"/>
      <c r="B101" s="506">
        <v>35</v>
      </c>
      <c r="D101" t="s">
        <v>325</v>
      </c>
      <c r="E101" s="506"/>
      <c r="G101" s="525"/>
      <c r="H101" s="523"/>
      <c r="I101" s="525"/>
      <c r="J101" s="523"/>
      <c r="K101" s="525"/>
      <c r="N101" s="526"/>
      <c r="O101" s="491"/>
      <c r="P101" s="491"/>
      <c r="Q101" s="495"/>
      <c r="R101" s="491"/>
      <c r="S101" s="491"/>
      <c r="T101" s="491"/>
      <c r="U101" s="491"/>
      <c r="V101" s="512"/>
      <c r="W101" s="491"/>
      <c r="X101" s="491"/>
      <c r="Y101" s="512"/>
      <c r="Z101" s="491"/>
    </row>
    <row r="102" spans="1:26">
      <c r="A102" s="562"/>
      <c r="B102" s="506">
        <f>B101+1</f>
        <v>36</v>
      </c>
      <c r="D102" t="s">
        <v>326</v>
      </c>
      <c r="E102" s="506"/>
      <c r="G102" s="525"/>
      <c r="H102" s="523"/>
      <c r="I102" s="525"/>
      <c r="J102" s="523"/>
      <c r="K102" s="525"/>
      <c r="N102" s="526"/>
      <c r="O102" s="491"/>
      <c r="P102" s="491"/>
      <c r="Q102" s="495"/>
      <c r="R102" s="491"/>
      <c r="S102" s="491"/>
      <c r="T102" s="491"/>
      <c r="U102" s="491"/>
      <c r="V102" s="491"/>
      <c r="W102" s="491"/>
      <c r="X102" s="491"/>
      <c r="Y102" s="512"/>
      <c r="Z102" s="491"/>
    </row>
    <row r="103" spans="1:26">
      <c r="A103" s="562"/>
      <c r="B103" s="506"/>
      <c r="D103" t="s">
        <v>327</v>
      </c>
      <c r="E103" s="506"/>
      <c r="G103" s="525"/>
      <c r="H103" s="523"/>
      <c r="I103" s="525"/>
      <c r="J103" s="523"/>
      <c r="K103" s="525"/>
      <c r="N103" s="567"/>
      <c r="O103" s="491"/>
      <c r="P103" s="491"/>
      <c r="Q103" s="495"/>
      <c r="R103" s="491"/>
      <c r="S103" s="491"/>
      <c r="T103" s="491"/>
      <c r="U103" s="491"/>
      <c r="V103" s="491"/>
      <c r="W103" s="491"/>
      <c r="X103" s="491"/>
      <c r="Y103" s="491"/>
      <c r="Z103" s="491"/>
    </row>
    <row r="104" spans="1:26">
      <c r="A104" s="562"/>
      <c r="B104" s="506">
        <f>B102+1</f>
        <v>37</v>
      </c>
      <c r="D104" t="s">
        <v>328</v>
      </c>
      <c r="E104" s="506"/>
      <c r="G104" s="525"/>
      <c r="H104" s="523"/>
      <c r="I104" s="525"/>
      <c r="J104" s="523"/>
      <c r="K104" s="525"/>
      <c r="N104" s="526"/>
      <c r="O104" s="491"/>
      <c r="P104" s="497"/>
      <c r="Q104" s="495"/>
      <c r="R104" s="497"/>
      <c r="S104" s="497"/>
      <c r="T104" s="497"/>
      <c r="U104" s="497"/>
      <c r="V104" s="497"/>
      <c r="W104" s="497"/>
      <c r="X104" s="497"/>
      <c r="Y104" s="497"/>
      <c r="Z104" s="491"/>
    </row>
    <row r="105" spans="1:26">
      <c r="A105" s="562"/>
      <c r="B105" s="506"/>
      <c r="D105" t="s">
        <v>329</v>
      </c>
      <c r="E105" s="506"/>
      <c r="G105" s="568"/>
      <c r="H105" s="540"/>
      <c r="I105" s="568"/>
      <c r="J105" s="523"/>
      <c r="K105" s="525"/>
      <c r="N105" s="526"/>
      <c r="O105" s="491"/>
      <c r="P105" s="491"/>
      <c r="Q105" s="495"/>
      <c r="R105" s="491"/>
      <c r="S105" s="491"/>
      <c r="T105" s="491"/>
      <c r="U105" s="491"/>
      <c r="V105" s="491"/>
      <c r="W105" s="491"/>
      <c r="X105" s="491"/>
      <c r="Y105" s="491"/>
      <c r="Z105" s="491"/>
    </row>
    <row r="106" spans="1:26">
      <c r="A106" s="562"/>
      <c r="B106" s="506">
        <f>B104+1</f>
        <v>38</v>
      </c>
      <c r="D106" t="s">
        <v>330</v>
      </c>
      <c r="E106" s="506"/>
      <c r="G106" s="568"/>
      <c r="H106" s="540"/>
      <c r="I106" s="524"/>
      <c r="J106" s="523"/>
      <c r="K106" s="525"/>
      <c r="N106" s="491"/>
      <c r="O106" s="491"/>
      <c r="P106" s="491"/>
      <c r="Q106" s="495"/>
      <c r="R106" s="491"/>
      <c r="S106" s="527"/>
      <c r="T106" s="530"/>
      <c r="U106" s="530"/>
      <c r="V106" s="527"/>
      <c r="W106" s="530"/>
      <c r="X106" s="530"/>
      <c r="Y106" s="530"/>
      <c r="Z106" s="491"/>
    </row>
    <row r="107" spans="1:26">
      <c r="A107" s="562"/>
      <c r="B107" s="506"/>
      <c r="D107" t="s">
        <v>331</v>
      </c>
      <c r="E107" s="506"/>
      <c r="G107" s="568"/>
      <c r="H107" s="540"/>
      <c r="I107" s="524"/>
      <c r="J107" s="523"/>
      <c r="K107" s="525"/>
      <c r="N107" s="567"/>
      <c r="O107" s="491"/>
      <c r="P107" s="491"/>
      <c r="Q107" s="495"/>
      <c r="R107" s="491"/>
      <c r="S107" s="527"/>
      <c r="T107" s="491"/>
      <c r="U107" s="491"/>
      <c r="V107" s="533"/>
      <c r="W107" s="491"/>
      <c r="X107" s="491"/>
      <c r="Y107" s="530"/>
      <c r="Z107" s="491"/>
    </row>
    <row r="108" spans="1:26">
      <c r="A108" s="562"/>
      <c r="B108" s="506"/>
      <c r="D108" t="s">
        <v>332</v>
      </c>
      <c r="E108" s="506"/>
      <c r="G108" s="569"/>
      <c r="H108" s="523"/>
      <c r="I108" s="525"/>
      <c r="J108" s="523"/>
      <c r="K108" s="525"/>
      <c r="N108" s="567"/>
      <c r="O108" s="491"/>
      <c r="P108" s="491"/>
      <c r="Q108" s="495"/>
      <c r="R108" s="491"/>
      <c r="S108" s="527"/>
      <c r="T108" s="491"/>
      <c r="U108" s="491"/>
      <c r="V108" s="533"/>
      <c r="W108" s="491"/>
      <c r="X108" s="491"/>
      <c r="Y108" s="530"/>
      <c r="Z108" s="491"/>
    </row>
    <row r="109" spans="1:26">
      <c r="A109" s="562"/>
      <c r="B109" s="506">
        <f>B106+1</f>
        <v>39</v>
      </c>
      <c r="D109" t="s">
        <v>333</v>
      </c>
      <c r="E109" s="506"/>
      <c r="G109" s="569"/>
      <c r="H109" s="523"/>
      <c r="I109" s="525"/>
      <c r="J109" s="523"/>
      <c r="K109" s="525"/>
      <c r="N109" s="567"/>
      <c r="O109" s="491"/>
      <c r="P109" s="491"/>
      <c r="Q109" s="495"/>
      <c r="R109" s="491"/>
      <c r="S109" s="570"/>
      <c r="T109" s="491"/>
      <c r="U109" s="491"/>
      <c r="V109" s="533"/>
      <c r="W109" s="491"/>
      <c r="X109" s="491"/>
      <c r="Y109" s="530"/>
      <c r="Z109" s="491"/>
    </row>
    <row r="110" spans="1:26">
      <c r="A110" s="562"/>
      <c r="B110" s="506">
        <f>B109+1</f>
        <v>40</v>
      </c>
      <c r="D110" t="s">
        <v>334</v>
      </c>
      <c r="E110" s="506"/>
      <c r="G110" s="569"/>
      <c r="H110" s="523"/>
      <c r="I110" s="525"/>
      <c r="J110" s="523"/>
      <c r="K110" s="525"/>
      <c r="N110" s="567"/>
      <c r="O110" s="491"/>
      <c r="P110" s="491"/>
      <c r="Q110" s="495"/>
      <c r="R110" s="491"/>
      <c r="S110" s="527"/>
      <c r="T110" s="491"/>
      <c r="U110" s="491"/>
      <c r="V110" s="527"/>
      <c r="W110" s="491"/>
      <c r="X110" s="491"/>
      <c r="Y110" s="530"/>
      <c r="Z110" s="491"/>
    </row>
    <row r="111" spans="1:26">
      <c r="A111" s="562"/>
      <c r="B111" s="506"/>
      <c r="D111" t="s">
        <v>335</v>
      </c>
      <c r="E111" s="506"/>
      <c r="G111" s="524"/>
      <c r="H111" s="523"/>
      <c r="I111" s="524"/>
      <c r="J111" s="523"/>
      <c r="K111" s="525"/>
      <c r="N111" s="526"/>
      <c r="O111" s="491"/>
      <c r="P111" s="491"/>
      <c r="Q111" s="495"/>
      <c r="R111" s="491"/>
      <c r="S111" s="527"/>
      <c r="T111" s="491"/>
      <c r="U111" s="491"/>
      <c r="V111" s="527"/>
      <c r="W111" s="491"/>
      <c r="X111" s="491"/>
      <c r="Y111" s="530"/>
      <c r="Z111" s="491"/>
    </row>
    <row r="112" spans="1:26" ht="15.75">
      <c r="A112" s="562"/>
      <c r="B112" s="506">
        <f>B110+1</f>
        <v>41</v>
      </c>
      <c r="D112" t="s">
        <v>336</v>
      </c>
      <c r="E112" s="506"/>
      <c r="G112" s="571"/>
      <c r="H112" s="523"/>
      <c r="I112" s="532"/>
      <c r="J112" s="523"/>
      <c r="K112" s="525"/>
      <c r="N112" s="526"/>
      <c r="O112" s="491"/>
      <c r="P112" s="491"/>
      <c r="Q112" s="495"/>
      <c r="R112" s="491"/>
      <c r="S112" s="570"/>
      <c r="T112" s="491"/>
      <c r="U112" s="491"/>
      <c r="V112" s="533"/>
      <c r="W112" s="491"/>
      <c r="X112" s="491"/>
      <c r="Y112" s="530"/>
      <c r="Z112" s="491"/>
    </row>
    <row r="113" spans="1:26" ht="15.75">
      <c r="A113" s="562"/>
      <c r="B113" s="506">
        <f>B112+1</f>
        <v>42</v>
      </c>
      <c r="D113" t="s">
        <v>337</v>
      </c>
      <c r="E113" s="506"/>
      <c r="G113" s="571"/>
      <c r="H113" s="523"/>
      <c r="I113" s="532"/>
      <c r="J113" s="523"/>
      <c r="K113" s="525"/>
      <c r="N113" s="526"/>
      <c r="O113" s="491"/>
      <c r="P113" s="491"/>
      <c r="Q113" s="495"/>
      <c r="R113" s="491"/>
      <c r="S113" s="570"/>
      <c r="T113" s="491"/>
      <c r="U113" s="491"/>
      <c r="V113" s="533"/>
      <c r="W113" s="491"/>
      <c r="X113" s="491"/>
      <c r="Y113" s="530"/>
      <c r="Z113" s="491"/>
    </row>
    <row r="114" spans="1:26">
      <c r="A114" s="562"/>
      <c r="B114" s="506"/>
      <c r="D114" t="s">
        <v>338</v>
      </c>
      <c r="E114" s="506"/>
      <c r="G114" s="524"/>
      <c r="H114" s="523"/>
      <c r="I114" s="524"/>
      <c r="J114" s="523"/>
      <c r="K114" s="525"/>
      <c r="N114" s="526"/>
      <c r="O114" s="491"/>
      <c r="P114" s="491"/>
      <c r="Q114" s="495"/>
      <c r="R114" s="491"/>
      <c r="S114" s="570"/>
      <c r="T114" s="491"/>
      <c r="U114" s="491"/>
      <c r="V114" s="533"/>
      <c r="W114" s="491"/>
      <c r="X114" s="491"/>
      <c r="Y114" s="530"/>
      <c r="Z114" s="491"/>
    </row>
    <row r="115" spans="1:26">
      <c r="A115" s="562"/>
      <c r="B115" s="506">
        <f>B113+1</f>
        <v>43</v>
      </c>
      <c r="D115" t="s">
        <v>339</v>
      </c>
      <c r="E115" s="506"/>
      <c r="G115" s="524"/>
      <c r="H115" s="523"/>
      <c r="I115" s="524"/>
      <c r="J115" s="523"/>
      <c r="K115" s="525"/>
      <c r="N115" s="526"/>
      <c r="O115" s="491"/>
      <c r="P115" s="491"/>
      <c r="Q115" s="495"/>
      <c r="R115" s="491"/>
      <c r="S115" s="527"/>
      <c r="T115" s="491"/>
      <c r="U115" s="491"/>
      <c r="V115" s="527"/>
      <c r="W115" s="491"/>
      <c r="X115" s="491"/>
      <c r="Y115" s="530"/>
      <c r="Z115" s="491"/>
    </row>
    <row r="116" spans="1:26">
      <c r="A116" s="562"/>
      <c r="B116" s="506">
        <f>B115+1</f>
        <v>44</v>
      </c>
      <c r="D116" t="s">
        <v>340</v>
      </c>
      <c r="E116" s="506"/>
      <c r="G116" s="524"/>
      <c r="H116" s="523"/>
      <c r="I116" s="525"/>
      <c r="J116" s="523"/>
      <c r="K116" s="525"/>
      <c r="N116" s="567"/>
      <c r="O116" s="491"/>
      <c r="P116" s="491"/>
      <c r="Q116" s="495"/>
      <c r="R116" s="491"/>
      <c r="S116" s="527"/>
      <c r="T116" s="491"/>
      <c r="U116" s="491"/>
      <c r="V116" s="527"/>
      <c r="W116" s="491"/>
      <c r="X116" s="491"/>
      <c r="Y116" s="530"/>
      <c r="Z116" s="491"/>
    </row>
    <row r="117" spans="1:26">
      <c r="A117" s="562"/>
      <c r="B117" s="506">
        <f>B116+1</f>
        <v>45</v>
      </c>
      <c r="E117" s="506"/>
      <c r="G117" s="569"/>
      <c r="H117" s="523"/>
      <c r="I117" s="525"/>
      <c r="J117" s="523"/>
      <c r="K117" s="525"/>
      <c r="N117" s="526"/>
      <c r="O117" s="491"/>
      <c r="P117" s="491"/>
      <c r="Q117" s="495"/>
      <c r="R117" s="491"/>
      <c r="S117" s="527"/>
      <c r="T117" s="491"/>
      <c r="U117" s="491"/>
      <c r="V117" s="533"/>
      <c r="W117" s="491"/>
      <c r="X117" s="491"/>
      <c r="Y117" s="530"/>
      <c r="Z117" s="491"/>
    </row>
    <row r="118" spans="1:26">
      <c r="A118" s="562"/>
      <c r="B118" s="506"/>
      <c r="E118" s="506"/>
      <c r="G118" s="543"/>
      <c r="H118" s="523"/>
      <c r="I118" s="543"/>
      <c r="J118" s="523"/>
      <c r="K118" s="543"/>
      <c r="N118" s="544"/>
      <c r="O118" s="491"/>
      <c r="P118" s="491"/>
      <c r="Q118" s="495"/>
      <c r="R118" s="491"/>
      <c r="S118" s="491"/>
      <c r="T118" s="491"/>
      <c r="U118" s="491"/>
      <c r="V118" s="491"/>
      <c r="W118" s="491"/>
      <c r="X118" s="491"/>
      <c r="Y118" s="491"/>
      <c r="Z118" s="491"/>
    </row>
    <row r="119" spans="1:26">
      <c r="A119" s="562"/>
      <c r="B119" s="506">
        <f>B117+1</f>
        <v>46</v>
      </c>
      <c r="D119" t="s">
        <v>341</v>
      </c>
      <c r="E119" s="506"/>
      <c r="F119" s="572"/>
      <c r="G119" s="547">
        <f>SUM(G101:G117)+G70</f>
        <v>-53577099</v>
      </c>
      <c r="H119" s="546"/>
      <c r="I119" s="547">
        <f>SUM(I101:I117)+I70</f>
        <v>-206073659</v>
      </c>
      <c r="J119" s="546"/>
      <c r="K119" s="547">
        <f>SUM(K101:K117)+K70</f>
        <v>-12974897</v>
      </c>
      <c r="M119" s="396"/>
      <c r="N119" s="530"/>
      <c r="O119" s="491"/>
      <c r="P119" s="491"/>
      <c r="Q119" s="547">
        <f>SUM(Q101:Q117)+Q70</f>
        <v>-193098762</v>
      </c>
      <c r="R119" s="528"/>
      <c r="S119" s="528"/>
      <c r="T119" s="491"/>
      <c r="U119" s="491"/>
      <c r="V119" s="530"/>
      <c r="W119" s="491"/>
      <c r="X119" s="491"/>
      <c r="Y119" s="530"/>
      <c r="Z119" s="491"/>
    </row>
    <row r="120" spans="1:26">
      <c r="A120" s="562"/>
      <c r="B120" s="506"/>
      <c r="E120" s="506"/>
      <c r="G120" s="543"/>
      <c r="H120" s="523"/>
      <c r="I120" s="543"/>
      <c r="J120" s="523"/>
      <c r="K120" s="543"/>
      <c r="N120" s="544"/>
      <c r="O120" s="491"/>
      <c r="P120" s="491"/>
      <c r="Q120" s="495"/>
      <c r="R120" s="491"/>
      <c r="S120" s="491"/>
      <c r="T120" s="491"/>
      <c r="U120" s="491"/>
      <c r="V120" s="491"/>
      <c r="W120" s="491"/>
      <c r="X120" s="491"/>
      <c r="Y120" s="530"/>
      <c r="Z120" s="491"/>
    </row>
    <row r="121" spans="1:26">
      <c r="A121" s="562"/>
      <c r="B121" s="506"/>
      <c r="E121" s="506"/>
      <c r="G121" s="569"/>
      <c r="H121" s="523"/>
      <c r="I121" s="525"/>
      <c r="J121" s="523"/>
      <c r="K121" s="525"/>
      <c r="N121" s="526"/>
      <c r="O121" s="491"/>
      <c r="P121" s="491"/>
      <c r="Q121" s="495"/>
      <c r="R121" s="491"/>
      <c r="S121" s="491"/>
      <c r="T121" s="491"/>
      <c r="U121" s="491"/>
      <c r="V121" s="530"/>
      <c r="W121" s="491"/>
      <c r="X121" s="491"/>
      <c r="Y121" s="530"/>
      <c r="Z121" s="491"/>
    </row>
    <row r="122" spans="1:26">
      <c r="A122" s="562"/>
      <c r="B122" s="506"/>
      <c r="D122" t="s">
        <v>342</v>
      </c>
      <c r="E122" s="506"/>
      <c r="G122" s="569"/>
      <c r="H122" s="523"/>
      <c r="I122" s="525"/>
      <c r="J122" s="523"/>
      <c r="K122" s="525"/>
      <c r="N122" s="526"/>
      <c r="O122" s="491"/>
      <c r="P122" s="491"/>
      <c r="Q122" s="495"/>
      <c r="R122" s="491"/>
      <c r="S122" s="527"/>
      <c r="T122" s="491"/>
      <c r="U122" s="491"/>
      <c r="V122" s="527"/>
      <c r="W122" s="491"/>
      <c r="X122" s="491"/>
      <c r="Y122" s="570"/>
      <c r="Z122" s="491"/>
    </row>
    <row r="123" spans="1:26">
      <c r="A123" s="562"/>
      <c r="B123" s="506"/>
      <c r="D123" t="s">
        <v>343</v>
      </c>
      <c r="E123" s="506"/>
      <c r="G123" s="569"/>
      <c r="H123" s="523"/>
      <c r="I123" s="525"/>
      <c r="J123" s="523"/>
      <c r="K123" s="525"/>
      <c r="N123" s="526"/>
      <c r="O123" s="491"/>
      <c r="P123" s="491"/>
      <c r="Q123" s="495"/>
      <c r="R123" s="491"/>
      <c r="S123" s="570"/>
      <c r="T123" s="491"/>
      <c r="U123" s="491"/>
      <c r="V123" s="533"/>
      <c r="W123" s="491"/>
      <c r="X123" s="491"/>
      <c r="Y123" s="570"/>
      <c r="Z123" s="491"/>
    </row>
    <row r="124" spans="1:26">
      <c r="A124" s="562"/>
      <c r="B124" s="506"/>
      <c r="D124" t="s">
        <v>344</v>
      </c>
      <c r="E124" s="506"/>
      <c r="G124" s="524"/>
      <c r="H124" s="523"/>
      <c r="I124" s="524"/>
      <c r="J124" s="523"/>
      <c r="K124" s="525"/>
      <c r="N124" s="526"/>
      <c r="O124" s="491"/>
      <c r="P124" s="491"/>
      <c r="Q124" s="495"/>
      <c r="R124" s="491"/>
      <c r="S124" s="570"/>
      <c r="T124" s="491"/>
      <c r="U124" s="491"/>
      <c r="V124" s="533"/>
      <c r="W124" s="491"/>
      <c r="X124" s="491"/>
      <c r="Y124" s="570"/>
      <c r="Z124" s="491"/>
    </row>
    <row r="125" spans="1:26">
      <c r="A125" s="562"/>
      <c r="B125" s="506">
        <f>B119+1</f>
        <v>47</v>
      </c>
      <c r="D125" t="s">
        <v>345</v>
      </c>
      <c r="E125" s="506"/>
      <c r="G125" s="525">
        <v>0</v>
      </c>
      <c r="H125" s="523"/>
      <c r="I125" s="525">
        <v>0</v>
      </c>
      <c r="J125" s="523"/>
      <c r="K125" s="525">
        <f>I125-Q125</f>
        <v>0</v>
      </c>
      <c r="N125" s="526"/>
      <c r="O125" s="491"/>
      <c r="P125" s="491"/>
      <c r="Q125" s="517">
        <v>0</v>
      </c>
      <c r="R125" s="528"/>
      <c r="S125" s="528"/>
      <c r="T125" s="491"/>
      <c r="U125" s="491"/>
      <c r="V125" s="533"/>
      <c r="W125" s="491"/>
      <c r="X125" s="491"/>
      <c r="Y125" s="570"/>
      <c r="Z125" s="491"/>
    </row>
    <row r="126" spans="1:26">
      <c r="A126" s="562"/>
      <c r="B126" s="506">
        <f>B125+1</f>
        <v>48</v>
      </c>
      <c r="D126" t="s">
        <v>346</v>
      </c>
      <c r="E126" s="506"/>
      <c r="G126" s="525">
        <v>0</v>
      </c>
      <c r="H126" s="523"/>
      <c r="I126" s="525">
        <v>0</v>
      </c>
      <c r="J126" s="523"/>
      <c r="K126" s="525">
        <f>I126-Q126</f>
        <v>-1</v>
      </c>
      <c r="N126" s="526"/>
      <c r="O126" s="491"/>
      <c r="P126" s="491"/>
      <c r="Q126" s="517">
        <v>1</v>
      </c>
      <c r="R126" s="528"/>
      <c r="S126" s="528"/>
      <c r="T126" s="491"/>
      <c r="U126" s="491"/>
      <c r="V126" s="533"/>
      <c r="W126" s="491"/>
      <c r="X126" s="491"/>
      <c r="Y126" s="570"/>
      <c r="Z126" s="491"/>
    </row>
    <row r="127" spans="1:26">
      <c r="A127" s="562"/>
      <c r="B127" s="506">
        <f>B126+1</f>
        <v>49</v>
      </c>
      <c r="D127" t="s">
        <v>347</v>
      </c>
      <c r="E127" s="506"/>
      <c r="G127" s="571"/>
      <c r="H127" s="523"/>
      <c r="I127" s="525"/>
      <c r="J127" s="523"/>
      <c r="K127" s="525"/>
      <c r="N127" s="526"/>
      <c r="O127" s="491"/>
      <c r="P127" s="491"/>
      <c r="Q127" s="495"/>
      <c r="R127" s="491"/>
      <c r="S127" s="527"/>
      <c r="T127" s="491"/>
      <c r="U127" s="491"/>
      <c r="V127" s="533"/>
      <c r="W127" s="491"/>
      <c r="X127" s="491"/>
      <c r="Y127" s="530"/>
      <c r="Z127" s="491"/>
    </row>
    <row r="128" spans="1:26">
      <c r="A128" s="562"/>
      <c r="B128" s="506">
        <f>B127+1</f>
        <v>50</v>
      </c>
      <c r="D128" t="s">
        <v>348</v>
      </c>
      <c r="E128" s="506"/>
      <c r="G128" s="571"/>
      <c r="H128" s="523"/>
      <c r="I128" s="525"/>
      <c r="J128" s="523"/>
      <c r="K128" s="525"/>
      <c r="N128" s="526"/>
      <c r="O128" s="491"/>
      <c r="P128" s="491"/>
      <c r="Q128" s="495"/>
      <c r="R128" s="491"/>
      <c r="S128" s="491"/>
      <c r="T128" s="491"/>
      <c r="U128" s="491"/>
      <c r="V128" s="491"/>
      <c r="W128" s="491"/>
      <c r="X128" s="491"/>
      <c r="Y128" s="491"/>
      <c r="Z128" s="491"/>
    </row>
    <row r="129" spans="1:26">
      <c r="A129" s="562"/>
      <c r="B129" s="506">
        <f>B128+1</f>
        <v>51</v>
      </c>
      <c r="D129" t="s">
        <v>349</v>
      </c>
      <c r="E129" s="506"/>
      <c r="G129" s="524"/>
      <c r="H129" s="523"/>
      <c r="I129" s="525"/>
      <c r="J129" s="523"/>
      <c r="K129" s="525"/>
      <c r="N129" s="526"/>
      <c r="O129" s="491"/>
      <c r="P129" s="491"/>
      <c r="Q129" s="495"/>
      <c r="R129" s="491"/>
      <c r="S129" s="530"/>
      <c r="T129" s="491"/>
      <c r="U129" s="491"/>
      <c r="V129" s="530"/>
      <c r="W129" s="491"/>
      <c r="X129" s="491"/>
      <c r="Y129" s="530"/>
      <c r="Z129" s="491"/>
    </row>
    <row r="130" spans="1:26">
      <c r="A130" s="562"/>
      <c r="B130" s="506"/>
      <c r="D130" t="s">
        <v>329</v>
      </c>
      <c r="E130" s="506"/>
      <c r="G130" s="524">
        <v>-23788624.343485117</v>
      </c>
      <c r="H130" s="523"/>
      <c r="I130" s="525">
        <v>54055610.656514883</v>
      </c>
      <c r="J130" s="523"/>
      <c r="K130" s="525">
        <f>I130-Q130</f>
        <v>81297127.656514883</v>
      </c>
      <c r="N130" s="526"/>
      <c r="O130" s="491"/>
      <c r="P130" s="491"/>
      <c r="Q130" s="517">
        <v>-27241517</v>
      </c>
      <c r="R130" s="528"/>
      <c r="S130" s="528"/>
      <c r="T130" s="491"/>
      <c r="U130" s="491"/>
      <c r="V130" s="491"/>
      <c r="W130" s="491"/>
      <c r="X130" s="491"/>
      <c r="Y130" s="530"/>
      <c r="Z130" s="491"/>
    </row>
    <row r="131" spans="1:26" ht="15.75">
      <c r="A131" s="562"/>
      <c r="B131" s="506">
        <f>B129+1</f>
        <v>52</v>
      </c>
      <c r="D131" t="s">
        <v>350</v>
      </c>
      <c r="E131" s="506"/>
      <c r="G131" s="506"/>
      <c r="H131" s="523"/>
      <c r="I131" s="532"/>
      <c r="J131" s="523"/>
      <c r="K131" s="525"/>
      <c r="N131" s="526"/>
      <c r="O131" s="491"/>
      <c r="P131" s="491"/>
      <c r="Q131" s="517"/>
      <c r="R131" s="491"/>
      <c r="S131" s="491"/>
      <c r="T131" s="491"/>
      <c r="U131" s="491"/>
      <c r="V131" s="530"/>
      <c r="W131" s="491"/>
      <c r="X131" s="491"/>
      <c r="Y131" s="530"/>
      <c r="Z131" s="491"/>
    </row>
    <row r="132" spans="1:26" ht="15.75">
      <c r="A132" s="562"/>
      <c r="B132" s="506"/>
      <c r="D132" t="s">
        <v>351</v>
      </c>
      <c r="E132" s="506"/>
      <c r="G132" s="506"/>
      <c r="H132" s="523"/>
      <c r="I132" s="532"/>
      <c r="J132" s="523"/>
      <c r="K132" s="525"/>
      <c r="N132" s="526"/>
      <c r="O132" s="491"/>
      <c r="P132" s="491"/>
      <c r="Q132" s="517"/>
      <c r="R132" s="491"/>
      <c r="S132" s="527"/>
      <c r="T132" s="491"/>
      <c r="U132" s="491"/>
      <c r="V132" s="533"/>
      <c r="W132" s="491"/>
      <c r="X132" s="491"/>
      <c r="Y132" s="530"/>
      <c r="Z132" s="491"/>
    </row>
    <row r="133" spans="1:26" ht="15.75">
      <c r="A133" s="562"/>
      <c r="B133" s="506"/>
      <c r="D133" t="s">
        <v>352</v>
      </c>
      <c r="E133" s="506"/>
      <c r="G133" s="506"/>
      <c r="H133" s="523"/>
      <c r="I133" s="532"/>
      <c r="J133" s="523"/>
      <c r="K133" s="525"/>
      <c r="N133" s="526"/>
      <c r="O133" s="491"/>
      <c r="P133" s="491"/>
      <c r="Q133" s="517"/>
      <c r="R133" s="491"/>
      <c r="S133" s="527"/>
      <c r="T133" s="491"/>
      <c r="U133" s="491"/>
      <c r="V133" s="527"/>
      <c r="W133" s="491"/>
      <c r="X133" s="491"/>
      <c r="Y133" s="530"/>
      <c r="Z133" s="491"/>
    </row>
    <row r="134" spans="1:26">
      <c r="A134" s="562"/>
      <c r="B134" s="506">
        <f>B131+1</f>
        <v>53</v>
      </c>
      <c r="D134" t="s">
        <v>353</v>
      </c>
      <c r="E134" s="506"/>
      <c r="G134" s="571"/>
      <c r="H134" s="523"/>
      <c r="I134" s="559"/>
      <c r="J134" s="523"/>
      <c r="K134" s="525"/>
      <c r="N134" s="526"/>
      <c r="O134" s="491"/>
      <c r="P134" s="491"/>
      <c r="Q134" s="517"/>
      <c r="R134" s="491"/>
      <c r="S134" s="527"/>
      <c r="T134" s="491"/>
      <c r="U134" s="491"/>
      <c r="V134" s="533"/>
      <c r="W134" s="491"/>
      <c r="X134" s="491"/>
      <c r="Y134" s="530"/>
      <c r="Z134" s="491"/>
    </row>
    <row r="135" spans="1:26">
      <c r="A135" s="562"/>
      <c r="B135" s="506">
        <f>B134+1</f>
        <v>54</v>
      </c>
      <c r="D135" t="s">
        <v>346</v>
      </c>
      <c r="E135" s="506"/>
      <c r="G135" s="571"/>
      <c r="H135" s="523"/>
      <c r="I135" s="525"/>
      <c r="J135" s="523"/>
      <c r="K135" s="525"/>
      <c r="N135" s="526"/>
      <c r="O135" s="491"/>
      <c r="P135" s="491"/>
      <c r="Q135" s="517"/>
      <c r="R135" s="491"/>
      <c r="S135" s="527"/>
      <c r="T135" s="491"/>
      <c r="U135" s="491"/>
      <c r="V135" s="527"/>
      <c r="W135" s="491"/>
      <c r="X135" s="491"/>
      <c r="Y135" s="530"/>
      <c r="Z135" s="491"/>
    </row>
    <row r="136" spans="1:26">
      <c r="A136" s="562"/>
      <c r="B136" s="506">
        <f>B135+1</f>
        <v>55</v>
      </c>
      <c r="D136" t="s">
        <v>344</v>
      </c>
      <c r="E136" s="506"/>
      <c r="G136" s="571"/>
      <c r="H136" s="523"/>
      <c r="I136" s="525"/>
      <c r="J136" s="523"/>
      <c r="K136" s="525"/>
      <c r="N136" s="526"/>
      <c r="O136" s="491"/>
      <c r="P136" s="491"/>
      <c r="Q136" s="517"/>
      <c r="R136" s="491"/>
      <c r="S136" s="527"/>
      <c r="T136" s="491"/>
      <c r="U136" s="491"/>
      <c r="V136" s="527"/>
      <c r="W136" s="491"/>
      <c r="X136" s="491"/>
      <c r="Y136" s="530"/>
      <c r="Z136" s="491"/>
    </row>
    <row r="137" spans="1:26">
      <c r="A137" s="562"/>
      <c r="B137" s="506"/>
      <c r="D137" t="s">
        <v>354</v>
      </c>
      <c r="E137" s="506"/>
      <c r="G137" s="571"/>
      <c r="H137" s="523"/>
      <c r="I137" s="525"/>
      <c r="J137" s="523"/>
      <c r="K137" s="525"/>
      <c r="N137" s="526"/>
      <c r="O137" s="491"/>
      <c r="P137" s="491"/>
      <c r="Q137" s="517"/>
      <c r="R137" s="491"/>
      <c r="S137" s="527"/>
      <c r="T137" s="491"/>
      <c r="U137" s="491"/>
      <c r="V137" s="527"/>
      <c r="W137" s="491"/>
      <c r="X137" s="491"/>
      <c r="Y137" s="530"/>
      <c r="Z137" s="491"/>
    </row>
    <row r="138" spans="1:26">
      <c r="A138" s="562"/>
      <c r="B138" s="506">
        <f>B136+1</f>
        <v>56</v>
      </c>
      <c r="D138" t="s">
        <v>353</v>
      </c>
      <c r="E138" s="506"/>
      <c r="G138" s="525">
        <v>0</v>
      </c>
      <c r="H138" s="523"/>
      <c r="I138" s="525">
        <v>-110000000</v>
      </c>
      <c r="J138" s="523"/>
      <c r="K138" s="525">
        <f>I138-Q138</f>
        <v>-110000000</v>
      </c>
      <c r="N138" s="526"/>
      <c r="O138" s="491"/>
      <c r="P138" s="491"/>
      <c r="Q138" s="517">
        <v>0</v>
      </c>
      <c r="R138" s="528"/>
      <c r="S138" s="528"/>
      <c r="T138" s="491"/>
      <c r="U138" s="491"/>
      <c r="V138" s="527"/>
      <c r="W138" s="491"/>
      <c r="X138" s="491"/>
      <c r="Y138" s="530"/>
      <c r="Z138" s="491"/>
    </row>
    <row r="139" spans="1:26">
      <c r="A139" s="562"/>
      <c r="B139" s="506">
        <f>B138+1</f>
        <v>57</v>
      </c>
      <c r="D139" t="s">
        <v>346</v>
      </c>
      <c r="E139" s="506"/>
      <c r="G139" s="524"/>
      <c r="H139" s="523"/>
      <c r="I139" s="573"/>
      <c r="J139" s="523"/>
      <c r="K139" s="525">
        <f>I139-Q139</f>
        <v>0</v>
      </c>
      <c r="N139" s="526"/>
      <c r="O139" s="491"/>
      <c r="P139" s="491"/>
      <c r="Q139" s="517"/>
      <c r="R139" s="491"/>
      <c r="S139" s="527"/>
      <c r="T139" s="491"/>
      <c r="U139" s="491"/>
      <c r="V139" s="527"/>
      <c r="W139" s="491"/>
      <c r="X139" s="491"/>
      <c r="Y139" s="530"/>
      <c r="Z139" s="491"/>
    </row>
    <row r="140" spans="1:26">
      <c r="A140" s="562"/>
      <c r="B140" s="506"/>
      <c r="D140" t="s">
        <v>355</v>
      </c>
      <c r="E140" s="506"/>
      <c r="G140" s="524"/>
      <c r="H140" s="523"/>
      <c r="I140" s="524"/>
      <c r="J140" s="523"/>
      <c r="K140" s="525"/>
      <c r="N140" s="526"/>
      <c r="O140" s="491"/>
      <c r="P140" s="491"/>
      <c r="Q140" s="517"/>
      <c r="R140" s="491"/>
      <c r="S140" s="527"/>
      <c r="T140" s="491"/>
      <c r="U140" s="491"/>
      <c r="V140" s="527"/>
      <c r="W140" s="491"/>
      <c r="X140" s="491"/>
      <c r="Y140" s="530"/>
      <c r="Z140" s="491"/>
    </row>
    <row r="141" spans="1:26" s="535" customFormat="1">
      <c r="A141" s="720"/>
      <c r="B141" s="574">
        <f>B139+1</f>
        <v>58</v>
      </c>
      <c r="D141" s="535" t="s">
        <v>356</v>
      </c>
      <c r="E141" s="574"/>
      <c r="G141" s="539">
        <v>-105683879</v>
      </c>
      <c r="H141" s="537"/>
      <c r="I141" s="539">
        <v>-4357390</v>
      </c>
      <c r="J141" s="537"/>
      <c r="K141" s="538">
        <f>I141-Q141</f>
        <v>-23116836</v>
      </c>
      <c r="N141" s="721"/>
      <c r="O141" s="722"/>
      <c r="P141" s="722"/>
      <c r="Q141" s="517">
        <v>18759446</v>
      </c>
      <c r="R141" s="723"/>
      <c r="S141" s="723"/>
      <c r="T141" s="722"/>
      <c r="U141" s="722"/>
      <c r="V141" s="724"/>
      <c r="W141" s="722"/>
      <c r="X141" s="722"/>
      <c r="Y141" s="725"/>
      <c r="Z141" s="722"/>
    </row>
    <row r="142" spans="1:26">
      <c r="A142" s="562"/>
      <c r="B142" s="506"/>
      <c r="D142" s="535"/>
      <c r="E142" s="574"/>
      <c r="G142" s="524"/>
      <c r="H142" s="523"/>
      <c r="I142" s="524"/>
      <c r="J142" s="523"/>
      <c r="K142" s="525"/>
      <c r="N142" s="526"/>
      <c r="O142" s="491"/>
      <c r="P142" s="491"/>
      <c r="Q142" s="517"/>
      <c r="R142" s="491"/>
      <c r="S142" s="527"/>
      <c r="T142" s="491"/>
      <c r="U142" s="491"/>
      <c r="V142" s="527"/>
      <c r="W142" s="491"/>
      <c r="X142" s="491"/>
      <c r="Y142" s="530"/>
      <c r="Z142" s="491"/>
    </row>
    <row r="143" spans="1:26">
      <c r="A143" s="562"/>
      <c r="B143" s="506">
        <f>B141+1</f>
        <v>59</v>
      </c>
      <c r="D143" t="s">
        <v>357</v>
      </c>
      <c r="E143" s="506"/>
      <c r="G143" s="569"/>
      <c r="H143" s="523"/>
      <c r="I143" s="525"/>
      <c r="J143" s="523"/>
      <c r="K143" s="525"/>
      <c r="N143" s="530"/>
      <c r="O143" s="491"/>
      <c r="P143" s="491"/>
      <c r="Q143" s="517"/>
      <c r="R143" s="491"/>
      <c r="S143" s="527"/>
      <c r="T143" s="491"/>
      <c r="U143" s="491"/>
      <c r="V143" s="527"/>
      <c r="W143" s="491"/>
      <c r="X143" s="491"/>
      <c r="Y143" s="530"/>
      <c r="Z143" s="491"/>
    </row>
    <row r="144" spans="1:26">
      <c r="A144" s="562"/>
      <c r="B144" s="506">
        <f>B143+1</f>
        <v>60</v>
      </c>
      <c r="D144" t="s">
        <v>358</v>
      </c>
      <c r="E144" s="506"/>
      <c r="G144" s="525"/>
      <c r="H144" s="523"/>
      <c r="I144" s="525"/>
      <c r="J144" s="523"/>
      <c r="K144" s="525"/>
      <c r="N144" s="526"/>
      <c r="O144" s="491"/>
      <c r="P144" s="491"/>
      <c r="Q144" s="517"/>
      <c r="R144" s="491"/>
      <c r="S144" s="530"/>
      <c r="T144" s="491"/>
      <c r="U144" s="491"/>
      <c r="V144" s="527"/>
      <c r="W144" s="491"/>
      <c r="X144" s="491"/>
      <c r="Y144" s="530"/>
      <c r="Z144" s="491"/>
    </row>
    <row r="145" spans="1:26">
      <c r="A145" s="562"/>
      <c r="B145" s="506"/>
      <c r="E145" s="506"/>
      <c r="G145" s="543"/>
      <c r="H145" s="523"/>
      <c r="I145" s="543"/>
      <c r="J145" s="523"/>
      <c r="K145" s="543"/>
      <c r="N145" s="544"/>
      <c r="O145" s="491"/>
      <c r="P145" s="491"/>
      <c r="Q145" s="517"/>
      <c r="R145" s="491"/>
      <c r="S145" s="491"/>
      <c r="T145" s="491"/>
      <c r="U145" s="491"/>
      <c r="V145" s="527"/>
      <c r="W145" s="491"/>
      <c r="X145" s="491"/>
      <c r="Y145" s="491"/>
      <c r="Z145" s="491"/>
    </row>
    <row r="146" spans="1:26">
      <c r="A146" s="562"/>
      <c r="B146" s="506">
        <f>B144+1</f>
        <v>61</v>
      </c>
      <c r="D146" t="s">
        <v>359</v>
      </c>
      <c r="E146" s="506"/>
      <c r="F146" s="572"/>
      <c r="G146" s="547">
        <f>SUM(G124:G144)</f>
        <v>-129472503.34348512</v>
      </c>
      <c r="H146" s="546"/>
      <c r="I146" s="547">
        <f>SUM(I124:I144)</f>
        <v>-60301779.343485117</v>
      </c>
      <c r="J146" s="546"/>
      <c r="K146" s="547">
        <f>SUM(K124:K144)</f>
        <v>-51819709.343485117</v>
      </c>
      <c r="M146" s="396"/>
      <c r="N146" s="526"/>
      <c r="O146" s="491"/>
      <c r="P146" s="491"/>
      <c r="Q146" s="548">
        <f>SUM(Q124:Q144)</f>
        <v>-8482070</v>
      </c>
      <c r="R146" s="528"/>
      <c r="S146" s="528"/>
      <c r="T146" s="491"/>
      <c r="U146" s="491"/>
      <c r="V146" s="530"/>
      <c r="W146" s="491"/>
      <c r="X146" s="491"/>
      <c r="Y146" s="530"/>
      <c r="Z146" s="491"/>
    </row>
    <row r="147" spans="1:26">
      <c r="A147" s="562"/>
      <c r="B147" s="506"/>
      <c r="E147" s="506"/>
      <c r="G147" s="543"/>
      <c r="H147" s="523"/>
      <c r="I147" s="543"/>
      <c r="J147" s="523"/>
      <c r="K147" s="543"/>
      <c r="N147" s="544"/>
      <c r="O147" s="491"/>
      <c r="P147" s="491"/>
      <c r="Q147" s="517"/>
      <c r="R147" s="491"/>
      <c r="S147" s="491"/>
      <c r="T147" s="491"/>
      <c r="U147" s="491"/>
      <c r="V147" s="491"/>
      <c r="W147" s="491"/>
      <c r="X147" s="491"/>
      <c r="Y147" s="530"/>
      <c r="Z147" s="491"/>
    </row>
    <row r="148" spans="1:26">
      <c r="A148" s="562"/>
      <c r="B148" s="506"/>
      <c r="E148" s="506"/>
      <c r="G148" s="525"/>
      <c r="H148" s="523"/>
      <c r="I148" s="525"/>
      <c r="J148" s="523"/>
      <c r="K148" s="525"/>
      <c r="N148" s="526"/>
      <c r="O148" s="491"/>
      <c r="P148" s="491"/>
      <c r="Q148" s="517"/>
      <c r="R148" s="491"/>
      <c r="S148" s="491"/>
      <c r="T148" s="491"/>
      <c r="U148" s="491"/>
      <c r="V148" s="530"/>
      <c r="W148" s="491"/>
      <c r="X148" s="491"/>
      <c r="Y148" s="530"/>
      <c r="Z148" s="491"/>
    </row>
    <row r="149" spans="1:26">
      <c r="A149" s="562"/>
      <c r="B149" s="506">
        <f>B146+1</f>
        <v>62</v>
      </c>
      <c r="D149" t="s">
        <v>360</v>
      </c>
      <c r="E149" s="506"/>
      <c r="G149" s="525">
        <f>G146+G119+G42+G12</f>
        <v>452677.99999976158</v>
      </c>
      <c r="H149" s="523"/>
      <c r="I149" s="525">
        <f>I146+I119+I42+I12</f>
        <v>-145300684.00000021</v>
      </c>
      <c r="J149" s="523"/>
      <c r="K149" s="525">
        <f>K146+K119+K42+K12</f>
        <v>-289508092.00000024</v>
      </c>
      <c r="M149" s="523"/>
      <c r="N149" s="526"/>
      <c r="O149" s="491"/>
      <c r="P149" s="491"/>
      <c r="Q149" s="538">
        <v>144207408</v>
      </c>
      <c r="R149" s="528"/>
      <c r="S149" s="528"/>
      <c r="T149" s="491"/>
      <c r="U149" s="491"/>
      <c r="V149" s="533"/>
      <c r="W149" s="491"/>
      <c r="X149" s="491"/>
      <c r="Y149" s="530"/>
      <c r="Z149" s="491"/>
    </row>
    <row r="150" spans="1:26">
      <c r="A150" s="562"/>
      <c r="B150" s="506"/>
      <c r="E150" s="506"/>
      <c r="G150" s="543"/>
      <c r="H150" s="523"/>
      <c r="I150" s="543"/>
      <c r="J150" s="523"/>
      <c r="K150" s="543"/>
      <c r="N150" s="544"/>
      <c r="O150" s="491"/>
      <c r="P150" s="491"/>
      <c r="Q150" s="517"/>
      <c r="R150" s="528"/>
      <c r="S150" s="528"/>
      <c r="T150" s="491"/>
      <c r="U150" s="491"/>
      <c r="V150" s="527"/>
      <c r="W150" s="491"/>
      <c r="X150" s="491"/>
      <c r="Y150" s="530"/>
      <c r="Z150" s="491"/>
    </row>
    <row r="151" spans="1:26">
      <c r="A151" s="562"/>
      <c r="B151" s="506">
        <f>B149+1</f>
        <v>63</v>
      </c>
      <c r="D151" t="s">
        <v>361</v>
      </c>
      <c r="E151" s="506"/>
      <c r="F151" s="572"/>
      <c r="G151" s="547">
        <v>5621737</v>
      </c>
      <c r="H151" s="546"/>
      <c r="I151" s="547">
        <v>151375099</v>
      </c>
      <c r="J151" s="546"/>
      <c r="K151" s="547">
        <f>I151-Q151</f>
        <v>144207408</v>
      </c>
      <c r="N151" s="526"/>
      <c r="O151" s="491"/>
      <c r="P151" s="491"/>
      <c r="Q151" s="517">
        <v>7167691</v>
      </c>
      <c r="R151" s="528"/>
      <c r="S151" s="528"/>
      <c r="T151" s="491"/>
      <c r="U151" s="491"/>
      <c r="V151" s="527"/>
      <c r="W151" s="491"/>
      <c r="X151" s="491"/>
      <c r="Y151" s="530"/>
      <c r="Z151" s="491"/>
    </row>
    <row r="152" spans="1:26">
      <c r="A152" s="562"/>
      <c r="B152" s="506"/>
      <c r="E152" s="506"/>
      <c r="G152" s="543"/>
      <c r="H152" s="523"/>
      <c r="I152" s="543"/>
      <c r="J152" s="523"/>
      <c r="K152" s="543"/>
      <c r="N152" s="544"/>
      <c r="O152" s="491"/>
      <c r="P152" s="491"/>
      <c r="Q152" s="517"/>
      <c r="R152" s="491"/>
      <c r="S152" s="570"/>
      <c r="T152" s="491"/>
      <c r="U152" s="491"/>
      <c r="V152" s="533"/>
      <c r="W152" s="491"/>
      <c r="X152" s="491"/>
      <c r="Y152" s="530"/>
      <c r="Z152" s="491"/>
    </row>
    <row r="153" spans="1:26">
      <c r="A153" s="562"/>
      <c r="B153" s="506">
        <f>B151+1</f>
        <v>64</v>
      </c>
      <c r="D153" t="s">
        <v>362</v>
      </c>
      <c r="E153" s="506"/>
      <c r="G153" s="525">
        <f>G149+G151</f>
        <v>6074414.9999997616</v>
      </c>
      <c r="H153" s="523"/>
      <c r="I153" s="525">
        <f>I149+I151</f>
        <v>6074414.9999997914</v>
      </c>
      <c r="J153" s="523"/>
      <c r="K153" s="525">
        <f>K149+K151</f>
        <v>-145300684.00000024</v>
      </c>
      <c r="N153" s="526">
        <f>I153-Q153</f>
        <v>-145300684.00000021</v>
      </c>
      <c r="O153" s="491"/>
      <c r="P153" s="491"/>
      <c r="Q153" s="538">
        <f>Q149+Q151</f>
        <v>151375099</v>
      </c>
      <c r="R153" s="528"/>
      <c r="S153" s="528"/>
      <c r="T153" s="491"/>
      <c r="U153" s="491"/>
      <c r="V153" s="527"/>
      <c r="W153" s="491"/>
      <c r="X153" s="491"/>
      <c r="Y153" s="530"/>
      <c r="Z153" s="491"/>
    </row>
    <row r="154" spans="1:26">
      <c r="A154" s="562"/>
      <c r="B154" s="506"/>
      <c r="E154" s="506"/>
      <c r="F154" s="565"/>
      <c r="G154" s="575"/>
      <c r="H154" s="551"/>
      <c r="I154" s="576"/>
      <c r="J154" s="551"/>
      <c r="K154" s="575"/>
      <c r="N154" s="577">
        <f>K153-N153</f>
        <v>0</v>
      </c>
      <c r="O154" s="491"/>
      <c r="P154" s="491"/>
      <c r="Q154" s="495"/>
      <c r="R154" s="491"/>
      <c r="S154" s="570"/>
      <c r="T154" s="491"/>
      <c r="U154" s="491"/>
      <c r="V154" s="533"/>
      <c r="W154" s="491"/>
      <c r="X154" s="491"/>
      <c r="Y154" s="530"/>
      <c r="Z154" s="491"/>
    </row>
    <row r="155" spans="1:26">
      <c r="A155" s="562"/>
      <c r="B155" s="506"/>
      <c r="E155" s="506"/>
      <c r="G155" s="525"/>
      <c r="H155" s="523"/>
      <c r="I155" s="525"/>
      <c r="J155" s="523"/>
      <c r="K155" s="525"/>
      <c r="N155" s="578">
        <f>N154/2</f>
        <v>0</v>
      </c>
      <c r="O155" s="491"/>
      <c r="P155" s="491"/>
      <c r="Q155" s="495"/>
      <c r="R155" s="491"/>
      <c r="S155" s="527"/>
      <c r="T155" s="491"/>
      <c r="U155" s="491"/>
      <c r="V155" s="527"/>
      <c r="W155" s="491"/>
      <c r="X155" s="491"/>
      <c r="Y155" s="530"/>
      <c r="Z155" s="491"/>
    </row>
    <row r="156" spans="1:26">
      <c r="A156" s="562"/>
      <c r="B156" s="506"/>
      <c r="E156" s="506"/>
      <c r="G156" s="525"/>
      <c r="H156" s="523"/>
      <c r="I156" s="525"/>
      <c r="J156" s="523"/>
      <c r="K156" s="525"/>
      <c r="N156" s="518"/>
      <c r="O156" s="491"/>
      <c r="P156" s="491"/>
      <c r="Q156" s="495"/>
      <c r="R156" s="491"/>
      <c r="S156" s="527"/>
      <c r="T156" s="491"/>
      <c r="U156" s="491"/>
      <c r="V156" s="527"/>
      <c r="W156" s="491"/>
      <c r="X156" s="491"/>
      <c r="Y156" s="530"/>
      <c r="Z156" s="491"/>
    </row>
    <row r="157" spans="1:26">
      <c r="A157" s="562"/>
      <c r="B157" s="506"/>
      <c r="E157" s="506"/>
      <c r="G157" s="559"/>
      <c r="I157" s="559"/>
      <c r="J157" s="523"/>
      <c r="K157" s="525"/>
      <c r="N157" s="518"/>
      <c r="O157" s="491"/>
      <c r="P157" s="491"/>
      <c r="Q157" s="495"/>
      <c r="R157" s="491"/>
      <c r="S157" s="491"/>
      <c r="T157" s="491"/>
      <c r="U157" s="491"/>
      <c r="V157" s="491"/>
      <c r="W157" s="491"/>
      <c r="X157" s="491"/>
      <c r="Y157" s="491"/>
      <c r="Z157" s="491"/>
    </row>
    <row r="158" spans="1:26">
      <c r="A158" s="562"/>
      <c r="B158" s="506"/>
      <c r="E158" s="506"/>
      <c r="G158" s="559"/>
      <c r="I158" s="559"/>
      <c r="J158" s="523"/>
      <c r="K158" s="525"/>
      <c r="N158" s="518"/>
      <c r="O158" s="491"/>
      <c r="P158" s="491"/>
      <c r="Q158" s="495"/>
      <c r="R158" s="491"/>
      <c r="S158" s="530"/>
      <c r="T158" s="491"/>
      <c r="U158" s="491"/>
      <c r="V158" s="530"/>
      <c r="W158" s="491"/>
      <c r="X158" s="491"/>
      <c r="Y158" s="530"/>
      <c r="Z158" s="491"/>
    </row>
    <row r="159" spans="1:26">
      <c r="A159" s="562"/>
      <c r="B159" s="506"/>
      <c r="E159" s="506"/>
      <c r="G159" s="525"/>
      <c r="H159" s="523"/>
      <c r="I159" s="525"/>
      <c r="J159" s="523"/>
      <c r="K159" s="525"/>
      <c r="N159" s="518"/>
      <c r="O159" s="491"/>
      <c r="P159" s="491"/>
      <c r="Q159" s="495"/>
      <c r="R159" s="491"/>
      <c r="S159" s="491"/>
      <c r="T159" s="491"/>
      <c r="U159" s="491"/>
      <c r="V159" s="491"/>
      <c r="W159" s="491"/>
      <c r="X159" s="491"/>
      <c r="Y159" s="530"/>
      <c r="Z159" s="491"/>
    </row>
    <row r="160" spans="1:26">
      <c r="A160" s="562"/>
      <c r="B160" s="506"/>
      <c r="E160" s="506"/>
      <c r="G160" s="525"/>
      <c r="H160" s="523"/>
      <c r="I160" s="525"/>
      <c r="J160" s="523"/>
      <c r="K160" s="525"/>
      <c r="N160" s="518"/>
      <c r="O160" s="491"/>
      <c r="P160" s="491"/>
      <c r="Q160" s="495"/>
      <c r="R160" s="491"/>
      <c r="S160" s="491"/>
      <c r="T160" s="491"/>
      <c r="U160" s="491"/>
      <c r="V160" s="530"/>
      <c r="W160" s="491"/>
      <c r="X160" s="491"/>
      <c r="Y160" s="530"/>
      <c r="Z160" s="491"/>
    </row>
    <row r="161" spans="1:26">
      <c r="A161" s="562"/>
      <c r="B161" s="506"/>
      <c r="E161" s="506"/>
      <c r="G161" s="579"/>
      <c r="I161" s="579"/>
      <c r="K161" s="559"/>
      <c r="N161" s="518"/>
      <c r="O161" s="491"/>
      <c r="P161" s="491"/>
      <c r="Q161" s="495"/>
      <c r="R161" s="491"/>
      <c r="S161" s="570"/>
      <c r="T161" s="491"/>
      <c r="U161" s="491"/>
      <c r="V161" s="533"/>
      <c r="W161" s="491"/>
      <c r="X161" s="491"/>
      <c r="Y161" s="530"/>
      <c r="Z161" s="491"/>
    </row>
    <row r="162" spans="1:26">
      <c r="A162" s="562"/>
      <c r="B162" s="506"/>
      <c r="E162" s="506"/>
      <c r="G162" s="506"/>
      <c r="I162" s="506"/>
      <c r="K162" s="506"/>
      <c r="N162" s="518"/>
      <c r="O162" s="491"/>
      <c r="P162" s="491"/>
      <c r="Q162" s="495"/>
      <c r="R162" s="491"/>
      <c r="S162" s="527"/>
      <c r="T162" s="491"/>
      <c r="U162" s="491"/>
      <c r="V162" s="527"/>
      <c r="W162" s="491"/>
      <c r="X162" s="491"/>
      <c r="Y162" s="530"/>
      <c r="Z162" s="491"/>
    </row>
    <row r="163" spans="1:26">
      <c r="A163" s="562"/>
      <c r="B163" s="506"/>
      <c r="E163" s="506"/>
      <c r="G163" s="579"/>
      <c r="I163" s="579"/>
      <c r="K163" s="506"/>
      <c r="N163" s="518"/>
      <c r="O163" s="491"/>
      <c r="P163" s="491"/>
      <c r="Q163" s="495"/>
      <c r="R163" s="491"/>
      <c r="S163" s="527"/>
      <c r="T163" s="491"/>
      <c r="U163" s="491"/>
      <c r="V163" s="533"/>
      <c r="W163" s="491"/>
      <c r="X163" s="491"/>
      <c r="Y163" s="530"/>
      <c r="Z163" s="491"/>
    </row>
    <row r="164" spans="1:26">
      <c r="A164" s="562"/>
      <c r="B164" s="506"/>
      <c r="E164" s="506"/>
      <c r="G164" s="506"/>
      <c r="I164" s="506"/>
      <c r="K164" s="506"/>
      <c r="N164" s="518"/>
      <c r="O164" s="491"/>
      <c r="P164" s="491"/>
      <c r="Q164" s="495"/>
      <c r="R164" s="491"/>
      <c r="S164" s="527"/>
      <c r="T164" s="491"/>
      <c r="U164" s="491"/>
      <c r="V164" s="527"/>
      <c r="W164" s="491"/>
      <c r="X164" s="491"/>
      <c r="Y164" s="530"/>
      <c r="Z164" s="491"/>
    </row>
    <row r="165" spans="1:26">
      <c r="A165" s="562"/>
      <c r="B165" s="506"/>
      <c r="E165" s="506"/>
      <c r="G165" s="506"/>
      <c r="I165" s="506"/>
      <c r="K165" s="506"/>
      <c r="N165" s="518"/>
      <c r="O165" s="491"/>
      <c r="P165" s="491"/>
      <c r="Q165" s="495"/>
      <c r="R165" s="491"/>
      <c r="S165" s="491"/>
      <c r="T165" s="491"/>
      <c r="U165" s="491"/>
      <c r="V165" s="491"/>
      <c r="W165" s="491"/>
      <c r="X165" s="491"/>
      <c r="Y165" s="491"/>
      <c r="Z165" s="491"/>
    </row>
    <row r="166" spans="1:26">
      <c r="A166" s="580"/>
      <c r="B166" s="520"/>
      <c r="C166" s="507"/>
      <c r="D166" s="507"/>
      <c r="E166" s="520"/>
      <c r="F166" s="507"/>
      <c r="G166" s="520"/>
      <c r="H166" s="507"/>
      <c r="I166" s="520"/>
      <c r="J166" s="507"/>
      <c r="K166" s="520"/>
      <c r="L166" s="503"/>
      <c r="N166" s="518"/>
      <c r="O166" s="491"/>
      <c r="P166" s="491"/>
      <c r="Q166" s="495"/>
      <c r="R166" s="491"/>
      <c r="S166" s="530"/>
      <c r="T166" s="491"/>
      <c r="U166" s="491"/>
      <c r="V166" s="530"/>
      <c r="W166" s="491"/>
      <c r="X166" s="491"/>
      <c r="Y166" s="530"/>
      <c r="Z166" s="491"/>
    </row>
    <row r="167" spans="1:26">
      <c r="A167" t="s">
        <v>322</v>
      </c>
      <c r="G167" t="s">
        <v>363</v>
      </c>
      <c r="N167" s="491"/>
      <c r="O167" s="491"/>
      <c r="P167" s="491"/>
      <c r="Q167" s="495"/>
      <c r="R167" s="491"/>
      <c r="S167" s="491"/>
      <c r="T167" s="491"/>
      <c r="U167" s="491"/>
      <c r="V167" s="491"/>
      <c r="W167" s="491"/>
      <c r="X167" s="491"/>
      <c r="Y167" s="491"/>
      <c r="Z167" s="491"/>
    </row>
    <row r="168" spans="1:26">
      <c r="N168" s="491"/>
      <c r="O168" s="491"/>
      <c r="P168" s="491"/>
      <c r="Q168" s="495"/>
      <c r="R168" s="491"/>
      <c r="S168" s="531"/>
      <c r="T168" s="491"/>
      <c r="U168" s="491"/>
      <c r="V168" s="530"/>
      <c r="W168" s="491"/>
      <c r="X168" s="491"/>
      <c r="Y168" s="531"/>
      <c r="Z168" s="491"/>
    </row>
    <row r="169" spans="1:26">
      <c r="N169" s="491"/>
      <c r="O169" s="491"/>
      <c r="P169" s="491"/>
      <c r="Q169" s="495"/>
      <c r="R169" s="491"/>
      <c r="S169" s="491"/>
      <c r="T169" s="491"/>
      <c r="U169" s="491"/>
      <c r="V169" s="491"/>
      <c r="W169" s="491"/>
      <c r="X169" s="491"/>
      <c r="Y169" s="491"/>
      <c r="Z169" s="491"/>
    </row>
    <row r="170" spans="1:26">
      <c r="N170" s="491"/>
      <c r="O170" s="491"/>
      <c r="P170" s="491"/>
      <c r="Q170" s="495"/>
      <c r="R170" s="491"/>
      <c r="S170" s="491"/>
      <c r="T170" s="491"/>
      <c r="U170" s="491"/>
      <c r="V170" s="491"/>
      <c r="W170" s="491"/>
      <c r="X170" s="491"/>
      <c r="Y170" s="491"/>
      <c r="Z170" s="491"/>
    </row>
    <row r="171" spans="1:26">
      <c r="I171" s="396"/>
      <c r="N171" s="491"/>
      <c r="O171" s="491"/>
      <c r="P171" s="497"/>
      <c r="Q171" s="495"/>
      <c r="R171" s="497"/>
      <c r="S171" s="497"/>
      <c r="T171" s="497"/>
      <c r="U171" s="497"/>
      <c r="V171" s="497"/>
      <c r="W171" s="497"/>
      <c r="X171" s="497"/>
      <c r="Y171" s="497"/>
      <c r="Z171" s="491"/>
    </row>
    <row r="172" spans="1:26">
      <c r="N172" s="491"/>
      <c r="O172" s="491"/>
      <c r="P172" s="491"/>
      <c r="Q172" s="495"/>
      <c r="R172" s="491"/>
      <c r="S172" s="491"/>
      <c r="T172" s="491"/>
      <c r="U172" s="491"/>
      <c r="V172" s="491"/>
      <c r="W172" s="491"/>
      <c r="X172" s="491"/>
      <c r="Y172" s="491"/>
      <c r="Z172" s="491"/>
    </row>
    <row r="173" spans="1:26">
      <c r="N173" s="491"/>
      <c r="O173" s="491"/>
      <c r="P173" s="491"/>
      <c r="Q173" s="495"/>
      <c r="R173" s="491"/>
      <c r="S173" s="491"/>
      <c r="T173" s="491"/>
      <c r="U173" s="491"/>
      <c r="V173" s="491"/>
      <c r="W173" s="491"/>
      <c r="X173" s="491"/>
      <c r="Y173" s="491"/>
      <c r="Z173" s="491"/>
    </row>
    <row r="174" spans="1:26">
      <c r="N174" s="491"/>
      <c r="O174" s="491"/>
      <c r="P174" s="491"/>
      <c r="Q174" s="495"/>
      <c r="R174" s="491"/>
      <c r="S174" s="491"/>
      <c r="T174" s="491"/>
      <c r="U174" s="491"/>
      <c r="V174" s="491"/>
      <c r="W174" s="491"/>
      <c r="X174" s="491"/>
      <c r="Y174" s="491"/>
      <c r="Z174" s="491"/>
    </row>
    <row r="175" spans="1:26">
      <c r="N175" s="491"/>
      <c r="O175" s="491"/>
      <c r="P175" s="491"/>
      <c r="Q175" s="495"/>
      <c r="R175" s="491"/>
      <c r="S175" s="491"/>
      <c r="T175" s="491"/>
      <c r="U175" s="491"/>
      <c r="V175" s="491"/>
      <c r="W175" s="491"/>
      <c r="X175" s="491"/>
      <c r="Y175" s="491"/>
      <c r="Z175" s="491"/>
    </row>
    <row r="176" spans="1:26">
      <c r="I176" s="523"/>
      <c r="N176" s="491"/>
      <c r="O176" s="491"/>
      <c r="P176" s="491"/>
      <c r="Q176" s="495"/>
      <c r="R176" s="491"/>
      <c r="S176" s="491"/>
      <c r="T176" s="491"/>
      <c r="U176" s="491"/>
      <c r="V176" s="491"/>
      <c r="W176" s="491"/>
      <c r="X176" s="491"/>
      <c r="Y176" s="491"/>
      <c r="Z176" s="491"/>
    </row>
    <row r="177" spans="9:26">
      <c r="I177" s="523"/>
      <c r="N177" s="491"/>
      <c r="O177" s="491"/>
      <c r="P177" s="491"/>
      <c r="Q177" s="495"/>
      <c r="R177" s="491"/>
      <c r="S177" s="491"/>
      <c r="T177" s="491"/>
      <c r="U177" s="491"/>
      <c r="V177" s="491"/>
      <c r="W177" s="491"/>
      <c r="X177" s="491"/>
      <c r="Y177" s="491"/>
      <c r="Z177" s="491"/>
    </row>
    <row r="178" spans="9:26">
      <c r="I178" s="523"/>
      <c r="N178" s="491"/>
      <c r="O178" s="491"/>
      <c r="P178" s="491"/>
      <c r="Q178" s="495"/>
      <c r="R178" s="491"/>
      <c r="S178" s="491"/>
      <c r="T178" s="491"/>
      <c r="U178" s="491"/>
      <c r="V178" s="491"/>
      <c r="W178" s="491"/>
      <c r="X178" s="491"/>
      <c r="Y178" s="491"/>
      <c r="Z178" s="491"/>
    </row>
    <row r="179" spans="9:26">
      <c r="I179" s="523"/>
      <c r="N179" s="491"/>
      <c r="O179" s="491"/>
      <c r="P179" s="491"/>
      <c r="Q179" s="495"/>
      <c r="R179" s="491"/>
      <c r="S179" s="491"/>
      <c r="T179" s="491"/>
      <c r="U179" s="491"/>
      <c r="V179" s="491"/>
      <c r="W179" s="491"/>
      <c r="X179" s="491"/>
      <c r="Y179" s="491"/>
      <c r="Z179" s="491"/>
    </row>
    <row r="180" spans="9:26">
      <c r="I180" s="523"/>
      <c r="N180" s="491"/>
      <c r="O180" s="491"/>
      <c r="P180" s="491"/>
      <c r="Q180" s="495"/>
      <c r="R180" s="491"/>
      <c r="S180" s="491"/>
      <c r="T180" s="491"/>
      <c r="U180" s="491"/>
      <c r="V180" s="491"/>
      <c r="W180" s="491"/>
      <c r="X180" s="491"/>
      <c r="Y180" s="491"/>
      <c r="Z180" s="491"/>
    </row>
    <row r="181" spans="9:26">
      <c r="I181" s="523"/>
      <c r="N181" s="491"/>
      <c r="O181" s="491"/>
      <c r="P181" s="491"/>
      <c r="Q181" s="495"/>
      <c r="R181" s="491"/>
      <c r="S181" s="491"/>
      <c r="T181" s="491"/>
      <c r="U181" s="491"/>
      <c r="V181" s="491"/>
      <c r="W181" s="491"/>
      <c r="X181" s="491"/>
      <c r="Y181" s="491"/>
      <c r="Z181" s="491"/>
    </row>
    <row r="182" spans="9:26">
      <c r="N182" s="491"/>
      <c r="O182" s="491"/>
      <c r="P182" s="491"/>
      <c r="Q182" s="495"/>
      <c r="R182" s="491"/>
      <c r="S182" s="491"/>
      <c r="T182" s="491"/>
      <c r="U182" s="491"/>
      <c r="V182" s="491"/>
      <c r="W182" s="491"/>
      <c r="X182" s="491"/>
      <c r="Y182" s="491"/>
      <c r="Z182" s="491"/>
    </row>
    <row r="183" spans="9:26">
      <c r="N183" s="491"/>
      <c r="O183" s="491"/>
      <c r="P183" s="491"/>
      <c r="Q183" s="495"/>
      <c r="R183" s="491"/>
      <c r="S183" s="491"/>
      <c r="T183" s="491"/>
      <c r="U183" s="491"/>
      <c r="V183" s="491"/>
      <c r="W183" s="491"/>
      <c r="X183" s="491"/>
      <c r="Y183" s="491"/>
      <c r="Z183" s="491"/>
    </row>
    <row r="184" spans="9:26">
      <c r="N184" s="491"/>
      <c r="O184" s="491"/>
      <c r="P184" s="491"/>
      <c r="Q184" s="495"/>
      <c r="R184" s="491"/>
      <c r="S184" s="491"/>
      <c r="T184" s="491"/>
      <c r="U184" s="491"/>
      <c r="V184" s="491"/>
      <c r="W184" s="491"/>
      <c r="X184" s="491"/>
      <c r="Y184" s="491"/>
      <c r="Z184" s="491"/>
    </row>
    <row r="185" spans="9:26">
      <c r="I185" s="523"/>
      <c r="N185" s="491"/>
      <c r="O185" s="491"/>
      <c r="P185" s="491"/>
      <c r="Q185" s="495"/>
      <c r="R185" s="491"/>
      <c r="S185" s="491"/>
      <c r="T185" s="491"/>
      <c r="U185" s="491"/>
      <c r="V185" s="491"/>
      <c r="W185" s="491"/>
      <c r="X185" s="491"/>
      <c r="Y185" s="491"/>
      <c r="Z185" s="491"/>
    </row>
    <row r="186" spans="9:26">
      <c r="N186" s="491"/>
      <c r="O186" s="491"/>
      <c r="P186" s="491"/>
      <c r="Q186" s="495"/>
      <c r="R186" s="491"/>
      <c r="S186" s="491"/>
      <c r="T186" s="491"/>
      <c r="U186" s="491"/>
      <c r="V186" s="491"/>
      <c r="W186" s="491"/>
      <c r="X186" s="491"/>
      <c r="Y186" s="491"/>
      <c r="Z186" s="491"/>
    </row>
    <row r="187" spans="9:26">
      <c r="N187" s="491"/>
      <c r="O187" s="491"/>
      <c r="P187" s="491"/>
      <c r="Q187" s="495"/>
      <c r="R187" s="491"/>
      <c r="S187" s="491"/>
      <c r="T187" s="491"/>
      <c r="U187" s="491"/>
      <c r="V187" s="491"/>
      <c r="W187" s="491"/>
      <c r="X187" s="491"/>
      <c r="Y187" s="491"/>
      <c r="Z187" s="491"/>
    </row>
    <row r="188" spans="9:26">
      <c r="N188" s="491"/>
      <c r="O188" s="491"/>
      <c r="P188" s="491"/>
      <c r="Q188" s="495"/>
      <c r="R188" s="491"/>
      <c r="S188" s="491"/>
      <c r="T188" s="491"/>
      <c r="U188" s="491"/>
      <c r="V188" s="491"/>
      <c r="W188" s="491"/>
      <c r="X188" s="491"/>
      <c r="Y188" s="491"/>
      <c r="Z188" s="491"/>
    </row>
    <row r="189" spans="9:26">
      <c r="N189" s="491"/>
      <c r="O189" s="491"/>
      <c r="P189" s="491"/>
      <c r="Q189" s="495"/>
      <c r="R189" s="491"/>
      <c r="S189" s="491"/>
      <c r="T189" s="491"/>
      <c r="U189" s="491"/>
      <c r="V189" s="491"/>
      <c r="W189" s="491"/>
      <c r="X189" s="491"/>
      <c r="Y189" s="491"/>
      <c r="Z189" s="491"/>
    </row>
    <row r="190" spans="9:26">
      <c r="N190" s="491"/>
      <c r="O190" s="491"/>
      <c r="P190" s="491"/>
      <c r="Q190" s="495"/>
      <c r="R190" s="491"/>
      <c r="S190" s="491"/>
      <c r="T190" s="491"/>
      <c r="U190" s="491"/>
      <c r="V190" s="491"/>
      <c r="W190" s="491"/>
      <c r="X190" s="491"/>
      <c r="Y190" s="491"/>
      <c r="Z190" s="491"/>
    </row>
    <row r="191" spans="9:26">
      <c r="N191" s="491"/>
      <c r="O191" s="491"/>
      <c r="P191" s="491"/>
      <c r="Q191" s="495"/>
      <c r="R191" s="491"/>
      <c r="S191" s="491"/>
      <c r="T191" s="491"/>
      <c r="U191" s="491"/>
      <c r="V191" s="491"/>
      <c r="W191" s="491"/>
      <c r="X191" s="491"/>
      <c r="Y191" s="491"/>
      <c r="Z191" s="491"/>
    </row>
    <row r="192" spans="9:26">
      <c r="N192" s="491"/>
      <c r="O192" s="491"/>
      <c r="P192" s="491"/>
      <c r="Q192" s="495"/>
      <c r="R192" s="491"/>
      <c r="S192" s="491"/>
      <c r="T192" s="491"/>
      <c r="U192" s="491"/>
      <c r="V192" s="491"/>
      <c r="W192" s="491"/>
      <c r="X192" s="491"/>
      <c r="Y192" s="491"/>
      <c r="Z192" s="491"/>
    </row>
    <row r="193" spans="14:26">
      <c r="N193" s="491"/>
      <c r="O193" s="491"/>
      <c r="P193" s="491"/>
      <c r="Q193" s="495"/>
      <c r="R193" s="491"/>
      <c r="S193" s="491"/>
      <c r="T193" s="491"/>
      <c r="U193" s="491"/>
      <c r="V193" s="491"/>
      <c r="W193" s="491"/>
      <c r="X193" s="491"/>
      <c r="Y193" s="491"/>
      <c r="Z193" s="491"/>
    </row>
    <row r="194" spans="14:26">
      <c r="N194" s="491"/>
      <c r="O194" s="491"/>
      <c r="P194" s="491"/>
      <c r="Q194" s="495"/>
      <c r="R194" s="491"/>
      <c r="S194" s="491"/>
      <c r="T194" s="491"/>
      <c r="U194" s="491"/>
      <c r="V194" s="491"/>
      <c r="W194" s="491"/>
      <c r="X194" s="491"/>
      <c r="Y194" s="491"/>
      <c r="Z194" s="491"/>
    </row>
  </sheetData>
  <printOptions horizontalCentered="1"/>
  <pageMargins left="0" right="0" top="0" bottom="0" header="0" footer="0"/>
  <pageSetup scale="61" fitToHeight="2" orientation="portrait" r:id="rId1"/>
  <headerFooter alignWithMargins="0"/>
</worksheet>
</file>

<file path=xl/worksheets/sheet7.xml><?xml version="1.0" encoding="utf-8"?>
<worksheet xmlns="http://schemas.openxmlformats.org/spreadsheetml/2006/main" xmlns:r="http://schemas.openxmlformats.org/officeDocument/2006/relationships">
  <sheetPr>
    <tabColor rgb="FF00B050"/>
  </sheetPr>
  <dimension ref="A1:H72"/>
  <sheetViews>
    <sheetView tabSelected="1" view="pageBreakPreview" zoomScale="60" zoomScaleNormal="100" workbookViewId="0">
      <selection activeCell="H19" sqref="H19"/>
    </sheetView>
  </sheetViews>
  <sheetFormatPr defaultColWidth="7.109375" defaultRowHeight="12.75"/>
  <cols>
    <col min="1" max="1" width="4.77734375" style="132" customWidth="1"/>
    <col min="2" max="2" width="41.88671875" style="132" customWidth="1"/>
    <col min="3" max="3" width="16.109375" style="132" customWidth="1"/>
    <col min="4" max="4" width="3.109375" style="132" customWidth="1"/>
    <col min="5" max="5" width="41.33203125" style="132" customWidth="1"/>
    <col min="6" max="6" width="3.109375" style="132" customWidth="1"/>
    <col min="7" max="16384" width="7.109375" style="132"/>
  </cols>
  <sheetData>
    <row r="1" spans="1:5" ht="13.5" thickBot="1">
      <c r="B1" s="132" t="s">
        <v>527</v>
      </c>
      <c r="E1" s="132" t="s">
        <v>526</v>
      </c>
    </row>
    <row r="2" spans="1:5">
      <c r="A2" s="582"/>
      <c r="B2" s="583" t="s">
        <v>364</v>
      </c>
      <c r="C2" s="583"/>
      <c r="D2" s="584"/>
      <c r="E2" s="585"/>
    </row>
    <row r="3" spans="1:5" ht="13.5" thickBot="1">
      <c r="A3" s="586"/>
      <c r="B3" s="587"/>
      <c r="C3" s="587"/>
      <c r="D3" s="587"/>
      <c r="E3" s="588"/>
    </row>
    <row r="4" spans="1:5">
      <c r="A4" s="582"/>
      <c r="B4" s="589"/>
      <c r="C4" s="589"/>
      <c r="D4" s="589"/>
      <c r="E4" s="590"/>
    </row>
    <row r="5" spans="1:5">
      <c r="A5" s="591"/>
      <c r="B5" s="592" t="s">
        <v>365</v>
      </c>
      <c r="C5" s="592"/>
      <c r="D5" s="593"/>
      <c r="E5" s="594"/>
    </row>
    <row r="6" spans="1:5">
      <c r="A6" s="591"/>
      <c r="B6" s="595"/>
      <c r="C6" s="595"/>
      <c r="D6" s="595"/>
      <c r="E6" s="596"/>
    </row>
    <row r="7" spans="1:5">
      <c r="A7" s="591">
        <v>1</v>
      </c>
      <c r="B7" s="595" t="s">
        <v>366</v>
      </c>
      <c r="C7" s="595"/>
      <c r="D7" s="595"/>
      <c r="E7" s="596" t="s">
        <v>656</v>
      </c>
    </row>
    <row r="8" spans="1:5">
      <c r="A8" s="591"/>
      <c r="B8" s="595" t="s">
        <v>367</v>
      </c>
      <c r="C8" s="595"/>
      <c r="D8" s="595"/>
      <c r="E8" s="596" t="s">
        <v>657</v>
      </c>
    </row>
    <row r="9" spans="1:5">
      <c r="A9" s="591"/>
      <c r="B9" s="595" t="s">
        <v>368</v>
      </c>
      <c r="C9" s="595"/>
      <c r="D9" s="595"/>
      <c r="E9" s="596"/>
    </row>
    <row r="10" spans="1:5">
      <c r="A10" s="591"/>
      <c r="B10" s="595" t="s">
        <v>369</v>
      </c>
      <c r="C10" s="595"/>
      <c r="D10" s="595"/>
      <c r="E10" s="596"/>
    </row>
    <row r="11" spans="1:5">
      <c r="A11" s="591"/>
      <c r="B11" s="595" t="s">
        <v>370</v>
      </c>
      <c r="C11" s="595"/>
      <c r="D11" s="595">
        <v>5</v>
      </c>
      <c r="E11" s="596" t="s">
        <v>371</v>
      </c>
    </row>
    <row r="12" spans="1:5">
      <c r="A12" s="591"/>
      <c r="B12" s="595" t="s">
        <v>372</v>
      </c>
      <c r="C12" s="595"/>
      <c r="D12" s="595"/>
      <c r="E12" s="596" t="s">
        <v>373</v>
      </c>
    </row>
    <row r="13" spans="1:5">
      <c r="A13" s="591"/>
      <c r="B13" s="595" t="s">
        <v>374</v>
      </c>
      <c r="C13" s="595"/>
      <c r="D13" s="595"/>
      <c r="E13" s="596" t="s">
        <v>375</v>
      </c>
    </row>
    <row r="14" spans="1:5">
      <c r="A14" s="591"/>
      <c r="B14" s="595"/>
      <c r="C14" s="595"/>
      <c r="D14" s="595"/>
      <c r="E14" s="597" t="s">
        <v>376</v>
      </c>
    </row>
    <row r="15" spans="1:5">
      <c r="A15" s="591"/>
      <c r="B15" s="595"/>
      <c r="C15" s="595"/>
      <c r="D15" s="595"/>
      <c r="E15" s="596" t="s">
        <v>377</v>
      </c>
    </row>
    <row r="16" spans="1:5">
      <c r="A16" s="591">
        <v>2</v>
      </c>
      <c r="B16" s="595" t="s">
        <v>378</v>
      </c>
      <c r="C16" s="595"/>
      <c r="D16" s="595"/>
      <c r="E16" s="596" t="s">
        <v>379</v>
      </c>
    </row>
    <row r="17" spans="1:5">
      <c r="A17" s="591"/>
      <c r="B17" s="595" t="s">
        <v>380</v>
      </c>
      <c r="C17" s="595"/>
      <c r="D17" s="595"/>
      <c r="E17" s="596" t="s">
        <v>381</v>
      </c>
    </row>
    <row r="18" spans="1:5">
      <c r="A18" s="591"/>
      <c r="B18" s="595" t="s">
        <v>382</v>
      </c>
      <c r="C18" s="595"/>
      <c r="D18" s="595"/>
      <c r="E18" s="596" t="s">
        <v>383</v>
      </c>
    </row>
    <row r="19" spans="1:5">
      <c r="A19" s="591"/>
      <c r="B19" s="595" t="s">
        <v>384</v>
      </c>
      <c r="C19" s="595"/>
      <c r="D19" s="595"/>
      <c r="E19" s="596" t="s">
        <v>385</v>
      </c>
    </row>
    <row r="20" spans="1:5">
      <c r="A20" s="591"/>
      <c r="B20" s="595"/>
      <c r="C20" s="595"/>
      <c r="D20" s="595"/>
      <c r="E20" s="596"/>
    </row>
    <row r="21" spans="1:5">
      <c r="A21" s="591"/>
      <c r="B21" s="595"/>
      <c r="C21" s="595"/>
      <c r="D21" s="595"/>
      <c r="E21" s="596"/>
    </row>
    <row r="22" spans="1:5">
      <c r="A22" s="591">
        <v>3</v>
      </c>
      <c r="B22" s="595" t="s">
        <v>386</v>
      </c>
      <c r="C22" s="595"/>
      <c r="D22" s="595">
        <v>6</v>
      </c>
      <c r="E22" s="596" t="s">
        <v>387</v>
      </c>
    </row>
    <row r="23" spans="1:5">
      <c r="A23" s="591"/>
      <c r="B23" s="595" t="s">
        <v>388</v>
      </c>
      <c r="C23" s="595"/>
      <c r="D23" s="595"/>
      <c r="E23" s="596" t="s">
        <v>389</v>
      </c>
    </row>
    <row r="24" spans="1:5">
      <c r="A24" s="591"/>
      <c r="B24" s="595" t="s">
        <v>390</v>
      </c>
      <c r="C24" s="595"/>
      <c r="D24" s="595"/>
      <c r="E24" s="596" t="s">
        <v>391</v>
      </c>
    </row>
    <row r="25" spans="1:5">
      <c r="A25" s="591"/>
      <c r="B25" s="595" t="s">
        <v>392</v>
      </c>
      <c r="C25" s="595"/>
      <c r="D25" s="595"/>
      <c r="E25" s="596" t="s">
        <v>393</v>
      </c>
    </row>
    <row r="26" spans="1:5">
      <c r="A26" s="591"/>
      <c r="B26" s="595" t="s">
        <v>394</v>
      </c>
      <c r="C26" s="595"/>
      <c r="D26" s="595"/>
      <c r="E26" s="596"/>
    </row>
    <row r="27" spans="1:5">
      <c r="A27" s="591"/>
      <c r="B27" s="595" t="s">
        <v>395</v>
      </c>
      <c r="C27" s="595"/>
      <c r="D27" s="595"/>
      <c r="E27" s="596"/>
    </row>
    <row r="28" spans="1:5">
      <c r="A28" s="591"/>
      <c r="B28" s="595"/>
      <c r="C28" s="595"/>
      <c r="D28" s="595">
        <v>7</v>
      </c>
      <c r="E28" s="596" t="s">
        <v>396</v>
      </c>
    </row>
    <row r="29" spans="1:5">
      <c r="A29" s="591"/>
      <c r="B29" s="595"/>
      <c r="C29" s="595"/>
      <c r="D29" s="595"/>
      <c r="E29" s="596" t="s">
        <v>397</v>
      </c>
    </row>
    <row r="30" spans="1:5">
      <c r="A30" s="591">
        <v>4</v>
      </c>
      <c r="B30" s="595" t="s">
        <v>398</v>
      </c>
      <c r="C30" s="595"/>
      <c r="D30" s="595"/>
      <c r="E30" s="596" t="s">
        <v>399</v>
      </c>
    </row>
    <row r="31" spans="1:5">
      <c r="A31" s="591"/>
      <c r="B31" s="595" t="s">
        <v>400</v>
      </c>
      <c r="C31" s="595"/>
      <c r="D31" s="595"/>
      <c r="E31" s="596"/>
    </row>
    <row r="32" spans="1:5">
      <c r="A32" s="591"/>
      <c r="B32" s="595"/>
      <c r="C32" s="595"/>
      <c r="D32" s="595"/>
      <c r="E32" s="596"/>
    </row>
    <row r="33" spans="1:7">
      <c r="A33" s="598"/>
      <c r="B33" s="599"/>
      <c r="C33" s="599"/>
      <c r="D33" s="599"/>
      <c r="E33" s="600"/>
    </row>
    <row r="34" spans="1:7">
      <c r="A34" s="601"/>
      <c r="B34" s="602"/>
      <c r="C34" s="602"/>
      <c r="D34" s="602"/>
      <c r="E34" s="603"/>
    </row>
    <row r="35" spans="1:7">
      <c r="A35" s="591"/>
      <c r="B35" s="595"/>
      <c r="C35" s="595"/>
      <c r="D35" s="595"/>
      <c r="E35" s="596"/>
    </row>
    <row r="36" spans="1:7">
      <c r="A36" s="591" t="s">
        <v>401</v>
      </c>
      <c r="B36" s="595" t="s">
        <v>402</v>
      </c>
      <c r="C36" s="595"/>
      <c r="D36" s="595"/>
      <c r="E36" s="596"/>
    </row>
    <row r="37" spans="1:7">
      <c r="A37" s="591"/>
      <c r="B37" s="595" t="s">
        <v>403</v>
      </c>
      <c r="C37" s="604">
        <v>2568087.4992474616</v>
      </c>
      <c r="D37" s="595"/>
      <c r="E37" s="605"/>
      <c r="G37" s="606"/>
    </row>
    <row r="38" spans="1:7">
      <c r="A38" s="591"/>
      <c r="B38" s="595" t="s">
        <v>404</v>
      </c>
      <c r="C38" s="604">
        <v>-888998.90000000037</v>
      </c>
      <c r="D38" s="595"/>
      <c r="E38" s="605"/>
      <c r="G38" s="606"/>
    </row>
    <row r="39" spans="1:7">
      <c r="A39" s="591"/>
      <c r="B39" s="607" t="s">
        <v>658</v>
      </c>
      <c r="C39" s="604">
        <v>0</v>
      </c>
      <c r="D39" s="595"/>
      <c r="E39" s="605"/>
      <c r="G39" s="606"/>
    </row>
    <row r="40" spans="1:7">
      <c r="A40" s="591"/>
      <c r="B40" s="595" t="s">
        <v>659</v>
      </c>
      <c r="C40" s="604">
        <v>0</v>
      </c>
      <c r="D40" s="595"/>
      <c r="E40" s="605"/>
      <c r="G40" s="606"/>
    </row>
    <row r="41" spans="1:7">
      <c r="A41" s="591"/>
      <c r="B41" s="607" t="s">
        <v>405</v>
      </c>
      <c r="C41" s="608">
        <v>-20582634</v>
      </c>
      <c r="D41" s="595"/>
      <c r="E41" s="605"/>
      <c r="G41" s="606"/>
    </row>
    <row r="42" spans="1:7">
      <c r="A42" s="591"/>
      <c r="B42" s="607" t="s">
        <v>597</v>
      </c>
      <c r="C42" s="604">
        <v>-2792250</v>
      </c>
      <c r="D42" s="595"/>
      <c r="E42" s="605"/>
      <c r="G42" s="606"/>
    </row>
    <row r="43" spans="1:7">
      <c r="A43" s="591"/>
      <c r="B43" s="607" t="s">
        <v>598</v>
      </c>
      <c r="C43" s="604">
        <v>12141572</v>
      </c>
      <c r="D43" s="595"/>
      <c r="E43" s="605"/>
      <c r="G43" s="606"/>
    </row>
    <row r="44" spans="1:7">
      <c r="A44" s="591"/>
      <c r="B44" s="607" t="s">
        <v>599</v>
      </c>
      <c r="C44" s="604">
        <v>-52698862</v>
      </c>
      <c r="D44" s="595"/>
      <c r="E44" s="605"/>
      <c r="G44" s="606"/>
    </row>
    <row r="45" spans="1:7">
      <c r="A45" s="591"/>
      <c r="B45" s="607" t="s">
        <v>600</v>
      </c>
      <c r="C45" s="604">
        <v>-109749</v>
      </c>
      <c r="D45" s="595"/>
      <c r="E45" s="605"/>
      <c r="G45" s="606"/>
    </row>
    <row r="46" spans="1:7">
      <c r="A46" s="591"/>
      <c r="B46" s="607" t="s">
        <v>406</v>
      </c>
      <c r="C46" s="604">
        <v>-5776240</v>
      </c>
      <c r="D46" s="595"/>
      <c r="E46" s="605"/>
      <c r="G46" s="606"/>
    </row>
    <row r="47" spans="1:7">
      <c r="A47" s="591"/>
      <c r="B47" s="607" t="s">
        <v>407</v>
      </c>
      <c r="C47" s="608">
        <v>75782243</v>
      </c>
      <c r="D47" s="595"/>
      <c r="E47" s="605"/>
      <c r="G47" s="606"/>
    </row>
    <row r="48" spans="1:7">
      <c r="A48" s="591"/>
      <c r="B48" s="607" t="s">
        <v>660</v>
      </c>
      <c r="C48" s="604">
        <v>0</v>
      </c>
      <c r="D48" s="595"/>
      <c r="E48" s="605"/>
      <c r="G48" s="606"/>
    </row>
    <row r="49" spans="1:8">
      <c r="A49" s="591"/>
      <c r="B49" s="607" t="s">
        <v>661</v>
      </c>
      <c r="C49" s="604"/>
      <c r="D49" s="595"/>
      <c r="E49" s="605"/>
      <c r="G49" s="606"/>
    </row>
    <row r="50" spans="1:8">
      <c r="A50" s="591"/>
      <c r="B50" s="607" t="s">
        <v>662</v>
      </c>
      <c r="C50" s="604">
        <v>0</v>
      </c>
      <c r="D50" s="595"/>
      <c r="E50" s="605"/>
      <c r="G50" s="606"/>
    </row>
    <row r="51" spans="1:8">
      <c r="A51" s="591"/>
      <c r="B51" s="595" t="s">
        <v>601</v>
      </c>
      <c r="C51" s="604">
        <v>-1656</v>
      </c>
      <c r="D51" s="595"/>
      <c r="E51" s="605"/>
      <c r="G51" s="606"/>
    </row>
    <row r="52" spans="1:8" ht="13.5" thickBot="1">
      <c r="A52" s="591"/>
      <c r="B52" s="607" t="s">
        <v>596</v>
      </c>
      <c r="C52" s="609">
        <f>SUM(C37:C51)</f>
        <v>7641512.5992474556</v>
      </c>
      <c r="D52" s="595"/>
      <c r="E52" s="610"/>
      <c r="G52" s="611">
        <v>-7.4505805969238281E-9</v>
      </c>
      <c r="H52" s="612" t="s">
        <v>602</v>
      </c>
    </row>
    <row r="53" spans="1:8" ht="13.5" thickTop="1">
      <c r="A53" s="591"/>
      <c r="B53" s="595"/>
      <c r="C53" s="604"/>
      <c r="D53" s="595"/>
      <c r="E53" s="610"/>
    </row>
    <row r="54" spans="1:8">
      <c r="A54" s="591"/>
      <c r="B54" s="595"/>
      <c r="C54" s="595"/>
      <c r="D54" s="595"/>
      <c r="E54" s="605"/>
    </row>
    <row r="55" spans="1:8">
      <c r="A55" s="591"/>
      <c r="B55" s="595" t="s">
        <v>603</v>
      </c>
      <c r="C55" s="613"/>
      <c r="D55" s="613"/>
      <c r="E55" s="614"/>
      <c r="F55" s="613"/>
      <c r="G55" s="613"/>
      <c r="H55" s="613"/>
    </row>
    <row r="56" spans="1:8">
      <c r="A56" s="591"/>
      <c r="B56" s="595" t="s">
        <v>604</v>
      </c>
      <c r="C56" s="604">
        <v>-23122771</v>
      </c>
      <c r="D56" s="595"/>
      <c r="E56" s="605"/>
      <c r="F56" s="615"/>
      <c r="G56" s="616"/>
      <c r="H56" s="616"/>
    </row>
    <row r="57" spans="1:8">
      <c r="A57" s="591"/>
      <c r="B57" s="595" t="s">
        <v>605</v>
      </c>
      <c r="C57" s="617">
        <v>3633676</v>
      </c>
      <c r="D57" s="595"/>
      <c r="E57" s="596"/>
    </row>
    <row r="58" spans="1:8" ht="13.5" thickBot="1">
      <c r="A58" s="591"/>
      <c r="B58" s="607" t="s">
        <v>606</v>
      </c>
      <c r="C58" s="609">
        <f>SUM(C56:C57)</f>
        <v>-19489095</v>
      </c>
      <c r="D58" s="595"/>
      <c r="E58" s="596"/>
    </row>
    <row r="59" spans="1:8" ht="13.5" thickTop="1">
      <c r="A59" s="591"/>
      <c r="B59" s="595"/>
      <c r="C59" s="595"/>
      <c r="D59" s="595"/>
      <c r="E59" s="596"/>
    </row>
    <row r="60" spans="1:8">
      <c r="A60" s="591"/>
      <c r="B60" s="595"/>
      <c r="C60" s="595"/>
      <c r="D60" s="595"/>
      <c r="E60" s="596"/>
    </row>
    <row r="61" spans="1:8">
      <c r="A61" s="591" t="s">
        <v>408</v>
      </c>
      <c r="B61" s="595" t="s">
        <v>653</v>
      </c>
      <c r="C61" s="613"/>
      <c r="D61" s="613"/>
      <c r="E61" s="614"/>
    </row>
    <row r="62" spans="1:8">
      <c r="A62" s="591"/>
      <c r="B62" s="595" t="s">
        <v>525</v>
      </c>
      <c r="C62" s="618"/>
      <c r="D62" s="618"/>
      <c r="E62" s="619"/>
    </row>
    <row r="63" spans="1:8">
      <c r="A63" s="591"/>
      <c r="B63" s="595"/>
      <c r="C63" s="595"/>
      <c r="D63" s="595"/>
      <c r="E63" s="596"/>
    </row>
    <row r="64" spans="1:8">
      <c r="A64" s="591"/>
      <c r="B64" s="595"/>
      <c r="C64" s="595"/>
      <c r="D64" s="595"/>
      <c r="E64" s="596"/>
    </row>
    <row r="65" spans="1:5">
      <c r="A65" s="591"/>
      <c r="B65" s="595"/>
      <c r="C65" s="595"/>
      <c r="D65" s="595"/>
      <c r="E65" s="596"/>
    </row>
    <row r="66" spans="1:5">
      <c r="A66" s="591"/>
      <c r="B66" s="595"/>
      <c r="C66" s="595"/>
      <c r="D66" s="595"/>
      <c r="E66" s="596"/>
    </row>
    <row r="67" spans="1:5">
      <c r="A67" s="591"/>
      <c r="B67" s="595"/>
      <c r="C67" s="595"/>
      <c r="D67" s="595"/>
      <c r="E67" s="596"/>
    </row>
    <row r="68" spans="1:5">
      <c r="A68" s="591"/>
      <c r="B68" s="595"/>
      <c r="C68" s="595"/>
      <c r="D68" s="595"/>
      <c r="E68" s="596"/>
    </row>
    <row r="69" spans="1:5">
      <c r="A69" s="591"/>
      <c r="B69" s="595"/>
      <c r="C69" s="595"/>
      <c r="D69" s="595"/>
      <c r="E69" s="596"/>
    </row>
    <row r="70" spans="1:5">
      <c r="A70" s="591"/>
      <c r="B70" s="595"/>
      <c r="C70" s="595"/>
      <c r="D70" s="595"/>
      <c r="E70" s="596"/>
    </row>
    <row r="71" spans="1:5" ht="13.5" thickBot="1">
      <c r="A71" s="586"/>
      <c r="B71" s="587"/>
      <c r="C71" s="587"/>
      <c r="D71" s="587"/>
      <c r="E71" s="588"/>
    </row>
    <row r="72" spans="1:5">
      <c r="D72" s="132">
        <v>8</v>
      </c>
    </row>
  </sheetData>
  <pageMargins left="0" right="0" top="1" bottom="1" header="0.5" footer="0.5"/>
  <pageSetup scale="7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00B050"/>
    <pageSetUpPr fitToPage="1"/>
  </sheetPr>
  <dimension ref="A1:J1056"/>
  <sheetViews>
    <sheetView tabSelected="1" view="pageBreakPreview" zoomScale="60" zoomScaleNormal="80" workbookViewId="0">
      <selection activeCell="H19" sqref="H19"/>
    </sheetView>
  </sheetViews>
  <sheetFormatPr defaultColWidth="9.77734375" defaultRowHeight="15" outlineLevelRow="1"/>
  <cols>
    <col min="1" max="1" width="1.44140625" style="2" customWidth="1"/>
    <col min="2" max="2" width="3" style="2" customWidth="1"/>
    <col min="3" max="3" width="3.109375" style="2" customWidth="1"/>
    <col min="4" max="4" width="108.77734375" style="2" customWidth="1"/>
    <col min="5" max="5" width="2.88671875" style="2" customWidth="1"/>
    <col min="6" max="6" width="0.77734375" style="2" customWidth="1"/>
    <col min="7" max="7" width="1.5546875" style="2" customWidth="1"/>
    <col min="8" max="256" width="9.77734375" style="2"/>
    <col min="257" max="257" width="1.44140625" style="2" customWidth="1"/>
    <col min="258" max="258" width="3" style="2" customWidth="1"/>
    <col min="259" max="259" width="3.109375" style="2" customWidth="1"/>
    <col min="260" max="260" width="108.77734375" style="2" customWidth="1"/>
    <col min="261" max="261" width="2.88671875" style="2" customWidth="1"/>
    <col min="262" max="262" width="0.77734375" style="2" customWidth="1"/>
    <col min="263" max="263" width="1.5546875" style="2" customWidth="1"/>
    <col min="264" max="512" width="9.77734375" style="2"/>
    <col min="513" max="513" width="1.44140625" style="2" customWidth="1"/>
    <col min="514" max="514" width="3" style="2" customWidth="1"/>
    <col min="515" max="515" width="3.109375" style="2" customWidth="1"/>
    <col min="516" max="516" width="108.77734375" style="2" customWidth="1"/>
    <col min="517" max="517" width="2.88671875" style="2" customWidth="1"/>
    <col min="518" max="518" width="0.77734375" style="2" customWidth="1"/>
    <col min="519" max="519" width="1.5546875" style="2" customWidth="1"/>
    <col min="520" max="768" width="9.77734375" style="2"/>
    <col min="769" max="769" width="1.44140625" style="2" customWidth="1"/>
    <col min="770" max="770" width="3" style="2" customWidth="1"/>
    <col min="771" max="771" width="3.109375" style="2" customWidth="1"/>
    <col min="772" max="772" width="108.77734375" style="2" customWidth="1"/>
    <col min="773" max="773" width="2.88671875" style="2" customWidth="1"/>
    <col min="774" max="774" width="0.77734375" style="2" customWidth="1"/>
    <col min="775" max="775" width="1.5546875" style="2" customWidth="1"/>
    <col min="776" max="1024" width="9.77734375" style="2"/>
    <col min="1025" max="1025" width="1.44140625" style="2" customWidth="1"/>
    <col min="1026" max="1026" width="3" style="2" customWidth="1"/>
    <col min="1027" max="1027" width="3.109375" style="2" customWidth="1"/>
    <col min="1028" max="1028" width="108.77734375" style="2" customWidth="1"/>
    <col min="1029" max="1029" width="2.88671875" style="2" customWidth="1"/>
    <col min="1030" max="1030" width="0.77734375" style="2" customWidth="1"/>
    <col min="1031" max="1031" width="1.5546875" style="2" customWidth="1"/>
    <col min="1032" max="1280" width="9.77734375" style="2"/>
    <col min="1281" max="1281" width="1.44140625" style="2" customWidth="1"/>
    <col min="1282" max="1282" width="3" style="2" customWidth="1"/>
    <col min="1283" max="1283" width="3.109375" style="2" customWidth="1"/>
    <col min="1284" max="1284" width="108.77734375" style="2" customWidth="1"/>
    <col min="1285" max="1285" width="2.88671875" style="2" customWidth="1"/>
    <col min="1286" max="1286" width="0.77734375" style="2" customWidth="1"/>
    <col min="1287" max="1287" width="1.5546875" style="2" customWidth="1"/>
    <col min="1288" max="1536" width="9.77734375" style="2"/>
    <col min="1537" max="1537" width="1.44140625" style="2" customWidth="1"/>
    <col min="1538" max="1538" width="3" style="2" customWidth="1"/>
    <col min="1539" max="1539" width="3.109375" style="2" customWidth="1"/>
    <col min="1540" max="1540" width="108.77734375" style="2" customWidth="1"/>
    <col min="1541" max="1541" width="2.88671875" style="2" customWidth="1"/>
    <col min="1542" max="1542" width="0.77734375" style="2" customWidth="1"/>
    <col min="1543" max="1543" width="1.5546875" style="2" customWidth="1"/>
    <col min="1544" max="1792" width="9.77734375" style="2"/>
    <col min="1793" max="1793" width="1.44140625" style="2" customWidth="1"/>
    <col min="1794" max="1794" width="3" style="2" customWidth="1"/>
    <col min="1795" max="1795" width="3.109375" style="2" customWidth="1"/>
    <col min="1796" max="1796" width="108.77734375" style="2" customWidth="1"/>
    <col min="1797" max="1797" width="2.88671875" style="2" customWidth="1"/>
    <col min="1798" max="1798" width="0.77734375" style="2" customWidth="1"/>
    <col min="1799" max="1799" width="1.5546875" style="2" customWidth="1"/>
    <col min="1800" max="2048" width="9.77734375" style="2"/>
    <col min="2049" max="2049" width="1.44140625" style="2" customWidth="1"/>
    <col min="2050" max="2050" width="3" style="2" customWidth="1"/>
    <col min="2051" max="2051" width="3.109375" style="2" customWidth="1"/>
    <col min="2052" max="2052" width="108.77734375" style="2" customWidth="1"/>
    <col min="2053" max="2053" width="2.88671875" style="2" customWidth="1"/>
    <col min="2054" max="2054" width="0.77734375" style="2" customWidth="1"/>
    <col min="2055" max="2055" width="1.5546875" style="2" customWidth="1"/>
    <col min="2056" max="2304" width="9.77734375" style="2"/>
    <col min="2305" max="2305" width="1.44140625" style="2" customWidth="1"/>
    <col min="2306" max="2306" width="3" style="2" customWidth="1"/>
    <col min="2307" max="2307" width="3.109375" style="2" customWidth="1"/>
    <col min="2308" max="2308" width="108.77734375" style="2" customWidth="1"/>
    <col min="2309" max="2309" width="2.88671875" style="2" customWidth="1"/>
    <col min="2310" max="2310" width="0.77734375" style="2" customWidth="1"/>
    <col min="2311" max="2311" width="1.5546875" style="2" customWidth="1"/>
    <col min="2312" max="2560" width="9.77734375" style="2"/>
    <col min="2561" max="2561" width="1.44140625" style="2" customWidth="1"/>
    <col min="2562" max="2562" width="3" style="2" customWidth="1"/>
    <col min="2563" max="2563" width="3.109375" style="2" customWidth="1"/>
    <col min="2564" max="2564" width="108.77734375" style="2" customWidth="1"/>
    <col min="2565" max="2565" width="2.88671875" style="2" customWidth="1"/>
    <col min="2566" max="2566" width="0.77734375" style="2" customWidth="1"/>
    <col min="2567" max="2567" width="1.5546875" style="2" customWidth="1"/>
    <col min="2568" max="2816" width="9.77734375" style="2"/>
    <col min="2817" max="2817" width="1.44140625" style="2" customWidth="1"/>
    <col min="2818" max="2818" width="3" style="2" customWidth="1"/>
    <col min="2819" max="2819" width="3.109375" style="2" customWidth="1"/>
    <col min="2820" max="2820" width="108.77734375" style="2" customWidth="1"/>
    <col min="2821" max="2821" width="2.88671875" style="2" customWidth="1"/>
    <col min="2822" max="2822" width="0.77734375" style="2" customWidth="1"/>
    <col min="2823" max="2823" width="1.5546875" style="2" customWidth="1"/>
    <col min="2824" max="3072" width="9.77734375" style="2"/>
    <col min="3073" max="3073" width="1.44140625" style="2" customWidth="1"/>
    <col min="3074" max="3074" width="3" style="2" customWidth="1"/>
    <col min="3075" max="3075" width="3.109375" style="2" customWidth="1"/>
    <col min="3076" max="3076" width="108.77734375" style="2" customWidth="1"/>
    <col min="3077" max="3077" width="2.88671875" style="2" customWidth="1"/>
    <col min="3078" max="3078" width="0.77734375" style="2" customWidth="1"/>
    <col min="3079" max="3079" width="1.5546875" style="2" customWidth="1"/>
    <col min="3080" max="3328" width="9.77734375" style="2"/>
    <col min="3329" max="3329" width="1.44140625" style="2" customWidth="1"/>
    <col min="3330" max="3330" width="3" style="2" customWidth="1"/>
    <col min="3331" max="3331" width="3.109375" style="2" customWidth="1"/>
    <col min="3332" max="3332" width="108.77734375" style="2" customWidth="1"/>
    <col min="3333" max="3333" width="2.88671875" style="2" customWidth="1"/>
    <col min="3334" max="3334" width="0.77734375" style="2" customWidth="1"/>
    <col min="3335" max="3335" width="1.5546875" style="2" customWidth="1"/>
    <col min="3336" max="3584" width="9.77734375" style="2"/>
    <col min="3585" max="3585" width="1.44140625" style="2" customWidth="1"/>
    <col min="3586" max="3586" width="3" style="2" customWidth="1"/>
    <col min="3587" max="3587" width="3.109375" style="2" customWidth="1"/>
    <col min="3588" max="3588" width="108.77734375" style="2" customWidth="1"/>
    <col min="3589" max="3589" width="2.88671875" style="2" customWidth="1"/>
    <col min="3590" max="3590" width="0.77734375" style="2" customWidth="1"/>
    <col min="3591" max="3591" width="1.5546875" style="2" customWidth="1"/>
    <col min="3592" max="3840" width="9.77734375" style="2"/>
    <col min="3841" max="3841" width="1.44140625" style="2" customWidth="1"/>
    <col min="3842" max="3842" width="3" style="2" customWidth="1"/>
    <col min="3843" max="3843" width="3.109375" style="2" customWidth="1"/>
    <col min="3844" max="3844" width="108.77734375" style="2" customWidth="1"/>
    <col min="3845" max="3845" width="2.88671875" style="2" customWidth="1"/>
    <col min="3846" max="3846" width="0.77734375" style="2" customWidth="1"/>
    <col min="3847" max="3847" width="1.5546875" style="2" customWidth="1"/>
    <col min="3848" max="4096" width="9.77734375" style="2"/>
    <col min="4097" max="4097" width="1.44140625" style="2" customWidth="1"/>
    <col min="4098" max="4098" width="3" style="2" customWidth="1"/>
    <col min="4099" max="4099" width="3.109375" style="2" customWidth="1"/>
    <col min="4100" max="4100" width="108.77734375" style="2" customWidth="1"/>
    <col min="4101" max="4101" width="2.88671875" style="2" customWidth="1"/>
    <col min="4102" max="4102" width="0.77734375" style="2" customWidth="1"/>
    <col min="4103" max="4103" width="1.5546875" style="2" customWidth="1"/>
    <col min="4104" max="4352" width="9.77734375" style="2"/>
    <col min="4353" max="4353" width="1.44140625" style="2" customWidth="1"/>
    <col min="4354" max="4354" width="3" style="2" customWidth="1"/>
    <col min="4355" max="4355" width="3.109375" style="2" customWidth="1"/>
    <col min="4356" max="4356" width="108.77734375" style="2" customWidth="1"/>
    <col min="4357" max="4357" width="2.88671875" style="2" customWidth="1"/>
    <col min="4358" max="4358" width="0.77734375" style="2" customWidth="1"/>
    <col min="4359" max="4359" width="1.5546875" style="2" customWidth="1"/>
    <col min="4360" max="4608" width="9.77734375" style="2"/>
    <col min="4609" max="4609" width="1.44140625" style="2" customWidth="1"/>
    <col min="4610" max="4610" width="3" style="2" customWidth="1"/>
    <col min="4611" max="4611" width="3.109375" style="2" customWidth="1"/>
    <col min="4612" max="4612" width="108.77734375" style="2" customWidth="1"/>
    <col min="4613" max="4613" width="2.88671875" style="2" customWidth="1"/>
    <col min="4614" max="4614" width="0.77734375" style="2" customWidth="1"/>
    <col min="4615" max="4615" width="1.5546875" style="2" customWidth="1"/>
    <col min="4616" max="4864" width="9.77734375" style="2"/>
    <col min="4865" max="4865" width="1.44140625" style="2" customWidth="1"/>
    <col min="4866" max="4866" width="3" style="2" customWidth="1"/>
    <col min="4867" max="4867" width="3.109375" style="2" customWidth="1"/>
    <col min="4868" max="4868" width="108.77734375" style="2" customWidth="1"/>
    <col min="4869" max="4869" width="2.88671875" style="2" customWidth="1"/>
    <col min="4870" max="4870" width="0.77734375" style="2" customWidth="1"/>
    <col min="4871" max="4871" width="1.5546875" style="2" customWidth="1"/>
    <col min="4872" max="5120" width="9.77734375" style="2"/>
    <col min="5121" max="5121" width="1.44140625" style="2" customWidth="1"/>
    <col min="5122" max="5122" width="3" style="2" customWidth="1"/>
    <col min="5123" max="5123" width="3.109375" style="2" customWidth="1"/>
    <col min="5124" max="5124" width="108.77734375" style="2" customWidth="1"/>
    <col min="5125" max="5125" width="2.88671875" style="2" customWidth="1"/>
    <col min="5126" max="5126" width="0.77734375" style="2" customWidth="1"/>
    <col min="5127" max="5127" width="1.5546875" style="2" customWidth="1"/>
    <col min="5128" max="5376" width="9.77734375" style="2"/>
    <col min="5377" max="5377" width="1.44140625" style="2" customWidth="1"/>
    <col min="5378" max="5378" width="3" style="2" customWidth="1"/>
    <col min="5379" max="5379" width="3.109375" style="2" customWidth="1"/>
    <col min="5380" max="5380" width="108.77734375" style="2" customWidth="1"/>
    <col min="5381" max="5381" width="2.88671875" style="2" customWidth="1"/>
    <col min="5382" max="5382" width="0.77734375" style="2" customWidth="1"/>
    <col min="5383" max="5383" width="1.5546875" style="2" customWidth="1"/>
    <col min="5384" max="5632" width="9.77734375" style="2"/>
    <col min="5633" max="5633" width="1.44140625" style="2" customWidth="1"/>
    <col min="5634" max="5634" width="3" style="2" customWidth="1"/>
    <col min="5635" max="5635" width="3.109375" style="2" customWidth="1"/>
    <col min="5636" max="5636" width="108.77734375" style="2" customWidth="1"/>
    <col min="5637" max="5637" width="2.88671875" style="2" customWidth="1"/>
    <col min="5638" max="5638" width="0.77734375" style="2" customWidth="1"/>
    <col min="5639" max="5639" width="1.5546875" style="2" customWidth="1"/>
    <col min="5640" max="5888" width="9.77734375" style="2"/>
    <col min="5889" max="5889" width="1.44140625" style="2" customWidth="1"/>
    <col min="5890" max="5890" width="3" style="2" customWidth="1"/>
    <col min="5891" max="5891" width="3.109375" style="2" customWidth="1"/>
    <col min="5892" max="5892" width="108.77734375" style="2" customWidth="1"/>
    <col min="5893" max="5893" width="2.88671875" style="2" customWidth="1"/>
    <col min="5894" max="5894" width="0.77734375" style="2" customWidth="1"/>
    <col min="5895" max="5895" width="1.5546875" style="2" customWidth="1"/>
    <col min="5896" max="6144" width="9.77734375" style="2"/>
    <col min="6145" max="6145" width="1.44140625" style="2" customWidth="1"/>
    <col min="6146" max="6146" width="3" style="2" customWidth="1"/>
    <col min="6147" max="6147" width="3.109375" style="2" customWidth="1"/>
    <col min="6148" max="6148" width="108.77734375" style="2" customWidth="1"/>
    <col min="6149" max="6149" width="2.88671875" style="2" customWidth="1"/>
    <col min="6150" max="6150" width="0.77734375" style="2" customWidth="1"/>
    <col min="6151" max="6151" width="1.5546875" style="2" customWidth="1"/>
    <col min="6152" max="6400" width="9.77734375" style="2"/>
    <col min="6401" max="6401" width="1.44140625" style="2" customWidth="1"/>
    <col min="6402" max="6402" width="3" style="2" customWidth="1"/>
    <col min="6403" max="6403" width="3.109375" style="2" customWidth="1"/>
    <col min="6404" max="6404" width="108.77734375" style="2" customWidth="1"/>
    <col min="6405" max="6405" width="2.88671875" style="2" customWidth="1"/>
    <col min="6406" max="6406" width="0.77734375" style="2" customWidth="1"/>
    <col min="6407" max="6407" width="1.5546875" style="2" customWidth="1"/>
    <col min="6408" max="6656" width="9.77734375" style="2"/>
    <col min="6657" max="6657" width="1.44140625" style="2" customWidth="1"/>
    <col min="6658" max="6658" width="3" style="2" customWidth="1"/>
    <col min="6659" max="6659" width="3.109375" style="2" customWidth="1"/>
    <col min="6660" max="6660" width="108.77734375" style="2" customWidth="1"/>
    <col min="6661" max="6661" width="2.88671875" style="2" customWidth="1"/>
    <col min="6662" max="6662" width="0.77734375" style="2" customWidth="1"/>
    <col min="6663" max="6663" width="1.5546875" style="2" customWidth="1"/>
    <col min="6664" max="6912" width="9.77734375" style="2"/>
    <col min="6913" max="6913" width="1.44140625" style="2" customWidth="1"/>
    <col min="6914" max="6914" width="3" style="2" customWidth="1"/>
    <col min="6915" max="6915" width="3.109375" style="2" customWidth="1"/>
    <col min="6916" max="6916" width="108.77734375" style="2" customWidth="1"/>
    <col min="6917" max="6917" width="2.88671875" style="2" customWidth="1"/>
    <col min="6918" max="6918" width="0.77734375" style="2" customWidth="1"/>
    <col min="6919" max="6919" width="1.5546875" style="2" customWidth="1"/>
    <col min="6920" max="7168" width="9.77734375" style="2"/>
    <col min="7169" max="7169" width="1.44140625" style="2" customWidth="1"/>
    <col min="7170" max="7170" width="3" style="2" customWidth="1"/>
    <col min="7171" max="7171" width="3.109375" style="2" customWidth="1"/>
    <col min="7172" max="7172" width="108.77734375" style="2" customWidth="1"/>
    <col min="7173" max="7173" width="2.88671875" style="2" customWidth="1"/>
    <col min="7174" max="7174" width="0.77734375" style="2" customWidth="1"/>
    <col min="7175" max="7175" width="1.5546875" style="2" customWidth="1"/>
    <col min="7176" max="7424" width="9.77734375" style="2"/>
    <col min="7425" max="7425" width="1.44140625" style="2" customWidth="1"/>
    <col min="7426" max="7426" width="3" style="2" customWidth="1"/>
    <col min="7427" max="7427" width="3.109375" style="2" customWidth="1"/>
    <col min="7428" max="7428" width="108.77734375" style="2" customWidth="1"/>
    <col min="7429" max="7429" width="2.88671875" style="2" customWidth="1"/>
    <col min="7430" max="7430" width="0.77734375" style="2" customWidth="1"/>
    <col min="7431" max="7431" width="1.5546875" style="2" customWidth="1"/>
    <col min="7432" max="7680" width="9.77734375" style="2"/>
    <col min="7681" max="7681" width="1.44140625" style="2" customWidth="1"/>
    <col min="7682" max="7682" width="3" style="2" customWidth="1"/>
    <col min="7683" max="7683" width="3.109375" style="2" customWidth="1"/>
    <col min="7684" max="7684" width="108.77734375" style="2" customWidth="1"/>
    <col min="7685" max="7685" width="2.88671875" style="2" customWidth="1"/>
    <col min="7686" max="7686" width="0.77734375" style="2" customWidth="1"/>
    <col min="7687" max="7687" width="1.5546875" style="2" customWidth="1"/>
    <col min="7688" max="7936" width="9.77734375" style="2"/>
    <col min="7937" max="7937" width="1.44140625" style="2" customWidth="1"/>
    <col min="7938" max="7938" width="3" style="2" customWidth="1"/>
    <col min="7939" max="7939" width="3.109375" style="2" customWidth="1"/>
    <col min="7940" max="7940" width="108.77734375" style="2" customWidth="1"/>
    <col min="7941" max="7941" width="2.88671875" style="2" customWidth="1"/>
    <col min="7942" max="7942" width="0.77734375" style="2" customWidth="1"/>
    <col min="7943" max="7943" width="1.5546875" style="2" customWidth="1"/>
    <col min="7944" max="8192" width="9.77734375" style="2"/>
    <col min="8193" max="8193" width="1.44140625" style="2" customWidth="1"/>
    <col min="8194" max="8194" width="3" style="2" customWidth="1"/>
    <col min="8195" max="8195" width="3.109375" style="2" customWidth="1"/>
    <col min="8196" max="8196" width="108.77734375" style="2" customWidth="1"/>
    <col min="8197" max="8197" width="2.88671875" style="2" customWidth="1"/>
    <col min="8198" max="8198" width="0.77734375" style="2" customWidth="1"/>
    <col min="8199" max="8199" width="1.5546875" style="2" customWidth="1"/>
    <col min="8200" max="8448" width="9.77734375" style="2"/>
    <col min="8449" max="8449" width="1.44140625" style="2" customWidth="1"/>
    <col min="8450" max="8450" width="3" style="2" customWidth="1"/>
    <col min="8451" max="8451" width="3.109375" style="2" customWidth="1"/>
    <col min="8452" max="8452" width="108.77734375" style="2" customWidth="1"/>
    <col min="8453" max="8453" width="2.88671875" style="2" customWidth="1"/>
    <col min="8454" max="8454" width="0.77734375" style="2" customWidth="1"/>
    <col min="8455" max="8455" width="1.5546875" style="2" customWidth="1"/>
    <col min="8456" max="8704" width="9.77734375" style="2"/>
    <col min="8705" max="8705" width="1.44140625" style="2" customWidth="1"/>
    <col min="8706" max="8706" width="3" style="2" customWidth="1"/>
    <col min="8707" max="8707" width="3.109375" style="2" customWidth="1"/>
    <col min="8708" max="8708" width="108.77734375" style="2" customWidth="1"/>
    <col min="8709" max="8709" width="2.88671875" style="2" customWidth="1"/>
    <col min="8710" max="8710" width="0.77734375" style="2" customWidth="1"/>
    <col min="8711" max="8711" width="1.5546875" style="2" customWidth="1"/>
    <col min="8712" max="8960" width="9.77734375" style="2"/>
    <col min="8961" max="8961" width="1.44140625" style="2" customWidth="1"/>
    <col min="8962" max="8962" width="3" style="2" customWidth="1"/>
    <col min="8963" max="8963" width="3.109375" style="2" customWidth="1"/>
    <col min="8964" max="8964" width="108.77734375" style="2" customWidth="1"/>
    <col min="8965" max="8965" width="2.88671875" style="2" customWidth="1"/>
    <col min="8966" max="8966" width="0.77734375" style="2" customWidth="1"/>
    <col min="8967" max="8967" width="1.5546875" style="2" customWidth="1"/>
    <col min="8968" max="9216" width="9.77734375" style="2"/>
    <col min="9217" max="9217" width="1.44140625" style="2" customWidth="1"/>
    <col min="9218" max="9218" width="3" style="2" customWidth="1"/>
    <col min="9219" max="9219" width="3.109375" style="2" customWidth="1"/>
    <col min="9220" max="9220" width="108.77734375" style="2" customWidth="1"/>
    <col min="9221" max="9221" width="2.88671875" style="2" customWidth="1"/>
    <col min="9222" max="9222" width="0.77734375" style="2" customWidth="1"/>
    <col min="9223" max="9223" width="1.5546875" style="2" customWidth="1"/>
    <col min="9224" max="9472" width="9.77734375" style="2"/>
    <col min="9473" max="9473" width="1.44140625" style="2" customWidth="1"/>
    <col min="9474" max="9474" width="3" style="2" customWidth="1"/>
    <col min="9475" max="9475" width="3.109375" style="2" customWidth="1"/>
    <col min="9476" max="9476" width="108.77734375" style="2" customWidth="1"/>
    <col min="9477" max="9477" width="2.88671875" style="2" customWidth="1"/>
    <col min="9478" max="9478" width="0.77734375" style="2" customWidth="1"/>
    <col min="9479" max="9479" width="1.5546875" style="2" customWidth="1"/>
    <col min="9480" max="9728" width="9.77734375" style="2"/>
    <col min="9729" max="9729" width="1.44140625" style="2" customWidth="1"/>
    <col min="9730" max="9730" width="3" style="2" customWidth="1"/>
    <col min="9731" max="9731" width="3.109375" style="2" customWidth="1"/>
    <col min="9732" max="9732" width="108.77734375" style="2" customWidth="1"/>
    <col min="9733" max="9733" width="2.88671875" style="2" customWidth="1"/>
    <col min="9734" max="9734" width="0.77734375" style="2" customWidth="1"/>
    <col min="9735" max="9735" width="1.5546875" style="2" customWidth="1"/>
    <col min="9736" max="9984" width="9.77734375" style="2"/>
    <col min="9985" max="9985" width="1.44140625" style="2" customWidth="1"/>
    <col min="9986" max="9986" width="3" style="2" customWidth="1"/>
    <col min="9987" max="9987" width="3.109375" style="2" customWidth="1"/>
    <col min="9988" max="9988" width="108.77734375" style="2" customWidth="1"/>
    <col min="9989" max="9989" width="2.88671875" style="2" customWidth="1"/>
    <col min="9990" max="9990" width="0.77734375" style="2" customWidth="1"/>
    <col min="9991" max="9991" width="1.5546875" style="2" customWidth="1"/>
    <col min="9992" max="10240" width="9.77734375" style="2"/>
    <col min="10241" max="10241" width="1.44140625" style="2" customWidth="1"/>
    <col min="10242" max="10242" width="3" style="2" customWidth="1"/>
    <col min="10243" max="10243" width="3.109375" style="2" customWidth="1"/>
    <col min="10244" max="10244" width="108.77734375" style="2" customWidth="1"/>
    <col min="10245" max="10245" width="2.88671875" style="2" customWidth="1"/>
    <col min="10246" max="10246" width="0.77734375" style="2" customWidth="1"/>
    <col min="10247" max="10247" width="1.5546875" style="2" customWidth="1"/>
    <col min="10248" max="10496" width="9.77734375" style="2"/>
    <col min="10497" max="10497" width="1.44140625" style="2" customWidth="1"/>
    <col min="10498" max="10498" width="3" style="2" customWidth="1"/>
    <col min="10499" max="10499" width="3.109375" style="2" customWidth="1"/>
    <col min="10500" max="10500" width="108.77734375" style="2" customWidth="1"/>
    <col min="10501" max="10501" width="2.88671875" style="2" customWidth="1"/>
    <col min="10502" max="10502" width="0.77734375" style="2" customWidth="1"/>
    <col min="10503" max="10503" width="1.5546875" style="2" customWidth="1"/>
    <col min="10504" max="10752" width="9.77734375" style="2"/>
    <col min="10753" max="10753" width="1.44140625" style="2" customWidth="1"/>
    <col min="10754" max="10754" width="3" style="2" customWidth="1"/>
    <col min="10755" max="10755" width="3.109375" style="2" customWidth="1"/>
    <col min="10756" max="10756" width="108.77734375" style="2" customWidth="1"/>
    <col min="10757" max="10757" width="2.88671875" style="2" customWidth="1"/>
    <col min="10758" max="10758" width="0.77734375" style="2" customWidth="1"/>
    <col min="10759" max="10759" width="1.5546875" style="2" customWidth="1"/>
    <col min="10760" max="11008" width="9.77734375" style="2"/>
    <col min="11009" max="11009" width="1.44140625" style="2" customWidth="1"/>
    <col min="11010" max="11010" width="3" style="2" customWidth="1"/>
    <col min="11011" max="11011" width="3.109375" style="2" customWidth="1"/>
    <col min="11012" max="11012" width="108.77734375" style="2" customWidth="1"/>
    <col min="11013" max="11013" width="2.88671875" style="2" customWidth="1"/>
    <col min="11014" max="11014" width="0.77734375" style="2" customWidth="1"/>
    <col min="11015" max="11015" width="1.5546875" style="2" customWidth="1"/>
    <col min="11016" max="11264" width="9.77734375" style="2"/>
    <col min="11265" max="11265" width="1.44140625" style="2" customWidth="1"/>
    <col min="11266" max="11266" width="3" style="2" customWidth="1"/>
    <col min="11267" max="11267" width="3.109375" style="2" customWidth="1"/>
    <col min="11268" max="11268" width="108.77734375" style="2" customWidth="1"/>
    <col min="11269" max="11269" width="2.88671875" style="2" customWidth="1"/>
    <col min="11270" max="11270" width="0.77734375" style="2" customWidth="1"/>
    <col min="11271" max="11271" width="1.5546875" style="2" customWidth="1"/>
    <col min="11272" max="11520" width="9.77734375" style="2"/>
    <col min="11521" max="11521" width="1.44140625" style="2" customWidth="1"/>
    <col min="11522" max="11522" width="3" style="2" customWidth="1"/>
    <col min="11523" max="11523" width="3.109375" style="2" customWidth="1"/>
    <col min="11524" max="11524" width="108.77734375" style="2" customWidth="1"/>
    <col min="11525" max="11525" width="2.88671875" style="2" customWidth="1"/>
    <col min="11526" max="11526" width="0.77734375" style="2" customWidth="1"/>
    <col min="11527" max="11527" width="1.5546875" style="2" customWidth="1"/>
    <col min="11528" max="11776" width="9.77734375" style="2"/>
    <col min="11777" max="11777" width="1.44140625" style="2" customWidth="1"/>
    <col min="11778" max="11778" width="3" style="2" customWidth="1"/>
    <col min="11779" max="11779" width="3.109375" style="2" customWidth="1"/>
    <col min="11780" max="11780" width="108.77734375" style="2" customWidth="1"/>
    <col min="11781" max="11781" width="2.88671875" style="2" customWidth="1"/>
    <col min="11782" max="11782" width="0.77734375" style="2" customWidth="1"/>
    <col min="11783" max="11783" width="1.5546875" style="2" customWidth="1"/>
    <col min="11784" max="12032" width="9.77734375" style="2"/>
    <col min="12033" max="12033" width="1.44140625" style="2" customWidth="1"/>
    <col min="12034" max="12034" width="3" style="2" customWidth="1"/>
    <col min="12035" max="12035" width="3.109375" style="2" customWidth="1"/>
    <col min="12036" max="12036" width="108.77734375" style="2" customWidth="1"/>
    <col min="12037" max="12037" width="2.88671875" style="2" customWidth="1"/>
    <col min="12038" max="12038" width="0.77734375" style="2" customWidth="1"/>
    <col min="12039" max="12039" width="1.5546875" style="2" customWidth="1"/>
    <col min="12040" max="12288" width="9.77734375" style="2"/>
    <col min="12289" max="12289" width="1.44140625" style="2" customWidth="1"/>
    <col min="12290" max="12290" width="3" style="2" customWidth="1"/>
    <col min="12291" max="12291" width="3.109375" style="2" customWidth="1"/>
    <col min="12292" max="12292" width="108.77734375" style="2" customWidth="1"/>
    <col min="12293" max="12293" width="2.88671875" style="2" customWidth="1"/>
    <col min="12294" max="12294" width="0.77734375" style="2" customWidth="1"/>
    <col min="12295" max="12295" width="1.5546875" style="2" customWidth="1"/>
    <col min="12296" max="12544" width="9.77734375" style="2"/>
    <col min="12545" max="12545" width="1.44140625" style="2" customWidth="1"/>
    <col min="12546" max="12546" width="3" style="2" customWidth="1"/>
    <col min="12547" max="12547" width="3.109375" style="2" customWidth="1"/>
    <col min="12548" max="12548" width="108.77734375" style="2" customWidth="1"/>
    <col min="12549" max="12549" width="2.88671875" style="2" customWidth="1"/>
    <col min="12550" max="12550" width="0.77734375" style="2" customWidth="1"/>
    <col min="12551" max="12551" width="1.5546875" style="2" customWidth="1"/>
    <col min="12552" max="12800" width="9.77734375" style="2"/>
    <col min="12801" max="12801" width="1.44140625" style="2" customWidth="1"/>
    <col min="12802" max="12802" width="3" style="2" customWidth="1"/>
    <col min="12803" max="12803" width="3.109375" style="2" customWidth="1"/>
    <col min="12804" max="12804" width="108.77734375" style="2" customWidth="1"/>
    <col min="12805" max="12805" width="2.88671875" style="2" customWidth="1"/>
    <col min="12806" max="12806" width="0.77734375" style="2" customWidth="1"/>
    <col min="12807" max="12807" width="1.5546875" style="2" customWidth="1"/>
    <col min="12808" max="13056" width="9.77734375" style="2"/>
    <col min="13057" max="13057" width="1.44140625" style="2" customWidth="1"/>
    <col min="13058" max="13058" width="3" style="2" customWidth="1"/>
    <col min="13059" max="13059" width="3.109375" style="2" customWidth="1"/>
    <col min="13060" max="13060" width="108.77734375" style="2" customWidth="1"/>
    <col min="13061" max="13061" width="2.88671875" style="2" customWidth="1"/>
    <col min="13062" max="13062" width="0.77734375" style="2" customWidth="1"/>
    <col min="13063" max="13063" width="1.5546875" style="2" customWidth="1"/>
    <col min="13064" max="13312" width="9.77734375" style="2"/>
    <col min="13313" max="13313" width="1.44140625" style="2" customWidth="1"/>
    <col min="13314" max="13314" width="3" style="2" customWidth="1"/>
    <col min="13315" max="13315" width="3.109375" style="2" customWidth="1"/>
    <col min="13316" max="13316" width="108.77734375" style="2" customWidth="1"/>
    <col min="13317" max="13317" width="2.88671875" style="2" customWidth="1"/>
    <col min="13318" max="13318" width="0.77734375" style="2" customWidth="1"/>
    <col min="13319" max="13319" width="1.5546875" style="2" customWidth="1"/>
    <col min="13320" max="13568" width="9.77734375" style="2"/>
    <col min="13569" max="13569" width="1.44140625" style="2" customWidth="1"/>
    <col min="13570" max="13570" width="3" style="2" customWidth="1"/>
    <col min="13571" max="13571" width="3.109375" style="2" customWidth="1"/>
    <col min="13572" max="13572" width="108.77734375" style="2" customWidth="1"/>
    <col min="13573" max="13573" width="2.88671875" style="2" customWidth="1"/>
    <col min="13574" max="13574" width="0.77734375" style="2" customWidth="1"/>
    <col min="13575" max="13575" width="1.5546875" style="2" customWidth="1"/>
    <col min="13576" max="13824" width="9.77734375" style="2"/>
    <col min="13825" max="13825" width="1.44140625" style="2" customWidth="1"/>
    <col min="13826" max="13826" width="3" style="2" customWidth="1"/>
    <col min="13827" max="13827" width="3.109375" style="2" customWidth="1"/>
    <col min="13828" max="13828" width="108.77734375" style="2" customWidth="1"/>
    <col min="13829" max="13829" width="2.88671875" style="2" customWidth="1"/>
    <col min="13830" max="13830" width="0.77734375" style="2" customWidth="1"/>
    <col min="13831" max="13831" width="1.5546875" style="2" customWidth="1"/>
    <col min="13832" max="14080" width="9.77734375" style="2"/>
    <col min="14081" max="14081" width="1.44140625" style="2" customWidth="1"/>
    <col min="14082" max="14082" width="3" style="2" customWidth="1"/>
    <col min="14083" max="14083" width="3.109375" style="2" customWidth="1"/>
    <col min="14084" max="14084" width="108.77734375" style="2" customWidth="1"/>
    <col min="14085" max="14085" width="2.88671875" style="2" customWidth="1"/>
    <col min="14086" max="14086" width="0.77734375" style="2" customWidth="1"/>
    <col min="14087" max="14087" width="1.5546875" style="2" customWidth="1"/>
    <col min="14088" max="14336" width="9.77734375" style="2"/>
    <col min="14337" max="14337" width="1.44140625" style="2" customWidth="1"/>
    <col min="14338" max="14338" width="3" style="2" customWidth="1"/>
    <col min="14339" max="14339" width="3.109375" style="2" customWidth="1"/>
    <col min="14340" max="14340" width="108.77734375" style="2" customWidth="1"/>
    <col min="14341" max="14341" width="2.88671875" style="2" customWidth="1"/>
    <col min="14342" max="14342" width="0.77734375" style="2" customWidth="1"/>
    <col min="14343" max="14343" width="1.5546875" style="2" customWidth="1"/>
    <col min="14344" max="14592" width="9.77734375" style="2"/>
    <col min="14593" max="14593" width="1.44140625" style="2" customWidth="1"/>
    <col min="14594" max="14594" width="3" style="2" customWidth="1"/>
    <col min="14595" max="14595" width="3.109375" style="2" customWidth="1"/>
    <col min="14596" max="14596" width="108.77734375" style="2" customWidth="1"/>
    <col min="14597" max="14597" width="2.88671875" style="2" customWidth="1"/>
    <col min="14598" max="14598" width="0.77734375" style="2" customWidth="1"/>
    <col min="14599" max="14599" width="1.5546875" style="2" customWidth="1"/>
    <col min="14600" max="14848" width="9.77734375" style="2"/>
    <col min="14849" max="14849" width="1.44140625" style="2" customWidth="1"/>
    <col min="14850" max="14850" width="3" style="2" customWidth="1"/>
    <col min="14851" max="14851" width="3.109375" style="2" customWidth="1"/>
    <col min="14852" max="14852" width="108.77734375" style="2" customWidth="1"/>
    <col min="14853" max="14853" width="2.88671875" style="2" customWidth="1"/>
    <col min="14854" max="14854" width="0.77734375" style="2" customWidth="1"/>
    <col min="14855" max="14855" width="1.5546875" style="2" customWidth="1"/>
    <col min="14856" max="15104" width="9.77734375" style="2"/>
    <col min="15105" max="15105" width="1.44140625" style="2" customWidth="1"/>
    <col min="15106" max="15106" width="3" style="2" customWidth="1"/>
    <col min="15107" max="15107" width="3.109375" style="2" customWidth="1"/>
    <col min="15108" max="15108" width="108.77734375" style="2" customWidth="1"/>
    <col min="15109" max="15109" width="2.88671875" style="2" customWidth="1"/>
    <col min="15110" max="15110" width="0.77734375" style="2" customWidth="1"/>
    <col min="15111" max="15111" width="1.5546875" style="2" customWidth="1"/>
    <col min="15112" max="15360" width="9.77734375" style="2"/>
    <col min="15361" max="15361" width="1.44140625" style="2" customWidth="1"/>
    <col min="15362" max="15362" width="3" style="2" customWidth="1"/>
    <col min="15363" max="15363" width="3.109375" style="2" customWidth="1"/>
    <col min="15364" max="15364" width="108.77734375" style="2" customWidth="1"/>
    <col min="15365" max="15365" width="2.88671875" style="2" customWidth="1"/>
    <col min="15366" max="15366" width="0.77734375" style="2" customWidth="1"/>
    <col min="15367" max="15367" width="1.5546875" style="2" customWidth="1"/>
    <col min="15368" max="15616" width="9.77734375" style="2"/>
    <col min="15617" max="15617" width="1.44140625" style="2" customWidth="1"/>
    <col min="15618" max="15618" width="3" style="2" customWidth="1"/>
    <col min="15619" max="15619" width="3.109375" style="2" customWidth="1"/>
    <col min="15620" max="15620" width="108.77734375" style="2" customWidth="1"/>
    <col min="15621" max="15621" width="2.88671875" style="2" customWidth="1"/>
    <col min="15622" max="15622" width="0.77734375" style="2" customWidth="1"/>
    <col min="15623" max="15623" width="1.5546875" style="2" customWidth="1"/>
    <col min="15624" max="15872" width="9.77734375" style="2"/>
    <col min="15873" max="15873" width="1.44140625" style="2" customWidth="1"/>
    <col min="15874" max="15874" width="3" style="2" customWidth="1"/>
    <col min="15875" max="15875" width="3.109375" style="2" customWidth="1"/>
    <col min="15876" max="15876" width="108.77734375" style="2" customWidth="1"/>
    <col min="15877" max="15877" width="2.88671875" style="2" customWidth="1"/>
    <col min="15878" max="15878" width="0.77734375" style="2" customWidth="1"/>
    <col min="15879" max="15879" width="1.5546875" style="2" customWidth="1"/>
    <col min="15880" max="16128" width="9.77734375" style="2"/>
    <col min="16129" max="16129" width="1.44140625" style="2" customWidth="1"/>
    <col min="16130" max="16130" width="3" style="2" customWidth="1"/>
    <col min="16131" max="16131" width="3.109375" style="2" customWidth="1"/>
    <col min="16132" max="16132" width="108.77734375" style="2" customWidth="1"/>
    <col min="16133" max="16133" width="2.88671875" style="2" customWidth="1"/>
    <col min="16134" max="16134" width="0.77734375" style="2" customWidth="1"/>
    <col min="16135" max="16135" width="1.5546875" style="2" customWidth="1"/>
    <col min="16136" max="16384" width="9.77734375" style="2"/>
  </cols>
  <sheetData>
    <row r="1" spans="2:10" ht="15.75" thickBot="1">
      <c r="B1" s="1" t="s">
        <v>527</v>
      </c>
      <c r="E1" s="147" t="s">
        <v>528</v>
      </c>
    </row>
    <row r="2" spans="2:10" ht="15.75" hidden="1" thickBot="1">
      <c r="B2" s="2" t="str">
        <f>B1</f>
        <v>The Brooklyn Union Gas Co D/B/A National Grid NY</v>
      </c>
    </row>
    <row r="3" spans="2:10">
      <c r="B3" s="3"/>
      <c r="C3" s="4"/>
      <c r="D3" s="4"/>
      <c r="E3" s="4"/>
      <c r="F3" s="5"/>
    </row>
    <row r="4" spans="2:10" ht="15.75">
      <c r="B4" s="6"/>
      <c r="C4" s="7"/>
      <c r="D4" s="8" t="s">
        <v>409</v>
      </c>
      <c r="E4" s="7"/>
      <c r="F4" s="9"/>
    </row>
    <row r="5" spans="2:10">
      <c r="B5" s="6"/>
      <c r="C5" s="7"/>
      <c r="D5" s="7"/>
      <c r="E5" s="7"/>
      <c r="F5" s="9"/>
    </row>
    <row r="6" spans="2:10" ht="36" customHeight="1">
      <c r="B6" s="6"/>
      <c r="C6" s="7"/>
      <c r="D6" s="10" t="s">
        <v>410</v>
      </c>
      <c r="E6" s="7"/>
      <c r="F6" s="9"/>
    </row>
    <row r="7" spans="2:10">
      <c r="B7" s="6"/>
      <c r="C7" s="7"/>
      <c r="D7" s="7"/>
      <c r="E7" s="7"/>
      <c r="F7" s="9"/>
    </row>
    <row r="8" spans="2:10">
      <c r="B8" s="6"/>
      <c r="C8" s="7"/>
      <c r="D8" s="7"/>
      <c r="E8" s="7"/>
      <c r="F8" s="9"/>
    </row>
    <row r="9" spans="2:10">
      <c r="B9" s="11" t="s">
        <v>411</v>
      </c>
      <c r="C9" s="145" t="s">
        <v>412</v>
      </c>
      <c r="D9" s="12"/>
      <c r="E9" s="12"/>
      <c r="F9" s="13"/>
    </row>
    <row r="10" spans="2:10">
      <c r="B10" s="11" t="s">
        <v>413</v>
      </c>
      <c r="C10" s="145" t="s">
        <v>504</v>
      </c>
      <c r="D10" s="12"/>
      <c r="E10" s="12"/>
      <c r="F10" s="13"/>
    </row>
    <row r="11" spans="2:10">
      <c r="B11" s="11" t="s">
        <v>414</v>
      </c>
      <c r="C11" s="145" t="s">
        <v>502</v>
      </c>
      <c r="D11" s="12"/>
      <c r="E11" s="12"/>
      <c r="F11" s="13"/>
    </row>
    <row r="12" spans="2:10">
      <c r="B12" s="11" t="s">
        <v>415</v>
      </c>
      <c r="C12" s="145" t="s">
        <v>503</v>
      </c>
      <c r="D12" s="12"/>
      <c r="E12" s="12"/>
      <c r="F12" s="13"/>
    </row>
    <row r="13" spans="2:10">
      <c r="B13" s="14"/>
      <c r="C13" s="12"/>
      <c r="D13" s="12"/>
      <c r="E13" s="12"/>
      <c r="F13" s="13"/>
    </row>
    <row r="14" spans="2:10" ht="15" customHeight="1">
      <c r="B14" s="11" t="s">
        <v>411</v>
      </c>
      <c r="C14" s="15" t="s">
        <v>416</v>
      </c>
      <c r="D14" s="15"/>
      <c r="E14" s="12"/>
      <c r="F14" s="13"/>
    </row>
    <row r="15" spans="2:10" ht="15" customHeight="1">
      <c r="B15" s="11"/>
      <c r="C15" s="15"/>
      <c r="D15" s="15"/>
      <c r="E15" s="12"/>
      <c r="F15" s="13"/>
      <c r="I15" s="16"/>
      <c r="J15" s="16"/>
    </row>
    <row r="16" spans="2:10" ht="15" customHeight="1">
      <c r="B16" s="11"/>
      <c r="C16" s="15"/>
      <c r="D16" s="17" t="s">
        <v>417</v>
      </c>
      <c r="E16" s="12"/>
      <c r="F16" s="13"/>
      <c r="I16" s="18"/>
    </row>
    <row r="17" spans="2:9" ht="15" customHeight="1">
      <c r="B17" s="11"/>
      <c r="C17" s="19"/>
      <c r="D17" s="20"/>
      <c r="E17" s="12"/>
      <c r="F17" s="13"/>
      <c r="I17" s="18"/>
    </row>
    <row r="18" spans="2:9" ht="15" customHeight="1">
      <c r="B18" s="11"/>
      <c r="C18" s="15"/>
      <c r="D18" s="20"/>
      <c r="E18" s="12"/>
      <c r="F18" s="13"/>
    </row>
    <row r="19" spans="2:9" ht="15" customHeight="1">
      <c r="B19" s="11"/>
      <c r="C19" s="15"/>
      <c r="D19" s="18"/>
      <c r="E19" s="12"/>
      <c r="F19" s="13"/>
    </row>
    <row r="20" spans="2:9" ht="15" customHeight="1">
      <c r="B20" s="11" t="s">
        <v>413</v>
      </c>
      <c r="C20" s="15" t="s">
        <v>418</v>
      </c>
      <c r="D20" s="12"/>
      <c r="E20" s="12"/>
      <c r="F20" s="13"/>
    </row>
    <row r="21" spans="2:9" ht="15" customHeight="1">
      <c r="B21" s="11"/>
      <c r="C21" s="15"/>
      <c r="D21" s="12"/>
      <c r="E21" s="12"/>
      <c r="F21" s="13"/>
    </row>
    <row r="22" spans="2:9" ht="15" customHeight="1">
      <c r="B22" s="11"/>
      <c r="C22" s="15"/>
      <c r="D22" s="17" t="s">
        <v>417</v>
      </c>
      <c r="E22" s="12"/>
      <c r="F22" s="13"/>
    </row>
    <row r="23" spans="2:9" ht="15" customHeight="1">
      <c r="B23" s="11"/>
      <c r="C23" s="15"/>
      <c r="D23" s="20"/>
      <c r="E23" s="12"/>
      <c r="F23" s="13"/>
    </row>
    <row r="24" spans="2:9" ht="15" customHeight="1">
      <c r="B24" s="11"/>
      <c r="C24" s="15"/>
      <c r="D24" s="20"/>
      <c r="E24" s="12"/>
      <c r="F24" s="13"/>
    </row>
    <row r="25" spans="2:9" ht="15" customHeight="1">
      <c r="B25" s="11"/>
      <c r="C25" s="15"/>
      <c r="D25" s="20"/>
      <c r="E25" s="7"/>
      <c r="F25" s="13"/>
    </row>
    <row r="26" spans="2:9" ht="15" customHeight="1">
      <c r="B26" s="14" t="s">
        <v>414</v>
      </c>
      <c r="C26" s="15" t="s">
        <v>419</v>
      </c>
      <c r="D26" s="21"/>
      <c r="E26" s="7"/>
      <c r="F26" s="13"/>
    </row>
    <row r="27" spans="2:9" ht="15" customHeight="1">
      <c r="B27" s="11"/>
      <c r="C27" s="15"/>
      <c r="D27" s="21"/>
      <c r="E27" s="7"/>
      <c r="F27" s="13"/>
    </row>
    <row r="28" spans="2:9" ht="15" customHeight="1">
      <c r="B28" s="14"/>
      <c r="C28" s="12"/>
      <c r="D28" s="17" t="s">
        <v>417</v>
      </c>
      <c r="E28" s="12"/>
      <c r="F28" s="13"/>
    </row>
    <row r="29" spans="2:9" ht="15" customHeight="1">
      <c r="B29" s="14"/>
      <c r="C29" s="12"/>
      <c r="D29" s="20"/>
      <c r="E29" s="12"/>
      <c r="F29" s="13"/>
    </row>
    <row r="30" spans="2:9" ht="15" customHeight="1">
      <c r="B30" s="14"/>
      <c r="C30" s="12"/>
      <c r="D30" s="20"/>
      <c r="E30" s="12"/>
      <c r="F30" s="13"/>
    </row>
    <row r="31" spans="2:9" ht="15" customHeight="1">
      <c r="B31" s="14"/>
      <c r="C31" s="12"/>
      <c r="D31" s="20"/>
      <c r="E31" s="12"/>
      <c r="F31" s="13"/>
    </row>
    <row r="32" spans="2:9" ht="15" customHeight="1">
      <c r="B32" s="11" t="s">
        <v>415</v>
      </c>
      <c r="C32" s="22" t="s">
        <v>420</v>
      </c>
      <c r="D32" s="7"/>
      <c r="E32" s="12"/>
      <c r="F32" s="13"/>
    </row>
    <row r="33" spans="2:6" ht="15" customHeight="1">
      <c r="B33" s="6"/>
      <c r="C33" s="7"/>
      <c r="D33" s="7"/>
      <c r="E33" s="12"/>
      <c r="F33" s="13"/>
    </row>
    <row r="34" spans="2:6" ht="15" customHeight="1">
      <c r="B34" s="6"/>
      <c r="C34" s="23"/>
      <c r="D34" s="24" t="s">
        <v>417</v>
      </c>
      <c r="E34" s="12"/>
      <c r="F34" s="13"/>
    </row>
    <row r="35" spans="2:6" ht="15" customHeight="1">
      <c r="B35" s="6"/>
      <c r="C35" s="23"/>
      <c r="D35" s="7"/>
      <c r="E35" s="12"/>
      <c r="F35" s="13"/>
    </row>
    <row r="36" spans="2:6" ht="15" customHeight="1">
      <c r="B36" s="6"/>
      <c r="C36" s="23"/>
      <c r="D36" s="7"/>
      <c r="E36" s="12"/>
      <c r="F36" s="13"/>
    </row>
    <row r="37" spans="2:6" ht="15" customHeight="1">
      <c r="B37" s="14"/>
      <c r="C37" s="12"/>
      <c r="D37" s="20"/>
      <c r="E37" s="12"/>
      <c r="F37" s="13"/>
    </row>
    <row r="38" spans="2:6" ht="15" customHeight="1">
      <c r="B38" s="25" t="s">
        <v>421</v>
      </c>
      <c r="C38" s="26" t="s">
        <v>422</v>
      </c>
      <c r="D38" s="27"/>
      <c r="E38" s="12"/>
      <c r="F38" s="13"/>
    </row>
    <row r="39" spans="2:6" s="32" customFormat="1" ht="15" customHeight="1">
      <c r="B39" s="28"/>
      <c r="C39" s="24"/>
      <c r="D39" s="29"/>
      <c r="E39" s="30"/>
      <c r="F39" s="31"/>
    </row>
    <row r="40" spans="2:6" s="32" customFormat="1" ht="15" customHeight="1">
      <c r="B40" s="28"/>
      <c r="C40" s="24"/>
      <c r="D40" s="24" t="s">
        <v>417</v>
      </c>
      <c r="E40" s="30"/>
      <c r="F40" s="31"/>
    </row>
    <row r="41" spans="2:6" s="32" customFormat="1" ht="15" customHeight="1">
      <c r="B41" s="28"/>
      <c r="C41" s="24"/>
      <c r="D41" s="24"/>
      <c r="E41" s="30"/>
      <c r="F41" s="31"/>
    </row>
    <row r="42" spans="2:6" s="32" customFormat="1" ht="15" customHeight="1">
      <c r="B42" s="28"/>
      <c r="C42" s="24"/>
      <c r="D42" s="24"/>
      <c r="E42" s="30"/>
      <c r="F42" s="31"/>
    </row>
    <row r="43" spans="2:6" ht="15" customHeight="1">
      <c r="B43" s="28"/>
      <c r="C43" s="24"/>
      <c r="D43" s="27"/>
      <c r="E43" s="12"/>
      <c r="F43" s="13"/>
    </row>
    <row r="44" spans="2:6" ht="15" customHeight="1">
      <c r="B44" s="25" t="s">
        <v>423</v>
      </c>
      <c r="C44" s="26" t="s">
        <v>424</v>
      </c>
      <c r="D44" s="27"/>
      <c r="E44" s="12"/>
      <c r="F44" s="13"/>
    </row>
    <row r="45" spans="2:6" ht="15" customHeight="1">
      <c r="B45" s="28"/>
      <c r="C45" s="24"/>
      <c r="D45" s="27"/>
      <c r="E45" s="12"/>
      <c r="F45" s="13"/>
    </row>
    <row r="46" spans="2:6" ht="15" customHeight="1">
      <c r="B46" s="28"/>
      <c r="C46" s="24"/>
      <c r="D46" s="27" t="s">
        <v>417</v>
      </c>
      <c r="E46" s="12"/>
      <c r="F46" s="13"/>
    </row>
    <row r="47" spans="2:6" ht="15" customHeight="1">
      <c r="B47" s="6"/>
      <c r="C47" s="7"/>
      <c r="D47" s="33"/>
      <c r="E47" s="12"/>
      <c r="F47" s="13"/>
    </row>
    <row r="48" spans="2:6" ht="15" customHeight="1">
      <c r="B48" s="6"/>
      <c r="C48" s="7"/>
      <c r="D48" s="33"/>
      <c r="E48" s="12"/>
      <c r="F48" s="13"/>
    </row>
    <row r="49" spans="2:7" ht="15" customHeight="1">
      <c r="B49" s="6"/>
      <c r="C49" s="7"/>
      <c r="D49" s="33"/>
      <c r="E49" s="12"/>
      <c r="F49" s="13"/>
    </row>
    <row r="50" spans="2:7" ht="15" customHeight="1">
      <c r="B50" s="25" t="s">
        <v>425</v>
      </c>
      <c r="C50" s="26" t="s">
        <v>426</v>
      </c>
      <c r="D50" s="27"/>
      <c r="E50" s="12"/>
      <c r="F50" s="13"/>
    </row>
    <row r="51" spans="2:7" s="32" customFormat="1">
      <c r="B51" s="28"/>
      <c r="C51" s="24"/>
      <c r="E51" s="30"/>
      <c r="F51" s="31"/>
    </row>
    <row r="52" spans="2:7">
      <c r="B52" s="28"/>
      <c r="C52" s="24"/>
      <c r="D52" s="144" t="s">
        <v>417</v>
      </c>
      <c r="E52" s="12"/>
      <c r="F52" s="13"/>
    </row>
    <row r="53" spans="2:7" s="32" customFormat="1">
      <c r="B53" s="34"/>
      <c r="C53" s="26"/>
      <c r="E53" s="30"/>
      <c r="F53" s="31"/>
    </row>
    <row r="54" spans="2:7" s="32" customFormat="1">
      <c r="B54" s="34"/>
      <c r="C54" s="26"/>
      <c r="E54" s="30"/>
      <c r="F54" s="31"/>
    </row>
    <row r="55" spans="2:7">
      <c r="B55" s="34"/>
      <c r="C55" s="26"/>
      <c r="E55" s="12"/>
      <c r="F55" s="13"/>
    </row>
    <row r="56" spans="2:7" ht="15" customHeight="1">
      <c r="B56" s="35" t="s">
        <v>427</v>
      </c>
      <c r="C56" s="22" t="s">
        <v>428</v>
      </c>
      <c r="D56" s="33"/>
      <c r="E56" s="12"/>
      <c r="F56" s="13"/>
    </row>
    <row r="57" spans="2:7" ht="15" customHeight="1">
      <c r="B57" s="6"/>
      <c r="C57" s="7"/>
      <c r="D57" s="33"/>
      <c r="E57" s="12"/>
      <c r="F57" s="13"/>
    </row>
    <row r="58" spans="2:7" ht="15" customHeight="1">
      <c r="B58" s="6"/>
      <c r="C58" s="36"/>
      <c r="D58" s="146" t="s">
        <v>417</v>
      </c>
      <c r="E58" s="12"/>
      <c r="F58" s="13"/>
    </row>
    <row r="59" spans="2:7" ht="15.75">
      <c r="B59" s="38"/>
      <c r="C59" s="39"/>
      <c r="D59" s="40"/>
      <c r="E59" s="12"/>
      <c r="F59" s="13"/>
    </row>
    <row r="60" spans="2:7">
      <c r="B60" s="6"/>
      <c r="C60" s="7"/>
      <c r="D60" s="21"/>
      <c r="E60" s="12"/>
      <c r="F60" s="13"/>
    </row>
    <row r="61" spans="2:7">
      <c r="B61" s="14"/>
      <c r="C61" s="15"/>
      <c r="D61" s="12"/>
      <c r="E61" s="12"/>
      <c r="F61" s="13"/>
    </row>
    <row r="62" spans="2:7" ht="15" customHeight="1" thickBot="1">
      <c r="B62" s="41"/>
      <c r="C62" s="42"/>
      <c r="D62" s="42"/>
      <c r="E62" s="42"/>
      <c r="F62" s="43"/>
    </row>
    <row r="63" spans="2:7" ht="15" customHeight="1">
      <c r="B63" s="12"/>
      <c r="C63" s="12" t="s">
        <v>429</v>
      </c>
      <c r="D63" s="12"/>
      <c r="E63" s="12"/>
      <c r="F63" s="12"/>
      <c r="G63" s="7"/>
    </row>
    <row r="64" spans="2:7" ht="14.25" customHeight="1">
      <c r="B64" s="734">
        <v>9</v>
      </c>
      <c r="C64" s="735"/>
      <c r="D64" s="735"/>
      <c r="E64" s="735"/>
      <c r="F64" s="735"/>
    </row>
    <row r="65" spans="2:6" ht="14.25" hidden="1" customHeight="1" outlineLevel="1" thickBot="1">
      <c r="B65" s="2" t="str">
        <f>+B1</f>
        <v>The Brooklyn Union Gas Co D/B/A National Grid NY</v>
      </c>
    </row>
    <row r="66" spans="2:6" ht="14.25" hidden="1" customHeight="1" outlineLevel="1">
      <c r="B66" s="3"/>
      <c r="C66" s="4"/>
      <c r="D66" s="4"/>
      <c r="E66" s="4"/>
      <c r="F66" s="5"/>
    </row>
    <row r="67" spans="2:6" hidden="1" outlineLevel="1">
      <c r="B67" s="6"/>
      <c r="C67" s="22" t="s">
        <v>430</v>
      </c>
      <c r="D67" s="7"/>
      <c r="E67" s="7"/>
      <c r="F67" s="9"/>
    </row>
    <row r="68" spans="2:6" hidden="1" outlineLevel="1">
      <c r="B68" s="6"/>
      <c r="C68" s="7"/>
      <c r="D68" s="7"/>
      <c r="E68" s="7"/>
      <c r="F68" s="9"/>
    </row>
    <row r="69" spans="2:6" hidden="1" outlineLevel="1">
      <c r="B69" s="6"/>
      <c r="C69" s="7"/>
      <c r="D69" s="44"/>
      <c r="E69" s="7"/>
      <c r="F69" s="9"/>
    </row>
    <row r="70" spans="2:6" ht="15" hidden="1" customHeight="1" outlineLevel="1">
      <c r="B70" s="6"/>
      <c r="C70" s="7"/>
      <c r="D70" s="44"/>
      <c r="E70" s="7"/>
      <c r="F70" s="9"/>
    </row>
    <row r="71" spans="2:6" ht="14.25" hidden="1" customHeight="1" outlineLevel="1">
      <c r="B71" s="6"/>
      <c r="C71" s="7"/>
      <c r="D71" s="39"/>
      <c r="E71" s="7"/>
      <c r="F71" s="9"/>
    </row>
    <row r="72" spans="2:6" ht="17.25" hidden="1" customHeight="1" outlineLevel="1">
      <c r="B72" s="6"/>
      <c r="C72" s="7"/>
      <c r="D72" s="39"/>
      <c r="E72" s="7"/>
      <c r="F72" s="9"/>
    </row>
    <row r="73" spans="2:6" hidden="1" outlineLevel="1">
      <c r="B73" s="35" t="s">
        <v>427</v>
      </c>
      <c r="C73" s="22" t="s">
        <v>428</v>
      </c>
      <c r="D73" s="33"/>
      <c r="E73" s="7"/>
      <c r="F73" s="9"/>
    </row>
    <row r="74" spans="2:6" hidden="1" outlineLevel="1">
      <c r="B74" s="6"/>
      <c r="C74" s="7"/>
      <c r="D74" s="33"/>
      <c r="E74" s="7"/>
      <c r="F74" s="9"/>
    </row>
    <row r="75" spans="2:6" ht="15.75" hidden="1" outlineLevel="1">
      <c r="B75" s="6"/>
      <c r="C75" s="36"/>
      <c r="D75" s="37" t="s">
        <v>431</v>
      </c>
      <c r="E75" s="7"/>
      <c r="F75" s="9"/>
    </row>
    <row r="76" spans="2:6" ht="15.75" hidden="1" customHeight="1" outlineLevel="1">
      <c r="B76" s="6"/>
      <c r="C76" s="7"/>
      <c r="D76" s="45"/>
      <c r="E76" s="7"/>
      <c r="F76" s="9"/>
    </row>
    <row r="77" spans="2:6" hidden="1" outlineLevel="1">
      <c r="B77" s="35"/>
      <c r="C77" s="22"/>
      <c r="D77" s="33"/>
      <c r="E77" s="7"/>
      <c r="F77" s="9"/>
    </row>
    <row r="78" spans="2:6" ht="83.25" hidden="1" customHeight="1" outlineLevel="1">
      <c r="B78" s="6"/>
      <c r="C78" s="7"/>
      <c r="D78" s="20"/>
      <c r="E78" s="7"/>
      <c r="F78" s="9"/>
    </row>
    <row r="79" spans="2:6" hidden="1" outlineLevel="1">
      <c r="B79" s="6"/>
      <c r="C79" s="7"/>
      <c r="D79" s="33"/>
      <c r="E79" s="7"/>
      <c r="F79" s="9"/>
    </row>
    <row r="80" spans="2:6" ht="34.5" hidden="1" customHeight="1" outlineLevel="1">
      <c r="B80" s="6"/>
      <c r="C80" s="7"/>
      <c r="D80" s="20"/>
      <c r="E80" s="7"/>
      <c r="F80" s="9"/>
    </row>
    <row r="81" spans="2:6" hidden="1" outlineLevel="1">
      <c r="B81" s="6"/>
      <c r="C81" s="7"/>
      <c r="D81" s="33"/>
      <c r="E81" s="7"/>
      <c r="F81" s="9"/>
    </row>
    <row r="82" spans="2:6" ht="15.75" hidden="1" outlineLevel="1">
      <c r="B82" s="6"/>
      <c r="C82" s="7"/>
      <c r="D82" s="46"/>
      <c r="E82" s="7"/>
      <c r="F82" s="9"/>
    </row>
    <row r="83" spans="2:6" hidden="1" outlineLevel="1">
      <c r="B83" s="6"/>
      <c r="C83" s="7"/>
      <c r="D83" s="33"/>
      <c r="E83" s="7"/>
      <c r="F83" s="9"/>
    </row>
    <row r="84" spans="2:6" ht="97.5" hidden="1" customHeight="1" outlineLevel="1">
      <c r="B84" s="6"/>
      <c r="C84" s="7"/>
      <c r="D84" s="33"/>
      <c r="E84" s="7"/>
      <c r="F84" s="9"/>
    </row>
    <row r="85" spans="2:6" hidden="1" outlineLevel="1">
      <c r="B85" s="6"/>
      <c r="C85" s="7"/>
      <c r="D85" s="33"/>
      <c r="E85" s="7"/>
      <c r="F85" s="9"/>
    </row>
    <row r="86" spans="2:6" hidden="1" outlineLevel="1">
      <c r="B86" s="6"/>
      <c r="C86" s="7"/>
      <c r="D86" s="33"/>
      <c r="E86" s="7"/>
      <c r="F86" s="9"/>
    </row>
    <row r="87" spans="2:6" hidden="1" outlineLevel="1">
      <c r="B87" s="6"/>
      <c r="C87" s="7"/>
      <c r="D87" s="33"/>
      <c r="E87" s="7"/>
      <c r="F87" s="9"/>
    </row>
    <row r="88" spans="2:6" hidden="1" outlineLevel="1">
      <c r="B88" s="6"/>
      <c r="C88" s="7"/>
      <c r="D88" s="33"/>
      <c r="E88" s="7"/>
      <c r="F88" s="9"/>
    </row>
    <row r="89" spans="2:6" hidden="1" outlineLevel="1">
      <c r="B89" s="6"/>
      <c r="C89" s="7"/>
      <c r="D89" s="33"/>
      <c r="E89" s="7"/>
      <c r="F89" s="9"/>
    </row>
    <row r="90" spans="2:6" hidden="1" outlineLevel="1">
      <c r="B90" s="6"/>
      <c r="C90" s="7"/>
      <c r="D90" s="33"/>
      <c r="E90" s="7"/>
      <c r="F90" s="9"/>
    </row>
    <row r="91" spans="2:6" hidden="1" outlineLevel="1">
      <c r="B91" s="6"/>
      <c r="C91" s="7"/>
      <c r="D91" s="33"/>
      <c r="E91" s="7"/>
      <c r="F91" s="9"/>
    </row>
    <row r="92" spans="2:6" hidden="1" outlineLevel="1">
      <c r="B92" s="6"/>
      <c r="C92" s="7"/>
      <c r="D92" s="33"/>
      <c r="E92" s="7"/>
      <c r="F92" s="9"/>
    </row>
    <row r="93" spans="2:6" hidden="1" outlineLevel="1">
      <c r="B93" s="6"/>
      <c r="C93" s="7"/>
      <c r="D93" s="33"/>
      <c r="E93" s="7"/>
      <c r="F93" s="9"/>
    </row>
    <row r="94" spans="2:6" hidden="1" outlineLevel="1">
      <c r="B94" s="6"/>
      <c r="C94" s="7"/>
      <c r="D94" s="33"/>
      <c r="E94" s="7"/>
      <c r="F94" s="9"/>
    </row>
    <row r="95" spans="2:6" hidden="1" outlineLevel="1">
      <c r="B95" s="6"/>
      <c r="C95" s="7"/>
      <c r="D95" s="33"/>
      <c r="E95" s="7"/>
      <c r="F95" s="9"/>
    </row>
    <row r="96" spans="2:6" hidden="1" outlineLevel="1">
      <c r="B96" s="6"/>
      <c r="C96" s="7"/>
      <c r="D96" s="33"/>
      <c r="E96" s="7"/>
      <c r="F96" s="9"/>
    </row>
    <row r="97" spans="2:6" hidden="1" outlineLevel="1">
      <c r="B97" s="6"/>
      <c r="C97" s="7"/>
      <c r="D97" s="33"/>
      <c r="E97" s="7"/>
      <c r="F97" s="9"/>
    </row>
    <row r="98" spans="2:6" hidden="1" outlineLevel="1">
      <c r="B98" s="6"/>
      <c r="C98" s="7"/>
      <c r="D98" s="33"/>
      <c r="E98" s="7"/>
      <c r="F98" s="9"/>
    </row>
    <row r="99" spans="2:6" hidden="1" outlineLevel="1">
      <c r="B99" s="6"/>
      <c r="C99" s="7"/>
      <c r="D99" s="33"/>
      <c r="E99" s="7"/>
      <c r="F99" s="9"/>
    </row>
    <row r="100" spans="2:6" hidden="1" outlineLevel="1">
      <c r="B100" s="6"/>
      <c r="C100" s="7"/>
      <c r="D100" s="33"/>
      <c r="E100" s="7"/>
      <c r="F100" s="9"/>
    </row>
    <row r="101" spans="2:6" hidden="1" outlineLevel="1">
      <c r="B101" s="6"/>
      <c r="C101" s="7"/>
      <c r="D101" s="33"/>
      <c r="E101" s="7"/>
      <c r="F101" s="9"/>
    </row>
    <row r="102" spans="2:6" hidden="1" outlineLevel="1">
      <c r="B102" s="6"/>
      <c r="C102" s="7"/>
      <c r="D102" s="33"/>
      <c r="E102" s="7"/>
      <c r="F102" s="9"/>
    </row>
    <row r="103" spans="2:6" hidden="1" outlineLevel="1">
      <c r="B103" s="6"/>
      <c r="C103" s="7"/>
      <c r="D103" s="33"/>
      <c r="E103" s="7"/>
      <c r="F103" s="9"/>
    </row>
    <row r="104" spans="2:6" hidden="1" outlineLevel="1">
      <c r="B104" s="6"/>
      <c r="C104" s="7"/>
      <c r="D104" s="33"/>
      <c r="E104" s="7"/>
      <c r="F104" s="9"/>
    </row>
    <row r="105" spans="2:6" ht="15" hidden="1" customHeight="1" outlineLevel="1">
      <c r="B105" s="35"/>
      <c r="C105" s="22"/>
      <c r="D105" s="33"/>
      <c r="E105" s="7"/>
      <c r="F105" s="9"/>
    </row>
    <row r="106" spans="2:6" ht="13.5" hidden="1" customHeight="1" outlineLevel="1">
      <c r="B106" s="6"/>
      <c r="C106" s="7"/>
      <c r="E106" s="7"/>
      <c r="F106" s="9"/>
    </row>
    <row r="107" spans="2:6" ht="15" hidden="1" customHeight="1" outlineLevel="1">
      <c r="B107" s="6"/>
      <c r="C107" s="7"/>
      <c r="E107" s="7"/>
      <c r="F107" s="9"/>
    </row>
    <row r="108" spans="2:6" ht="18" hidden="1" customHeight="1" outlineLevel="1">
      <c r="B108" s="6"/>
      <c r="C108" s="15"/>
      <c r="E108" s="7"/>
      <c r="F108" s="9"/>
    </row>
    <row r="109" spans="2:6" ht="15.75" hidden="1" outlineLevel="1" thickBot="1">
      <c r="B109" s="47"/>
      <c r="C109" s="48"/>
      <c r="D109" s="49"/>
      <c r="E109" s="48"/>
      <c r="F109" s="50"/>
    </row>
    <row r="110" spans="2:6" hidden="1" outlineLevel="1">
      <c r="B110" s="4"/>
      <c r="C110" s="4" t="str">
        <f>+C63</f>
        <v>Form No.  106-81</v>
      </c>
      <c r="D110" s="51"/>
      <c r="E110" s="4"/>
      <c r="F110" s="4"/>
    </row>
    <row r="111" spans="2:6" ht="15" hidden="1" customHeight="1" outlineLevel="1">
      <c r="B111" s="736" t="s">
        <v>432</v>
      </c>
      <c r="C111" s="736"/>
      <c r="D111" s="736"/>
      <c r="E111" s="736"/>
      <c r="F111" s="736"/>
    </row>
    <row r="112" spans="2:6" hidden="1" outlineLevel="1">
      <c r="B112" s="7" t="str">
        <f>+B65</f>
        <v>The Brooklyn Union Gas Co D/B/A National Grid NY</v>
      </c>
      <c r="C112" s="7"/>
      <c r="D112" s="52"/>
      <c r="E112" s="7"/>
      <c r="F112" s="7"/>
    </row>
    <row r="113" spans="2:6" hidden="1" outlineLevel="1">
      <c r="B113" s="3"/>
      <c r="C113" s="4"/>
      <c r="D113" s="51"/>
      <c r="E113" s="4"/>
      <c r="F113" s="5"/>
    </row>
    <row r="114" spans="2:6" hidden="1" outlineLevel="1">
      <c r="B114" s="6"/>
      <c r="C114" s="22" t="s">
        <v>433</v>
      </c>
      <c r="D114" s="52"/>
      <c r="E114" s="7"/>
      <c r="F114" s="9"/>
    </row>
    <row r="115" spans="2:6" hidden="1" outlineLevel="1">
      <c r="B115" s="6"/>
      <c r="C115" s="22"/>
      <c r="D115" s="52"/>
      <c r="E115" s="7"/>
      <c r="F115" s="9"/>
    </row>
    <row r="116" spans="2:6" ht="15.75" hidden="1" outlineLevel="1">
      <c r="B116" s="6"/>
      <c r="C116" s="7"/>
      <c r="D116" s="46"/>
      <c r="E116" s="7"/>
      <c r="F116" s="9"/>
    </row>
    <row r="117" spans="2:6" ht="15.75" hidden="1" outlineLevel="1">
      <c r="B117" s="6"/>
      <c r="C117" s="7"/>
      <c r="D117" s="46"/>
      <c r="E117" s="7"/>
      <c r="F117" s="9"/>
    </row>
    <row r="118" spans="2:6" ht="15.75" hidden="1" outlineLevel="1">
      <c r="B118" s="6"/>
      <c r="C118" s="53"/>
      <c r="D118" s="33"/>
      <c r="E118" s="7"/>
      <c r="F118" s="9"/>
    </row>
    <row r="119" spans="2:6" ht="102" hidden="1" customHeight="1" outlineLevel="1">
      <c r="B119" s="6"/>
      <c r="C119" s="7"/>
      <c r="D119" s="20"/>
      <c r="E119" s="7"/>
      <c r="F119" s="9"/>
    </row>
    <row r="120" spans="2:6" hidden="1" outlineLevel="1">
      <c r="B120" s="6"/>
      <c r="C120" s="7"/>
      <c r="D120" s="54"/>
      <c r="E120" s="7"/>
      <c r="F120" s="9"/>
    </row>
    <row r="121" spans="2:6" hidden="1" outlineLevel="1">
      <c r="B121" s="6"/>
      <c r="C121" s="7"/>
      <c r="D121" s="20"/>
      <c r="E121" s="7"/>
      <c r="F121" s="9"/>
    </row>
    <row r="122" spans="2:6" hidden="1" outlineLevel="1">
      <c r="B122" s="6"/>
      <c r="C122" s="7"/>
      <c r="D122" s="55"/>
      <c r="E122" s="7"/>
      <c r="F122" s="9"/>
    </row>
    <row r="123" spans="2:6" hidden="1" outlineLevel="1">
      <c r="B123" s="6"/>
      <c r="C123" s="7"/>
      <c r="D123" s="56"/>
      <c r="E123" s="7"/>
      <c r="F123" s="9"/>
    </row>
    <row r="124" spans="2:6" hidden="1" outlineLevel="1">
      <c r="B124" s="6"/>
      <c r="C124" s="7"/>
      <c r="D124" s="20"/>
      <c r="E124" s="7"/>
      <c r="F124" s="9"/>
    </row>
    <row r="125" spans="2:6" hidden="1" outlineLevel="1">
      <c r="B125" s="6"/>
      <c r="C125" s="7"/>
      <c r="D125" s="52"/>
      <c r="E125" s="7"/>
      <c r="F125" s="9"/>
    </row>
    <row r="126" spans="2:6" ht="105.75" hidden="1" customHeight="1" outlineLevel="1">
      <c r="B126" s="6"/>
      <c r="C126" s="7"/>
      <c r="D126" s="57"/>
      <c r="E126" s="7"/>
      <c r="F126" s="9"/>
    </row>
    <row r="127" spans="2:6" hidden="1" outlineLevel="1">
      <c r="B127" s="6"/>
      <c r="C127" s="7"/>
      <c r="D127" s="52"/>
      <c r="E127" s="7"/>
      <c r="F127" s="9"/>
    </row>
    <row r="128" spans="2:6" hidden="1" outlineLevel="1">
      <c r="B128" s="6"/>
      <c r="C128" s="7"/>
      <c r="D128" s="52"/>
      <c r="E128" s="7"/>
      <c r="F128" s="9"/>
    </row>
    <row r="129" spans="2:6" ht="15.75" hidden="1" outlineLevel="1">
      <c r="B129" s="6"/>
      <c r="C129" s="36"/>
      <c r="D129" s="39"/>
      <c r="E129" s="44"/>
      <c r="F129" s="9"/>
    </row>
    <row r="130" spans="2:6" hidden="1" outlineLevel="1">
      <c r="B130" s="6"/>
      <c r="C130" s="44"/>
      <c r="D130" s="44"/>
      <c r="E130" s="44"/>
      <c r="F130" s="9"/>
    </row>
    <row r="131" spans="2:6" hidden="1" outlineLevel="1">
      <c r="B131" s="6"/>
      <c r="C131" s="44"/>
      <c r="D131" s="20"/>
      <c r="E131" s="44"/>
      <c r="F131" s="9"/>
    </row>
    <row r="132" spans="2:6" ht="12.75" hidden="1" customHeight="1" outlineLevel="1">
      <c r="B132" s="6"/>
      <c r="C132" s="7"/>
      <c r="D132" s="52"/>
      <c r="E132" s="7"/>
      <c r="F132" s="9"/>
    </row>
    <row r="133" spans="2:6" ht="12.75" hidden="1" customHeight="1" outlineLevel="1">
      <c r="B133" s="6"/>
      <c r="C133" s="7"/>
      <c r="D133" s="52"/>
      <c r="E133" s="7"/>
      <c r="F133" s="9"/>
    </row>
    <row r="134" spans="2:6" ht="12.75" hidden="1" customHeight="1" outlineLevel="1">
      <c r="B134" s="6"/>
      <c r="C134" s="7"/>
      <c r="D134" s="52"/>
      <c r="E134" s="7"/>
      <c r="F134" s="9"/>
    </row>
    <row r="135" spans="2:6" ht="12.75" hidden="1" customHeight="1" outlineLevel="1">
      <c r="B135" s="6"/>
      <c r="C135" s="7"/>
      <c r="D135" s="52"/>
      <c r="E135" s="7"/>
      <c r="F135" s="9"/>
    </row>
    <row r="136" spans="2:6" ht="12.75" hidden="1" customHeight="1" outlineLevel="1">
      <c r="B136" s="6"/>
      <c r="C136" s="7"/>
      <c r="D136" s="52"/>
      <c r="E136" s="7"/>
      <c r="F136" s="9"/>
    </row>
    <row r="137" spans="2:6" ht="12.75" hidden="1" customHeight="1" outlineLevel="1">
      <c r="B137" s="6"/>
      <c r="C137" s="7"/>
      <c r="D137" s="52"/>
      <c r="E137" s="7"/>
      <c r="F137" s="9"/>
    </row>
    <row r="138" spans="2:6" ht="12.75" hidden="1" customHeight="1" outlineLevel="1">
      <c r="B138" s="6"/>
      <c r="C138" s="7"/>
      <c r="D138" s="52"/>
      <c r="E138" s="7"/>
      <c r="F138" s="9"/>
    </row>
    <row r="139" spans="2:6" ht="12.75" hidden="1" customHeight="1" outlineLevel="1">
      <c r="B139" s="6"/>
      <c r="C139" s="7"/>
      <c r="D139" s="52"/>
      <c r="E139" s="7"/>
      <c r="F139" s="9"/>
    </row>
    <row r="140" spans="2:6" ht="12.75" hidden="1" customHeight="1" outlineLevel="1">
      <c r="B140" s="6"/>
      <c r="C140" s="7"/>
      <c r="D140" s="52"/>
      <c r="E140" s="7"/>
      <c r="F140" s="9"/>
    </row>
    <row r="141" spans="2:6" ht="12.75" hidden="1" customHeight="1" outlineLevel="1">
      <c r="B141" s="6"/>
      <c r="C141" s="7"/>
      <c r="D141" s="52"/>
      <c r="E141" s="7"/>
      <c r="F141" s="9"/>
    </row>
    <row r="142" spans="2:6" ht="12.75" hidden="1" customHeight="1" outlineLevel="1">
      <c r="B142" s="6"/>
      <c r="C142" s="7"/>
      <c r="D142" s="52"/>
      <c r="E142" s="7"/>
      <c r="F142" s="9"/>
    </row>
    <row r="143" spans="2:6" ht="12.75" hidden="1" customHeight="1" outlineLevel="1">
      <c r="B143" s="6"/>
      <c r="C143" s="7"/>
      <c r="D143" s="52"/>
      <c r="E143" s="7"/>
      <c r="F143" s="9"/>
    </row>
    <row r="144" spans="2:6" ht="12.75" hidden="1" customHeight="1" outlineLevel="1">
      <c r="B144" s="6"/>
      <c r="C144" s="7"/>
      <c r="D144" s="52"/>
      <c r="E144" s="7"/>
      <c r="F144" s="9"/>
    </row>
    <row r="145" spans="2:6" ht="12.75" hidden="1" customHeight="1" outlineLevel="1">
      <c r="B145" s="6"/>
      <c r="C145" s="7"/>
      <c r="D145" s="52"/>
      <c r="E145" s="7"/>
      <c r="F145" s="9"/>
    </row>
    <row r="146" spans="2:6" ht="12.75" hidden="1" customHeight="1" outlineLevel="1">
      <c r="B146" s="6"/>
      <c r="C146" s="7"/>
      <c r="D146" s="52"/>
      <c r="E146" s="7"/>
      <c r="F146" s="9"/>
    </row>
    <row r="147" spans="2:6" ht="12.75" hidden="1" customHeight="1" outlineLevel="1">
      <c r="B147" s="6"/>
      <c r="C147" s="7"/>
      <c r="D147" s="52"/>
      <c r="E147" s="7"/>
      <c r="F147" s="9"/>
    </row>
    <row r="148" spans="2:6" ht="12.75" hidden="1" customHeight="1" outlineLevel="1">
      <c r="B148" s="6"/>
      <c r="C148" s="7"/>
      <c r="D148" s="52"/>
      <c r="E148" s="7"/>
      <c r="F148" s="9"/>
    </row>
    <row r="149" spans="2:6" ht="12.75" hidden="1" customHeight="1" outlineLevel="1">
      <c r="B149" s="6"/>
      <c r="C149" s="7"/>
      <c r="D149" s="52"/>
      <c r="E149" s="7"/>
      <c r="F149" s="9"/>
    </row>
    <row r="150" spans="2:6" ht="12.75" hidden="1" customHeight="1" outlineLevel="1">
      <c r="B150" s="6"/>
      <c r="C150" s="7"/>
      <c r="D150" s="52"/>
      <c r="E150" s="7"/>
      <c r="F150" s="9"/>
    </row>
    <row r="151" spans="2:6" ht="12.75" hidden="1" customHeight="1" outlineLevel="1">
      <c r="B151" s="6"/>
      <c r="C151" s="7"/>
      <c r="D151" s="52"/>
      <c r="E151" s="7"/>
      <c r="F151" s="9"/>
    </row>
    <row r="152" spans="2:6" ht="12.75" hidden="1" customHeight="1" outlineLevel="1">
      <c r="B152" s="6"/>
      <c r="C152" s="7"/>
      <c r="D152" s="52"/>
      <c r="E152" s="7"/>
      <c r="F152" s="9"/>
    </row>
    <row r="153" spans="2:6" ht="12.75" hidden="1" customHeight="1" outlineLevel="1">
      <c r="B153" s="6"/>
      <c r="C153" s="7"/>
      <c r="D153" s="52"/>
      <c r="E153" s="7"/>
      <c r="F153" s="9"/>
    </row>
    <row r="154" spans="2:6" ht="12.75" hidden="1" customHeight="1" outlineLevel="1">
      <c r="B154" s="6"/>
      <c r="C154" s="7"/>
      <c r="D154" s="52"/>
      <c r="E154" s="7"/>
      <c r="F154" s="9"/>
    </row>
    <row r="155" spans="2:6" ht="12.75" hidden="1" customHeight="1" outlineLevel="1">
      <c r="B155" s="6"/>
      <c r="C155" s="7"/>
      <c r="D155" s="52"/>
      <c r="E155" s="7"/>
      <c r="F155" s="9"/>
    </row>
    <row r="156" spans="2:6" ht="12.75" hidden="1" customHeight="1" outlineLevel="1">
      <c r="B156" s="6"/>
      <c r="C156" s="7"/>
      <c r="D156" s="52"/>
      <c r="E156" s="7"/>
      <c r="F156" s="9"/>
    </row>
    <row r="157" spans="2:6" ht="12.75" hidden="1" customHeight="1" outlineLevel="1">
      <c r="B157" s="6"/>
      <c r="C157" s="7"/>
      <c r="D157" s="52"/>
      <c r="E157" s="7"/>
      <c r="F157" s="9"/>
    </row>
    <row r="158" spans="2:6" ht="12.75" hidden="1" customHeight="1" outlineLevel="1">
      <c r="B158" s="6"/>
      <c r="C158" s="7"/>
      <c r="D158" s="52"/>
      <c r="E158" s="7"/>
      <c r="F158" s="9"/>
    </row>
    <row r="159" spans="2:6" ht="12.75" hidden="1" customHeight="1" outlineLevel="1">
      <c r="B159" s="6"/>
      <c r="C159" s="7"/>
      <c r="D159" s="52"/>
      <c r="E159" s="7"/>
      <c r="F159" s="9"/>
    </row>
    <row r="160" spans="2:6" ht="12.75" hidden="1" customHeight="1" outlineLevel="1">
      <c r="B160" s="6"/>
      <c r="C160" s="7"/>
      <c r="D160" s="52"/>
      <c r="E160" s="7"/>
      <c r="F160" s="9"/>
    </row>
    <row r="161" spans="1:6" ht="12.75" hidden="1" customHeight="1" outlineLevel="1">
      <c r="B161" s="6"/>
      <c r="C161" s="7"/>
      <c r="D161" s="52"/>
      <c r="E161" s="7"/>
      <c r="F161" s="9"/>
    </row>
    <row r="162" spans="1:6" ht="12.75" hidden="1" customHeight="1" outlineLevel="1">
      <c r="B162" s="6"/>
      <c r="C162" s="7"/>
      <c r="D162" s="52"/>
      <c r="E162" s="7"/>
      <c r="F162" s="9"/>
    </row>
    <row r="163" spans="1:6" ht="12.75" hidden="1" customHeight="1" outlineLevel="1">
      <c r="B163" s="6"/>
      <c r="C163" s="7"/>
      <c r="D163" s="52"/>
      <c r="E163" s="7"/>
      <c r="F163" s="9"/>
    </row>
    <row r="164" spans="1:6" ht="81" hidden="1" customHeight="1" outlineLevel="1">
      <c r="B164" s="6"/>
      <c r="C164" s="7"/>
      <c r="D164" s="20"/>
      <c r="E164" s="7"/>
      <c r="F164" s="9"/>
    </row>
    <row r="165" spans="1:6" hidden="1" outlineLevel="1">
      <c r="B165" s="6"/>
      <c r="C165" s="7"/>
      <c r="D165" s="52"/>
      <c r="E165" s="7"/>
      <c r="F165" s="9"/>
    </row>
    <row r="166" spans="1:6" hidden="1" outlineLevel="1">
      <c r="B166" s="6"/>
      <c r="C166" s="7"/>
      <c r="D166" s="52"/>
      <c r="E166" s="7"/>
      <c r="F166" s="9"/>
    </row>
    <row r="167" spans="1:6" hidden="1" outlineLevel="1">
      <c r="B167" s="6"/>
      <c r="C167" s="58"/>
      <c r="D167" s="59"/>
      <c r="E167" s="7"/>
      <c r="F167" s="9"/>
    </row>
    <row r="168" spans="1:6" s="7" customFormat="1" hidden="1" outlineLevel="1">
      <c r="B168" s="6"/>
      <c r="C168" s="22"/>
      <c r="D168" s="33"/>
      <c r="F168" s="9"/>
    </row>
    <row r="169" spans="1:6" ht="15.75" hidden="1" outlineLevel="1" thickBot="1">
      <c r="B169" s="47"/>
      <c r="C169" s="48"/>
      <c r="D169" s="42"/>
      <c r="E169" s="48"/>
      <c r="F169" s="50"/>
    </row>
    <row r="170" spans="1:6" hidden="1" outlineLevel="1">
      <c r="B170" s="7"/>
      <c r="C170" s="7" t="s">
        <v>429</v>
      </c>
      <c r="D170" s="7"/>
      <c r="E170" s="7"/>
      <c r="F170" s="7"/>
    </row>
    <row r="171" spans="1:6" hidden="1" outlineLevel="1">
      <c r="B171" s="736" t="s">
        <v>434</v>
      </c>
      <c r="C171" s="736"/>
      <c r="D171" s="736"/>
      <c r="E171" s="736"/>
      <c r="F171" s="736"/>
    </row>
    <row r="172" spans="1:6" ht="15" hidden="1" customHeight="1" outlineLevel="1" thickBot="1">
      <c r="B172" s="2" t="str">
        <f>+B65</f>
        <v>The Brooklyn Union Gas Co D/B/A National Grid NY</v>
      </c>
    </row>
    <row r="173" spans="1:6" ht="15" hidden="1" customHeight="1" outlineLevel="1">
      <c r="B173" s="3"/>
      <c r="C173" s="4"/>
      <c r="D173" s="4"/>
      <c r="E173" s="4"/>
      <c r="F173" s="5"/>
    </row>
    <row r="174" spans="1:6" ht="15" hidden="1" customHeight="1" outlineLevel="1">
      <c r="B174" s="6"/>
      <c r="C174" s="22" t="s">
        <v>435</v>
      </c>
      <c r="D174" s="22"/>
      <c r="E174" s="7"/>
      <c r="F174" s="9"/>
    </row>
    <row r="175" spans="1:6" ht="15" hidden="1" customHeight="1" outlineLevel="1">
      <c r="A175" s="60"/>
      <c r="B175" s="6"/>
      <c r="C175" s="7"/>
      <c r="D175" s="7"/>
      <c r="E175" s="7"/>
      <c r="F175" s="9"/>
    </row>
    <row r="176" spans="1:6" ht="15" hidden="1" customHeight="1" outlineLevel="1">
      <c r="A176" s="60"/>
      <c r="B176" s="6"/>
      <c r="C176" s="36" t="s">
        <v>66</v>
      </c>
      <c r="E176" s="7"/>
      <c r="F176" s="9"/>
    </row>
    <row r="177" spans="1:6" ht="15" hidden="1" customHeight="1" outlineLevel="1">
      <c r="A177" s="60"/>
      <c r="B177" s="6"/>
      <c r="C177" s="44"/>
      <c r="E177" s="7"/>
      <c r="F177" s="9"/>
    </row>
    <row r="178" spans="1:6" ht="167.25" hidden="1" customHeight="1" outlineLevel="1">
      <c r="A178" s="60"/>
      <c r="B178" s="6"/>
      <c r="C178" s="44"/>
      <c r="E178" s="7"/>
      <c r="F178" s="9"/>
    </row>
    <row r="179" spans="1:6" ht="15" hidden="1" customHeight="1" outlineLevel="1">
      <c r="A179" s="60"/>
      <c r="B179" s="6"/>
      <c r="C179" s="7"/>
      <c r="E179" s="7"/>
      <c r="F179" s="9"/>
    </row>
    <row r="180" spans="1:6" ht="45.75" hidden="1" customHeight="1" outlineLevel="1">
      <c r="A180" s="60"/>
      <c r="B180" s="6"/>
      <c r="C180" s="7"/>
      <c r="E180" s="7"/>
      <c r="F180" s="9"/>
    </row>
    <row r="181" spans="1:6" ht="15" hidden="1" customHeight="1" outlineLevel="1">
      <c r="A181" s="60"/>
      <c r="B181" s="6"/>
      <c r="C181" s="7"/>
      <c r="E181" s="7"/>
      <c r="F181" s="9"/>
    </row>
    <row r="182" spans="1:6" ht="45" hidden="1" customHeight="1" outlineLevel="1">
      <c r="A182" s="60"/>
      <c r="B182" s="6"/>
      <c r="C182" s="22"/>
      <c r="E182" s="7"/>
      <c r="F182" s="9"/>
    </row>
    <row r="183" spans="1:6" ht="15" hidden="1" customHeight="1" outlineLevel="1">
      <c r="A183" s="60"/>
      <c r="B183" s="6"/>
      <c r="C183" s="7"/>
      <c r="E183" s="7"/>
      <c r="F183" s="9"/>
    </row>
    <row r="184" spans="1:6" ht="45.75" hidden="1" customHeight="1" outlineLevel="1">
      <c r="A184" s="60"/>
      <c r="B184" s="6"/>
      <c r="C184" s="7"/>
      <c r="E184" s="7"/>
      <c r="F184" s="9"/>
    </row>
    <row r="185" spans="1:6" ht="15" hidden="1" customHeight="1" outlineLevel="1">
      <c r="A185" s="60"/>
      <c r="B185" s="6"/>
      <c r="C185" s="7"/>
      <c r="D185" s="7"/>
      <c r="E185" s="7"/>
      <c r="F185" s="9"/>
    </row>
    <row r="186" spans="1:6" ht="15" hidden="1" customHeight="1" outlineLevel="1">
      <c r="B186" s="6"/>
      <c r="C186" s="7"/>
      <c r="D186" s="21"/>
      <c r="E186" s="61"/>
      <c r="F186" s="62"/>
    </row>
    <row r="187" spans="1:6" ht="15" hidden="1" customHeight="1" outlineLevel="1">
      <c r="B187" s="6"/>
      <c r="C187" s="7"/>
      <c r="D187" s="21"/>
      <c r="E187" s="61"/>
      <c r="F187" s="62"/>
    </row>
    <row r="188" spans="1:6" ht="15" hidden="1" customHeight="1" outlineLevel="1">
      <c r="B188" s="6"/>
      <c r="C188" s="7"/>
      <c r="D188" s="21"/>
      <c r="E188" s="61"/>
      <c r="F188" s="62"/>
    </row>
    <row r="189" spans="1:6" ht="15" hidden="1" customHeight="1" outlineLevel="1">
      <c r="B189" s="6"/>
      <c r="C189" s="7"/>
      <c r="D189" s="21"/>
      <c r="E189" s="61"/>
      <c r="F189" s="62"/>
    </row>
    <row r="190" spans="1:6" ht="15" hidden="1" customHeight="1" outlineLevel="1">
      <c r="B190" s="6"/>
      <c r="C190" s="7"/>
      <c r="D190" s="21"/>
      <c r="E190" s="61"/>
      <c r="F190" s="62"/>
    </row>
    <row r="191" spans="1:6" ht="15" hidden="1" customHeight="1" outlineLevel="1">
      <c r="B191" s="6"/>
      <c r="C191" s="7"/>
      <c r="D191" s="21"/>
      <c r="E191" s="61"/>
      <c r="F191" s="62"/>
    </row>
    <row r="192" spans="1:6" ht="15" hidden="1" customHeight="1" outlineLevel="1">
      <c r="B192" s="6"/>
      <c r="C192" s="7"/>
      <c r="D192" s="21"/>
      <c r="E192" s="61"/>
      <c r="F192" s="62"/>
    </row>
    <row r="193" spans="2:6" ht="15" hidden="1" customHeight="1" outlineLevel="1">
      <c r="B193" s="6"/>
      <c r="C193" s="7"/>
      <c r="D193" s="21"/>
      <c r="E193" s="61"/>
      <c r="F193" s="62"/>
    </row>
    <row r="194" spans="2:6" ht="15" hidden="1" customHeight="1" outlineLevel="1">
      <c r="B194" s="6"/>
      <c r="C194" s="7"/>
      <c r="D194" s="21"/>
      <c r="E194" s="61"/>
      <c r="F194" s="62"/>
    </row>
    <row r="195" spans="2:6" ht="15" hidden="1" customHeight="1" outlineLevel="1">
      <c r="B195" s="6"/>
      <c r="C195" s="7"/>
      <c r="D195" s="21"/>
      <c r="E195" s="61"/>
      <c r="F195" s="62"/>
    </row>
    <row r="196" spans="2:6" ht="15" hidden="1" customHeight="1" outlineLevel="1">
      <c r="B196" s="6"/>
      <c r="C196" s="7"/>
      <c r="D196" s="21"/>
      <c r="E196" s="61"/>
      <c r="F196" s="62"/>
    </row>
    <row r="197" spans="2:6" ht="15" hidden="1" customHeight="1" outlineLevel="1">
      <c r="B197" s="6"/>
      <c r="C197" s="7"/>
      <c r="D197" s="21"/>
      <c r="E197" s="61"/>
      <c r="F197" s="62"/>
    </row>
    <row r="198" spans="2:6" ht="15" hidden="1" customHeight="1" outlineLevel="1">
      <c r="B198" s="6"/>
      <c r="C198" s="7"/>
      <c r="D198" s="21"/>
      <c r="E198" s="61"/>
      <c r="F198" s="62"/>
    </row>
    <row r="199" spans="2:6" ht="15" hidden="1" customHeight="1" outlineLevel="1">
      <c r="B199" s="6"/>
      <c r="C199" s="7"/>
      <c r="D199" s="21"/>
      <c r="E199" s="61"/>
      <c r="F199" s="62"/>
    </row>
    <row r="200" spans="2:6" ht="15" hidden="1" customHeight="1" outlineLevel="1">
      <c r="B200" s="6"/>
      <c r="C200" s="7"/>
      <c r="D200" s="21"/>
      <c r="E200" s="61"/>
      <c r="F200" s="62"/>
    </row>
    <row r="201" spans="2:6" ht="15" hidden="1" customHeight="1" outlineLevel="1">
      <c r="B201" s="6"/>
      <c r="C201" s="7"/>
      <c r="D201" s="21"/>
      <c r="E201" s="61"/>
      <c r="F201" s="62"/>
    </row>
    <row r="202" spans="2:6" ht="15" hidden="1" customHeight="1" outlineLevel="1">
      <c r="B202" s="6"/>
      <c r="C202" s="7"/>
      <c r="D202" s="21"/>
      <c r="E202" s="61"/>
      <c r="F202" s="62"/>
    </row>
    <row r="203" spans="2:6" ht="15" hidden="1" customHeight="1" outlineLevel="1">
      <c r="B203" s="6"/>
      <c r="C203" s="7"/>
      <c r="D203" s="21"/>
      <c r="E203" s="61"/>
      <c r="F203" s="62"/>
    </row>
    <row r="204" spans="2:6" ht="15" hidden="1" customHeight="1" outlineLevel="1">
      <c r="B204" s="6"/>
      <c r="C204" s="7"/>
      <c r="D204" s="21"/>
      <c r="E204" s="61"/>
      <c r="F204" s="62"/>
    </row>
    <row r="205" spans="2:6" ht="15" hidden="1" customHeight="1" outlineLevel="1">
      <c r="B205" s="6"/>
      <c r="C205" s="7"/>
      <c r="D205" s="21"/>
      <c r="E205" s="61"/>
      <c r="F205" s="62"/>
    </row>
    <row r="206" spans="2:6" ht="15" hidden="1" customHeight="1" outlineLevel="1">
      <c r="B206" s="6"/>
      <c r="C206" s="7"/>
      <c r="D206" s="21"/>
      <c r="E206" s="61"/>
      <c r="F206" s="62"/>
    </row>
    <row r="207" spans="2:6" ht="15" hidden="1" customHeight="1" outlineLevel="1">
      <c r="B207" s="6"/>
      <c r="C207" s="7"/>
      <c r="D207" s="21"/>
      <c r="E207" s="61"/>
      <c r="F207" s="62"/>
    </row>
    <row r="208" spans="2:6" ht="15" hidden="1" customHeight="1" outlineLevel="1">
      <c r="B208" s="6"/>
      <c r="C208" s="7"/>
      <c r="D208" s="21"/>
      <c r="E208" s="61"/>
      <c r="F208" s="62"/>
    </row>
    <row r="209" spans="2:6" ht="15" hidden="1" customHeight="1" outlineLevel="1">
      <c r="B209" s="6"/>
      <c r="C209" s="7"/>
      <c r="D209" s="21"/>
      <c r="E209" s="61"/>
      <c r="F209" s="62"/>
    </row>
    <row r="210" spans="2:6" ht="15" hidden="1" customHeight="1" outlineLevel="1">
      <c r="B210" s="6"/>
      <c r="C210" s="7"/>
      <c r="D210" s="21"/>
      <c r="E210" s="61"/>
      <c r="F210" s="62"/>
    </row>
    <row r="211" spans="2:6" ht="15" hidden="1" customHeight="1" outlineLevel="1">
      <c r="B211" s="6"/>
      <c r="C211" s="7"/>
      <c r="D211" s="21"/>
      <c r="E211" s="61"/>
      <c r="F211" s="62"/>
    </row>
    <row r="212" spans="2:6" ht="15" hidden="1" customHeight="1" outlineLevel="1">
      <c r="B212" s="6"/>
      <c r="C212" s="7"/>
      <c r="D212" s="21"/>
      <c r="E212" s="61"/>
      <c r="F212" s="62"/>
    </row>
    <row r="213" spans="2:6" ht="15" hidden="1" customHeight="1" outlineLevel="1">
      <c r="B213" s="6"/>
      <c r="C213" s="7"/>
      <c r="D213" s="21"/>
      <c r="E213" s="61"/>
      <c r="F213" s="62"/>
    </row>
    <row r="214" spans="2:6" ht="15" hidden="1" customHeight="1" outlineLevel="1">
      <c r="B214" s="6"/>
      <c r="C214" s="7"/>
      <c r="D214" s="21"/>
      <c r="E214" s="61"/>
      <c r="F214" s="62"/>
    </row>
    <row r="215" spans="2:6" ht="15" hidden="1" customHeight="1" outlineLevel="1">
      <c r="B215" s="6"/>
      <c r="C215" s="7"/>
      <c r="D215" s="21"/>
      <c r="E215" s="61"/>
      <c r="F215" s="62"/>
    </row>
    <row r="216" spans="2:6" ht="15" hidden="1" customHeight="1" outlineLevel="1">
      <c r="B216" s="6"/>
      <c r="C216" s="7"/>
      <c r="D216" s="21"/>
      <c r="E216" s="61"/>
      <c r="F216" s="62"/>
    </row>
    <row r="217" spans="2:6" ht="15" hidden="1" customHeight="1" outlineLevel="1">
      <c r="B217" s="6"/>
      <c r="C217" s="7"/>
      <c r="D217" s="21"/>
      <c r="E217" s="61"/>
      <c r="F217" s="62"/>
    </row>
    <row r="218" spans="2:6" ht="15" hidden="1" customHeight="1" outlineLevel="1">
      <c r="B218" s="6"/>
      <c r="C218" s="7"/>
      <c r="D218" s="21"/>
      <c r="E218" s="61"/>
      <c r="F218" s="62"/>
    </row>
    <row r="219" spans="2:6" ht="15" hidden="1" customHeight="1" outlineLevel="1">
      <c r="B219" s="6"/>
      <c r="C219" s="7"/>
      <c r="D219" s="21"/>
      <c r="E219" s="61"/>
      <c r="F219" s="62"/>
    </row>
    <row r="220" spans="2:6" ht="15" hidden="1" customHeight="1" outlineLevel="1">
      <c r="B220" s="6"/>
      <c r="E220" s="61"/>
      <c r="F220" s="62"/>
    </row>
    <row r="221" spans="2:6" ht="15" hidden="1" customHeight="1" outlineLevel="1">
      <c r="B221" s="6"/>
      <c r="E221" s="61"/>
      <c r="F221" s="62"/>
    </row>
    <row r="222" spans="2:6" ht="13.5" hidden="1" customHeight="1" outlineLevel="1">
      <c r="B222" s="6"/>
      <c r="E222" s="61"/>
      <c r="F222" s="62"/>
    </row>
    <row r="223" spans="2:6" ht="15" hidden="1" customHeight="1" outlineLevel="1">
      <c r="B223" s="6"/>
      <c r="C223" s="7"/>
      <c r="D223" s="21"/>
      <c r="E223" s="61"/>
      <c r="F223" s="62"/>
    </row>
    <row r="224" spans="2:6" ht="15" hidden="1" customHeight="1" outlineLevel="1">
      <c r="B224" s="6"/>
      <c r="C224" s="7"/>
      <c r="D224" s="21"/>
      <c r="E224" s="61"/>
      <c r="F224" s="62"/>
    </row>
    <row r="225" spans="2:6" ht="15" hidden="1" customHeight="1" outlineLevel="1">
      <c r="B225" s="6"/>
      <c r="C225" s="7"/>
      <c r="D225" s="15"/>
      <c r="E225" s="61"/>
      <c r="F225" s="62"/>
    </row>
    <row r="226" spans="2:6" ht="15" hidden="1" customHeight="1" outlineLevel="1">
      <c r="B226" s="6"/>
      <c r="C226" s="7"/>
      <c r="D226" s="21"/>
      <c r="E226" s="61"/>
      <c r="F226" s="62"/>
    </row>
    <row r="227" spans="2:6" ht="15" hidden="1" customHeight="1" outlineLevel="1" thickBot="1">
      <c r="B227" s="47"/>
      <c r="C227" s="48"/>
      <c r="D227" s="63"/>
      <c r="E227" s="48"/>
      <c r="F227" s="50"/>
    </row>
    <row r="228" spans="2:6" ht="15" hidden="1" customHeight="1" outlineLevel="1">
      <c r="B228" s="7"/>
      <c r="C228" s="7" t="s">
        <v>429</v>
      </c>
      <c r="D228" s="7"/>
      <c r="E228" s="7"/>
      <c r="F228" s="7"/>
    </row>
    <row r="229" spans="2:6" ht="15" hidden="1" customHeight="1" outlineLevel="1">
      <c r="B229" s="736" t="s">
        <v>436</v>
      </c>
      <c r="C229" s="736"/>
      <c r="D229" s="736"/>
      <c r="E229" s="736"/>
      <c r="F229" s="736"/>
    </row>
    <row r="230" spans="2:6" hidden="1" outlineLevel="1">
      <c r="B230" s="64"/>
      <c r="C230" s="64"/>
      <c r="D230" s="56"/>
      <c r="E230" s="64"/>
      <c r="F230" s="64"/>
    </row>
    <row r="231" spans="2:6" collapsed="1">
      <c r="B231" s="64"/>
      <c r="C231" s="64"/>
      <c r="D231" s="56"/>
      <c r="E231" s="64"/>
      <c r="F231" s="64"/>
    </row>
    <row r="232" spans="2:6">
      <c r="B232" s="64"/>
      <c r="C232" s="64"/>
      <c r="D232" s="56"/>
      <c r="E232" s="64"/>
      <c r="F232" s="64"/>
    </row>
    <row r="233" spans="2:6">
      <c r="B233" s="64"/>
      <c r="C233" s="64"/>
      <c r="D233" s="56"/>
      <c r="E233" s="64"/>
      <c r="F233" s="64"/>
    </row>
    <row r="234" spans="2:6">
      <c r="B234" s="64"/>
      <c r="C234" s="64"/>
      <c r="D234" s="56"/>
      <c r="E234" s="64"/>
      <c r="F234" s="64"/>
    </row>
    <row r="235" spans="2:6">
      <c r="B235" s="64"/>
      <c r="C235" s="64"/>
      <c r="D235" s="56"/>
      <c r="E235" s="64"/>
      <c r="F235" s="64"/>
    </row>
    <row r="236" spans="2:6">
      <c r="B236" s="64"/>
      <c r="C236" s="64"/>
      <c r="D236" s="56"/>
      <c r="E236" s="64"/>
      <c r="F236" s="64"/>
    </row>
    <row r="237" spans="2:6">
      <c r="B237" s="64"/>
      <c r="C237" s="64"/>
      <c r="D237" s="56"/>
      <c r="E237" s="64"/>
      <c r="F237" s="64"/>
    </row>
    <row r="238" spans="2:6">
      <c r="B238" s="64"/>
      <c r="C238" s="64"/>
      <c r="D238" s="56"/>
      <c r="E238" s="64"/>
      <c r="F238" s="64"/>
    </row>
    <row r="239" spans="2:6">
      <c r="B239" s="64"/>
      <c r="C239" s="64"/>
      <c r="D239" s="56"/>
      <c r="E239" s="64"/>
      <c r="F239" s="64"/>
    </row>
    <row r="240" spans="2:6">
      <c r="B240" s="64"/>
      <c r="C240" s="64"/>
      <c r="D240" s="56"/>
      <c r="E240" s="64"/>
      <c r="F240" s="64"/>
    </row>
    <row r="241" spans="2:6">
      <c r="B241" s="64"/>
      <c r="C241" s="64"/>
      <c r="D241" s="56"/>
      <c r="E241" s="64"/>
      <c r="F241" s="64"/>
    </row>
    <row r="242" spans="2:6">
      <c r="B242" s="64"/>
      <c r="C242" s="64"/>
      <c r="D242" s="56"/>
      <c r="E242" s="64"/>
      <c r="F242" s="64"/>
    </row>
    <row r="243" spans="2:6">
      <c r="B243" s="64"/>
      <c r="C243" s="64"/>
      <c r="D243" s="56"/>
      <c r="E243" s="64"/>
      <c r="F243" s="64"/>
    </row>
    <row r="244" spans="2:6">
      <c r="B244" s="64"/>
      <c r="C244" s="64"/>
      <c r="D244" s="56"/>
      <c r="E244" s="64"/>
      <c r="F244" s="64"/>
    </row>
    <row r="245" spans="2:6">
      <c r="B245" s="64"/>
      <c r="C245" s="64"/>
      <c r="D245" s="56"/>
      <c r="E245" s="64"/>
      <c r="F245" s="64"/>
    </row>
    <row r="246" spans="2:6">
      <c r="B246" s="64"/>
      <c r="C246" s="64"/>
      <c r="D246" s="56"/>
      <c r="E246" s="64"/>
      <c r="F246" s="64"/>
    </row>
    <row r="247" spans="2:6">
      <c r="B247" s="64"/>
      <c r="C247" s="64"/>
      <c r="D247" s="56"/>
      <c r="E247" s="64"/>
      <c r="F247" s="64"/>
    </row>
    <row r="248" spans="2:6">
      <c r="B248" s="64"/>
      <c r="C248" s="64"/>
      <c r="D248" s="56"/>
      <c r="E248" s="64"/>
      <c r="F248" s="64"/>
    </row>
    <row r="249" spans="2:6">
      <c r="B249" s="64"/>
      <c r="C249" s="64"/>
      <c r="D249" s="56"/>
      <c r="E249" s="64"/>
      <c r="F249" s="64"/>
    </row>
    <row r="250" spans="2:6">
      <c r="B250" s="64"/>
      <c r="C250" s="64"/>
      <c r="D250" s="56"/>
      <c r="E250" s="64"/>
      <c r="F250" s="64"/>
    </row>
    <row r="251" spans="2:6">
      <c r="B251" s="64"/>
      <c r="C251" s="64"/>
      <c r="D251" s="56"/>
      <c r="E251" s="64"/>
      <c r="F251" s="64"/>
    </row>
    <row r="252" spans="2:6">
      <c r="B252" s="64"/>
      <c r="C252" s="64"/>
      <c r="D252" s="56"/>
      <c r="E252" s="64"/>
      <c r="F252" s="64"/>
    </row>
    <row r="253" spans="2:6">
      <c r="B253" s="64"/>
      <c r="C253" s="64"/>
      <c r="D253" s="56"/>
      <c r="E253" s="64"/>
      <c r="F253" s="64"/>
    </row>
    <row r="254" spans="2:6">
      <c r="B254" s="64"/>
      <c r="C254" s="64"/>
      <c r="D254" s="56"/>
      <c r="E254" s="64"/>
      <c r="F254" s="64"/>
    </row>
    <row r="255" spans="2:6">
      <c r="B255" s="64"/>
      <c r="C255" s="64"/>
      <c r="D255" s="56"/>
      <c r="E255" s="64"/>
      <c r="F255" s="64"/>
    </row>
    <row r="256" spans="2:6">
      <c r="B256" s="64"/>
      <c r="C256" s="64"/>
      <c r="D256" s="56"/>
      <c r="E256" s="64"/>
      <c r="F256" s="64"/>
    </row>
    <row r="257" spans="2:6">
      <c r="B257" s="64"/>
      <c r="C257" s="64"/>
      <c r="D257" s="56"/>
      <c r="E257" s="64"/>
      <c r="F257" s="64"/>
    </row>
    <row r="258" spans="2:6">
      <c r="B258" s="64"/>
      <c r="C258" s="64"/>
      <c r="D258" s="56"/>
      <c r="E258" s="64"/>
      <c r="F258" s="64"/>
    </row>
    <row r="259" spans="2:6">
      <c r="B259" s="64"/>
      <c r="C259" s="64"/>
      <c r="D259" s="56"/>
      <c r="E259" s="64"/>
      <c r="F259" s="64"/>
    </row>
    <row r="260" spans="2:6">
      <c r="B260" s="64"/>
      <c r="C260" s="64"/>
      <c r="D260" s="56"/>
      <c r="E260" s="64"/>
      <c r="F260" s="64"/>
    </row>
    <row r="261" spans="2:6">
      <c r="B261" s="64"/>
      <c r="C261" s="64"/>
      <c r="D261" s="56"/>
      <c r="E261" s="64"/>
      <c r="F261" s="64"/>
    </row>
    <row r="262" spans="2:6">
      <c r="B262" s="64"/>
      <c r="C262" s="64"/>
      <c r="D262" s="56"/>
      <c r="E262" s="64"/>
      <c r="F262" s="64"/>
    </row>
    <row r="263" spans="2:6">
      <c r="B263" s="64"/>
      <c r="C263" s="64"/>
      <c r="D263" s="56"/>
      <c r="E263" s="64"/>
      <c r="F263" s="64"/>
    </row>
    <row r="264" spans="2:6">
      <c r="B264" s="64"/>
      <c r="C264" s="64"/>
      <c r="D264" s="56"/>
      <c r="E264" s="64"/>
      <c r="F264" s="64"/>
    </row>
    <row r="265" spans="2:6">
      <c r="B265" s="64"/>
      <c r="C265" s="64"/>
      <c r="D265" s="56"/>
      <c r="E265" s="64"/>
      <c r="F265" s="64"/>
    </row>
    <row r="266" spans="2:6">
      <c r="B266" s="64"/>
      <c r="C266" s="64"/>
      <c r="D266" s="56"/>
      <c r="E266" s="64"/>
      <c r="F266" s="64"/>
    </row>
    <row r="267" spans="2:6">
      <c r="B267" s="64"/>
      <c r="C267" s="64"/>
      <c r="D267" s="56"/>
      <c r="E267" s="64"/>
      <c r="F267" s="64"/>
    </row>
    <row r="268" spans="2:6">
      <c r="B268" s="64"/>
      <c r="C268" s="64"/>
      <c r="D268" s="56"/>
      <c r="E268" s="64"/>
      <c r="F268" s="64"/>
    </row>
    <row r="269" spans="2:6">
      <c r="B269" s="64"/>
      <c r="C269" s="64"/>
      <c r="D269" s="56"/>
      <c r="E269" s="64"/>
      <c r="F269" s="64"/>
    </row>
    <row r="270" spans="2:6">
      <c r="B270" s="64"/>
      <c r="C270" s="64"/>
      <c r="D270" s="56"/>
      <c r="E270" s="64"/>
      <c r="F270" s="64"/>
    </row>
    <row r="271" spans="2:6">
      <c r="B271" s="64"/>
      <c r="C271" s="64"/>
      <c r="D271" s="56"/>
      <c r="E271" s="64"/>
      <c r="F271" s="64"/>
    </row>
    <row r="272" spans="2:6">
      <c r="B272" s="64"/>
      <c r="C272" s="64"/>
      <c r="D272" s="56"/>
      <c r="E272" s="64"/>
      <c r="F272" s="64"/>
    </row>
    <row r="273" spans="2:6">
      <c r="B273" s="64"/>
      <c r="C273" s="64"/>
      <c r="D273" s="56"/>
      <c r="E273" s="64"/>
      <c r="F273" s="64"/>
    </row>
    <row r="274" spans="2:6">
      <c r="B274" s="64"/>
      <c r="C274" s="64"/>
      <c r="D274" s="56"/>
      <c r="E274" s="64"/>
      <c r="F274" s="64"/>
    </row>
    <row r="275" spans="2:6">
      <c r="B275" s="64"/>
      <c r="C275" s="64"/>
      <c r="D275" s="56"/>
      <c r="E275" s="64"/>
      <c r="F275" s="64"/>
    </row>
    <row r="276" spans="2:6">
      <c r="B276" s="64"/>
      <c r="C276" s="64"/>
      <c r="D276" s="56"/>
      <c r="E276" s="64"/>
      <c r="F276" s="64"/>
    </row>
    <row r="277" spans="2:6">
      <c r="B277" s="64"/>
      <c r="C277" s="64"/>
      <c r="D277" s="56"/>
      <c r="E277" s="64"/>
      <c r="F277" s="64"/>
    </row>
    <row r="278" spans="2:6">
      <c r="B278" s="64"/>
      <c r="C278" s="64"/>
      <c r="D278" s="56"/>
      <c r="E278" s="64"/>
      <c r="F278" s="64"/>
    </row>
    <row r="279" spans="2:6">
      <c r="B279" s="64"/>
      <c r="C279" s="64"/>
      <c r="D279" s="56"/>
      <c r="E279" s="64"/>
      <c r="F279" s="64"/>
    </row>
    <row r="280" spans="2:6">
      <c r="B280" s="64"/>
      <c r="C280" s="64"/>
      <c r="D280" s="56"/>
      <c r="E280" s="64"/>
      <c r="F280" s="64"/>
    </row>
    <row r="281" spans="2:6">
      <c r="B281" s="64"/>
      <c r="C281" s="64"/>
      <c r="D281" s="56"/>
      <c r="E281" s="64"/>
      <c r="F281" s="64"/>
    </row>
    <row r="282" spans="2:6">
      <c r="B282" s="64"/>
      <c r="C282" s="64"/>
      <c r="D282" s="56"/>
      <c r="E282" s="64"/>
      <c r="F282" s="64"/>
    </row>
    <row r="283" spans="2:6">
      <c r="B283" s="64"/>
      <c r="C283" s="64"/>
      <c r="D283" s="56"/>
      <c r="E283" s="64"/>
      <c r="F283" s="64"/>
    </row>
    <row r="284" spans="2:6">
      <c r="B284" s="64"/>
      <c r="C284" s="64"/>
      <c r="D284" s="56"/>
      <c r="E284" s="64"/>
      <c r="F284" s="64"/>
    </row>
    <row r="285" spans="2:6">
      <c r="B285" s="64"/>
      <c r="C285" s="64"/>
      <c r="D285" s="56"/>
      <c r="E285" s="64"/>
      <c r="F285" s="64"/>
    </row>
    <row r="286" spans="2:6">
      <c r="B286" s="64"/>
      <c r="C286" s="64"/>
      <c r="D286" s="56"/>
      <c r="E286" s="64"/>
      <c r="F286" s="64"/>
    </row>
    <row r="287" spans="2:6">
      <c r="B287" s="64"/>
      <c r="C287" s="64"/>
      <c r="D287" s="56"/>
      <c r="E287" s="64"/>
      <c r="F287" s="64"/>
    </row>
    <row r="288" spans="2:6">
      <c r="B288" s="64"/>
      <c r="C288" s="64"/>
      <c r="D288" s="56"/>
      <c r="E288" s="64"/>
      <c r="F288" s="64"/>
    </row>
    <row r="289" spans="2:6">
      <c r="B289" s="64"/>
      <c r="C289" s="64"/>
      <c r="D289" s="56"/>
      <c r="E289" s="64"/>
      <c r="F289" s="64"/>
    </row>
    <row r="290" spans="2:6">
      <c r="B290" s="64"/>
      <c r="C290" s="64"/>
      <c r="D290" s="56"/>
      <c r="E290" s="64"/>
      <c r="F290" s="64"/>
    </row>
    <row r="291" spans="2:6">
      <c r="B291" s="64"/>
      <c r="C291" s="64"/>
      <c r="D291" s="56"/>
      <c r="E291" s="64"/>
      <c r="F291" s="64"/>
    </row>
    <row r="292" spans="2:6">
      <c r="B292" s="64"/>
      <c r="C292" s="64"/>
      <c r="D292" s="56"/>
      <c r="E292" s="64"/>
      <c r="F292" s="64"/>
    </row>
    <row r="293" spans="2:6">
      <c r="B293" s="64"/>
      <c r="C293" s="64"/>
      <c r="D293" s="56"/>
      <c r="E293" s="64"/>
      <c r="F293" s="64"/>
    </row>
    <row r="294" spans="2:6">
      <c r="B294" s="64"/>
      <c r="C294" s="64"/>
      <c r="D294" s="56"/>
      <c r="E294" s="64"/>
      <c r="F294" s="64"/>
    </row>
    <row r="295" spans="2:6">
      <c r="B295" s="64"/>
      <c r="C295" s="64"/>
      <c r="D295" s="56"/>
      <c r="E295" s="64"/>
      <c r="F295" s="64"/>
    </row>
    <row r="296" spans="2:6">
      <c r="B296" s="64"/>
      <c r="C296" s="64"/>
      <c r="D296" s="56"/>
      <c r="E296" s="64"/>
      <c r="F296" s="64"/>
    </row>
    <row r="297" spans="2:6">
      <c r="B297" s="64"/>
      <c r="C297" s="64"/>
      <c r="D297" s="56"/>
      <c r="E297" s="64"/>
      <c r="F297" s="64"/>
    </row>
    <row r="298" spans="2:6">
      <c r="B298" s="64"/>
      <c r="C298" s="64"/>
      <c r="D298" s="56"/>
      <c r="E298" s="64"/>
      <c r="F298" s="64"/>
    </row>
    <row r="299" spans="2:6">
      <c r="B299" s="64"/>
      <c r="C299" s="64"/>
      <c r="D299" s="56"/>
      <c r="E299" s="64"/>
      <c r="F299" s="64"/>
    </row>
    <row r="300" spans="2:6">
      <c r="B300" s="64"/>
      <c r="C300" s="64"/>
      <c r="D300" s="56"/>
      <c r="E300" s="64"/>
      <c r="F300" s="64"/>
    </row>
    <row r="301" spans="2:6">
      <c r="B301" s="64"/>
      <c r="C301" s="64"/>
      <c r="D301" s="56"/>
      <c r="E301" s="64"/>
      <c r="F301" s="64"/>
    </row>
    <row r="302" spans="2:6">
      <c r="B302" s="64"/>
      <c r="C302" s="64"/>
      <c r="D302" s="56"/>
      <c r="E302" s="64"/>
      <c r="F302" s="64"/>
    </row>
    <row r="303" spans="2:6">
      <c r="B303" s="64"/>
      <c r="C303" s="64"/>
      <c r="D303" s="56"/>
      <c r="E303" s="64"/>
      <c r="F303" s="64"/>
    </row>
    <row r="304" spans="2:6">
      <c r="B304" s="64"/>
      <c r="C304" s="64"/>
      <c r="D304" s="56"/>
      <c r="E304" s="64"/>
      <c r="F304" s="64"/>
    </row>
    <row r="305" spans="2:6">
      <c r="B305" s="64"/>
      <c r="C305" s="64"/>
      <c r="D305" s="56"/>
      <c r="E305" s="64"/>
      <c r="F305" s="64"/>
    </row>
    <row r="306" spans="2:6">
      <c r="B306" s="64"/>
      <c r="C306" s="64"/>
      <c r="D306" s="56"/>
      <c r="E306" s="64"/>
      <c r="F306" s="64"/>
    </row>
    <row r="307" spans="2:6">
      <c r="B307" s="64"/>
      <c r="C307" s="64"/>
      <c r="D307" s="56"/>
      <c r="E307" s="64"/>
      <c r="F307" s="64"/>
    </row>
    <row r="308" spans="2:6">
      <c r="B308" s="64"/>
      <c r="C308" s="64"/>
      <c r="D308" s="56"/>
      <c r="E308" s="64"/>
      <c r="F308" s="64"/>
    </row>
    <row r="309" spans="2:6">
      <c r="B309" s="64"/>
      <c r="C309" s="64"/>
      <c r="D309" s="56"/>
      <c r="E309" s="64"/>
      <c r="F309" s="64"/>
    </row>
    <row r="310" spans="2:6">
      <c r="B310" s="64"/>
      <c r="C310" s="64"/>
      <c r="D310" s="56"/>
      <c r="E310" s="64"/>
      <c r="F310" s="64"/>
    </row>
    <row r="311" spans="2:6">
      <c r="B311" s="64"/>
      <c r="C311" s="64"/>
      <c r="D311" s="56"/>
      <c r="E311" s="64"/>
      <c r="F311" s="64"/>
    </row>
    <row r="312" spans="2:6">
      <c r="B312" s="64"/>
      <c r="C312" s="64"/>
      <c r="D312" s="56"/>
      <c r="E312" s="64"/>
      <c r="F312" s="64"/>
    </row>
    <row r="313" spans="2:6">
      <c r="B313" s="64"/>
      <c r="C313" s="64"/>
      <c r="D313" s="56"/>
      <c r="E313" s="64"/>
      <c r="F313" s="64"/>
    </row>
    <row r="314" spans="2:6">
      <c r="B314" s="64"/>
      <c r="C314" s="64"/>
      <c r="D314" s="56"/>
      <c r="E314" s="64"/>
      <c r="F314" s="64"/>
    </row>
    <row r="315" spans="2:6">
      <c r="B315" s="64"/>
      <c r="C315" s="64"/>
      <c r="D315" s="56"/>
      <c r="E315" s="64"/>
      <c r="F315" s="64"/>
    </row>
    <row r="316" spans="2:6">
      <c r="B316" s="64"/>
      <c r="C316" s="64"/>
      <c r="D316" s="56"/>
      <c r="E316" s="64"/>
      <c r="F316" s="64"/>
    </row>
    <row r="317" spans="2:6">
      <c r="B317" s="64"/>
      <c r="C317" s="64"/>
      <c r="D317" s="56"/>
      <c r="E317" s="64"/>
      <c r="F317" s="64"/>
    </row>
    <row r="318" spans="2:6">
      <c r="B318" s="64"/>
      <c r="C318" s="64"/>
      <c r="D318" s="56"/>
      <c r="E318" s="64"/>
      <c r="F318" s="64"/>
    </row>
    <row r="319" spans="2:6">
      <c r="B319" s="64"/>
      <c r="C319" s="64"/>
      <c r="D319" s="56"/>
      <c r="E319" s="64"/>
      <c r="F319" s="64"/>
    </row>
    <row r="320" spans="2:6">
      <c r="B320" s="64"/>
      <c r="C320" s="64"/>
      <c r="D320" s="56"/>
      <c r="E320" s="64"/>
      <c r="F320" s="64"/>
    </row>
    <row r="321" spans="2:6">
      <c r="B321" s="64"/>
      <c r="C321" s="64"/>
      <c r="D321" s="56"/>
      <c r="E321" s="64"/>
      <c r="F321" s="64"/>
    </row>
    <row r="322" spans="2:6">
      <c r="B322" s="64"/>
      <c r="C322" s="64"/>
      <c r="D322" s="56"/>
      <c r="E322" s="64"/>
      <c r="F322" s="64"/>
    </row>
    <row r="323" spans="2:6">
      <c r="B323" s="64"/>
      <c r="C323" s="64"/>
      <c r="D323" s="56"/>
      <c r="E323" s="64"/>
      <c r="F323" s="64"/>
    </row>
    <row r="324" spans="2:6">
      <c r="B324" s="64"/>
      <c r="C324" s="64"/>
      <c r="D324" s="56"/>
      <c r="E324" s="64"/>
      <c r="F324" s="64"/>
    </row>
    <row r="325" spans="2:6">
      <c r="B325" s="64"/>
      <c r="C325" s="64"/>
      <c r="D325" s="56"/>
      <c r="E325" s="64"/>
      <c r="F325" s="64"/>
    </row>
    <row r="326" spans="2:6">
      <c r="B326" s="64"/>
      <c r="C326" s="64"/>
      <c r="D326" s="56"/>
      <c r="E326" s="64"/>
      <c r="F326" s="64"/>
    </row>
    <row r="327" spans="2:6">
      <c r="B327" s="64"/>
      <c r="C327" s="64"/>
      <c r="D327" s="56"/>
      <c r="E327" s="64"/>
      <c r="F327" s="64"/>
    </row>
    <row r="328" spans="2:6">
      <c r="B328" s="64"/>
      <c r="C328" s="64"/>
      <c r="D328" s="56"/>
      <c r="E328" s="64"/>
      <c r="F328" s="64"/>
    </row>
    <row r="329" spans="2:6">
      <c r="B329" s="64"/>
      <c r="C329" s="64"/>
      <c r="D329" s="56"/>
      <c r="E329" s="64"/>
      <c r="F329" s="64"/>
    </row>
    <row r="330" spans="2:6">
      <c r="B330" s="64"/>
      <c r="C330" s="64"/>
      <c r="D330" s="56"/>
      <c r="E330" s="64"/>
      <c r="F330" s="64"/>
    </row>
    <row r="331" spans="2:6">
      <c r="B331" s="64"/>
      <c r="C331" s="64"/>
      <c r="D331" s="56"/>
      <c r="E331" s="64"/>
      <c r="F331" s="64"/>
    </row>
    <row r="332" spans="2:6">
      <c r="B332" s="64"/>
      <c r="C332" s="64"/>
      <c r="D332" s="56"/>
      <c r="E332" s="64"/>
      <c r="F332" s="64"/>
    </row>
    <row r="333" spans="2:6">
      <c r="B333" s="64"/>
      <c r="C333" s="64"/>
      <c r="D333" s="56"/>
      <c r="E333" s="64"/>
      <c r="F333" s="64"/>
    </row>
    <row r="334" spans="2:6">
      <c r="B334" s="64"/>
      <c r="C334" s="64"/>
      <c r="D334" s="56"/>
      <c r="E334" s="64"/>
      <c r="F334" s="64"/>
    </row>
    <row r="335" spans="2:6">
      <c r="B335" s="64"/>
      <c r="C335" s="64"/>
      <c r="D335" s="56"/>
      <c r="E335" s="64"/>
      <c r="F335" s="64"/>
    </row>
    <row r="336" spans="2:6">
      <c r="B336" s="64"/>
      <c r="C336" s="64"/>
      <c r="D336" s="56"/>
      <c r="E336" s="64"/>
      <c r="F336" s="64"/>
    </row>
    <row r="337" spans="2:6">
      <c r="B337" s="64"/>
      <c r="C337" s="64"/>
      <c r="D337" s="56"/>
      <c r="E337" s="64"/>
      <c r="F337" s="64"/>
    </row>
    <row r="338" spans="2:6">
      <c r="B338" s="64"/>
      <c r="C338" s="64"/>
      <c r="D338" s="56"/>
      <c r="E338" s="64"/>
      <c r="F338" s="64"/>
    </row>
    <row r="339" spans="2:6">
      <c r="B339" s="64"/>
      <c r="C339" s="64"/>
      <c r="D339" s="56"/>
      <c r="E339" s="64"/>
      <c r="F339" s="64"/>
    </row>
    <row r="340" spans="2:6">
      <c r="B340" s="64"/>
      <c r="C340" s="64"/>
      <c r="D340" s="56"/>
      <c r="E340" s="64"/>
      <c r="F340" s="64"/>
    </row>
    <row r="341" spans="2:6">
      <c r="B341" s="64"/>
      <c r="C341" s="64"/>
      <c r="D341" s="56"/>
      <c r="E341" s="64"/>
      <c r="F341" s="64"/>
    </row>
    <row r="342" spans="2:6">
      <c r="B342" s="64"/>
      <c r="C342" s="64"/>
      <c r="D342" s="56"/>
      <c r="E342" s="64"/>
      <c r="F342" s="64"/>
    </row>
    <row r="343" spans="2:6">
      <c r="B343" s="64"/>
      <c r="C343" s="64"/>
      <c r="D343" s="56"/>
      <c r="E343" s="64"/>
      <c r="F343" s="64"/>
    </row>
    <row r="344" spans="2:6">
      <c r="B344" s="64"/>
      <c r="C344" s="64"/>
      <c r="D344" s="56"/>
      <c r="E344" s="64"/>
      <c r="F344" s="64"/>
    </row>
    <row r="345" spans="2:6">
      <c r="B345" s="64"/>
      <c r="C345" s="64"/>
      <c r="D345" s="56"/>
      <c r="E345" s="64"/>
      <c r="F345" s="64"/>
    </row>
    <row r="346" spans="2:6">
      <c r="B346" s="64"/>
      <c r="C346" s="64"/>
      <c r="D346" s="56"/>
      <c r="E346" s="64"/>
      <c r="F346" s="64"/>
    </row>
    <row r="347" spans="2:6">
      <c r="B347" s="64"/>
      <c r="C347" s="64"/>
      <c r="D347" s="56"/>
      <c r="E347" s="64"/>
      <c r="F347" s="64"/>
    </row>
    <row r="348" spans="2:6">
      <c r="B348" s="64"/>
      <c r="C348" s="64"/>
      <c r="D348" s="56"/>
      <c r="E348" s="64"/>
      <c r="F348" s="64"/>
    </row>
    <row r="349" spans="2:6">
      <c r="B349" s="64"/>
      <c r="C349" s="64"/>
      <c r="D349" s="56"/>
      <c r="E349" s="64"/>
      <c r="F349" s="64"/>
    </row>
    <row r="350" spans="2:6">
      <c r="B350" s="64"/>
      <c r="C350" s="64"/>
      <c r="D350" s="56"/>
      <c r="E350" s="64"/>
      <c r="F350" s="64"/>
    </row>
    <row r="351" spans="2:6">
      <c r="B351" s="64"/>
      <c r="C351" s="64"/>
      <c r="D351" s="56"/>
      <c r="E351" s="64"/>
      <c r="F351" s="64"/>
    </row>
    <row r="352" spans="2:6">
      <c r="B352" s="64"/>
      <c r="C352" s="64"/>
      <c r="D352" s="56"/>
      <c r="E352" s="64"/>
      <c r="F352" s="64"/>
    </row>
    <row r="353" spans="2:6">
      <c r="B353" s="64"/>
      <c r="C353" s="64"/>
      <c r="D353" s="56"/>
      <c r="E353" s="64"/>
      <c r="F353" s="64"/>
    </row>
    <row r="354" spans="2:6">
      <c r="B354" s="64"/>
      <c r="C354" s="64"/>
      <c r="D354" s="56"/>
      <c r="E354" s="64"/>
      <c r="F354" s="64"/>
    </row>
    <row r="355" spans="2:6">
      <c r="B355" s="64"/>
      <c r="C355" s="64"/>
      <c r="D355" s="56"/>
      <c r="E355" s="64"/>
      <c r="F355" s="64"/>
    </row>
    <row r="356" spans="2:6">
      <c r="B356" s="64"/>
      <c r="C356" s="64"/>
      <c r="D356" s="56"/>
      <c r="E356" s="64"/>
      <c r="F356" s="64"/>
    </row>
    <row r="357" spans="2:6">
      <c r="B357" s="64"/>
      <c r="C357" s="64"/>
      <c r="D357" s="56"/>
      <c r="E357" s="64"/>
      <c r="F357" s="64"/>
    </row>
    <row r="358" spans="2:6">
      <c r="B358" s="64"/>
      <c r="C358" s="64"/>
      <c r="D358" s="56"/>
      <c r="E358" s="64"/>
      <c r="F358" s="64"/>
    </row>
    <row r="359" spans="2:6">
      <c r="B359" s="64"/>
      <c r="C359" s="64"/>
      <c r="D359" s="56"/>
      <c r="E359" s="64"/>
      <c r="F359" s="64"/>
    </row>
    <row r="360" spans="2:6">
      <c r="B360" s="64"/>
      <c r="C360" s="64"/>
      <c r="D360" s="56"/>
      <c r="E360" s="64"/>
      <c r="F360" s="64"/>
    </row>
    <row r="361" spans="2:6">
      <c r="B361" s="64"/>
      <c r="C361" s="64"/>
      <c r="D361" s="56"/>
      <c r="E361" s="64"/>
      <c r="F361" s="64"/>
    </row>
    <row r="362" spans="2:6">
      <c r="B362" s="64"/>
      <c r="C362" s="64"/>
      <c r="D362" s="56"/>
      <c r="E362" s="64"/>
      <c r="F362" s="64"/>
    </row>
    <row r="363" spans="2:6">
      <c r="B363" s="64"/>
      <c r="C363" s="64"/>
      <c r="D363" s="56"/>
      <c r="E363" s="64"/>
      <c r="F363" s="64"/>
    </row>
    <row r="364" spans="2:6">
      <c r="B364" s="64"/>
      <c r="C364" s="64"/>
      <c r="D364" s="56"/>
      <c r="E364" s="64"/>
      <c r="F364" s="64"/>
    </row>
    <row r="365" spans="2:6">
      <c r="B365" s="64"/>
      <c r="C365" s="64"/>
      <c r="D365" s="56"/>
      <c r="E365" s="64"/>
      <c r="F365" s="64"/>
    </row>
    <row r="366" spans="2:6">
      <c r="B366" s="64"/>
      <c r="C366" s="64"/>
      <c r="D366" s="56"/>
      <c r="E366" s="64"/>
      <c r="F366" s="64"/>
    </row>
    <row r="367" spans="2:6">
      <c r="B367" s="64"/>
      <c r="C367" s="64"/>
      <c r="D367" s="56"/>
      <c r="E367" s="64"/>
      <c r="F367" s="64"/>
    </row>
    <row r="368" spans="2:6">
      <c r="B368" s="64"/>
      <c r="C368" s="64"/>
      <c r="D368" s="56"/>
      <c r="E368" s="64"/>
      <c r="F368" s="64"/>
    </row>
    <row r="369" spans="2:6">
      <c r="B369" s="64"/>
      <c r="C369" s="64"/>
      <c r="D369" s="56"/>
      <c r="E369" s="64"/>
      <c r="F369" s="64"/>
    </row>
    <row r="370" spans="2:6">
      <c r="B370" s="64"/>
      <c r="C370" s="64"/>
      <c r="D370" s="56"/>
      <c r="E370" s="64"/>
      <c r="F370" s="64"/>
    </row>
    <row r="371" spans="2:6">
      <c r="B371" s="64"/>
      <c r="C371" s="64"/>
      <c r="D371" s="56"/>
      <c r="E371" s="64"/>
      <c r="F371" s="64"/>
    </row>
    <row r="372" spans="2:6">
      <c r="B372" s="64"/>
      <c r="C372" s="64"/>
      <c r="D372" s="56"/>
      <c r="E372" s="64"/>
      <c r="F372" s="64"/>
    </row>
    <row r="373" spans="2:6">
      <c r="B373" s="64"/>
      <c r="C373" s="64"/>
      <c r="D373" s="56"/>
      <c r="E373" s="64"/>
      <c r="F373" s="64"/>
    </row>
    <row r="374" spans="2:6">
      <c r="B374" s="64"/>
      <c r="C374" s="64"/>
      <c r="D374" s="56"/>
      <c r="E374" s="64"/>
      <c r="F374" s="64"/>
    </row>
    <row r="375" spans="2:6">
      <c r="B375" s="64"/>
      <c r="C375" s="64"/>
      <c r="D375" s="56"/>
      <c r="E375" s="64"/>
      <c r="F375" s="64"/>
    </row>
    <row r="376" spans="2:6">
      <c r="B376" s="64"/>
      <c r="C376" s="64"/>
      <c r="D376" s="56"/>
      <c r="E376" s="64"/>
      <c r="F376" s="64"/>
    </row>
    <row r="377" spans="2:6">
      <c r="B377" s="64"/>
      <c r="C377" s="64"/>
      <c r="D377" s="56"/>
      <c r="E377" s="64"/>
      <c r="F377" s="64"/>
    </row>
    <row r="378" spans="2:6">
      <c r="B378" s="64"/>
      <c r="C378" s="64"/>
      <c r="D378" s="56"/>
      <c r="E378" s="64"/>
      <c r="F378" s="64"/>
    </row>
    <row r="379" spans="2:6">
      <c r="B379" s="64"/>
      <c r="C379" s="64"/>
      <c r="D379" s="56"/>
      <c r="E379" s="64"/>
      <c r="F379" s="64"/>
    </row>
    <row r="380" spans="2:6">
      <c r="B380" s="64"/>
      <c r="C380" s="64"/>
      <c r="D380" s="56"/>
      <c r="E380" s="64"/>
      <c r="F380" s="64"/>
    </row>
    <row r="381" spans="2:6">
      <c r="B381" s="64"/>
      <c r="C381" s="64"/>
      <c r="D381" s="56"/>
      <c r="E381" s="64"/>
      <c r="F381" s="64"/>
    </row>
    <row r="382" spans="2:6">
      <c r="B382" s="64"/>
      <c r="C382" s="64"/>
      <c r="D382" s="56"/>
      <c r="E382" s="64"/>
      <c r="F382" s="64"/>
    </row>
    <row r="383" spans="2:6">
      <c r="B383" s="64"/>
      <c r="C383" s="64"/>
      <c r="D383" s="56"/>
      <c r="E383" s="64"/>
      <c r="F383" s="64"/>
    </row>
    <row r="384" spans="2:6">
      <c r="B384" s="64"/>
      <c r="C384" s="64"/>
      <c r="D384" s="56"/>
      <c r="E384" s="64"/>
      <c r="F384" s="64"/>
    </row>
    <row r="385" spans="2:6">
      <c r="B385" s="64"/>
      <c r="C385" s="64"/>
      <c r="D385" s="56"/>
      <c r="E385" s="64"/>
      <c r="F385" s="64"/>
    </row>
    <row r="386" spans="2:6">
      <c r="B386" s="64"/>
      <c r="C386" s="64"/>
      <c r="D386" s="56"/>
      <c r="E386" s="64"/>
      <c r="F386" s="64"/>
    </row>
    <row r="387" spans="2:6">
      <c r="B387" s="64"/>
      <c r="C387" s="64"/>
      <c r="D387" s="56"/>
      <c r="E387" s="64"/>
      <c r="F387" s="64"/>
    </row>
    <row r="388" spans="2:6">
      <c r="B388" s="64"/>
      <c r="C388" s="64"/>
      <c r="D388" s="56"/>
      <c r="E388" s="64"/>
      <c r="F388" s="64"/>
    </row>
    <row r="389" spans="2:6">
      <c r="B389" s="64"/>
      <c r="C389" s="64"/>
      <c r="D389" s="56"/>
      <c r="E389" s="64"/>
      <c r="F389" s="64"/>
    </row>
    <row r="390" spans="2:6">
      <c r="B390" s="64"/>
      <c r="C390" s="64"/>
      <c r="D390" s="56"/>
      <c r="E390" s="64"/>
      <c r="F390" s="64"/>
    </row>
    <row r="391" spans="2:6">
      <c r="B391" s="64"/>
      <c r="C391" s="64"/>
      <c r="D391" s="56"/>
      <c r="E391" s="64"/>
      <c r="F391" s="64"/>
    </row>
    <row r="392" spans="2:6">
      <c r="B392" s="64"/>
      <c r="C392" s="64"/>
      <c r="D392" s="56"/>
      <c r="E392" s="64"/>
      <c r="F392" s="64"/>
    </row>
    <row r="393" spans="2:6">
      <c r="B393" s="64"/>
      <c r="C393" s="64"/>
      <c r="D393" s="56"/>
      <c r="E393" s="64"/>
      <c r="F393" s="64"/>
    </row>
    <row r="394" spans="2:6">
      <c r="B394" s="64"/>
      <c r="C394" s="64"/>
      <c r="D394" s="56"/>
      <c r="E394" s="64"/>
      <c r="F394" s="64"/>
    </row>
    <row r="395" spans="2:6">
      <c r="B395" s="64"/>
      <c r="C395" s="64"/>
      <c r="D395" s="56"/>
      <c r="E395" s="64"/>
      <c r="F395" s="64"/>
    </row>
    <row r="396" spans="2:6">
      <c r="B396" s="64"/>
      <c r="C396" s="64"/>
      <c r="D396" s="56"/>
      <c r="E396" s="64"/>
      <c r="F396" s="64"/>
    </row>
    <row r="397" spans="2:6">
      <c r="B397" s="64"/>
      <c r="C397" s="64"/>
      <c r="D397" s="56"/>
      <c r="E397" s="64"/>
      <c r="F397" s="64"/>
    </row>
    <row r="398" spans="2:6">
      <c r="B398" s="64"/>
      <c r="C398" s="64"/>
      <c r="D398" s="56"/>
      <c r="E398" s="64"/>
      <c r="F398" s="64"/>
    </row>
    <row r="399" spans="2:6">
      <c r="B399" s="64"/>
      <c r="C399" s="64"/>
      <c r="D399" s="56"/>
      <c r="E399" s="64"/>
      <c r="F399" s="64"/>
    </row>
    <row r="400" spans="2:6">
      <c r="B400" s="64"/>
      <c r="C400" s="64"/>
      <c r="D400" s="56"/>
      <c r="E400" s="64"/>
      <c r="F400" s="64"/>
    </row>
    <row r="401" spans="2:6">
      <c r="B401" s="64"/>
      <c r="C401" s="64"/>
      <c r="D401" s="56"/>
      <c r="E401" s="64"/>
      <c r="F401" s="64"/>
    </row>
    <row r="402" spans="2:6">
      <c r="B402" s="64"/>
      <c r="C402" s="64"/>
      <c r="D402" s="56"/>
      <c r="E402" s="64"/>
      <c r="F402" s="64"/>
    </row>
    <row r="403" spans="2:6">
      <c r="B403" s="64"/>
      <c r="C403" s="64"/>
      <c r="D403" s="56"/>
      <c r="E403" s="64"/>
      <c r="F403" s="64"/>
    </row>
    <row r="404" spans="2:6">
      <c r="B404" s="64"/>
      <c r="C404" s="64"/>
      <c r="D404" s="56"/>
      <c r="E404" s="64"/>
      <c r="F404" s="64"/>
    </row>
    <row r="405" spans="2:6">
      <c r="B405" s="64"/>
      <c r="C405" s="64"/>
      <c r="D405" s="56"/>
      <c r="E405" s="64"/>
      <c r="F405" s="64"/>
    </row>
    <row r="406" spans="2:6">
      <c r="B406" s="64"/>
      <c r="C406" s="64"/>
      <c r="D406" s="56"/>
      <c r="E406" s="64"/>
      <c r="F406" s="64"/>
    </row>
    <row r="407" spans="2:6">
      <c r="B407" s="64"/>
      <c r="C407" s="64"/>
      <c r="D407" s="56"/>
      <c r="E407" s="64"/>
      <c r="F407" s="64"/>
    </row>
    <row r="408" spans="2:6">
      <c r="B408" s="64"/>
      <c r="C408" s="64"/>
      <c r="D408" s="56"/>
      <c r="E408" s="64"/>
      <c r="F408" s="64"/>
    </row>
    <row r="409" spans="2:6">
      <c r="B409" s="64"/>
      <c r="C409" s="64"/>
      <c r="D409" s="56"/>
      <c r="E409" s="64"/>
      <c r="F409" s="64"/>
    </row>
    <row r="410" spans="2:6">
      <c r="B410" s="64"/>
      <c r="C410" s="64"/>
      <c r="D410" s="56"/>
      <c r="E410" s="64"/>
      <c r="F410" s="64"/>
    </row>
    <row r="411" spans="2:6">
      <c r="B411" s="64"/>
      <c r="C411" s="64"/>
      <c r="D411" s="56"/>
      <c r="E411" s="64"/>
      <c r="F411" s="64"/>
    </row>
    <row r="412" spans="2:6">
      <c r="B412" s="64"/>
      <c r="C412" s="64"/>
      <c r="D412" s="56"/>
      <c r="E412" s="64"/>
      <c r="F412" s="64"/>
    </row>
    <row r="413" spans="2:6">
      <c r="B413" s="64"/>
      <c r="C413" s="64"/>
      <c r="D413" s="56"/>
      <c r="E413" s="64"/>
      <c r="F413" s="64"/>
    </row>
    <row r="414" spans="2:6">
      <c r="B414" s="64"/>
      <c r="C414" s="64"/>
      <c r="D414" s="56"/>
      <c r="E414" s="64"/>
      <c r="F414" s="64"/>
    </row>
    <row r="415" spans="2:6">
      <c r="B415" s="64"/>
      <c r="C415" s="64"/>
      <c r="D415" s="56"/>
      <c r="E415" s="64"/>
      <c r="F415" s="64"/>
    </row>
    <row r="416" spans="2:6">
      <c r="B416" s="64"/>
      <c r="C416" s="64"/>
      <c r="D416" s="56"/>
      <c r="E416" s="64"/>
      <c r="F416" s="64"/>
    </row>
    <row r="417" spans="2:6">
      <c r="B417" s="64"/>
      <c r="C417" s="64"/>
      <c r="D417" s="56"/>
      <c r="E417" s="64"/>
      <c r="F417" s="64"/>
    </row>
    <row r="418" spans="2:6">
      <c r="B418" s="64"/>
      <c r="C418" s="64"/>
      <c r="D418" s="56"/>
      <c r="E418" s="64"/>
      <c r="F418" s="64"/>
    </row>
    <row r="419" spans="2:6">
      <c r="B419" s="64"/>
      <c r="C419" s="64"/>
      <c r="D419" s="56"/>
      <c r="E419" s="64"/>
      <c r="F419" s="64"/>
    </row>
    <row r="420" spans="2:6">
      <c r="B420" s="64"/>
      <c r="C420" s="64"/>
      <c r="D420" s="56"/>
      <c r="E420" s="64"/>
      <c r="F420" s="64"/>
    </row>
    <row r="421" spans="2:6">
      <c r="B421" s="64"/>
      <c r="C421" s="64"/>
      <c r="D421" s="56"/>
      <c r="E421" s="64"/>
      <c r="F421" s="64"/>
    </row>
    <row r="422" spans="2:6">
      <c r="B422" s="64"/>
      <c r="C422" s="64"/>
      <c r="D422" s="56"/>
      <c r="E422" s="64"/>
      <c r="F422" s="64"/>
    </row>
    <row r="423" spans="2:6">
      <c r="B423" s="64"/>
      <c r="C423" s="64"/>
      <c r="D423" s="56"/>
      <c r="E423" s="64"/>
      <c r="F423" s="64"/>
    </row>
    <row r="424" spans="2:6">
      <c r="B424" s="64"/>
      <c r="C424" s="64"/>
      <c r="D424" s="56"/>
      <c r="E424" s="64"/>
      <c r="F424" s="64"/>
    </row>
    <row r="425" spans="2:6">
      <c r="B425" s="64"/>
      <c r="C425" s="64"/>
      <c r="D425" s="56"/>
      <c r="E425" s="64"/>
      <c r="F425" s="64"/>
    </row>
    <row r="426" spans="2:6">
      <c r="B426" s="64"/>
      <c r="C426" s="64"/>
      <c r="D426" s="56"/>
      <c r="E426" s="64"/>
      <c r="F426" s="64"/>
    </row>
    <row r="427" spans="2:6">
      <c r="B427" s="64"/>
      <c r="C427" s="64"/>
      <c r="D427" s="56"/>
      <c r="E427" s="64"/>
      <c r="F427" s="64"/>
    </row>
    <row r="428" spans="2:6">
      <c r="B428" s="64"/>
      <c r="C428" s="64"/>
      <c r="D428" s="56"/>
      <c r="E428" s="64"/>
      <c r="F428" s="64"/>
    </row>
    <row r="429" spans="2:6">
      <c r="B429" s="64"/>
      <c r="C429" s="64"/>
      <c r="D429" s="56"/>
      <c r="E429" s="64"/>
      <c r="F429" s="64"/>
    </row>
    <row r="430" spans="2:6">
      <c r="B430" s="64"/>
      <c r="C430" s="64"/>
      <c r="D430" s="56"/>
      <c r="E430" s="64"/>
      <c r="F430" s="64"/>
    </row>
    <row r="431" spans="2:6">
      <c r="B431" s="64"/>
      <c r="C431" s="64"/>
      <c r="D431" s="56"/>
      <c r="E431" s="64"/>
      <c r="F431" s="64"/>
    </row>
    <row r="432" spans="2:6">
      <c r="B432" s="64"/>
      <c r="C432" s="64"/>
      <c r="D432" s="56"/>
      <c r="E432" s="64"/>
      <c r="F432" s="64"/>
    </row>
    <row r="433" spans="2:6">
      <c r="B433" s="64"/>
      <c r="C433" s="64"/>
      <c r="D433" s="56"/>
      <c r="E433" s="64"/>
      <c r="F433" s="64"/>
    </row>
    <row r="434" spans="2:6">
      <c r="B434" s="64"/>
      <c r="C434" s="64"/>
      <c r="D434" s="56"/>
      <c r="E434" s="64"/>
      <c r="F434" s="64"/>
    </row>
    <row r="435" spans="2:6">
      <c r="B435" s="64"/>
      <c r="C435" s="64"/>
      <c r="D435" s="56"/>
      <c r="E435" s="64"/>
      <c r="F435" s="64"/>
    </row>
    <row r="436" spans="2:6">
      <c r="B436" s="64"/>
      <c r="C436" s="64"/>
      <c r="D436" s="56"/>
      <c r="E436" s="64"/>
      <c r="F436" s="64"/>
    </row>
    <row r="437" spans="2:6">
      <c r="B437" s="64"/>
      <c r="C437" s="64"/>
      <c r="D437" s="56"/>
      <c r="E437" s="64"/>
      <c r="F437" s="64"/>
    </row>
    <row r="438" spans="2:6">
      <c r="B438" s="64"/>
      <c r="C438" s="64"/>
      <c r="D438" s="56"/>
      <c r="E438" s="64"/>
      <c r="F438" s="64"/>
    </row>
    <row r="439" spans="2:6">
      <c r="B439" s="64"/>
      <c r="C439" s="64"/>
      <c r="D439" s="56"/>
      <c r="E439" s="64"/>
      <c r="F439" s="64"/>
    </row>
    <row r="440" spans="2:6">
      <c r="B440" s="64"/>
      <c r="C440" s="64"/>
      <c r="D440" s="56"/>
      <c r="E440" s="64"/>
      <c r="F440" s="64"/>
    </row>
    <row r="441" spans="2:6">
      <c r="B441" s="64"/>
      <c r="C441" s="64"/>
      <c r="D441" s="56"/>
      <c r="E441" s="64"/>
      <c r="F441" s="64"/>
    </row>
    <row r="442" spans="2:6">
      <c r="B442" s="64"/>
      <c r="C442" s="64"/>
      <c r="D442" s="56"/>
      <c r="E442" s="64"/>
      <c r="F442" s="64"/>
    </row>
    <row r="443" spans="2:6">
      <c r="B443" s="64"/>
      <c r="C443" s="64"/>
      <c r="D443" s="56"/>
      <c r="E443" s="64"/>
      <c r="F443" s="64"/>
    </row>
    <row r="444" spans="2:6">
      <c r="B444" s="64"/>
      <c r="C444" s="64"/>
      <c r="D444" s="56"/>
      <c r="E444" s="64"/>
      <c r="F444" s="64"/>
    </row>
    <row r="445" spans="2:6">
      <c r="B445" s="64"/>
      <c r="C445" s="64"/>
      <c r="D445" s="56"/>
      <c r="E445" s="64"/>
      <c r="F445" s="64"/>
    </row>
    <row r="446" spans="2:6">
      <c r="B446" s="64"/>
      <c r="C446" s="64"/>
      <c r="D446" s="56"/>
      <c r="E446" s="64"/>
      <c r="F446" s="64"/>
    </row>
    <row r="447" spans="2:6">
      <c r="B447" s="64"/>
      <c r="C447" s="64"/>
      <c r="D447" s="56"/>
      <c r="E447" s="64"/>
      <c r="F447" s="64"/>
    </row>
    <row r="448" spans="2:6">
      <c r="B448" s="64"/>
      <c r="C448" s="64"/>
      <c r="D448" s="56"/>
      <c r="E448" s="64"/>
      <c r="F448" s="64"/>
    </row>
    <row r="449" spans="2:6">
      <c r="B449" s="64"/>
      <c r="C449" s="64"/>
      <c r="D449" s="56"/>
      <c r="E449" s="64"/>
      <c r="F449" s="64"/>
    </row>
    <row r="450" spans="2:6">
      <c r="B450" s="64"/>
      <c r="C450" s="64"/>
      <c r="D450" s="56"/>
      <c r="E450" s="64"/>
      <c r="F450" s="64"/>
    </row>
    <row r="451" spans="2:6">
      <c r="B451" s="64"/>
      <c r="C451" s="64"/>
      <c r="D451" s="56"/>
      <c r="E451" s="64"/>
      <c r="F451" s="64"/>
    </row>
    <row r="452" spans="2:6">
      <c r="B452" s="64"/>
      <c r="C452" s="64"/>
      <c r="D452" s="56"/>
      <c r="E452" s="64"/>
      <c r="F452" s="64"/>
    </row>
    <row r="453" spans="2:6">
      <c r="B453" s="64"/>
      <c r="C453" s="64"/>
      <c r="D453" s="56"/>
      <c r="E453" s="64"/>
      <c r="F453" s="64"/>
    </row>
    <row r="454" spans="2:6">
      <c r="B454" s="64"/>
      <c r="C454" s="64"/>
      <c r="D454" s="56"/>
      <c r="E454" s="64"/>
      <c r="F454" s="64"/>
    </row>
    <row r="455" spans="2:6">
      <c r="B455" s="64"/>
      <c r="C455" s="64"/>
      <c r="D455" s="56"/>
      <c r="E455" s="64"/>
      <c r="F455" s="64"/>
    </row>
    <row r="456" spans="2:6">
      <c r="B456" s="64"/>
      <c r="C456" s="64"/>
      <c r="D456" s="56"/>
      <c r="E456" s="64"/>
      <c r="F456" s="64"/>
    </row>
    <row r="457" spans="2:6">
      <c r="B457" s="64"/>
      <c r="C457" s="64"/>
      <c r="D457" s="56"/>
      <c r="E457" s="64"/>
      <c r="F457" s="64"/>
    </row>
    <row r="458" spans="2:6">
      <c r="B458" s="64"/>
      <c r="C458" s="64"/>
      <c r="D458" s="56"/>
      <c r="E458" s="64"/>
      <c r="F458" s="64"/>
    </row>
    <row r="459" spans="2:6">
      <c r="B459" s="64"/>
      <c r="C459" s="64"/>
      <c r="D459" s="56"/>
      <c r="E459" s="64"/>
      <c r="F459" s="64"/>
    </row>
    <row r="460" spans="2:6">
      <c r="B460" s="64"/>
      <c r="C460" s="64"/>
      <c r="D460" s="56"/>
      <c r="E460" s="64"/>
      <c r="F460" s="64"/>
    </row>
    <row r="461" spans="2:6">
      <c r="B461" s="64"/>
      <c r="C461" s="64"/>
      <c r="D461" s="56"/>
      <c r="E461" s="64"/>
      <c r="F461" s="64"/>
    </row>
    <row r="462" spans="2:6">
      <c r="B462" s="64"/>
      <c r="C462" s="64"/>
      <c r="D462" s="56"/>
      <c r="E462" s="64"/>
      <c r="F462" s="64"/>
    </row>
    <row r="463" spans="2:6">
      <c r="B463" s="64"/>
      <c r="C463" s="64"/>
      <c r="D463" s="56"/>
      <c r="E463" s="64"/>
      <c r="F463" s="64"/>
    </row>
    <row r="464" spans="2:6">
      <c r="B464" s="64"/>
      <c r="C464" s="64"/>
      <c r="D464" s="56"/>
      <c r="E464" s="64"/>
      <c r="F464" s="64"/>
    </row>
    <row r="465" spans="2:6">
      <c r="B465" s="64"/>
      <c r="C465" s="64"/>
      <c r="D465" s="56"/>
      <c r="E465" s="64"/>
      <c r="F465" s="64"/>
    </row>
    <row r="466" spans="2:6">
      <c r="B466" s="64"/>
      <c r="C466" s="64"/>
      <c r="D466" s="56"/>
      <c r="E466" s="64"/>
      <c r="F466" s="64"/>
    </row>
    <row r="467" spans="2:6">
      <c r="B467" s="64"/>
      <c r="C467" s="64"/>
      <c r="D467" s="56"/>
      <c r="E467" s="64"/>
      <c r="F467" s="64"/>
    </row>
    <row r="468" spans="2:6">
      <c r="B468" s="64"/>
      <c r="C468" s="64"/>
      <c r="D468" s="56"/>
      <c r="E468" s="64"/>
      <c r="F468" s="64"/>
    </row>
    <row r="469" spans="2:6">
      <c r="B469" s="64"/>
      <c r="C469" s="64"/>
      <c r="D469" s="56"/>
      <c r="E469" s="64"/>
      <c r="F469" s="64"/>
    </row>
    <row r="470" spans="2:6">
      <c r="B470" s="64"/>
      <c r="C470" s="64"/>
      <c r="D470" s="56"/>
      <c r="E470" s="64"/>
      <c r="F470" s="64"/>
    </row>
    <row r="471" spans="2:6">
      <c r="B471" s="64"/>
      <c r="C471" s="64"/>
      <c r="D471" s="56"/>
      <c r="E471" s="64"/>
      <c r="F471" s="64"/>
    </row>
    <row r="472" spans="2:6">
      <c r="B472" s="64"/>
      <c r="C472" s="64"/>
      <c r="D472" s="56"/>
      <c r="E472" s="64"/>
      <c r="F472" s="64"/>
    </row>
    <row r="473" spans="2:6">
      <c r="B473" s="64"/>
      <c r="C473" s="64"/>
      <c r="D473" s="56"/>
      <c r="E473" s="64"/>
      <c r="F473" s="64"/>
    </row>
    <row r="474" spans="2:6">
      <c r="B474" s="64"/>
      <c r="C474" s="64"/>
      <c r="D474" s="56"/>
      <c r="E474" s="64"/>
      <c r="F474" s="64"/>
    </row>
    <row r="475" spans="2:6">
      <c r="B475" s="64"/>
      <c r="C475" s="64"/>
      <c r="D475" s="56"/>
      <c r="E475" s="64"/>
      <c r="F475" s="64"/>
    </row>
    <row r="476" spans="2:6">
      <c r="B476" s="64"/>
      <c r="C476" s="64"/>
      <c r="D476" s="56"/>
      <c r="E476" s="64"/>
      <c r="F476" s="64"/>
    </row>
    <row r="477" spans="2:6">
      <c r="B477" s="64"/>
      <c r="C477" s="64"/>
      <c r="D477" s="56"/>
      <c r="E477" s="64"/>
      <c r="F477" s="64"/>
    </row>
    <row r="478" spans="2:6">
      <c r="B478" s="64"/>
      <c r="C478" s="64"/>
      <c r="D478" s="56"/>
      <c r="E478" s="64"/>
      <c r="F478" s="64"/>
    </row>
    <row r="479" spans="2:6">
      <c r="B479" s="64"/>
      <c r="C479" s="64"/>
      <c r="D479" s="56"/>
      <c r="E479" s="64"/>
      <c r="F479" s="64"/>
    </row>
    <row r="480" spans="2:6">
      <c r="B480" s="64"/>
      <c r="C480" s="64"/>
      <c r="D480" s="56"/>
      <c r="E480" s="64"/>
      <c r="F480" s="64"/>
    </row>
    <row r="481" spans="2:6">
      <c r="B481" s="64"/>
      <c r="C481" s="64"/>
      <c r="D481" s="56"/>
      <c r="E481" s="64"/>
      <c r="F481" s="64"/>
    </row>
    <row r="482" spans="2:6">
      <c r="B482" s="64"/>
      <c r="C482" s="64"/>
      <c r="D482" s="56"/>
      <c r="E482" s="64"/>
      <c r="F482" s="64"/>
    </row>
    <row r="483" spans="2:6">
      <c r="B483" s="64"/>
      <c r="C483" s="64"/>
      <c r="D483" s="56"/>
      <c r="E483" s="64"/>
      <c r="F483" s="64"/>
    </row>
    <row r="484" spans="2:6">
      <c r="B484" s="64"/>
      <c r="C484" s="64"/>
      <c r="D484" s="56"/>
      <c r="E484" s="64"/>
      <c r="F484" s="64"/>
    </row>
    <row r="485" spans="2:6">
      <c r="B485" s="64"/>
      <c r="C485" s="64"/>
      <c r="D485" s="56"/>
      <c r="E485" s="64"/>
      <c r="F485" s="64"/>
    </row>
    <row r="486" spans="2:6">
      <c r="B486" s="64"/>
      <c r="C486" s="64"/>
      <c r="D486" s="56"/>
      <c r="E486" s="64"/>
      <c r="F486" s="64"/>
    </row>
    <row r="487" spans="2:6">
      <c r="B487" s="64"/>
      <c r="C487" s="64"/>
      <c r="D487" s="56"/>
      <c r="E487" s="64"/>
      <c r="F487" s="64"/>
    </row>
    <row r="488" spans="2:6">
      <c r="B488" s="64"/>
      <c r="C488" s="64"/>
      <c r="D488" s="56"/>
      <c r="E488" s="64"/>
      <c r="F488" s="64"/>
    </row>
    <row r="489" spans="2:6">
      <c r="B489" s="64"/>
      <c r="C489" s="64"/>
      <c r="D489" s="56"/>
      <c r="E489" s="64"/>
      <c r="F489" s="64"/>
    </row>
    <row r="490" spans="2:6">
      <c r="B490" s="64"/>
      <c r="C490" s="64"/>
      <c r="D490" s="56"/>
      <c r="E490" s="64"/>
      <c r="F490" s="64"/>
    </row>
    <row r="491" spans="2:6">
      <c r="B491" s="64"/>
      <c r="C491" s="64"/>
      <c r="D491" s="56"/>
      <c r="E491" s="64"/>
      <c r="F491" s="64"/>
    </row>
    <row r="492" spans="2:6">
      <c r="B492" s="64"/>
      <c r="C492" s="64"/>
      <c r="D492" s="56"/>
      <c r="E492" s="64"/>
      <c r="F492" s="64"/>
    </row>
    <row r="493" spans="2:6">
      <c r="B493" s="64"/>
      <c r="C493" s="64"/>
      <c r="D493" s="56"/>
      <c r="E493" s="64"/>
      <c r="F493" s="64"/>
    </row>
    <row r="494" spans="2:6">
      <c r="B494" s="64"/>
      <c r="C494" s="64"/>
      <c r="D494" s="56"/>
      <c r="E494" s="64"/>
      <c r="F494" s="64"/>
    </row>
    <row r="495" spans="2:6">
      <c r="B495" s="64"/>
      <c r="C495" s="64"/>
      <c r="D495" s="56"/>
      <c r="E495" s="64"/>
      <c r="F495" s="64"/>
    </row>
    <row r="496" spans="2:6">
      <c r="B496" s="64"/>
      <c r="C496" s="64"/>
      <c r="D496" s="56"/>
      <c r="E496" s="64"/>
      <c r="F496" s="64"/>
    </row>
    <row r="497" spans="2:6">
      <c r="B497" s="64"/>
      <c r="C497" s="64"/>
      <c r="D497" s="56"/>
      <c r="E497" s="64"/>
      <c r="F497" s="64"/>
    </row>
    <row r="498" spans="2:6">
      <c r="B498" s="64"/>
      <c r="C498" s="64"/>
      <c r="D498" s="56"/>
      <c r="E498" s="64"/>
      <c r="F498" s="64"/>
    </row>
    <row r="499" spans="2:6">
      <c r="B499" s="64"/>
      <c r="C499" s="64"/>
      <c r="D499" s="56"/>
      <c r="E499" s="64"/>
      <c r="F499" s="64"/>
    </row>
    <row r="500" spans="2:6">
      <c r="B500" s="64"/>
      <c r="C500" s="64"/>
      <c r="D500" s="56"/>
      <c r="E500" s="64"/>
      <c r="F500" s="64"/>
    </row>
    <row r="501" spans="2:6">
      <c r="B501" s="64"/>
      <c r="C501" s="64"/>
      <c r="D501" s="56"/>
      <c r="E501" s="64"/>
      <c r="F501" s="64"/>
    </row>
    <row r="502" spans="2:6">
      <c r="B502" s="64"/>
      <c r="C502" s="64"/>
      <c r="D502" s="56"/>
      <c r="E502" s="64"/>
      <c r="F502" s="64"/>
    </row>
    <row r="503" spans="2:6">
      <c r="B503" s="64"/>
      <c r="C503" s="64"/>
      <c r="D503" s="56"/>
      <c r="E503" s="64"/>
      <c r="F503" s="64"/>
    </row>
    <row r="504" spans="2:6">
      <c r="B504" s="64"/>
      <c r="C504" s="64"/>
      <c r="D504" s="56"/>
      <c r="E504" s="64"/>
      <c r="F504" s="64"/>
    </row>
    <row r="505" spans="2:6">
      <c r="B505" s="64"/>
      <c r="C505" s="64"/>
      <c r="D505" s="56"/>
      <c r="E505" s="64"/>
      <c r="F505" s="64"/>
    </row>
    <row r="506" spans="2:6">
      <c r="B506" s="64"/>
      <c r="C506" s="64"/>
      <c r="D506" s="56"/>
      <c r="E506" s="64"/>
      <c r="F506" s="64"/>
    </row>
    <row r="507" spans="2:6">
      <c r="B507" s="64"/>
      <c r="C507" s="64"/>
      <c r="D507" s="56"/>
      <c r="E507" s="64"/>
      <c r="F507" s="64"/>
    </row>
    <row r="508" spans="2:6">
      <c r="B508" s="64"/>
      <c r="C508" s="64"/>
      <c r="D508" s="56"/>
      <c r="E508" s="64"/>
      <c r="F508" s="64"/>
    </row>
    <row r="509" spans="2:6">
      <c r="B509" s="64"/>
      <c r="C509" s="64"/>
      <c r="D509" s="56"/>
      <c r="E509" s="64"/>
      <c r="F509" s="64"/>
    </row>
    <row r="510" spans="2:6">
      <c r="B510" s="64"/>
      <c r="C510" s="64"/>
      <c r="D510" s="56"/>
      <c r="E510" s="64"/>
      <c r="F510" s="64"/>
    </row>
    <row r="511" spans="2:6">
      <c r="B511" s="64"/>
      <c r="C511" s="64"/>
      <c r="D511" s="56"/>
      <c r="E511" s="64"/>
      <c r="F511" s="64"/>
    </row>
    <row r="512" spans="2:6">
      <c r="B512" s="64"/>
      <c r="C512" s="64"/>
      <c r="D512" s="56"/>
      <c r="E512" s="64"/>
      <c r="F512" s="64"/>
    </row>
    <row r="513" spans="2:6">
      <c r="B513" s="64"/>
      <c r="C513" s="64"/>
      <c r="D513" s="56"/>
      <c r="E513" s="64"/>
      <c r="F513" s="64"/>
    </row>
    <row r="514" spans="2:6">
      <c r="B514" s="64"/>
      <c r="C514" s="64"/>
      <c r="D514" s="56"/>
      <c r="E514" s="64"/>
      <c r="F514" s="64"/>
    </row>
    <row r="515" spans="2:6">
      <c r="B515" s="64"/>
      <c r="C515" s="64"/>
      <c r="D515" s="56"/>
      <c r="E515" s="64"/>
      <c r="F515" s="64"/>
    </row>
    <row r="516" spans="2:6">
      <c r="B516" s="64"/>
      <c r="C516" s="64"/>
      <c r="D516" s="56"/>
      <c r="E516" s="64"/>
      <c r="F516" s="64"/>
    </row>
    <row r="517" spans="2:6">
      <c r="B517" s="64"/>
      <c r="C517" s="64"/>
      <c r="D517" s="56"/>
      <c r="E517" s="64"/>
      <c r="F517" s="64"/>
    </row>
    <row r="518" spans="2:6">
      <c r="B518" s="64"/>
      <c r="C518" s="64"/>
      <c r="D518" s="56"/>
      <c r="E518" s="64"/>
      <c r="F518" s="64"/>
    </row>
    <row r="519" spans="2:6">
      <c r="B519" s="64"/>
      <c r="C519" s="64"/>
      <c r="D519" s="56"/>
      <c r="E519" s="64"/>
      <c r="F519" s="64"/>
    </row>
    <row r="520" spans="2:6">
      <c r="B520" s="64"/>
      <c r="C520" s="64"/>
      <c r="D520" s="56"/>
      <c r="E520" s="64"/>
      <c r="F520" s="64"/>
    </row>
    <row r="521" spans="2:6">
      <c r="B521" s="64"/>
      <c r="C521" s="64"/>
      <c r="D521" s="56"/>
      <c r="E521" s="64"/>
      <c r="F521" s="64"/>
    </row>
    <row r="522" spans="2:6">
      <c r="B522" s="64"/>
      <c r="C522" s="64"/>
      <c r="D522" s="56"/>
      <c r="E522" s="64"/>
      <c r="F522" s="64"/>
    </row>
    <row r="523" spans="2:6">
      <c r="B523" s="64"/>
      <c r="C523" s="64"/>
      <c r="D523" s="56"/>
      <c r="E523" s="64"/>
      <c r="F523" s="64"/>
    </row>
    <row r="524" spans="2:6">
      <c r="B524" s="64"/>
      <c r="C524" s="64"/>
      <c r="D524" s="56"/>
      <c r="E524" s="64"/>
      <c r="F524" s="64"/>
    </row>
    <row r="525" spans="2:6">
      <c r="B525" s="64"/>
      <c r="C525" s="64"/>
      <c r="D525" s="56"/>
      <c r="E525" s="64"/>
      <c r="F525" s="64"/>
    </row>
    <row r="526" spans="2:6">
      <c r="B526" s="64"/>
      <c r="C526" s="64"/>
      <c r="D526" s="56"/>
      <c r="E526" s="64"/>
      <c r="F526" s="64"/>
    </row>
    <row r="527" spans="2:6">
      <c r="B527" s="64"/>
      <c r="C527" s="64"/>
      <c r="D527" s="56"/>
      <c r="E527" s="64"/>
      <c r="F527" s="64"/>
    </row>
    <row r="528" spans="2:6">
      <c r="B528" s="64"/>
      <c r="C528" s="64"/>
      <c r="D528" s="56"/>
      <c r="E528" s="64"/>
      <c r="F528" s="64"/>
    </row>
    <row r="529" spans="2:6">
      <c r="B529" s="64"/>
      <c r="C529" s="64"/>
      <c r="D529" s="56"/>
      <c r="E529" s="64"/>
      <c r="F529" s="64"/>
    </row>
    <row r="530" spans="2:6">
      <c r="B530" s="64"/>
      <c r="C530" s="64"/>
      <c r="D530" s="56"/>
      <c r="E530" s="64"/>
      <c r="F530" s="64"/>
    </row>
    <row r="531" spans="2:6">
      <c r="B531" s="64"/>
      <c r="C531" s="64"/>
      <c r="D531" s="56"/>
      <c r="E531" s="64"/>
      <c r="F531" s="64"/>
    </row>
    <row r="532" spans="2:6">
      <c r="B532" s="64"/>
      <c r="C532" s="64"/>
      <c r="D532" s="56"/>
      <c r="E532" s="64"/>
      <c r="F532" s="64"/>
    </row>
    <row r="533" spans="2:6">
      <c r="B533" s="64"/>
      <c r="C533" s="64"/>
      <c r="D533" s="56"/>
      <c r="E533" s="64"/>
      <c r="F533" s="64"/>
    </row>
    <row r="534" spans="2:6">
      <c r="B534" s="64"/>
      <c r="C534" s="64"/>
      <c r="D534" s="56"/>
      <c r="E534" s="64"/>
      <c r="F534" s="64"/>
    </row>
    <row r="535" spans="2:6">
      <c r="B535" s="64"/>
      <c r="C535" s="64"/>
      <c r="D535" s="56"/>
      <c r="E535" s="64"/>
      <c r="F535" s="64"/>
    </row>
    <row r="536" spans="2:6">
      <c r="B536" s="64"/>
      <c r="C536" s="64"/>
      <c r="D536" s="56"/>
      <c r="E536" s="64"/>
      <c r="F536" s="64"/>
    </row>
    <row r="537" spans="2:6">
      <c r="B537" s="64"/>
      <c r="C537" s="64"/>
      <c r="D537" s="56"/>
      <c r="E537" s="64"/>
      <c r="F537" s="64"/>
    </row>
    <row r="538" spans="2:6">
      <c r="B538" s="64"/>
      <c r="C538" s="64"/>
      <c r="D538" s="56"/>
      <c r="E538" s="64"/>
      <c r="F538" s="64"/>
    </row>
    <row r="539" spans="2:6">
      <c r="B539" s="64"/>
      <c r="C539" s="64"/>
      <c r="D539" s="56"/>
      <c r="E539" s="64"/>
      <c r="F539" s="64"/>
    </row>
    <row r="540" spans="2:6">
      <c r="B540" s="64"/>
      <c r="C540" s="64"/>
      <c r="D540" s="56"/>
      <c r="E540" s="64"/>
      <c r="F540" s="64"/>
    </row>
    <row r="541" spans="2:6">
      <c r="B541" s="64"/>
      <c r="C541" s="64"/>
      <c r="D541" s="56"/>
      <c r="E541" s="64"/>
      <c r="F541" s="64"/>
    </row>
    <row r="542" spans="2:6">
      <c r="B542" s="64"/>
      <c r="C542" s="64"/>
      <c r="D542" s="56"/>
      <c r="E542" s="64"/>
      <c r="F542" s="64"/>
    </row>
    <row r="543" spans="2:6">
      <c r="B543" s="64"/>
      <c r="C543" s="64"/>
      <c r="D543" s="56"/>
      <c r="E543" s="64"/>
      <c r="F543" s="64"/>
    </row>
    <row r="544" spans="2:6">
      <c r="B544" s="64"/>
      <c r="C544" s="64"/>
      <c r="D544" s="56"/>
      <c r="E544" s="64"/>
      <c r="F544" s="64"/>
    </row>
    <row r="545" spans="2:6">
      <c r="B545" s="64"/>
      <c r="C545" s="64"/>
      <c r="D545" s="56"/>
      <c r="E545" s="64"/>
      <c r="F545" s="64"/>
    </row>
    <row r="546" spans="2:6">
      <c r="B546" s="64"/>
      <c r="C546" s="64"/>
      <c r="D546" s="56"/>
      <c r="E546" s="64"/>
      <c r="F546" s="64"/>
    </row>
    <row r="547" spans="2:6">
      <c r="B547" s="64"/>
      <c r="C547" s="64"/>
      <c r="D547" s="56"/>
      <c r="E547" s="64"/>
      <c r="F547" s="64"/>
    </row>
    <row r="548" spans="2:6">
      <c r="B548" s="64"/>
      <c r="C548" s="64"/>
      <c r="D548" s="56"/>
      <c r="E548" s="64"/>
      <c r="F548" s="64"/>
    </row>
    <row r="549" spans="2:6">
      <c r="B549" s="64"/>
      <c r="C549" s="64"/>
      <c r="D549" s="56"/>
      <c r="E549" s="64"/>
      <c r="F549" s="64"/>
    </row>
    <row r="550" spans="2:6">
      <c r="B550" s="64"/>
      <c r="C550" s="64"/>
      <c r="D550" s="56"/>
      <c r="E550" s="64"/>
      <c r="F550" s="64"/>
    </row>
    <row r="551" spans="2:6">
      <c r="B551" s="64"/>
      <c r="C551" s="64"/>
      <c r="D551" s="56"/>
      <c r="E551" s="64"/>
      <c r="F551" s="64"/>
    </row>
    <row r="552" spans="2:6">
      <c r="B552" s="64"/>
      <c r="C552" s="64"/>
      <c r="D552" s="56"/>
      <c r="E552" s="64"/>
      <c r="F552" s="64"/>
    </row>
    <row r="553" spans="2:6">
      <c r="B553" s="64"/>
      <c r="C553" s="64"/>
      <c r="D553" s="56"/>
      <c r="E553" s="64"/>
      <c r="F553" s="64"/>
    </row>
    <row r="554" spans="2:6">
      <c r="B554" s="64"/>
      <c r="C554" s="64"/>
      <c r="D554" s="56"/>
      <c r="E554" s="64"/>
      <c r="F554" s="64"/>
    </row>
    <row r="555" spans="2:6">
      <c r="B555" s="64"/>
      <c r="C555" s="64"/>
      <c r="D555" s="56"/>
      <c r="E555" s="64"/>
      <c r="F555" s="64"/>
    </row>
    <row r="556" spans="2:6">
      <c r="B556" s="64"/>
      <c r="C556" s="64"/>
      <c r="D556" s="56"/>
      <c r="E556" s="64"/>
      <c r="F556" s="64"/>
    </row>
    <row r="557" spans="2:6">
      <c r="B557" s="64"/>
      <c r="C557" s="64"/>
      <c r="D557" s="56"/>
      <c r="E557" s="64"/>
      <c r="F557" s="64"/>
    </row>
    <row r="558" spans="2:6">
      <c r="B558" s="64"/>
      <c r="C558" s="64"/>
      <c r="D558" s="56"/>
      <c r="E558" s="64"/>
      <c r="F558" s="64"/>
    </row>
    <row r="559" spans="2:6">
      <c r="B559" s="64"/>
      <c r="C559" s="64"/>
      <c r="D559" s="56"/>
      <c r="E559" s="64"/>
      <c r="F559" s="64"/>
    </row>
    <row r="560" spans="2:6">
      <c r="B560" s="64"/>
      <c r="C560" s="64"/>
      <c r="D560" s="56"/>
      <c r="E560" s="64"/>
      <c r="F560" s="64"/>
    </row>
    <row r="561" spans="2:6">
      <c r="B561" s="64"/>
      <c r="C561" s="64"/>
      <c r="D561" s="56"/>
      <c r="E561" s="64"/>
      <c r="F561" s="64"/>
    </row>
    <row r="562" spans="2:6">
      <c r="B562" s="64"/>
      <c r="C562" s="64"/>
      <c r="D562" s="56"/>
      <c r="E562" s="64"/>
      <c r="F562" s="64"/>
    </row>
    <row r="563" spans="2:6">
      <c r="B563" s="64"/>
      <c r="C563" s="64"/>
      <c r="D563" s="64"/>
      <c r="E563" s="64"/>
      <c r="F563" s="64"/>
    </row>
    <row r="564" spans="2:6">
      <c r="B564" s="64"/>
      <c r="C564" s="64"/>
      <c r="D564" s="64"/>
      <c r="E564" s="64"/>
      <c r="F564" s="64"/>
    </row>
    <row r="565" spans="2:6">
      <c r="B565" s="64"/>
      <c r="C565" s="64"/>
      <c r="D565" s="64"/>
      <c r="E565" s="64"/>
      <c r="F565" s="64"/>
    </row>
    <row r="566" spans="2:6">
      <c r="B566" s="64"/>
      <c r="C566" s="64"/>
      <c r="D566" s="64"/>
      <c r="E566" s="64"/>
      <c r="F566" s="64"/>
    </row>
    <row r="567" spans="2:6">
      <c r="B567" s="64"/>
      <c r="C567" s="64"/>
      <c r="D567" s="64"/>
      <c r="E567" s="64"/>
      <c r="F567" s="64"/>
    </row>
    <row r="568" spans="2:6">
      <c r="B568" s="64"/>
      <c r="C568" s="64"/>
      <c r="D568" s="64"/>
      <c r="E568" s="64"/>
      <c r="F568" s="64"/>
    </row>
    <row r="569" spans="2:6">
      <c r="B569" s="64"/>
      <c r="C569" s="64"/>
      <c r="D569" s="64"/>
      <c r="E569" s="64"/>
      <c r="F569" s="64"/>
    </row>
    <row r="570" spans="2:6">
      <c r="B570" s="64"/>
      <c r="C570" s="64"/>
      <c r="D570" s="64"/>
      <c r="E570" s="64"/>
      <c r="F570" s="64"/>
    </row>
    <row r="571" spans="2:6">
      <c r="B571" s="64"/>
      <c r="C571" s="64"/>
      <c r="D571" s="64"/>
      <c r="E571" s="64"/>
      <c r="F571" s="64"/>
    </row>
    <row r="572" spans="2:6">
      <c r="B572" s="64"/>
      <c r="C572" s="64"/>
      <c r="D572" s="64"/>
      <c r="E572" s="64"/>
      <c r="F572" s="64"/>
    </row>
    <row r="573" spans="2:6">
      <c r="B573" s="64"/>
      <c r="C573" s="64"/>
      <c r="D573" s="64"/>
      <c r="E573" s="64"/>
      <c r="F573" s="64"/>
    </row>
    <row r="574" spans="2:6">
      <c r="B574" s="64"/>
      <c r="C574" s="64"/>
      <c r="D574" s="64"/>
      <c r="E574" s="64"/>
      <c r="F574" s="64"/>
    </row>
    <row r="575" spans="2:6">
      <c r="B575" s="64"/>
      <c r="C575" s="64"/>
      <c r="D575" s="64"/>
      <c r="E575" s="64"/>
      <c r="F575" s="64"/>
    </row>
    <row r="576" spans="2:6">
      <c r="B576" s="64"/>
      <c r="C576" s="64"/>
      <c r="D576" s="64"/>
      <c r="E576" s="64"/>
      <c r="F576" s="64"/>
    </row>
    <row r="577" spans="2:6">
      <c r="B577" s="64"/>
      <c r="C577" s="64"/>
      <c r="D577" s="64"/>
      <c r="E577" s="64"/>
      <c r="F577" s="64"/>
    </row>
    <row r="578" spans="2:6">
      <c r="B578" s="64"/>
      <c r="C578" s="64"/>
      <c r="D578" s="64"/>
      <c r="E578" s="64"/>
      <c r="F578" s="64"/>
    </row>
    <row r="579" spans="2:6">
      <c r="B579" s="64"/>
      <c r="C579" s="64"/>
      <c r="D579" s="64"/>
      <c r="E579" s="64"/>
      <c r="F579" s="64"/>
    </row>
    <row r="580" spans="2:6">
      <c r="B580" s="64"/>
      <c r="C580" s="64"/>
      <c r="D580" s="64"/>
      <c r="E580" s="64"/>
      <c r="F580" s="64"/>
    </row>
    <row r="581" spans="2:6">
      <c r="B581" s="64"/>
      <c r="C581" s="64"/>
      <c r="D581" s="64"/>
      <c r="E581" s="64"/>
      <c r="F581" s="64"/>
    </row>
    <row r="582" spans="2:6">
      <c r="B582" s="64"/>
      <c r="C582" s="64"/>
      <c r="D582" s="64"/>
      <c r="E582" s="64"/>
      <c r="F582" s="64"/>
    </row>
    <row r="583" spans="2:6">
      <c r="B583" s="64"/>
      <c r="C583" s="64"/>
      <c r="D583" s="64"/>
      <c r="E583" s="64"/>
      <c r="F583" s="64"/>
    </row>
    <row r="584" spans="2:6">
      <c r="B584" s="64"/>
      <c r="C584" s="64"/>
      <c r="D584" s="64"/>
      <c r="E584" s="64"/>
      <c r="F584" s="64"/>
    </row>
    <row r="585" spans="2:6">
      <c r="B585" s="64"/>
      <c r="C585" s="64"/>
      <c r="D585" s="64"/>
      <c r="E585" s="64"/>
      <c r="F585" s="64"/>
    </row>
    <row r="586" spans="2:6">
      <c r="B586" s="64"/>
      <c r="C586" s="64"/>
      <c r="D586" s="64"/>
      <c r="E586" s="64"/>
      <c r="F586" s="64"/>
    </row>
    <row r="587" spans="2:6">
      <c r="B587" s="64"/>
      <c r="C587" s="64"/>
      <c r="D587" s="64"/>
      <c r="E587" s="64"/>
      <c r="F587" s="64"/>
    </row>
    <row r="588" spans="2:6">
      <c r="B588" s="64"/>
      <c r="C588" s="64"/>
      <c r="D588" s="64"/>
      <c r="E588" s="64"/>
      <c r="F588" s="64"/>
    </row>
    <row r="589" spans="2:6">
      <c r="B589" s="64"/>
      <c r="C589" s="64"/>
      <c r="D589" s="64"/>
      <c r="E589" s="64"/>
      <c r="F589" s="64"/>
    </row>
    <row r="590" spans="2:6">
      <c r="B590" s="64"/>
      <c r="C590" s="64"/>
      <c r="D590" s="64"/>
      <c r="E590" s="64"/>
      <c r="F590" s="64"/>
    </row>
    <row r="591" spans="2:6">
      <c r="B591" s="64"/>
      <c r="C591" s="64"/>
      <c r="D591" s="64"/>
      <c r="E591" s="64"/>
      <c r="F591" s="64"/>
    </row>
    <row r="592" spans="2:6">
      <c r="B592" s="64"/>
      <c r="C592" s="64"/>
      <c r="D592" s="64"/>
      <c r="E592" s="64"/>
      <c r="F592" s="64"/>
    </row>
    <row r="593" spans="2:6">
      <c r="B593" s="64"/>
      <c r="C593" s="64"/>
      <c r="D593" s="64"/>
      <c r="E593" s="64"/>
      <c r="F593" s="64"/>
    </row>
    <row r="594" spans="2:6">
      <c r="B594" s="64"/>
      <c r="C594" s="64"/>
      <c r="D594" s="64"/>
      <c r="E594" s="64"/>
      <c r="F594" s="64"/>
    </row>
    <row r="595" spans="2:6">
      <c r="B595" s="64"/>
      <c r="C595" s="64"/>
      <c r="D595" s="64"/>
      <c r="E595" s="64"/>
      <c r="F595" s="64"/>
    </row>
    <row r="596" spans="2:6">
      <c r="B596" s="64"/>
      <c r="C596" s="64"/>
      <c r="D596" s="64"/>
      <c r="E596" s="64"/>
      <c r="F596" s="64"/>
    </row>
    <row r="597" spans="2:6">
      <c r="B597" s="64"/>
      <c r="C597" s="64"/>
      <c r="D597" s="64"/>
      <c r="E597" s="64"/>
      <c r="F597" s="64"/>
    </row>
    <row r="598" spans="2:6">
      <c r="B598" s="64"/>
      <c r="C598" s="64"/>
      <c r="D598" s="64"/>
      <c r="E598" s="64"/>
      <c r="F598" s="64"/>
    </row>
    <row r="599" spans="2:6">
      <c r="B599" s="64"/>
      <c r="C599" s="64"/>
      <c r="D599" s="64"/>
      <c r="E599" s="64"/>
      <c r="F599" s="64"/>
    </row>
    <row r="600" spans="2:6">
      <c r="B600" s="64"/>
      <c r="C600" s="64"/>
      <c r="D600" s="64"/>
      <c r="E600" s="64"/>
      <c r="F600" s="64"/>
    </row>
    <row r="601" spans="2:6">
      <c r="B601" s="64"/>
      <c r="C601" s="64"/>
      <c r="D601" s="64"/>
      <c r="E601" s="64"/>
      <c r="F601" s="64"/>
    </row>
    <row r="602" spans="2:6">
      <c r="B602" s="64"/>
      <c r="C602" s="64"/>
      <c r="D602" s="64"/>
      <c r="E602" s="64"/>
      <c r="F602" s="64"/>
    </row>
    <row r="603" spans="2:6">
      <c r="B603" s="64"/>
      <c r="C603" s="64"/>
      <c r="D603" s="64"/>
      <c r="E603" s="64"/>
      <c r="F603" s="64"/>
    </row>
    <row r="604" spans="2:6">
      <c r="B604" s="64"/>
      <c r="C604" s="64"/>
      <c r="D604" s="64"/>
      <c r="E604" s="64"/>
      <c r="F604" s="64"/>
    </row>
    <row r="605" spans="2:6">
      <c r="B605" s="64"/>
      <c r="C605" s="64"/>
      <c r="D605" s="64"/>
      <c r="E605" s="64"/>
      <c r="F605" s="64"/>
    </row>
    <row r="606" spans="2:6">
      <c r="B606" s="64"/>
      <c r="C606" s="64"/>
      <c r="D606" s="64"/>
      <c r="E606" s="64"/>
      <c r="F606" s="64"/>
    </row>
    <row r="607" spans="2:6">
      <c r="B607" s="64"/>
      <c r="C607" s="64"/>
      <c r="D607" s="64"/>
      <c r="E607" s="64"/>
      <c r="F607" s="64"/>
    </row>
    <row r="608" spans="2:6">
      <c r="B608" s="64"/>
      <c r="C608" s="64"/>
      <c r="D608" s="64"/>
      <c r="E608" s="64"/>
      <c r="F608" s="64"/>
    </row>
    <row r="609" spans="2:6">
      <c r="B609" s="64"/>
      <c r="C609" s="64"/>
      <c r="D609" s="64"/>
      <c r="E609" s="64"/>
      <c r="F609" s="64"/>
    </row>
    <row r="610" spans="2:6">
      <c r="B610" s="64"/>
      <c r="C610" s="64"/>
      <c r="D610" s="64"/>
      <c r="E610" s="64"/>
      <c r="F610" s="64"/>
    </row>
    <row r="611" spans="2:6">
      <c r="B611" s="64"/>
      <c r="C611" s="64"/>
      <c r="D611" s="64"/>
      <c r="E611" s="64"/>
      <c r="F611" s="64"/>
    </row>
    <row r="612" spans="2:6">
      <c r="B612" s="64"/>
      <c r="C612" s="64"/>
      <c r="D612" s="64"/>
      <c r="E612" s="64"/>
      <c r="F612" s="64"/>
    </row>
    <row r="613" spans="2:6">
      <c r="B613" s="64"/>
      <c r="C613" s="64"/>
      <c r="D613" s="64"/>
      <c r="E613" s="64"/>
      <c r="F613" s="64"/>
    </row>
    <row r="614" spans="2:6">
      <c r="B614" s="64"/>
      <c r="C614" s="64"/>
      <c r="D614" s="64"/>
      <c r="E614" s="64"/>
      <c r="F614" s="64"/>
    </row>
    <row r="615" spans="2:6">
      <c r="B615" s="64"/>
      <c r="C615" s="64"/>
      <c r="D615" s="64"/>
      <c r="E615" s="64"/>
      <c r="F615" s="64"/>
    </row>
    <row r="616" spans="2:6">
      <c r="B616" s="64"/>
      <c r="C616" s="64"/>
      <c r="D616" s="64"/>
      <c r="E616" s="64"/>
      <c r="F616" s="64"/>
    </row>
    <row r="617" spans="2:6">
      <c r="B617" s="64"/>
      <c r="C617" s="64"/>
      <c r="D617" s="64"/>
      <c r="E617" s="64"/>
      <c r="F617" s="64"/>
    </row>
    <row r="618" spans="2:6">
      <c r="B618" s="64"/>
      <c r="C618" s="64"/>
      <c r="D618" s="64"/>
      <c r="E618" s="64"/>
      <c r="F618" s="64"/>
    </row>
    <row r="619" spans="2:6">
      <c r="B619" s="64"/>
      <c r="C619" s="64"/>
      <c r="D619" s="64"/>
      <c r="E619" s="64"/>
      <c r="F619" s="64"/>
    </row>
    <row r="620" spans="2:6">
      <c r="B620" s="64"/>
      <c r="C620" s="64"/>
      <c r="D620" s="64"/>
      <c r="E620" s="64"/>
      <c r="F620" s="64"/>
    </row>
    <row r="621" spans="2:6">
      <c r="B621" s="64"/>
      <c r="C621" s="64"/>
      <c r="D621" s="64"/>
      <c r="E621" s="64"/>
      <c r="F621" s="64"/>
    </row>
    <row r="622" spans="2:6">
      <c r="B622" s="64"/>
      <c r="C622" s="64"/>
      <c r="D622" s="64"/>
      <c r="E622" s="64"/>
      <c r="F622" s="64"/>
    </row>
    <row r="623" spans="2:6">
      <c r="B623" s="64"/>
      <c r="C623" s="64"/>
      <c r="D623" s="64"/>
      <c r="E623" s="64"/>
      <c r="F623" s="64"/>
    </row>
    <row r="624" spans="2:6">
      <c r="B624" s="64"/>
      <c r="C624" s="64"/>
      <c r="D624" s="64"/>
      <c r="E624" s="64"/>
      <c r="F624" s="64"/>
    </row>
    <row r="625" spans="2:6">
      <c r="B625" s="64"/>
      <c r="C625" s="64"/>
      <c r="D625" s="64"/>
      <c r="E625" s="64"/>
      <c r="F625" s="64"/>
    </row>
    <row r="626" spans="2:6">
      <c r="B626" s="64"/>
      <c r="C626" s="64"/>
      <c r="D626" s="64"/>
      <c r="E626" s="64"/>
      <c r="F626" s="64"/>
    </row>
    <row r="627" spans="2:6">
      <c r="B627" s="64"/>
      <c r="C627" s="64"/>
      <c r="D627" s="64"/>
      <c r="E627" s="64"/>
      <c r="F627" s="64"/>
    </row>
    <row r="628" spans="2:6">
      <c r="B628" s="64"/>
      <c r="C628" s="64"/>
      <c r="D628" s="64"/>
      <c r="E628" s="64"/>
      <c r="F628" s="64"/>
    </row>
    <row r="629" spans="2:6">
      <c r="B629" s="64"/>
      <c r="C629" s="64"/>
      <c r="D629" s="64"/>
      <c r="E629" s="64"/>
      <c r="F629" s="64"/>
    </row>
    <row r="630" spans="2:6">
      <c r="B630" s="64"/>
      <c r="C630" s="64"/>
      <c r="D630" s="64"/>
      <c r="E630" s="64"/>
      <c r="F630" s="64"/>
    </row>
    <row r="631" spans="2:6">
      <c r="B631" s="64"/>
      <c r="C631" s="64"/>
      <c r="D631" s="64"/>
      <c r="E631" s="64"/>
      <c r="F631" s="64"/>
    </row>
    <row r="632" spans="2:6">
      <c r="B632" s="64"/>
      <c r="C632" s="64"/>
      <c r="D632" s="64"/>
      <c r="E632" s="64"/>
      <c r="F632" s="64"/>
    </row>
    <row r="633" spans="2:6">
      <c r="B633" s="64"/>
      <c r="C633" s="64"/>
      <c r="D633" s="64"/>
      <c r="E633" s="64"/>
      <c r="F633" s="64"/>
    </row>
    <row r="634" spans="2:6">
      <c r="B634" s="64"/>
      <c r="C634" s="64"/>
      <c r="D634" s="64"/>
      <c r="E634" s="64"/>
      <c r="F634" s="64"/>
    </row>
    <row r="635" spans="2:6">
      <c r="B635" s="64"/>
      <c r="C635" s="64"/>
      <c r="D635" s="64"/>
      <c r="E635" s="64"/>
      <c r="F635" s="64"/>
    </row>
    <row r="636" spans="2:6">
      <c r="B636" s="64"/>
      <c r="C636" s="64"/>
      <c r="D636" s="64"/>
      <c r="E636" s="64"/>
      <c r="F636" s="64"/>
    </row>
    <row r="637" spans="2:6">
      <c r="B637" s="64"/>
      <c r="C637" s="64"/>
      <c r="D637" s="64"/>
      <c r="E637" s="64"/>
      <c r="F637" s="64"/>
    </row>
    <row r="638" spans="2:6">
      <c r="B638" s="64"/>
      <c r="C638" s="64"/>
      <c r="D638" s="64"/>
      <c r="E638" s="64"/>
      <c r="F638" s="64"/>
    </row>
    <row r="639" spans="2:6">
      <c r="B639" s="64"/>
      <c r="C639" s="64"/>
      <c r="D639" s="64"/>
      <c r="E639" s="64"/>
      <c r="F639" s="64"/>
    </row>
    <row r="640" spans="2:6">
      <c r="B640" s="64"/>
      <c r="C640" s="64"/>
      <c r="D640" s="64"/>
      <c r="E640" s="64"/>
      <c r="F640" s="64"/>
    </row>
    <row r="641" spans="2:6">
      <c r="B641" s="64"/>
      <c r="C641" s="64"/>
      <c r="D641" s="64"/>
      <c r="E641" s="64"/>
      <c r="F641" s="64"/>
    </row>
    <row r="642" spans="2:6">
      <c r="B642" s="64"/>
      <c r="C642" s="64"/>
      <c r="D642" s="64"/>
      <c r="E642" s="64"/>
      <c r="F642" s="64"/>
    </row>
    <row r="643" spans="2:6">
      <c r="B643" s="64"/>
      <c r="C643" s="64"/>
      <c r="D643" s="64"/>
      <c r="E643" s="64"/>
      <c r="F643" s="64"/>
    </row>
    <row r="644" spans="2:6">
      <c r="B644" s="64"/>
      <c r="C644" s="64"/>
      <c r="D644" s="64"/>
      <c r="E644" s="64"/>
      <c r="F644" s="64"/>
    </row>
    <row r="645" spans="2:6">
      <c r="B645" s="64"/>
      <c r="C645" s="64"/>
      <c r="D645" s="64"/>
      <c r="E645" s="64"/>
      <c r="F645" s="64"/>
    </row>
    <row r="646" spans="2:6">
      <c r="B646" s="64"/>
      <c r="C646" s="64"/>
      <c r="D646" s="64"/>
      <c r="E646" s="64"/>
      <c r="F646" s="64"/>
    </row>
    <row r="647" spans="2:6">
      <c r="B647" s="64"/>
      <c r="C647" s="64"/>
      <c r="D647" s="64"/>
      <c r="E647" s="64"/>
      <c r="F647" s="64"/>
    </row>
    <row r="648" spans="2:6">
      <c r="B648" s="64"/>
      <c r="C648" s="64"/>
      <c r="D648" s="64"/>
      <c r="E648" s="64"/>
      <c r="F648" s="64"/>
    </row>
    <row r="649" spans="2:6">
      <c r="B649" s="64"/>
      <c r="C649" s="64"/>
      <c r="D649" s="64"/>
      <c r="E649" s="64"/>
      <c r="F649" s="64"/>
    </row>
    <row r="650" spans="2:6">
      <c r="B650" s="64"/>
      <c r="C650" s="64"/>
      <c r="D650" s="64"/>
      <c r="E650" s="64"/>
      <c r="F650" s="64"/>
    </row>
    <row r="651" spans="2:6">
      <c r="B651" s="64"/>
      <c r="C651" s="64"/>
      <c r="D651" s="64"/>
      <c r="E651" s="64"/>
      <c r="F651" s="64"/>
    </row>
    <row r="652" spans="2:6">
      <c r="B652" s="64"/>
      <c r="C652" s="64"/>
      <c r="D652" s="64"/>
      <c r="E652" s="64"/>
      <c r="F652" s="64"/>
    </row>
    <row r="653" spans="2:6">
      <c r="B653" s="64"/>
      <c r="C653" s="64"/>
      <c r="D653" s="64"/>
      <c r="E653" s="64"/>
      <c r="F653" s="64"/>
    </row>
    <row r="654" spans="2:6">
      <c r="B654" s="64"/>
      <c r="C654" s="64"/>
      <c r="D654" s="64"/>
      <c r="E654" s="64"/>
      <c r="F654" s="64"/>
    </row>
    <row r="655" spans="2:6">
      <c r="B655" s="64"/>
      <c r="C655" s="64"/>
      <c r="D655" s="64"/>
      <c r="E655" s="64"/>
      <c r="F655" s="64"/>
    </row>
    <row r="656" spans="2:6">
      <c r="B656" s="64"/>
      <c r="C656" s="64"/>
      <c r="D656" s="64"/>
      <c r="E656" s="64"/>
      <c r="F656" s="64"/>
    </row>
    <row r="657" spans="2:6">
      <c r="B657" s="64"/>
      <c r="C657" s="64"/>
      <c r="D657" s="64"/>
      <c r="E657" s="64"/>
      <c r="F657" s="64"/>
    </row>
    <row r="658" spans="2:6">
      <c r="B658" s="64"/>
      <c r="C658" s="64"/>
      <c r="D658" s="64"/>
      <c r="E658" s="64"/>
      <c r="F658" s="64"/>
    </row>
    <row r="659" spans="2:6">
      <c r="B659" s="64"/>
      <c r="C659" s="64"/>
      <c r="D659" s="64"/>
      <c r="E659" s="64"/>
      <c r="F659" s="64"/>
    </row>
    <row r="660" spans="2:6">
      <c r="B660" s="64"/>
      <c r="C660" s="64"/>
      <c r="D660" s="64"/>
      <c r="E660" s="64"/>
      <c r="F660" s="64"/>
    </row>
    <row r="661" spans="2:6">
      <c r="B661" s="64"/>
      <c r="C661" s="64"/>
      <c r="D661" s="64"/>
      <c r="E661" s="64"/>
      <c r="F661" s="64"/>
    </row>
    <row r="662" spans="2:6">
      <c r="B662" s="64"/>
      <c r="C662" s="64"/>
      <c r="D662" s="64"/>
      <c r="E662" s="64"/>
      <c r="F662" s="64"/>
    </row>
    <row r="663" spans="2:6">
      <c r="B663" s="64"/>
      <c r="C663" s="64"/>
      <c r="D663" s="64"/>
      <c r="E663" s="64"/>
      <c r="F663" s="64"/>
    </row>
    <row r="664" spans="2:6">
      <c r="B664" s="64"/>
      <c r="C664" s="64"/>
      <c r="D664" s="64"/>
      <c r="E664" s="64"/>
      <c r="F664" s="64"/>
    </row>
    <row r="665" spans="2:6">
      <c r="B665" s="64"/>
      <c r="C665" s="64"/>
      <c r="D665" s="64"/>
      <c r="E665" s="64"/>
      <c r="F665" s="64"/>
    </row>
    <row r="666" spans="2:6">
      <c r="B666" s="64"/>
      <c r="C666" s="64"/>
      <c r="D666" s="64"/>
      <c r="E666" s="64"/>
      <c r="F666" s="64"/>
    </row>
    <row r="667" spans="2:6">
      <c r="B667" s="64"/>
      <c r="C667" s="64"/>
      <c r="D667" s="64"/>
      <c r="E667" s="64"/>
      <c r="F667" s="64"/>
    </row>
    <row r="668" spans="2:6">
      <c r="B668" s="64"/>
      <c r="C668" s="64"/>
      <c r="D668" s="64"/>
      <c r="E668" s="64"/>
      <c r="F668" s="64"/>
    </row>
    <row r="669" spans="2:6">
      <c r="B669" s="64"/>
      <c r="C669" s="64"/>
      <c r="D669" s="64"/>
      <c r="E669" s="64"/>
      <c r="F669" s="64"/>
    </row>
    <row r="670" spans="2:6">
      <c r="B670" s="64"/>
      <c r="C670" s="64"/>
      <c r="D670" s="64"/>
      <c r="E670" s="64"/>
      <c r="F670" s="64"/>
    </row>
    <row r="671" spans="2:6">
      <c r="B671" s="64"/>
      <c r="C671" s="64"/>
      <c r="D671" s="64"/>
      <c r="E671" s="64"/>
      <c r="F671" s="64"/>
    </row>
    <row r="672" spans="2:6">
      <c r="B672" s="64"/>
      <c r="C672" s="64"/>
      <c r="D672" s="64"/>
      <c r="E672" s="64"/>
      <c r="F672" s="64"/>
    </row>
    <row r="673" spans="2:6">
      <c r="B673" s="64"/>
      <c r="C673" s="64"/>
      <c r="D673" s="64"/>
      <c r="E673" s="64"/>
      <c r="F673" s="64"/>
    </row>
    <row r="674" spans="2:6">
      <c r="B674" s="64"/>
      <c r="C674" s="64"/>
      <c r="D674" s="64"/>
      <c r="E674" s="64"/>
      <c r="F674" s="64"/>
    </row>
    <row r="675" spans="2:6">
      <c r="B675" s="64"/>
      <c r="C675" s="64"/>
      <c r="D675" s="64"/>
      <c r="E675" s="64"/>
      <c r="F675" s="64"/>
    </row>
    <row r="676" spans="2:6">
      <c r="B676" s="64"/>
      <c r="C676" s="64"/>
      <c r="D676" s="64"/>
      <c r="E676" s="64"/>
      <c r="F676" s="64"/>
    </row>
    <row r="677" spans="2:6">
      <c r="B677" s="64"/>
      <c r="C677" s="64"/>
      <c r="D677" s="64"/>
      <c r="E677" s="64"/>
      <c r="F677" s="64"/>
    </row>
    <row r="678" spans="2:6">
      <c r="B678" s="64"/>
      <c r="C678" s="64"/>
      <c r="D678" s="64"/>
      <c r="E678" s="64"/>
      <c r="F678" s="64"/>
    </row>
    <row r="679" spans="2:6">
      <c r="B679" s="64"/>
      <c r="C679" s="64"/>
      <c r="D679" s="64"/>
      <c r="E679" s="64"/>
      <c r="F679" s="64"/>
    </row>
    <row r="680" spans="2:6">
      <c r="B680" s="64"/>
      <c r="C680" s="64"/>
      <c r="D680" s="64"/>
      <c r="E680" s="64"/>
      <c r="F680" s="64"/>
    </row>
    <row r="681" spans="2:6">
      <c r="B681" s="64"/>
      <c r="C681" s="64"/>
      <c r="D681" s="64"/>
      <c r="E681" s="64"/>
      <c r="F681" s="64"/>
    </row>
    <row r="682" spans="2:6">
      <c r="B682" s="64"/>
      <c r="C682" s="64"/>
      <c r="D682" s="64"/>
      <c r="E682" s="64"/>
      <c r="F682" s="64"/>
    </row>
    <row r="683" spans="2:6">
      <c r="B683" s="64"/>
      <c r="C683" s="64"/>
      <c r="D683" s="64"/>
      <c r="E683" s="64"/>
      <c r="F683" s="64"/>
    </row>
    <row r="684" spans="2:6">
      <c r="B684" s="64"/>
      <c r="C684" s="64"/>
      <c r="D684" s="64"/>
      <c r="E684" s="64"/>
      <c r="F684" s="64"/>
    </row>
    <row r="685" spans="2:6">
      <c r="B685" s="64"/>
      <c r="C685" s="64"/>
      <c r="D685" s="64"/>
      <c r="E685" s="64"/>
      <c r="F685" s="64"/>
    </row>
    <row r="686" spans="2:6">
      <c r="B686" s="64"/>
      <c r="C686" s="64"/>
      <c r="D686" s="64"/>
      <c r="E686" s="64"/>
      <c r="F686" s="64"/>
    </row>
    <row r="687" spans="2:6">
      <c r="B687" s="64"/>
      <c r="C687" s="64"/>
      <c r="D687" s="64"/>
      <c r="E687" s="64"/>
      <c r="F687" s="64"/>
    </row>
    <row r="688" spans="2:6">
      <c r="B688" s="64"/>
      <c r="C688" s="64"/>
      <c r="D688" s="64"/>
      <c r="E688" s="64"/>
      <c r="F688" s="64"/>
    </row>
    <row r="689" spans="2:6">
      <c r="B689" s="64"/>
      <c r="C689" s="64"/>
      <c r="D689" s="64"/>
      <c r="E689" s="64"/>
      <c r="F689" s="64"/>
    </row>
    <row r="690" spans="2:6">
      <c r="B690" s="64"/>
      <c r="C690" s="64"/>
      <c r="D690" s="64"/>
      <c r="E690" s="64"/>
      <c r="F690" s="64"/>
    </row>
    <row r="691" spans="2:6">
      <c r="B691" s="64"/>
      <c r="C691" s="64"/>
      <c r="D691" s="64"/>
      <c r="E691" s="64"/>
      <c r="F691" s="64"/>
    </row>
    <row r="692" spans="2:6">
      <c r="B692" s="64"/>
      <c r="C692" s="64"/>
      <c r="D692" s="64"/>
      <c r="E692" s="64"/>
      <c r="F692" s="64"/>
    </row>
    <row r="693" spans="2:6">
      <c r="B693" s="64"/>
      <c r="C693" s="64"/>
      <c r="D693" s="64"/>
      <c r="E693" s="64"/>
      <c r="F693" s="64"/>
    </row>
    <row r="694" spans="2:6">
      <c r="B694" s="64"/>
      <c r="C694" s="64"/>
      <c r="D694" s="64"/>
      <c r="E694" s="64"/>
      <c r="F694" s="64"/>
    </row>
    <row r="695" spans="2:6">
      <c r="B695" s="64"/>
      <c r="C695" s="64"/>
      <c r="D695" s="64"/>
      <c r="E695" s="64"/>
      <c r="F695" s="64"/>
    </row>
    <row r="696" spans="2:6">
      <c r="B696" s="64"/>
      <c r="C696" s="64"/>
      <c r="D696" s="64"/>
      <c r="E696" s="64"/>
      <c r="F696" s="64"/>
    </row>
    <row r="697" spans="2:6">
      <c r="B697" s="64"/>
      <c r="C697" s="64"/>
      <c r="D697" s="64"/>
      <c r="E697" s="64"/>
      <c r="F697" s="64"/>
    </row>
    <row r="698" spans="2:6">
      <c r="B698" s="64"/>
      <c r="C698" s="64"/>
      <c r="D698" s="64"/>
      <c r="E698" s="64"/>
      <c r="F698" s="64"/>
    </row>
    <row r="699" spans="2:6">
      <c r="B699" s="64"/>
      <c r="C699" s="64"/>
      <c r="D699" s="64"/>
      <c r="E699" s="64"/>
      <c r="F699" s="64"/>
    </row>
    <row r="700" spans="2:6">
      <c r="B700" s="64"/>
      <c r="C700" s="64"/>
      <c r="D700" s="64"/>
      <c r="E700" s="64"/>
      <c r="F700" s="64"/>
    </row>
    <row r="701" spans="2:6">
      <c r="B701" s="64"/>
      <c r="C701" s="64"/>
      <c r="D701" s="64"/>
      <c r="E701" s="64"/>
      <c r="F701" s="64"/>
    </row>
    <row r="702" spans="2:6">
      <c r="B702" s="64"/>
      <c r="C702" s="64"/>
      <c r="D702" s="64"/>
      <c r="E702" s="64"/>
      <c r="F702" s="64"/>
    </row>
    <row r="703" spans="2:6">
      <c r="B703" s="64"/>
      <c r="C703" s="64"/>
      <c r="D703" s="64"/>
      <c r="E703" s="64"/>
      <c r="F703" s="64"/>
    </row>
    <row r="704" spans="2:6">
      <c r="B704" s="64"/>
      <c r="C704" s="64"/>
      <c r="D704" s="64"/>
      <c r="E704" s="64"/>
      <c r="F704" s="64"/>
    </row>
    <row r="705" spans="2:6">
      <c r="B705" s="64"/>
      <c r="C705" s="64"/>
      <c r="D705" s="64"/>
      <c r="E705" s="64"/>
      <c r="F705" s="64"/>
    </row>
    <row r="706" spans="2:6">
      <c r="B706" s="64"/>
      <c r="C706" s="64"/>
      <c r="D706" s="64"/>
      <c r="E706" s="64"/>
      <c r="F706" s="64"/>
    </row>
    <row r="707" spans="2:6">
      <c r="B707" s="64"/>
      <c r="C707" s="64"/>
      <c r="D707" s="64"/>
      <c r="E707" s="64"/>
      <c r="F707" s="64"/>
    </row>
    <row r="708" spans="2:6">
      <c r="B708" s="64"/>
      <c r="C708" s="64"/>
      <c r="D708" s="64"/>
      <c r="E708" s="64"/>
      <c r="F708" s="64"/>
    </row>
    <row r="709" spans="2:6">
      <c r="B709" s="64"/>
      <c r="C709" s="64"/>
      <c r="D709" s="64"/>
      <c r="E709" s="64"/>
      <c r="F709" s="64"/>
    </row>
    <row r="710" spans="2:6">
      <c r="B710" s="64"/>
      <c r="C710" s="64"/>
      <c r="D710" s="64"/>
      <c r="E710" s="64"/>
      <c r="F710" s="64"/>
    </row>
    <row r="711" spans="2:6">
      <c r="B711" s="64"/>
      <c r="C711" s="64"/>
      <c r="D711" s="64"/>
      <c r="E711" s="64"/>
      <c r="F711" s="64"/>
    </row>
    <row r="712" spans="2:6">
      <c r="B712" s="64"/>
      <c r="C712" s="64"/>
      <c r="D712" s="64"/>
      <c r="E712" s="64"/>
      <c r="F712" s="64"/>
    </row>
    <row r="713" spans="2:6">
      <c r="B713" s="64"/>
      <c r="C713" s="64"/>
      <c r="D713" s="64"/>
      <c r="E713" s="64"/>
      <c r="F713" s="64"/>
    </row>
    <row r="714" spans="2:6">
      <c r="B714" s="64"/>
      <c r="C714" s="64"/>
      <c r="D714" s="64"/>
      <c r="E714" s="64"/>
      <c r="F714" s="64"/>
    </row>
    <row r="715" spans="2:6">
      <c r="B715" s="64"/>
      <c r="C715" s="64"/>
      <c r="D715" s="64"/>
      <c r="E715" s="64"/>
      <c r="F715" s="64"/>
    </row>
    <row r="716" spans="2:6">
      <c r="B716" s="64"/>
      <c r="C716" s="64"/>
      <c r="D716" s="64"/>
      <c r="E716" s="64"/>
      <c r="F716" s="64"/>
    </row>
    <row r="717" spans="2:6">
      <c r="B717" s="64"/>
      <c r="C717" s="64"/>
      <c r="D717" s="64"/>
      <c r="E717" s="64"/>
      <c r="F717" s="64"/>
    </row>
    <row r="718" spans="2:6">
      <c r="B718" s="64"/>
      <c r="C718" s="64"/>
      <c r="D718" s="64"/>
      <c r="E718" s="64"/>
      <c r="F718" s="64"/>
    </row>
    <row r="719" spans="2:6">
      <c r="B719" s="64"/>
      <c r="C719" s="64"/>
      <c r="D719" s="64"/>
      <c r="E719" s="64"/>
      <c r="F719" s="64"/>
    </row>
    <row r="720" spans="2:6">
      <c r="B720" s="64"/>
      <c r="C720" s="64"/>
      <c r="D720" s="64"/>
      <c r="E720" s="64"/>
      <c r="F720" s="64"/>
    </row>
    <row r="721" spans="2:6">
      <c r="B721" s="64"/>
      <c r="C721" s="64"/>
      <c r="D721" s="64"/>
      <c r="E721" s="64"/>
      <c r="F721" s="64"/>
    </row>
    <row r="722" spans="2:6">
      <c r="B722" s="64"/>
      <c r="C722" s="64"/>
      <c r="D722" s="64"/>
      <c r="E722" s="64"/>
      <c r="F722" s="64"/>
    </row>
    <row r="723" spans="2:6">
      <c r="B723" s="64"/>
      <c r="C723" s="64"/>
      <c r="D723" s="64"/>
      <c r="E723" s="64"/>
      <c r="F723" s="64"/>
    </row>
    <row r="724" spans="2:6">
      <c r="B724" s="64"/>
      <c r="C724" s="64"/>
      <c r="D724" s="64"/>
      <c r="E724" s="64"/>
      <c r="F724" s="64"/>
    </row>
    <row r="725" spans="2:6">
      <c r="B725" s="64"/>
      <c r="C725" s="64"/>
      <c r="D725" s="64"/>
      <c r="E725" s="64"/>
      <c r="F725" s="64"/>
    </row>
    <row r="726" spans="2:6">
      <c r="B726" s="64"/>
      <c r="C726" s="64"/>
      <c r="D726" s="64"/>
      <c r="E726" s="64"/>
      <c r="F726" s="64"/>
    </row>
    <row r="727" spans="2:6">
      <c r="B727" s="64"/>
      <c r="C727" s="64"/>
      <c r="D727" s="64"/>
      <c r="E727" s="64"/>
      <c r="F727" s="64"/>
    </row>
    <row r="728" spans="2:6">
      <c r="B728" s="64"/>
      <c r="C728" s="64"/>
      <c r="D728" s="64"/>
      <c r="E728" s="64"/>
      <c r="F728" s="64"/>
    </row>
    <row r="729" spans="2:6">
      <c r="B729" s="64"/>
      <c r="C729" s="64"/>
      <c r="D729" s="64"/>
      <c r="E729" s="64"/>
      <c r="F729" s="64"/>
    </row>
    <row r="730" spans="2:6">
      <c r="B730" s="64"/>
      <c r="C730" s="64"/>
      <c r="D730" s="64"/>
      <c r="E730" s="64"/>
      <c r="F730" s="64"/>
    </row>
    <row r="731" spans="2:6">
      <c r="B731" s="64"/>
      <c r="C731" s="64"/>
      <c r="D731" s="64"/>
      <c r="E731" s="64"/>
      <c r="F731" s="64"/>
    </row>
    <row r="732" spans="2:6">
      <c r="B732" s="64"/>
      <c r="C732" s="64"/>
      <c r="D732" s="64"/>
      <c r="E732" s="64"/>
      <c r="F732" s="64"/>
    </row>
    <row r="733" spans="2:6">
      <c r="B733" s="64"/>
      <c r="C733" s="64"/>
      <c r="D733" s="64"/>
      <c r="E733" s="64"/>
      <c r="F733" s="64"/>
    </row>
    <row r="734" spans="2:6">
      <c r="B734" s="64"/>
      <c r="C734" s="64"/>
      <c r="D734" s="64"/>
      <c r="E734" s="64"/>
      <c r="F734" s="64"/>
    </row>
    <row r="735" spans="2:6">
      <c r="B735" s="64"/>
      <c r="C735" s="64"/>
      <c r="D735" s="64"/>
      <c r="E735" s="64"/>
      <c r="F735" s="64"/>
    </row>
    <row r="736" spans="2:6">
      <c r="B736" s="64"/>
      <c r="C736" s="64"/>
      <c r="D736" s="64"/>
      <c r="E736" s="64"/>
      <c r="F736" s="64"/>
    </row>
    <row r="737" spans="2:6">
      <c r="B737" s="64"/>
      <c r="C737" s="64"/>
      <c r="D737" s="64"/>
      <c r="E737" s="64"/>
      <c r="F737" s="64"/>
    </row>
    <row r="738" spans="2:6">
      <c r="B738" s="64"/>
      <c r="C738" s="64"/>
      <c r="D738" s="64"/>
      <c r="E738" s="64"/>
      <c r="F738" s="64"/>
    </row>
    <row r="739" spans="2:6">
      <c r="B739" s="64"/>
      <c r="C739" s="64"/>
      <c r="D739" s="64"/>
      <c r="E739" s="64"/>
      <c r="F739" s="64"/>
    </row>
    <row r="740" spans="2:6">
      <c r="B740" s="64"/>
      <c r="C740" s="64"/>
      <c r="D740" s="64"/>
      <c r="E740" s="64"/>
      <c r="F740" s="64"/>
    </row>
    <row r="741" spans="2:6">
      <c r="B741" s="64"/>
      <c r="C741" s="64"/>
      <c r="D741" s="64"/>
      <c r="E741" s="64"/>
      <c r="F741" s="64"/>
    </row>
    <row r="742" spans="2:6">
      <c r="B742" s="64"/>
      <c r="C742" s="64"/>
      <c r="D742" s="64"/>
      <c r="E742" s="64"/>
      <c r="F742" s="64"/>
    </row>
    <row r="743" spans="2:6">
      <c r="B743" s="64"/>
      <c r="C743" s="64"/>
      <c r="D743" s="64"/>
      <c r="E743" s="64"/>
      <c r="F743" s="64"/>
    </row>
    <row r="744" spans="2:6">
      <c r="B744" s="64"/>
      <c r="C744" s="64"/>
      <c r="D744" s="64"/>
      <c r="E744" s="64"/>
      <c r="F744" s="64"/>
    </row>
    <row r="745" spans="2:6">
      <c r="B745" s="64"/>
      <c r="C745" s="64"/>
      <c r="D745" s="64"/>
      <c r="E745" s="64"/>
      <c r="F745" s="64"/>
    </row>
    <row r="746" spans="2:6">
      <c r="B746" s="64"/>
      <c r="C746" s="64"/>
      <c r="D746" s="64"/>
      <c r="E746" s="64"/>
      <c r="F746" s="64"/>
    </row>
    <row r="747" spans="2:6">
      <c r="B747" s="64"/>
      <c r="C747" s="64"/>
      <c r="D747" s="64"/>
      <c r="E747" s="64"/>
      <c r="F747" s="64"/>
    </row>
    <row r="748" spans="2:6">
      <c r="B748" s="64"/>
      <c r="C748" s="64"/>
      <c r="D748" s="64"/>
      <c r="E748" s="64"/>
      <c r="F748" s="64"/>
    </row>
    <row r="749" spans="2:6">
      <c r="B749" s="64"/>
      <c r="C749" s="64"/>
      <c r="D749" s="64"/>
      <c r="E749" s="64"/>
      <c r="F749" s="64"/>
    </row>
    <row r="750" spans="2:6">
      <c r="B750" s="64"/>
      <c r="C750" s="64"/>
      <c r="D750" s="64"/>
      <c r="E750" s="64"/>
      <c r="F750" s="64"/>
    </row>
    <row r="751" spans="2:6">
      <c r="B751" s="64"/>
      <c r="C751" s="64"/>
      <c r="D751" s="64"/>
      <c r="E751" s="64"/>
      <c r="F751" s="64"/>
    </row>
    <row r="752" spans="2:6">
      <c r="B752" s="64"/>
      <c r="C752" s="64"/>
      <c r="D752" s="64"/>
      <c r="E752" s="64"/>
      <c r="F752" s="64"/>
    </row>
    <row r="753" spans="2:6">
      <c r="B753" s="64"/>
      <c r="C753" s="64"/>
      <c r="D753" s="64"/>
      <c r="E753" s="64"/>
      <c r="F753" s="64"/>
    </row>
    <row r="754" spans="2:6">
      <c r="B754" s="64"/>
      <c r="C754" s="64"/>
      <c r="D754" s="64"/>
      <c r="E754" s="64"/>
      <c r="F754" s="64"/>
    </row>
    <row r="755" spans="2:6">
      <c r="B755" s="64"/>
      <c r="C755" s="64"/>
      <c r="D755" s="64"/>
      <c r="E755" s="64"/>
      <c r="F755" s="64"/>
    </row>
    <row r="756" spans="2:6">
      <c r="B756" s="64"/>
      <c r="C756" s="64"/>
      <c r="D756" s="64"/>
      <c r="E756" s="64"/>
      <c r="F756" s="64"/>
    </row>
    <row r="757" spans="2:6">
      <c r="B757" s="64"/>
      <c r="C757" s="64"/>
      <c r="D757" s="64"/>
      <c r="E757" s="64"/>
      <c r="F757" s="64"/>
    </row>
    <row r="758" spans="2:6">
      <c r="B758" s="64"/>
      <c r="C758" s="64"/>
      <c r="D758" s="64"/>
      <c r="E758" s="64"/>
      <c r="F758" s="64"/>
    </row>
    <row r="759" spans="2:6">
      <c r="B759" s="64"/>
      <c r="C759" s="64"/>
      <c r="D759" s="64"/>
      <c r="E759" s="64"/>
      <c r="F759" s="64"/>
    </row>
    <row r="760" spans="2:6">
      <c r="B760" s="64"/>
      <c r="C760" s="64"/>
      <c r="D760" s="64"/>
      <c r="E760" s="64"/>
      <c r="F760" s="64"/>
    </row>
    <row r="761" spans="2:6">
      <c r="B761" s="64"/>
      <c r="C761" s="64"/>
      <c r="D761" s="64"/>
      <c r="E761" s="64"/>
      <c r="F761" s="64"/>
    </row>
    <row r="762" spans="2:6">
      <c r="B762" s="64"/>
      <c r="C762" s="64"/>
      <c r="D762" s="64"/>
      <c r="E762" s="64"/>
      <c r="F762" s="64"/>
    </row>
    <row r="763" spans="2:6">
      <c r="B763" s="64"/>
      <c r="C763" s="64"/>
      <c r="D763" s="64"/>
      <c r="E763" s="64"/>
      <c r="F763" s="64"/>
    </row>
    <row r="764" spans="2:6">
      <c r="B764" s="64"/>
      <c r="C764" s="64"/>
      <c r="D764" s="64"/>
      <c r="E764" s="64"/>
      <c r="F764" s="64"/>
    </row>
    <row r="765" spans="2:6">
      <c r="B765" s="64"/>
      <c r="C765" s="64"/>
      <c r="D765" s="64"/>
      <c r="E765" s="64"/>
      <c r="F765" s="64"/>
    </row>
    <row r="766" spans="2:6">
      <c r="B766" s="64"/>
      <c r="C766" s="64"/>
      <c r="D766" s="64"/>
      <c r="E766" s="64"/>
      <c r="F766" s="64"/>
    </row>
    <row r="767" spans="2:6">
      <c r="B767" s="64"/>
      <c r="C767" s="64"/>
      <c r="D767" s="64"/>
      <c r="E767" s="64"/>
      <c r="F767" s="64"/>
    </row>
    <row r="768" spans="2:6">
      <c r="B768" s="64"/>
      <c r="C768" s="64"/>
      <c r="D768" s="64"/>
      <c r="E768" s="64"/>
      <c r="F768" s="64"/>
    </row>
    <row r="769" spans="2:6">
      <c r="B769" s="64"/>
      <c r="C769" s="64"/>
      <c r="D769" s="64"/>
      <c r="E769" s="64"/>
      <c r="F769" s="64"/>
    </row>
    <row r="770" spans="2:6">
      <c r="B770" s="64"/>
      <c r="C770" s="64"/>
      <c r="D770" s="64"/>
      <c r="E770" s="64"/>
      <c r="F770" s="64"/>
    </row>
    <row r="771" spans="2:6">
      <c r="B771" s="64"/>
      <c r="C771" s="64"/>
      <c r="D771" s="64"/>
      <c r="E771" s="64"/>
      <c r="F771" s="64"/>
    </row>
    <row r="772" spans="2:6">
      <c r="B772" s="64"/>
      <c r="C772" s="64"/>
      <c r="D772" s="64"/>
      <c r="E772" s="64"/>
      <c r="F772" s="64"/>
    </row>
    <row r="773" spans="2:6">
      <c r="B773" s="64"/>
      <c r="C773" s="64"/>
      <c r="D773" s="64"/>
      <c r="E773" s="64"/>
      <c r="F773" s="64"/>
    </row>
    <row r="774" spans="2:6">
      <c r="B774" s="64"/>
      <c r="C774" s="64"/>
      <c r="D774" s="64"/>
      <c r="E774" s="64"/>
      <c r="F774" s="64"/>
    </row>
    <row r="775" spans="2:6">
      <c r="B775" s="64"/>
      <c r="C775" s="64"/>
      <c r="D775" s="64"/>
      <c r="E775" s="64"/>
      <c r="F775" s="64"/>
    </row>
    <row r="776" spans="2:6">
      <c r="B776" s="64"/>
      <c r="C776" s="64"/>
      <c r="D776" s="64"/>
      <c r="E776" s="64"/>
      <c r="F776" s="64"/>
    </row>
    <row r="777" spans="2:6">
      <c r="B777" s="64"/>
      <c r="C777" s="64"/>
      <c r="D777" s="64"/>
      <c r="E777" s="64"/>
      <c r="F777" s="64"/>
    </row>
    <row r="778" spans="2:6">
      <c r="B778" s="64"/>
      <c r="C778" s="64"/>
      <c r="D778" s="64"/>
      <c r="E778" s="64"/>
      <c r="F778" s="64"/>
    </row>
    <row r="779" spans="2:6">
      <c r="B779" s="64"/>
      <c r="C779" s="64"/>
      <c r="D779" s="64"/>
      <c r="E779" s="64"/>
      <c r="F779" s="64"/>
    </row>
    <row r="780" spans="2:6">
      <c r="B780" s="64"/>
      <c r="C780" s="64"/>
      <c r="D780" s="64"/>
      <c r="E780" s="64"/>
      <c r="F780" s="64"/>
    </row>
    <row r="781" spans="2:6">
      <c r="B781" s="64"/>
      <c r="C781" s="64"/>
      <c r="D781" s="64"/>
      <c r="E781" s="64"/>
      <c r="F781" s="64"/>
    </row>
    <row r="782" spans="2:6">
      <c r="B782" s="64"/>
      <c r="C782" s="64"/>
      <c r="D782" s="64"/>
      <c r="E782" s="64"/>
      <c r="F782" s="64"/>
    </row>
    <row r="783" spans="2:6">
      <c r="B783" s="64"/>
      <c r="C783" s="64"/>
      <c r="D783" s="64"/>
      <c r="E783" s="64"/>
      <c r="F783" s="64"/>
    </row>
    <row r="784" spans="2:6">
      <c r="B784" s="64"/>
      <c r="C784" s="64"/>
      <c r="D784" s="64"/>
      <c r="E784" s="64"/>
      <c r="F784" s="64"/>
    </row>
    <row r="785" spans="2:6">
      <c r="B785" s="64"/>
      <c r="C785" s="64"/>
      <c r="D785" s="64"/>
      <c r="E785" s="64"/>
      <c r="F785" s="64"/>
    </row>
    <row r="786" spans="2:6">
      <c r="B786" s="64"/>
      <c r="C786" s="64"/>
      <c r="D786" s="64"/>
      <c r="E786" s="64"/>
      <c r="F786" s="64"/>
    </row>
    <row r="787" spans="2:6">
      <c r="B787" s="64"/>
      <c r="C787" s="64"/>
      <c r="D787" s="64"/>
      <c r="E787" s="64"/>
      <c r="F787" s="64"/>
    </row>
    <row r="788" spans="2:6">
      <c r="B788" s="64"/>
      <c r="C788" s="64"/>
      <c r="D788" s="64"/>
      <c r="E788" s="64"/>
      <c r="F788" s="64"/>
    </row>
    <row r="789" spans="2:6">
      <c r="B789" s="64"/>
      <c r="C789" s="64"/>
      <c r="D789" s="64"/>
      <c r="E789" s="64"/>
      <c r="F789" s="64"/>
    </row>
    <row r="790" spans="2:6">
      <c r="B790" s="64"/>
      <c r="C790" s="64"/>
      <c r="D790" s="64"/>
      <c r="E790" s="64"/>
      <c r="F790" s="64"/>
    </row>
    <row r="791" spans="2:6">
      <c r="B791" s="64"/>
      <c r="C791" s="64"/>
      <c r="D791" s="64"/>
      <c r="E791" s="64"/>
      <c r="F791" s="64"/>
    </row>
    <row r="792" spans="2:6">
      <c r="B792" s="64"/>
      <c r="C792" s="64"/>
      <c r="D792" s="64"/>
      <c r="E792" s="64"/>
      <c r="F792" s="64"/>
    </row>
    <row r="793" spans="2:6">
      <c r="B793" s="64"/>
      <c r="C793" s="64"/>
      <c r="D793" s="64"/>
      <c r="E793" s="64"/>
      <c r="F793" s="64"/>
    </row>
    <row r="794" spans="2:6">
      <c r="B794" s="64"/>
      <c r="C794" s="64"/>
      <c r="D794" s="64"/>
      <c r="E794" s="64"/>
      <c r="F794" s="64"/>
    </row>
    <row r="795" spans="2:6">
      <c r="B795" s="64"/>
      <c r="C795" s="64"/>
      <c r="D795" s="64"/>
      <c r="E795" s="64"/>
      <c r="F795" s="64"/>
    </row>
    <row r="796" spans="2:6">
      <c r="B796" s="64"/>
      <c r="C796" s="64"/>
      <c r="D796" s="64"/>
      <c r="E796" s="64"/>
      <c r="F796" s="64"/>
    </row>
    <row r="797" spans="2:6">
      <c r="B797" s="64"/>
      <c r="C797" s="64"/>
      <c r="D797" s="64"/>
      <c r="E797" s="64"/>
      <c r="F797" s="64"/>
    </row>
    <row r="798" spans="2:6">
      <c r="B798" s="64"/>
      <c r="C798" s="64"/>
      <c r="D798" s="64"/>
      <c r="E798" s="64"/>
      <c r="F798" s="64"/>
    </row>
    <row r="799" spans="2:6">
      <c r="B799" s="64"/>
      <c r="C799" s="64"/>
      <c r="D799" s="64"/>
      <c r="E799" s="64"/>
      <c r="F799" s="64"/>
    </row>
    <row r="800" spans="2:6">
      <c r="B800" s="64"/>
      <c r="C800" s="64"/>
      <c r="D800" s="64"/>
      <c r="E800" s="64"/>
      <c r="F800" s="64"/>
    </row>
    <row r="801" spans="2:6">
      <c r="B801" s="64"/>
      <c r="C801" s="64"/>
      <c r="D801" s="64"/>
      <c r="E801" s="64"/>
      <c r="F801" s="64"/>
    </row>
    <row r="802" spans="2:6">
      <c r="B802" s="64"/>
      <c r="C802" s="64"/>
      <c r="D802" s="64"/>
      <c r="E802" s="64"/>
      <c r="F802" s="64"/>
    </row>
    <row r="803" spans="2:6">
      <c r="B803" s="64"/>
      <c r="C803" s="64"/>
      <c r="D803" s="64"/>
      <c r="E803" s="64"/>
      <c r="F803" s="64"/>
    </row>
    <row r="804" spans="2:6">
      <c r="B804" s="64"/>
      <c r="C804" s="64"/>
      <c r="D804" s="64"/>
      <c r="E804" s="64"/>
      <c r="F804" s="64"/>
    </row>
    <row r="805" spans="2:6">
      <c r="B805" s="64"/>
      <c r="C805" s="64"/>
      <c r="D805" s="64"/>
      <c r="E805" s="64"/>
      <c r="F805" s="64"/>
    </row>
    <row r="806" spans="2:6">
      <c r="B806" s="64"/>
      <c r="C806" s="64"/>
      <c r="D806" s="64"/>
      <c r="E806" s="64"/>
      <c r="F806" s="64"/>
    </row>
    <row r="807" spans="2:6">
      <c r="B807" s="64"/>
      <c r="C807" s="64"/>
      <c r="D807" s="64"/>
      <c r="E807" s="64"/>
      <c r="F807" s="64"/>
    </row>
    <row r="808" spans="2:6">
      <c r="B808" s="64"/>
      <c r="C808" s="64"/>
      <c r="D808" s="64"/>
      <c r="E808" s="64"/>
      <c r="F808" s="64"/>
    </row>
    <row r="809" spans="2:6">
      <c r="B809" s="64"/>
      <c r="C809" s="64"/>
      <c r="D809" s="64"/>
      <c r="E809" s="64"/>
      <c r="F809" s="64"/>
    </row>
    <row r="810" spans="2:6">
      <c r="B810" s="64"/>
      <c r="C810" s="64"/>
      <c r="D810" s="64"/>
      <c r="E810" s="64"/>
      <c r="F810" s="64"/>
    </row>
    <row r="811" spans="2:6">
      <c r="B811" s="64"/>
      <c r="C811" s="64"/>
      <c r="D811" s="64"/>
      <c r="E811" s="64"/>
      <c r="F811" s="64"/>
    </row>
    <row r="812" spans="2:6">
      <c r="B812" s="64"/>
      <c r="C812" s="64"/>
      <c r="D812" s="64"/>
      <c r="E812" s="64"/>
      <c r="F812" s="64"/>
    </row>
    <row r="813" spans="2:6">
      <c r="B813" s="64"/>
      <c r="C813" s="64"/>
      <c r="D813" s="64"/>
      <c r="E813" s="64"/>
      <c r="F813" s="64"/>
    </row>
    <row r="814" spans="2:6">
      <c r="B814" s="64"/>
      <c r="C814" s="64"/>
      <c r="D814" s="64"/>
      <c r="E814" s="64"/>
      <c r="F814" s="64"/>
    </row>
    <row r="815" spans="2:6">
      <c r="B815" s="64"/>
      <c r="C815" s="64"/>
      <c r="D815" s="64"/>
      <c r="E815" s="64"/>
      <c r="F815" s="64"/>
    </row>
    <row r="816" spans="2:6">
      <c r="B816" s="64"/>
      <c r="C816" s="64"/>
      <c r="D816" s="64"/>
      <c r="E816" s="64"/>
      <c r="F816" s="64"/>
    </row>
    <row r="817" spans="2:6">
      <c r="B817" s="64"/>
      <c r="C817" s="64"/>
      <c r="D817" s="64"/>
      <c r="E817" s="64"/>
      <c r="F817" s="64"/>
    </row>
    <row r="818" spans="2:6">
      <c r="B818" s="64"/>
      <c r="C818" s="64"/>
      <c r="D818" s="64"/>
      <c r="E818" s="64"/>
      <c r="F818" s="64"/>
    </row>
    <row r="819" spans="2:6">
      <c r="B819" s="64"/>
      <c r="C819" s="64"/>
      <c r="D819" s="64"/>
      <c r="E819" s="64"/>
      <c r="F819" s="64"/>
    </row>
    <row r="820" spans="2:6">
      <c r="B820" s="64"/>
      <c r="C820" s="64"/>
      <c r="D820" s="64"/>
      <c r="E820" s="64"/>
      <c r="F820" s="64"/>
    </row>
    <row r="821" spans="2:6">
      <c r="B821" s="64"/>
      <c r="C821" s="64"/>
      <c r="D821" s="64"/>
      <c r="E821" s="64"/>
      <c r="F821" s="64"/>
    </row>
    <row r="822" spans="2:6">
      <c r="B822" s="64"/>
      <c r="C822" s="64"/>
      <c r="D822" s="64"/>
      <c r="E822" s="64"/>
      <c r="F822" s="64"/>
    </row>
    <row r="823" spans="2:6">
      <c r="B823" s="64"/>
      <c r="C823" s="64"/>
      <c r="D823" s="64"/>
      <c r="E823" s="64"/>
      <c r="F823" s="64"/>
    </row>
    <row r="824" spans="2:6">
      <c r="B824" s="64"/>
      <c r="C824" s="64"/>
      <c r="D824" s="64"/>
      <c r="E824" s="64"/>
      <c r="F824" s="64"/>
    </row>
    <row r="825" spans="2:6">
      <c r="B825" s="64"/>
      <c r="C825" s="64"/>
      <c r="D825" s="64"/>
      <c r="E825" s="64"/>
      <c r="F825" s="64"/>
    </row>
    <row r="826" spans="2:6">
      <c r="B826" s="64"/>
      <c r="C826" s="64"/>
      <c r="D826" s="64"/>
      <c r="E826" s="64"/>
      <c r="F826" s="64"/>
    </row>
    <row r="827" spans="2:6">
      <c r="B827" s="64"/>
      <c r="C827" s="64"/>
      <c r="D827" s="64"/>
      <c r="E827" s="64"/>
      <c r="F827" s="64"/>
    </row>
    <row r="828" spans="2:6">
      <c r="B828" s="64"/>
      <c r="C828" s="64"/>
      <c r="D828" s="64"/>
      <c r="E828" s="64"/>
      <c r="F828" s="64"/>
    </row>
    <row r="829" spans="2:6">
      <c r="B829" s="64"/>
      <c r="C829" s="64"/>
      <c r="D829" s="64"/>
      <c r="E829" s="64"/>
      <c r="F829" s="64"/>
    </row>
    <row r="830" spans="2:6">
      <c r="B830" s="64"/>
      <c r="C830" s="64"/>
      <c r="D830" s="64"/>
      <c r="E830" s="64"/>
      <c r="F830" s="64"/>
    </row>
    <row r="831" spans="2:6">
      <c r="B831" s="64"/>
      <c r="C831" s="64"/>
      <c r="D831" s="64"/>
      <c r="E831" s="64"/>
      <c r="F831" s="64"/>
    </row>
    <row r="832" spans="2:6">
      <c r="B832" s="64"/>
      <c r="C832" s="64"/>
      <c r="D832" s="64"/>
      <c r="E832" s="64"/>
      <c r="F832" s="64"/>
    </row>
    <row r="833" spans="2:6">
      <c r="B833" s="64"/>
      <c r="C833" s="64"/>
      <c r="D833" s="64"/>
      <c r="E833" s="64"/>
      <c r="F833" s="64"/>
    </row>
    <row r="834" spans="2:6">
      <c r="B834" s="64"/>
      <c r="C834" s="64"/>
      <c r="D834" s="64"/>
      <c r="E834" s="64"/>
      <c r="F834" s="64"/>
    </row>
    <row r="835" spans="2:6">
      <c r="B835" s="64"/>
      <c r="C835" s="64"/>
      <c r="D835" s="64"/>
      <c r="E835" s="64"/>
      <c r="F835" s="64"/>
    </row>
    <row r="836" spans="2:6">
      <c r="B836" s="64"/>
      <c r="C836" s="64"/>
      <c r="D836" s="64"/>
      <c r="E836" s="64"/>
      <c r="F836" s="64"/>
    </row>
    <row r="837" spans="2:6">
      <c r="B837" s="64"/>
      <c r="C837" s="64"/>
      <c r="D837" s="64"/>
      <c r="E837" s="64"/>
      <c r="F837" s="64"/>
    </row>
    <row r="838" spans="2:6">
      <c r="B838" s="64"/>
      <c r="C838" s="64"/>
      <c r="D838" s="64"/>
      <c r="E838" s="64"/>
      <c r="F838" s="64"/>
    </row>
    <row r="839" spans="2:6">
      <c r="B839" s="64"/>
      <c r="C839" s="64"/>
      <c r="D839" s="64"/>
      <c r="E839" s="64"/>
      <c r="F839" s="64"/>
    </row>
    <row r="840" spans="2:6">
      <c r="B840" s="64"/>
      <c r="C840" s="64"/>
      <c r="D840" s="64"/>
      <c r="E840" s="64"/>
      <c r="F840" s="64"/>
    </row>
    <row r="841" spans="2:6">
      <c r="B841" s="64"/>
      <c r="C841" s="64"/>
      <c r="D841" s="64"/>
      <c r="E841" s="64"/>
      <c r="F841" s="64"/>
    </row>
    <row r="842" spans="2:6">
      <c r="B842" s="64"/>
      <c r="C842" s="64"/>
      <c r="D842" s="64"/>
      <c r="E842" s="64"/>
      <c r="F842" s="64"/>
    </row>
    <row r="843" spans="2:6">
      <c r="B843" s="64"/>
      <c r="C843" s="64"/>
      <c r="D843" s="64"/>
      <c r="E843" s="64"/>
      <c r="F843" s="64"/>
    </row>
    <row r="844" spans="2:6">
      <c r="B844" s="64"/>
      <c r="C844" s="64"/>
      <c r="D844" s="64"/>
      <c r="E844" s="64"/>
      <c r="F844" s="64"/>
    </row>
    <row r="845" spans="2:6">
      <c r="B845" s="64"/>
      <c r="C845" s="64"/>
      <c r="D845" s="64"/>
      <c r="E845" s="64"/>
      <c r="F845" s="64"/>
    </row>
    <row r="846" spans="2:6">
      <c r="B846" s="64"/>
      <c r="C846" s="64"/>
      <c r="D846" s="64"/>
      <c r="E846" s="64"/>
      <c r="F846" s="64"/>
    </row>
    <row r="847" spans="2:6">
      <c r="B847" s="64"/>
      <c r="C847" s="64"/>
      <c r="D847" s="64"/>
      <c r="E847" s="64"/>
      <c r="F847" s="64"/>
    </row>
    <row r="848" spans="2:6">
      <c r="B848" s="64"/>
      <c r="C848" s="64"/>
      <c r="D848" s="64"/>
      <c r="E848" s="64"/>
      <c r="F848" s="64"/>
    </row>
    <row r="849" spans="2:6">
      <c r="B849" s="64"/>
      <c r="C849" s="64"/>
      <c r="D849" s="64"/>
      <c r="E849" s="64"/>
      <c r="F849" s="64"/>
    </row>
    <row r="850" spans="2:6">
      <c r="B850" s="64"/>
      <c r="C850" s="64"/>
      <c r="D850" s="64"/>
      <c r="E850" s="64"/>
      <c r="F850" s="64"/>
    </row>
    <row r="851" spans="2:6">
      <c r="B851" s="64"/>
      <c r="C851" s="64"/>
      <c r="D851" s="64"/>
      <c r="E851" s="64"/>
      <c r="F851" s="64"/>
    </row>
    <row r="852" spans="2:6">
      <c r="B852" s="64"/>
      <c r="C852" s="64"/>
      <c r="D852" s="64"/>
      <c r="E852" s="64"/>
      <c r="F852" s="64"/>
    </row>
    <row r="853" spans="2:6">
      <c r="B853" s="64"/>
      <c r="C853" s="64"/>
      <c r="D853" s="64"/>
      <c r="E853" s="64"/>
      <c r="F853" s="64"/>
    </row>
    <row r="854" spans="2:6">
      <c r="B854" s="64"/>
      <c r="C854" s="64"/>
      <c r="D854" s="64"/>
      <c r="E854" s="64"/>
      <c r="F854" s="64"/>
    </row>
    <row r="855" spans="2:6">
      <c r="B855" s="64"/>
      <c r="C855" s="64"/>
      <c r="D855" s="64"/>
      <c r="E855" s="64"/>
      <c r="F855" s="64"/>
    </row>
    <row r="856" spans="2:6">
      <c r="B856" s="64"/>
      <c r="C856" s="64"/>
      <c r="D856" s="64"/>
      <c r="E856" s="64"/>
      <c r="F856" s="64"/>
    </row>
    <row r="857" spans="2:6">
      <c r="B857" s="64"/>
      <c r="C857" s="64"/>
      <c r="D857" s="64"/>
      <c r="E857" s="64"/>
      <c r="F857" s="64"/>
    </row>
    <row r="858" spans="2:6">
      <c r="B858" s="64"/>
      <c r="C858" s="64"/>
      <c r="D858" s="64"/>
      <c r="E858" s="64"/>
      <c r="F858" s="64"/>
    </row>
    <row r="859" spans="2:6">
      <c r="B859" s="64"/>
      <c r="C859" s="64"/>
      <c r="D859" s="64"/>
      <c r="E859" s="64"/>
      <c r="F859" s="64"/>
    </row>
    <row r="860" spans="2:6">
      <c r="B860" s="64"/>
      <c r="C860" s="64"/>
      <c r="D860" s="64"/>
      <c r="E860" s="64"/>
      <c r="F860" s="64"/>
    </row>
    <row r="861" spans="2:6">
      <c r="B861" s="64"/>
      <c r="C861" s="64"/>
      <c r="D861" s="64"/>
      <c r="E861" s="64"/>
      <c r="F861" s="64"/>
    </row>
    <row r="862" spans="2:6">
      <c r="B862" s="64"/>
      <c r="C862" s="64"/>
      <c r="D862" s="64"/>
      <c r="E862" s="64"/>
      <c r="F862" s="64"/>
    </row>
    <row r="863" spans="2:6">
      <c r="B863" s="64"/>
      <c r="C863" s="64"/>
      <c r="D863" s="64"/>
      <c r="E863" s="64"/>
      <c r="F863" s="64"/>
    </row>
    <row r="864" spans="2:6">
      <c r="B864" s="64"/>
      <c r="C864" s="64"/>
      <c r="D864" s="64"/>
      <c r="E864" s="64"/>
      <c r="F864" s="64"/>
    </row>
    <row r="865" spans="2:6">
      <c r="B865" s="64"/>
      <c r="C865" s="64"/>
      <c r="D865" s="64"/>
      <c r="E865" s="64"/>
      <c r="F865" s="64"/>
    </row>
    <row r="866" spans="2:6">
      <c r="B866" s="64"/>
      <c r="C866" s="64"/>
      <c r="D866" s="64"/>
      <c r="E866" s="64"/>
      <c r="F866" s="64"/>
    </row>
    <row r="867" spans="2:6">
      <c r="B867" s="64"/>
      <c r="C867" s="64"/>
      <c r="D867" s="64"/>
      <c r="E867" s="64"/>
      <c r="F867" s="64"/>
    </row>
    <row r="868" spans="2:6">
      <c r="B868" s="64"/>
      <c r="C868" s="64"/>
      <c r="D868" s="64"/>
      <c r="E868" s="64"/>
      <c r="F868" s="64"/>
    </row>
    <row r="869" spans="2:6">
      <c r="B869" s="64"/>
      <c r="C869" s="64"/>
      <c r="D869" s="64"/>
      <c r="E869" s="64"/>
      <c r="F869" s="64"/>
    </row>
    <row r="870" spans="2:6">
      <c r="B870" s="64"/>
      <c r="C870" s="64"/>
      <c r="D870" s="64"/>
      <c r="E870" s="64"/>
      <c r="F870" s="64"/>
    </row>
    <row r="871" spans="2:6">
      <c r="B871" s="64"/>
      <c r="C871" s="64"/>
      <c r="D871" s="64"/>
      <c r="E871" s="64"/>
      <c r="F871" s="64"/>
    </row>
    <row r="872" spans="2:6">
      <c r="B872" s="64"/>
      <c r="C872" s="64"/>
      <c r="D872" s="64"/>
      <c r="E872" s="64"/>
      <c r="F872" s="64"/>
    </row>
    <row r="873" spans="2:6">
      <c r="B873" s="64"/>
      <c r="C873" s="64"/>
      <c r="D873" s="64"/>
      <c r="E873" s="64"/>
      <c r="F873" s="64"/>
    </row>
    <row r="874" spans="2:6">
      <c r="B874" s="64"/>
      <c r="C874" s="64"/>
      <c r="D874" s="64"/>
      <c r="E874" s="64"/>
      <c r="F874" s="64"/>
    </row>
    <row r="875" spans="2:6">
      <c r="B875" s="64"/>
      <c r="C875" s="64"/>
      <c r="D875" s="64"/>
      <c r="E875" s="64"/>
      <c r="F875" s="64"/>
    </row>
    <row r="876" spans="2:6">
      <c r="B876" s="64"/>
      <c r="C876" s="64"/>
      <c r="D876" s="64"/>
      <c r="E876" s="64"/>
      <c r="F876" s="64"/>
    </row>
    <row r="877" spans="2:6">
      <c r="B877" s="64"/>
      <c r="C877" s="64"/>
      <c r="D877" s="64"/>
      <c r="E877" s="64"/>
      <c r="F877" s="64"/>
    </row>
    <row r="878" spans="2:6">
      <c r="B878" s="64"/>
      <c r="C878" s="64"/>
      <c r="D878" s="64"/>
      <c r="E878" s="64"/>
      <c r="F878" s="64"/>
    </row>
    <row r="879" spans="2:6">
      <c r="B879" s="64"/>
      <c r="C879" s="64"/>
      <c r="D879" s="64"/>
      <c r="E879" s="64"/>
      <c r="F879" s="64"/>
    </row>
    <row r="880" spans="2:6">
      <c r="B880" s="64"/>
      <c r="C880" s="64"/>
      <c r="D880" s="64"/>
      <c r="E880" s="64"/>
      <c r="F880" s="64"/>
    </row>
    <row r="881" spans="2:6">
      <c r="B881" s="64"/>
      <c r="C881" s="64"/>
      <c r="D881" s="64"/>
      <c r="E881" s="64"/>
      <c r="F881" s="64"/>
    </row>
    <row r="882" spans="2:6">
      <c r="B882" s="64"/>
      <c r="C882" s="64"/>
      <c r="D882" s="64"/>
      <c r="E882" s="64"/>
      <c r="F882" s="64"/>
    </row>
    <row r="883" spans="2:6">
      <c r="B883" s="64"/>
      <c r="C883" s="64"/>
      <c r="D883" s="64"/>
      <c r="E883" s="64"/>
      <c r="F883" s="64"/>
    </row>
    <row r="884" spans="2:6">
      <c r="B884" s="64"/>
      <c r="C884" s="64"/>
      <c r="D884" s="64"/>
      <c r="E884" s="64"/>
      <c r="F884" s="64"/>
    </row>
    <row r="885" spans="2:6">
      <c r="B885" s="64"/>
      <c r="C885" s="64"/>
      <c r="D885" s="64"/>
      <c r="E885" s="64"/>
      <c r="F885" s="64"/>
    </row>
    <row r="886" spans="2:6">
      <c r="B886" s="64"/>
      <c r="C886" s="64"/>
      <c r="D886" s="64"/>
      <c r="E886" s="64"/>
      <c r="F886" s="64"/>
    </row>
    <row r="887" spans="2:6">
      <c r="B887" s="64"/>
      <c r="C887" s="64"/>
      <c r="D887" s="64"/>
      <c r="E887" s="64"/>
      <c r="F887" s="64"/>
    </row>
    <row r="888" spans="2:6">
      <c r="B888" s="64"/>
      <c r="C888" s="64"/>
      <c r="D888" s="64"/>
      <c r="E888" s="64"/>
      <c r="F888" s="64"/>
    </row>
    <row r="889" spans="2:6">
      <c r="B889" s="64"/>
      <c r="C889" s="64"/>
      <c r="D889" s="64"/>
      <c r="E889" s="64"/>
      <c r="F889" s="64"/>
    </row>
    <row r="890" spans="2:6">
      <c r="B890" s="64"/>
      <c r="C890" s="64"/>
      <c r="D890" s="64"/>
      <c r="E890" s="64"/>
      <c r="F890" s="64"/>
    </row>
    <row r="891" spans="2:6">
      <c r="B891" s="64"/>
      <c r="C891" s="64"/>
      <c r="D891" s="64"/>
      <c r="E891" s="64"/>
      <c r="F891" s="64"/>
    </row>
    <row r="892" spans="2:6">
      <c r="B892" s="64"/>
      <c r="C892" s="64"/>
      <c r="D892" s="64"/>
      <c r="E892" s="64"/>
      <c r="F892" s="64"/>
    </row>
    <row r="893" spans="2:6">
      <c r="B893" s="64"/>
      <c r="C893" s="64"/>
      <c r="D893" s="64"/>
      <c r="E893" s="64"/>
      <c r="F893" s="64"/>
    </row>
    <row r="894" spans="2:6">
      <c r="B894" s="64"/>
      <c r="C894" s="64"/>
      <c r="D894" s="64"/>
      <c r="E894" s="64"/>
      <c r="F894" s="64"/>
    </row>
    <row r="895" spans="2:6">
      <c r="B895" s="64"/>
      <c r="C895" s="64"/>
      <c r="D895" s="64"/>
      <c r="E895" s="64"/>
      <c r="F895" s="64"/>
    </row>
    <row r="896" spans="2:6">
      <c r="B896" s="64"/>
      <c r="C896" s="64"/>
      <c r="D896" s="64"/>
      <c r="E896" s="64"/>
      <c r="F896" s="64"/>
    </row>
    <row r="897" spans="2:6">
      <c r="B897" s="64"/>
      <c r="C897" s="64"/>
      <c r="D897" s="64"/>
      <c r="E897" s="64"/>
      <c r="F897" s="64"/>
    </row>
    <row r="898" spans="2:6">
      <c r="B898" s="64"/>
      <c r="C898" s="64"/>
      <c r="D898" s="64"/>
      <c r="E898" s="64"/>
      <c r="F898" s="64"/>
    </row>
    <row r="899" spans="2:6">
      <c r="B899" s="64"/>
      <c r="C899" s="64"/>
      <c r="D899" s="64"/>
      <c r="E899" s="64"/>
      <c r="F899" s="64"/>
    </row>
    <row r="900" spans="2:6">
      <c r="B900" s="64"/>
      <c r="C900" s="64"/>
      <c r="D900" s="64"/>
      <c r="E900" s="64"/>
      <c r="F900" s="64"/>
    </row>
    <row r="901" spans="2:6">
      <c r="B901" s="64"/>
      <c r="C901" s="64"/>
      <c r="D901" s="64"/>
      <c r="E901" s="64"/>
      <c r="F901" s="64"/>
    </row>
    <row r="902" spans="2:6">
      <c r="B902" s="64"/>
      <c r="C902" s="64"/>
      <c r="D902" s="64"/>
      <c r="E902" s="64"/>
      <c r="F902" s="64"/>
    </row>
    <row r="903" spans="2:6">
      <c r="B903" s="64"/>
      <c r="C903" s="64"/>
      <c r="D903" s="64"/>
      <c r="E903" s="64"/>
      <c r="F903" s="64"/>
    </row>
    <row r="904" spans="2:6">
      <c r="B904" s="64"/>
      <c r="C904" s="64"/>
      <c r="D904" s="64"/>
      <c r="E904" s="64"/>
      <c r="F904" s="64"/>
    </row>
    <row r="905" spans="2:6">
      <c r="B905" s="64"/>
      <c r="C905" s="64"/>
      <c r="D905" s="64"/>
      <c r="E905" s="64"/>
      <c r="F905" s="64"/>
    </row>
    <row r="906" spans="2:6">
      <c r="B906" s="64"/>
      <c r="C906" s="64"/>
      <c r="D906" s="64"/>
      <c r="E906" s="64"/>
      <c r="F906" s="64"/>
    </row>
    <row r="907" spans="2:6">
      <c r="B907" s="64"/>
      <c r="C907" s="64"/>
      <c r="D907" s="64"/>
      <c r="E907" s="64"/>
      <c r="F907" s="64"/>
    </row>
    <row r="908" spans="2:6">
      <c r="B908" s="64"/>
      <c r="C908" s="64"/>
      <c r="D908" s="64"/>
      <c r="E908" s="64"/>
      <c r="F908" s="64"/>
    </row>
    <row r="909" spans="2:6">
      <c r="B909" s="64"/>
      <c r="C909" s="64"/>
      <c r="D909" s="64"/>
      <c r="E909" s="64"/>
      <c r="F909" s="64"/>
    </row>
    <row r="910" spans="2:6">
      <c r="B910" s="64"/>
      <c r="C910" s="64"/>
      <c r="D910" s="64"/>
      <c r="E910" s="64"/>
      <c r="F910" s="64"/>
    </row>
    <row r="911" spans="2:6">
      <c r="B911" s="64"/>
      <c r="C911" s="64"/>
      <c r="D911" s="64"/>
      <c r="E911" s="64"/>
      <c r="F911" s="64"/>
    </row>
    <row r="912" spans="2:6">
      <c r="B912" s="64"/>
      <c r="C912" s="64"/>
      <c r="D912" s="64"/>
      <c r="E912" s="64"/>
      <c r="F912" s="64"/>
    </row>
    <row r="913" spans="2:6">
      <c r="B913" s="64"/>
      <c r="C913" s="64"/>
      <c r="D913" s="64"/>
      <c r="E913" s="64"/>
      <c r="F913" s="64"/>
    </row>
    <row r="914" spans="2:6">
      <c r="B914" s="64"/>
      <c r="C914" s="64"/>
      <c r="D914" s="64"/>
      <c r="E914" s="64"/>
      <c r="F914" s="64"/>
    </row>
    <row r="915" spans="2:6">
      <c r="B915" s="64"/>
      <c r="C915" s="64"/>
      <c r="D915" s="64"/>
      <c r="E915" s="64"/>
      <c r="F915" s="64"/>
    </row>
    <row r="916" spans="2:6">
      <c r="B916" s="64"/>
      <c r="C916" s="64"/>
      <c r="D916" s="64"/>
      <c r="E916" s="64"/>
      <c r="F916" s="64"/>
    </row>
    <row r="917" spans="2:6">
      <c r="B917" s="64"/>
      <c r="C917" s="64"/>
      <c r="D917" s="64"/>
      <c r="E917" s="64"/>
      <c r="F917" s="64"/>
    </row>
    <row r="918" spans="2:6">
      <c r="B918" s="64"/>
      <c r="C918" s="64"/>
      <c r="D918" s="64"/>
      <c r="E918" s="64"/>
      <c r="F918" s="64"/>
    </row>
    <row r="919" spans="2:6">
      <c r="B919" s="64"/>
      <c r="C919" s="64"/>
      <c r="D919" s="64"/>
      <c r="E919" s="64"/>
      <c r="F919" s="64"/>
    </row>
    <row r="920" spans="2:6">
      <c r="B920" s="64"/>
      <c r="C920" s="64"/>
      <c r="D920" s="64"/>
      <c r="E920" s="64"/>
      <c r="F920" s="64"/>
    </row>
    <row r="921" spans="2:6">
      <c r="B921" s="64"/>
      <c r="C921" s="64"/>
      <c r="D921" s="64"/>
      <c r="E921" s="64"/>
      <c r="F921" s="64"/>
    </row>
    <row r="922" spans="2:6">
      <c r="B922" s="64"/>
      <c r="C922" s="64"/>
      <c r="D922" s="64"/>
      <c r="E922" s="64"/>
      <c r="F922" s="64"/>
    </row>
    <row r="923" spans="2:6">
      <c r="B923" s="64"/>
      <c r="C923" s="64"/>
      <c r="D923" s="64"/>
      <c r="E923" s="64"/>
      <c r="F923" s="64"/>
    </row>
    <row r="924" spans="2:6">
      <c r="B924" s="64"/>
      <c r="C924" s="64"/>
      <c r="D924" s="64"/>
      <c r="E924" s="64"/>
      <c r="F924" s="64"/>
    </row>
    <row r="925" spans="2:6">
      <c r="B925" s="64"/>
      <c r="C925" s="64"/>
      <c r="D925" s="64"/>
      <c r="E925" s="64"/>
      <c r="F925" s="64"/>
    </row>
    <row r="926" spans="2:6">
      <c r="B926" s="64"/>
      <c r="C926" s="64"/>
      <c r="D926" s="64"/>
      <c r="E926" s="64"/>
      <c r="F926" s="64"/>
    </row>
    <row r="927" spans="2:6">
      <c r="B927" s="64"/>
      <c r="C927" s="64"/>
      <c r="D927" s="64"/>
      <c r="E927" s="64"/>
      <c r="F927" s="64"/>
    </row>
    <row r="928" spans="2:6">
      <c r="B928" s="64"/>
      <c r="C928" s="64"/>
      <c r="D928" s="64"/>
      <c r="E928" s="64"/>
      <c r="F928" s="64"/>
    </row>
    <row r="929" spans="2:6">
      <c r="B929" s="64"/>
      <c r="C929" s="64"/>
      <c r="D929" s="64"/>
      <c r="E929" s="64"/>
      <c r="F929" s="64"/>
    </row>
    <row r="930" spans="2:6">
      <c r="B930" s="64"/>
      <c r="C930" s="64"/>
      <c r="D930" s="64"/>
      <c r="E930" s="64"/>
      <c r="F930" s="64"/>
    </row>
    <row r="931" spans="2:6">
      <c r="B931" s="64"/>
      <c r="C931" s="64"/>
      <c r="D931" s="64"/>
      <c r="E931" s="64"/>
      <c r="F931" s="64"/>
    </row>
    <row r="932" spans="2:6">
      <c r="B932" s="64"/>
      <c r="C932" s="64"/>
      <c r="D932" s="64"/>
      <c r="E932" s="64"/>
      <c r="F932" s="64"/>
    </row>
    <row r="933" spans="2:6">
      <c r="B933" s="64"/>
      <c r="C933" s="64"/>
      <c r="D933" s="64"/>
      <c r="E933" s="64"/>
      <c r="F933" s="64"/>
    </row>
    <row r="934" spans="2:6">
      <c r="B934" s="64"/>
      <c r="C934" s="64"/>
      <c r="D934" s="64"/>
      <c r="E934" s="64"/>
      <c r="F934" s="64"/>
    </row>
    <row r="935" spans="2:6">
      <c r="B935" s="64"/>
      <c r="C935" s="64"/>
      <c r="D935" s="64"/>
      <c r="E935" s="64"/>
      <c r="F935" s="64"/>
    </row>
    <row r="936" spans="2:6">
      <c r="B936" s="64"/>
      <c r="C936" s="64"/>
      <c r="D936" s="64"/>
      <c r="E936" s="64"/>
      <c r="F936" s="64"/>
    </row>
    <row r="937" spans="2:6">
      <c r="B937" s="64"/>
      <c r="C937" s="64"/>
      <c r="D937" s="64"/>
      <c r="E937" s="64"/>
      <c r="F937" s="64"/>
    </row>
    <row r="938" spans="2:6">
      <c r="B938" s="64"/>
      <c r="C938" s="64"/>
      <c r="D938" s="64"/>
      <c r="E938" s="64"/>
      <c r="F938" s="64"/>
    </row>
    <row r="939" spans="2:6">
      <c r="B939" s="64"/>
      <c r="C939" s="64"/>
      <c r="D939" s="64"/>
      <c r="E939" s="64"/>
      <c r="F939" s="64"/>
    </row>
    <row r="940" spans="2:6">
      <c r="B940" s="64"/>
      <c r="C940" s="64"/>
      <c r="D940" s="64"/>
      <c r="E940" s="64"/>
      <c r="F940" s="64"/>
    </row>
    <row r="941" spans="2:6">
      <c r="B941" s="64"/>
      <c r="C941" s="64"/>
      <c r="D941" s="64"/>
      <c r="E941" s="64"/>
      <c r="F941" s="64"/>
    </row>
    <row r="942" spans="2:6">
      <c r="B942" s="64"/>
      <c r="C942" s="64"/>
      <c r="D942" s="64"/>
      <c r="E942" s="64"/>
      <c r="F942" s="64"/>
    </row>
    <row r="943" spans="2:6">
      <c r="B943" s="64"/>
      <c r="C943" s="64"/>
      <c r="D943" s="64"/>
      <c r="E943" s="64"/>
      <c r="F943" s="64"/>
    </row>
    <row r="944" spans="2:6">
      <c r="B944" s="64"/>
      <c r="C944" s="64"/>
      <c r="D944" s="64"/>
      <c r="E944" s="64"/>
      <c r="F944" s="64"/>
    </row>
    <row r="945" spans="2:6">
      <c r="B945" s="64"/>
      <c r="C945" s="64"/>
      <c r="D945" s="64"/>
      <c r="E945" s="64"/>
      <c r="F945" s="64"/>
    </row>
    <row r="946" spans="2:6">
      <c r="B946" s="64"/>
      <c r="C946" s="64"/>
      <c r="D946" s="64"/>
      <c r="E946" s="64"/>
      <c r="F946" s="64"/>
    </row>
    <row r="947" spans="2:6">
      <c r="B947" s="64"/>
      <c r="C947" s="64"/>
      <c r="D947" s="64"/>
      <c r="E947" s="64"/>
      <c r="F947" s="64"/>
    </row>
    <row r="948" spans="2:6">
      <c r="B948" s="64"/>
      <c r="C948" s="64"/>
      <c r="D948" s="64"/>
      <c r="E948" s="64"/>
      <c r="F948" s="64"/>
    </row>
    <row r="949" spans="2:6">
      <c r="B949" s="64"/>
      <c r="C949" s="64"/>
      <c r="D949" s="64"/>
      <c r="E949" s="64"/>
      <c r="F949" s="64"/>
    </row>
    <row r="950" spans="2:6">
      <c r="B950" s="64"/>
      <c r="C950" s="64"/>
      <c r="D950" s="64"/>
      <c r="E950" s="64"/>
      <c r="F950" s="64"/>
    </row>
    <row r="951" spans="2:6">
      <c r="B951" s="64"/>
      <c r="C951" s="64"/>
      <c r="D951" s="64"/>
      <c r="E951" s="64"/>
      <c r="F951" s="64"/>
    </row>
    <row r="952" spans="2:6">
      <c r="B952" s="64"/>
      <c r="C952" s="64"/>
      <c r="D952" s="64"/>
      <c r="E952" s="64"/>
      <c r="F952" s="64"/>
    </row>
    <row r="953" spans="2:6">
      <c r="B953" s="64"/>
      <c r="C953" s="64"/>
      <c r="D953" s="64"/>
      <c r="E953" s="64"/>
      <c r="F953" s="64"/>
    </row>
    <row r="954" spans="2:6">
      <c r="B954" s="64"/>
      <c r="C954" s="64"/>
      <c r="D954" s="64"/>
      <c r="E954" s="64"/>
      <c r="F954" s="64"/>
    </row>
    <row r="955" spans="2:6">
      <c r="B955" s="64"/>
      <c r="C955" s="64"/>
      <c r="D955" s="64"/>
      <c r="E955" s="64"/>
      <c r="F955" s="64"/>
    </row>
    <row r="956" spans="2:6">
      <c r="B956" s="64"/>
      <c r="C956" s="64"/>
      <c r="D956" s="64"/>
      <c r="E956" s="64"/>
      <c r="F956" s="64"/>
    </row>
    <row r="957" spans="2:6">
      <c r="B957" s="64"/>
      <c r="C957" s="64"/>
      <c r="D957" s="64"/>
      <c r="E957" s="64"/>
      <c r="F957" s="64"/>
    </row>
    <row r="958" spans="2:6">
      <c r="B958" s="64"/>
      <c r="C958" s="64"/>
      <c r="D958" s="64"/>
      <c r="E958" s="64"/>
      <c r="F958" s="64"/>
    </row>
    <row r="959" spans="2:6">
      <c r="B959" s="64"/>
      <c r="C959" s="64"/>
      <c r="D959" s="64"/>
      <c r="E959" s="64"/>
      <c r="F959" s="64"/>
    </row>
    <row r="960" spans="2:6">
      <c r="B960" s="64"/>
      <c r="C960" s="64"/>
      <c r="D960" s="64"/>
      <c r="E960" s="64"/>
      <c r="F960" s="64"/>
    </row>
    <row r="961" spans="2:6">
      <c r="B961" s="64"/>
      <c r="C961" s="64"/>
      <c r="D961" s="64"/>
      <c r="E961" s="64"/>
      <c r="F961" s="64"/>
    </row>
    <row r="962" spans="2:6">
      <c r="B962" s="64"/>
      <c r="C962" s="64"/>
      <c r="D962" s="64"/>
      <c r="E962" s="64"/>
      <c r="F962" s="64"/>
    </row>
    <row r="963" spans="2:6">
      <c r="B963" s="64"/>
      <c r="C963" s="64"/>
      <c r="D963" s="64"/>
      <c r="E963" s="64"/>
      <c r="F963" s="64"/>
    </row>
    <row r="964" spans="2:6">
      <c r="B964" s="64"/>
      <c r="C964" s="64"/>
      <c r="D964" s="64"/>
      <c r="E964" s="64"/>
      <c r="F964" s="64"/>
    </row>
    <row r="965" spans="2:6">
      <c r="B965" s="64"/>
      <c r="C965" s="64"/>
      <c r="D965" s="64"/>
      <c r="E965" s="64"/>
      <c r="F965" s="64"/>
    </row>
    <row r="966" spans="2:6">
      <c r="B966" s="64"/>
      <c r="C966" s="64"/>
      <c r="D966" s="64"/>
      <c r="E966" s="64"/>
      <c r="F966" s="64"/>
    </row>
    <row r="967" spans="2:6">
      <c r="B967" s="64"/>
      <c r="C967" s="64"/>
      <c r="D967" s="64"/>
      <c r="E967" s="64"/>
      <c r="F967" s="64"/>
    </row>
    <row r="968" spans="2:6">
      <c r="B968" s="64"/>
      <c r="C968" s="64"/>
      <c r="D968" s="64"/>
      <c r="E968" s="64"/>
      <c r="F968" s="64"/>
    </row>
    <row r="969" spans="2:6">
      <c r="B969" s="64"/>
      <c r="C969" s="64"/>
      <c r="D969" s="64"/>
      <c r="E969" s="64"/>
      <c r="F969" s="64"/>
    </row>
    <row r="970" spans="2:6">
      <c r="B970" s="64"/>
      <c r="C970" s="64"/>
      <c r="D970" s="64"/>
      <c r="E970" s="64"/>
      <c r="F970" s="64"/>
    </row>
    <row r="971" spans="2:6">
      <c r="B971" s="64"/>
      <c r="C971" s="64"/>
      <c r="D971" s="64"/>
      <c r="E971" s="64"/>
      <c r="F971" s="64"/>
    </row>
    <row r="972" spans="2:6">
      <c r="B972" s="64"/>
      <c r="C972" s="64"/>
      <c r="D972" s="64"/>
      <c r="E972" s="64"/>
      <c r="F972" s="64"/>
    </row>
    <row r="973" spans="2:6">
      <c r="B973" s="64"/>
      <c r="C973" s="64"/>
      <c r="D973" s="64"/>
      <c r="E973" s="64"/>
      <c r="F973" s="64"/>
    </row>
    <row r="974" spans="2:6">
      <c r="B974" s="64"/>
      <c r="C974" s="64"/>
      <c r="D974" s="64"/>
      <c r="E974" s="64"/>
      <c r="F974" s="64"/>
    </row>
    <row r="975" spans="2:6">
      <c r="B975" s="64"/>
      <c r="C975" s="64"/>
      <c r="D975" s="64"/>
      <c r="E975" s="64"/>
      <c r="F975" s="64"/>
    </row>
    <row r="976" spans="2:6">
      <c r="B976" s="64"/>
      <c r="C976" s="64"/>
      <c r="D976" s="64"/>
      <c r="E976" s="64"/>
      <c r="F976" s="64"/>
    </row>
    <row r="977" spans="2:6">
      <c r="B977" s="64"/>
      <c r="C977" s="64"/>
      <c r="D977" s="64"/>
      <c r="E977" s="64"/>
      <c r="F977" s="64"/>
    </row>
    <row r="978" spans="2:6">
      <c r="B978" s="64"/>
      <c r="C978" s="64"/>
      <c r="D978" s="64"/>
      <c r="E978" s="64"/>
      <c r="F978" s="64"/>
    </row>
    <row r="979" spans="2:6">
      <c r="B979" s="64"/>
      <c r="C979" s="64"/>
      <c r="D979" s="64"/>
      <c r="E979" s="64"/>
      <c r="F979" s="64"/>
    </row>
    <row r="980" spans="2:6">
      <c r="B980" s="64"/>
      <c r="C980" s="64"/>
      <c r="D980" s="64"/>
      <c r="E980" s="64"/>
      <c r="F980" s="64"/>
    </row>
    <row r="981" spans="2:6">
      <c r="B981" s="64"/>
      <c r="C981" s="64"/>
      <c r="D981" s="64"/>
      <c r="E981" s="64"/>
      <c r="F981" s="64"/>
    </row>
    <row r="982" spans="2:6">
      <c r="B982" s="64"/>
      <c r="C982" s="64"/>
      <c r="D982" s="64"/>
      <c r="E982" s="64"/>
      <c r="F982" s="64"/>
    </row>
    <row r="983" spans="2:6">
      <c r="B983" s="64"/>
      <c r="C983" s="64"/>
      <c r="D983" s="64"/>
      <c r="E983" s="64"/>
      <c r="F983" s="64"/>
    </row>
    <row r="984" spans="2:6">
      <c r="B984" s="64"/>
      <c r="C984" s="64"/>
      <c r="D984" s="64"/>
      <c r="E984" s="64"/>
      <c r="F984" s="64"/>
    </row>
    <row r="985" spans="2:6">
      <c r="B985" s="64"/>
      <c r="C985" s="64"/>
      <c r="D985" s="64"/>
      <c r="E985" s="64"/>
      <c r="F985" s="64"/>
    </row>
    <row r="986" spans="2:6">
      <c r="B986" s="64"/>
      <c r="C986" s="64"/>
      <c r="D986" s="64"/>
      <c r="E986" s="64"/>
      <c r="F986" s="64"/>
    </row>
    <row r="987" spans="2:6">
      <c r="B987" s="64"/>
      <c r="C987" s="64"/>
      <c r="D987" s="64"/>
      <c r="E987" s="64"/>
      <c r="F987" s="64"/>
    </row>
    <row r="988" spans="2:6">
      <c r="B988" s="64"/>
      <c r="C988" s="64"/>
      <c r="D988" s="64"/>
      <c r="E988" s="64"/>
      <c r="F988" s="64"/>
    </row>
    <row r="989" spans="2:6">
      <c r="B989" s="64"/>
      <c r="C989" s="64"/>
      <c r="D989" s="64"/>
      <c r="E989" s="64"/>
      <c r="F989" s="64"/>
    </row>
    <row r="990" spans="2:6">
      <c r="B990" s="64"/>
      <c r="C990" s="64"/>
      <c r="D990" s="64"/>
      <c r="E990" s="64"/>
      <c r="F990" s="64"/>
    </row>
    <row r="991" spans="2:6">
      <c r="B991" s="64"/>
      <c r="C991" s="64"/>
      <c r="D991" s="64"/>
      <c r="E991" s="64"/>
      <c r="F991" s="64"/>
    </row>
    <row r="992" spans="2:6">
      <c r="B992" s="64"/>
      <c r="C992" s="64"/>
      <c r="D992" s="64"/>
      <c r="E992" s="64"/>
      <c r="F992" s="64"/>
    </row>
    <row r="993" spans="2:6">
      <c r="B993" s="64"/>
      <c r="C993" s="64"/>
      <c r="D993" s="64"/>
      <c r="E993" s="64"/>
      <c r="F993" s="64"/>
    </row>
    <row r="994" spans="2:6">
      <c r="B994" s="64"/>
      <c r="C994" s="64"/>
      <c r="D994" s="64"/>
      <c r="E994" s="64"/>
      <c r="F994" s="64"/>
    </row>
    <row r="995" spans="2:6">
      <c r="B995" s="64"/>
      <c r="C995" s="64"/>
      <c r="D995" s="64"/>
      <c r="E995" s="64"/>
      <c r="F995" s="64"/>
    </row>
    <row r="996" spans="2:6">
      <c r="B996" s="64"/>
      <c r="C996" s="64"/>
      <c r="D996" s="64"/>
      <c r="E996" s="64"/>
      <c r="F996" s="64"/>
    </row>
    <row r="997" spans="2:6">
      <c r="B997" s="64"/>
      <c r="C997" s="64"/>
      <c r="D997" s="64"/>
      <c r="E997" s="64"/>
      <c r="F997" s="64"/>
    </row>
    <row r="998" spans="2:6">
      <c r="B998" s="64"/>
      <c r="C998" s="64"/>
      <c r="D998" s="64"/>
      <c r="E998" s="64"/>
      <c r="F998" s="64"/>
    </row>
    <row r="999" spans="2:6">
      <c r="B999" s="64"/>
      <c r="C999" s="64"/>
      <c r="D999" s="64"/>
      <c r="E999" s="64"/>
      <c r="F999" s="64"/>
    </row>
    <row r="1000" spans="2:6">
      <c r="B1000" s="64"/>
      <c r="C1000" s="64"/>
      <c r="D1000" s="64"/>
      <c r="E1000" s="64"/>
      <c r="F1000" s="64"/>
    </row>
    <row r="1001" spans="2:6">
      <c r="B1001" s="64"/>
      <c r="C1001" s="64"/>
      <c r="D1001" s="64"/>
      <c r="E1001" s="64"/>
      <c r="F1001" s="64"/>
    </row>
    <row r="1002" spans="2:6">
      <c r="B1002" s="64"/>
      <c r="C1002" s="64"/>
      <c r="D1002" s="64"/>
      <c r="E1002" s="64"/>
      <c r="F1002" s="64"/>
    </row>
    <row r="1003" spans="2:6">
      <c r="B1003" s="64"/>
      <c r="C1003" s="64"/>
      <c r="D1003" s="64"/>
      <c r="E1003" s="64"/>
      <c r="F1003" s="64"/>
    </row>
    <row r="1004" spans="2:6">
      <c r="B1004" s="64"/>
      <c r="C1004" s="64"/>
      <c r="D1004" s="64"/>
      <c r="E1004" s="64"/>
      <c r="F1004" s="64"/>
    </row>
    <row r="1005" spans="2:6">
      <c r="B1005" s="64"/>
      <c r="C1005" s="64"/>
      <c r="D1005" s="64"/>
      <c r="E1005" s="64"/>
      <c r="F1005" s="64"/>
    </row>
    <row r="1006" spans="2:6">
      <c r="B1006" s="64"/>
      <c r="C1006" s="64"/>
      <c r="D1006" s="64"/>
      <c r="E1006" s="64"/>
      <c r="F1006" s="64"/>
    </row>
    <row r="1007" spans="2:6">
      <c r="B1007" s="64"/>
      <c r="C1007" s="64"/>
      <c r="D1007" s="64"/>
      <c r="E1007" s="64"/>
      <c r="F1007" s="64"/>
    </row>
    <row r="1008" spans="2:6">
      <c r="B1008" s="64"/>
      <c r="C1008" s="64"/>
      <c r="D1008" s="64"/>
      <c r="E1008" s="64"/>
      <c r="F1008" s="64"/>
    </row>
    <row r="1009" spans="2:6">
      <c r="B1009" s="64"/>
      <c r="C1009" s="64"/>
      <c r="D1009" s="64"/>
      <c r="E1009" s="64"/>
      <c r="F1009" s="64"/>
    </row>
    <row r="1010" spans="2:6">
      <c r="B1010" s="64"/>
      <c r="C1010" s="64"/>
      <c r="D1010" s="64"/>
      <c r="E1010" s="64"/>
      <c r="F1010" s="64"/>
    </row>
    <row r="1011" spans="2:6">
      <c r="B1011" s="64"/>
      <c r="C1011" s="64"/>
      <c r="D1011" s="64"/>
      <c r="E1011" s="64"/>
      <c r="F1011" s="64"/>
    </row>
    <row r="1012" spans="2:6">
      <c r="B1012" s="64"/>
      <c r="C1012" s="64"/>
      <c r="D1012" s="64"/>
      <c r="E1012" s="64"/>
      <c r="F1012" s="64"/>
    </row>
    <row r="1013" spans="2:6">
      <c r="B1013" s="64"/>
      <c r="C1013" s="64"/>
      <c r="D1013" s="64"/>
      <c r="E1013" s="64"/>
      <c r="F1013" s="64"/>
    </row>
    <row r="1014" spans="2:6">
      <c r="B1014" s="64"/>
      <c r="C1014" s="64"/>
      <c r="D1014" s="64"/>
      <c r="E1014" s="64"/>
      <c r="F1014" s="64"/>
    </row>
    <row r="1015" spans="2:6">
      <c r="B1015" s="64"/>
      <c r="C1015" s="64"/>
      <c r="D1015" s="64"/>
      <c r="E1015" s="64"/>
      <c r="F1015" s="64"/>
    </row>
    <row r="1016" spans="2:6">
      <c r="B1016" s="64"/>
      <c r="C1016" s="64"/>
      <c r="D1016" s="64"/>
      <c r="E1016" s="64"/>
      <c r="F1016" s="64"/>
    </row>
    <row r="1017" spans="2:6">
      <c r="B1017" s="64"/>
      <c r="C1017" s="64"/>
      <c r="D1017" s="64"/>
      <c r="E1017" s="64"/>
      <c r="F1017" s="64"/>
    </row>
    <row r="1018" spans="2:6">
      <c r="B1018" s="64"/>
      <c r="C1018" s="64"/>
      <c r="D1018" s="64"/>
      <c r="E1018" s="64"/>
      <c r="F1018" s="64"/>
    </row>
    <row r="1019" spans="2:6">
      <c r="B1019" s="64"/>
      <c r="C1019" s="64"/>
      <c r="D1019" s="64"/>
      <c r="E1019" s="64"/>
      <c r="F1019" s="64"/>
    </row>
    <row r="1020" spans="2:6">
      <c r="B1020" s="64"/>
      <c r="C1020" s="64"/>
      <c r="D1020" s="64"/>
      <c r="E1020" s="64"/>
      <c r="F1020" s="64"/>
    </row>
    <row r="1021" spans="2:6">
      <c r="B1021" s="64"/>
      <c r="C1021" s="64"/>
      <c r="D1021" s="64"/>
      <c r="E1021" s="64"/>
      <c r="F1021" s="64"/>
    </row>
    <row r="1022" spans="2:6">
      <c r="B1022" s="64"/>
      <c r="C1022" s="64"/>
      <c r="D1022" s="64"/>
      <c r="E1022" s="64"/>
      <c r="F1022" s="64"/>
    </row>
    <row r="1023" spans="2:6">
      <c r="B1023" s="64"/>
      <c r="C1023" s="64"/>
      <c r="D1023" s="64"/>
      <c r="E1023" s="64"/>
      <c r="F1023" s="64"/>
    </row>
    <row r="1024" spans="2:6">
      <c r="B1024" s="64"/>
      <c r="C1024" s="64"/>
      <c r="D1024" s="64"/>
      <c r="E1024" s="64"/>
      <c r="F1024" s="64"/>
    </row>
    <row r="1025" spans="2:6">
      <c r="B1025" s="64"/>
      <c r="C1025" s="64"/>
      <c r="D1025" s="64"/>
      <c r="E1025" s="64"/>
      <c r="F1025" s="64"/>
    </row>
    <row r="1026" spans="2:6">
      <c r="B1026" s="64"/>
      <c r="C1026" s="64"/>
      <c r="D1026" s="64"/>
      <c r="E1026" s="64"/>
      <c r="F1026" s="64"/>
    </row>
    <row r="1027" spans="2:6">
      <c r="B1027" s="64"/>
      <c r="C1027" s="64"/>
      <c r="D1027" s="64"/>
      <c r="E1027" s="64"/>
      <c r="F1027" s="64"/>
    </row>
    <row r="1028" spans="2:6">
      <c r="B1028" s="64"/>
      <c r="C1028" s="64"/>
      <c r="D1028" s="64"/>
      <c r="E1028" s="64"/>
      <c r="F1028" s="64"/>
    </row>
    <row r="1029" spans="2:6">
      <c r="B1029" s="64"/>
      <c r="C1029" s="64"/>
      <c r="D1029" s="64"/>
      <c r="E1029" s="64"/>
      <c r="F1029" s="64"/>
    </row>
    <row r="1030" spans="2:6">
      <c r="B1030" s="64"/>
      <c r="C1030" s="64"/>
      <c r="D1030" s="64"/>
      <c r="E1030" s="64"/>
      <c r="F1030" s="64"/>
    </row>
    <row r="1031" spans="2:6">
      <c r="B1031" s="64"/>
      <c r="C1031" s="64"/>
      <c r="D1031" s="64"/>
      <c r="E1031" s="64"/>
      <c r="F1031" s="64"/>
    </row>
    <row r="1032" spans="2:6">
      <c r="B1032" s="64"/>
      <c r="C1032" s="64"/>
      <c r="D1032" s="64"/>
      <c r="E1032" s="64"/>
      <c r="F1032" s="64"/>
    </row>
    <row r="1033" spans="2:6">
      <c r="B1033" s="64"/>
      <c r="C1033" s="64"/>
      <c r="D1033" s="64"/>
      <c r="E1033" s="64"/>
      <c r="F1033" s="64"/>
    </row>
    <row r="1034" spans="2:6">
      <c r="B1034" s="64"/>
      <c r="C1034" s="64"/>
      <c r="D1034" s="64"/>
      <c r="E1034" s="64"/>
      <c r="F1034" s="64"/>
    </row>
    <row r="1035" spans="2:6">
      <c r="B1035" s="64"/>
      <c r="C1035" s="64"/>
      <c r="D1035" s="64"/>
      <c r="E1035" s="64"/>
      <c r="F1035" s="64"/>
    </row>
    <row r="1036" spans="2:6">
      <c r="B1036" s="64"/>
      <c r="C1036" s="64"/>
      <c r="D1036" s="64"/>
      <c r="E1036" s="64"/>
      <c r="F1036" s="64"/>
    </row>
    <row r="1037" spans="2:6">
      <c r="B1037" s="64"/>
      <c r="C1037" s="64"/>
      <c r="D1037" s="64"/>
      <c r="E1037" s="64"/>
      <c r="F1037" s="64"/>
    </row>
    <row r="1038" spans="2:6">
      <c r="B1038" s="64"/>
      <c r="C1038" s="64"/>
      <c r="D1038" s="64"/>
      <c r="E1038" s="64"/>
      <c r="F1038" s="64"/>
    </row>
    <row r="1039" spans="2:6">
      <c r="B1039" s="64"/>
      <c r="C1039" s="64"/>
      <c r="D1039" s="64"/>
      <c r="E1039" s="64"/>
      <c r="F1039" s="64"/>
    </row>
    <row r="1040" spans="2:6">
      <c r="B1040" s="64"/>
      <c r="C1040" s="64"/>
      <c r="D1040" s="64"/>
      <c r="E1040" s="64"/>
      <c r="F1040" s="64"/>
    </row>
    <row r="1041" spans="2:6">
      <c r="B1041" s="64"/>
      <c r="C1041" s="64"/>
      <c r="D1041" s="64"/>
      <c r="E1041" s="64"/>
      <c r="F1041" s="64"/>
    </row>
    <row r="1042" spans="2:6">
      <c r="B1042" s="64"/>
      <c r="C1042" s="64"/>
      <c r="D1042" s="64"/>
      <c r="E1042" s="64"/>
      <c r="F1042" s="64"/>
    </row>
    <row r="1043" spans="2:6">
      <c r="B1043" s="64"/>
      <c r="C1043" s="64"/>
      <c r="D1043" s="64"/>
      <c r="E1043" s="64"/>
      <c r="F1043" s="64"/>
    </row>
    <row r="1044" spans="2:6">
      <c r="B1044" s="64"/>
      <c r="C1044" s="64"/>
      <c r="D1044" s="64"/>
      <c r="E1044" s="64"/>
      <c r="F1044" s="64"/>
    </row>
    <row r="1045" spans="2:6">
      <c r="B1045" s="64"/>
      <c r="C1045" s="64"/>
      <c r="D1045" s="64"/>
      <c r="E1045" s="64"/>
      <c r="F1045" s="64"/>
    </row>
    <row r="1046" spans="2:6">
      <c r="B1046" s="64"/>
      <c r="C1046" s="64"/>
      <c r="D1046" s="64"/>
      <c r="E1046" s="64"/>
      <c r="F1046" s="64"/>
    </row>
    <row r="1047" spans="2:6">
      <c r="B1047" s="64"/>
      <c r="C1047" s="64"/>
      <c r="D1047" s="64"/>
      <c r="E1047" s="64"/>
      <c r="F1047" s="64"/>
    </row>
    <row r="1048" spans="2:6">
      <c r="B1048" s="64"/>
      <c r="C1048" s="64"/>
      <c r="D1048" s="64"/>
      <c r="E1048" s="64"/>
      <c r="F1048" s="64"/>
    </row>
    <row r="1049" spans="2:6">
      <c r="B1049" s="64"/>
      <c r="C1049" s="64"/>
      <c r="D1049" s="64"/>
      <c r="E1049" s="64"/>
      <c r="F1049" s="64"/>
    </row>
    <row r="1050" spans="2:6">
      <c r="B1050" s="64"/>
      <c r="C1050" s="64"/>
      <c r="D1050" s="64"/>
      <c r="E1050" s="64"/>
      <c r="F1050" s="64"/>
    </row>
    <row r="1051" spans="2:6">
      <c r="B1051" s="64"/>
      <c r="C1051" s="64"/>
      <c r="D1051" s="64"/>
      <c r="E1051" s="64"/>
      <c r="F1051" s="64"/>
    </row>
    <row r="1052" spans="2:6">
      <c r="B1052" s="64"/>
      <c r="C1052" s="64"/>
      <c r="D1052" s="64"/>
      <c r="E1052" s="64"/>
      <c r="F1052" s="64"/>
    </row>
    <row r="1053" spans="2:6">
      <c r="B1053" s="64"/>
      <c r="C1053" s="64"/>
      <c r="D1053" s="64"/>
      <c r="E1053" s="64"/>
      <c r="F1053" s="64"/>
    </row>
    <row r="1054" spans="2:6">
      <c r="B1054" s="64"/>
      <c r="C1054" s="64"/>
      <c r="D1054" s="64"/>
      <c r="E1054" s="64"/>
      <c r="F1054" s="64"/>
    </row>
    <row r="1055" spans="2:6">
      <c r="B1055" s="64"/>
      <c r="C1055" s="64"/>
      <c r="D1055" s="64"/>
      <c r="E1055" s="64"/>
      <c r="F1055" s="64"/>
    </row>
    <row r="1056" spans="2:6">
      <c r="B1056" s="64"/>
      <c r="C1056" s="64"/>
      <c r="D1056" s="64"/>
      <c r="E1056" s="64"/>
      <c r="F1056" s="64"/>
    </row>
  </sheetData>
  <mergeCells count="4">
    <mergeCell ref="B64:F64"/>
    <mergeCell ref="B111:F111"/>
    <mergeCell ref="B171:F171"/>
    <mergeCell ref="B229:F229"/>
  </mergeCells>
  <printOptions horizontalCentered="1"/>
  <pageMargins left="0.25" right="0.25" top="0.25" bottom="0.25" header="0" footer="0"/>
  <pageSetup scale="65"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sheetPr transitionEvaluation="1">
    <tabColor rgb="FF00B050"/>
    <pageSetUpPr fitToPage="1"/>
  </sheetPr>
  <dimension ref="A1:S57"/>
  <sheetViews>
    <sheetView tabSelected="1" defaultGridColor="0" view="pageBreakPreview" colorId="22" zoomScale="60" zoomScaleNormal="87" workbookViewId="0">
      <selection activeCell="H19" sqref="H19"/>
    </sheetView>
  </sheetViews>
  <sheetFormatPr defaultColWidth="9.77734375" defaultRowHeight="15"/>
  <cols>
    <col min="1" max="1" width="3.77734375" customWidth="1"/>
    <col min="2" max="2" width="2.77734375" customWidth="1"/>
    <col min="3" max="3" width="5.77734375" customWidth="1"/>
    <col min="4" max="7" width="8.77734375" customWidth="1"/>
    <col min="8" max="8" width="7.77734375" customWidth="1"/>
    <col min="9" max="9" width="8.77734375" customWidth="1"/>
    <col min="10" max="10" width="16" customWidth="1"/>
    <col min="11" max="13" width="7.77734375" customWidth="1"/>
    <col min="14" max="14" width="3.88671875" customWidth="1"/>
  </cols>
  <sheetData>
    <row r="1" spans="1:19" ht="15.75" thickBot="1">
      <c r="A1" s="1" t="s">
        <v>527</v>
      </c>
      <c r="B1" s="101"/>
      <c r="C1" s="101"/>
      <c r="D1" s="101"/>
      <c r="E1" s="101"/>
      <c r="F1" s="101"/>
      <c r="G1" s="101"/>
      <c r="H1" s="101"/>
      <c r="I1" s="101"/>
      <c r="J1" s="102"/>
      <c r="K1" s="103"/>
      <c r="L1" s="104"/>
      <c r="M1" s="105"/>
      <c r="N1" s="102" t="s">
        <v>523</v>
      </c>
      <c r="O1" s="106"/>
      <c r="P1" s="106"/>
      <c r="Q1" s="106"/>
      <c r="R1" s="106"/>
      <c r="S1" s="106"/>
    </row>
    <row r="2" spans="1:19">
      <c r="A2" s="107"/>
      <c r="B2" s="108"/>
      <c r="C2" s="108"/>
      <c r="D2" s="108"/>
      <c r="E2" s="108"/>
      <c r="F2" s="108"/>
      <c r="G2" s="108"/>
      <c r="H2" s="108"/>
      <c r="I2" s="108"/>
      <c r="J2" s="108"/>
      <c r="K2" s="108"/>
      <c r="L2" s="108"/>
      <c r="M2" s="108"/>
      <c r="N2" s="109"/>
    </row>
    <row r="3" spans="1:19" ht="15.75">
      <c r="A3" s="110" t="s">
        <v>458</v>
      </c>
      <c r="B3" s="111"/>
      <c r="C3" s="111"/>
      <c r="D3" s="111"/>
      <c r="E3" s="111"/>
      <c r="F3" s="111"/>
      <c r="G3" s="111"/>
      <c r="H3" s="111"/>
      <c r="I3" s="111"/>
      <c r="J3" s="111"/>
      <c r="K3" s="111"/>
      <c r="L3" s="111"/>
      <c r="M3" s="111"/>
      <c r="N3" s="112"/>
    </row>
    <row r="4" spans="1:19">
      <c r="A4" s="113"/>
      <c r="B4" s="114"/>
      <c r="C4" s="114"/>
      <c r="D4" s="114"/>
      <c r="E4" s="114"/>
      <c r="F4" s="114"/>
      <c r="G4" s="114"/>
      <c r="H4" s="114"/>
      <c r="I4" s="114"/>
      <c r="J4" s="114"/>
      <c r="K4" s="114"/>
      <c r="L4" s="114"/>
      <c r="M4" s="114"/>
      <c r="N4" s="115"/>
    </row>
    <row r="5" spans="1:19">
      <c r="A5" s="116" t="s">
        <v>459</v>
      </c>
      <c r="B5" s="111"/>
      <c r="C5" s="111"/>
      <c r="D5" s="111"/>
      <c r="E5" s="111"/>
      <c r="F5" s="111"/>
      <c r="G5" s="111"/>
      <c r="H5" s="111"/>
      <c r="I5" s="111"/>
      <c r="J5" s="111"/>
      <c r="K5" s="111"/>
      <c r="L5" s="111"/>
      <c r="M5" s="111"/>
      <c r="N5" s="112"/>
    </row>
    <row r="6" spans="1:19">
      <c r="A6" s="116" t="s">
        <v>460</v>
      </c>
      <c r="B6" s="111"/>
      <c r="C6" s="111"/>
      <c r="D6" s="111"/>
      <c r="E6" s="111"/>
      <c r="F6" s="111"/>
      <c r="G6" s="111"/>
      <c r="H6" s="111"/>
      <c r="I6" s="111"/>
      <c r="J6" s="111"/>
      <c r="K6" s="111"/>
      <c r="L6" s="111"/>
      <c r="M6" s="111"/>
      <c r="N6" s="112"/>
    </row>
    <row r="7" spans="1:19">
      <c r="A7" s="113"/>
      <c r="B7" s="114"/>
      <c r="C7" s="114"/>
      <c r="D7" s="114"/>
      <c r="E7" s="114"/>
      <c r="F7" s="114"/>
      <c r="G7" s="114"/>
      <c r="H7" s="114"/>
      <c r="I7" s="114"/>
      <c r="J7" s="114"/>
      <c r="K7" s="114"/>
      <c r="L7" s="114"/>
      <c r="M7" s="114"/>
      <c r="N7" s="115"/>
    </row>
    <row r="8" spans="1:19">
      <c r="A8" s="113"/>
      <c r="B8" s="114"/>
      <c r="C8" s="114"/>
      <c r="D8" s="114"/>
      <c r="E8" s="114"/>
      <c r="F8" s="114"/>
      <c r="G8" s="114"/>
      <c r="H8" s="114"/>
      <c r="I8" s="114"/>
      <c r="J8" s="114"/>
      <c r="K8" s="114"/>
      <c r="L8" s="114"/>
      <c r="M8" s="114"/>
      <c r="N8" s="115"/>
    </row>
    <row r="9" spans="1:19" ht="16.5">
      <c r="A9" s="113"/>
      <c r="B9" s="114" t="s">
        <v>461</v>
      </c>
      <c r="C9" s="114"/>
      <c r="D9" s="117" t="s">
        <v>462</v>
      </c>
      <c r="E9" s="118"/>
      <c r="F9" s="118"/>
      <c r="G9" s="114"/>
      <c r="H9" s="114"/>
      <c r="I9" s="114"/>
      <c r="J9" s="114"/>
      <c r="K9" s="114"/>
      <c r="L9" s="114"/>
      <c r="M9" s="114"/>
      <c r="N9" s="115"/>
    </row>
    <row r="10" spans="1:19">
      <c r="A10" s="113"/>
      <c r="B10" s="114"/>
      <c r="C10" s="114"/>
      <c r="D10" s="114"/>
      <c r="E10" s="114"/>
      <c r="F10" s="114"/>
      <c r="G10" s="119" t="s">
        <v>463</v>
      </c>
      <c r="H10" s="114"/>
      <c r="I10" s="114"/>
      <c r="J10" s="114"/>
      <c r="K10" s="114"/>
      <c r="L10" s="114"/>
      <c r="M10" s="114"/>
      <c r="N10" s="115"/>
    </row>
    <row r="11" spans="1:19" ht="16.5">
      <c r="A11" s="113"/>
      <c r="B11" s="114" t="s">
        <v>464</v>
      </c>
      <c r="C11" s="114"/>
      <c r="D11" s="117" t="s">
        <v>465</v>
      </c>
      <c r="E11" s="118"/>
      <c r="F11" s="118"/>
      <c r="G11" s="114"/>
      <c r="H11" s="114"/>
      <c r="I11" s="114"/>
      <c r="J11" s="114"/>
      <c r="K11" s="114"/>
      <c r="L11" s="114"/>
      <c r="M11" s="114"/>
      <c r="N11" s="115"/>
    </row>
    <row r="12" spans="1:19">
      <c r="A12" s="113"/>
      <c r="B12" s="114"/>
      <c r="C12" s="114"/>
      <c r="D12" s="114"/>
      <c r="E12" s="114"/>
      <c r="F12" s="114"/>
      <c r="G12" s="114"/>
      <c r="H12" s="114"/>
      <c r="I12" s="114"/>
      <c r="J12" s="114"/>
      <c r="K12" s="114"/>
      <c r="L12" s="114"/>
      <c r="M12" s="114"/>
      <c r="N12" s="115"/>
    </row>
    <row r="13" spans="1:19">
      <c r="A13" s="113"/>
      <c r="B13" s="114"/>
      <c r="C13" s="114"/>
      <c r="D13" s="114"/>
      <c r="E13" s="114"/>
      <c r="F13" s="114"/>
      <c r="G13" s="114"/>
      <c r="H13" s="114"/>
      <c r="I13" s="114"/>
      <c r="J13" s="114"/>
      <c r="K13" s="114"/>
      <c r="L13" s="114"/>
      <c r="M13" s="114"/>
      <c r="N13" s="115"/>
    </row>
    <row r="14" spans="1:19" ht="36.75" customHeight="1">
      <c r="A14" s="113"/>
      <c r="B14" s="737" t="s">
        <v>466</v>
      </c>
      <c r="C14" s="737"/>
      <c r="D14" s="737"/>
      <c r="E14" s="737"/>
      <c r="F14" s="737"/>
      <c r="G14" s="114" t="s">
        <v>467</v>
      </c>
      <c r="H14" s="114"/>
      <c r="I14" s="114"/>
      <c r="J14" s="738" t="s">
        <v>468</v>
      </c>
      <c r="K14" s="738"/>
      <c r="L14" s="738"/>
      <c r="M14" s="738"/>
      <c r="N14" s="115"/>
    </row>
    <row r="15" spans="1:19">
      <c r="A15" s="113"/>
      <c r="B15" s="114"/>
      <c r="C15" s="114"/>
      <c r="D15" s="114"/>
      <c r="E15" s="114"/>
      <c r="F15" s="114"/>
      <c r="G15" s="114"/>
      <c r="H15" s="114"/>
      <c r="I15" s="114"/>
      <c r="J15" s="120" t="s">
        <v>469</v>
      </c>
      <c r="K15" s="111"/>
      <c r="L15" s="111"/>
      <c r="M15" s="111"/>
      <c r="N15" s="115"/>
    </row>
    <row r="16" spans="1:19">
      <c r="A16" s="113"/>
      <c r="B16" s="114"/>
      <c r="C16" s="114"/>
      <c r="D16" s="114"/>
      <c r="E16" s="114"/>
      <c r="F16" s="114"/>
      <c r="G16" s="114"/>
      <c r="H16" s="114"/>
      <c r="I16" s="114"/>
      <c r="J16" s="114"/>
      <c r="K16" s="114"/>
      <c r="L16" s="114"/>
      <c r="M16" s="114"/>
      <c r="N16" s="115"/>
    </row>
    <row r="17" spans="1:14">
      <c r="A17" s="113"/>
      <c r="B17" s="114"/>
      <c r="C17" s="114"/>
      <c r="D17" s="114"/>
      <c r="E17" s="114"/>
      <c r="F17" s="114"/>
      <c r="G17" s="114"/>
      <c r="H17" s="114"/>
      <c r="I17" s="114"/>
      <c r="J17" s="114"/>
      <c r="K17" s="114"/>
      <c r="L17" s="114"/>
      <c r="M17" s="114"/>
      <c r="N17" s="115"/>
    </row>
    <row r="18" spans="1:14" ht="16.5">
      <c r="A18" s="113"/>
      <c r="B18" s="114" t="s">
        <v>470</v>
      </c>
      <c r="C18" s="117" t="s">
        <v>527</v>
      </c>
      <c r="D18" s="118"/>
      <c r="E18" s="118"/>
      <c r="F18" s="118"/>
      <c r="G18" s="118"/>
      <c r="H18" s="118"/>
      <c r="I18" s="118"/>
      <c r="J18" s="118"/>
      <c r="K18" s="118"/>
      <c r="L18" s="118"/>
      <c r="M18" s="118"/>
      <c r="N18" s="115"/>
    </row>
    <row r="19" spans="1:14">
      <c r="A19" s="113"/>
      <c r="B19" s="114"/>
      <c r="C19" s="120" t="s">
        <v>471</v>
      </c>
      <c r="D19" s="111"/>
      <c r="E19" s="111"/>
      <c r="F19" s="111"/>
      <c r="G19" s="111"/>
      <c r="H19" s="111"/>
      <c r="I19" s="111"/>
      <c r="J19" s="111"/>
      <c r="K19" s="111"/>
      <c r="L19" s="111"/>
      <c r="M19" s="111"/>
      <c r="N19" s="115"/>
    </row>
    <row r="20" spans="1:14">
      <c r="A20" s="113"/>
      <c r="B20" s="114"/>
      <c r="C20" s="114"/>
      <c r="D20" s="114"/>
      <c r="E20" s="114"/>
      <c r="F20" s="114"/>
      <c r="G20" s="114"/>
      <c r="H20" s="114"/>
      <c r="I20" s="114"/>
      <c r="J20" s="114"/>
      <c r="K20" s="114"/>
      <c r="L20" s="114"/>
      <c r="M20" s="114"/>
      <c r="N20" s="115"/>
    </row>
    <row r="21" spans="1:14">
      <c r="A21" s="113"/>
      <c r="B21" s="121"/>
      <c r="C21" s="121"/>
      <c r="D21" s="121"/>
      <c r="E21" s="121"/>
      <c r="F21" s="121"/>
      <c r="G21" s="121"/>
      <c r="H21" s="121"/>
      <c r="I21" s="121"/>
      <c r="J21" s="121"/>
      <c r="K21" s="121"/>
      <c r="L21" s="121"/>
      <c r="M21" s="121"/>
      <c r="N21" s="115"/>
    </row>
    <row r="22" spans="1:14">
      <c r="A22" s="113"/>
      <c r="B22" s="114"/>
      <c r="C22" s="114"/>
      <c r="D22" s="114"/>
      <c r="E22" s="114"/>
      <c r="F22" s="114"/>
      <c r="G22" s="114"/>
      <c r="H22" s="114"/>
      <c r="I22" s="114"/>
      <c r="J22" s="114"/>
      <c r="K22" s="114"/>
      <c r="L22" s="114"/>
      <c r="M22" s="114"/>
      <c r="N22" s="115"/>
    </row>
    <row r="23" spans="1:14">
      <c r="A23" s="113"/>
      <c r="B23" s="114"/>
      <c r="C23" s="114"/>
      <c r="D23" s="114"/>
      <c r="E23" s="114"/>
      <c r="F23" s="114"/>
      <c r="G23" s="114"/>
      <c r="H23" s="114"/>
      <c r="I23" s="114"/>
      <c r="J23" s="114"/>
      <c r="K23" s="114"/>
      <c r="L23" s="114"/>
      <c r="M23" s="114"/>
      <c r="N23" s="115"/>
    </row>
    <row r="24" spans="1:14">
      <c r="A24" s="122"/>
      <c r="B24" s="123"/>
      <c r="C24" s="123"/>
      <c r="D24" s="123"/>
      <c r="E24" s="123"/>
      <c r="F24" s="123"/>
      <c r="G24" s="123"/>
      <c r="H24" s="123"/>
      <c r="I24" s="123"/>
      <c r="J24" s="123"/>
      <c r="K24" s="123"/>
      <c r="L24" s="123"/>
      <c r="M24" s="123"/>
      <c r="N24" s="124"/>
    </row>
    <row r="25" spans="1:14">
      <c r="A25" s="122"/>
      <c r="B25" s="111" t="s">
        <v>472</v>
      </c>
      <c r="C25" s="123"/>
      <c r="D25" s="123"/>
      <c r="E25" s="123"/>
      <c r="F25" s="123"/>
      <c r="G25" s="123"/>
      <c r="H25" s="123"/>
      <c r="I25" s="123"/>
      <c r="J25" s="123"/>
      <c r="K25" s="123"/>
      <c r="L25" s="123"/>
      <c r="M25" s="123"/>
      <c r="N25" s="124"/>
    </row>
    <row r="26" spans="1:14">
      <c r="A26" s="113"/>
      <c r="B26" s="114"/>
      <c r="C26" s="114"/>
      <c r="D26" s="114"/>
      <c r="E26" s="114"/>
      <c r="F26" s="114"/>
      <c r="G26" s="114"/>
      <c r="H26" s="114"/>
      <c r="I26" s="114"/>
      <c r="J26" s="114"/>
      <c r="K26" s="114"/>
      <c r="L26" s="114"/>
      <c r="M26" s="114"/>
      <c r="N26" s="115"/>
    </row>
    <row r="27" spans="1:14">
      <c r="A27" s="113"/>
      <c r="B27" s="114" t="s">
        <v>473</v>
      </c>
      <c r="C27" s="114"/>
      <c r="D27" s="114"/>
      <c r="E27" s="114"/>
      <c r="F27" s="114"/>
      <c r="G27" s="114"/>
      <c r="H27" s="114"/>
      <c r="I27" s="114"/>
      <c r="J27" s="114"/>
      <c r="K27" s="114"/>
      <c r="L27" s="114"/>
      <c r="M27" s="114"/>
      <c r="N27" s="115"/>
    </row>
    <row r="28" spans="1:14">
      <c r="A28" s="113"/>
      <c r="B28" s="114"/>
      <c r="C28" s="114"/>
      <c r="D28" s="114"/>
      <c r="E28" s="114"/>
      <c r="F28" s="114"/>
      <c r="G28" s="114"/>
      <c r="H28" s="114"/>
      <c r="I28" s="114"/>
      <c r="J28" s="114"/>
      <c r="K28" s="114"/>
      <c r="L28" s="114"/>
      <c r="M28" s="114"/>
      <c r="N28" s="115"/>
    </row>
    <row r="29" spans="1:14" ht="16.5">
      <c r="A29" s="113"/>
      <c r="B29" s="114" t="s">
        <v>474</v>
      </c>
      <c r="C29" s="114"/>
      <c r="D29" s="114"/>
      <c r="E29" s="114"/>
      <c r="F29" s="114"/>
      <c r="G29" s="114"/>
      <c r="H29" s="125" t="s">
        <v>475</v>
      </c>
      <c r="I29" s="121"/>
      <c r="J29" s="121"/>
      <c r="K29" s="121"/>
      <c r="L29" s="121"/>
      <c r="M29" s="121"/>
      <c r="N29" s="115"/>
    </row>
    <row r="30" spans="1:14">
      <c r="A30" s="113"/>
      <c r="B30" s="114"/>
      <c r="C30" s="114"/>
      <c r="D30" s="114"/>
      <c r="E30" s="114"/>
      <c r="F30" s="114"/>
      <c r="G30" s="114"/>
      <c r="H30" s="114"/>
      <c r="I30" s="114"/>
      <c r="J30" s="114"/>
      <c r="K30" s="114"/>
      <c r="L30" s="114"/>
      <c r="M30" s="114"/>
      <c r="N30" s="115"/>
    </row>
    <row r="31" spans="1:14" ht="16.5">
      <c r="A31" s="113"/>
      <c r="B31" s="125" t="s">
        <v>476</v>
      </c>
      <c r="C31" s="126"/>
      <c r="D31" s="121"/>
      <c r="E31" s="121"/>
      <c r="F31" s="121"/>
      <c r="G31" s="121"/>
      <c r="H31" s="121"/>
      <c r="I31" s="121"/>
      <c r="J31" s="121"/>
      <c r="K31" s="121"/>
      <c r="L31" s="121"/>
      <c r="M31" s="121"/>
      <c r="N31" s="115"/>
    </row>
    <row r="32" spans="1:14">
      <c r="A32" s="113"/>
      <c r="B32" s="114"/>
      <c r="C32" s="114"/>
      <c r="D32" s="114"/>
      <c r="E32" s="114"/>
      <c r="F32" s="114"/>
      <c r="G32" s="114"/>
      <c r="H32" s="114"/>
      <c r="I32" s="114"/>
      <c r="J32" s="114"/>
      <c r="K32" s="114"/>
      <c r="L32" s="114"/>
      <c r="M32" s="114"/>
      <c r="N32" s="115"/>
    </row>
    <row r="33" spans="1:14">
      <c r="A33" s="113"/>
      <c r="B33" s="121"/>
      <c r="C33" s="121"/>
      <c r="D33" s="121"/>
      <c r="E33" s="121"/>
      <c r="F33" s="121"/>
      <c r="G33" s="121"/>
      <c r="H33" s="121"/>
      <c r="I33" s="121"/>
      <c r="J33" s="121"/>
      <c r="K33" s="121"/>
      <c r="L33" s="121"/>
      <c r="M33" s="121"/>
      <c r="N33" s="115"/>
    </row>
    <row r="34" spans="1:14">
      <c r="A34" s="113"/>
      <c r="B34" s="114"/>
      <c r="C34" s="114"/>
      <c r="D34" s="114"/>
      <c r="E34" s="114"/>
      <c r="F34" s="114"/>
      <c r="G34" s="114"/>
      <c r="H34" s="114"/>
      <c r="I34" s="114"/>
      <c r="J34" s="114"/>
      <c r="K34" s="114"/>
      <c r="L34" s="114"/>
      <c r="M34" s="114"/>
      <c r="N34" s="115"/>
    </row>
    <row r="35" spans="1:14">
      <c r="A35" s="113"/>
      <c r="B35" s="121"/>
      <c r="C35" s="121"/>
      <c r="D35" s="121"/>
      <c r="E35" s="121"/>
      <c r="F35" s="121"/>
      <c r="G35" s="121"/>
      <c r="H35" s="121"/>
      <c r="I35" s="121"/>
      <c r="J35" s="121"/>
      <c r="K35" s="121"/>
      <c r="L35" s="121"/>
      <c r="M35" s="121"/>
      <c r="N35" s="115"/>
    </row>
    <row r="36" spans="1:14">
      <c r="A36" s="113"/>
      <c r="B36" s="114"/>
      <c r="C36" s="114"/>
      <c r="D36" s="114"/>
      <c r="E36" s="114"/>
      <c r="F36" s="114"/>
      <c r="G36" s="114"/>
      <c r="H36" s="114"/>
      <c r="I36" s="114"/>
      <c r="J36" s="114"/>
      <c r="K36" s="114"/>
      <c r="L36" s="114"/>
      <c r="M36" s="114"/>
      <c r="N36" s="115"/>
    </row>
    <row r="37" spans="1:14">
      <c r="A37" s="113"/>
      <c r="B37" s="114"/>
      <c r="C37" s="114"/>
      <c r="D37" s="114"/>
      <c r="E37" s="114"/>
      <c r="F37" s="114"/>
      <c r="G37" s="114"/>
      <c r="H37" s="114"/>
      <c r="I37" s="114"/>
      <c r="J37" s="114"/>
      <c r="K37" s="114"/>
      <c r="L37" s="114"/>
      <c r="M37" s="114"/>
      <c r="N37" s="115"/>
    </row>
    <row r="38" spans="1:14">
      <c r="A38" s="113"/>
      <c r="B38" s="114"/>
      <c r="C38" s="114"/>
      <c r="D38" s="114"/>
      <c r="E38" s="114"/>
      <c r="F38" s="114"/>
      <c r="G38" s="114"/>
      <c r="H38" s="114"/>
      <c r="I38" s="114"/>
      <c r="J38" s="114"/>
      <c r="K38" s="114"/>
      <c r="L38" s="114"/>
      <c r="M38" s="114"/>
      <c r="N38" s="115"/>
    </row>
    <row r="39" spans="1:14">
      <c r="A39" s="113"/>
      <c r="B39" s="114"/>
      <c r="C39" s="114"/>
      <c r="D39" s="114"/>
      <c r="E39" s="114"/>
      <c r="F39" s="114"/>
      <c r="G39" s="114"/>
      <c r="H39" s="114"/>
      <c r="I39" s="114"/>
      <c r="J39" s="121"/>
      <c r="K39" s="121"/>
      <c r="L39" s="121"/>
      <c r="M39" s="121"/>
      <c r="N39" s="115"/>
    </row>
    <row r="40" spans="1:14">
      <c r="A40" s="113"/>
      <c r="B40" s="114"/>
      <c r="C40" s="114"/>
      <c r="D40" s="114"/>
      <c r="E40" s="114"/>
      <c r="F40" s="114"/>
      <c r="G40" s="114"/>
      <c r="H40" s="114"/>
      <c r="I40" s="114"/>
      <c r="J40" s="120" t="s">
        <v>477</v>
      </c>
      <c r="K40" s="111"/>
      <c r="L40" s="111"/>
      <c r="M40" s="111"/>
      <c r="N40" s="115"/>
    </row>
    <row r="41" spans="1:14">
      <c r="A41" s="113"/>
      <c r="B41" s="114"/>
      <c r="C41" s="114"/>
      <c r="D41" s="114"/>
      <c r="E41" s="114"/>
      <c r="F41" s="114"/>
      <c r="G41" s="114"/>
      <c r="H41" s="114"/>
      <c r="I41" s="114"/>
      <c r="J41" s="127"/>
      <c r="K41" s="111"/>
      <c r="L41" s="111"/>
      <c r="M41" s="111"/>
      <c r="N41" s="115"/>
    </row>
    <row r="42" spans="1:14">
      <c r="A42" s="113"/>
      <c r="B42" s="114"/>
      <c r="C42" s="114"/>
      <c r="D42" s="114"/>
      <c r="E42" s="114"/>
      <c r="F42" s="114"/>
      <c r="G42" s="114"/>
      <c r="H42" s="114"/>
      <c r="I42" s="114"/>
      <c r="J42" s="114"/>
      <c r="K42" s="114"/>
      <c r="L42" s="114"/>
      <c r="M42" s="114"/>
      <c r="N42" s="115"/>
    </row>
    <row r="43" spans="1:14">
      <c r="A43" s="113"/>
      <c r="B43" s="114" t="s">
        <v>478</v>
      </c>
      <c r="C43" s="114"/>
      <c r="D43" s="114"/>
      <c r="E43" s="114"/>
      <c r="F43" s="114"/>
      <c r="G43" s="114"/>
      <c r="H43" s="114"/>
      <c r="I43" s="114"/>
      <c r="J43" s="114"/>
      <c r="K43" s="114"/>
      <c r="L43" s="114"/>
      <c r="M43" s="114"/>
      <c r="N43" s="115"/>
    </row>
    <row r="44" spans="1:14">
      <c r="A44" s="113"/>
      <c r="B44" s="114"/>
      <c r="C44" s="114"/>
      <c r="D44" s="114"/>
      <c r="E44" s="114"/>
      <c r="F44" s="114"/>
      <c r="G44" s="114"/>
      <c r="H44" s="114"/>
      <c r="I44" s="114"/>
      <c r="J44" s="114"/>
      <c r="K44" s="114"/>
      <c r="L44" s="114"/>
      <c r="M44" s="114"/>
      <c r="N44" s="115"/>
    </row>
    <row r="45" spans="1:14" ht="16.5">
      <c r="A45" s="113"/>
      <c r="B45" s="739" t="s">
        <v>479</v>
      </c>
      <c r="C45" s="739"/>
      <c r="D45" s="739"/>
      <c r="E45" s="739"/>
      <c r="F45" s="114"/>
      <c r="G45" s="114"/>
      <c r="H45" s="114"/>
      <c r="I45" s="114"/>
      <c r="J45" s="114"/>
      <c r="K45" s="114"/>
      <c r="L45" s="114"/>
      <c r="M45" s="114"/>
      <c r="N45" s="115"/>
    </row>
    <row r="46" spans="1:14">
      <c r="A46" s="113"/>
      <c r="B46" s="114"/>
      <c r="C46" s="114"/>
      <c r="D46" s="114"/>
      <c r="E46" s="114"/>
      <c r="F46" s="114"/>
      <c r="G46" s="114"/>
      <c r="H46" s="114"/>
      <c r="I46" s="114"/>
      <c r="J46" s="114"/>
      <c r="K46" s="114"/>
      <c r="L46" s="114"/>
      <c r="M46" s="114"/>
      <c r="N46" s="115"/>
    </row>
    <row r="47" spans="1:14">
      <c r="A47" s="113"/>
      <c r="B47" s="114"/>
      <c r="C47" s="114"/>
      <c r="D47" s="114"/>
      <c r="E47" s="114"/>
      <c r="F47" s="114"/>
      <c r="G47" s="114"/>
      <c r="H47" s="114"/>
      <c r="I47" s="114"/>
      <c r="J47" s="114"/>
      <c r="K47" s="114"/>
      <c r="L47" s="114"/>
      <c r="M47" s="114"/>
      <c r="N47" s="115"/>
    </row>
    <row r="48" spans="1:14">
      <c r="A48" s="113"/>
      <c r="B48" s="114" t="s">
        <v>480</v>
      </c>
      <c r="C48" s="114"/>
      <c r="D48" s="114"/>
      <c r="E48" s="114"/>
      <c r="F48" s="114"/>
      <c r="G48" s="114"/>
      <c r="H48" s="114"/>
      <c r="I48" s="114"/>
      <c r="J48" s="114"/>
      <c r="K48" s="114"/>
      <c r="L48" s="114"/>
      <c r="M48" s="114"/>
      <c r="N48" s="115"/>
    </row>
    <row r="49" spans="1:14">
      <c r="A49" s="113"/>
      <c r="B49" s="114"/>
      <c r="C49" s="114"/>
      <c r="D49" s="114"/>
      <c r="E49" s="114"/>
      <c r="F49" s="114"/>
      <c r="G49" s="114"/>
      <c r="H49" s="114"/>
      <c r="I49" s="114"/>
      <c r="J49" s="114"/>
      <c r="K49" s="114"/>
      <c r="L49" s="114"/>
      <c r="M49" s="114"/>
      <c r="N49" s="115"/>
    </row>
    <row r="50" spans="1:14">
      <c r="A50" s="113"/>
      <c r="B50" s="114"/>
      <c r="C50" s="114"/>
      <c r="D50" s="114"/>
      <c r="E50" s="114"/>
      <c r="F50" s="114"/>
      <c r="G50" s="114"/>
      <c r="H50" s="114"/>
      <c r="I50" s="114"/>
      <c r="J50" s="114"/>
      <c r="K50" s="114"/>
      <c r="L50" s="114"/>
      <c r="M50" s="114"/>
      <c r="N50" s="115"/>
    </row>
    <row r="51" spans="1:14">
      <c r="A51" s="113"/>
      <c r="B51" s="114"/>
      <c r="C51" s="114"/>
      <c r="D51" s="114"/>
      <c r="E51" s="114"/>
      <c r="F51" s="121"/>
      <c r="G51" s="121"/>
      <c r="H51" s="121"/>
      <c r="I51" s="121"/>
      <c r="J51" s="114"/>
      <c r="K51" s="114"/>
      <c r="L51" s="114"/>
      <c r="M51" s="114"/>
      <c r="N51" s="115"/>
    </row>
    <row r="52" spans="1:14">
      <c r="A52" s="113"/>
      <c r="B52" s="114"/>
      <c r="C52" s="114"/>
      <c r="D52" s="114"/>
      <c r="E52" s="114"/>
      <c r="F52" s="120" t="s">
        <v>481</v>
      </c>
      <c r="G52" s="127"/>
      <c r="H52" s="127"/>
      <c r="I52" s="127"/>
      <c r="J52" s="114"/>
      <c r="K52" s="114"/>
      <c r="L52" s="114"/>
      <c r="M52" s="114"/>
      <c r="N52" s="115"/>
    </row>
    <row r="53" spans="1:14" ht="15.75" thickBot="1">
      <c r="A53" s="128"/>
      <c r="B53" s="129"/>
      <c r="C53" s="129"/>
      <c r="D53" s="129"/>
      <c r="E53" s="129"/>
      <c r="F53" s="129"/>
      <c r="G53" s="129"/>
      <c r="H53" s="129"/>
      <c r="I53" s="129"/>
      <c r="J53" s="129"/>
      <c r="K53" s="129"/>
      <c r="L53" s="129"/>
      <c r="M53" s="129"/>
      <c r="N53" s="130"/>
    </row>
    <row r="54" spans="1:14">
      <c r="A54" s="111"/>
      <c r="B54" s="111"/>
      <c r="C54" s="111"/>
      <c r="D54" s="111"/>
      <c r="E54" s="111"/>
      <c r="F54" s="111"/>
      <c r="G54" s="111"/>
      <c r="H54" s="111"/>
      <c r="I54" s="111"/>
      <c r="J54" s="111"/>
      <c r="K54" s="111"/>
      <c r="L54" s="111"/>
      <c r="N54" s="119" t="s">
        <v>482</v>
      </c>
    </row>
    <row r="55" spans="1:14">
      <c r="A55" s="131" t="s">
        <v>483</v>
      </c>
      <c r="B55" s="111"/>
      <c r="C55" s="111"/>
      <c r="D55" s="111"/>
      <c r="E55" s="111"/>
      <c r="F55" s="111"/>
      <c r="G55" s="111"/>
      <c r="H55" s="111"/>
      <c r="I55" s="111"/>
      <c r="J55" s="111"/>
      <c r="K55" s="111"/>
      <c r="L55" s="111"/>
      <c r="M55" s="111"/>
      <c r="N55" s="111"/>
    </row>
    <row r="56" spans="1:14">
      <c r="A56" s="132"/>
      <c r="B56" s="132"/>
      <c r="C56" s="132"/>
      <c r="D56" s="132"/>
      <c r="E56" s="132"/>
      <c r="F56" s="132"/>
      <c r="G56" s="132"/>
      <c r="H56" s="132"/>
      <c r="I56" s="132"/>
      <c r="J56" s="132"/>
      <c r="K56" s="132"/>
      <c r="L56" s="132"/>
      <c r="M56" s="132"/>
      <c r="N56" s="132"/>
    </row>
    <row r="57" spans="1:14">
      <c r="A57" s="132"/>
      <c r="B57" s="132"/>
      <c r="C57" s="132"/>
      <c r="D57" s="132"/>
      <c r="E57" s="132"/>
      <c r="F57" s="132"/>
      <c r="G57" s="132"/>
      <c r="H57" s="132"/>
      <c r="I57" s="132"/>
      <c r="J57" s="132"/>
      <c r="K57" s="132"/>
      <c r="L57" s="132"/>
      <c r="M57" s="132"/>
      <c r="N57" s="132"/>
    </row>
  </sheetData>
  <mergeCells count="3">
    <mergeCell ref="B14:F14"/>
    <mergeCell ref="J14:M14"/>
    <mergeCell ref="B45:E45"/>
  </mergeCells>
  <pageMargins left="0.25" right="0.25" top="0.25" bottom="0.25" header="0" footer="0"/>
  <pageSetup scale="7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90</vt:i4>
      </vt:variant>
    </vt:vector>
  </HeadingPairs>
  <TitlesOfParts>
    <vt:vector size="102" baseType="lpstr">
      <vt:lpstr>Cover</vt:lpstr>
      <vt:lpstr>001002</vt:lpstr>
      <vt:lpstr>003</vt:lpstr>
      <vt:lpstr>004</vt:lpstr>
      <vt:lpstr>005</vt:lpstr>
      <vt:lpstr>006007</vt:lpstr>
      <vt:lpstr>008</vt:lpstr>
      <vt:lpstr>009</vt:lpstr>
      <vt:lpstr>010</vt:lpstr>
      <vt:lpstr>0102</vt:lpstr>
      <vt:lpstr>03</vt:lpstr>
      <vt:lpstr>04</vt:lpstr>
      <vt:lpstr>'03'!\E</vt:lpstr>
      <vt:lpstr>'03'!\G</vt:lpstr>
      <vt:lpstr>'003'!\L</vt:lpstr>
      <vt:lpstr>'003'!\M</vt:lpstr>
      <vt:lpstr>'03'!\M</vt:lpstr>
      <vt:lpstr>'03'!\R</vt:lpstr>
      <vt:lpstr>'001002'!_14PSC_PAGE_1</vt:lpstr>
      <vt:lpstr>'001002'!_16PSC_PAGE_2</vt:lpstr>
      <vt:lpstr>'006007'!BALANCE_SHEET</vt:lpstr>
      <vt:lpstr>'04'!COGA</vt:lpstr>
      <vt:lpstr>'04'!COGB</vt:lpstr>
      <vt:lpstr>'04'!COGC</vt:lpstr>
      <vt:lpstr>'04'!COGD</vt:lpstr>
      <vt:lpstr>'04'!COGE</vt:lpstr>
      <vt:lpstr>'003'!DATE</vt:lpstr>
      <vt:lpstr>'004'!DATE</vt:lpstr>
      <vt:lpstr>'003'!FORMULAS</vt:lpstr>
      <vt:lpstr>'03'!FORMULAS</vt:lpstr>
      <vt:lpstr>'04'!FORMULAS</vt:lpstr>
      <vt:lpstr>'03'!GSDISPA</vt:lpstr>
      <vt:lpstr>'03'!GSDISPB</vt:lpstr>
      <vt:lpstr>'03'!GSDISPC</vt:lpstr>
      <vt:lpstr>'03'!GSDISPD</vt:lpstr>
      <vt:lpstr>'03'!GSDISPE</vt:lpstr>
      <vt:lpstr>'003'!LINE14P7</vt:lpstr>
      <vt:lpstr>'004'!LINE14P7</vt:lpstr>
      <vt:lpstr>'003'!LINE28P7</vt:lpstr>
      <vt:lpstr>'004'!LINE28P7</vt:lpstr>
      <vt:lpstr>'003'!LINE2P7</vt:lpstr>
      <vt:lpstr>'004'!LINE2P7</vt:lpstr>
      <vt:lpstr>'003'!LINE30P7</vt:lpstr>
      <vt:lpstr>'004'!LINE30P7</vt:lpstr>
      <vt:lpstr>'003'!LINE41P7</vt:lpstr>
      <vt:lpstr>'004'!LINE41P7</vt:lpstr>
      <vt:lpstr>'003'!LINE57P7</vt:lpstr>
      <vt:lpstr>'004'!LINE57P7</vt:lpstr>
      <vt:lpstr>'003'!MENU</vt:lpstr>
      <vt:lpstr>'03'!MENU</vt:lpstr>
      <vt:lpstr>'04'!MENU</vt:lpstr>
      <vt:lpstr>'03'!NETWIA</vt:lpstr>
      <vt:lpstr>'03'!NETWIB</vt:lpstr>
      <vt:lpstr>'03'!NETWIC</vt:lpstr>
      <vt:lpstr>'03'!NETWID</vt:lpstr>
      <vt:lpstr>'03'!NETWIE</vt:lpstr>
      <vt:lpstr>'03'!PAGE6OF7DUMP</vt:lpstr>
      <vt:lpstr>'003'!PAGE7DUMP</vt:lpstr>
      <vt:lpstr>'04'!PAGE7OF7DUMP</vt:lpstr>
      <vt:lpstr>'001002'!Print_Area</vt:lpstr>
      <vt:lpstr>'003'!Print_Area</vt:lpstr>
      <vt:lpstr>'004'!Print_Area</vt:lpstr>
      <vt:lpstr>'005'!Print_Area</vt:lpstr>
      <vt:lpstr>'006007'!Print_Area</vt:lpstr>
      <vt:lpstr>'008'!Print_Area</vt:lpstr>
      <vt:lpstr>'009'!Print_Area</vt:lpstr>
      <vt:lpstr>'010'!Print_Area</vt:lpstr>
      <vt:lpstr>'0102'!Print_Area</vt:lpstr>
      <vt:lpstr>'03'!Print_Area</vt:lpstr>
      <vt:lpstr>'04'!Print_Area</vt:lpstr>
      <vt:lpstr>Cover!Print_Area</vt:lpstr>
      <vt:lpstr>'003'!PSCP7</vt:lpstr>
      <vt:lpstr>'004'!PSCP7</vt:lpstr>
      <vt:lpstr>'03'!SDDISPA</vt:lpstr>
      <vt:lpstr>'03'!SDDISPB</vt:lpstr>
      <vt:lpstr>'03'!SDDISPC</vt:lpstr>
      <vt:lpstr>'03'!SDDISPD</vt:lpstr>
      <vt:lpstr>'03'!SDDISPE</vt:lpstr>
      <vt:lpstr>'03'!TGSA</vt:lpstr>
      <vt:lpstr>'03'!TGSB</vt:lpstr>
      <vt:lpstr>'03'!TGSC</vt:lpstr>
      <vt:lpstr>'03'!TGSD</vt:lpstr>
      <vt:lpstr>'03'!TGSE</vt:lpstr>
      <vt:lpstr>'003'!VALUES</vt:lpstr>
      <vt:lpstr>'03'!VALUES</vt:lpstr>
      <vt:lpstr>'04'!VALUES</vt:lpstr>
      <vt:lpstr>'03'!WDA</vt:lpstr>
      <vt:lpstr>'03'!WDB</vt:lpstr>
      <vt:lpstr>'03'!WDC</vt:lpstr>
      <vt:lpstr>'03'!WDD</vt:lpstr>
      <vt:lpstr>'03'!WDE</vt:lpstr>
      <vt:lpstr>'006007'!Z_382BF773_8B3E_4DBD_AEEE_2DD541B0C597_.wvu.PrintArea</vt:lpstr>
      <vt:lpstr>'006007'!Z_A96C2D2B_8CAD_4039_A826_68CCB24B07C6_.wvu.PrintArea</vt:lpstr>
      <vt:lpstr>'001002'!Z_CB94A105_50BE_11D3_889E_0000F67CA5ED_.wvu.PrintArea</vt:lpstr>
      <vt:lpstr>'001002'!Z_CB94A106_50BE_11D3_889E_0000F67CA5ED_.wvu.PrintArea</vt:lpstr>
      <vt:lpstr>'001002'!Z_CB94A107_50BE_11D3_889E_0000F67CA5ED_.wvu.PrintArea</vt:lpstr>
      <vt:lpstr>'001002'!Z_CB94A108_50BE_11D3_889E_0000F67CA5ED_.wvu.PrintArea</vt:lpstr>
      <vt:lpstr>'001002'!Z_CB94A109_50BE_11D3_889E_0000F67CA5ED_.wvu.PrintArea</vt:lpstr>
      <vt:lpstr>'001002'!Z_CB94A10A_50BE_11D3_889E_0000F67CA5ED_.wvu.PrintArea</vt:lpstr>
      <vt:lpstr>'001002'!Z_CB94A10B_50BE_11D3_889E_0000F67CA5ED_.wvu.PrintArea</vt:lpstr>
      <vt:lpstr>'001002'!Z_CB94A10C_50BE_11D3_889E_0000F67CA5ED_.wvu.PrintArea</vt:lpstr>
      <vt:lpstr>'001002'!Z_CB94A10D_50BE_11D3_889E_0000F67CA5ED_.wvu.PrintArea</vt:lpstr>
    </vt:vector>
  </TitlesOfParts>
  <Company>KPMG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KPMG</dc:creator>
  <cp:lastModifiedBy>x375kg</cp:lastModifiedBy>
  <cp:lastPrinted>2014-11-06T22:20:00Z</cp:lastPrinted>
  <dcterms:created xsi:type="dcterms:W3CDTF">2014-10-26T00:30:13Z</dcterms:created>
  <dcterms:modified xsi:type="dcterms:W3CDTF">2014-11-07T13:51:28Z</dcterms:modified>
</cp:coreProperties>
</file>